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4D3E081-52F5-4FB2-AB5A-30435F971929}" xr6:coauthVersionLast="40" xr6:coauthVersionMax="40" xr10:uidLastSave="{00000000-0000-0000-0000-000000000000}"/>
  <bookViews>
    <workbookView xWindow="-120" yWindow="-120" windowWidth="29040" windowHeight="15840" activeTab="4" xr2:uid="{00000000-000D-0000-FFFF-FFFF00000000}"/>
  </bookViews>
  <sheets>
    <sheet name="文档说明" sheetId="10" r:id="rId1"/>
    <sheet name="游戏节奏" sheetId="67" r:id="rId2"/>
    <sheet name="队伍经验" sheetId="68" r:id="rId3"/>
    <sheet name="神器与芦花古楼" sheetId="65" r:id="rId4"/>
    <sheet name="章节" sheetId="69" r:id="rId5"/>
    <sheet name="属性表" sheetId="38" state="hidden" r:id="rId6"/>
    <sheet name="军阶数值" sheetId="42" state="hidden" r:id="rId7"/>
    <sheet name="突破数值备份" sheetId="49" state="hidden" r:id="rId8"/>
    <sheet name="关卡思路" sheetId="36" state="hidden" r:id="rId9"/>
  </sheets>
  <definedNames>
    <definedName name="卡牌类型名">#REF!</definedName>
    <definedName name="品质名称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3" i="69" l="1"/>
  <c r="AW13" i="69"/>
  <c r="AV13" i="69"/>
  <c r="AU13" i="69"/>
  <c r="AT13" i="69"/>
  <c r="AS13" i="69"/>
  <c r="AX12" i="69"/>
  <c r="AW12" i="69"/>
  <c r="AV12" i="69"/>
  <c r="AU12" i="69"/>
  <c r="AT12" i="69"/>
  <c r="AS12" i="69"/>
  <c r="AX11" i="69"/>
  <c r="AW11" i="69"/>
  <c r="AV11" i="69"/>
  <c r="AU11" i="69"/>
  <c r="AT11" i="69"/>
  <c r="AS11" i="69"/>
  <c r="AX10" i="69"/>
  <c r="AW10" i="69"/>
  <c r="AV10" i="69"/>
  <c r="AU10" i="69"/>
  <c r="AT10" i="69"/>
  <c r="AS10" i="69"/>
  <c r="AX9" i="69"/>
  <c r="AW9" i="69"/>
  <c r="AV9" i="69"/>
  <c r="AU9" i="69"/>
  <c r="AT9" i="69"/>
  <c r="AS9" i="69"/>
  <c r="AX8" i="69"/>
  <c r="AW8" i="69"/>
  <c r="AV8" i="69"/>
  <c r="AU8" i="69"/>
  <c r="AT8" i="69"/>
  <c r="AS8" i="69"/>
  <c r="AX7" i="69"/>
  <c r="AW7" i="69"/>
  <c r="AV7" i="69"/>
  <c r="AU7" i="69"/>
  <c r="AT7" i="69"/>
  <c r="AS7" i="69"/>
  <c r="AX6" i="69"/>
  <c r="AW6" i="69"/>
  <c r="AV6" i="69"/>
  <c r="AU6" i="69"/>
  <c r="AT6" i="69"/>
  <c r="AS6" i="69"/>
  <c r="AX5" i="69"/>
  <c r="AW5" i="69"/>
  <c r="AV5" i="69"/>
  <c r="AU5" i="69"/>
  <c r="AT5" i="69"/>
  <c r="AS5" i="69"/>
  <c r="AX4" i="69"/>
  <c r="AW4" i="69"/>
  <c r="AV4" i="69"/>
  <c r="AU4" i="69"/>
  <c r="AT4" i="69"/>
  <c r="AS4" i="69"/>
  <c r="W5" i="69"/>
  <c r="X5" i="69"/>
  <c r="Y5" i="69"/>
  <c r="Z5" i="69"/>
  <c r="AA5" i="69"/>
  <c r="AB5" i="69"/>
  <c r="W6" i="69"/>
  <c r="X6" i="69"/>
  <c r="Y6" i="69"/>
  <c r="Z6" i="69"/>
  <c r="AA6" i="69"/>
  <c r="AB6" i="69"/>
  <c r="W7" i="69"/>
  <c r="X7" i="69"/>
  <c r="Y7" i="69"/>
  <c r="Z7" i="69"/>
  <c r="AA7" i="69"/>
  <c r="AB7" i="69"/>
  <c r="W8" i="69"/>
  <c r="X8" i="69"/>
  <c r="Y8" i="69"/>
  <c r="Z8" i="69"/>
  <c r="AA8" i="69"/>
  <c r="AB8" i="69"/>
  <c r="W9" i="69"/>
  <c r="X9" i="69"/>
  <c r="Y9" i="69"/>
  <c r="Z9" i="69"/>
  <c r="AA9" i="69"/>
  <c r="AB9" i="69"/>
  <c r="W10" i="69"/>
  <c r="X10" i="69"/>
  <c r="Y10" i="69"/>
  <c r="Z10" i="69"/>
  <c r="AA10" i="69"/>
  <c r="L80" i="69" s="1"/>
  <c r="AB10" i="69"/>
  <c r="W11" i="69"/>
  <c r="X11" i="69"/>
  <c r="Y11" i="69"/>
  <c r="Z11" i="69"/>
  <c r="AA11" i="69"/>
  <c r="AB11" i="69"/>
  <c r="W12" i="69"/>
  <c r="X12" i="69"/>
  <c r="Y12" i="69"/>
  <c r="Z12" i="69"/>
  <c r="AA12" i="69"/>
  <c r="L116" i="69" s="1"/>
  <c r="AB12" i="69"/>
  <c r="W13" i="69"/>
  <c r="X13" i="69"/>
  <c r="Y13" i="69"/>
  <c r="Z13" i="69"/>
  <c r="AA13" i="69"/>
  <c r="AB13" i="69"/>
  <c r="AB4" i="69"/>
  <c r="AA4" i="69"/>
  <c r="Z4" i="69"/>
  <c r="Y4" i="69"/>
  <c r="X4" i="69"/>
  <c r="W4" i="69"/>
  <c r="L91" i="69"/>
  <c r="L94" i="69"/>
  <c r="L95" i="69"/>
  <c r="L96" i="69"/>
  <c r="L97" i="69"/>
  <c r="L98" i="69"/>
  <c r="L99" i="69"/>
  <c r="L100" i="69"/>
  <c r="L101" i="69"/>
  <c r="L102" i="69"/>
  <c r="L103" i="69"/>
  <c r="L104" i="69"/>
  <c r="L105" i="69"/>
  <c r="L106" i="69"/>
  <c r="L107" i="69"/>
  <c r="L108" i="69"/>
  <c r="L115" i="69"/>
  <c r="L35" i="69"/>
  <c r="L36" i="69"/>
  <c r="L3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67" i="69"/>
  <c r="L68" i="69"/>
  <c r="L69" i="69"/>
  <c r="L70" i="69"/>
  <c r="L71" i="69"/>
  <c r="L72" i="69"/>
  <c r="L73" i="69"/>
  <c r="L74" i="69"/>
  <c r="L75" i="69"/>
  <c r="L76" i="69"/>
  <c r="L77" i="69"/>
  <c r="L78" i="69"/>
  <c r="L34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9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79" i="69"/>
  <c r="L113" i="69" l="1"/>
  <c r="L89" i="69"/>
  <c r="L114" i="69"/>
  <c r="L79" i="69"/>
  <c r="L112" i="69"/>
  <c r="L88" i="69"/>
  <c r="L123" i="69"/>
  <c r="L111" i="69"/>
  <c r="L87" i="69"/>
  <c r="L122" i="69"/>
  <c r="L110" i="69"/>
  <c r="L86" i="69"/>
  <c r="L121" i="69"/>
  <c r="L109" i="69"/>
  <c r="L85" i="69"/>
  <c r="L120" i="69"/>
  <c r="L84" i="69"/>
  <c r="L119" i="69"/>
  <c r="L83" i="69"/>
  <c r="L90" i="69"/>
  <c r="L118" i="69"/>
  <c r="L82" i="69"/>
  <c r="L117" i="69"/>
  <c r="L93" i="69"/>
  <c r="L81" i="69"/>
  <c r="L92" i="69"/>
  <c r="AR5" i="69" l="1"/>
  <c r="AK13" i="69" s="1"/>
  <c r="AR6" i="69"/>
  <c r="AK22" i="69" s="1"/>
  <c r="AR7" i="69"/>
  <c r="AK37" i="69" s="1"/>
  <c r="AR8" i="69"/>
  <c r="AK49" i="69" s="1"/>
  <c r="AR9" i="69"/>
  <c r="AK65" i="69" s="1"/>
  <c r="AR10" i="69"/>
  <c r="AK82" i="69" s="1"/>
  <c r="AR11" i="69"/>
  <c r="AK94" i="69" s="1"/>
  <c r="AR12" i="69"/>
  <c r="AK109" i="69" s="1"/>
  <c r="AR13" i="69"/>
  <c r="AR4" i="69"/>
  <c r="AK6" i="69" s="1"/>
  <c r="V5" i="69"/>
  <c r="V6" i="69"/>
  <c r="H22" i="69" s="1"/>
  <c r="V7" i="69"/>
  <c r="H34" i="69" s="1"/>
  <c r="V8" i="69"/>
  <c r="H49" i="69" s="1"/>
  <c r="V9" i="69"/>
  <c r="V10" i="69"/>
  <c r="H82" i="69" s="1"/>
  <c r="V11" i="69"/>
  <c r="H94" i="69" s="1"/>
  <c r="V12" i="69"/>
  <c r="H109" i="69" s="1"/>
  <c r="V13" i="69"/>
  <c r="V4" i="69"/>
  <c r="H5" i="69" s="1"/>
  <c r="J42" i="69" l="1"/>
  <c r="J39" i="69"/>
  <c r="J43" i="69"/>
  <c r="J44" i="69"/>
  <c r="J45" i="69"/>
  <c r="J34" i="69"/>
  <c r="J46" i="69"/>
  <c r="J35" i="69"/>
  <c r="J47" i="69"/>
  <c r="J36" i="69"/>
  <c r="J48" i="69"/>
  <c r="J37" i="69"/>
  <c r="J38" i="69"/>
  <c r="J40" i="69"/>
  <c r="J41" i="69"/>
  <c r="J66" i="69"/>
  <c r="J78" i="69"/>
  <c r="J75" i="69"/>
  <c r="J76" i="69"/>
  <c r="J67" i="69"/>
  <c r="J68" i="69"/>
  <c r="J69" i="69"/>
  <c r="J70" i="69"/>
  <c r="J71" i="69"/>
  <c r="J72" i="69"/>
  <c r="J73" i="69"/>
  <c r="J74" i="69"/>
  <c r="J64" i="69"/>
  <c r="J65" i="69"/>
  <c r="J77" i="69"/>
  <c r="J54" i="69"/>
  <c r="J51" i="69"/>
  <c r="J52" i="69"/>
  <c r="J55" i="69"/>
  <c r="J56" i="69"/>
  <c r="J57" i="69"/>
  <c r="J58" i="69"/>
  <c r="J59" i="69"/>
  <c r="J60" i="69"/>
  <c r="J49" i="69"/>
  <c r="J61" i="69"/>
  <c r="J50" i="69"/>
  <c r="J62" i="69"/>
  <c r="J63" i="69"/>
  <c r="J53" i="69"/>
  <c r="J29" i="69"/>
  <c r="J30" i="69"/>
  <c r="J19" i="69"/>
  <c r="J31" i="69"/>
  <c r="J20" i="69"/>
  <c r="J32" i="69"/>
  <c r="J21" i="69"/>
  <c r="J33" i="69"/>
  <c r="J25" i="69"/>
  <c r="J22" i="69"/>
  <c r="J23" i="69"/>
  <c r="J24" i="69"/>
  <c r="J26" i="69"/>
  <c r="J27" i="69"/>
  <c r="J28" i="69"/>
  <c r="J17" i="69"/>
  <c r="J18" i="69"/>
  <c r="J14" i="69"/>
  <c r="J10" i="69"/>
  <c r="J15" i="69"/>
  <c r="J11" i="69"/>
  <c r="J12" i="69"/>
  <c r="J13" i="69"/>
  <c r="J16" i="69"/>
  <c r="AK33" i="69"/>
  <c r="AK88" i="69"/>
  <c r="AK83" i="69"/>
  <c r="AK4" i="69"/>
  <c r="AK28" i="69"/>
  <c r="AK101" i="69"/>
  <c r="AK76" i="69"/>
  <c r="AK23" i="69"/>
  <c r="AK93" i="69"/>
  <c r="AK48" i="69"/>
  <c r="AK9" i="69"/>
  <c r="H48" i="69"/>
  <c r="AK108" i="69"/>
  <c r="AK100" i="69"/>
  <c r="AK92" i="69"/>
  <c r="AK87" i="69"/>
  <c r="AK81" i="69"/>
  <c r="AK72" i="69"/>
  <c r="AK44" i="69"/>
  <c r="AK32" i="69"/>
  <c r="AK27" i="69"/>
  <c r="AK21" i="69"/>
  <c r="AK8" i="69"/>
  <c r="AK105" i="69"/>
  <c r="AK97" i="69"/>
  <c r="AK91" i="69"/>
  <c r="AK85" i="69"/>
  <c r="AK80" i="69"/>
  <c r="AK68" i="69"/>
  <c r="AK40" i="69"/>
  <c r="AK31" i="69"/>
  <c r="AK25" i="69"/>
  <c r="AK20" i="69"/>
  <c r="AK7" i="69"/>
  <c r="AK104" i="69"/>
  <c r="AK96" i="69"/>
  <c r="AK89" i="69"/>
  <c r="AK84" i="69"/>
  <c r="AK79" i="69"/>
  <c r="AK64" i="69"/>
  <c r="AK36" i="69"/>
  <c r="AK29" i="69"/>
  <c r="AK24" i="69"/>
  <c r="AK19" i="69"/>
  <c r="AK5" i="69"/>
  <c r="AK120" i="69"/>
  <c r="AK112" i="69"/>
  <c r="AK60" i="69"/>
  <c r="AK56" i="69"/>
  <c r="AK52" i="69"/>
  <c r="AK16" i="69"/>
  <c r="AK12" i="69"/>
  <c r="AK123" i="69"/>
  <c r="AK119" i="69"/>
  <c r="AK115" i="69"/>
  <c r="AK111" i="69"/>
  <c r="AK107" i="69"/>
  <c r="AK103" i="69"/>
  <c r="AK99" i="69"/>
  <c r="AK95" i="69"/>
  <c r="AK75" i="69"/>
  <c r="AK71" i="69"/>
  <c r="AK67" i="69"/>
  <c r="AK63" i="69"/>
  <c r="AK59" i="69"/>
  <c r="AK55" i="69"/>
  <c r="AK51" i="69"/>
  <c r="AK47" i="69"/>
  <c r="AK43" i="69"/>
  <c r="AK39" i="69"/>
  <c r="AK35" i="69"/>
  <c r="AK15" i="69"/>
  <c r="AK11" i="69"/>
  <c r="AK122" i="69"/>
  <c r="AK118" i="69"/>
  <c r="AK114" i="69"/>
  <c r="AK110" i="69"/>
  <c r="AK106" i="69"/>
  <c r="AK102" i="69"/>
  <c r="AK98" i="69"/>
  <c r="AK90" i="69"/>
  <c r="AK86" i="69"/>
  <c r="AK78" i="69"/>
  <c r="AK74" i="69"/>
  <c r="AK70" i="69"/>
  <c r="AK66" i="69"/>
  <c r="AK62" i="69"/>
  <c r="AK58" i="69"/>
  <c r="AK54" i="69"/>
  <c r="AK50" i="69"/>
  <c r="AK46" i="69"/>
  <c r="AK42" i="69"/>
  <c r="AK38" i="69"/>
  <c r="AK34" i="69"/>
  <c r="AK30" i="69"/>
  <c r="AK26" i="69"/>
  <c r="AK18" i="69"/>
  <c r="AK14" i="69"/>
  <c r="AK10" i="69"/>
  <c r="AK116" i="69"/>
  <c r="AK121" i="69"/>
  <c r="AK117" i="69"/>
  <c r="AK113" i="69"/>
  <c r="AK77" i="69"/>
  <c r="AK73" i="69"/>
  <c r="AK69" i="69"/>
  <c r="AK61" i="69"/>
  <c r="AK57" i="69"/>
  <c r="AK53" i="69"/>
  <c r="AK45" i="69"/>
  <c r="AK41" i="69"/>
  <c r="AK17" i="69"/>
  <c r="H88" i="69"/>
  <c r="H4" i="69"/>
  <c r="H32" i="69"/>
  <c r="H93" i="69"/>
  <c r="H25" i="69"/>
  <c r="H104" i="69"/>
  <c r="H41" i="69"/>
  <c r="H101" i="69"/>
  <c r="H85" i="69"/>
  <c r="H40" i="69"/>
  <c r="H24" i="69"/>
  <c r="H96" i="69"/>
  <c r="H80" i="69"/>
  <c r="H33" i="69"/>
  <c r="H8" i="69"/>
  <c r="H108" i="69"/>
  <c r="H100" i="69"/>
  <c r="H92" i="69"/>
  <c r="H84" i="69"/>
  <c r="H45" i="69"/>
  <c r="H37" i="69"/>
  <c r="H29" i="69"/>
  <c r="H21" i="69"/>
  <c r="H105" i="69"/>
  <c r="H97" i="69"/>
  <c r="H89" i="69"/>
  <c r="H81" i="69"/>
  <c r="H44" i="69"/>
  <c r="H36" i="69"/>
  <c r="H28" i="69"/>
  <c r="H20" i="69"/>
  <c r="H65" i="69"/>
  <c r="H69" i="69"/>
  <c r="H73" i="69"/>
  <c r="H77" i="69"/>
  <c r="H66" i="69"/>
  <c r="H70" i="69"/>
  <c r="H74" i="69"/>
  <c r="H78" i="69"/>
  <c r="H68" i="69"/>
  <c r="H76" i="69"/>
  <c r="H67" i="69"/>
  <c r="H71" i="69"/>
  <c r="H75" i="69"/>
  <c r="H64" i="69"/>
  <c r="H72" i="69"/>
  <c r="H13" i="69"/>
  <c r="H17" i="69"/>
  <c r="H10" i="69"/>
  <c r="H14" i="69"/>
  <c r="H18" i="69"/>
  <c r="H12" i="69"/>
  <c r="H11" i="69"/>
  <c r="H15" i="69"/>
  <c r="H16" i="69"/>
  <c r="H116" i="69"/>
  <c r="H56" i="69"/>
  <c r="H123" i="69"/>
  <c r="H119" i="69"/>
  <c r="H115" i="69"/>
  <c r="H111" i="69"/>
  <c r="H107" i="69"/>
  <c r="H103" i="69"/>
  <c r="H99" i="69"/>
  <c r="H95" i="69"/>
  <c r="H91" i="69"/>
  <c r="H87" i="69"/>
  <c r="H83" i="69"/>
  <c r="H79" i="69"/>
  <c r="H63" i="69"/>
  <c r="H59" i="69"/>
  <c r="H55" i="69"/>
  <c r="H51" i="69"/>
  <c r="H47" i="69"/>
  <c r="H43" i="69"/>
  <c r="H39" i="69"/>
  <c r="H35" i="69"/>
  <c r="H31" i="69"/>
  <c r="H27" i="69"/>
  <c r="H23" i="69"/>
  <c r="H19" i="69"/>
  <c r="H7" i="69"/>
  <c r="H120" i="69"/>
  <c r="H112" i="69"/>
  <c r="H60" i="69"/>
  <c r="H52" i="69"/>
  <c r="H122" i="69"/>
  <c r="H118" i="69"/>
  <c r="H114" i="69"/>
  <c r="H110" i="69"/>
  <c r="H106" i="69"/>
  <c r="H102" i="69"/>
  <c r="H98" i="69"/>
  <c r="H90" i="69"/>
  <c r="H86" i="69"/>
  <c r="H62" i="69"/>
  <c r="H58" i="69"/>
  <c r="H54" i="69"/>
  <c r="H50" i="69"/>
  <c r="H46" i="69"/>
  <c r="H42" i="69"/>
  <c r="H38" i="69"/>
  <c r="H30" i="69"/>
  <c r="H26" i="69"/>
  <c r="H6" i="69"/>
  <c r="H121" i="69"/>
  <c r="H117" i="69"/>
  <c r="H113" i="69"/>
  <c r="H61" i="69"/>
  <c r="H57" i="69"/>
  <c r="H53" i="69"/>
  <c r="H9" i="69"/>
  <c r="AQ5" i="69"/>
  <c r="AQ6" i="69"/>
  <c r="AQ7" i="69"/>
  <c r="AQ8" i="69"/>
  <c r="AQ9" i="69"/>
  <c r="AQ10" i="69"/>
  <c r="AQ11" i="69"/>
  <c r="AQ12" i="69"/>
  <c r="AQ13" i="69"/>
  <c r="AQ4" i="69"/>
  <c r="U5" i="69"/>
  <c r="U6" i="69"/>
  <c r="U7" i="69"/>
  <c r="U8" i="69"/>
  <c r="U9" i="69"/>
  <c r="U10" i="69"/>
  <c r="U11" i="69"/>
  <c r="U12" i="69"/>
  <c r="U13" i="69"/>
  <c r="U4" i="69"/>
  <c r="AI35" i="69" l="1"/>
  <c r="AI39" i="69"/>
  <c r="AI43" i="69"/>
  <c r="AI47" i="69"/>
  <c r="AI34" i="69"/>
  <c r="AI46" i="69"/>
  <c r="AI36" i="69"/>
  <c r="AI40" i="69"/>
  <c r="AI44" i="69"/>
  <c r="AI48" i="69"/>
  <c r="AI42" i="69"/>
  <c r="AI37" i="69"/>
  <c r="AI41" i="69"/>
  <c r="AI45" i="69"/>
  <c r="AI38" i="69"/>
  <c r="AI7" i="69"/>
  <c r="AI8" i="69"/>
  <c r="AI4" i="69"/>
  <c r="AI5" i="69"/>
  <c r="AI9" i="69"/>
  <c r="AI6" i="69"/>
  <c r="AI19" i="69"/>
  <c r="AI23" i="69"/>
  <c r="AI27" i="69"/>
  <c r="AI31" i="69"/>
  <c r="AI22" i="69"/>
  <c r="AI20" i="69"/>
  <c r="AI24" i="69"/>
  <c r="AI28" i="69"/>
  <c r="AI32" i="69"/>
  <c r="AI30" i="69"/>
  <c r="AI21" i="69"/>
  <c r="AI25" i="69"/>
  <c r="AI29" i="69"/>
  <c r="AI33" i="69"/>
  <c r="AI26" i="69"/>
  <c r="AI67" i="69"/>
  <c r="AI71" i="69"/>
  <c r="AI75" i="69"/>
  <c r="AI66" i="69"/>
  <c r="AI78" i="69"/>
  <c r="AI64" i="69"/>
  <c r="AI68" i="69"/>
  <c r="AI72" i="69"/>
  <c r="AI76" i="69"/>
  <c r="AI70" i="69"/>
  <c r="AI65" i="69"/>
  <c r="AI69" i="69"/>
  <c r="AI73" i="69"/>
  <c r="AI77" i="69"/>
  <c r="AI74" i="69"/>
  <c r="AI11" i="69"/>
  <c r="AI15" i="69"/>
  <c r="AI12" i="69"/>
  <c r="AI16" i="69"/>
  <c r="AI10" i="69"/>
  <c r="AI18" i="69"/>
  <c r="AI13" i="69"/>
  <c r="AI17" i="69"/>
  <c r="AI14" i="69"/>
  <c r="AI95" i="69"/>
  <c r="AI99" i="69"/>
  <c r="AI103" i="69"/>
  <c r="AI107" i="69"/>
  <c r="AI94" i="69"/>
  <c r="AI106" i="69"/>
  <c r="AI96" i="69"/>
  <c r="AI100" i="69"/>
  <c r="AI104" i="69"/>
  <c r="AI108" i="69"/>
  <c r="AI102" i="69"/>
  <c r="AI97" i="69"/>
  <c r="AI101" i="69"/>
  <c r="AI105" i="69"/>
  <c r="AI98" i="69"/>
  <c r="AI79" i="69"/>
  <c r="AI83" i="69"/>
  <c r="AI87" i="69"/>
  <c r="AI91" i="69"/>
  <c r="AI80" i="69"/>
  <c r="AI84" i="69"/>
  <c r="AI88" i="69"/>
  <c r="AI92" i="69"/>
  <c r="AI82" i="69"/>
  <c r="AI90" i="69"/>
  <c r="AI81" i="69"/>
  <c r="AI85" i="69"/>
  <c r="AI89" i="69"/>
  <c r="AI93" i="69"/>
  <c r="AI86" i="69"/>
  <c r="AI111" i="69"/>
  <c r="AI115" i="69"/>
  <c r="AI119" i="69"/>
  <c r="AI123" i="69"/>
  <c r="AI118" i="69"/>
  <c r="AI112" i="69"/>
  <c r="AI116" i="69"/>
  <c r="AI120" i="69"/>
  <c r="AI114" i="69"/>
  <c r="AI109" i="69"/>
  <c r="AI113" i="69"/>
  <c r="AI117" i="69"/>
  <c r="AI121" i="69"/>
  <c r="AI110" i="69"/>
  <c r="AI122" i="69"/>
  <c r="AI51" i="69"/>
  <c r="AI55" i="69"/>
  <c r="AI59" i="69"/>
  <c r="AI63" i="69"/>
  <c r="AI54" i="69"/>
  <c r="AI52" i="69"/>
  <c r="AI56" i="69"/>
  <c r="AI60" i="69"/>
  <c r="AI58" i="69"/>
  <c r="AI49" i="69"/>
  <c r="AI53" i="69"/>
  <c r="AI57" i="69"/>
  <c r="AI61" i="69"/>
  <c r="AI50" i="69"/>
  <c r="AI62" i="69"/>
  <c r="F13" i="69"/>
  <c r="F17" i="69"/>
  <c r="F10" i="69"/>
  <c r="F14" i="69"/>
  <c r="F18" i="69"/>
  <c r="F12" i="69"/>
  <c r="F11" i="69"/>
  <c r="F15" i="69"/>
  <c r="F16" i="69"/>
  <c r="F94" i="69"/>
  <c r="F98" i="69"/>
  <c r="F102" i="69"/>
  <c r="F106" i="69"/>
  <c r="F96" i="69"/>
  <c r="F104" i="69"/>
  <c r="F95" i="69"/>
  <c r="F99" i="69"/>
  <c r="F103" i="69"/>
  <c r="F107" i="69"/>
  <c r="F100" i="69"/>
  <c r="F108" i="69"/>
  <c r="F105" i="69"/>
  <c r="F97" i="69"/>
  <c r="F101" i="69"/>
  <c r="F37" i="69"/>
  <c r="F41" i="69"/>
  <c r="F45" i="69"/>
  <c r="F34" i="69"/>
  <c r="F38" i="69"/>
  <c r="F42" i="69"/>
  <c r="F46" i="69"/>
  <c r="F36" i="69"/>
  <c r="F44" i="69"/>
  <c r="F48" i="69"/>
  <c r="F35" i="69"/>
  <c r="F39" i="69"/>
  <c r="F43" i="69"/>
  <c r="F47" i="69"/>
  <c r="F40" i="69"/>
  <c r="F65" i="69"/>
  <c r="F66" i="69"/>
  <c r="F70" i="69"/>
  <c r="F74" i="69"/>
  <c r="F78" i="69"/>
  <c r="F64" i="69"/>
  <c r="F72" i="69"/>
  <c r="F67" i="69"/>
  <c r="F71" i="69"/>
  <c r="F75" i="69"/>
  <c r="F68" i="69"/>
  <c r="F76" i="69"/>
  <c r="F69" i="69"/>
  <c r="F73" i="69"/>
  <c r="F77" i="69"/>
  <c r="F110" i="69"/>
  <c r="F114" i="69"/>
  <c r="F118" i="69"/>
  <c r="F122" i="69"/>
  <c r="F112" i="69"/>
  <c r="F120" i="69"/>
  <c r="F111" i="69"/>
  <c r="F115" i="69"/>
  <c r="F119" i="69"/>
  <c r="F123" i="69"/>
  <c r="F116" i="69"/>
  <c r="F121" i="69"/>
  <c r="F117" i="69"/>
  <c r="F109" i="69"/>
  <c r="F113" i="69"/>
  <c r="F53" i="69"/>
  <c r="F50" i="69"/>
  <c r="F54" i="69"/>
  <c r="F58" i="69"/>
  <c r="F62" i="69"/>
  <c r="F56" i="69"/>
  <c r="F49" i="69"/>
  <c r="F61" i="69"/>
  <c r="F51" i="69"/>
  <c r="F55" i="69"/>
  <c r="F59" i="69"/>
  <c r="F63" i="69"/>
  <c r="F52" i="69"/>
  <c r="F60" i="69"/>
  <c r="F57" i="69"/>
  <c r="F5" i="69"/>
  <c r="F9" i="69"/>
  <c r="F6" i="69"/>
  <c r="F8" i="69"/>
  <c r="F7" i="69"/>
  <c r="F4" i="69"/>
  <c r="F82" i="69"/>
  <c r="F86" i="69"/>
  <c r="F90" i="69"/>
  <c r="F80" i="69"/>
  <c r="F88" i="69"/>
  <c r="F79" i="69"/>
  <c r="F83" i="69"/>
  <c r="F87" i="69"/>
  <c r="F91" i="69"/>
  <c r="F84" i="69"/>
  <c r="F92" i="69"/>
  <c r="F89" i="69"/>
  <c r="F85" i="69"/>
  <c r="F93" i="69"/>
  <c r="F81" i="69"/>
  <c r="F21" i="69"/>
  <c r="F25" i="69"/>
  <c r="F29" i="69"/>
  <c r="F33" i="69"/>
  <c r="F22" i="69"/>
  <c r="F26" i="69"/>
  <c r="F30" i="69"/>
  <c r="F20" i="69"/>
  <c r="F28" i="69"/>
  <c r="F19" i="69"/>
  <c r="F23" i="69"/>
  <c r="F27" i="69"/>
  <c r="F31" i="69"/>
  <c r="F24" i="69"/>
  <c r="F32" i="69"/>
  <c r="H5" i="68" l="1"/>
  <c r="Q4" i="67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L4" i="67"/>
  <c r="N4" i="67"/>
  <c r="O4" i="67"/>
  <c r="B2" i="67"/>
  <c r="I4" i="67" s="1"/>
  <c r="H4" i="67" l="1"/>
  <c r="C5" i="68" s="1"/>
  <c r="G5" i="68" s="1"/>
  <c r="P4" i="67"/>
  <c r="M4" i="67"/>
  <c r="K4" i="67"/>
  <c r="J4" i="67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Q5" i="67" s="1"/>
  <c r="H6" i="68" s="1"/>
  <c r="U5" i="67"/>
  <c r="U6" i="67" s="1"/>
  <c r="U7" i="67" s="1"/>
  <c r="U8" i="67" s="1"/>
  <c r="U9" i="67" s="1"/>
  <c r="U10" i="67" s="1"/>
  <c r="U11" i="67" s="1"/>
  <c r="U12" i="67" s="1"/>
  <c r="U13" i="67" s="1"/>
  <c r="U14" i="67" s="1"/>
  <c r="E5" i="68" l="1"/>
  <c r="H5" i="67"/>
  <c r="C6" i="68" s="1"/>
  <c r="L5" i="67"/>
  <c r="P5" i="67"/>
  <c r="I5" i="67"/>
  <c r="M5" i="67"/>
  <c r="N5" i="67"/>
  <c r="J5" i="67"/>
  <c r="K5" i="67"/>
  <c r="O5" i="67"/>
  <c r="D6" i="67"/>
  <c r="Q6" i="67" s="1"/>
  <c r="H7" i="68" s="1"/>
  <c r="P5" i="68" l="1"/>
  <c r="Q5" i="68" s="1"/>
  <c r="G6" i="68"/>
  <c r="E6" i="68"/>
  <c r="P6" i="68" s="1"/>
  <c r="Q6" i="68" s="1"/>
  <c r="K6" i="67"/>
  <c r="O6" i="67"/>
  <c r="H6" i="67"/>
  <c r="C7" i="68" s="1"/>
  <c r="L6" i="67"/>
  <c r="P6" i="67"/>
  <c r="M6" i="67"/>
  <c r="I6" i="67"/>
  <c r="J6" i="67"/>
  <c r="N6" i="67"/>
  <c r="D7" i="67"/>
  <c r="Q7" i="67" s="1"/>
  <c r="H8" i="68" s="1"/>
  <c r="G7" i="68" l="1"/>
  <c r="E7" i="68"/>
  <c r="P7" i="68" s="1"/>
  <c r="Q7" i="68" s="1"/>
  <c r="J7" i="67"/>
  <c r="N7" i="67"/>
  <c r="K7" i="67"/>
  <c r="O7" i="67"/>
  <c r="L7" i="67"/>
  <c r="I7" i="67"/>
  <c r="M7" i="67"/>
  <c r="P7" i="67"/>
  <c r="H7" i="67"/>
  <c r="C8" i="68" s="1"/>
  <c r="D8" i="67"/>
  <c r="Q8" i="67" s="1"/>
  <c r="H9" i="68" s="1"/>
  <c r="G8" i="68" l="1"/>
  <c r="E8" i="68"/>
  <c r="P8" i="68" s="1"/>
  <c r="Q8" i="68" s="1"/>
  <c r="I8" i="67"/>
  <c r="M8" i="67"/>
  <c r="J8" i="67"/>
  <c r="N8" i="67"/>
  <c r="K8" i="67"/>
  <c r="L8" i="67"/>
  <c r="O8" i="67"/>
  <c r="P8" i="67"/>
  <c r="H8" i="67"/>
  <c r="C9" i="68" s="1"/>
  <c r="D9" i="67"/>
  <c r="Q9" i="67" s="1"/>
  <c r="H10" i="68" s="1"/>
  <c r="G9" i="68" l="1"/>
  <c r="E9" i="68"/>
  <c r="P9" i="68" s="1"/>
  <c r="Q9" i="68" s="1"/>
  <c r="H9" i="67"/>
  <c r="C10" i="68" s="1"/>
  <c r="L9" i="67"/>
  <c r="P9" i="67"/>
  <c r="I9" i="67"/>
  <c r="M9" i="67"/>
  <c r="J9" i="67"/>
  <c r="N9" i="67"/>
  <c r="O9" i="67"/>
  <c r="K9" i="67"/>
  <c r="D10" i="67"/>
  <c r="Q10" i="67" s="1"/>
  <c r="H11" i="68" s="1"/>
  <c r="G10" i="68" l="1"/>
  <c r="E10" i="68"/>
  <c r="P10" i="68" s="1"/>
  <c r="Q10" i="68" s="1"/>
  <c r="K10" i="67"/>
  <c r="O10" i="67"/>
  <c r="H10" i="67"/>
  <c r="C11" i="68" s="1"/>
  <c r="L10" i="67"/>
  <c r="P10" i="67"/>
  <c r="I10" i="67"/>
  <c r="N10" i="67"/>
  <c r="J10" i="67"/>
  <c r="M10" i="67"/>
  <c r="D11" i="67"/>
  <c r="Q11" i="67" s="1"/>
  <c r="H12" i="68" s="1"/>
  <c r="G11" i="68" l="1"/>
  <c r="E11" i="68"/>
  <c r="P11" i="68" s="1"/>
  <c r="Q11" i="68" s="1"/>
  <c r="J11" i="67"/>
  <c r="N11" i="67"/>
  <c r="K11" i="67"/>
  <c r="O11" i="67"/>
  <c r="H11" i="67"/>
  <c r="C12" i="68" s="1"/>
  <c r="P11" i="67"/>
  <c r="I11" i="67"/>
  <c r="L11" i="67"/>
  <c r="M11" i="67"/>
  <c r="D12" i="67"/>
  <c r="Q12" i="67" s="1"/>
  <c r="H13" i="68" s="1"/>
  <c r="G12" i="68" l="1"/>
  <c r="E12" i="68"/>
  <c r="P12" i="68" s="1"/>
  <c r="Q12" i="68" s="1"/>
  <c r="I12" i="67"/>
  <c r="M12" i="67"/>
  <c r="J12" i="67"/>
  <c r="N12" i="67"/>
  <c r="O12" i="67"/>
  <c r="H12" i="67"/>
  <c r="C13" i="68" s="1"/>
  <c r="K12" i="67"/>
  <c r="P12" i="67"/>
  <c r="L12" i="67"/>
  <c r="D13" i="67"/>
  <c r="Q13" i="67" s="1"/>
  <c r="H14" i="68" s="1"/>
  <c r="G13" i="68" l="1"/>
  <c r="E13" i="68"/>
  <c r="P13" i="68" s="1"/>
  <c r="Q13" i="68" s="1"/>
  <c r="H13" i="67"/>
  <c r="C14" i="68" s="1"/>
  <c r="L13" i="67"/>
  <c r="P13" i="67"/>
  <c r="I13" i="67"/>
  <c r="M13" i="67"/>
  <c r="N13" i="67"/>
  <c r="J13" i="67"/>
  <c r="K13" i="67"/>
  <c r="O13" i="67"/>
  <c r="D14" i="67"/>
  <c r="Q14" i="67" s="1"/>
  <c r="H15" i="68" s="1"/>
  <c r="G14" i="68" l="1"/>
  <c r="E14" i="68"/>
  <c r="P14" i="68" s="1"/>
  <c r="Q14" i="68" s="1"/>
  <c r="K14" i="67"/>
  <c r="O14" i="67"/>
  <c r="H14" i="67"/>
  <c r="C15" i="68" s="1"/>
  <c r="L14" i="67"/>
  <c r="P14" i="67"/>
  <c r="M14" i="67"/>
  <c r="J14" i="67"/>
  <c r="N14" i="67"/>
  <c r="I14" i="67"/>
  <c r="D15" i="67"/>
  <c r="Q15" i="67" s="1"/>
  <c r="H16" i="68" s="1"/>
  <c r="W5" i="67"/>
  <c r="X5" i="67" s="1"/>
  <c r="G15" i="68" l="1"/>
  <c r="E15" i="68"/>
  <c r="D16" i="67"/>
  <c r="Q16" i="67" s="1"/>
  <c r="H17" i="68" s="1"/>
  <c r="J15" i="67"/>
  <c r="N15" i="67"/>
  <c r="K15" i="67"/>
  <c r="O15" i="67"/>
  <c r="L15" i="67"/>
  <c r="M15" i="67"/>
  <c r="P15" i="67"/>
  <c r="I15" i="67"/>
  <c r="H15" i="67"/>
  <c r="C16" i="68" s="1"/>
  <c r="P15" i="68" l="1"/>
  <c r="Q15" i="68" s="1"/>
  <c r="G16" i="68"/>
  <c r="E16" i="68"/>
  <c r="P16" i="68" s="1"/>
  <c r="Q16" i="68" s="1"/>
  <c r="D17" i="67"/>
  <c r="Q17" i="67" s="1"/>
  <c r="H18" i="68" s="1"/>
  <c r="I16" i="67"/>
  <c r="M16" i="67"/>
  <c r="J16" i="67"/>
  <c r="N16" i="67"/>
  <c r="K16" i="67"/>
  <c r="O16" i="67"/>
  <c r="P16" i="67"/>
  <c r="H16" i="67"/>
  <c r="C17" i="68" s="1"/>
  <c r="L16" i="67"/>
  <c r="AV2" i="65"/>
  <c r="AU2" i="65"/>
  <c r="AF10" i="65"/>
  <c r="AF11" i="65" s="1"/>
  <c r="AI5" i="65"/>
  <c r="G17" i="68" l="1"/>
  <c r="E17" i="68"/>
  <c r="P17" i="68" s="1"/>
  <c r="Q17" i="68" s="1"/>
  <c r="D18" i="67"/>
  <c r="Q18" i="67" s="1"/>
  <c r="H19" i="68" s="1"/>
  <c r="H17" i="67"/>
  <c r="C18" i="68" s="1"/>
  <c r="L17" i="67"/>
  <c r="P17" i="67"/>
  <c r="I17" i="67"/>
  <c r="M17" i="67"/>
  <c r="J17" i="67"/>
  <c r="O17" i="67"/>
  <c r="N17" i="67"/>
  <c r="K17" i="67"/>
  <c r="W64" i="65"/>
  <c r="X64" i="65"/>
  <c r="Y64" i="65"/>
  <c r="W65" i="65"/>
  <c r="X65" i="65"/>
  <c r="Y65" i="65"/>
  <c r="W66" i="65"/>
  <c r="X66" i="65"/>
  <c r="Y66" i="65"/>
  <c r="W67" i="65"/>
  <c r="X67" i="65"/>
  <c r="Y67" i="65"/>
  <c r="W68" i="65"/>
  <c r="X68" i="65"/>
  <c r="Y68" i="65"/>
  <c r="W69" i="65"/>
  <c r="X69" i="65"/>
  <c r="Y69" i="65"/>
  <c r="W70" i="65"/>
  <c r="X70" i="65"/>
  <c r="Y70" i="65"/>
  <c r="W71" i="65"/>
  <c r="X71" i="65"/>
  <c r="Y71" i="65"/>
  <c r="W72" i="65"/>
  <c r="X72" i="65"/>
  <c r="Y72" i="65"/>
  <c r="W73" i="65"/>
  <c r="X73" i="65"/>
  <c r="Y73" i="65"/>
  <c r="W74" i="65"/>
  <c r="X74" i="65"/>
  <c r="Y74" i="65"/>
  <c r="W75" i="65"/>
  <c r="X75" i="65"/>
  <c r="Y75" i="65"/>
  <c r="W76" i="65"/>
  <c r="X76" i="65"/>
  <c r="Y76" i="65"/>
  <c r="W77" i="65"/>
  <c r="X77" i="65"/>
  <c r="Y77" i="65"/>
  <c r="W78" i="65"/>
  <c r="X78" i="65"/>
  <c r="Y78" i="65"/>
  <c r="W79" i="65"/>
  <c r="X79" i="65"/>
  <c r="Y79" i="65"/>
  <c r="W80" i="65"/>
  <c r="X80" i="65"/>
  <c r="Y80" i="65"/>
  <c r="W81" i="65"/>
  <c r="X81" i="65"/>
  <c r="Y81" i="65"/>
  <c r="W82" i="65"/>
  <c r="X82" i="65"/>
  <c r="Y82" i="65"/>
  <c r="W83" i="65"/>
  <c r="X83" i="65"/>
  <c r="Y83" i="65"/>
  <c r="W84" i="65"/>
  <c r="X84" i="65"/>
  <c r="Y84" i="65"/>
  <c r="W85" i="65"/>
  <c r="X85" i="65"/>
  <c r="Y85" i="65"/>
  <c r="W86" i="65"/>
  <c r="X86" i="65"/>
  <c r="Y86" i="65"/>
  <c r="W87" i="65"/>
  <c r="X87" i="65"/>
  <c r="Y87" i="65"/>
  <c r="W88" i="65"/>
  <c r="X88" i="65"/>
  <c r="Y88" i="65"/>
  <c r="W89" i="65"/>
  <c r="X89" i="65"/>
  <c r="Y89" i="65"/>
  <c r="W90" i="65"/>
  <c r="X90" i="65"/>
  <c r="Y90" i="65"/>
  <c r="W91" i="65"/>
  <c r="X91" i="65"/>
  <c r="Y91" i="65"/>
  <c r="W92" i="65"/>
  <c r="X92" i="65"/>
  <c r="Y92" i="65"/>
  <c r="W93" i="65"/>
  <c r="X93" i="65"/>
  <c r="Y93" i="65"/>
  <c r="AE3" i="65"/>
  <c r="G18" i="68" l="1"/>
  <c r="E18" i="68"/>
  <c r="D19" i="67"/>
  <c r="Q19" i="67" s="1"/>
  <c r="H20" i="68" s="1"/>
  <c r="K18" i="67"/>
  <c r="O18" i="67"/>
  <c r="H18" i="67"/>
  <c r="C19" i="68" s="1"/>
  <c r="L18" i="67"/>
  <c r="P18" i="67"/>
  <c r="I18" i="67"/>
  <c r="J18" i="67"/>
  <c r="M18" i="67"/>
  <c r="N18" i="67"/>
  <c r="Y6" i="65"/>
  <c r="Y7" i="65"/>
  <c r="Y8" i="65"/>
  <c r="Y9" i="65"/>
  <c r="Y10" i="65"/>
  <c r="Y11" i="65"/>
  <c r="Y12" i="65"/>
  <c r="Y13" i="65"/>
  <c r="Y14" i="65"/>
  <c r="Y15" i="65"/>
  <c r="Y16" i="65"/>
  <c r="Y17" i="65"/>
  <c r="Y18" i="65"/>
  <c r="Y19" i="65"/>
  <c r="Y20" i="65"/>
  <c r="Y21" i="65"/>
  <c r="Y22" i="65"/>
  <c r="Y23" i="65"/>
  <c r="Y24" i="65"/>
  <c r="Y25" i="65"/>
  <c r="Y26" i="65"/>
  <c r="Y27" i="65"/>
  <c r="Y28" i="65"/>
  <c r="Y29" i="65"/>
  <c r="Y30" i="65"/>
  <c r="Y31" i="65"/>
  <c r="Y32" i="65"/>
  <c r="Y33" i="65"/>
  <c r="Y34" i="65"/>
  <c r="Y35" i="65"/>
  <c r="Y36" i="65"/>
  <c r="Y37" i="65"/>
  <c r="Y38" i="65"/>
  <c r="Y39" i="65"/>
  <c r="Y40" i="65"/>
  <c r="Y41" i="65"/>
  <c r="Y42" i="65"/>
  <c r="Y43" i="65"/>
  <c r="Y44" i="65"/>
  <c r="Y45" i="65"/>
  <c r="Y46" i="65"/>
  <c r="Y47" i="65"/>
  <c r="Y48" i="65"/>
  <c r="Y49" i="65"/>
  <c r="Y50" i="65"/>
  <c r="Y51" i="65"/>
  <c r="Y52" i="65"/>
  <c r="Y53" i="65"/>
  <c r="Y54" i="65"/>
  <c r="Y55" i="65"/>
  <c r="Y56" i="65"/>
  <c r="Y57" i="65"/>
  <c r="Y58" i="65"/>
  <c r="Y59" i="65"/>
  <c r="Y60" i="65"/>
  <c r="Y61" i="65"/>
  <c r="Y62" i="65"/>
  <c r="Y63" i="65"/>
  <c r="Y5" i="65"/>
  <c r="Y4" i="65"/>
  <c r="P18" i="68" l="1"/>
  <c r="Q18" i="68" s="1"/>
  <c r="AC6" i="65"/>
  <c r="AM6" i="65" s="1"/>
  <c r="AP6" i="65" s="1"/>
  <c r="AS6" i="65" s="1"/>
  <c r="G19" i="68"/>
  <c r="E19" i="68"/>
  <c r="P19" i="68" s="1"/>
  <c r="Q19" i="68" s="1"/>
  <c r="D20" i="67"/>
  <c r="Q20" i="67" s="1"/>
  <c r="H21" i="68" s="1"/>
  <c r="J19" i="67"/>
  <c r="N19" i="67"/>
  <c r="K19" i="67"/>
  <c r="O19" i="67"/>
  <c r="H19" i="67"/>
  <c r="C20" i="68" s="1"/>
  <c r="P19" i="67"/>
  <c r="I19" i="67"/>
  <c r="L19" i="67"/>
  <c r="M19" i="67"/>
  <c r="AO6" i="65"/>
  <c r="AR6" i="65" s="1"/>
  <c r="AN6" i="65"/>
  <c r="AQ6" i="65" s="1"/>
  <c r="AC60" i="65"/>
  <c r="AC52" i="65"/>
  <c r="AC44" i="65"/>
  <c r="AC40" i="65"/>
  <c r="AC32" i="65"/>
  <c r="AC28" i="65"/>
  <c r="AC24" i="65"/>
  <c r="AC20" i="65"/>
  <c r="AC16" i="65"/>
  <c r="AC8" i="65"/>
  <c r="AC59" i="65"/>
  <c r="AC51" i="65"/>
  <c r="AC43" i="65"/>
  <c r="AM25" i="65" s="1"/>
  <c r="AC35" i="65"/>
  <c r="AM21" i="65" s="1"/>
  <c r="AC23" i="65"/>
  <c r="AM15" i="65" s="1"/>
  <c r="AC7" i="65"/>
  <c r="AM7" i="65" s="1"/>
  <c r="AC62" i="65"/>
  <c r="AC58" i="65"/>
  <c r="AM28" i="65" s="1"/>
  <c r="AC54" i="65"/>
  <c r="AC50" i="65"/>
  <c r="AC46" i="65"/>
  <c r="AC42" i="65"/>
  <c r="AC38" i="65"/>
  <c r="AC34" i="65"/>
  <c r="AC30" i="65"/>
  <c r="AC26" i="65"/>
  <c r="AC22" i="65"/>
  <c r="AC18" i="65"/>
  <c r="AC14" i="65"/>
  <c r="AC10" i="65"/>
  <c r="AC64" i="65"/>
  <c r="AC70" i="65"/>
  <c r="AC74" i="65"/>
  <c r="AC78" i="65"/>
  <c r="AM32" i="65" s="1"/>
  <c r="AC82" i="65"/>
  <c r="AC86" i="65"/>
  <c r="AC88" i="65"/>
  <c r="AC92" i="65"/>
  <c r="AC65" i="65"/>
  <c r="AC67" i="65"/>
  <c r="AC69" i="65"/>
  <c r="AC71" i="65"/>
  <c r="AC73" i="65"/>
  <c r="AM31" i="65" s="1"/>
  <c r="AC75" i="65"/>
  <c r="AC77" i="65"/>
  <c r="AC79" i="65"/>
  <c r="AC81" i="65"/>
  <c r="AC83" i="65"/>
  <c r="AM33" i="65" s="1"/>
  <c r="AC85" i="65"/>
  <c r="AC87" i="65"/>
  <c r="AC89" i="65"/>
  <c r="AC91" i="65"/>
  <c r="AC93" i="65"/>
  <c r="AC66" i="65"/>
  <c r="AC68" i="65"/>
  <c r="AM30" i="65" s="1"/>
  <c r="AC72" i="65"/>
  <c r="AC76" i="65"/>
  <c r="AC80" i="65"/>
  <c r="AC84" i="65"/>
  <c r="AC90" i="65"/>
  <c r="AC4" i="65"/>
  <c r="AM4" i="65" s="1"/>
  <c r="AC56" i="65"/>
  <c r="AC48" i="65"/>
  <c r="AM26" i="65" s="1"/>
  <c r="AC36" i="65"/>
  <c r="AC12" i="65"/>
  <c r="AC63" i="65"/>
  <c r="AM29" i="65" s="1"/>
  <c r="AC55" i="65"/>
  <c r="AC47" i="65"/>
  <c r="AC39" i="65"/>
  <c r="AM23" i="65" s="1"/>
  <c r="AC31" i="65"/>
  <c r="AM19" i="65" s="1"/>
  <c r="AC27" i="65"/>
  <c r="AM17" i="65" s="1"/>
  <c r="AC19" i="65"/>
  <c r="AM13" i="65" s="1"/>
  <c r="AC15" i="65"/>
  <c r="AM11" i="65" s="1"/>
  <c r="AC11" i="65"/>
  <c r="AM9" i="65" s="1"/>
  <c r="AC61" i="65"/>
  <c r="AC57" i="65"/>
  <c r="AC53" i="65"/>
  <c r="AM27" i="65" s="1"/>
  <c r="AC49" i="65"/>
  <c r="AC45" i="65"/>
  <c r="AC41" i="65"/>
  <c r="AM24" i="65" s="1"/>
  <c r="AC37" i="65"/>
  <c r="AM22" i="65" s="1"/>
  <c r="AC33" i="65"/>
  <c r="AM20" i="65" s="1"/>
  <c r="AC29" i="65"/>
  <c r="AM18" i="65" s="1"/>
  <c r="AC25" i="65"/>
  <c r="AM16" i="65" s="1"/>
  <c r="AC21" i="65"/>
  <c r="AM14" i="65" s="1"/>
  <c r="AC17" i="65"/>
  <c r="AM12" i="65" s="1"/>
  <c r="AC13" i="65"/>
  <c r="AM10" i="65" s="1"/>
  <c r="AC9" i="65"/>
  <c r="AM8" i="65" s="1"/>
  <c r="AC5" i="65"/>
  <c r="AM5" i="65" s="1"/>
  <c r="W5" i="65"/>
  <c r="W6" i="65"/>
  <c r="W7" i="65"/>
  <c r="W8" i="65"/>
  <c r="W9" i="65"/>
  <c r="W10" i="65"/>
  <c r="W11" i="65"/>
  <c r="W12" i="65"/>
  <c r="W13" i="65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33" i="65"/>
  <c r="W34" i="65"/>
  <c r="W35" i="65"/>
  <c r="W36" i="65"/>
  <c r="W37" i="65"/>
  <c r="W38" i="65"/>
  <c r="W39" i="65"/>
  <c r="W40" i="65"/>
  <c r="W41" i="65"/>
  <c r="W42" i="65"/>
  <c r="W43" i="65"/>
  <c r="W44" i="65"/>
  <c r="W45" i="65"/>
  <c r="W46" i="65"/>
  <c r="W47" i="65"/>
  <c r="W48" i="65"/>
  <c r="W49" i="65"/>
  <c r="W50" i="65"/>
  <c r="W51" i="65"/>
  <c r="W52" i="65"/>
  <c r="W53" i="65"/>
  <c r="W54" i="65"/>
  <c r="W55" i="65"/>
  <c r="W56" i="65"/>
  <c r="W57" i="65"/>
  <c r="W58" i="65"/>
  <c r="W59" i="65"/>
  <c r="W60" i="65"/>
  <c r="W61" i="65"/>
  <c r="W62" i="65"/>
  <c r="W63" i="65"/>
  <c r="W4" i="65"/>
  <c r="X5" i="65"/>
  <c r="X6" i="65"/>
  <c r="X7" i="65"/>
  <c r="X8" i="65"/>
  <c r="X9" i="65"/>
  <c r="X10" i="65"/>
  <c r="X11" i="65"/>
  <c r="X12" i="65"/>
  <c r="X13" i="65"/>
  <c r="X14" i="65"/>
  <c r="X15" i="65"/>
  <c r="X16" i="65"/>
  <c r="X17" i="65"/>
  <c r="X18" i="65"/>
  <c r="X19" i="65"/>
  <c r="X20" i="65"/>
  <c r="X21" i="65"/>
  <c r="X22" i="65"/>
  <c r="X23" i="65"/>
  <c r="X24" i="65"/>
  <c r="X25" i="65"/>
  <c r="X26" i="65"/>
  <c r="X27" i="65"/>
  <c r="X28" i="65"/>
  <c r="X29" i="65"/>
  <c r="X30" i="65"/>
  <c r="X31" i="65"/>
  <c r="X32" i="65"/>
  <c r="X33" i="65"/>
  <c r="X34" i="65"/>
  <c r="X35" i="65"/>
  <c r="X36" i="65"/>
  <c r="X37" i="65"/>
  <c r="X38" i="65"/>
  <c r="X39" i="65"/>
  <c r="X40" i="65"/>
  <c r="X41" i="65"/>
  <c r="X42" i="65"/>
  <c r="X43" i="65"/>
  <c r="X44" i="65"/>
  <c r="X45" i="65"/>
  <c r="X46" i="65"/>
  <c r="X47" i="65"/>
  <c r="X48" i="65"/>
  <c r="X49" i="65"/>
  <c r="X50" i="65"/>
  <c r="X51" i="65"/>
  <c r="X52" i="65"/>
  <c r="X53" i="65"/>
  <c r="X54" i="65"/>
  <c r="X55" i="65"/>
  <c r="X56" i="65"/>
  <c r="X57" i="65"/>
  <c r="X58" i="65"/>
  <c r="X59" i="65"/>
  <c r="X60" i="65"/>
  <c r="X61" i="65"/>
  <c r="X62" i="65"/>
  <c r="X63" i="65"/>
  <c r="X4" i="65"/>
  <c r="G20" i="68" l="1"/>
  <c r="E20" i="68"/>
  <c r="P20" i="68" s="1"/>
  <c r="Q20" i="68" s="1"/>
  <c r="D21" i="67"/>
  <c r="Q21" i="67" s="1"/>
  <c r="H22" i="68" s="1"/>
  <c r="I20" i="67"/>
  <c r="M20" i="67"/>
  <c r="J20" i="67"/>
  <c r="N20" i="67"/>
  <c r="O20" i="67"/>
  <c r="K20" i="67"/>
  <c r="L20" i="67"/>
  <c r="H20" i="67"/>
  <c r="C21" i="68" s="1"/>
  <c r="P20" i="67"/>
  <c r="AN12" i="65"/>
  <c r="AQ12" i="65" s="1"/>
  <c r="AO12" i="65"/>
  <c r="AR12" i="65" s="1"/>
  <c r="AP12" i="65"/>
  <c r="AS12" i="65" s="1"/>
  <c r="AN29" i="65"/>
  <c r="AQ29" i="65" s="1"/>
  <c r="AO29" i="65"/>
  <c r="AR29" i="65" s="1"/>
  <c r="AP29" i="65"/>
  <c r="AS29" i="65" s="1"/>
  <c r="AP21" i="65"/>
  <c r="AS21" i="65" s="1"/>
  <c r="AN21" i="65"/>
  <c r="AQ21" i="65" s="1"/>
  <c r="AO21" i="65"/>
  <c r="AR21" i="65" s="1"/>
  <c r="AP14" i="65"/>
  <c r="AS14" i="65" s="1"/>
  <c r="AO14" i="65"/>
  <c r="AR14" i="65" s="1"/>
  <c r="AN14" i="65"/>
  <c r="AQ14" i="65" s="1"/>
  <c r="AN27" i="65"/>
  <c r="AQ27" i="65" s="1"/>
  <c r="AO27" i="65"/>
  <c r="AR27" i="65" s="1"/>
  <c r="AP27" i="65"/>
  <c r="AS27" i="65" s="1"/>
  <c r="AP11" i="65"/>
  <c r="AS11" i="65" s="1"/>
  <c r="AN11" i="65"/>
  <c r="AQ11" i="65" s="1"/>
  <c r="AO11" i="65"/>
  <c r="AR11" i="65" s="1"/>
  <c r="AP25" i="65"/>
  <c r="AS25" i="65" s="1"/>
  <c r="AO25" i="65"/>
  <c r="AR25" i="65" s="1"/>
  <c r="AN25" i="65"/>
  <c r="AQ25" i="65" s="1"/>
  <c r="AN8" i="65"/>
  <c r="AQ8" i="65" s="1"/>
  <c r="AO8" i="65"/>
  <c r="AR8" i="65" s="1"/>
  <c r="AP8" i="65"/>
  <c r="AS8" i="65" s="1"/>
  <c r="AO16" i="65"/>
  <c r="AR16" i="65" s="1"/>
  <c r="AP16" i="65"/>
  <c r="AS16" i="65" s="1"/>
  <c r="AN16" i="65"/>
  <c r="AQ16" i="65" s="1"/>
  <c r="AN24" i="65"/>
  <c r="AQ24" i="65" s="1"/>
  <c r="AO24" i="65"/>
  <c r="AR24" i="65" s="1"/>
  <c r="AP24" i="65"/>
  <c r="AS24" i="65" s="1"/>
  <c r="AN13" i="65"/>
  <c r="AQ13" i="65" s="1"/>
  <c r="AO13" i="65"/>
  <c r="AR13" i="65" s="1"/>
  <c r="AP13" i="65"/>
  <c r="AS13" i="65" s="1"/>
  <c r="AO33" i="65"/>
  <c r="AR33" i="65" s="1"/>
  <c r="AN33" i="65"/>
  <c r="AQ33" i="65" s="1"/>
  <c r="AP33" i="65"/>
  <c r="AS33" i="65" s="1"/>
  <c r="AP7" i="65"/>
  <c r="AS7" i="65" s="1"/>
  <c r="AN7" i="65"/>
  <c r="AQ7" i="65" s="1"/>
  <c r="AO7" i="65"/>
  <c r="AR7" i="65" s="1"/>
  <c r="AO20" i="65"/>
  <c r="AR20" i="65" s="1"/>
  <c r="AP20" i="65"/>
  <c r="AS20" i="65" s="1"/>
  <c r="AN20" i="65"/>
  <c r="AQ20" i="65" s="1"/>
  <c r="AN9" i="65"/>
  <c r="AQ9" i="65" s="1"/>
  <c r="AP9" i="65"/>
  <c r="AS9" i="65" s="1"/>
  <c r="AO9" i="65"/>
  <c r="AR9" i="65" s="1"/>
  <c r="AP19" i="65"/>
  <c r="AS19" i="65" s="1"/>
  <c r="AN19" i="65"/>
  <c r="AQ19" i="65" s="1"/>
  <c r="AO19" i="65"/>
  <c r="AR19" i="65" s="1"/>
  <c r="AO32" i="65"/>
  <c r="AR32" i="65" s="1"/>
  <c r="AP32" i="65"/>
  <c r="AS32" i="65" s="1"/>
  <c r="AN32" i="65"/>
  <c r="AQ32" i="65" s="1"/>
  <c r="AN28" i="65"/>
  <c r="AQ28" i="65" s="1"/>
  <c r="AO28" i="65"/>
  <c r="AR28" i="65" s="1"/>
  <c r="AP28" i="65"/>
  <c r="AS28" i="65" s="1"/>
  <c r="AB64" i="65"/>
  <c r="AB68" i="65"/>
  <c r="AB72" i="65"/>
  <c r="AB76" i="65"/>
  <c r="AB80" i="65"/>
  <c r="AB84" i="65"/>
  <c r="AB88" i="65"/>
  <c r="AB92" i="65"/>
  <c r="AB65" i="65"/>
  <c r="AB69" i="65"/>
  <c r="AB73" i="65"/>
  <c r="AB77" i="65"/>
  <c r="AB81" i="65"/>
  <c r="AB85" i="65"/>
  <c r="AB89" i="65"/>
  <c r="AB93" i="65"/>
  <c r="AB66" i="65"/>
  <c r="AB70" i="65"/>
  <c r="AB74" i="65"/>
  <c r="AB78" i="65"/>
  <c r="AB82" i="65"/>
  <c r="AB86" i="65"/>
  <c r="AB90" i="65"/>
  <c r="AB67" i="65"/>
  <c r="AB71" i="65"/>
  <c r="AB75" i="65"/>
  <c r="AB79" i="65"/>
  <c r="AB83" i="65"/>
  <c r="AB87" i="65"/>
  <c r="AB91" i="65"/>
  <c r="AB6" i="65"/>
  <c r="AB10" i="65"/>
  <c r="AB14" i="65"/>
  <c r="AB18" i="65"/>
  <c r="AB22" i="65"/>
  <c r="AB26" i="65"/>
  <c r="AB30" i="65"/>
  <c r="AB34" i="65"/>
  <c r="AB38" i="65"/>
  <c r="AB42" i="65"/>
  <c r="AB46" i="65"/>
  <c r="AB50" i="65"/>
  <c r="AB54" i="65"/>
  <c r="AB58" i="65"/>
  <c r="AB62" i="65"/>
  <c r="AB8" i="65"/>
  <c r="AB12" i="65"/>
  <c r="AB16" i="65"/>
  <c r="AB20" i="65"/>
  <c r="AB24" i="65"/>
  <c r="AB28" i="65"/>
  <c r="AB32" i="65"/>
  <c r="AB36" i="65"/>
  <c r="AB40" i="65"/>
  <c r="AB44" i="65"/>
  <c r="AB48" i="65"/>
  <c r="AB52" i="65"/>
  <c r="AB56" i="65"/>
  <c r="AB60" i="65"/>
  <c r="AB4" i="65"/>
  <c r="AB13" i="65"/>
  <c r="AB29" i="65"/>
  <c r="AB37" i="65"/>
  <c r="AB45" i="65"/>
  <c r="AB53" i="65"/>
  <c r="AB61" i="65"/>
  <c r="AB7" i="65"/>
  <c r="AB11" i="65"/>
  <c r="AB15" i="65"/>
  <c r="AB19" i="65"/>
  <c r="AB23" i="65"/>
  <c r="AB27" i="65"/>
  <c r="AB31" i="65"/>
  <c r="AB35" i="65"/>
  <c r="AB39" i="65"/>
  <c r="AB43" i="65"/>
  <c r="AB47" i="65"/>
  <c r="AB51" i="65"/>
  <c r="AB55" i="65"/>
  <c r="AB59" i="65"/>
  <c r="AB63" i="65"/>
  <c r="AB5" i="65"/>
  <c r="AB9" i="65"/>
  <c r="AB17" i="65"/>
  <c r="AB21" i="65"/>
  <c r="AB25" i="65"/>
  <c r="AB33" i="65"/>
  <c r="AB41" i="65"/>
  <c r="AB49" i="65"/>
  <c r="AB57" i="65"/>
  <c r="AO5" i="65"/>
  <c r="AR5" i="65" s="1"/>
  <c r="AP5" i="65"/>
  <c r="AS5" i="65" s="1"/>
  <c r="AN5" i="65"/>
  <c r="AQ5" i="65" s="1"/>
  <c r="AP22" i="65"/>
  <c r="AS22" i="65" s="1"/>
  <c r="AO22" i="65"/>
  <c r="AR22" i="65" s="1"/>
  <c r="AN22" i="65"/>
  <c r="AQ22" i="65" s="1"/>
  <c r="AN23" i="65"/>
  <c r="AQ23" i="65" s="1"/>
  <c r="AO23" i="65"/>
  <c r="AR23" i="65" s="1"/>
  <c r="AP23" i="65"/>
  <c r="AS23" i="65" s="1"/>
  <c r="AN10" i="65"/>
  <c r="AQ10" i="65" s="1"/>
  <c r="AO10" i="65"/>
  <c r="AR10" i="65" s="1"/>
  <c r="AP10" i="65"/>
  <c r="AS10" i="65" s="1"/>
  <c r="AO18" i="65"/>
  <c r="AR18" i="65" s="1"/>
  <c r="AN18" i="65"/>
  <c r="AQ18" i="65" s="1"/>
  <c r="AP18" i="65"/>
  <c r="AS18" i="65" s="1"/>
  <c r="AO17" i="65"/>
  <c r="AR17" i="65" s="1"/>
  <c r="AP17" i="65"/>
  <c r="AS17" i="65" s="1"/>
  <c r="AN17" i="65"/>
  <c r="AQ17" i="65" s="1"/>
  <c r="AN26" i="65"/>
  <c r="AQ26" i="65" s="1"/>
  <c r="AP26" i="65"/>
  <c r="AS26" i="65" s="1"/>
  <c r="AO26" i="65"/>
  <c r="AR26" i="65" s="1"/>
  <c r="AO30" i="65"/>
  <c r="AR30" i="65" s="1"/>
  <c r="AP30" i="65"/>
  <c r="AS30" i="65" s="1"/>
  <c r="AN30" i="65"/>
  <c r="AQ30" i="65" s="1"/>
  <c r="AN31" i="65"/>
  <c r="AQ31" i="65" s="1"/>
  <c r="AO31" i="65"/>
  <c r="AR31" i="65" s="1"/>
  <c r="AP31" i="65"/>
  <c r="AS31" i="65" s="1"/>
  <c r="AN15" i="65"/>
  <c r="AQ15" i="65" s="1"/>
  <c r="AO15" i="65"/>
  <c r="AR15" i="65" s="1"/>
  <c r="AP15" i="65"/>
  <c r="AS15" i="65" s="1"/>
  <c r="AG10" i="65" l="1"/>
  <c r="AG11" i="65" s="1"/>
  <c r="G21" i="68"/>
  <c r="E21" i="68"/>
  <c r="D22" i="67"/>
  <c r="Q22" i="67" s="1"/>
  <c r="H23" i="68" s="1"/>
  <c r="H21" i="67"/>
  <c r="C22" i="68" s="1"/>
  <c r="L21" i="67"/>
  <c r="P21" i="67"/>
  <c r="I21" i="67"/>
  <c r="M21" i="67"/>
  <c r="N21" i="67"/>
  <c r="K21" i="67"/>
  <c r="O21" i="67"/>
  <c r="J21" i="67"/>
  <c r="H10" i="42"/>
  <c r="P21" i="68" l="1"/>
  <c r="Q21" i="68" s="1"/>
  <c r="G22" i="68"/>
  <c r="E22" i="68"/>
  <c r="P22" i="68" s="1"/>
  <c r="Q22" i="68" s="1"/>
  <c r="D23" i="67"/>
  <c r="Q23" i="67" s="1"/>
  <c r="H24" i="68" s="1"/>
  <c r="K22" i="67"/>
  <c r="O22" i="67"/>
  <c r="H22" i="67"/>
  <c r="C23" i="68" s="1"/>
  <c r="L22" i="67"/>
  <c r="P22" i="67"/>
  <c r="M22" i="67"/>
  <c r="N22" i="67"/>
  <c r="J22" i="67"/>
  <c r="I22" i="67"/>
  <c r="H11" i="42"/>
  <c r="G23" i="68" l="1"/>
  <c r="E23" i="68"/>
  <c r="P23" i="68" s="1"/>
  <c r="Q23" i="68" s="1"/>
  <c r="D24" i="67"/>
  <c r="Q24" i="67" s="1"/>
  <c r="H25" i="68" s="1"/>
  <c r="J23" i="67"/>
  <c r="N23" i="67"/>
  <c r="K23" i="67"/>
  <c r="O23" i="67"/>
  <c r="L23" i="67"/>
  <c r="P23" i="67"/>
  <c r="H23" i="67"/>
  <c r="C24" i="68" s="1"/>
  <c r="I23" i="67"/>
  <c r="M23" i="67"/>
  <c r="W6" i="67"/>
  <c r="X6" i="67" s="1"/>
  <c r="B2" i="42"/>
  <c r="I11" i="42" s="1"/>
  <c r="H12" i="42"/>
  <c r="B34" i="49"/>
  <c r="C5" i="49"/>
  <c r="B35" i="49" s="1"/>
  <c r="G24" i="68" l="1"/>
  <c r="E24" i="68"/>
  <c r="P24" i="68" s="1"/>
  <c r="Q24" i="68" s="1"/>
  <c r="I24" i="67"/>
  <c r="M24" i="67"/>
  <c r="J24" i="67"/>
  <c r="N24" i="67"/>
  <c r="K24" i="67"/>
  <c r="P24" i="67"/>
  <c r="H24" i="67"/>
  <c r="C25" i="68" s="1"/>
  <c r="O24" i="67"/>
  <c r="L24" i="67"/>
  <c r="D25" i="67"/>
  <c r="Q25" i="67" s="1"/>
  <c r="H26" i="68" s="1"/>
  <c r="I9" i="42"/>
  <c r="I10" i="42"/>
  <c r="H13" i="42"/>
  <c r="I12" i="42"/>
  <c r="C6" i="49"/>
  <c r="E25" i="68" l="1"/>
  <c r="G25" i="68"/>
  <c r="H25" i="67"/>
  <c r="C26" i="68" s="1"/>
  <c r="L25" i="67"/>
  <c r="P25" i="67"/>
  <c r="I25" i="67"/>
  <c r="M25" i="67"/>
  <c r="J25" i="67"/>
  <c r="K25" i="67"/>
  <c r="N25" i="67"/>
  <c r="O25" i="67"/>
  <c r="D26" i="67"/>
  <c r="Q26" i="67" s="1"/>
  <c r="H27" i="68" s="1"/>
  <c r="H14" i="42"/>
  <c r="I13" i="42"/>
  <c r="B36" i="49"/>
  <c r="C7" i="49"/>
  <c r="P25" i="68" l="1"/>
  <c r="Q25" i="68" s="1"/>
  <c r="G26" i="68"/>
  <c r="E26" i="68"/>
  <c r="P26" i="68" s="1"/>
  <c r="Q26" i="68" s="1"/>
  <c r="K26" i="67"/>
  <c r="O26" i="67"/>
  <c r="H26" i="67"/>
  <c r="C27" i="68" s="1"/>
  <c r="L26" i="67"/>
  <c r="P26" i="67"/>
  <c r="I26" i="67"/>
  <c r="J26" i="67"/>
  <c r="M26" i="67"/>
  <c r="N26" i="67"/>
  <c r="D27" i="67"/>
  <c r="Q27" i="67" s="1"/>
  <c r="H28" i="68" s="1"/>
  <c r="H15" i="42"/>
  <c r="I14" i="42"/>
  <c r="B37" i="49"/>
  <c r="C8" i="49"/>
  <c r="G27" i="68" l="1"/>
  <c r="E27" i="68"/>
  <c r="J27" i="67"/>
  <c r="N27" i="67"/>
  <c r="K27" i="67"/>
  <c r="O27" i="67"/>
  <c r="H27" i="67"/>
  <c r="C28" i="68" s="1"/>
  <c r="P27" i="67"/>
  <c r="L27" i="67"/>
  <c r="M27" i="67"/>
  <c r="I27" i="67"/>
  <c r="D28" i="67"/>
  <c r="Q28" i="67" s="1"/>
  <c r="H29" i="68" s="1"/>
  <c r="H16" i="42"/>
  <c r="I15" i="42"/>
  <c r="B38" i="49"/>
  <c r="C9" i="49"/>
  <c r="P27" i="68" l="1"/>
  <c r="Q27" i="68" s="1"/>
  <c r="G28" i="68"/>
  <c r="E28" i="68"/>
  <c r="P28" i="68" s="1"/>
  <c r="Q28" i="68" s="1"/>
  <c r="I28" i="67"/>
  <c r="M28" i="67"/>
  <c r="J28" i="67"/>
  <c r="N28" i="67"/>
  <c r="O28" i="67"/>
  <c r="L28" i="67"/>
  <c r="P28" i="67"/>
  <c r="H28" i="67"/>
  <c r="C29" i="68" s="1"/>
  <c r="K28" i="67"/>
  <c r="D29" i="67"/>
  <c r="Q29" i="67" s="1"/>
  <c r="H30" i="68" s="1"/>
  <c r="H17" i="42"/>
  <c r="I16" i="42"/>
  <c r="B39" i="49"/>
  <c r="C10" i="49"/>
  <c r="G29" i="68" l="1"/>
  <c r="E29" i="68"/>
  <c r="P29" i="68" s="1"/>
  <c r="Q29" i="68" s="1"/>
  <c r="H29" i="67"/>
  <c r="C30" i="68" s="1"/>
  <c r="L29" i="67"/>
  <c r="P29" i="67"/>
  <c r="I29" i="67"/>
  <c r="M29" i="67"/>
  <c r="N29" i="67"/>
  <c r="O29" i="67"/>
  <c r="K29" i="67"/>
  <c r="J29" i="67"/>
  <c r="D30" i="67"/>
  <c r="Q30" i="67" s="1"/>
  <c r="H31" i="68" s="1"/>
  <c r="H18" i="42"/>
  <c r="I17" i="42"/>
  <c r="B40" i="49"/>
  <c r="C11" i="49"/>
  <c r="G30" i="68" l="1"/>
  <c r="E30" i="68"/>
  <c r="K30" i="67"/>
  <c r="O30" i="67"/>
  <c r="H30" i="67"/>
  <c r="C31" i="68" s="1"/>
  <c r="L30" i="67"/>
  <c r="P30" i="67"/>
  <c r="M30" i="67"/>
  <c r="I30" i="67"/>
  <c r="J30" i="67"/>
  <c r="N30" i="67"/>
  <c r="D31" i="67"/>
  <c r="Q31" i="67" s="1"/>
  <c r="H32" i="68" s="1"/>
  <c r="H19" i="42"/>
  <c r="I18" i="42"/>
  <c r="B41" i="49"/>
  <c r="C12" i="49"/>
  <c r="P30" i="68" l="1"/>
  <c r="Q30" i="68" s="1"/>
  <c r="G31" i="68"/>
  <c r="E31" i="68"/>
  <c r="P31" i="68" s="1"/>
  <c r="Q31" i="68" s="1"/>
  <c r="J31" i="67"/>
  <c r="K31" i="67"/>
  <c r="L31" i="67"/>
  <c r="P31" i="67"/>
  <c r="H31" i="67"/>
  <c r="C32" i="68" s="1"/>
  <c r="O31" i="67"/>
  <c r="I31" i="67"/>
  <c r="N31" i="67"/>
  <c r="M31" i="67"/>
  <c r="D32" i="67"/>
  <c r="Q32" i="67" s="1"/>
  <c r="H33" i="68" s="1"/>
  <c r="H20" i="42"/>
  <c r="I19" i="42"/>
  <c r="B42" i="49"/>
  <c r="C13" i="49"/>
  <c r="G32" i="68" l="1"/>
  <c r="E32" i="68"/>
  <c r="K32" i="67"/>
  <c r="O32" i="67"/>
  <c r="L32" i="67"/>
  <c r="H32" i="67"/>
  <c r="C33" i="68" s="1"/>
  <c r="M32" i="67"/>
  <c r="P32" i="67"/>
  <c r="I32" i="67"/>
  <c r="J32" i="67"/>
  <c r="N32" i="67"/>
  <c r="D33" i="67"/>
  <c r="AB4" i="67"/>
  <c r="H21" i="42"/>
  <c r="I20" i="42"/>
  <c r="B43" i="49"/>
  <c r="C14" i="49"/>
  <c r="W7" i="67" l="1"/>
  <c r="X7" i="67" s="1"/>
  <c r="Q33" i="67"/>
  <c r="H34" i="68" s="1"/>
  <c r="P32" i="68"/>
  <c r="Q32" i="68" s="1"/>
  <c r="G33" i="68"/>
  <c r="E33" i="68"/>
  <c r="P33" i="68" s="1"/>
  <c r="Q33" i="68" s="1"/>
  <c r="J33" i="67"/>
  <c r="N33" i="67"/>
  <c r="H33" i="67"/>
  <c r="C34" i="68" s="1"/>
  <c r="M33" i="67"/>
  <c r="I33" i="67"/>
  <c r="O33" i="67"/>
  <c r="K33" i="67"/>
  <c r="L33" i="67"/>
  <c r="P33" i="67"/>
  <c r="D34" i="67"/>
  <c r="Q34" i="67" s="1"/>
  <c r="H35" i="68" s="1"/>
  <c r="AB6" i="67"/>
  <c r="H22" i="42"/>
  <c r="I21" i="42"/>
  <c r="B44" i="49"/>
  <c r="C15" i="49"/>
  <c r="G34" i="68" l="1"/>
  <c r="E34" i="68"/>
  <c r="P34" i="68" s="1"/>
  <c r="Q34" i="68" s="1"/>
  <c r="I34" i="67"/>
  <c r="M34" i="67"/>
  <c r="J34" i="67"/>
  <c r="O34" i="67"/>
  <c r="K34" i="67"/>
  <c r="P34" i="67"/>
  <c r="H34" i="67"/>
  <c r="C35" i="68" s="1"/>
  <c r="L34" i="67"/>
  <c r="N34" i="67"/>
  <c r="D35" i="67"/>
  <c r="Q35" i="67" s="1"/>
  <c r="H36" i="68" s="1"/>
  <c r="H23" i="42"/>
  <c r="I22" i="42"/>
  <c r="B45" i="49"/>
  <c r="C17" i="49"/>
  <c r="G35" i="68" l="1"/>
  <c r="E35" i="68"/>
  <c r="D36" i="67"/>
  <c r="Q36" i="67" s="1"/>
  <c r="H37" i="68" s="1"/>
  <c r="H35" i="67"/>
  <c r="C36" i="68" s="1"/>
  <c r="L35" i="67"/>
  <c r="P35" i="67"/>
  <c r="K35" i="67"/>
  <c r="M35" i="67"/>
  <c r="J35" i="67"/>
  <c r="N35" i="67"/>
  <c r="O35" i="67"/>
  <c r="I35" i="67"/>
  <c r="H24" i="42"/>
  <c r="I23" i="42"/>
  <c r="B46" i="49"/>
  <c r="C18" i="49"/>
  <c r="P35" i="68" l="1"/>
  <c r="Q35" i="68" s="1"/>
  <c r="G36" i="68"/>
  <c r="E36" i="68"/>
  <c r="P36" i="68" s="1"/>
  <c r="Q36" i="68" s="1"/>
  <c r="D37" i="67"/>
  <c r="Q37" i="67" s="1"/>
  <c r="H38" i="68" s="1"/>
  <c r="K36" i="67"/>
  <c r="O36" i="67"/>
  <c r="H36" i="67"/>
  <c r="C37" i="68" s="1"/>
  <c r="M36" i="67"/>
  <c r="I36" i="67"/>
  <c r="N36" i="67"/>
  <c r="L36" i="67"/>
  <c r="P36" i="67"/>
  <c r="J36" i="67"/>
  <c r="H25" i="42"/>
  <c r="I24" i="42"/>
  <c r="B47" i="49"/>
  <c r="C19" i="49"/>
  <c r="G37" i="68" l="1"/>
  <c r="E37" i="68"/>
  <c r="P37" i="68" s="1"/>
  <c r="Q37" i="68" s="1"/>
  <c r="D38" i="67"/>
  <c r="Q38" i="67" s="1"/>
  <c r="H39" i="68" s="1"/>
  <c r="J37" i="67"/>
  <c r="N37" i="67"/>
  <c r="I37" i="67"/>
  <c r="O37" i="67"/>
  <c r="K37" i="67"/>
  <c r="P37" i="67"/>
  <c r="M37" i="67"/>
  <c r="H37" i="67"/>
  <c r="C38" i="68" s="1"/>
  <c r="L37" i="67"/>
  <c r="H26" i="42"/>
  <c r="I25" i="42"/>
  <c r="B48" i="49"/>
  <c r="C20" i="49"/>
  <c r="G38" i="68" l="1"/>
  <c r="E38" i="68"/>
  <c r="D39" i="67"/>
  <c r="Q39" i="67" s="1"/>
  <c r="H40" i="68" s="1"/>
  <c r="I38" i="67"/>
  <c r="M38" i="67"/>
  <c r="K38" i="67"/>
  <c r="P38" i="67"/>
  <c r="L38" i="67"/>
  <c r="O38" i="67"/>
  <c r="H38" i="67"/>
  <c r="C39" i="68" s="1"/>
  <c r="J38" i="67"/>
  <c r="N38" i="67"/>
  <c r="H27" i="42"/>
  <c r="I26" i="42"/>
  <c r="B49" i="49"/>
  <c r="C21" i="49"/>
  <c r="P38" i="68" l="1"/>
  <c r="Q38" i="68" s="1"/>
  <c r="G39" i="68"/>
  <c r="E39" i="68"/>
  <c r="P39" i="68" s="1"/>
  <c r="Q39" i="68" s="1"/>
  <c r="D40" i="67"/>
  <c r="Q40" i="67" s="1"/>
  <c r="H41" i="68" s="1"/>
  <c r="H39" i="67"/>
  <c r="C40" i="68" s="1"/>
  <c r="L39" i="67"/>
  <c r="P39" i="67"/>
  <c r="M39" i="67"/>
  <c r="I39" i="67"/>
  <c r="N39" i="67"/>
  <c r="J39" i="67"/>
  <c r="K39" i="67"/>
  <c r="O39" i="67"/>
  <c r="H28" i="42"/>
  <c r="I27" i="42"/>
  <c r="C22" i="49"/>
  <c r="B50" i="49"/>
  <c r="G40" i="68" l="1"/>
  <c r="E40" i="68"/>
  <c r="D41" i="67"/>
  <c r="Q41" i="67" s="1"/>
  <c r="H42" i="68" s="1"/>
  <c r="K40" i="67"/>
  <c r="O40" i="67"/>
  <c r="I40" i="67"/>
  <c r="N40" i="67"/>
  <c r="J40" i="67"/>
  <c r="P40" i="67"/>
  <c r="H40" i="67"/>
  <c r="C41" i="68" s="1"/>
  <c r="L40" i="67"/>
  <c r="M40" i="67"/>
  <c r="H29" i="42"/>
  <c r="I28" i="42"/>
  <c r="B51" i="49"/>
  <c r="C23" i="49"/>
  <c r="P40" i="68" l="1"/>
  <c r="Q40" i="68" s="1"/>
  <c r="G41" i="68"/>
  <c r="E41" i="68"/>
  <c r="P41" i="68" s="1"/>
  <c r="Q41" i="68" s="1"/>
  <c r="D42" i="67"/>
  <c r="Q42" i="67" s="1"/>
  <c r="H43" i="68" s="1"/>
  <c r="J41" i="67"/>
  <c r="N41" i="67"/>
  <c r="K41" i="67"/>
  <c r="P41" i="67"/>
  <c r="L41" i="67"/>
  <c r="I41" i="67"/>
  <c r="M41" i="67"/>
  <c r="O41" i="67"/>
  <c r="H41" i="67"/>
  <c r="C42" i="68" s="1"/>
  <c r="H30" i="42"/>
  <c r="I29" i="42"/>
  <c r="B52" i="49"/>
  <c r="C24" i="49"/>
  <c r="G42" i="68" l="1"/>
  <c r="E42" i="68"/>
  <c r="D43" i="67"/>
  <c r="Q43" i="67" s="1"/>
  <c r="H44" i="68" s="1"/>
  <c r="I42" i="67"/>
  <c r="M42" i="67"/>
  <c r="L42" i="67"/>
  <c r="H42" i="67"/>
  <c r="C43" i="68" s="1"/>
  <c r="N42" i="67"/>
  <c r="K42" i="67"/>
  <c r="O42" i="67"/>
  <c r="P42" i="67"/>
  <c r="J42" i="67"/>
  <c r="AB7" i="67"/>
  <c r="W8" i="67"/>
  <c r="X8" i="67" s="1"/>
  <c r="H31" i="42"/>
  <c r="I30" i="42"/>
  <c r="B53" i="49"/>
  <c r="C25" i="49"/>
  <c r="P42" i="68" l="1"/>
  <c r="Q42" i="68" s="1"/>
  <c r="G43" i="68"/>
  <c r="E43" i="68"/>
  <c r="P43" i="68" s="1"/>
  <c r="Q43" i="68" s="1"/>
  <c r="D44" i="67"/>
  <c r="Q44" i="67" s="1"/>
  <c r="H45" i="68" s="1"/>
  <c r="H43" i="67"/>
  <c r="C44" i="68" s="1"/>
  <c r="L43" i="67"/>
  <c r="P43" i="67"/>
  <c r="I43" i="67"/>
  <c r="N43" i="67"/>
  <c r="J43" i="67"/>
  <c r="O43" i="67"/>
  <c r="M43" i="67"/>
  <c r="K43" i="67"/>
  <c r="H32" i="42"/>
  <c r="I31" i="42"/>
  <c r="B54" i="49"/>
  <c r="C26" i="49"/>
  <c r="G44" i="68" l="1"/>
  <c r="E44" i="68"/>
  <c r="P44" i="68" s="1"/>
  <c r="Q44" i="68" s="1"/>
  <c r="K44" i="67"/>
  <c r="O44" i="67"/>
  <c r="J44" i="67"/>
  <c r="P44" i="67"/>
  <c r="L44" i="67"/>
  <c r="N44" i="67"/>
  <c r="H44" i="67"/>
  <c r="C45" i="68" s="1"/>
  <c r="I44" i="67"/>
  <c r="M44" i="67"/>
  <c r="D45" i="67"/>
  <c r="Q45" i="67" s="1"/>
  <c r="H46" i="68" s="1"/>
  <c r="H33" i="42"/>
  <c r="I32" i="42"/>
  <c r="B55" i="49"/>
  <c r="C27" i="49"/>
  <c r="G45" i="68" l="1"/>
  <c r="E45" i="68"/>
  <c r="D46" i="67"/>
  <c r="Q46" i="67" s="1"/>
  <c r="H47" i="68" s="1"/>
  <c r="J45" i="67"/>
  <c r="N45" i="67"/>
  <c r="L45" i="67"/>
  <c r="H45" i="67"/>
  <c r="C46" i="68" s="1"/>
  <c r="M45" i="67"/>
  <c r="P45" i="67"/>
  <c r="I45" i="67"/>
  <c r="K45" i="67"/>
  <c r="O45" i="67"/>
  <c r="H34" i="42"/>
  <c r="I33" i="42"/>
  <c r="B56" i="49"/>
  <c r="C28" i="49"/>
  <c r="P45" i="68" l="1"/>
  <c r="Q45" i="68" s="1"/>
  <c r="G46" i="68"/>
  <c r="E46" i="68"/>
  <c r="P46" i="68" s="1"/>
  <c r="Q46" i="68" s="1"/>
  <c r="D47" i="67"/>
  <c r="Q47" i="67" s="1"/>
  <c r="H48" i="68" s="1"/>
  <c r="I46" i="67"/>
  <c r="M46" i="67"/>
  <c r="H46" i="67"/>
  <c r="C47" i="68" s="1"/>
  <c r="N46" i="67"/>
  <c r="J46" i="67"/>
  <c r="O46" i="67"/>
  <c r="K46" i="67"/>
  <c r="L46" i="67"/>
  <c r="P46" i="67"/>
  <c r="H35" i="42"/>
  <c r="I34" i="42"/>
  <c r="B57" i="49"/>
  <c r="C29" i="49"/>
  <c r="B58" i="49" s="1"/>
  <c r="G47" i="68" l="1"/>
  <c r="E47" i="68"/>
  <c r="P47" i="68" s="1"/>
  <c r="Q47" i="68" s="1"/>
  <c r="D48" i="67"/>
  <c r="Q48" i="67" s="1"/>
  <c r="H49" i="68" s="1"/>
  <c r="H47" i="67"/>
  <c r="C48" i="68" s="1"/>
  <c r="L47" i="67"/>
  <c r="P47" i="67"/>
  <c r="J47" i="67"/>
  <c r="O47" i="67"/>
  <c r="K47" i="67"/>
  <c r="I47" i="67"/>
  <c r="M47" i="67"/>
  <c r="N47" i="67"/>
  <c r="H36" i="42"/>
  <c r="I35" i="42"/>
  <c r="G48" i="68" l="1"/>
  <c r="E48" i="68"/>
  <c r="D49" i="67"/>
  <c r="Q49" i="67" s="1"/>
  <c r="H50" i="68" s="1"/>
  <c r="K48" i="67"/>
  <c r="O48" i="67"/>
  <c r="L48" i="67"/>
  <c r="H48" i="67"/>
  <c r="C49" i="68" s="1"/>
  <c r="M48" i="67"/>
  <c r="J48" i="67"/>
  <c r="N48" i="67"/>
  <c r="P48" i="67"/>
  <c r="I48" i="67"/>
  <c r="H37" i="42"/>
  <c r="I36" i="42"/>
  <c r="P48" i="68" l="1"/>
  <c r="Q48" i="68" s="1"/>
  <c r="E49" i="68"/>
  <c r="P49" i="68" s="1"/>
  <c r="Q49" i="68" s="1"/>
  <c r="G49" i="68"/>
  <c r="D50" i="67"/>
  <c r="Q50" i="67" s="1"/>
  <c r="H51" i="68" s="1"/>
  <c r="J49" i="67"/>
  <c r="N49" i="67"/>
  <c r="H49" i="67"/>
  <c r="C50" i="68" s="1"/>
  <c r="M49" i="67"/>
  <c r="I49" i="67"/>
  <c r="O49" i="67"/>
  <c r="L49" i="67"/>
  <c r="P49" i="67"/>
  <c r="K49" i="67"/>
  <c r="I37" i="42"/>
  <c r="H5" i="42"/>
  <c r="G50" i="68" l="1"/>
  <c r="E50" i="68"/>
  <c r="D51" i="67"/>
  <c r="Q51" i="67" s="1"/>
  <c r="H52" i="68" s="1"/>
  <c r="I50" i="67"/>
  <c r="M50" i="67"/>
  <c r="J50" i="67"/>
  <c r="O50" i="67"/>
  <c r="K50" i="67"/>
  <c r="P50" i="67"/>
  <c r="N50" i="67"/>
  <c r="H50" i="67"/>
  <c r="C51" i="68" s="1"/>
  <c r="L50" i="67"/>
  <c r="P50" i="68" l="1"/>
  <c r="Q50" i="68" s="1"/>
  <c r="G51" i="68"/>
  <c r="E51" i="68"/>
  <c r="P51" i="68" s="1"/>
  <c r="Q51" i="68" s="1"/>
  <c r="D52" i="67"/>
  <c r="Q52" i="67" s="1"/>
  <c r="H53" i="68" s="1"/>
  <c r="H51" i="67"/>
  <c r="C52" i="68" s="1"/>
  <c r="L51" i="67"/>
  <c r="P51" i="67"/>
  <c r="K51" i="67"/>
  <c r="M51" i="67"/>
  <c r="O51" i="67"/>
  <c r="I51" i="67"/>
  <c r="J51" i="67"/>
  <c r="N51" i="67"/>
  <c r="G52" i="68" l="1"/>
  <c r="E52" i="68"/>
  <c r="D53" i="67"/>
  <c r="Q53" i="67" s="1"/>
  <c r="H54" i="68" s="1"/>
  <c r="K52" i="67"/>
  <c r="O52" i="67"/>
  <c r="H52" i="67"/>
  <c r="C53" i="68" s="1"/>
  <c r="M52" i="67"/>
  <c r="I52" i="67"/>
  <c r="N52" i="67"/>
  <c r="J52" i="67"/>
  <c r="L52" i="67"/>
  <c r="P52" i="67"/>
  <c r="AB8" i="67"/>
  <c r="P52" i="68" l="1"/>
  <c r="Q52" i="68" s="1"/>
  <c r="G53" i="68"/>
  <c r="E53" i="68"/>
  <c r="P53" i="68" s="1"/>
  <c r="Q53" i="68" s="1"/>
  <c r="D54" i="67"/>
  <c r="Q54" i="67" s="1"/>
  <c r="H55" i="68" s="1"/>
  <c r="J53" i="67"/>
  <c r="N53" i="67"/>
  <c r="I53" i="67"/>
  <c r="O53" i="67"/>
  <c r="K53" i="67"/>
  <c r="P53" i="67"/>
  <c r="H53" i="67"/>
  <c r="C54" i="68" s="1"/>
  <c r="L53" i="67"/>
  <c r="M53" i="67"/>
  <c r="G54" i="68" l="1"/>
  <c r="E54" i="68"/>
  <c r="P54" i="68" s="1"/>
  <c r="Q54" i="68" s="1"/>
  <c r="I54" i="67"/>
  <c r="M54" i="67"/>
  <c r="K54" i="67"/>
  <c r="P54" i="67"/>
  <c r="L54" i="67"/>
  <c r="J54" i="67"/>
  <c r="N54" i="67"/>
  <c r="O54" i="67"/>
  <c r="H54" i="67"/>
  <c r="C55" i="68" s="1"/>
  <c r="D55" i="67"/>
  <c r="Q55" i="67" s="1"/>
  <c r="H56" i="68" s="1"/>
  <c r="G55" i="68" l="1"/>
  <c r="E55" i="68"/>
  <c r="D56" i="67"/>
  <c r="Q56" i="67" s="1"/>
  <c r="H57" i="68" s="1"/>
  <c r="H55" i="67"/>
  <c r="C56" i="68" s="1"/>
  <c r="L55" i="67"/>
  <c r="P55" i="67"/>
  <c r="M55" i="67"/>
  <c r="I55" i="67"/>
  <c r="N55" i="67"/>
  <c r="K55" i="67"/>
  <c r="O55" i="67"/>
  <c r="J55" i="67"/>
  <c r="P55" i="68" l="1"/>
  <c r="Q55" i="68" s="1"/>
  <c r="G56" i="68"/>
  <c r="E56" i="68"/>
  <c r="P56" i="68" s="1"/>
  <c r="Q56" i="68" s="1"/>
  <c r="D57" i="67"/>
  <c r="Q57" i="67" s="1"/>
  <c r="H58" i="68" s="1"/>
  <c r="K56" i="67"/>
  <c r="O56" i="67"/>
  <c r="I56" i="67"/>
  <c r="N56" i="67"/>
  <c r="J56" i="67"/>
  <c r="P56" i="67"/>
  <c r="M56" i="67"/>
  <c r="H56" i="67"/>
  <c r="C57" i="68" s="1"/>
  <c r="L56" i="67"/>
  <c r="E57" i="68" l="1"/>
  <c r="G57" i="68"/>
  <c r="D58" i="67"/>
  <c r="Q58" i="67" s="1"/>
  <c r="H59" i="68" s="1"/>
  <c r="J57" i="67"/>
  <c r="N57" i="67"/>
  <c r="K57" i="67"/>
  <c r="P57" i="67"/>
  <c r="L57" i="67"/>
  <c r="O57" i="67"/>
  <c r="H57" i="67"/>
  <c r="C58" i="68" s="1"/>
  <c r="I57" i="67"/>
  <c r="M57" i="67"/>
  <c r="P57" i="68" l="1"/>
  <c r="Q57" i="68" s="1"/>
  <c r="G58" i="68"/>
  <c r="E58" i="68"/>
  <c r="P58" i="68" s="1"/>
  <c r="Q58" i="68" s="1"/>
  <c r="D59" i="67"/>
  <c r="Q59" i="67" s="1"/>
  <c r="H60" i="68" s="1"/>
  <c r="I58" i="67"/>
  <c r="M58" i="67"/>
  <c r="L58" i="67"/>
  <c r="H58" i="67"/>
  <c r="C59" i="68" s="1"/>
  <c r="N58" i="67"/>
  <c r="P58" i="67"/>
  <c r="J58" i="67"/>
  <c r="K58" i="67"/>
  <c r="O58" i="67"/>
  <c r="G59" i="68" l="1"/>
  <c r="E59" i="68"/>
  <c r="D60" i="67"/>
  <c r="Q60" i="67" s="1"/>
  <c r="H61" i="68" s="1"/>
  <c r="H59" i="67"/>
  <c r="C60" i="68" s="1"/>
  <c r="L59" i="67"/>
  <c r="P59" i="67"/>
  <c r="I59" i="67"/>
  <c r="N59" i="67"/>
  <c r="J59" i="67"/>
  <c r="O59" i="67"/>
  <c r="K59" i="67"/>
  <c r="M59" i="67"/>
  <c r="P59" i="68" l="1"/>
  <c r="Q59" i="68" s="1"/>
  <c r="G60" i="68"/>
  <c r="E60" i="68"/>
  <c r="P60" i="68" s="1"/>
  <c r="Q60" i="68" s="1"/>
  <c r="D61" i="67"/>
  <c r="Q61" i="67" s="1"/>
  <c r="H62" i="68" s="1"/>
  <c r="K60" i="67"/>
  <c r="O60" i="67"/>
  <c r="J60" i="67"/>
  <c r="P60" i="67"/>
  <c r="L60" i="67"/>
  <c r="I60" i="67"/>
  <c r="M60" i="67"/>
  <c r="N60" i="67"/>
  <c r="H60" i="67"/>
  <c r="C61" i="68" s="1"/>
  <c r="G61" i="68" l="1"/>
  <c r="E61" i="68"/>
  <c r="D62" i="67"/>
  <c r="Q62" i="67" s="1"/>
  <c r="H63" i="68" s="1"/>
  <c r="J61" i="67"/>
  <c r="N61" i="67"/>
  <c r="L61" i="67"/>
  <c r="H61" i="67"/>
  <c r="C62" i="68" s="1"/>
  <c r="M61" i="67"/>
  <c r="K61" i="67"/>
  <c r="O61" i="67"/>
  <c r="P61" i="67"/>
  <c r="I61" i="67"/>
  <c r="P61" i="68" l="1"/>
  <c r="Q61" i="68" s="1"/>
  <c r="G62" i="68"/>
  <c r="E62" i="68"/>
  <c r="P62" i="68" s="1"/>
  <c r="Q62" i="68" s="1"/>
  <c r="D63" i="67"/>
  <c r="Q63" i="67" s="1"/>
  <c r="H64" i="68" s="1"/>
  <c r="I62" i="67"/>
  <c r="M62" i="67"/>
  <c r="H62" i="67"/>
  <c r="C63" i="68" s="1"/>
  <c r="N62" i="67"/>
  <c r="J62" i="67"/>
  <c r="O62" i="67"/>
  <c r="L62" i="67"/>
  <c r="P62" i="67"/>
  <c r="K62" i="67"/>
  <c r="G63" i="68" l="1"/>
  <c r="E63" i="68"/>
  <c r="D64" i="67"/>
  <c r="Q64" i="67" s="1"/>
  <c r="H65" i="68" s="1"/>
  <c r="H63" i="67"/>
  <c r="C64" i="68" s="1"/>
  <c r="L63" i="67"/>
  <c r="P63" i="67"/>
  <c r="J63" i="67"/>
  <c r="O63" i="67"/>
  <c r="K63" i="67"/>
  <c r="N63" i="67"/>
  <c r="I63" i="67"/>
  <c r="M63" i="67"/>
  <c r="P63" i="68" l="1"/>
  <c r="Q63" i="68" s="1"/>
  <c r="S9" i="69"/>
  <c r="G64" i="68"/>
  <c r="E64" i="68"/>
  <c r="P64" i="68" s="1"/>
  <c r="Q64" i="68" s="1"/>
  <c r="K64" i="67"/>
  <c r="O64" i="67"/>
  <c r="L64" i="67"/>
  <c r="H64" i="67"/>
  <c r="C65" i="68" s="1"/>
  <c r="M64" i="67"/>
  <c r="P64" i="67"/>
  <c r="I64" i="67"/>
  <c r="J64" i="67"/>
  <c r="N64" i="67"/>
  <c r="D65" i="67"/>
  <c r="Q65" i="67" s="1"/>
  <c r="H66" i="68" s="1"/>
  <c r="D65" i="69" l="1"/>
  <c r="D72" i="69"/>
  <c r="D64" i="69"/>
  <c r="D78" i="69"/>
  <c r="D69" i="69"/>
  <c r="D75" i="69"/>
  <c r="D67" i="69"/>
  <c r="D74" i="69"/>
  <c r="D73" i="69"/>
  <c r="D70" i="69"/>
  <c r="D77" i="69"/>
  <c r="D66" i="69"/>
  <c r="D76" i="69"/>
  <c r="D68" i="69"/>
  <c r="D71" i="69"/>
  <c r="E65" i="68"/>
  <c r="G65" i="68"/>
  <c r="D66" i="67"/>
  <c r="Q66" i="67" s="1"/>
  <c r="H67" i="68" s="1"/>
  <c r="J65" i="67"/>
  <c r="N65" i="67"/>
  <c r="H65" i="67"/>
  <c r="C66" i="68" s="1"/>
  <c r="M65" i="67"/>
  <c r="I65" i="67"/>
  <c r="O65" i="67"/>
  <c r="K65" i="67"/>
  <c r="L65" i="67"/>
  <c r="P65" i="67"/>
  <c r="P65" i="68" l="1"/>
  <c r="Q65" i="68" s="1"/>
  <c r="G66" i="68"/>
  <c r="E66" i="68"/>
  <c r="P66" i="68" s="1"/>
  <c r="Q66" i="68" s="1"/>
  <c r="D67" i="67"/>
  <c r="Q67" i="67" s="1"/>
  <c r="H68" i="68" s="1"/>
  <c r="I66" i="67"/>
  <c r="M66" i="67"/>
  <c r="J66" i="67"/>
  <c r="O66" i="67"/>
  <c r="K66" i="67"/>
  <c r="P66" i="67"/>
  <c r="H66" i="67"/>
  <c r="C67" i="68" s="1"/>
  <c r="L66" i="67"/>
  <c r="N66" i="67"/>
  <c r="G67" i="68" l="1"/>
  <c r="E67" i="68"/>
  <c r="D68" i="67"/>
  <c r="Q68" i="67" s="1"/>
  <c r="H69" i="68" s="1"/>
  <c r="H67" i="67"/>
  <c r="C68" i="68" s="1"/>
  <c r="L67" i="67"/>
  <c r="P67" i="67"/>
  <c r="K67" i="67"/>
  <c r="M67" i="67"/>
  <c r="J67" i="67"/>
  <c r="N67" i="67"/>
  <c r="O67" i="67"/>
  <c r="I67" i="67"/>
  <c r="P67" i="68" l="1"/>
  <c r="Q67" i="68" s="1"/>
  <c r="G68" i="68"/>
  <c r="E68" i="68"/>
  <c r="P68" i="68" s="1"/>
  <c r="Q68" i="68" s="1"/>
  <c r="D69" i="67"/>
  <c r="Q69" i="67" s="1"/>
  <c r="H70" i="68" s="1"/>
  <c r="K68" i="67"/>
  <c r="O68" i="67"/>
  <c r="H68" i="67"/>
  <c r="C69" i="68" s="1"/>
  <c r="M68" i="67"/>
  <c r="I68" i="67"/>
  <c r="N68" i="67"/>
  <c r="L68" i="67"/>
  <c r="P68" i="67"/>
  <c r="J68" i="67"/>
  <c r="G69" i="68" l="1"/>
  <c r="E69" i="68"/>
  <c r="D70" i="67"/>
  <c r="Q70" i="67" s="1"/>
  <c r="H71" i="68" s="1"/>
  <c r="J69" i="67"/>
  <c r="N69" i="67"/>
  <c r="I69" i="67"/>
  <c r="O69" i="67"/>
  <c r="K69" i="67"/>
  <c r="P69" i="67"/>
  <c r="M69" i="67"/>
  <c r="H69" i="67"/>
  <c r="C70" i="68" s="1"/>
  <c r="L69" i="67"/>
  <c r="P69" i="68" l="1"/>
  <c r="Q69" i="68" s="1"/>
  <c r="G70" i="68"/>
  <c r="E70" i="68"/>
  <c r="P70" i="68" s="1"/>
  <c r="Q70" i="68" s="1"/>
  <c r="D71" i="67"/>
  <c r="Q71" i="67" s="1"/>
  <c r="H72" i="68" s="1"/>
  <c r="I70" i="67"/>
  <c r="M70" i="67"/>
  <c r="K70" i="67"/>
  <c r="P70" i="67"/>
  <c r="L70" i="67"/>
  <c r="O70" i="67"/>
  <c r="H70" i="67"/>
  <c r="C71" i="68" s="1"/>
  <c r="J70" i="67"/>
  <c r="N70" i="67"/>
  <c r="G71" i="68" l="1"/>
  <c r="E71" i="68"/>
  <c r="D72" i="67"/>
  <c r="Q72" i="67" s="1"/>
  <c r="H73" i="68" s="1"/>
  <c r="H71" i="67"/>
  <c r="C72" i="68" s="1"/>
  <c r="L71" i="67"/>
  <c r="P71" i="67"/>
  <c r="M71" i="67"/>
  <c r="I71" i="67"/>
  <c r="N71" i="67"/>
  <c r="J71" i="67"/>
  <c r="K71" i="67"/>
  <c r="O71" i="67"/>
  <c r="P71" i="68" l="1"/>
  <c r="Q71" i="68" s="1"/>
  <c r="G72" i="68"/>
  <c r="E72" i="68"/>
  <c r="P72" i="68" s="1"/>
  <c r="Q72" i="68" s="1"/>
  <c r="D73" i="67"/>
  <c r="K72" i="67"/>
  <c r="O72" i="67"/>
  <c r="I72" i="67"/>
  <c r="N72" i="67"/>
  <c r="J72" i="67"/>
  <c r="P72" i="67"/>
  <c r="H72" i="67"/>
  <c r="C73" i="68" s="1"/>
  <c r="L72" i="67"/>
  <c r="M72" i="67"/>
  <c r="AB10" i="67" l="1"/>
  <c r="Q73" i="67"/>
  <c r="H74" i="68" s="1"/>
  <c r="E73" i="68"/>
  <c r="G73" i="68"/>
  <c r="D74" i="67"/>
  <c r="Q74" i="67" s="1"/>
  <c r="H75" i="68" s="1"/>
  <c r="J73" i="67"/>
  <c r="N73" i="67"/>
  <c r="K73" i="67"/>
  <c r="P73" i="67"/>
  <c r="L73" i="67"/>
  <c r="I73" i="67"/>
  <c r="M73" i="67"/>
  <c r="O73" i="67"/>
  <c r="H73" i="67"/>
  <c r="C74" i="68" s="1"/>
  <c r="P73" i="68" l="1"/>
  <c r="Q73" i="68" s="1"/>
  <c r="S10" i="69"/>
  <c r="G74" i="68"/>
  <c r="E74" i="68"/>
  <c r="P74" i="68" s="1"/>
  <c r="Q74" i="68" s="1"/>
  <c r="I74" i="67"/>
  <c r="M74" i="67"/>
  <c r="L74" i="67"/>
  <c r="H74" i="67"/>
  <c r="C75" i="68" s="1"/>
  <c r="N74" i="67"/>
  <c r="K74" i="67"/>
  <c r="O74" i="67"/>
  <c r="P74" i="67"/>
  <c r="J74" i="67"/>
  <c r="D75" i="67"/>
  <c r="Q75" i="67" s="1"/>
  <c r="H76" i="68" s="1"/>
  <c r="D81" i="69" l="1"/>
  <c r="D84" i="69"/>
  <c r="D90" i="69"/>
  <c r="D86" i="69"/>
  <c r="D88" i="69"/>
  <c r="D82" i="69"/>
  <c r="D93" i="69"/>
  <c r="D89" i="69"/>
  <c r="D87" i="69"/>
  <c r="D92" i="69"/>
  <c r="D85" i="69"/>
  <c r="D91" i="69"/>
  <c r="D79" i="69"/>
  <c r="D80" i="69"/>
  <c r="D83" i="69"/>
  <c r="G75" i="68"/>
  <c r="E75" i="68"/>
  <c r="D76" i="67"/>
  <c r="Q76" i="67" s="1"/>
  <c r="H77" i="68" s="1"/>
  <c r="H75" i="67"/>
  <c r="C76" i="68" s="1"/>
  <c r="L75" i="67"/>
  <c r="P75" i="67"/>
  <c r="I75" i="67"/>
  <c r="N75" i="67"/>
  <c r="J75" i="67"/>
  <c r="O75" i="67"/>
  <c r="M75" i="67"/>
  <c r="K75" i="67"/>
  <c r="P75" i="68" l="1"/>
  <c r="Q75" i="68" s="1"/>
  <c r="G76" i="68"/>
  <c r="E76" i="68"/>
  <c r="P76" i="68" s="1"/>
  <c r="Q76" i="68" s="1"/>
  <c r="D77" i="67"/>
  <c r="Q77" i="67" s="1"/>
  <c r="H78" i="68" s="1"/>
  <c r="K76" i="67"/>
  <c r="O76" i="67"/>
  <c r="J76" i="67"/>
  <c r="P76" i="67"/>
  <c r="L76" i="67"/>
  <c r="N76" i="67"/>
  <c r="H76" i="67"/>
  <c r="C77" i="68" s="1"/>
  <c r="I76" i="67"/>
  <c r="M76" i="67"/>
  <c r="G77" i="68" l="1"/>
  <c r="E77" i="68"/>
  <c r="D78" i="67"/>
  <c r="Q78" i="67" s="1"/>
  <c r="H79" i="68" s="1"/>
  <c r="J77" i="67"/>
  <c r="N77" i="67"/>
  <c r="L77" i="67"/>
  <c r="H77" i="67"/>
  <c r="C78" i="68" s="1"/>
  <c r="M77" i="67"/>
  <c r="P77" i="67"/>
  <c r="I77" i="67"/>
  <c r="K77" i="67"/>
  <c r="O77" i="67"/>
  <c r="P77" i="68" l="1"/>
  <c r="Q77" i="68" s="1"/>
  <c r="G78" i="68"/>
  <c r="E78" i="68"/>
  <c r="P78" i="68" s="1"/>
  <c r="Q78" i="68" s="1"/>
  <c r="D79" i="67"/>
  <c r="Q79" i="67" s="1"/>
  <c r="H80" i="68" s="1"/>
  <c r="I78" i="67"/>
  <c r="M78" i="67"/>
  <c r="H78" i="67"/>
  <c r="C79" i="68" s="1"/>
  <c r="N78" i="67"/>
  <c r="J78" i="67"/>
  <c r="O78" i="67"/>
  <c r="K78" i="67"/>
  <c r="L78" i="67"/>
  <c r="P78" i="67"/>
  <c r="G79" i="68" l="1"/>
  <c r="E79" i="68"/>
  <c r="D80" i="67"/>
  <c r="Q80" i="67" s="1"/>
  <c r="H81" i="68" s="1"/>
  <c r="H79" i="67"/>
  <c r="C80" i="68" s="1"/>
  <c r="L79" i="67"/>
  <c r="P79" i="67"/>
  <c r="J79" i="67"/>
  <c r="O79" i="67"/>
  <c r="K79" i="67"/>
  <c r="I79" i="67"/>
  <c r="M79" i="67"/>
  <c r="N79" i="67"/>
  <c r="P79" i="68" l="1"/>
  <c r="Q79" i="68" s="1"/>
  <c r="G80" i="68"/>
  <c r="E80" i="68"/>
  <c r="P80" i="68" s="1"/>
  <c r="Q80" i="68" s="1"/>
  <c r="D81" i="67"/>
  <c r="Q81" i="67" s="1"/>
  <c r="H82" i="68" s="1"/>
  <c r="K80" i="67"/>
  <c r="O80" i="67"/>
  <c r="L80" i="67"/>
  <c r="H80" i="67"/>
  <c r="C81" i="68" s="1"/>
  <c r="M80" i="67"/>
  <c r="J80" i="67"/>
  <c r="N80" i="67"/>
  <c r="P80" i="67"/>
  <c r="I80" i="67"/>
  <c r="E81" i="68" l="1"/>
  <c r="G81" i="68"/>
  <c r="D82" i="67"/>
  <c r="Q82" i="67" s="1"/>
  <c r="H83" i="68" s="1"/>
  <c r="J81" i="67"/>
  <c r="N81" i="67"/>
  <c r="H81" i="67"/>
  <c r="C82" i="68" s="1"/>
  <c r="M81" i="67"/>
  <c r="I81" i="67"/>
  <c r="O81" i="67"/>
  <c r="L81" i="67"/>
  <c r="P81" i="67"/>
  <c r="K81" i="67"/>
  <c r="P81" i="68" l="1"/>
  <c r="Q81" i="68" s="1"/>
  <c r="G82" i="68"/>
  <c r="E82" i="68"/>
  <c r="P82" i="68" s="1"/>
  <c r="Q82" i="68" s="1"/>
  <c r="D83" i="67"/>
  <c r="Q83" i="67" s="1"/>
  <c r="H84" i="68" s="1"/>
  <c r="I82" i="67"/>
  <c r="M82" i="67"/>
  <c r="J82" i="67"/>
  <c r="O82" i="67"/>
  <c r="K82" i="67"/>
  <c r="P82" i="67"/>
  <c r="N82" i="67"/>
  <c r="H82" i="67"/>
  <c r="C83" i="68" s="1"/>
  <c r="L82" i="67"/>
  <c r="AB11" i="67"/>
  <c r="G83" i="68" l="1"/>
  <c r="E83" i="68"/>
  <c r="D84" i="67"/>
  <c r="Q84" i="67" s="1"/>
  <c r="H85" i="68" s="1"/>
  <c r="H83" i="67"/>
  <c r="C84" i="68" s="1"/>
  <c r="L83" i="67"/>
  <c r="P83" i="67"/>
  <c r="K83" i="67"/>
  <c r="M83" i="67"/>
  <c r="O83" i="67"/>
  <c r="I83" i="67"/>
  <c r="J83" i="67"/>
  <c r="N83" i="67"/>
  <c r="P83" i="68" l="1"/>
  <c r="Q83" i="68" s="1"/>
  <c r="S11" i="69"/>
  <c r="G84" i="68"/>
  <c r="E84" i="68"/>
  <c r="P84" i="68" s="1"/>
  <c r="Q84" i="68" s="1"/>
  <c r="K84" i="67"/>
  <c r="O84" i="67"/>
  <c r="H84" i="67"/>
  <c r="C85" i="68" s="1"/>
  <c r="M84" i="67"/>
  <c r="I84" i="67"/>
  <c r="N84" i="67"/>
  <c r="J84" i="67"/>
  <c r="L84" i="67"/>
  <c r="P84" i="67"/>
  <c r="D85" i="67"/>
  <c r="Q85" i="67" s="1"/>
  <c r="H86" i="68" s="1"/>
  <c r="D97" i="69" l="1"/>
  <c r="D96" i="69"/>
  <c r="D105" i="69"/>
  <c r="D101" i="69"/>
  <c r="D94" i="69"/>
  <c r="D104" i="69"/>
  <c r="D106" i="69"/>
  <c r="D103" i="69"/>
  <c r="D99" i="69"/>
  <c r="D107" i="69"/>
  <c r="D95" i="69"/>
  <c r="D102" i="69"/>
  <c r="D100" i="69"/>
  <c r="D98" i="69"/>
  <c r="D108" i="69"/>
  <c r="G85" i="68"/>
  <c r="E85" i="68"/>
  <c r="D86" i="67"/>
  <c r="Q86" i="67" s="1"/>
  <c r="H87" i="68" s="1"/>
  <c r="J85" i="67"/>
  <c r="N85" i="67"/>
  <c r="I85" i="67"/>
  <c r="O85" i="67"/>
  <c r="K85" i="67"/>
  <c r="P85" i="67"/>
  <c r="H85" i="67"/>
  <c r="C86" i="68" s="1"/>
  <c r="L85" i="67"/>
  <c r="M85" i="67"/>
  <c r="P85" i="68" l="1"/>
  <c r="Q85" i="68" s="1"/>
  <c r="G86" i="68"/>
  <c r="E86" i="68"/>
  <c r="P86" i="68" s="1"/>
  <c r="Q86" i="68" s="1"/>
  <c r="D87" i="67"/>
  <c r="Q87" i="67" s="1"/>
  <c r="H88" i="68" s="1"/>
  <c r="I86" i="67"/>
  <c r="M86" i="67"/>
  <c r="K86" i="67"/>
  <c r="P86" i="67"/>
  <c r="L86" i="67"/>
  <c r="J86" i="67"/>
  <c r="N86" i="67"/>
  <c r="O86" i="67"/>
  <c r="H86" i="67"/>
  <c r="C87" i="68" s="1"/>
  <c r="G87" i="68" l="1"/>
  <c r="E87" i="68"/>
  <c r="D88" i="67"/>
  <c r="Q88" i="67" s="1"/>
  <c r="H89" i="68" s="1"/>
  <c r="H87" i="67"/>
  <c r="C88" i="68" s="1"/>
  <c r="L87" i="67"/>
  <c r="P87" i="67"/>
  <c r="M87" i="67"/>
  <c r="I87" i="67"/>
  <c r="N87" i="67"/>
  <c r="K87" i="67"/>
  <c r="O87" i="67"/>
  <c r="J87" i="67"/>
  <c r="P87" i="68" l="1"/>
  <c r="Q87" i="68" s="1"/>
  <c r="G88" i="68"/>
  <c r="E88" i="68"/>
  <c r="P88" i="68" s="1"/>
  <c r="Q88" i="68" s="1"/>
  <c r="D89" i="67"/>
  <c r="Q89" i="67" s="1"/>
  <c r="H90" i="68" s="1"/>
  <c r="I88" i="67"/>
  <c r="M88" i="67"/>
  <c r="J88" i="67"/>
  <c r="N88" i="67"/>
  <c r="L88" i="67"/>
  <c r="O88" i="67"/>
  <c r="H88" i="67"/>
  <c r="C89" i="68" s="1"/>
  <c r="P88" i="67"/>
  <c r="K88" i="67"/>
  <c r="E89" i="68" l="1"/>
  <c r="G89" i="68"/>
  <c r="D90" i="67"/>
  <c r="Q90" i="67" s="1"/>
  <c r="H91" i="68" s="1"/>
  <c r="H89" i="67"/>
  <c r="C90" i="68" s="1"/>
  <c r="L89" i="67"/>
  <c r="P89" i="67"/>
  <c r="I89" i="67"/>
  <c r="M89" i="67"/>
  <c r="K89" i="67"/>
  <c r="N89" i="67"/>
  <c r="O89" i="67"/>
  <c r="J89" i="67"/>
  <c r="P89" i="68" l="1"/>
  <c r="Q89" i="68" s="1"/>
  <c r="G90" i="68"/>
  <c r="E90" i="68"/>
  <c r="P90" i="68" s="1"/>
  <c r="Q90" i="68" s="1"/>
  <c r="D91" i="67"/>
  <c r="Q91" i="67" s="1"/>
  <c r="H92" i="68" s="1"/>
  <c r="K90" i="67"/>
  <c r="O90" i="67"/>
  <c r="H90" i="67"/>
  <c r="C91" i="68" s="1"/>
  <c r="L90" i="67"/>
  <c r="P90" i="67"/>
  <c r="J90" i="67"/>
  <c r="M90" i="67"/>
  <c r="N90" i="67"/>
  <c r="I90" i="67"/>
  <c r="G91" i="68" l="1"/>
  <c r="E91" i="68"/>
  <c r="D92" i="67"/>
  <c r="Q92" i="67" s="1"/>
  <c r="H93" i="68" s="1"/>
  <c r="J91" i="67"/>
  <c r="N91" i="67"/>
  <c r="K91" i="67"/>
  <c r="O91" i="67"/>
  <c r="I91" i="67"/>
  <c r="L91" i="67"/>
  <c r="M91" i="67"/>
  <c r="H91" i="67"/>
  <c r="C92" i="68" s="1"/>
  <c r="P91" i="67"/>
  <c r="P91" i="68" l="1"/>
  <c r="Q91" i="68" s="1"/>
  <c r="G92" i="68"/>
  <c r="E92" i="68"/>
  <c r="P92" i="68" s="1"/>
  <c r="Q92" i="68" s="1"/>
  <c r="D93" i="67"/>
  <c r="Q93" i="67" s="1"/>
  <c r="H94" i="68" s="1"/>
  <c r="I92" i="67"/>
  <c r="M92" i="67"/>
  <c r="J92" i="67"/>
  <c r="N92" i="67"/>
  <c r="H92" i="67"/>
  <c r="C93" i="68" s="1"/>
  <c r="P92" i="67"/>
  <c r="K92" i="67"/>
  <c r="L92" i="67"/>
  <c r="O92" i="67"/>
  <c r="AB12" i="67"/>
  <c r="G93" i="68" l="1"/>
  <c r="E93" i="68"/>
  <c r="D94" i="67"/>
  <c r="Q94" i="67" s="1"/>
  <c r="H95" i="68" s="1"/>
  <c r="H93" i="67"/>
  <c r="C94" i="68" s="1"/>
  <c r="L93" i="67"/>
  <c r="P93" i="67"/>
  <c r="I93" i="67"/>
  <c r="M93" i="67"/>
  <c r="O93" i="67"/>
  <c r="J93" i="67"/>
  <c r="K93" i="67"/>
  <c r="N93" i="67"/>
  <c r="P93" i="68" l="1"/>
  <c r="Q93" i="68" s="1"/>
  <c r="S12" i="69"/>
  <c r="G94" i="68"/>
  <c r="E94" i="68"/>
  <c r="P94" i="68" s="1"/>
  <c r="Q94" i="68" s="1"/>
  <c r="K94" i="67"/>
  <c r="O94" i="67"/>
  <c r="H94" i="67"/>
  <c r="C95" i="68" s="1"/>
  <c r="L94" i="67"/>
  <c r="P94" i="67"/>
  <c r="N94" i="67"/>
  <c r="I94" i="67"/>
  <c r="J94" i="67"/>
  <c r="M94" i="67"/>
  <c r="D95" i="67"/>
  <c r="Q95" i="67" s="1"/>
  <c r="H96" i="68" s="1"/>
  <c r="D109" i="69" l="1"/>
  <c r="D123" i="69"/>
  <c r="D115" i="69"/>
  <c r="D122" i="69"/>
  <c r="D118" i="69"/>
  <c r="D119" i="69"/>
  <c r="D114" i="69"/>
  <c r="D116" i="69"/>
  <c r="D111" i="69"/>
  <c r="D110" i="69"/>
  <c r="D120" i="69"/>
  <c r="D121" i="69"/>
  <c r="D112" i="69"/>
  <c r="D117" i="69"/>
  <c r="D113" i="69"/>
  <c r="G95" i="68"/>
  <c r="E95" i="68"/>
  <c r="D96" i="67"/>
  <c r="Q96" i="67" s="1"/>
  <c r="H97" i="68" s="1"/>
  <c r="J95" i="67"/>
  <c r="N95" i="67"/>
  <c r="K95" i="67"/>
  <c r="O95" i="67"/>
  <c r="M95" i="67"/>
  <c r="H95" i="67"/>
  <c r="C96" i="68" s="1"/>
  <c r="P95" i="67"/>
  <c r="I95" i="67"/>
  <c r="L95" i="67"/>
  <c r="P95" i="68" l="1"/>
  <c r="Q95" i="68" s="1"/>
  <c r="G96" i="68"/>
  <c r="E96" i="68"/>
  <c r="P96" i="68" s="1"/>
  <c r="Q96" i="68" s="1"/>
  <c r="D97" i="67"/>
  <c r="Q97" i="67" s="1"/>
  <c r="H98" i="68" s="1"/>
  <c r="I96" i="67"/>
  <c r="M96" i="67"/>
  <c r="J96" i="67"/>
  <c r="N96" i="67"/>
  <c r="L96" i="67"/>
  <c r="O96" i="67"/>
  <c r="H96" i="67"/>
  <c r="C97" i="68" s="1"/>
  <c r="P96" i="67"/>
  <c r="K96" i="67"/>
  <c r="E97" i="68" l="1"/>
  <c r="G97" i="68"/>
  <c r="D98" i="67"/>
  <c r="Q98" i="67" s="1"/>
  <c r="H99" i="68" s="1"/>
  <c r="H97" i="67"/>
  <c r="C98" i="68" s="1"/>
  <c r="L97" i="67"/>
  <c r="P97" i="67"/>
  <c r="I97" i="67"/>
  <c r="M97" i="67"/>
  <c r="K97" i="67"/>
  <c r="N97" i="67"/>
  <c r="O97" i="67"/>
  <c r="J97" i="67"/>
  <c r="P97" i="68" l="1"/>
  <c r="Q97" i="68" s="1"/>
  <c r="G98" i="68"/>
  <c r="E98" i="68"/>
  <c r="P98" i="68" s="1"/>
  <c r="Q98" i="68" s="1"/>
  <c r="D99" i="67"/>
  <c r="Q99" i="67" s="1"/>
  <c r="H100" i="68" s="1"/>
  <c r="K98" i="67"/>
  <c r="O98" i="67"/>
  <c r="H98" i="67"/>
  <c r="C99" i="68" s="1"/>
  <c r="L98" i="67"/>
  <c r="P98" i="67"/>
  <c r="J98" i="67"/>
  <c r="M98" i="67"/>
  <c r="N98" i="67"/>
  <c r="I98" i="67"/>
  <c r="G99" i="68" l="1"/>
  <c r="E99" i="68"/>
  <c r="D100" i="67"/>
  <c r="Q100" i="67" s="1"/>
  <c r="H101" i="68" s="1"/>
  <c r="J99" i="67"/>
  <c r="N99" i="67"/>
  <c r="K99" i="67"/>
  <c r="O99" i="67"/>
  <c r="I99" i="67"/>
  <c r="L99" i="67"/>
  <c r="M99" i="67"/>
  <c r="H99" i="67"/>
  <c r="C100" i="68" s="1"/>
  <c r="P99" i="67"/>
  <c r="P99" i="68" l="1"/>
  <c r="Q99" i="68" s="1"/>
  <c r="G100" i="68"/>
  <c r="E100" i="68"/>
  <c r="P100" i="68" s="1"/>
  <c r="Q100" i="68" s="1"/>
  <c r="D101" i="67"/>
  <c r="Q101" i="67" s="1"/>
  <c r="H102" i="68" s="1"/>
  <c r="I100" i="67"/>
  <c r="M100" i="67"/>
  <c r="J100" i="67"/>
  <c r="N100" i="67"/>
  <c r="H100" i="67"/>
  <c r="C101" i="68" s="1"/>
  <c r="P100" i="67"/>
  <c r="K100" i="67"/>
  <c r="L100" i="67"/>
  <c r="O100" i="67"/>
  <c r="G101" i="68" l="1"/>
  <c r="E101" i="68"/>
  <c r="D102" i="67"/>
  <c r="Q102" i="67" s="1"/>
  <c r="H103" i="68" s="1"/>
  <c r="H101" i="67"/>
  <c r="C102" i="68" s="1"/>
  <c r="L101" i="67"/>
  <c r="P101" i="67"/>
  <c r="I101" i="67"/>
  <c r="M101" i="67"/>
  <c r="O101" i="67"/>
  <c r="J101" i="67"/>
  <c r="K101" i="67"/>
  <c r="N101" i="67"/>
  <c r="P101" i="68" l="1"/>
  <c r="Q101" i="68" s="1"/>
  <c r="G102" i="68"/>
  <c r="E102" i="68"/>
  <c r="P102" i="68" s="1"/>
  <c r="Q102" i="68" s="1"/>
  <c r="D103" i="67"/>
  <c r="K102" i="67"/>
  <c r="O102" i="67"/>
  <c r="H102" i="67"/>
  <c r="C103" i="68" s="1"/>
  <c r="L102" i="67"/>
  <c r="P102" i="67"/>
  <c r="N102" i="67"/>
  <c r="I102" i="67"/>
  <c r="J102" i="67"/>
  <c r="M102" i="67"/>
  <c r="AB13" i="67" l="1"/>
  <c r="Q103" i="67"/>
  <c r="H104" i="68" s="1"/>
  <c r="G103" i="68"/>
  <c r="E103" i="68"/>
  <c r="J103" i="67"/>
  <c r="N103" i="67"/>
  <c r="K103" i="67"/>
  <c r="O103" i="67"/>
  <c r="M103" i="67"/>
  <c r="H103" i="67"/>
  <c r="C104" i="68" s="1"/>
  <c r="P103" i="67"/>
  <c r="I103" i="67"/>
  <c r="L103" i="67"/>
  <c r="AB5" i="67"/>
  <c r="W11" i="67"/>
  <c r="W10" i="67"/>
  <c r="W9" i="67"/>
  <c r="X9" i="67" s="1"/>
  <c r="W13" i="67"/>
  <c r="W14" i="67"/>
  <c r="X14" i="67" s="1"/>
  <c r="W12" i="67"/>
  <c r="X12" i="67" s="1"/>
  <c r="AB9" i="67"/>
  <c r="X10" i="67" l="1"/>
  <c r="P103" i="68"/>
  <c r="Q103" i="68" s="1"/>
  <c r="S13" i="69"/>
  <c r="G104" i="68"/>
  <c r="E104" i="68"/>
  <c r="X13" i="67"/>
  <c r="X11" i="67"/>
  <c r="P104" i="68" l="1"/>
  <c r="Q104" i="68" s="1"/>
  <c r="S4" i="69"/>
  <c r="S5" i="69"/>
  <c r="S6" i="69"/>
  <c r="S7" i="69"/>
  <c r="S8" i="69"/>
  <c r="AO4" i="69"/>
  <c r="AO5" i="69"/>
  <c r="AO6" i="69"/>
  <c r="AO7" i="69"/>
  <c r="AO8" i="69"/>
  <c r="AO9" i="69"/>
  <c r="AO10" i="69"/>
  <c r="AO11" i="69"/>
  <c r="AO12" i="69"/>
  <c r="AO13" i="69"/>
  <c r="AG68" i="69" l="1"/>
  <c r="AG74" i="69"/>
  <c r="AG78" i="69"/>
  <c r="AG76" i="69"/>
  <c r="AG75" i="69"/>
  <c r="AG65" i="69"/>
  <c r="AG69" i="69"/>
  <c r="AG73" i="69"/>
  <c r="AG77" i="69"/>
  <c r="AG66" i="69"/>
  <c r="AG72" i="69"/>
  <c r="AG67" i="69"/>
  <c r="AG71" i="69"/>
  <c r="AG70" i="69"/>
  <c r="AG64" i="69"/>
  <c r="AG40" i="69"/>
  <c r="AG42" i="69"/>
  <c r="AG48" i="69"/>
  <c r="AG46" i="69"/>
  <c r="AG47" i="69"/>
  <c r="AG39" i="69"/>
  <c r="AG44" i="69"/>
  <c r="AG36" i="69"/>
  <c r="AG37" i="69"/>
  <c r="AG41" i="69"/>
  <c r="AG35" i="69"/>
  <c r="AG45" i="69"/>
  <c r="AG43" i="69"/>
  <c r="AG34" i="69"/>
  <c r="AG38" i="69"/>
  <c r="AG24" i="69"/>
  <c r="AG30" i="69"/>
  <c r="AG32" i="69"/>
  <c r="AG28" i="69"/>
  <c r="AG31" i="69"/>
  <c r="AG19" i="69"/>
  <c r="AG23" i="69"/>
  <c r="AG20" i="69"/>
  <c r="AG21" i="69"/>
  <c r="AG25" i="69"/>
  <c r="AG29" i="69"/>
  <c r="AG33" i="69"/>
  <c r="AG22" i="69"/>
  <c r="AG26" i="69"/>
  <c r="AG27" i="69"/>
  <c r="AG16" i="69"/>
  <c r="AG11" i="69"/>
  <c r="AG13" i="69"/>
  <c r="AG12" i="69"/>
  <c r="AG17" i="69"/>
  <c r="AG15" i="69"/>
  <c r="AG14" i="69"/>
  <c r="AG10" i="69"/>
  <c r="AG18" i="69"/>
  <c r="AG8" i="69"/>
  <c r="AG4" i="69"/>
  <c r="AG5" i="69"/>
  <c r="AG9" i="69"/>
  <c r="AG6" i="69"/>
  <c r="AG7" i="69"/>
  <c r="D49" i="69"/>
  <c r="D52" i="69"/>
  <c r="D55" i="69"/>
  <c r="D56" i="69"/>
  <c r="D61" i="69"/>
  <c r="D59" i="69"/>
  <c r="D51" i="69"/>
  <c r="D58" i="69"/>
  <c r="D62" i="69"/>
  <c r="D54" i="69"/>
  <c r="D57" i="69"/>
  <c r="D60" i="69"/>
  <c r="D63" i="69"/>
  <c r="D50" i="69"/>
  <c r="D53" i="69"/>
  <c r="D37" i="69"/>
  <c r="D46" i="69"/>
  <c r="D42" i="69"/>
  <c r="D41" i="69"/>
  <c r="D38" i="69"/>
  <c r="D48" i="69"/>
  <c r="D34" i="69"/>
  <c r="D44" i="69"/>
  <c r="D36" i="69"/>
  <c r="D45" i="69"/>
  <c r="D40" i="69"/>
  <c r="D35" i="69"/>
  <c r="D39" i="69"/>
  <c r="D47" i="69"/>
  <c r="D43" i="69"/>
  <c r="D21" i="69"/>
  <c r="D28" i="69"/>
  <c r="D31" i="69"/>
  <c r="D27" i="69"/>
  <c r="D33" i="69"/>
  <c r="D23" i="69"/>
  <c r="D29" i="69"/>
  <c r="D25" i="69"/>
  <c r="D32" i="69"/>
  <c r="D19" i="69"/>
  <c r="D30" i="69"/>
  <c r="D24" i="69"/>
  <c r="D26" i="69"/>
  <c r="D22" i="69"/>
  <c r="D20" i="69"/>
  <c r="AG111" i="69"/>
  <c r="AG118" i="69"/>
  <c r="AG114" i="69"/>
  <c r="AG110" i="69"/>
  <c r="AG123" i="69"/>
  <c r="AG120" i="69"/>
  <c r="AG119" i="69"/>
  <c r="AG116" i="69"/>
  <c r="AG115" i="69"/>
  <c r="AG112" i="69"/>
  <c r="AG117" i="69"/>
  <c r="AG121" i="69"/>
  <c r="AG113" i="69"/>
  <c r="AG109" i="69"/>
  <c r="AG122" i="69"/>
  <c r="D13" i="69"/>
  <c r="D12" i="69"/>
  <c r="D15" i="69"/>
  <c r="D18" i="69"/>
  <c r="D16" i="69"/>
  <c r="D17" i="69"/>
  <c r="D14" i="69"/>
  <c r="D11" i="69"/>
  <c r="D10" i="69"/>
  <c r="AG96" i="69"/>
  <c r="AG106" i="69"/>
  <c r="AG100" i="69"/>
  <c r="AG97" i="69"/>
  <c r="AG101" i="69"/>
  <c r="AG94" i="69"/>
  <c r="AG98" i="69"/>
  <c r="AG107" i="69"/>
  <c r="AG108" i="69"/>
  <c r="AG102" i="69"/>
  <c r="AG103" i="69"/>
  <c r="AG95" i="69"/>
  <c r="AG104" i="69"/>
  <c r="AG99" i="69"/>
  <c r="AG105" i="69"/>
  <c r="D5" i="69"/>
  <c r="D7" i="69"/>
  <c r="D8" i="69"/>
  <c r="D9" i="69"/>
  <c r="D4" i="69"/>
  <c r="D6" i="69"/>
  <c r="AG51" i="69"/>
  <c r="AG58" i="69"/>
  <c r="AG56" i="69"/>
  <c r="AG55" i="69"/>
  <c r="AG62" i="69"/>
  <c r="AG60" i="69"/>
  <c r="AG52" i="69"/>
  <c r="AG49" i="69"/>
  <c r="AG53" i="69"/>
  <c r="AG57" i="69"/>
  <c r="AG59" i="69"/>
  <c r="AG61" i="69"/>
  <c r="AG50" i="69"/>
  <c r="AG54" i="69"/>
  <c r="AG63" i="69"/>
  <c r="AG89" i="69"/>
  <c r="AG93" i="69"/>
  <c r="AG92" i="69"/>
  <c r="AG84" i="69"/>
  <c r="AG82" i="69"/>
  <c r="AG91" i="69"/>
  <c r="AG86" i="69"/>
  <c r="AG90" i="69"/>
  <c r="AG88" i="69"/>
  <c r="AG87" i="69"/>
  <c r="AG80" i="69"/>
  <c r="AG83" i="69"/>
  <c r="AG79" i="69"/>
  <c r="AG81" i="69"/>
  <c r="AG85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F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6分钟产出</t>
        </r>
      </text>
    </comment>
    <comment ref="AI3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20分钟产出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3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<sst xmlns="http://schemas.openxmlformats.org/spreadsheetml/2006/main" count="1897" uniqueCount="486">
  <si>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</si>
  <si>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</si>
  <si>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</si>
  <si>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</si>
  <si>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</si>
  <si>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</si>
  <si>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</si>
  <si>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</si>
  <si>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</si>
  <si>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</si>
  <si>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</si>
  <si>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</si>
  <si>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</si>
  <si>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</si>
  <si>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</si>
  <si>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</si>
  <si>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</si>
  <si>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</si>
  <si>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</si>
  <si>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</si>
  <si>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</si>
  <si>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</si>
  <si>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</si>
  <si>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</si>
  <si>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</si>
  <si>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</si>
  <si>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</si>
  <si>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</si>
  <si>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</si>
  <si>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</si>
  <si>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</si>
  <si>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</si>
  <si>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</si>
  <si>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</si>
  <si>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</si>
  <si>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</si>
  <si>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</si>
  <si>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</si>
  <si>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</si>
  <si>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</si>
  <si>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</si>
  <si>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</si>
  <si>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</si>
  <si>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</si>
  <si>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</si>
  <si>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</si>
  <si>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</si>
  <si>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</si>
  <si>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</si>
  <si>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</si>
  <si>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</si>
  <si>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</si>
  <si>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</si>
  <si>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</si>
  <si>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</si>
  <si>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</si>
  <si>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</si>
  <si>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</si>
  <si>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</si>
  <si>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</si>
  <si>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</si>
  <si>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</si>
  <si>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</si>
  <si>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</si>
  <si>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</si>
  <si>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</si>
  <si>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</si>
  <si>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</si>
  <si>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</si>
  <si>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</si>
  <si>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</si>
  <si>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</si>
  <si>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</si>
  <si>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</si>
  <si>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</si>
  <si>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</si>
  <si>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</si>
  <si>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</si>
  <si>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</si>
  <si>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</si>
  <si>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</si>
  <si>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</si>
  <si>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</si>
  <si>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</si>
  <si>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</si>
  <si>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</si>
  <si>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</si>
  <si>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</si>
  <si>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</si>
  <si>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</si>
  <si>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</si>
  <si>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</si>
  <si>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</si>
  <si>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</si>
  <si>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</si>
  <si>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</si>
  <si>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</si>
  <si>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</si>
  <si>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</si>
  <si>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</si>
  <si>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</si>
  <si>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</si>
  <si>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</si>
  <si>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</si>
  <si>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</si>
  <si>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</si>
  <si>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</si>
  <si>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</si>
  <si>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</si>
  <si>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</si>
  <si>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</si>
  <si>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</si>
  <si>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</si>
  <si>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</si>
  <si>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</si>
  <si>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</si>
  <si>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</si>
  <si>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</si>
  <si>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</si>
  <si>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</si>
  <si>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</si>
  <si>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</si>
  <si>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</si>
  <si>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</si>
  <si>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</si>
  <si>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</si>
  <si>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</si>
  <si>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</si>
  <si>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</si>
  <si>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</si>
  <si>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</si>
  <si>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</si>
  <si>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</si>
  <si>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</si>
  <si>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</si>
  <si>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</si>
  <si>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</si>
  <si>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</si>
  <si>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</si>
  <si>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</si>
  <si>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</si>
  <si>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</si>
  <si>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</si>
  <si>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</si>
  <si>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</si>
  <si>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</si>
  <si>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</si>
  <si>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</si>
  <si>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</si>
  <si>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</si>
  <si>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</si>
  <si>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</si>
  <si>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</si>
  <si>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</si>
  <si>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</si>
  <si>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</si>
  <si>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</si>
  <si>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</si>
  <si>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</si>
  <si>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</si>
  <si>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</si>
  <si>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</si>
  <si>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</si>
  <si>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</si>
  <si>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</si>
  <si>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</si>
  <si>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</si>
  <si>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</si>
  <si>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</si>
  <si>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</si>
  <si>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</si>
  <si>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</si>
  <si>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</si>
  <si>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</si>
  <si>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</si>
  <si>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</si>
  <si>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</si>
  <si>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</si>
  <si>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</si>
  <si>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</si>
  <si>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</si>
  <si>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</si>
  <si>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</si>
  <si>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</si>
  <si>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</si>
  <si>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</si>
  <si>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</si>
  <si>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</si>
  <si>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</si>
  <si>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</si>
  <si>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</si>
  <si>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</si>
  <si>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</si>
  <si>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</si>
  <si>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</si>
  <si>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</si>
  <si>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</si>
  <si>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</si>
  <si>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</si>
  <si>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</si>
  <si>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</si>
  <si>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</si>
  <si>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</si>
  <si>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</si>
  <si>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</si>
  <si>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</si>
  <si>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</si>
  <si>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</si>
  <si>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</si>
  <si>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</si>
  <si>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</si>
  <si>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</si>
  <si>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</si>
  <si>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</si>
  <si>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</si>
  <si>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</si>
  <si>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</si>
  <si>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</si>
  <si>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</si>
  <si>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</si>
  <si>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</si>
  <si>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</si>
  <si>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</si>
  <si>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</si>
  <si>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</si>
  <si>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</si>
  <si>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</si>
  <si>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</si>
  <si>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</si>
  <si>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</si>
  <si>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</si>
  <si>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</si>
  <si>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</si>
  <si>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</si>
  <si>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</si>
  <si>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</si>
  <si>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</si>
  <si>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</si>
  <si>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</si>
  <si>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</si>
  <si>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</si>
  <si>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</si>
  <si>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</si>
  <si>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</si>
  <si>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</si>
  <si>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</si>
  <si>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</si>
  <si>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</si>
  <si>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</si>
  <si>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</si>
  <si>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</si>
  <si>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</si>
  <si>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</si>
  <si>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</si>
  <si>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</si>
  <si>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</si>
  <si>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</si>
  <si>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</si>
  <si>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</si>
  <si>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</si>
  <si>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</si>
  <si>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</si>
  <si>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</si>
  <si>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</si>
  <si>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</si>
  <si>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</si>
  <si>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</si>
  <si>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</si>
  <si>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</si>
  <si>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</si>
  <si>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</si>
  <si>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</si>
  <si>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</si>
  <si>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</si>
  <si>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</si>
  <si>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</si>
  <si>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</si>
  <si>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</si>
  <si>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</si>
  <si>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</si>
  <si>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</si>
  <si>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</si>
  <si>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</si>
  <si>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</si>
  <si>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</si>
  <si>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</si>
  <si>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</si>
  <si>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</si>
  <si>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</si>
  <si>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</si>
  <si>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</si>
  <si>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</si>
  <si>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</si>
  <si>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</si>
  <si>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</si>
  <si>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</si>
  <si>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</si>
  <si>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</si>
  <si>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</si>
  <si>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</si>
  <si>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</si>
  <si>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</si>
  <si>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</si>
  <si>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</si>
  <si>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</si>
  <si>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</si>
  <si>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</si>
  <si>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</si>
  <si>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</si>
  <si>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</si>
  <si>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</si>
  <si>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</si>
  <si>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</si>
  <si>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</si>
  <si>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</si>
  <si>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</si>
  <si>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</si>
  <si>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</si>
  <si>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</si>
  <si>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</si>
  <si>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</si>
  <si>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</si>
  <si>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</si>
  <si>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</si>
  <si>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</si>
  <si>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</si>
  <si>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</si>
  <si>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</si>
  <si>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初级神器1配件1</t>
  </si>
  <si>
    <t>初级神器1配件2</t>
  </si>
  <si>
    <t>神器低级材料</t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</si>
  <si>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</si>
  <si>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</si>
  <si>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</si>
  <si>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</si>
  <si>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</si>
  <si>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</si>
  <si>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</si>
  <si>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</si>
  <si>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</si>
  <si>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中级神器1配件1</t>
  </si>
  <si>
    <t>中级神器2配件1</t>
  </si>
  <si>
    <t>高级神器1配件3</t>
  </si>
  <si>
    <t>高级神器2配件3</t>
  </si>
  <si>
    <t>高级神器3配件3</t>
  </si>
  <si>
    <t>中级神器1配件2</t>
  </si>
  <si>
    <t>中级神器2配件3</t>
  </si>
  <si>
    <t>高级神器1配件4</t>
  </si>
  <si>
    <t>高级神器2配件4</t>
  </si>
  <si>
    <t>高级神器3配件4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</si>
  <si>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</si>
  <si>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</si>
  <si>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</si>
  <si>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</si>
  <si>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</si>
  <si>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</si>
  <si>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</si>
  <si>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</si>
  <si>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</si>
  <si>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</si>
  <si>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</si>
  <si>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</si>
  <si>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</si>
  <si>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</si>
  <si>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</si>
  <si>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</si>
  <si>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</si>
  <si>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</si>
  <si>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</si>
  <si>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</si>
  <si>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</si>
  <si>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</si>
  <si>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高级神器1配件1</t>
  </si>
  <si>
    <t>高级神器2配件1</t>
  </si>
  <si>
    <t>高级神器3配件1</t>
  </si>
  <si>
    <t>高级神器1配件5</t>
  </si>
  <si>
    <t>高级神器2配件5</t>
  </si>
  <si>
    <t>高级神器3配件5</t>
  </si>
  <si>
    <t>高级神器1配件6</t>
  </si>
  <si>
    <t>高级神器2配件6</t>
  </si>
  <si>
    <t>层数</t>
    <phoneticPr fontId="2" type="noConversion"/>
  </si>
  <si>
    <t>时间</t>
    <phoneticPr fontId="2" type="noConversion"/>
  </si>
  <si>
    <t>金币总产</t>
    <phoneticPr fontId="2" type="noConversion"/>
  </si>
  <si>
    <t>芦花币总产</t>
  </si>
  <si>
    <t>芦花币总产</t>
    <phoneticPr fontId="2" type="noConversion"/>
  </si>
  <si>
    <t>神器低级材料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</si>
  <si>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</si>
  <si>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</si>
  <si>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</si>
  <si>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</si>
  <si>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</si>
  <si>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</si>
  <si>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</si>
  <si>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</si>
  <si>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低级神器材料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</si>
  <si>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</si>
  <si>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</si>
  <si>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</si>
  <si>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</si>
  <si>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</si>
  <si>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</si>
  <si>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</si>
  <si>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</si>
  <si>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</si>
  <si>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</si>
  <si>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</si>
  <si>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</si>
  <si>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</si>
  <si>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</si>
  <si>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</si>
  <si>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</si>
  <si>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</si>
  <si>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</si>
  <si>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</si>
  <si>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</si>
  <si>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初级基础材料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</si>
  <si>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</si>
  <si>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</si>
  <si>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中级五行材料</t>
    <phoneticPr fontId="2" type="noConversion"/>
  </si>
  <si>
    <t>高级五行材料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</si>
  <si>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</si>
  <si>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</si>
  <si>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</si>
  <si>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</si>
  <si>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式神经验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</si>
  <si>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</si>
  <si>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</si>
  <si>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</si>
  <si>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</si>
  <si>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</si>
  <si>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</si>
  <si>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</si>
  <si>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金币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</si>
  <si>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</si>
  <si>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</si>
  <si>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</si>
  <si>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</si>
  <si>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</si>
  <si>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</si>
  <si>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</si>
  <si>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</si>
  <si>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</si>
  <si>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</si>
  <si>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</si>
  <si>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</si>
  <si>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</si>
  <si>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</si>
  <si>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</si>
  <si>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</si>
  <si>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</si>
  <si>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</si>
  <si>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</si>
  <si>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</si>
  <si>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</si>
  <si>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</si>
  <si>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</si>
  <si>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</si>
  <si>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</si>
  <si>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</si>
  <si>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</si>
  <si>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</si>
  <si>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</si>
  <si>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</si>
  <si>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</si>
  <si>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</si>
  <si>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</si>
  <si>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</si>
  <si>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初级基础材料</t>
    <phoneticPr fontId="2" type="noConversion"/>
  </si>
  <si>
    <t>FDAward[4].id</t>
    <phoneticPr fontId="2" type="noConversion"/>
  </si>
  <si>
    <t>FDAward[4].val</t>
    <phoneticPr fontId="2" type="noConversion"/>
  </si>
  <si>
    <t>寄灵人材料初级</t>
  </si>
  <si>
    <t>守护灵材料初级</t>
  </si>
  <si>
    <t>寄灵人材料中级</t>
  </si>
  <si>
    <t>守护灵材料中级</t>
  </si>
  <si>
    <t>守护灵材料高级</t>
  </si>
  <si>
    <t>寄灵人材料高级</t>
  </si>
  <si>
    <t>冰中级</t>
    <phoneticPr fontId="2" type="noConversion"/>
  </si>
  <si>
    <t>火中级</t>
    <phoneticPr fontId="2" type="noConversion"/>
  </si>
  <si>
    <t>雷中级</t>
    <phoneticPr fontId="2" type="noConversion"/>
  </si>
  <si>
    <t>风中级</t>
    <phoneticPr fontId="2" type="noConversion"/>
  </si>
  <si>
    <t>土中级</t>
    <phoneticPr fontId="2" type="noConversion"/>
  </si>
  <si>
    <t>冰高级</t>
  </si>
  <si>
    <t>火高级</t>
  </si>
  <si>
    <t>雷高级</t>
  </si>
  <si>
    <t>风高级</t>
  </si>
  <si>
    <t>土高级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</si>
</sst>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50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0" fillId="0" borderId="0" xfId="0"/>
    <xf numFmtId="0" fontId="7" fillId="7" borderId="4" xfId="7" applyNumberFormat="1">
      <alignment horizontal="center" vertical="center" wrapTex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7" fillId="0" borderId="4" xfId="4" applyNumberFormat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计算" xfId="13" builtinId="22" hidden="1"/>
    <cellStyle name="适中" xfId="12" builtinId="28" hidden="1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1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5" t="s">
        <v>313</v>
      </c>
      <c r="C2" s="36"/>
      <c r="D2" s="36"/>
      <c r="E2" s="37"/>
    </row>
    <row r="3" spans="2:5" ht="35.1" customHeight="1" x14ac:dyDescent="0.2">
      <c r="B3" s="2" t="s">
        <v>0</v>
      </c>
      <c r="C3" s="3" t="s">
        <v>11</v>
      </c>
      <c r="D3" s="38" t="s">
        <v>1</v>
      </c>
      <c r="E3" s="40" t="s">
        <v>314</v>
      </c>
    </row>
    <row r="4" spans="2:5" ht="35.1" customHeight="1" x14ac:dyDescent="0.2">
      <c r="B4" s="2" t="s">
        <v>2</v>
      </c>
      <c r="C4" s="3" t="s">
        <v>12</v>
      </c>
      <c r="D4" s="39"/>
      <c r="E4" s="41"/>
    </row>
    <row r="5" spans="2:5" ht="35.1" customHeight="1" x14ac:dyDescent="0.2">
      <c r="B5" s="4" t="s">
        <v>3</v>
      </c>
      <c r="C5" s="42" t="s">
        <v>315</v>
      </c>
      <c r="D5" s="43"/>
      <c r="E5" s="44"/>
    </row>
    <row r="6" spans="2:5" ht="18" x14ac:dyDescent="0.2">
      <c r="B6" s="45" t="s">
        <v>4</v>
      </c>
      <c r="C6" s="46"/>
      <c r="D6" s="46"/>
      <c r="E6" s="47"/>
    </row>
    <row r="7" spans="2:5" ht="18" x14ac:dyDescent="0.2">
      <c r="B7" s="5" t="s">
        <v>5</v>
      </c>
      <c r="C7" s="6" t="s">
        <v>6</v>
      </c>
      <c r="D7" s="33" t="s">
        <v>7</v>
      </c>
      <c r="E7" s="34"/>
    </row>
    <row r="8" spans="2:5" x14ac:dyDescent="0.2">
      <c r="B8" s="7">
        <v>43490</v>
      </c>
      <c r="C8" s="8" t="s">
        <v>10</v>
      </c>
      <c r="D8" s="28" t="s">
        <v>8</v>
      </c>
      <c r="E8" s="29"/>
    </row>
    <row r="9" spans="2:5" x14ac:dyDescent="0.2">
      <c r="B9" s="7"/>
      <c r="C9" s="8"/>
      <c r="D9" s="28"/>
      <c r="E9" s="29"/>
    </row>
    <row r="10" spans="2:5" x14ac:dyDescent="0.2">
      <c r="B10" s="9"/>
      <c r="C10" s="8"/>
      <c r="D10" s="28"/>
      <c r="E10" s="29"/>
    </row>
    <row r="11" spans="2:5" x14ac:dyDescent="0.2">
      <c r="B11" s="9"/>
      <c r="C11" s="8"/>
      <c r="D11" s="28"/>
      <c r="E11" s="29"/>
    </row>
    <row r="12" spans="2:5" x14ac:dyDescent="0.2">
      <c r="B12" s="9"/>
      <c r="C12" s="8"/>
      <c r="D12" s="28"/>
      <c r="E12" s="29"/>
    </row>
    <row r="13" spans="2:5" x14ac:dyDescent="0.2">
      <c r="B13" s="9"/>
      <c r="C13" s="8"/>
      <c r="D13" s="28"/>
      <c r="E13" s="29"/>
    </row>
    <row r="14" spans="2:5" x14ac:dyDescent="0.2">
      <c r="B14" s="9"/>
      <c r="C14" s="8"/>
      <c r="D14" s="28"/>
      <c r="E14" s="29"/>
    </row>
    <row r="15" spans="2:5" x14ac:dyDescent="0.2">
      <c r="B15" s="9"/>
      <c r="C15" s="8"/>
      <c r="D15" s="28"/>
      <c r="E15" s="29"/>
    </row>
    <row r="16" spans="2:5" x14ac:dyDescent="0.2">
      <c r="B16" s="9"/>
      <c r="C16" s="8"/>
      <c r="D16" s="28"/>
      <c r="E16" s="29"/>
    </row>
    <row r="17" spans="2:5" x14ac:dyDescent="0.2">
      <c r="B17" s="9"/>
      <c r="C17" s="8"/>
      <c r="D17" s="28"/>
      <c r="E17" s="29"/>
    </row>
    <row r="18" spans="2:5" x14ac:dyDescent="0.2">
      <c r="B18" s="9"/>
      <c r="C18" s="8"/>
      <c r="D18" s="28"/>
      <c r="E18" s="29"/>
    </row>
    <row r="19" spans="2:5" x14ac:dyDescent="0.2">
      <c r="B19" s="9"/>
      <c r="C19" s="8"/>
      <c r="D19" s="28"/>
      <c r="E19" s="29"/>
    </row>
    <row r="20" spans="2:5" x14ac:dyDescent="0.2">
      <c r="B20" s="9"/>
      <c r="C20" s="8"/>
      <c r="D20" s="28"/>
      <c r="E20" s="29"/>
    </row>
    <row r="21" spans="2:5" x14ac:dyDescent="0.2">
      <c r="B21" s="9"/>
      <c r="C21" s="8"/>
      <c r="D21" s="28"/>
      <c r="E21" s="29"/>
    </row>
    <row r="22" spans="2:5" x14ac:dyDescent="0.2">
      <c r="B22" s="9"/>
      <c r="C22" s="8"/>
      <c r="D22" s="28"/>
      <c r="E22" s="29"/>
    </row>
    <row r="23" spans="2:5" x14ac:dyDescent="0.2">
      <c r="B23" s="9"/>
      <c r="C23" s="8"/>
      <c r="D23" s="28"/>
      <c r="E23" s="29"/>
    </row>
    <row r="24" spans="2:5" x14ac:dyDescent="0.2">
      <c r="B24" s="9"/>
      <c r="C24" s="8"/>
      <c r="D24" s="28"/>
      <c r="E24" s="29"/>
    </row>
    <row r="25" spans="2:5" x14ac:dyDescent="0.2">
      <c r="B25" s="9"/>
      <c r="C25" s="8"/>
      <c r="D25" s="28"/>
      <c r="E25" s="29"/>
    </row>
    <row r="26" spans="2:5" x14ac:dyDescent="0.2">
      <c r="B26" s="9"/>
      <c r="C26" s="8"/>
      <c r="D26" s="28"/>
      <c r="E26" s="29"/>
    </row>
    <row r="27" spans="2:5" x14ac:dyDescent="0.2">
      <c r="B27" s="9"/>
      <c r="C27" s="8"/>
      <c r="D27" s="28"/>
      <c r="E27" s="29"/>
    </row>
    <row r="28" spans="2:5" ht="18" thickBot="1" x14ac:dyDescent="0.25">
      <c r="B28" s="10"/>
      <c r="C28" s="11"/>
      <c r="D28" s="30"/>
      <c r="E28" s="31"/>
    </row>
    <row r="30" spans="2:5" x14ac:dyDescent="0.2">
      <c r="B30" s="32" t="s">
        <v>9</v>
      </c>
      <c r="C30" s="32"/>
      <c r="D30" s="32"/>
      <c r="E30" s="32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L103"/>
  <sheetViews>
    <sheetView topLeftCell="Q1" workbookViewId="0">
      <selection activeCell="AF12" sqref="AF12"/>
    </sheetView>
  </sheetViews>
  <sheetFormatPr defaultRowHeight="14.25" x14ac:dyDescent="0.2"/>
  <cols>
    <col min="2" max="2" width="9.875" customWidth="1"/>
    <col min="3" max="5" width="10.625" style="21" customWidth="1"/>
    <col min="6" max="6" width="11.375" customWidth="1"/>
    <col min="7" max="7" width="11.25" customWidth="1"/>
    <col min="8" max="8" width="11.625" customWidth="1"/>
    <col min="9" max="9" width="11.875" customWidth="1"/>
    <col min="10" max="10" width="11.875" style="21" customWidth="1"/>
    <col min="11" max="13" width="12.625" customWidth="1"/>
    <col min="14" max="14" width="12.625" style="21" customWidth="1"/>
    <col min="15" max="16" width="12.625" customWidth="1"/>
    <col min="17" max="17" width="11.25" style="21" customWidth="1"/>
    <col min="18" max="19" width="9" style="21"/>
    <col min="29" max="29" width="10.5" style="21" customWidth="1"/>
    <col min="30" max="30" width="11.625" customWidth="1"/>
    <col min="31" max="31" width="10.375" customWidth="1"/>
    <col min="32" max="36" width="12.625" customWidth="1"/>
    <col min="38" max="38" width="11" customWidth="1"/>
  </cols>
  <sheetData>
    <row r="2" spans="1:38" ht="16.5" x14ac:dyDescent="0.2">
      <c r="A2" s="17" t="s">
        <v>431</v>
      </c>
      <c r="B2" s="18">
        <f>60*24</f>
        <v>1440</v>
      </c>
      <c r="AC2" s="14">
        <v>1</v>
      </c>
      <c r="AD2" s="14">
        <v>1</v>
      </c>
      <c r="AE2" s="14">
        <v>1</v>
      </c>
      <c r="AF2" s="14">
        <v>6</v>
      </c>
      <c r="AG2" s="14">
        <v>6</v>
      </c>
      <c r="AH2" s="14">
        <v>6</v>
      </c>
      <c r="AI2" s="14">
        <v>20</v>
      </c>
      <c r="AJ2" s="14">
        <v>20</v>
      </c>
      <c r="AK2" s="14">
        <v>20</v>
      </c>
    </row>
    <row r="3" spans="1:38" ht="17.25" x14ac:dyDescent="0.2">
      <c r="A3" s="13" t="s">
        <v>403</v>
      </c>
      <c r="B3" s="13" t="s">
        <v>402</v>
      </c>
      <c r="C3" s="13" t="s">
        <v>410</v>
      </c>
      <c r="D3" s="13" t="s">
        <v>411</v>
      </c>
      <c r="E3" s="13" t="s">
        <v>421</v>
      </c>
      <c r="F3" s="13" t="s">
        <v>404</v>
      </c>
      <c r="G3" s="13" t="s">
        <v>423</v>
      </c>
      <c r="H3" s="13" t="s">
        <v>422</v>
      </c>
      <c r="I3" s="13" t="s">
        <v>424</v>
      </c>
      <c r="J3" s="13" t="s">
        <v>432</v>
      </c>
      <c r="K3" s="13" t="s">
        <v>425</v>
      </c>
      <c r="L3" s="13" t="s">
        <v>426</v>
      </c>
      <c r="M3" s="13" t="s">
        <v>427</v>
      </c>
      <c r="N3" s="13" t="s">
        <v>428</v>
      </c>
      <c r="O3" s="13" t="s">
        <v>429</v>
      </c>
      <c r="P3" s="13" t="s">
        <v>430</v>
      </c>
      <c r="Q3" s="13" t="s">
        <v>439</v>
      </c>
      <c r="T3" s="13" t="s">
        <v>405</v>
      </c>
      <c r="U3" s="13" t="s">
        <v>406</v>
      </c>
      <c r="V3" s="13" t="s">
        <v>407</v>
      </c>
      <c r="W3" s="13" t="s">
        <v>408</v>
      </c>
      <c r="X3" s="13" t="s">
        <v>409</v>
      </c>
      <c r="AA3" s="13" t="s">
        <v>449</v>
      </c>
      <c r="AB3" s="13" t="s">
        <v>412</v>
      </c>
      <c r="AC3" s="13" t="s">
        <v>422</v>
      </c>
      <c r="AD3" s="13" t="s">
        <v>413</v>
      </c>
      <c r="AE3" s="13" t="s">
        <v>414</v>
      </c>
      <c r="AF3" s="13" t="s">
        <v>415</v>
      </c>
      <c r="AG3" s="13" t="s">
        <v>416</v>
      </c>
      <c r="AH3" s="13" t="s">
        <v>417</v>
      </c>
      <c r="AI3" s="13" t="s">
        <v>418</v>
      </c>
      <c r="AJ3" s="13" t="s">
        <v>419</v>
      </c>
      <c r="AK3" s="13" t="s">
        <v>420</v>
      </c>
      <c r="AL3" s="13" t="s">
        <v>439</v>
      </c>
    </row>
    <row r="4" spans="1:38" ht="16.5" x14ac:dyDescent="0.2">
      <c r="A4" s="14">
        <v>1</v>
      </c>
      <c r="B4" s="14">
        <v>1</v>
      </c>
      <c r="C4" s="22">
        <f>INDEX($V$4:$V$14,MATCH(A4,$T$4:$T$14,1))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P4" si="0">INDEX(AC$4:AC$13,$E4)*$G4*$B$2*$D4/AC$2</f>
        <v>72</v>
      </c>
      <c r="I4" s="18">
        <f t="shared" si="0"/>
        <v>72</v>
      </c>
      <c r="J4" s="18">
        <f t="shared" si="0"/>
        <v>72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8">
        <f>INDEX($AL$4:$AL$13,E4)*D4</f>
        <v>10</v>
      </c>
      <c r="T4" s="14">
        <v>1</v>
      </c>
      <c r="U4" s="14">
        <v>0.01</v>
      </c>
      <c r="V4" s="14">
        <v>4.0000000000000001E-3</v>
      </c>
      <c r="W4" s="14">
        <v>0</v>
      </c>
      <c r="X4" s="14"/>
      <c r="AA4" s="14">
        <v>1</v>
      </c>
      <c r="AB4" s="18">
        <f>SUMIFS($D$4:$D$103,$E$4:$E$103,"="&amp;AA4)</f>
        <v>0.28000000000000003</v>
      </c>
      <c r="AC4" s="14">
        <v>5</v>
      </c>
      <c r="AD4" s="14">
        <v>5</v>
      </c>
      <c r="AE4" s="14">
        <v>5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1000</v>
      </c>
    </row>
    <row r="5" spans="1:38" ht="16.5" x14ac:dyDescent="0.2">
      <c r="A5" s="14">
        <v>2</v>
      </c>
      <c r="B5" s="14">
        <v>1</v>
      </c>
      <c r="C5" s="22">
        <f t="shared" ref="C5:C68" si="1">INDEX($V$4:$V$14,MATCH(A5,$T$4:$T$14,1))</f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ref="H5:H68" si="2">INDEX(AC$4:AC$13,$E5)*$G5*$B$2*$D5/AC$2</f>
        <v>100.8</v>
      </c>
      <c r="I5" s="18">
        <f t="shared" ref="I5:I68" si="3">INDEX(AD$4:AD$13,$E5)*$G5*$B$2*$D5/AD$2</f>
        <v>100.8</v>
      </c>
      <c r="J5" s="18">
        <f t="shared" ref="J5:J68" si="4">INDEX(AE$4:AE$13,$E5)*$G5*$B$2*$D5/AE$2</f>
        <v>100.8</v>
      </c>
      <c r="K5" s="18">
        <f t="shared" ref="K5:K68" si="5">INDEX(AF$4:AF$13,$E5)*$G5*$B$2*$D5/AF$2</f>
        <v>0</v>
      </c>
      <c r="L5" s="18">
        <f t="shared" ref="L5:L68" si="6">INDEX(AG$4:AG$13,$E5)*$G5*$B$2*$D5/AG$2</f>
        <v>0</v>
      </c>
      <c r="M5" s="18">
        <f t="shared" ref="M5:M68" si="7">INDEX(AH$4:AH$13,$E5)*$G5*$B$2*$D5/AH$2</f>
        <v>0</v>
      </c>
      <c r="N5" s="18">
        <f t="shared" ref="N5:N68" si="8">INDEX(AI$4:AI$13,$E5)*$G5*$B$2*$D5/AI$2</f>
        <v>0</v>
      </c>
      <c r="O5" s="18">
        <f t="shared" ref="O5:O68" si="9">INDEX(AJ$4:AJ$13,$E5)*$G5*$B$2*$D5/AJ$2</f>
        <v>0</v>
      </c>
      <c r="P5" s="18">
        <f t="shared" ref="P5:P68" si="10">INDEX(AK$4:AK$13,$E5)*$G5*$B$2*$D5/AK$2</f>
        <v>0</v>
      </c>
      <c r="Q5" s="18">
        <f t="shared" ref="Q5:Q68" si="11">INDEX($AL$4:$AL$13,E5)*D5</f>
        <v>14</v>
      </c>
      <c r="T5" s="14">
        <v>10</v>
      </c>
      <c r="U5" s="14">
        <f>U4+V4*(T5-T4)</f>
        <v>4.6000000000000006E-2</v>
      </c>
      <c r="V5" s="14">
        <v>6.4999999999999997E-3</v>
      </c>
      <c r="W5" s="18">
        <f>SUMIFS($D$4:$D$103,$A$4:$A$103,"&lt;="&amp;T5)</f>
        <v>0.28000000000000003</v>
      </c>
      <c r="X5" s="14">
        <f>W5-W4</f>
        <v>0.28000000000000003</v>
      </c>
      <c r="AA5" s="14">
        <v>2</v>
      </c>
      <c r="AB5" s="18">
        <f t="shared" ref="AB5:AB13" si="12">SUMIFS($D$4:$D$103,$E$4:$E$103,"="&amp;AA5)</f>
        <v>0.81750000000000034</v>
      </c>
      <c r="AC5" s="14">
        <v>5</v>
      </c>
      <c r="AD5" s="14">
        <v>6</v>
      </c>
      <c r="AE5" s="14">
        <v>6</v>
      </c>
      <c r="AF5" s="14">
        <v>3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1000</v>
      </c>
    </row>
    <row r="6" spans="1:38" ht="16.5" x14ac:dyDescent="0.2">
      <c r="A6" s="14">
        <v>3</v>
      </c>
      <c r="B6" s="14">
        <v>1</v>
      </c>
      <c r="C6" s="22">
        <f t="shared" si="1"/>
        <v>4.0000000000000001E-3</v>
      </c>
      <c r="D6" s="18">
        <f t="shared" ref="D6:D69" si="13">D5+C5</f>
        <v>1.8000000000000002E-2</v>
      </c>
      <c r="E6" s="14">
        <v>1</v>
      </c>
      <c r="F6" s="14">
        <v>1</v>
      </c>
      <c r="G6" s="14">
        <v>1</v>
      </c>
      <c r="H6" s="18">
        <f t="shared" si="2"/>
        <v>129.60000000000002</v>
      </c>
      <c r="I6" s="18">
        <f t="shared" si="3"/>
        <v>129.60000000000002</v>
      </c>
      <c r="J6" s="18">
        <f t="shared" si="4"/>
        <v>129.60000000000002</v>
      </c>
      <c r="K6" s="18">
        <f t="shared" si="5"/>
        <v>0</v>
      </c>
      <c r="L6" s="18">
        <f t="shared" si="6"/>
        <v>0</v>
      </c>
      <c r="M6" s="18">
        <f t="shared" si="7"/>
        <v>0</v>
      </c>
      <c r="N6" s="18">
        <f t="shared" si="8"/>
        <v>0</v>
      </c>
      <c r="O6" s="18">
        <f t="shared" si="9"/>
        <v>0</v>
      </c>
      <c r="P6" s="18">
        <f t="shared" si="10"/>
        <v>0</v>
      </c>
      <c r="Q6" s="18">
        <f t="shared" si="11"/>
        <v>18.000000000000004</v>
      </c>
      <c r="T6" s="14">
        <v>20</v>
      </c>
      <c r="U6" s="14">
        <f t="shared" ref="U6:U14" si="14">U5+V5*(T6-T5)</f>
        <v>0.11100000000000002</v>
      </c>
      <c r="V6" s="14">
        <v>1.4409999999999999E-2</v>
      </c>
      <c r="W6" s="18">
        <f t="shared" ref="W6:W14" si="15">SUMIFS($D$4:$D$103,$A$4:$A$103,"&lt;="&amp;T6)</f>
        <v>1.0975000000000004</v>
      </c>
      <c r="X6" s="14">
        <f t="shared" ref="X6:X14" si="16">W6-W5</f>
        <v>0.81750000000000034</v>
      </c>
      <c r="AA6" s="14">
        <v>3</v>
      </c>
      <c r="AB6" s="18">
        <f t="shared" si="12"/>
        <v>1.9025500000000006</v>
      </c>
      <c r="AC6" s="14">
        <v>5</v>
      </c>
      <c r="AD6" s="14">
        <v>8</v>
      </c>
      <c r="AE6" s="14">
        <v>8</v>
      </c>
      <c r="AF6" s="14">
        <v>5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1000</v>
      </c>
    </row>
    <row r="7" spans="1:38" ht="16.5" x14ac:dyDescent="0.2">
      <c r="A7" s="14">
        <v>4</v>
      </c>
      <c r="B7" s="14">
        <v>1</v>
      </c>
      <c r="C7" s="22">
        <f t="shared" si="1"/>
        <v>4.0000000000000001E-3</v>
      </c>
      <c r="D7" s="18">
        <f t="shared" si="13"/>
        <v>2.2000000000000002E-2</v>
      </c>
      <c r="E7" s="14">
        <v>1</v>
      </c>
      <c r="F7" s="14">
        <v>1</v>
      </c>
      <c r="G7" s="14">
        <v>1</v>
      </c>
      <c r="H7" s="18">
        <f t="shared" si="2"/>
        <v>158.4</v>
      </c>
      <c r="I7" s="18">
        <f t="shared" si="3"/>
        <v>158.4</v>
      </c>
      <c r="J7" s="18">
        <f t="shared" si="4"/>
        <v>158.4</v>
      </c>
      <c r="K7" s="18">
        <f t="shared" si="5"/>
        <v>0</v>
      </c>
      <c r="L7" s="18">
        <f t="shared" si="6"/>
        <v>0</v>
      </c>
      <c r="M7" s="18">
        <f t="shared" si="7"/>
        <v>0</v>
      </c>
      <c r="N7" s="18">
        <f t="shared" si="8"/>
        <v>0</v>
      </c>
      <c r="O7" s="18">
        <f t="shared" si="9"/>
        <v>0</v>
      </c>
      <c r="P7" s="18">
        <f t="shared" si="10"/>
        <v>0</v>
      </c>
      <c r="Q7" s="18">
        <f t="shared" si="11"/>
        <v>22.000000000000004</v>
      </c>
      <c r="T7" s="14">
        <v>30</v>
      </c>
      <c r="U7" s="14">
        <f t="shared" si="14"/>
        <v>0.25509999999999999</v>
      </c>
      <c r="V7" s="14">
        <v>8.2000000000000007E-3</v>
      </c>
      <c r="W7" s="18">
        <f t="shared" si="15"/>
        <v>3.0000500000000017</v>
      </c>
      <c r="X7" s="14">
        <f t="shared" si="16"/>
        <v>1.9025500000000013</v>
      </c>
      <c r="AA7" s="14">
        <v>4</v>
      </c>
      <c r="AB7" s="18">
        <f t="shared" si="12"/>
        <v>3.0020000000000002</v>
      </c>
      <c r="AC7" s="14">
        <v>5</v>
      </c>
      <c r="AD7" s="14">
        <v>9</v>
      </c>
      <c r="AE7" s="14">
        <v>9</v>
      </c>
      <c r="AF7" s="14">
        <v>0</v>
      </c>
      <c r="AG7" s="14">
        <v>2</v>
      </c>
      <c r="AH7" s="14">
        <v>0</v>
      </c>
      <c r="AI7" s="14">
        <v>1</v>
      </c>
      <c r="AJ7" s="14">
        <v>0</v>
      </c>
      <c r="AK7" s="14">
        <v>0</v>
      </c>
      <c r="AL7" s="14">
        <v>1000</v>
      </c>
    </row>
    <row r="8" spans="1:38" ht="16.5" x14ac:dyDescent="0.2">
      <c r="A8" s="14">
        <v>5</v>
      </c>
      <c r="B8" s="14">
        <v>1</v>
      </c>
      <c r="C8" s="22">
        <f t="shared" si="1"/>
        <v>4.0000000000000001E-3</v>
      </c>
      <c r="D8" s="18">
        <f t="shared" si="13"/>
        <v>2.6000000000000002E-2</v>
      </c>
      <c r="E8" s="14">
        <v>1</v>
      </c>
      <c r="F8" s="14">
        <v>1</v>
      </c>
      <c r="G8" s="14">
        <v>1</v>
      </c>
      <c r="H8" s="18">
        <f t="shared" si="2"/>
        <v>187.20000000000002</v>
      </c>
      <c r="I8" s="18">
        <f t="shared" si="3"/>
        <v>187.20000000000002</v>
      </c>
      <c r="J8" s="18">
        <f t="shared" si="4"/>
        <v>187.20000000000002</v>
      </c>
      <c r="K8" s="18">
        <f t="shared" si="5"/>
        <v>0</v>
      </c>
      <c r="L8" s="18">
        <f t="shared" si="6"/>
        <v>0</v>
      </c>
      <c r="M8" s="18">
        <f t="shared" si="7"/>
        <v>0</v>
      </c>
      <c r="N8" s="18">
        <f t="shared" si="8"/>
        <v>0</v>
      </c>
      <c r="O8" s="18">
        <f t="shared" si="9"/>
        <v>0</v>
      </c>
      <c r="P8" s="18">
        <f t="shared" si="10"/>
        <v>0</v>
      </c>
      <c r="Q8" s="18">
        <f t="shared" si="11"/>
        <v>26.000000000000004</v>
      </c>
      <c r="T8" s="14">
        <v>40</v>
      </c>
      <c r="U8" s="14">
        <f t="shared" si="14"/>
        <v>0.33710000000000001</v>
      </c>
      <c r="V8" s="14">
        <v>1.15E-2</v>
      </c>
      <c r="W8" s="18">
        <f t="shared" si="15"/>
        <v>6.0020500000000023</v>
      </c>
      <c r="X8" s="14">
        <f t="shared" si="16"/>
        <v>3.0020000000000007</v>
      </c>
      <c r="AA8" s="14">
        <v>5</v>
      </c>
      <c r="AB8" s="18">
        <f t="shared" si="12"/>
        <v>4.0034999999999998</v>
      </c>
      <c r="AC8" s="14">
        <v>5</v>
      </c>
      <c r="AD8" s="14">
        <v>10</v>
      </c>
      <c r="AE8" s="14">
        <v>10</v>
      </c>
      <c r="AF8" s="14">
        <v>0</v>
      </c>
      <c r="AG8" s="14">
        <v>3</v>
      </c>
      <c r="AH8" s="14">
        <v>0</v>
      </c>
      <c r="AI8" s="14">
        <v>2</v>
      </c>
      <c r="AJ8" s="14">
        <v>0</v>
      </c>
      <c r="AK8" s="14">
        <v>0</v>
      </c>
      <c r="AL8" s="14">
        <v>1000</v>
      </c>
    </row>
    <row r="9" spans="1:38" ht="16.5" x14ac:dyDescent="0.2">
      <c r="A9" s="14">
        <v>6</v>
      </c>
      <c r="B9" s="14">
        <v>1</v>
      </c>
      <c r="C9" s="22">
        <f t="shared" si="1"/>
        <v>4.0000000000000001E-3</v>
      </c>
      <c r="D9" s="18">
        <f t="shared" si="13"/>
        <v>3.0000000000000002E-2</v>
      </c>
      <c r="E9" s="14">
        <v>1</v>
      </c>
      <c r="F9" s="14">
        <v>1</v>
      </c>
      <c r="G9" s="14">
        <v>1</v>
      </c>
      <c r="H9" s="18">
        <f t="shared" si="2"/>
        <v>216.00000000000003</v>
      </c>
      <c r="I9" s="18">
        <f t="shared" si="3"/>
        <v>216.00000000000003</v>
      </c>
      <c r="J9" s="18">
        <f t="shared" si="4"/>
        <v>216.00000000000003</v>
      </c>
      <c r="K9" s="18">
        <f t="shared" si="5"/>
        <v>0</v>
      </c>
      <c r="L9" s="18">
        <f t="shared" si="6"/>
        <v>0</v>
      </c>
      <c r="M9" s="18">
        <f t="shared" si="7"/>
        <v>0</v>
      </c>
      <c r="N9" s="18">
        <f t="shared" si="8"/>
        <v>0</v>
      </c>
      <c r="O9" s="18">
        <f t="shared" si="9"/>
        <v>0</v>
      </c>
      <c r="P9" s="18">
        <f t="shared" si="10"/>
        <v>0</v>
      </c>
      <c r="Q9" s="18">
        <f t="shared" si="11"/>
        <v>30.000000000000004</v>
      </c>
      <c r="T9" s="14">
        <v>50</v>
      </c>
      <c r="U9" s="14">
        <f t="shared" si="14"/>
        <v>0.4521</v>
      </c>
      <c r="V9" s="14">
        <v>0.01</v>
      </c>
      <c r="W9" s="18">
        <f t="shared" si="15"/>
        <v>10.005550000000001</v>
      </c>
      <c r="X9" s="14">
        <f t="shared" si="16"/>
        <v>4.0034999999999989</v>
      </c>
      <c r="AA9" s="14">
        <v>6</v>
      </c>
      <c r="AB9" s="18">
        <f t="shared" si="12"/>
        <v>5.0710000000000015</v>
      </c>
      <c r="AC9" s="14">
        <v>5</v>
      </c>
      <c r="AD9" s="14">
        <v>12</v>
      </c>
      <c r="AE9" s="14">
        <v>12</v>
      </c>
      <c r="AF9" s="14">
        <v>0</v>
      </c>
      <c r="AG9" s="14">
        <v>4</v>
      </c>
      <c r="AH9" s="14">
        <v>0</v>
      </c>
      <c r="AI9" s="14">
        <v>3</v>
      </c>
      <c r="AJ9" s="14">
        <v>0</v>
      </c>
      <c r="AK9" s="14">
        <v>0</v>
      </c>
      <c r="AL9" s="14">
        <v>1000</v>
      </c>
    </row>
    <row r="10" spans="1:38" ht="16.5" x14ac:dyDescent="0.2">
      <c r="A10" s="14">
        <v>7</v>
      </c>
      <c r="B10" s="14">
        <v>1</v>
      </c>
      <c r="C10" s="22">
        <f t="shared" si="1"/>
        <v>4.0000000000000001E-3</v>
      </c>
      <c r="D10" s="18">
        <f t="shared" si="13"/>
        <v>3.4000000000000002E-2</v>
      </c>
      <c r="E10" s="14">
        <v>1</v>
      </c>
      <c r="F10" s="14">
        <v>1</v>
      </c>
      <c r="G10" s="14">
        <v>1</v>
      </c>
      <c r="H10" s="18">
        <f t="shared" si="2"/>
        <v>244.8</v>
      </c>
      <c r="I10" s="18">
        <f t="shared" si="3"/>
        <v>244.8</v>
      </c>
      <c r="J10" s="18">
        <f t="shared" si="4"/>
        <v>244.8</v>
      </c>
      <c r="K10" s="18">
        <f t="shared" si="5"/>
        <v>0</v>
      </c>
      <c r="L10" s="18">
        <f t="shared" si="6"/>
        <v>0</v>
      </c>
      <c r="M10" s="18">
        <f t="shared" si="7"/>
        <v>0</v>
      </c>
      <c r="N10" s="18">
        <f t="shared" si="8"/>
        <v>0</v>
      </c>
      <c r="O10" s="18">
        <f t="shared" si="9"/>
        <v>0</v>
      </c>
      <c r="P10" s="18">
        <f t="shared" si="10"/>
        <v>0</v>
      </c>
      <c r="Q10" s="18">
        <f t="shared" si="11"/>
        <v>34</v>
      </c>
      <c r="T10" s="14">
        <v>60</v>
      </c>
      <c r="U10" s="14">
        <f t="shared" si="14"/>
        <v>0.55210000000000004</v>
      </c>
      <c r="V10" s="14">
        <v>1.4999999999999999E-2</v>
      </c>
      <c r="W10" s="18">
        <f t="shared" si="15"/>
        <v>15.076550000000001</v>
      </c>
      <c r="X10" s="14">
        <f t="shared" si="16"/>
        <v>5.0709999999999997</v>
      </c>
      <c r="AA10" s="14">
        <v>7</v>
      </c>
      <c r="AB10" s="18">
        <f t="shared" si="12"/>
        <v>6.3460000000000019</v>
      </c>
      <c r="AC10" s="14">
        <v>5</v>
      </c>
      <c r="AD10" s="14">
        <v>14</v>
      </c>
      <c r="AE10" s="14">
        <v>14</v>
      </c>
      <c r="AF10" s="14">
        <v>0</v>
      </c>
      <c r="AG10" s="14">
        <v>0</v>
      </c>
      <c r="AH10" s="14">
        <v>1</v>
      </c>
      <c r="AI10" s="14">
        <v>0</v>
      </c>
      <c r="AJ10" s="14">
        <v>0.5</v>
      </c>
      <c r="AK10" s="14">
        <v>0</v>
      </c>
      <c r="AL10" s="14">
        <v>1000</v>
      </c>
    </row>
    <row r="11" spans="1:38" ht="16.5" x14ac:dyDescent="0.2">
      <c r="A11" s="14">
        <v>8</v>
      </c>
      <c r="B11" s="14">
        <v>1</v>
      </c>
      <c r="C11" s="22">
        <f t="shared" si="1"/>
        <v>4.0000000000000001E-3</v>
      </c>
      <c r="D11" s="18">
        <f t="shared" si="13"/>
        <v>3.8000000000000006E-2</v>
      </c>
      <c r="E11" s="14">
        <v>1</v>
      </c>
      <c r="F11" s="14">
        <v>1</v>
      </c>
      <c r="G11" s="14">
        <v>1</v>
      </c>
      <c r="H11" s="18">
        <f t="shared" si="2"/>
        <v>273.60000000000002</v>
      </c>
      <c r="I11" s="18">
        <f t="shared" si="3"/>
        <v>273.60000000000002</v>
      </c>
      <c r="J11" s="18">
        <f t="shared" si="4"/>
        <v>273.60000000000002</v>
      </c>
      <c r="K11" s="18">
        <f t="shared" si="5"/>
        <v>0</v>
      </c>
      <c r="L11" s="18">
        <f t="shared" si="6"/>
        <v>0</v>
      </c>
      <c r="M11" s="18">
        <f t="shared" si="7"/>
        <v>0</v>
      </c>
      <c r="N11" s="18">
        <f t="shared" si="8"/>
        <v>0</v>
      </c>
      <c r="O11" s="18">
        <f t="shared" si="9"/>
        <v>0</v>
      </c>
      <c r="P11" s="18">
        <f t="shared" si="10"/>
        <v>0</v>
      </c>
      <c r="Q11" s="18">
        <f t="shared" si="11"/>
        <v>38.000000000000007</v>
      </c>
      <c r="T11" s="14">
        <v>70</v>
      </c>
      <c r="U11" s="14">
        <f t="shared" si="14"/>
        <v>0.70210000000000006</v>
      </c>
      <c r="V11" s="14">
        <v>2.8299999999999999E-2</v>
      </c>
      <c r="W11" s="18">
        <f t="shared" si="15"/>
        <v>21.422550000000005</v>
      </c>
      <c r="X11" s="14">
        <f t="shared" si="16"/>
        <v>6.3460000000000036</v>
      </c>
      <c r="AA11" s="14">
        <v>8</v>
      </c>
      <c r="AB11" s="18">
        <f t="shared" si="12"/>
        <v>8.5775000000000023</v>
      </c>
      <c r="AC11" s="14">
        <v>5</v>
      </c>
      <c r="AD11" s="14">
        <v>16</v>
      </c>
      <c r="AE11" s="14">
        <v>16</v>
      </c>
      <c r="AF11" s="14">
        <v>0</v>
      </c>
      <c r="AG11" s="14">
        <v>0</v>
      </c>
      <c r="AH11" s="14">
        <v>1.5</v>
      </c>
      <c r="AI11" s="14">
        <v>0</v>
      </c>
      <c r="AJ11" s="14">
        <v>1</v>
      </c>
      <c r="AK11" s="14">
        <v>0.1</v>
      </c>
      <c r="AL11" s="14">
        <v>1000</v>
      </c>
    </row>
    <row r="12" spans="1:38" ht="16.5" x14ac:dyDescent="0.2">
      <c r="A12" s="14">
        <v>9</v>
      </c>
      <c r="B12" s="14">
        <v>1</v>
      </c>
      <c r="C12" s="22">
        <f t="shared" si="1"/>
        <v>4.0000000000000001E-3</v>
      </c>
      <c r="D12" s="18">
        <f t="shared" si="13"/>
        <v>4.200000000000001E-2</v>
      </c>
      <c r="E12" s="14">
        <v>1</v>
      </c>
      <c r="F12" s="14">
        <v>1</v>
      </c>
      <c r="G12" s="14">
        <v>1</v>
      </c>
      <c r="H12" s="18">
        <f t="shared" si="2"/>
        <v>302.40000000000009</v>
      </c>
      <c r="I12" s="18">
        <f t="shared" si="3"/>
        <v>302.40000000000009</v>
      </c>
      <c r="J12" s="18">
        <f t="shared" si="4"/>
        <v>302.40000000000009</v>
      </c>
      <c r="K12" s="18">
        <f t="shared" si="5"/>
        <v>0</v>
      </c>
      <c r="L12" s="18">
        <f t="shared" si="6"/>
        <v>0</v>
      </c>
      <c r="M12" s="18">
        <f t="shared" si="7"/>
        <v>0</v>
      </c>
      <c r="N12" s="18">
        <f t="shared" si="8"/>
        <v>0</v>
      </c>
      <c r="O12" s="18">
        <f t="shared" si="9"/>
        <v>0</v>
      </c>
      <c r="P12" s="18">
        <f t="shared" si="10"/>
        <v>0</v>
      </c>
      <c r="Q12" s="18">
        <f t="shared" si="11"/>
        <v>42.000000000000007</v>
      </c>
      <c r="T12" s="14">
        <v>80</v>
      </c>
      <c r="U12" s="14">
        <f t="shared" si="14"/>
        <v>0.98510000000000009</v>
      </c>
      <c r="V12" s="14">
        <v>9.3700000000000006E-2</v>
      </c>
      <c r="W12" s="18">
        <f t="shared" si="15"/>
        <v>30.000050000000005</v>
      </c>
      <c r="X12" s="14">
        <f t="shared" si="16"/>
        <v>8.5775000000000006</v>
      </c>
      <c r="AA12" s="14">
        <v>9</v>
      </c>
      <c r="AB12" s="18">
        <f t="shared" si="12"/>
        <v>15.004500000000007</v>
      </c>
      <c r="AC12" s="14">
        <v>5</v>
      </c>
      <c r="AD12" s="14">
        <v>18</v>
      </c>
      <c r="AE12" s="14">
        <v>18</v>
      </c>
      <c r="AF12" s="14">
        <v>0</v>
      </c>
      <c r="AG12" s="14">
        <v>0</v>
      </c>
      <c r="AH12" s="14">
        <v>2</v>
      </c>
      <c r="AI12" s="14">
        <v>0</v>
      </c>
      <c r="AJ12" s="14">
        <v>1.5</v>
      </c>
      <c r="AK12" s="14">
        <v>0.2</v>
      </c>
      <c r="AL12" s="14">
        <v>1000</v>
      </c>
    </row>
    <row r="13" spans="1:38" ht="16.5" x14ac:dyDescent="0.2">
      <c r="A13" s="14">
        <v>10</v>
      </c>
      <c r="B13" s="14">
        <v>1</v>
      </c>
      <c r="C13" s="22">
        <f t="shared" si="1"/>
        <v>6.4999999999999997E-3</v>
      </c>
      <c r="D13" s="18">
        <f t="shared" si="13"/>
        <v>4.6000000000000013E-2</v>
      </c>
      <c r="E13" s="14">
        <v>1</v>
      </c>
      <c r="F13" s="14">
        <v>1</v>
      </c>
      <c r="G13" s="14">
        <v>1</v>
      </c>
      <c r="H13" s="18">
        <f t="shared" si="2"/>
        <v>331.2000000000001</v>
      </c>
      <c r="I13" s="18">
        <f t="shared" si="3"/>
        <v>331.2000000000001</v>
      </c>
      <c r="J13" s="18">
        <f t="shared" si="4"/>
        <v>331.2000000000001</v>
      </c>
      <c r="K13" s="18">
        <f t="shared" si="5"/>
        <v>0</v>
      </c>
      <c r="L13" s="18">
        <f t="shared" si="6"/>
        <v>0</v>
      </c>
      <c r="M13" s="18">
        <f t="shared" si="7"/>
        <v>0</v>
      </c>
      <c r="N13" s="18">
        <f t="shared" si="8"/>
        <v>0</v>
      </c>
      <c r="O13" s="18">
        <f t="shared" si="9"/>
        <v>0</v>
      </c>
      <c r="P13" s="18">
        <f t="shared" si="10"/>
        <v>0</v>
      </c>
      <c r="Q13" s="18">
        <f t="shared" si="11"/>
        <v>46.000000000000014</v>
      </c>
      <c r="T13" s="14">
        <v>90</v>
      </c>
      <c r="U13" s="14">
        <f t="shared" si="14"/>
        <v>1.9221000000000001</v>
      </c>
      <c r="V13" s="14">
        <v>0.19600000000000001</v>
      </c>
      <c r="W13" s="18">
        <f t="shared" si="15"/>
        <v>45.004550000000016</v>
      </c>
      <c r="X13" s="14">
        <f t="shared" si="16"/>
        <v>15.004500000000011</v>
      </c>
      <c r="AA13" s="14">
        <v>10</v>
      </c>
      <c r="AB13" s="18">
        <f t="shared" si="12"/>
        <v>30.001000000000019</v>
      </c>
      <c r="AC13" s="14">
        <v>5</v>
      </c>
      <c r="AD13" s="14">
        <v>20</v>
      </c>
      <c r="AE13" s="14">
        <v>20</v>
      </c>
      <c r="AF13" s="14">
        <v>0</v>
      </c>
      <c r="AG13" s="14">
        <v>0</v>
      </c>
      <c r="AH13" s="14">
        <v>3</v>
      </c>
      <c r="AI13" s="14">
        <v>0</v>
      </c>
      <c r="AJ13" s="14">
        <v>2</v>
      </c>
      <c r="AK13" s="14">
        <v>0.25</v>
      </c>
      <c r="AL13" s="14">
        <v>1000</v>
      </c>
    </row>
    <row r="14" spans="1:38" ht="16.5" x14ac:dyDescent="0.2">
      <c r="A14" s="14">
        <v>11</v>
      </c>
      <c r="B14" s="14">
        <v>1</v>
      </c>
      <c r="C14" s="22">
        <f t="shared" si="1"/>
        <v>6.4999999999999997E-3</v>
      </c>
      <c r="D14" s="18">
        <f t="shared" si="13"/>
        <v>5.2500000000000012E-2</v>
      </c>
      <c r="E14" s="14">
        <v>2</v>
      </c>
      <c r="F14" s="14">
        <v>1</v>
      </c>
      <c r="G14" s="14">
        <v>1</v>
      </c>
      <c r="H14" s="18">
        <f t="shared" si="2"/>
        <v>378.00000000000011</v>
      </c>
      <c r="I14" s="18">
        <f t="shared" si="3"/>
        <v>453.60000000000008</v>
      </c>
      <c r="J14" s="18">
        <f t="shared" si="4"/>
        <v>453.60000000000008</v>
      </c>
      <c r="K14" s="18">
        <f t="shared" si="5"/>
        <v>37.800000000000004</v>
      </c>
      <c r="L14" s="18">
        <f t="shared" si="6"/>
        <v>0</v>
      </c>
      <c r="M14" s="18">
        <f t="shared" si="7"/>
        <v>0</v>
      </c>
      <c r="N14" s="18">
        <f t="shared" si="8"/>
        <v>0</v>
      </c>
      <c r="O14" s="18">
        <f t="shared" si="9"/>
        <v>0</v>
      </c>
      <c r="P14" s="18">
        <f t="shared" si="10"/>
        <v>0</v>
      </c>
      <c r="Q14" s="18">
        <f t="shared" si="11"/>
        <v>52.500000000000014</v>
      </c>
      <c r="T14" s="14">
        <v>100</v>
      </c>
      <c r="U14" s="14">
        <f t="shared" si="14"/>
        <v>3.8821000000000003</v>
      </c>
      <c r="V14" s="14">
        <v>0.2</v>
      </c>
      <c r="W14" s="18">
        <f t="shared" si="15"/>
        <v>75.005550000000028</v>
      </c>
      <c r="X14" s="14">
        <f t="shared" si="16"/>
        <v>30.001000000000012</v>
      </c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:38" ht="16.5" x14ac:dyDescent="0.2">
      <c r="A15" s="14">
        <v>12</v>
      </c>
      <c r="B15" s="14">
        <v>1</v>
      </c>
      <c r="C15" s="22">
        <f t="shared" si="1"/>
        <v>6.4999999999999997E-3</v>
      </c>
      <c r="D15" s="18">
        <f t="shared" si="13"/>
        <v>5.9000000000000011E-2</v>
      </c>
      <c r="E15" s="14">
        <v>2</v>
      </c>
      <c r="F15" s="14">
        <v>1</v>
      </c>
      <c r="G15" s="14">
        <v>1</v>
      </c>
      <c r="H15" s="18">
        <f t="shared" si="2"/>
        <v>424.80000000000007</v>
      </c>
      <c r="I15" s="18">
        <f t="shared" si="3"/>
        <v>509.7600000000001</v>
      </c>
      <c r="J15" s="18">
        <f t="shared" si="4"/>
        <v>509.7600000000001</v>
      </c>
      <c r="K15" s="18">
        <f t="shared" si="5"/>
        <v>42.480000000000011</v>
      </c>
      <c r="L15" s="18">
        <f t="shared" si="6"/>
        <v>0</v>
      </c>
      <c r="M15" s="18">
        <f t="shared" si="7"/>
        <v>0</v>
      </c>
      <c r="N15" s="18">
        <f t="shared" si="8"/>
        <v>0</v>
      </c>
      <c r="O15" s="18">
        <f t="shared" si="9"/>
        <v>0</v>
      </c>
      <c r="P15" s="18">
        <f t="shared" si="10"/>
        <v>0</v>
      </c>
      <c r="Q15" s="18">
        <f t="shared" si="11"/>
        <v>59.000000000000014</v>
      </c>
      <c r="AA15" s="21"/>
      <c r="AB15" s="21"/>
      <c r="AD15" s="23"/>
      <c r="AE15" s="23"/>
      <c r="AF15" s="23"/>
      <c r="AG15" s="23"/>
      <c r="AH15" s="23"/>
      <c r="AI15" s="23"/>
      <c r="AJ15" s="23"/>
      <c r="AK15" s="23"/>
    </row>
    <row r="16" spans="1:38" ht="16.5" x14ac:dyDescent="0.2">
      <c r="A16" s="14">
        <v>13</v>
      </c>
      <c r="B16" s="14">
        <v>1</v>
      </c>
      <c r="C16" s="22">
        <f t="shared" si="1"/>
        <v>6.4999999999999997E-3</v>
      </c>
      <c r="D16" s="18">
        <f t="shared" si="13"/>
        <v>6.5500000000000017E-2</v>
      </c>
      <c r="E16" s="14">
        <v>2</v>
      </c>
      <c r="F16" s="14">
        <v>1</v>
      </c>
      <c r="G16" s="14">
        <v>1</v>
      </c>
      <c r="H16" s="18">
        <f t="shared" si="2"/>
        <v>471.60000000000014</v>
      </c>
      <c r="I16" s="18">
        <f t="shared" si="3"/>
        <v>565.92000000000019</v>
      </c>
      <c r="J16" s="18">
        <f t="shared" si="4"/>
        <v>565.92000000000019</v>
      </c>
      <c r="K16" s="18">
        <f t="shared" si="5"/>
        <v>47.160000000000018</v>
      </c>
      <c r="L16" s="18">
        <f t="shared" si="6"/>
        <v>0</v>
      </c>
      <c r="M16" s="18">
        <f t="shared" si="7"/>
        <v>0</v>
      </c>
      <c r="N16" s="18">
        <f t="shared" si="8"/>
        <v>0</v>
      </c>
      <c r="O16" s="18">
        <f t="shared" si="9"/>
        <v>0</v>
      </c>
      <c r="P16" s="18">
        <f t="shared" si="10"/>
        <v>0</v>
      </c>
      <c r="Q16" s="18">
        <f t="shared" si="11"/>
        <v>65.500000000000014</v>
      </c>
      <c r="AA16" s="21"/>
      <c r="AB16" s="21"/>
      <c r="AD16" s="23"/>
      <c r="AE16" s="23"/>
      <c r="AF16" s="23"/>
      <c r="AG16" s="23"/>
      <c r="AH16" s="23"/>
      <c r="AI16" s="23"/>
      <c r="AJ16" s="23"/>
      <c r="AK16" s="23"/>
    </row>
    <row r="17" spans="1:37" ht="16.5" x14ac:dyDescent="0.2">
      <c r="A17" s="14">
        <v>14</v>
      </c>
      <c r="B17" s="14">
        <v>1</v>
      </c>
      <c r="C17" s="22">
        <f t="shared" si="1"/>
        <v>6.4999999999999997E-3</v>
      </c>
      <c r="D17" s="18">
        <f t="shared" si="13"/>
        <v>7.2000000000000022E-2</v>
      </c>
      <c r="E17" s="14">
        <v>2</v>
      </c>
      <c r="F17" s="14">
        <v>1</v>
      </c>
      <c r="G17" s="14">
        <v>1</v>
      </c>
      <c r="H17" s="18">
        <f t="shared" si="2"/>
        <v>518.4000000000002</v>
      </c>
      <c r="I17" s="18">
        <f t="shared" si="3"/>
        <v>622.08000000000015</v>
      </c>
      <c r="J17" s="18">
        <f t="shared" si="4"/>
        <v>622.08000000000015</v>
      </c>
      <c r="K17" s="18">
        <f t="shared" si="5"/>
        <v>51.840000000000011</v>
      </c>
      <c r="L17" s="18">
        <f t="shared" si="6"/>
        <v>0</v>
      </c>
      <c r="M17" s="18">
        <f t="shared" si="7"/>
        <v>0</v>
      </c>
      <c r="N17" s="18">
        <f t="shared" si="8"/>
        <v>0</v>
      </c>
      <c r="O17" s="18">
        <f t="shared" si="9"/>
        <v>0</v>
      </c>
      <c r="P17" s="18">
        <f t="shared" si="10"/>
        <v>0</v>
      </c>
      <c r="Q17" s="18">
        <f t="shared" si="11"/>
        <v>72.000000000000028</v>
      </c>
      <c r="AA17" s="21"/>
      <c r="AB17" s="21"/>
      <c r="AD17" s="23"/>
      <c r="AE17" s="23"/>
      <c r="AF17" s="23"/>
      <c r="AG17" s="23"/>
      <c r="AH17" s="23"/>
      <c r="AI17" s="23"/>
      <c r="AJ17" s="23"/>
      <c r="AK17" s="23"/>
    </row>
    <row r="18" spans="1:37" ht="16.5" x14ac:dyDescent="0.2">
      <c r="A18" s="14">
        <v>15</v>
      </c>
      <c r="B18" s="14">
        <v>1</v>
      </c>
      <c r="C18" s="22">
        <f t="shared" si="1"/>
        <v>6.4999999999999997E-3</v>
      </c>
      <c r="D18" s="18">
        <f t="shared" si="13"/>
        <v>7.8500000000000028E-2</v>
      </c>
      <c r="E18" s="14">
        <v>2</v>
      </c>
      <c r="F18" s="14">
        <v>1</v>
      </c>
      <c r="G18" s="14">
        <v>1</v>
      </c>
      <c r="H18" s="18">
        <f t="shared" si="2"/>
        <v>565.20000000000016</v>
      </c>
      <c r="I18" s="18">
        <f t="shared" si="3"/>
        <v>678.24000000000024</v>
      </c>
      <c r="J18" s="18">
        <f t="shared" si="4"/>
        <v>678.24000000000024</v>
      </c>
      <c r="K18" s="18">
        <f t="shared" si="5"/>
        <v>56.520000000000017</v>
      </c>
      <c r="L18" s="18">
        <f t="shared" si="6"/>
        <v>0</v>
      </c>
      <c r="M18" s="18">
        <f t="shared" si="7"/>
        <v>0</v>
      </c>
      <c r="N18" s="18">
        <f t="shared" si="8"/>
        <v>0</v>
      </c>
      <c r="O18" s="18">
        <f t="shared" si="9"/>
        <v>0</v>
      </c>
      <c r="P18" s="18">
        <f t="shared" si="10"/>
        <v>0</v>
      </c>
      <c r="Q18" s="18">
        <f t="shared" si="11"/>
        <v>78.500000000000028</v>
      </c>
      <c r="AD18" s="23"/>
      <c r="AE18" s="23"/>
      <c r="AF18" s="23"/>
      <c r="AG18" s="23"/>
      <c r="AH18" s="23"/>
      <c r="AI18" s="23"/>
      <c r="AJ18" s="23"/>
      <c r="AK18" s="23"/>
    </row>
    <row r="19" spans="1:37" ht="16.5" x14ac:dyDescent="0.2">
      <c r="A19" s="14">
        <v>16</v>
      </c>
      <c r="B19" s="14">
        <v>1</v>
      </c>
      <c r="C19" s="22">
        <f t="shared" si="1"/>
        <v>6.4999999999999997E-3</v>
      </c>
      <c r="D19" s="18">
        <f t="shared" si="13"/>
        <v>8.5000000000000034E-2</v>
      </c>
      <c r="E19" s="14">
        <v>2</v>
      </c>
      <c r="F19" s="14">
        <v>2</v>
      </c>
      <c r="G19" s="14">
        <v>1</v>
      </c>
      <c r="H19" s="18">
        <f t="shared" si="2"/>
        <v>612.00000000000023</v>
      </c>
      <c r="I19" s="18">
        <f t="shared" si="3"/>
        <v>734.40000000000032</v>
      </c>
      <c r="J19" s="18">
        <f t="shared" si="4"/>
        <v>734.40000000000032</v>
      </c>
      <c r="K19" s="18">
        <f t="shared" si="5"/>
        <v>61.200000000000024</v>
      </c>
      <c r="L19" s="18">
        <f t="shared" si="6"/>
        <v>0</v>
      </c>
      <c r="M19" s="18">
        <f t="shared" si="7"/>
        <v>0</v>
      </c>
      <c r="N19" s="18">
        <f t="shared" si="8"/>
        <v>0</v>
      </c>
      <c r="O19" s="18">
        <f t="shared" si="9"/>
        <v>0</v>
      </c>
      <c r="P19" s="18">
        <f t="shared" si="10"/>
        <v>0</v>
      </c>
      <c r="Q19" s="18">
        <f t="shared" si="11"/>
        <v>85.000000000000028</v>
      </c>
      <c r="AD19" s="23"/>
      <c r="AE19" s="23"/>
      <c r="AF19" s="23"/>
      <c r="AG19" s="23"/>
      <c r="AH19" s="23"/>
      <c r="AI19" s="23"/>
      <c r="AJ19" s="23"/>
      <c r="AK19" s="23"/>
    </row>
    <row r="20" spans="1:37" ht="16.5" x14ac:dyDescent="0.2">
      <c r="A20" s="14">
        <v>17</v>
      </c>
      <c r="B20" s="14">
        <v>1</v>
      </c>
      <c r="C20" s="22">
        <f t="shared" si="1"/>
        <v>6.4999999999999997E-3</v>
      </c>
      <c r="D20" s="18">
        <f t="shared" si="13"/>
        <v>9.150000000000004E-2</v>
      </c>
      <c r="E20" s="14">
        <v>2</v>
      </c>
      <c r="F20" s="14">
        <v>2</v>
      </c>
      <c r="G20" s="14">
        <v>1</v>
      </c>
      <c r="H20" s="18">
        <f t="shared" si="2"/>
        <v>658.8000000000003</v>
      </c>
      <c r="I20" s="18">
        <f t="shared" si="3"/>
        <v>790.56000000000029</v>
      </c>
      <c r="J20" s="18">
        <f t="shared" si="4"/>
        <v>790.56000000000029</v>
      </c>
      <c r="K20" s="18">
        <f t="shared" si="5"/>
        <v>65.880000000000024</v>
      </c>
      <c r="L20" s="18">
        <f t="shared" si="6"/>
        <v>0</v>
      </c>
      <c r="M20" s="18">
        <f t="shared" si="7"/>
        <v>0</v>
      </c>
      <c r="N20" s="18">
        <f t="shared" si="8"/>
        <v>0</v>
      </c>
      <c r="O20" s="18">
        <f t="shared" si="9"/>
        <v>0</v>
      </c>
      <c r="P20" s="18">
        <f t="shared" si="10"/>
        <v>0</v>
      </c>
      <c r="Q20" s="18">
        <f t="shared" si="11"/>
        <v>91.500000000000043</v>
      </c>
    </row>
    <row r="21" spans="1:37" ht="16.5" x14ac:dyDescent="0.2">
      <c r="A21" s="14">
        <v>18</v>
      </c>
      <c r="B21" s="14">
        <v>1</v>
      </c>
      <c r="C21" s="22">
        <f t="shared" si="1"/>
        <v>6.4999999999999997E-3</v>
      </c>
      <c r="D21" s="18">
        <f t="shared" si="13"/>
        <v>9.8000000000000045E-2</v>
      </c>
      <c r="E21" s="14">
        <v>2</v>
      </c>
      <c r="F21" s="14">
        <v>2</v>
      </c>
      <c r="G21" s="14">
        <v>1</v>
      </c>
      <c r="H21" s="18">
        <f t="shared" si="2"/>
        <v>705.60000000000036</v>
      </c>
      <c r="I21" s="18">
        <f t="shared" si="3"/>
        <v>846.72000000000037</v>
      </c>
      <c r="J21" s="18">
        <f t="shared" si="4"/>
        <v>846.72000000000037</v>
      </c>
      <c r="K21" s="18">
        <f t="shared" si="5"/>
        <v>70.560000000000031</v>
      </c>
      <c r="L21" s="18">
        <f t="shared" si="6"/>
        <v>0</v>
      </c>
      <c r="M21" s="18">
        <f t="shared" si="7"/>
        <v>0</v>
      </c>
      <c r="N21" s="18">
        <f t="shared" si="8"/>
        <v>0</v>
      </c>
      <c r="O21" s="18">
        <f t="shared" si="9"/>
        <v>0</v>
      </c>
      <c r="P21" s="18">
        <f t="shared" si="10"/>
        <v>0</v>
      </c>
      <c r="Q21" s="18">
        <f t="shared" si="11"/>
        <v>98.000000000000043</v>
      </c>
    </row>
    <row r="22" spans="1:37" ht="16.5" x14ac:dyDescent="0.2">
      <c r="A22" s="14">
        <v>19</v>
      </c>
      <c r="B22" s="14">
        <v>1</v>
      </c>
      <c r="C22" s="22">
        <f t="shared" si="1"/>
        <v>6.4999999999999997E-3</v>
      </c>
      <c r="D22" s="18">
        <f t="shared" si="13"/>
        <v>0.10450000000000005</v>
      </c>
      <c r="E22" s="14">
        <v>2</v>
      </c>
      <c r="F22" s="14">
        <v>2</v>
      </c>
      <c r="G22" s="14">
        <v>1</v>
      </c>
      <c r="H22" s="18">
        <f t="shared" si="2"/>
        <v>752.40000000000032</v>
      </c>
      <c r="I22" s="18">
        <f t="shared" si="3"/>
        <v>902.88000000000045</v>
      </c>
      <c r="J22" s="18">
        <f t="shared" si="4"/>
        <v>902.88000000000045</v>
      </c>
      <c r="K22" s="18">
        <f t="shared" si="5"/>
        <v>75.240000000000038</v>
      </c>
      <c r="L22" s="18">
        <f t="shared" si="6"/>
        <v>0</v>
      </c>
      <c r="M22" s="18">
        <f t="shared" si="7"/>
        <v>0</v>
      </c>
      <c r="N22" s="18">
        <f t="shared" si="8"/>
        <v>0</v>
      </c>
      <c r="O22" s="18">
        <f t="shared" si="9"/>
        <v>0</v>
      </c>
      <c r="P22" s="18">
        <f t="shared" si="10"/>
        <v>0</v>
      </c>
      <c r="Q22" s="18">
        <f t="shared" si="11"/>
        <v>104.50000000000006</v>
      </c>
    </row>
    <row r="23" spans="1:37" ht="16.5" x14ac:dyDescent="0.2">
      <c r="A23" s="14">
        <v>20</v>
      </c>
      <c r="B23" s="14">
        <v>2</v>
      </c>
      <c r="C23" s="22">
        <f t="shared" si="1"/>
        <v>1.4409999999999999E-2</v>
      </c>
      <c r="D23" s="18">
        <f t="shared" si="13"/>
        <v>0.11100000000000006</v>
      </c>
      <c r="E23" s="14">
        <v>2</v>
      </c>
      <c r="F23" s="14">
        <v>2</v>
      </c>
      <c r="G23" s="14">
        <v>1</v>
      </c>
      <c r="H23" s="18">
        <f t="shared" si="2"/>
        <v>799.20000000000039</v>
      </c>
      <c r="I23" s="18">
        <f t="shared" si="3"/>
        <v>959.04000000000053</v>
      </c>
      <c r="J23" s="18">
        <f t="shared" si="4"/>
        <v>959.04000000000053</v>
      </c>
      <c r="K23" s="18">
        <f t="shared" si="5"/>
        <v>79.920000000000044</v>
      </c>
      <c r="L23" s="18">
        <f t="shared" si="6"/>
        <v>0</v>
      </c>
      <c r="M23" s="18">
        <f t="shared" si="7"/>
        <v>0</v>
      </c>
      <c r="N23" s="18">
        <f t="shared" si="8"/>
        <v>0</v>
      </c>
      <c r="O23" s="18">
        <f t="shared" si="9"/>
        <v>0</v>
      </c>
      <c r="P23" s="18">
        <f t="shared" si="10"/>
        <v>0</v>
      </c>
      <c r="Q23" s="18">
        <f t="shared" si="11"/>
        <v>111.00000000000006</v>
      </c>
    </row>
    <row r="24" spans="1:37" ht="16.5" x14ac:dyDescent="0.2">
      <c r="A24" s="14">
        <v>21</v>
      </c>
      <c r="B24" s="14">
        <v>2</v>
      </c>
      <c r="C24" s="22">
        <f t="shared" si="1"/>
        <v>1.4409999999999999E-2</v>
      </c>
      <c r="D24" s="18">
        <f t="shared" si="13"/>
        <v>0.12541000000000005</v>
      </c>
      <c r="E24" s="14">
        <v>3</v>
      </c>
      <c r="F24" s="14">
        <v>2</v>
      </c>
      <c r="G24" s="14">
        <v>1</v>
      </c>
      <c r="H24" s="18">
        <f t="shared" si="2"/>
        <v>902.95200000000034</v>
      </c>
      <c r="I24" s="18">
        <f t="shared" si="3"/>
        <v>1444.7232000000006</v>
      </c>
      <c r="J24" s="18">
        <f t="shared" si="4"/>
        <v>1444.7232000000006</v>
      </c>
      <c r="K24" s="18">
        <f t="shared" si="5"/>
        <v>150.49200000000005</v>
      </c>
      <c r="L24" s="18">
        <f t="shared" si="6"/>
        <v>0</v>
      </c>
      <c r="M24" s="18">
        <f t="shared" si="7"/>
        <v>0</v>
      </c>
      <c r="N24" s="18">
        <f t="shared" si="8"/>
        <v>0</v>
      </c>
      <c r="O24" s="18">
        <f t="shared" si="9"/>
        <v>0</v>
      </c>
      <c r="P24" s="18">
        <f t="shared" si="10"/>
        <v>0</v>
      </c>
      <c r="Q24" s="18">
        <f t="shared" si="11"/>
        <v>125.41000000000005</v>
      </c>
    </row>
    <row r="25" spans="1:37" ht="16.5" x14ac:dyDescent="0.2">
      <c r="A25" s="14">
        <v>22</v>
      </c>
      <c r="B25" s="14">
        <v>2</v>
      </c>
      <c r="C25" s="22">
        <f t="shared" si="1"/>
        <v>1.4409999999999999E-2</v>
      </c>
      <c r="D25" s="18">
        <f t="shared" si="13"/>
        <v>0.13982000000000006</v>
      </c>
      <c r="E25" s="14">
        <v>3</v>
      </c>
      <c r="F25" s="14">
        <v>2</v>
      </c>
      <c r="G25" s="14">
        <v>1</v>
      </c>
      <c r="H25" s="18">
        <f t="shared" si="2"/>
        <v>1006.7040000000004</v>
      </c>
      <c r="I25" s="18">
        <f t="shared" si="3"/>
        <v>1610.7264000000007</v>
      </c>
      <c r="J25" s="18">
        <f t="shared" si="4"/>
        <v>1610.7264000000007</v>
      </c>
      <c r="K25" s="18">
        <f t="shared" si="5"/>
        <v>167.78400000000008</v>
      </c>
      <c r="L25" s="18">
        <f t="shared" si="6"/>
        <v>0</v>
      </c>
      <c r="M25" s="18">
        <f t="shared" si="7"/>
        <v>0</v>
      </c>
      <c r="N25" s="18">
        <f t="shared" si="8"/>
        <v>0</v>
      </c>
      <c r="O25" s="18">
        <f t="shared" si="9"/>
        <v>0</v>
      </c>
      <c r="P25" s="18">
        <f t="shared" si="10"/>
        <v>0</v>
      </c>
      <c r="Q25" s="18">
        <f t="shared" si="11"/>
        <v>139.82000000000005</v>
      </c>
    </row>
    <row r="26" spans="1:37" ht="16.5" x14ac:dyDescent="0.2">
      <c r="A26" s="14">
        <v>23</v>
      </c>
      <c r="B26" s="14">
        <v>2</v>
      </c>
      <c r="C26" s="22">
        <f t="shared" si="1"/>
        <v>1.4409999999999999E-2</v>
      </c>
      <c r="D26" s="18">
        <f t="shared" si="13"/>
        <v>0.15423000000000006</v>
      </c>
      <c r="E26" s="14">
        <v>3</v>
      </c>
      <c r="F26" s="14">
        <v>2</v>
      </c>
      <c r="G26" s="14">
        <v>1</v>
      </c>
      <c r="H26" s="18">
        <f t="shared" si="2"/>
        <v>1110.4560000000004</v>
      </c>
      <c r="I26" s="18">
        <f t="shared" si="3"/>
        <v>1776.7296000000008</v>
      </c>
      <c r="J26" s="18">
        <f t="shared" si="4"/>
        <v>1776.7296000000008</v>
      </c>
      <c r="K26" s="18">
        <f t="shared" si="5"/>
        <v>185.07600000000005</v>
      </c>
      <c r="L26" s="18">
        <f t="shared" si="6"/>
        <v>0</v>
      </c>
      <c r="M26" s="18">
        <f t="shared" si="7"/>
        <v>0</v>
      </c>
      <c r="N26" s="18">
        <f t="shared" si="8"/>
        <v>0</v>
      </c>
      <c r="O26" s="18">
        <f t="shared" si="9"/>
        <v>0</v>
      </c>
      <c r="P26" s="18">
        <f t="shared" si="10"/>
        <v>0</v>
      </c>
      <c r="Q26" s="18">
        <f t="shared" si="11"/>
        <v>154.23000000000008</v>
      </c>
    </row>
    <row r="27" spans="1:37" ht="16.5" x14ac:dyDescent="0.2">
      <c r="A27" s="14">
        <v>24</v>
      </c>
      <c r="B27" s="14">
        <v>2</v>
      </c>
      <c r="C27" s="22">
        <f t="shared" si="1"/>
        <v>1.4409999999999999E-2</v>
      </c>
      <c r="D27" s="18">
        <f t="shared" si="13"/>
        <v>0.16864000000000007</v>
      </c>
      <c r="E27" s="14">
        <v>3</v>
      </c>
      <c r="F27" s="14">
        <v>2</v>
      </c>
      <c r="G27" s="14">
        <v>1</v>
      </c>
      <c r="H27" s="18">
        <f t="shared" si="2"/>
        <v>1214.2080000000005</v>
      </c>
      <c r="I27" s="18">
        <f t="shared" si="3"/>
        <v>1942.7328000000007</v>
      </c>
      <c r="J27" s="18">
        <f t="shared" si="4"/>
        <v>1942.7328000000007</v>
      </c>
      <c r="K27" s="18">
        <f t="shared" si="5"/>
        <v>202.36800000000008</v>
      </c>
      <c r="L27" s="18">
        <f t="shared" si="6"/>
        <v>0</v>
      </c>
      <c r="M27" s="18">
        <f t="shared" si="7"/>
        <v>0</v>
      </c>
      <c r="N27" s="18">
        <f t="shared" si="8"/>
        <v>0</v>
      </c>
      <c r="O27" s="18">
        <f t="shared" si="9"/>
        <v>0</v>
      </c>
      <c r="P27" s="18">
        <f t="shared" si="10"/>
        <v>0</v>
      </c>
      <c r="Q27" s="18">
        <f t="shared" si="11"/>
        <v>168.64000000000007</v>
      </c>
    </row>
    <row r="28" spans="1:37" ht="16.5" x14ac:dyDescent="0.2">
      <c r="A28" s="14">
        <v>25</v>
      </c>
      <c r="B28" s="14">
        <v>3</v>
      </c>
      <c r="C28" s="22">
        <f t="shared" si="1"/>
        <v>1.4409999999999999E-2</v>
      </c>
      <c r="D28" s="18">
        <f t="shared" si="13"/>
        <v>0.18305000000000007</v>
      </c>
      <c r="E28" s="14">
        <v>3</v>
      </c>
      <c r="F28" s="14">
        <v>2</v>
      </c>
      <c r="G28" s="14">
        <v>1</v>
      </c>
      <c r="H28" s="18">
        <f t="shared" si="2"/>
        <v>1317.9600000000005</v>
      </c>
      <c r="I28" s="18">
        <f t="shared" si="3"/>
        <v>2108.7360000000008</v>
      </c>
      <c r="J28" s="18">
        <f t="shared" si="4"/>
        <v>2108.7360000000008</v>
      </c>
      <c r="K28" s="18">
        <f t="shared" si="5"/>
        <v>219.66000000000008</v>
      </c>
      <c r="L28" s="18">
        <f t="shared" si="6"/>
        <v>0</v>
      </c>
      <c r="M28" s="18">
        <f t="shared" si="7"/>
        <v>0</v>
      </c>
      <c r="N28" s="18">
        <f t="shared" si="8"/>
        <v>0</v>
      </c>
      <c r="O28" s="18">
        <f t="shared" si="9"/>
        <v>0</v>
      </c>
      <c r="P28" s="18">
        <f t="shared" si="10"/>
        <v>0</v>
      </c>
      <c r="Q28" s="18">
        <f t="shared" si="11"/>
        <v>183.05000000000007</v>
      </c>
    </row>
    <row r="29" spans="1:37" ht="16.5" x14ac:dyDescent="0.2">
      <c r="A29" s="14">
        <v>26</v>
      </c>
      <c r="B29" s="14">
        <v>3</v>
      </c>
      <c r="C29" s="22">
        <f t="shared" si="1"/>
        <v>1.4409999999999999E-2</v>
      </c>
      <c r="D29" s="18">
        <f t="shared" si="13"/>
        <v>0.19746000000000008</v>
      </c>
      <c r="E29" s="14">
        <v>3</v>
      </c>
      <c r="F29" s="14">
        <v>2</v>
      </c>
      <c r="G29" s="14">
        <v>1</v>
      </c>
      <c r="H29" s="18">
        <f t="shared" si="2"/>
        <v>1421.7120000000007</v>
      </c>
      <c r="I29" s="18">
        <f t="shared" si="3"/>
        <v>2274.7392000000009</v>
      </c>
      <c r="J29" s="18">
        <f t="shared" si="4"/>
        <v>2274.7392000000009</v>
      </c>
      <c r="K29" s="18">
        <f t="shared" si="5"/>
        <v>236.95200000000011</v>
      </c>
      <c r="L29" s="18">
        <f t="shared" si="6"/>
        <v>0</v>
      </c>
      <c r="M29" s="18">
        <f t="shared" si="7"/>
        <v>0</v>
      </c>
      <c r="N29" s="18">
        <f t="shared" si="8"/>
        <v>0</v>
      </c>
      <c r="O29" s="18">
        <f t="shared" si="9"/>
        <v>0</v>
      </c>
      <c r="P29" s="18">
        <f t="shared" si="10"/>
        <v>0</v>
      </c>
      <c r="Q29" s="18">
        <f t="shared" si="11"/>
        <v>197.46000000000009</v>
      </c>
    </row>
    <row r="30" spans="1:37" ht="16.5" x14ac:dyDescent="0.2">
      <c r="A30" s="14">
        <v>27</v>
      </c>
      <c r="B30" s="14">
        <v>3</v>
      </c>
      <c r="C30" s="22">
        <f t="shared" si="1"/>
        <v>1.4409999999999999E-2</v>
      </c>
      <c r="D30" s="18">
        <f t="shared" si="13"/>
        <v>0.21187000000000009</v>
      </c>
      <c r="E30" s="14">
        <v>3</v>
      </c>
      <c r="F30" s="14">
        <v>2</v>
      </c>
      <c r="G30" s="14">
        <v>1</v>
      </c>
      <c r="H30" s="18">
        <f t="shared" si="2"/>
        <v>1525.4640000000006</v>
      </c>
      <c r="I30" s="18">
        <f t="shared" si="3"/>
        <v>2440.742400000001</v>
      </c>
      <c r="J30" s="18">
        <f t="shared" si="4"/>
        <v>2440.742400000001</v>
      </c>
      <c r="K30" s="18">
        <f t="shared" si="5"/>
        <v>254.24400000000011</v>
      </c>
      <c r="L30" s="18">
        <f t="shared" si="6"/>
        <v>0</v>
      </c>
      <c r="M30" s="18">
        <f t="shared" si="7"/>
        <v>0</v>
      </c>
      <c r="N30" s="18">
        <f t="shared" si="8"/>
        <v>0</v>
      </c>
      <c r="O30" s="18">
        <f t="shared" si="9"/>
        <v>0</v>
      </c>
      <c r="P30" s="18">
        <f t="shared" si="10"/>
        <v>0</v>
      </c>
      <c r="Q30" s="18">
        <f t="shared" si="11"/>
        <v>211.87000000000009</v>
      </c>
    </row>
    <row r="31" spans="1:37" ht="16.5" x14ac:dyDescent="0.2">
      <c r="A31" s="14">
        <v>28</v>
      </c>
      <c r="B31" s="14">
        <v>3</v>
      </c>
      <c r="C31" s="22">
        <f t="shared" si="1"/>
        <v>1.4409999999999999E-2</v>
      </c>
      <c r="D31" s="18">
        <f t="shared" si="13"/>
        <v>0.22628000000000009</v>
      </c>
      <c r="E31" s="14">
        <v>3</v>
      </c>
      <c r="F31" s="14">
        <v>2</v>
      </c>
      <c r="G31" s="14">
        <v>1</v>
      </c>
      <c r="H31" s="18">
        <f t="shared" si="2"/>
        <v>1629.2160000000006</v>
      </c>
      <c r="I31" s="18">
        <f t="shared" si="3"/>
        <v>2606.7456000000011</v>
      </c>
      <c r="J31" s="18">
        <f t="shared" si="4"/>
        <v>2606.7456000000011</v>
      </c>
      <c r="K31" s="18">
        <f t="shared" si="5"/>
        <v>271.53600000000012</v>
      </c>
      <c r="L31" s="18">
        <f t="shared" si="6"/>
        <v>0</v>
      </c>
      <c r="M31" s="18">
        <f t="shared" si="7"/>
        <v>0</v>
      </c>
      <c r="N31" s="18">
        <f t="shared" si="8"/>
        <v>0</v>
      </c>
      <c r="O31" s="18">
        <f t="shared" si="9"/>
        <v>0</v>
      </c>
      <c r="P31" s="18">
        <f t="shared" si="10"/>
        <v>0</v>
      </c>
      <c r="Q31" s="18">
        <f t="shared" si="11"/>
        <v>226.28000000000009</v>
      </c>
    </row>
    <row r="32" spans="1:37" ht="16.5" x14ac:dyDescent="0.2">
      <c r="A32" s="14">
        <v>29</v>
      </c>
      <c r="B32" s="14">
        <v>3</v>
      </c>
      <c r="C32" s="22">
        <f t="shared" si="1"/>
        <v>1.4409999999999999E-2</v>
      </c>
      <c r="D32" s="18">
        <f t="shared" si="13"/>
        <v>0.2406900000000001</v>
      </c>
      <c r="E32" s="14">
        <v>3</v>
      </c>
      <c r="F32" s="14">
        <v>2</v>
      </c>
      <c r="G32" s="14">
        <v>1</v>
      </c>
      <c r="H32" s="18">
        <f t="shared" si="2"/>
        <v>1732.9680000000008</v>
      </c>
      <c r="I32" s="18">
        <f t="shared" si="3"/>
        <v>2772.7488000000012</v>
      </c>
      <c r="J32" s="18">
        <f t="shared" si="4"/>
        <v>2772.7488000000012</v>
      </c>
      <c r="K32" s="18">
        <f t="shared" si="5"/>
        <v>288.82800000000015</v>
      </c>
      <c r="L32" s="18">
        <f t="shared" si="6"/>
        <v>0</v>
      </c>
      <c r="M32" s="18">
        <f t="shared" si="7"/>
        <v>0</v>
      </c>
      <c r="N32" s="18">
        <f t="shared" si="8"/>
        <v>0</v>
      </c>
      <c r="O32" s="18">
        <f t="shared" si="9"/>
        <v>0</v>
      </c>
      <c r="P32" s="18">
        <f t="shared" si="10"/>
        <v>0</v>
      </c>
      <c r="Q32" s="18">
        <f t="shared" si="11"/>
        <v>240.69000000000011</v>
      </c>
    </row>
    <row r="33" spans="1:17" ht="16.5" x14ac:dyDescent="0.2">
      <c r="A33" s="14">
        <v>30</v>
      </c>
      <c r="B33" s="14">
        <v>4</v>
      </c>
      <c r="C33" s="22">
        <f t="shared" si="1"/>
        <v>8.2000000000000007E-3</v>
      </c>
      <c r="D33" s="18">
        <f t="shared" si="13"/>
        <v>0.2551000000000001</v>
      </c>
      <c r="E33" s="14">
        <v>3</v>
      </c>
      <c r="F33" s="14">
        <v>2</v>
      </c>
      <c r="G33" s="14">
        <v>2</v>
      </c>
      <c r="H33" s="18">
        <f t="shared" si="2"/>
        <v>3673.4400000000014</v>
      </c>
      <c r="I33" s="18">
        <f t="shared" si="3"/>
        <v>5877.5040000000026</v>
      </c>
      <c r="J33" s="18">
        <f t="shared" si="4"/>
        <v>5877.5040000000026</v>
      </c>
      <c r="K33" s="18">
        <f t="shared" si="5"/>
        <v>612.24000000000024</v>
      </c>
      <c r="L33" s="18">
        <f t="shared" si="6"/>
        <v>0</v>
      </c>
      <c r="M33" s="18">
        <f t="shared" si="7"/>
        <v>0</v>
      </c>
      <c r="N33" s="18">
        <f t="shared" si="8"/>
        <v>0</v>
      </c>
      <c r="O33" s="18">
        <f t="shared" si="9"/>
        <v>0</v>
      </c>
      <c r="P33" s="18">
        <f t="shared" si="10"/>
        <v>0</v>
      </c>
      <c r="Q33" s="18">
        <f t="shared" si="11"/>
        <v>255.10000000000011</v>
      </c>
    </row>
    <row r="34" spans="1:17" ht="16.5" x14ac:dyDescent="0.2">
      <c r="A34" s="14">
        <v>31</v>
      </c>
      <c r="B34" s="14">
        <v>4</v>
      </c>
      <c r="C34" s="22">
        <f t="shared" si="1"/>
        <v>8.2000000000000007E-3</v>
      </c>
      <c r="D34" s="18">
        <f t="shared" si="13"/>
        <v>0.26330000000000009</v>
      </c>
      <c r="E34" s="14">
        <v>4</v>
      </c>
      <c r="F34" s="14">
        <v>3</v>
      </c>
      <c r="G34" s="14">
        <v>2</v>
      </c>
      <c r="H34" s="18">
        <f t="shared" si="2"/>
        <v>3791.5200000000013</v>
      </c>
      <c r="I34" s="18">
        <f t="shared" si="3"/>
        <v>6824.7360000000026</v>
      </c>
      <c r="J34" s="18">
        <f t="shared" si="4"/>
        <v>6824.7360000000026</v>
      </c>
      <c r="K34" s="18">
        <f t="shared" si="5"/>
        <v>0</v>
      </c>
      <c r="L34" s="18">
        <f t="shared" si="6"/>
        <v>252.76800000000011</v>
      </c>
      <c r="M34" s="18">
        <f t="shared" si="7"/>
        <v>0</v>
      </c>
      <c r="N34" s="18">
        <f t="shared" si="8"/>
        <v>37.915200000000013</v>
      </c>
      <c r="O34" s="18">
        <f t="shared" si="9"/>
        <v>0</v>
      </c>
      <c r="P34" s="18">
        <f t="shared" si="10"/>
        <v>0</v>
      </c>
      <c r="Q34" s="18">
        <f t="shared" si="11"/>
        <v>263.30000000000007</v>
      </c>
    </row>
    <row r="35" spans="1:17" ht="16.5" x14ac:dyDescent="0.2">
      <c r="A35" s="14">
        <v>32</v>
      </c>
      <c r="B35" s="14">
        <v>4</v>
      </c>
      <c r="C35" s="22">
        <f t="shared" si="1"/>
        <v>8.2000000000000007E-3</v>
      </c>
      <c r="D35" s="18">
        <f t="shared" si="13"/>
        <v>0.27150000000000007</v>
      </c>
      <c r="E35" s="14">
        <v>4</v>
      </c>
      <c r="F35" s="14">
        <v>3</v>
      </c>
      <c r="G35" s="14">
        <v>2</v>
      </c>
      <c r="H35" s="18">
        <f t="shared" si="2"/>
        <v>3909.6000000000013</v>
      </c>
      <c r="I35" s="18">
        <f t="shared" si="3"/>
        <v>7037.2800000000016</v>
      </c>
      <c r="J35" s="18">
        <f t="shared" si="4"/>
        <v>7037.2800000000016</v>
      </c>
      <c r="K35" s="18">
        <f t="shared" si="5"/>
        <v>0</v>
      </c>
      <c r="L35" s="18">
        <f t="shared" si="6"/>
        <v>260.64000000000004</v>
      </c>
      <c r="M35" s="18">
        <f t="shared" si="7"/>
        <v>0</v>
      </c>
      <c r="N35" s="18">
        <f t="shared" si="8"/>
        <v>39.096000000000011</v>
      </c>
      <c r="O35" s="18">
        <f t="shared" si="9"/>
        <v>0</v>
      </c>
      <c r="P35" s="18">
        <f t="shared" si="10"/>
        <v>0</v>
      </c>
      <c r="Q35" s="18">
        <f t="shared" si="11"/>
        <v>271.50000000000006</v>
      </c>
    </row>
    <row r="36" spans="1:17" ht="16.5" x14ac:dyDescent="0.2">
      <c r="A36" s="14">
        <v>33</v>
      </c>
      <c r="B36" s="14">
        <v>4</v>
      </c>
      <c r="C36" s="22">
        <f t="shared" si="1"/>
        <v>8.2000000000000007E-3</v>
      </c>
      <c r="D36" s="18">
        <f t="shared" si="13"/>
        <v>0.27970000000000006</v>
      </c>
      <c r="E36" s="14">
        <v>4</v>
      </c>
      <c r="F36" s="14">
        <v>3</v>
      </c>
      <c r="G36" s="14">
        <v>2</v>
      </c>
      <c r="H36" s="18">
        <f t="shared" si="2"/>
        <v>4027.6800000000007</v>
      </c>
      <c r="I36" s="18">
        <f t="shared" si="3"/>
        <v>7249.8240000000014</v>
      </c>
      <c r="J36" s="18">
        <f t="shared" si="4"/>
        <v>7249.8240000000014</v>
      </c>
      <c r="K36" s="18">
        <f t="shared" si="5"/>
        <v>0</v>
      </c>
      <c r="L36" s="18">
        <f t="shared" si="6"/>
        <v>268.51200000000006</v>
      </c>
      <c r="M36" s="18">
        <f t="shared" si="7"/>
        <v>0</v>
      </c>
      <c r="N36" s="18">
        <f t="shared" si="8"/>
        <v>40.276800000000009</v>
      </c>
      <c r="O36" s="18">
        <f t="shared" si="9"/>
        <v>0</v>
      </c>
      <c r="P36" s="18">
        <f t="shared" si="10"/>
        <v>0</v>
      </c>
      <c r="Q36" s="18">
        <f t="shared" si="11"/>
        <v>279.70000000000005</v>
      </c>
    </row>
    <row r="37" spans="1:17" ht="16.5" x14ac:dyDescent="0.2">
      <c r="A37" s="14">
        <v>34</v>
      </c>
      <c r="B37" s="14">
        <v>4</v>
      </c>
      <c r="C37" s="22">
        <f t="shared" si="1"/>
        <v>8.2000000000000007E-3</v>
      </c>
      <c r="D37" s="18">
        <f t="shared" si="13"/>
        <v>0.28790000000000004</v>
      </c>
      <c r="E37" s="14">
        <v>4</v>
      </c>
      <c r="F37" s="14">
        <v>3</v>
      </c>
      <c r="G37" s="14">
        <v>2</v>
      </c>
      <c r="H37" s="18">
        <f t="shared" si="2"/>
        <v>4145.76</v>
      </c>
      <c r="I37" s="18">
        <f t="shared" si="3"/>
        <v>7462.3680000000013</v>
      </c>
      <c r="J37" s="18">
        <f t="shared" si="4"/>
        <v>7462.3680000000013</v>
      </c>
      <c r="K37" s="18">
        <f t="shared" si="5"/>
        <v>0</v>
      </c>
      <c r="L37" s="18">
        <f t="shared" si="6"/>
        <v>276.38400000000007</v>
      </c>
      <c r="M37" s="18">
        <f t="shared" si="7"/>
        <v>0</v>
      </c>
      <c r="N37" s="18">
        <f t="shared" si="8"/>
        <v>41.457600000000006</v>
      </c>
      <c r="O37" s="18">
        <f t="shared" si="9"/>
        <v>0</v>
      </c>
      <c r="P37" s="18">
        <f t="shared" si="10"/>
        <v>0</v>
      </c>
      <c r="Q37" s="18">
        <f t="shared" si="11"/>
        <v>287.90000000000003</v>
      </c>
    </row>
    <row r="38" spans="1:17" ht="16.5" x14ac:dyDescent="0.2">
      <c r="A38" s="14">
        <v>35</v>
      </c>
      <c r="B38" s="14">
        <v>5</v>
      </c>
      <c r="C38" s="22">
        <f t="shared" si="1"/>
        <v>8.2000000000000007E-3</v>
      </c>
      <c r="D38" s="18">
        <f t="shared" si="13"/>
        <v>0.29610000000000003</v>
      </c>
      <c r="E38" s="14">
        <v>4</v>
      </c>
      <c r="F38" s="14">
        <v>3</v>
      </c>
      <c r="G38" s="14">
        <v>2</v>
      </c>
      <c r="H38" s="18">
        <f t="shared" si="2"/>
        <v>4263.84</v>
      </c>
      <c r="I38" s="18">
        <f t="shared" si="3"/>
        <v>7674.9120000000012</v>
      </c>
      <c r="J38" s="18">
        <f t="shared" si="4"/>
        <v>7674.9120000000012</v>
      </c>
      <c r="K38" s="18">
        <f t="shared" si="5"/>
        <v>0</v>
      </c>
      <c r="L38" s="18">
        <f t="shared" si="6"/>
        <v>284.25600000000003</v>
      </c>
      <c r="M38" s="18">
        <f t="shared" si="7"/>
        <v>0</v>
      </c>
      <c r="N38" s="18">
        <f t="shared" si="8"/>
        <v>42.638400000000004</v>
      </c>
      <c r="O38" s="18">
        <f t="shared" si="9"/>
        <v>0</v>
      </c>
      <c r="P38" s="18">
        <f t="shared" si="10"/>
        <v>0</v>
      </c>
      <c r="Q38" s="18">
        <f t="shared" si="11"/>
        <v>296.10000000000002</v>
      </c>
    </row>
    <row r="39" spans="1:17" ht="16.5" x14ac:dyDescent="0.2">
      <c r="A39" s="14">
        <v>36</v>
      </c>
      <c r="B39" s="14">
        <v>5</v>
      </c>
      <c r="C39" s="22">
        <f t="shared" si="1"/>
        <v>8.2000000000000007E-3</v>
      </c>
      <c r="D39" s="18">
        <f t="shared" si="13"/>
        <v>0.30430000000000001</v>
      </c>
      <c r="E39" s="14">
        <v>4</v>
      </c>
      <c r="F39" s="14">
        <v>3</v>
      </c>
      <c r="G39" s="14">
        <v>2</v>
      </c>
      <c r="H39" s="18">
        <f t="shared" si="2"/>
        <v>4381.92</v>
      </c>
      <c r="I39" s="18">
        <f t="shared" si="3"/>
        <v>7887.4560000000001</v>
      </c>
      <c r="J39" s="18">
        <f t="shared" si="4"/>
        <v>7887.4560000000001</v>
      </c>
      <c r="K39" s="18">
        <f t="shared" si="5"/>
        <v>0</v>
      </c>
      <c r="L39" s="18">
        <f t="shared" si="6"/>
        <v>292.12799999999999</v>
      </c>
      <c r="M39" s="18">
        <f t="shared" si="7"/>
        <v>0</v>
      </c>
      <c r="N39" s="18">
        <f t="shared" si="8"/>
        <v>43.819200000000002</v>
      </c>
      <c r="O39" s="18">
        <f t="shared" si="9"/>
        <v>0</v>
      </c>
      <c r="P39" s="18">
        <f t="shared" si="10"/>
        <v>0</v>
      </c>
      <c r="Q39" s="18">
        <f t="shared" si="11"/>
        <v>304.3</v>
      </c>
    </row>
    <row r="40" spans="1:17" ht="16.5" x14ac:dyDescent="0.2">
      <c r="A40" s="14">
        <v>37</v>
      </c>
      <c r="B40" s="14">
        <v>5</v>
      </c>
      <c r="C40" s="22">
        <f t="shared" si="1"/>
        <v>8.2000000000000007E-3</v>
      </c>
      <c r="D40" s="18">
        <f t="shared" si="13"/>
        <v>0.3125</v>
      </c>
      <c r="E40" s="14">
        <v>4</v>
      </c>
      <c r="F40" s="14">
        <v>3</v>
      </c>
      <c r="G40" s="14">
        <v>2</v>
      </c>
      <c r="H40" s="18">
        <f t="shared" si="2"/>
        <v>4500</v>
      </c>
      <c r="I40" s="18">
        <f t="shared" si="3"/>
        <v>8100</v>
      </c>
      <c r="J40" s="18">
        <f t="shared" si="4"/>
        <v>8100</v>
      </c>
      <c r="K40" s="18">
        <f t="shared" si="5"/>
        <v>0</v>
      </c>
      <c r="L40" s="18">
        <f t="shared" si="6"/>
        <v>300</v>
      </c>
      <c r="M40" s="18">
        <f t="shared" si="7"/>
        <v>0</v>
      </c>
      <c r="N40" s="18">
        <f t="shared" si="8"/>
        <v>45</v>
      </c>
      <c r="O40" s="18">
        <f t="shared" si="9"/>
        <v>0</v>
      </c>
      <c r="P40" s="18">
        <f t="shared" si="10"/>
        <v>0</v>
      </c>
      <c r="Q40" s="18">
        <f t="shared" si="11"/>
        <v>312.5</v>
      </c>
    </row>
    <row r="41" spans="1:17" ht="16.5" x14ac:dyDescent="0.2">
      <c r="A41" s="14">
        <v>38</v>
      </c>
      <c r="B41" s="14">
        <v>5</v>
      </c>
      <c r="C41" s="22">
        <f t="shared" si="1"/>
        <v>8.2000000000000007E-3</v>
      </c>
      <c r="D41" s="18">
        <f t="shared" si="13"/>
        <v>0.32069999999999999</v>
      </c>
      <c r="E41" s="14">
        <v>4</v>
      </c>
      <c r="F41" s="14">
        <v>3</v>
      </c>
      <c r="G41" s="14">
        <v>2</v>
      </c>
      <c r="H41" s="18">
        <f t="shared" si="2"/>
        <v>4618.08</v>
      </c>
      <c r="I41" s="18">
        <f t="shared" si="3"/>
        <v>8312.5439999999999</v>
      </c>
      <c r="J41" s="18">
        <f t="shared" si="4"/>
        <v>8312.5439999999999</v>
      </c>
      <c r="K41" s="18">
        <f t="shared" si="5"/>
        <v>0</v>
      </c>
      <c r="L41" s="18">
        <f t="shared" si="6"/>
        <v>307.87200000000001</v>
      </c>
      <c r="M41" s="18">
        <f t="shared" si="7"/>
        <v>0</v>
      </c>
      <c r="N41" s="18">
        <f t="shared" si="8"/>
        <v>46.180799999999998</v>
      </c>
      <c r="O41" s="18">
        <f t="shared" si="9"/>
        <v>0</v>
      </c>
      <c r="P41" s="18">
        <f t="shared" si="10"/>
        <v>0</v>
      </c>
      <c r="Q41" s="18">
        <f t="shared" si="11"/>
        <v>320.7</v>
      </c>
    </row>
    <row r="42" spans="1:17" ht="16.5" x14ac:dyDescent="0.2">
      <c r="A42" s="14">
        <v>39</v>
      </c>
      <c r="B42" s="14">
        <v>5</v>
      </c>
      <c r="C42" s="22">
        <f t="shared" si="1"/>
        <v>8.2000000000000007E-3</v>
      </c>
      <c r="D42" s="18">
        <f t="shared" si="13"/>
        <v>0.32889999999999997</v>
      </c>
      <c r="E42" s="14">
        <v>4</v>
      </c>
      <c r="F42" s="14">
        <v>3</v>
      </c>
      <c r="G42" s="14">
        <v>2</v>
      </c>
      <c r="H42" s="18">
        <f t="shared" si="2"/>
        <v>4736.16</v>
      </c>
      <c r="I42" s="18">
        <f t="shared" si="3"/>
        <v>8525.0879999999997</v>
      </c>
      <c r="J42" s="18">
        <f t="shared" si="4"/>
        <v>8525.0879999999997</v>
      </c>
      <c r="K42" s="18">
        <f t="shared" si="5"/>
        <v>0</v>
      </c>
      <c r="L42" s="18">
        <f t="shared" si="6"/>
        <v>315.74399999999997</v>
      </c>
      <c r="M42" s="18">
        <f t="shared" si="7"/>
        <v>0</v>
      </c>
      <c r="N42" s="18">
        <f t="shared" si="8"/>
        <v>47.361599999999996</v>
      </c>
      <c r="O42" s="18">
        <f t="shared" si="9"/>
        <v>0</v>
      </c>
      <c r="P42" s="18">
        <f t="shared" si="10"/>
        <v>0</v>
      </c>
      <c r="Q42" s="18">
        <f t="shared" si="11"/>
        <v>328.9</v>
      </c>
    </row>
    <row r="43" spans="1:17" ht="16.5" x14ac:dyDescent="0.2">
      <c r="A43" s="14">
        <v>40</v>
      </c>
      <c r="B43" s="14">
        <v>6</v>
      </c>
      <c r="C43" s="22">
        <f t="shared" si="1"/>
        <v>1.15E-2</v>
      </c>
      <c r="D43" s="18">
        <f t="shared" si="13"/>
        <v>0.33709999999999996</v>
      </c>
      <c r="E43" s="14">
        <v>4</v>
      </c>
      <c r="F43" s="14">
        <v>3</v>
      </c>
      <c r="G43" s="14">
        <v>2</v>
      </c>
      <c r="H43" s="18">
        <f t="shared" si="2"/>
        <v>4854.24</v>
      </c>
      <c r="I43" s="18">
        <f t="shared" si="3"/>
        <v>8737.6319999999996</v>
      </c>
      <c r="J43" s="18">
        <f t="shared" si="4"/>
        <v>8737.6319999999996</v>
      </c>
      <c r="K43" s="18">
        <f t="shared" si="5"/>
        <v>0</v>
      </c>
      <c r="L43" s="18">
        <f t="shared" si="6"/>
        <v>323.61599999999993</v>
      </c>
      <c r="M43" s="18">
        <f t="shared" si="7"/>
        <v>0</v>
      </c>
      <c r="N43" s="18">
        <f t="shared" si="8"/>
        <v>48.542399999999994</v>
      </c>
      <c r="O43" s="18">
        <f t="shared" si="9"/>
        <v>0</v>
      </c>
      <c r="P43" s="18">
        <f t="shared" si="10"/>
        <v>0</v>
      </c>
      <c r="Q43" s="18">
        <f t="shared" si="11"/>
        <v>337.09999999999997</v>
      </c>
    </row>
    <row r="44" spans="1:17" ht="16.5" x14ac:dyDescent="0.2">
      <c r="A44" s="14">
        <v>41</v>
      </c>
      <c r="B44" s="14">
        <v>6</v>
      </c>
      <c r="C44" s="22">
        <f t="shared" si="1"/>
        <v>1.15E-2</v>
      </c>
      <c r="D44" s="18">
        <f t="shared" si="13"/>
        <v>0.34859999999999997</v>
      </c>
      <c r="E44" s="14">
        <v>5</v>
      </c>
      <c r="F44" s="14">
        <v>4</v>
      </c>
      <c r="G44" s="14">
        <v>2</v>
      </c>
      <c r="H44" s="18">
        <f t="shared" si="2"/>
        <v>5019.8399999999992</v>
      </c>
      <c r="I44" s="18">
        <f t="shared" si="3"/>
        <v>10039.679999999998</v>
      </c>
      <c r="J44" s="18">
        <f t="shared" si="4"/>
        <v>10039.679999999998</v>
      </c>
      <c r="K44" s="18">
        <f t="shared" si="5"/>
        <v>0</v>
      </c>
      <c r="L44" s="18">
        <f t="shared" si="6"/>
        <v>501.98399999999992</v>
      </c>
      <c r="M44" s="18">
        <f t="shared" si="7"/>
        <v>0</v>
      </c>
      <c r="N44" s="18">
        <f t="shared" si="8"/>
        <v>100.39679999999998</v>
      </c>
      <c r="O44" s="18">
        <f t="shared" si="9"/>
        <v>0</v>
      </c>
      <c r="P44" s="18">
        <f t="shared" si="10"/>
        <v>0</v>
      </c>
      <c r="Q44" s="18">
        <f t="shared" si="11"/>
        <v>348.59999999999997</v>
      </c>
    </row>
    <row r="45" spans="1:17" ht="16.5" x14ac:dyDescent="0.2">
      <c r="A45" s="14">
        <v>42</v>
      </c>
      <c r="B45" s="14">
        <v>6</v>
      </c>
      <c r="C45" s="22">
        <f t="shared" si="1"/>
        <v>1.15E-2</v>
      </c>
      <c r="D45" s="18">
        <f t="shared" si="13"/>
        <v>0.36009999999999998</v>
      </c>
      <c r="E45" s="14">
        <v>5</v>
      </c>
      <c r="F45" s="14">
        <v>4</v>
      </c>
      <c r="G45" s="14">
        <v>2</v>
      </c>
      <c r="H45" s="18">
        <f t="shared" si="2"/>
        <v>5185.4399999999996</v>
      </c>
      <c r="I45" s="18">
        <f t="shared" si="3"/>
        <v>10370.879999999999</v>
      </c>
      <c r="J45" s="18">
        <f t="shared" si="4"/>
        <v>10370.879999999999</v>
      </c>
      <c r="K45" s="18">
        <f t="shared" si="5"/>
        <v>0</v>
      </c>
      <c r="L45" s="18">
        <f t="shared" si="6"/>
        <v>518.54399999999998</v>
      </c>
      <c r="M45" s="18">
        <f t="shared" si="7"/>
        <v>0</v>
      </c>
      <c r="N45" s="18">
        <f t="shared" si="8"/>
        <v>103.7088</v>
      </c>
      <c r="O45" s="18">
        <f t="shared" si="9"/>
        <v>0</v>
      </c>
      <c r="P45" s="18">
        <f t="shared" si="10"/>
        <v>0</v>
      </c>
      <c r="Q45" s="18">
        <f t="shared" si="11"/>
        <v>360.09999999999997</v>
      </c>
    </row>
    <row r="46" spans="1:17" ht="16.5" x14ac:dyDescent="0.2">
      <c r="A46" s="14">
        <v>43</v>
      </c>
      <c r="B46" s="14">
        <v>6</v>
      </c>
      <c r="C46" s="22">
        <f t="shared" si="1"/>
        <v>1.15E-2</v>
      </c>
      <c r="D46" s="18">
        <f t="shared" si="13"/>
        <v>0.37159999999999999</v>
      </c>
      <c r="E46" s="14">
        <v>5</v>
      </c>
      <c r="F46" s="14">
        <v>4</v>
      </c>
      <c r="G46" s="14">
        <v>2</v>
      </c>
      <c r="H46" s="18">
        <f t="shared" si="2"/>
        <v>5351.04</v>
      </c>
      <c r="I46" s="18">
        <f t="shared" si="3"/>
        <v>10702.08</v>
      </c>
      <c r="J46" s="18">
        <f t="shared" si="4"/>
        <v>10702.08</v>
      </c>
      <c r="K46" s="18">
        <f t="shared" si="5"/>
        <v>0</v>
      </c>
      <c r="L46" s="18">
        <f t="shared" si="6"/>
        <v>535.10399999999993</v>
      </c>
      <c r="M46" s="18">
        <f t="shared" si="7"/>
        <v>0</v>
      </c>
      <c r="N46" s="18">
        <f t="shared" si="8"/>
        <v>107.02079999999998</v>
      </c>
      <c r="O46" s="18">
        <f t="shared" si="9"/>
        <v>0</v>
      </c>
      <c r="P46" s="18">
        <f t="shared" si="10"/>
        <v>0</v>
      </c>
      <c r="Q46" s="18">
        <f t="shared" si="11"/>
        <v>371.59999999999997</v>
      </c>
    </row>
    <row r="47" spans="1:17" ht="16.5" x14ac:dyDescent="0.2">
      <c r="A47" s="14">
        <v>44</v>
      </c>
      <c r="B47" s="14">
        <v>7</v>
      </c>
      <c r="C47" s="22">
        <f t="shared" si="1"/>
        <v>1.15E-2</v>
      </c>
      <c r="D47" s="18">
        <f t="shared" si="13"/>
        <v>0.3831</v>
      </c>
      <c r="E47" s="14">
        <v>5</v>
      </c>
      <c r="F47" s="14">
        <v>4</v>
      </c>
      <c r="G47" s="14">
        <v>2</v>
      </c>
      <c r="H47" s="18">
        <f t="shared" si="2"/>
        <v>5516.64</v>
      </c>
      <c r="I47" s="18">
        <f t="shared" si="3"/>
        <v>11033.28</v>
      </c>
      <c r="J47" s="18">
        <f t="shared" si="4"/>
        <v>11033.28</v>
      </c>
      <c r="K47" s="18">
        <f t="shared" si="5"/>
        <v>0</v>
      </c>
      <c r="L47" s="18">
        <f t="shared" si="6"/>
        <v>551.66399999999999</v>
      </c>
      <c r="M47" s="18">
        <f t="shared" si="7"/>
        <v>0</v>
      </c>
      <c r="N47" s="18">
        <f t="shared" si="8"/>
        <v>110.33279999999999</v>
      </c>
      <c r="O47" s="18">
        <f t="shared" si="9"/>
        <v>0</v>
      </c>
      <c r="P47" s="18">
        <f t="shared" si="10"/>
        <v>0</v>
      </c>
      <c r="Q47" s="18">
        <f t="shared" si="11"/>
        <v>383.1</v>
      </c>
    </row>
    <row r="48" spans="1:17" ht="16.5" x14ac:dyDescent="0.2">
      <c r="A48" s="14">
        <v>45</v>
      </c>
      <c r="B48" s="14">
        <v>7</v>
      </c>
      <c r="C48" s="22">
        <f t="shared" si="1"/>
        <v>1.15E-2</v>
      </c>
      <c r="D48" s="18">
        <f t="shared" si="13"/>
        <v>0.39460000000000001</v>
      </c>
      <c r="E48" s="14">
        <v>5</v>
      </c>
      <c r="F48" s="14">
        <v>4</v>
      </c>
      <c r="G48" s="14">
        <v>2</v>
      </c>
      <c r="H48" s="18">
        <f t="shared" si="2"/>
        <v>5682.24</v>
      </c>
      <c r="I48" s="18">
        <f t="shared" si="3"/>
        <v>11364.48</v>
      </c>
      <c r="J48" s="18">
        <f t="shared" si="4"/>
        <v>11364.48</v>
      </c>
      <c r="K48" s="18">
        <f t="shared" si="5"/>
        <v>0</v>
      </c>
      <c r="L48" s="18">
        <f t="shared" si="6"/>
        <v>568.22400000000005</v>
      </c>
      <c r="M48" s="18">
        <f t="shared" si="7"/>
        <v>0</v>
      </c>
      <c r="N48" s="18">
        <f t="shared" si="8"/>
        <v>113.6448</v>
      </c>
      <c r="O48" s="18">
        <f t="shared" si="9"/>
        <v>0</v>
      </c>
      <c r="P48" s="18">
        <f t="shared" si="10"/>
        <v>0</v>
      </c>
      <c r="Q48" s="18">
        <f t="shared" si="11"/>
        <v>394.6</v>
      </c>
    </row>
    <row r="49" spans="1:17" ht="16.5" x14ac:dyDescent="0.2">
      <c r="A49" s="14">
        <v>46</v>
      </c>
      <c r="B49" s="14">
        <v>7</v>
      </c>
      <c r="C49" s="22">
        <f t="shared" si="1"/>
        <v>1.15E-2</v>
      </c>
      <c r="D49" s="18">
        <f t="shared" si="13"/>
        <v>0.40610000000000002</v>
      </c>
      <c r="E49" s="14">
        <v>5</v>
      </c>
      <c r="F49" s="14">
        <v>4</v>
      </c>
      <c r="G49" s="14">
        <v>2</v>
      </c>
      <c r="H49" s="18">
        <f t="shared" si="2"/>
        <v>5847.84</v>
      </c>
      <c r="I49" s="18">
        <f t="shared" si="3"/>
        <v>11695.68</v>
      </c>
      <c r="J49" s="18">
        <f t="shared" si="4"/>
        <v>11695.68</v>
      </c>
      <c r="K49" s="18">
        <f t="shared" si="5"/>
        <v>0</v>
      </c>
      <c r="L49" s="18">
        <f t="shared" si="6"/>
        <v>584.78399999999999</v>
      </c>
      <c r="M49" s="18">
        <f t="shared" si="7"/>
        <v>0</v>
      </c>
      <c r="N49" s="18">
        <f t="shared" si="8"/>
        <v>116.9568</v>
      </c>
      <c r="O49" s="18">
        <f t="shared" si="9"/>
        <v>0</v>
      </c>
      <c r="P49" s="18">
        <f t="shared" si="10"/>
        <v>0</v>
      </c>
      <c r="Q49" s="18">
        <f t="shared" si="11"/>
        <v>406.1</v>
      </c>
    </row>
    <row r="50" spans="1:17" ht="16.5" x14ac:dyDescent="0.2">
      <c r="A50" s="14">
        <v>47</v>
      </c>
      <c r="B50" s="14">
        <v>8</v>
      </c>
      <c r="C50" s="22">
        <f t="shared" si="1"/>
        <v>1.15E-2</v>
      </c>
      <c r="D50" s="18">
        <f t="shared" si="13"/>
        <v>0.41760000000000003</v>
      </c>
      <c r="E50" s="14">
        <v>5</v>
      </c>
      <c r="F50" s="14">
        <v>4</v>
      </c>
      <c r="G50" s="14">
        <v>2</v>
      </c>
      <c r="H50" s="18">
        <f t="shared" si="2"/>
        <v>6013.4400000000005</v>
      </c>
      <c r="I50" s="18">
        <f t="shared" si="3"/>
        <v>12026.880000000001</v>
      </c>
      <c r="J50" s="18">
        <f t="shared" si="4"/>
        <v>12026.880000000001</v>
      </c>
      <c r="K50" s="18">
        <f t="shared" si="5"/>
        <v>0</v>
      </c>
      <c r="L50" s="18">
        <f t="shared" si="6"/>
        <v>601.34400000000005</v>
      </c>
      <c r="M50" s="18">
        <f t="shared" si="7"/>
        <v>0</v>
      </c>
      <c r="N50" s="18">
        <f t="shared" si="8"/>
        <v>120.26880000000001</v>
      </c>
      <c r="O50" s="18">
        <f t="shared" si="9"/>
        <v>0</v>
      </c>
      <c r="P50" s="18">
        <f t="shared" si="10"/>
        <v>0</v>
      </c>
      <c r="Q50" s="18">
        <f t="shared" si="11"/>
        <v>417.6</v>
      </c>
    </row>
    <row r="51" spans="1:17" ht="16.5" x14ac:dyDescent="0.2">
      <c r="A51" s="14">
        <v>48</v>
      </c>
      <c r="B51" s="14">
        <v>8</v>
      </c>
      <c r="C51" s="22">
        <f t="shared" si="1"/>
        <v>1.15E-2</v>
      </c>
      <c r="D51" s="18">
        <f t="shared" si="13"/>
        <v>0.42910000000000004</v>
      </c>
      <c r="E51" s="14">
        <v>5</v>
      </c>
      <c r="F51" s="14">
        <v>4</v>
      </c>
      <c r="G51" s="14">
        <v>2</v>
      </c>
      <c r="H51" s="18">
        <f t="shared" si="2"/>
        <v>6179.0400000000009</v>
      </c>
      <c r="I51" s="18">
        <f t="shared" si="3"/>
        <v>12358.080000000002</v>
      </c>
      <c r="J51" s="18">
        <f t="shared" si="4"/>
        <v>12358.080000000002</v>
      </c>
      <c r="K51" s="18">
        <f t="shared" si="5"/>
        <v>0</v>
      </c>
      <c r="L51" s="18">
        <f t="shared" si="6"/>
        <v>617.90400000000011</v>
      </c>
      <c r="M51" s="18">
        <f t="shared" si="7"/>
        <v>0</v>
      </c>
      <c r="N51" s="18">
        <f t="shared" si="8"/>
        <v>123.5808</v>
      </c>
      <c r="O51" s="18">
        <f t="shared" si="9"/>
        <v>0</v>
      </c>
      <c r="P51" s="18">
        <f t="shared" si="10"/>
        <v>0</v>
      </c>
      <c r="Q51" s="18">
        <f t="shared" si="11"/>
        <v>429.1</v>
      </c>
    </row>
    <row r="52" spans="1:17" ht="16.5" x14ac:dyDescent="0.2">
      <c r="A52" s="14">
        <v>49</v>
      </c>
      <c r="B52" s="14">
        <v>8</v>
      </c>
      <c r="C52" s="22">
        <f t="shared" si="1"/>
        <v>1.15E-2</v>
      </c>
      <c r="D52" s="18">
        <f t="shared" si="13"/>
        <v>0.44060000000000005</v>
      </c>
      <c r="E52" s="14">
        <v>5</v>
      </c>
      <c r="F52" s="14">
        <v>4</v>
      </c>
      <c r="G52" s="14">
        <v>2</v>
      </c>
      <c r="H52" s="18">
        <f t="shared" si="2"/>
        <v>6344.64</v>
      </c>
      <c r="I52" s="18">
        <f t="shared" si="3"/>
        <v>12689.28</v>
      </c>
      <c r="J52" s="18">
        <f t="shared" si="4"/>
        <v>12689.28</v>
      </c>
      <c r="K52" s="18">
        <f t="shared" si="5"/>
        <v>0</v>
      </c>
      <c r="L52" s="18">
        <f t="shared" si="6"/>
        <v>634.46400000000006</v>
      </c>
      <c r="M52" s="18">
        <f t="shared" si="7"/>
        <v>0</v>
      </c>
      <c r="N52" s="18">
        <f t="shared" si="8"/>
        <v>126.89280000000001</v>
      </c>
      <c r="O52" s="18">
        <f t="shared" si="9"/>
        <v>0</v>
      </c>
      <c r="P52" s="18">
        <f t="shared" si="10"/>
        <v>0</v>
      </c>
      <c r="Q52" s="18">
        <f t="shared" si="11"/>
        <v>440.6</v>
      </c>
    </row>
    <row r="53" spans="1:17" ht="16.5" x14ac:dyDescent="0.2">
      <c r="A53" s="14">
        <v>50</v>
      </c>
      <c r="B53" s="14">
        <v>9</v>
      </c>
      <c r="C53" s="22">
        <f t="shared" si="1"/>
        <v>0.01</v>
      </c>
      <c r="D53" s="18">
        <f t="shared" si="13"/>
        <v>0.45210000000000006</v>
      </c>
      <c r="E53" s="14">
        <v>5</v>
      </c>
      <c r="F53" s="14">
        <v>4</v>
      </c>
      <c r="G53" s="14">
        <v>3</v>
      </c>
      <c r="H53" s="18">
        <f t="shared" si="2"/>
        <v>9765.36</v>
      </c>
      <c r="I53" s="18">
        <f t="shared" si="3"/>
        <v>19530.72</v>
      </c>
      <c r="J53" s="18">
        <f t="shared" si="4"/>
        <v>19530.72</v>
      </c>
      <c r="K53" s="18">
        <f t="shared" si="5"/>
        <v>0</v>
      </c>
      <c r="L53" s="18">
        <f t="shared" si="6"/>
        <v>976.53600000000006</v>
      </c>
      <c r="M53" s="18">
        <f t="shared" si="7"/>
        <v>0</v>
      </c>
      <c r="N53" s="18">
        <f t="shared" si="8"/>
        <v>195.30720000000002</v>
      </c>
      <c r="O53" s="18">
        <f t="shared" si="9"/>
        <v>0</v>
      </c>
      <c r="P53" s="18">
        <f t="shared" si="10"/>
        <v>0</v>
      </c>
      <c r="Q53" s="18">
        <f t="shared" si="11"/>
        <v>452.10000000000008</v>
      </c>
    </row>
    <row r="54" spans="1:17" ht="16.5" x14ac:dyDescent="0.2">
      <c r="A54" s="14">
        <v>51</v>
      </c>
      <c r="B54" s="14">
        <v>9</v>
      </c>
      <c r="C54" s="22">
        <f t="shared" si="1"/>
        <v>0.01</v>
      </c>
      <c r="D54" s="18">
        <f t="shared" si="13"/>
        <v>0.46210000000000007</v>
      </c>
      <c r="E54" s="14">
        <v>6</v>
      </c>
      <c r="F54" s="14">
        <v>5</v>
      </c>
      <c r="G54" s="14">
        <v>3</v>
      </c>
      <c r="H54" s="18">
        <f t="shared" si="2"/>
        <v>9981.36</v>
      </c>
      <c r="I54" s="18">
        <f t="shared" si="3"/>
        <v>23955.264000000003</v>
      </c>
      <c r="J54" s="18">
        <f t="shared" si="4"/>
        <v>23955.264000000003</v>
      </c>
      <c r="K54" s="18">
        <f t="shared" si="5"/>
        <v>0</v>
      </c>
      <c r="L54" s="18">
        <f t="shared" si="6"/>
        <v>1330.8480000000002</v>
      </c>
      <c r="M54" s="18">
        <f t="shared" si="7"/>
        <v>0</v>
      </c>
      <c r="N54" s="18">
        <f t="shared" si="8"/>
        <v>299.44080000000002</v>
      </c>
      <c r="O54" s="18">
        <f t="shared" si="9"/>
        <v>0</v>
      </c>
      <c r="P54" s="18">
        <f t="shared" si="10"/>
        <v>0</v>
      </c>
      <c r="Q54" s="18">
        <f t="shared" si="11"/>
        <v>462.10000000000008</v>
      </c>
    </row>
    <row r="55" spans="1:17" ht="16.5" x14ac:dyDescent="0.2">
      <c r="A55" s="14">
        <v>52</v>
      </c>
      <c r="B55" s="14">
        <v>9</v>
      </c>
      <c r="C55" s="22">
        <f t="shared" si="1"/>
        <v>0.01</v>
      </c>
      <c r="D55" s="18">
        <f t="shared" si="13"/>
        <v>0.47210000000000008</v>
      </c>
      <c r="E55" s="14">
        <v>6</v>
      </c>
      <c r="F55" s="14">
        <v>5</v>
      </c>
      <c r="G55" s="14">
        <v>3</v>
      </c>
      <c r="H55" s="18">
        <f t="shared" si="2"/>
        <v>10197.360000000002</v>
      </c>
      <c r="I55" s="18">
        <f t="shared" si="3"/>
        <v>24473.664000000004</v>
      </c>
      <c r="J55" s="18">
        <f t="shared" si="4"/>
        <v>24473.664000000004</v>
      </c>
      <c r="K55" s="18">
        <f t="shared" si="5"/>
        <v>0</v>
      </c>
      <c r="L55" s="18">
        <f t="shared" si="6"/>
        <v>1359.6480000000004</v>
      </c>
      <c r="M55" s="18">
        <f t="shared" si="7"/>
        <v>0</v>
      </c>
      <c r="N55" s="18">
        <f t="shared" si="8"/>
        <v>305.92080000000004</v>
      </c>
      <c r="O55" s="18">
        <f t="shared" si="9"/>
        <v>0</v>
      </c>
      <c r="P55" s="18">
        <f t="shared" si="10"/>
        <v>0</v>
      </c>
      <c r="Q55" s="18">
        <f t="shared" si="11"/>
        <v>472.10000000000008</v>
      </c>
    </row>
    <row r="56" spans="1:17" ht="16.5" x14ac:dyDescent="0.2">
      <c r="A56" s="14">
        <v>53</v>
      </c>
      <c r="B56" s="14">
        <v>10</v>
      </c>
      <c r="C56" s="22">
        <f t="shared" si="1"/>
        <v>0.01</v>
      </c>
      <c r="D56" s="18">
        <f t="shared" si="13"/>
        <v>0.48210000000000008</v>
      </c>
      <c r="E56" s="14">
        <v>6</v>
      </c>
      <c r="F56" s="14">
        <v>5</v>
      </c>
      <c r="G56" s="14">
        <v>3</v>
      </c>
      <c r="H56" s="18">
        <f t="shared" si="2"/>
        <v>10413.360000000002</v>
      </c>
      <c r="I56" s="18">
        <f t="shared" si="3"/>
        <v>24992.064000000006</v>
      </c>
      <c r="J56" s="18">
        <f t="shared" si="4"/>
        <v>24992.064000000006</v>
      </c>
      <c r="K56" s="18">
        <f t="shared" si="5"/>
        <v>0</v>
      </c>
      <c r="L56" s="18">
        <f t="shared" si="6"/>
        <v>1388.4480000000003</v>
      </c>
      <c r="M56" s="18">
        <f t="shared" si="7"/>
        <v>0</v>
      </c>
      <c r="N56" s="18">
        <f t="shared" si="8"/>
        <v>312.40080000000006</v>
      </c>
      <c r="O56" s="18">
        <f t="shared" si="9"/>
        <v>0</v>
      </c>
      <c r="P56" s="18">
        <f t="shared" si="10"/>
        <v>0</v>
      </c>
      <c r="Q56" s="18">
        <f t="shared" si="11"/>
        <v>482.10000000000008</v>
      </c>
    </row>
    <row r="57" spans="1:17" ht="16.5" x14ac:dyDescent="0.2">
      <c r="A57" s="14">
        <v>54</v>
      </c>
      <c r="B57" s="14">
        <v>10</v>
      </c>
      <c r="C57" s="22">
        <f t="shared" si="1"/>
        <v>0.01</v>
      </c>
      <c r="D57" s="18">
        <f t="shared" si="13"/>
        <v>0.49210000000000009</v>
      </c>
      <c r="E57" s="14">
        <v>6</v>
      </c>
      <c r="F57" s="14">
        <v>5</v>
      </c>
      <c r="G57" s="14">
        <v>3</v>
      </c>
      <c r="H57" s="18">
        <f t="shared" si="2"/>
        <v>10629.360000000002</v>
      </c>
      <c r="I57" s="18">
        <f t="shared" si="3"/>
        <v>25510.464000000004</v>
      </c>
      <c r="J57" s="18">
        <f t="shared" si="4"/>
        <v>25510.464000000004</v>
      </c>
      <c r="K57" s="18">
        <f t="shared" si="5"/>
        <v>0</v>
      </c>
      <c r="L57" s="18">
        <f t="shared" si="6"/>
        <v>1417.2480000000003</v>
      </c>
      <c r="M57" s="18">
        <f t="shared" si="7"/>
        <v>0</v>
      </c>
      <c r="N57" s="18">
        <f t="shared" si="8"/>
        <v>318.88080000000002</v>
      </c>
      <c r="O57" s="18">
        <f t="shared" si="9"/>
        <v>0</v>
      </c>
      <c r="P57" s="18">
        <f t="shared" si="10"/>
        <v>0</v>
      </c>
      <c r="Q57" s="18">
        <f t="shared" si="11"/>
        <v>492.10000000000008</v>
      </c>
    </row>
    <row r="58" spans="1:17" ht="16.5" x14ac:dyDescent="0.2">
      <c r="A58" s="14">
        <v>55</v>
      </c>
      <c r="B58" s="14">
        <v>10</v>
      </c>
      <c r="C58" s="22">
        <f t="shared" si="1"/>
        <v>0.01</v>
      </c>
      <c r="D58" s="18">
        <f t="shared" si="13"/>
        <v>0.5021000000000001</v>
      </c>
      <c r="E58" s="14">
        <v>6</v>
      </c>
      <c r="F58" s="14">
        <v>5</v>
      </c>
      <c r="G58" s="14">
        <v>3</v>
      </c>
      <c r="H58" s="18">
        <f t="shared" si="2"/>
        <v>10845.360000000002</v>
      </c>
      <c r="I58" s="18">
        <f t="shared" si="3"/>
        <v>26028.864000000005</v>
      </c>
      <c r="J58" s="18">
        <f t="shared" si="4"/>
        <v>26028.864000000005</v>
      </c>
      <c r="K58" s="18">
        <f t="shared" si="5"/>
        <v>0</v>
      </c>
      <c r="L58" s="18">
        <f t="shared" si="6"/>
        <v>1446.0480000000005</v>
      </c>
      <c r="M58" s="18">
        <f t="shared" si="7"/>
        <v>0</v>
      </c>
      <c r="N58" s="18">
        <f t="shared" si="8"/>
        <v>325.36080000000004</v>
      </c>
      <c r="O58" s="18">
        <f t="shared" si="9"/>
        <v>0</v>
      </c>
      <c r="P58" s="18">
        <f t="shared" si="10"/>
        <v>0</v>
      </c>
      <c r="Q58" s="18">
        <f t="shared" si="11"/>
        <v>502.10000000000008</v>
      </c>
    </row>
    <row r="59" spans="1:17" ht="16.5" x14ac:dyDescent="0.2">
      <c r="A59" s="14">
        <v>56</v>
      </c>
      <c r="B59" s="14">
        <v>11</v>
      </c>
      <c r="C59" s="22">
        <f t="shared" si="1"/>
        <v>0.01</v>
      </c>
      <c r="D59" s="18">
        <f t="shared" si="13"/>
        <v>0.51210000000000011</v>
      </c>
      <c r="E59" s="14">
        <v>6</v>
      </c>
      <c r="F59" s="14">
        <v>5</v>
      </c>
      <c r="G59" s="14">
        <v>3</v>
      </c>
      <c r="H59" s="18">
        <f t="shared" si="2"/>
        <v>11061.360000000002</v>
      </c>
      <c r="I59" s="18">
        <f t="shared" si="3"/>
        <v>26547.264000000006</v>
      </c>
      <c r="J59" s="18">
        <f t="shared" si="4"/>
        <v>26547.264000000006</v>
      </c>
      <c r="K59" s="18">
        <f t="shared" si="5"/>
        <v>0</v>
      </c>
      <c r="L59" s="18">
        <f t="shared" si="6"/>
        <v>1474.8480000000002</v>
      </c>
      <c r="M59" s="18">
        <f t="shared" si="7"/>
        <v>0</v>
      </c>
      <c r="N59" s="18">
        <f t="shared" si="8"/>
        <v>331.84080000000006</v>
      </c>
      <c r="O59" s="18">
        <f t="shared" si="9"/>
        <v>0</v>
      </c>
      <c r="P59" s="18">
        <f t="shared" si="10"/>
        <v>0</v>
      </c>
      <c r="Q59" s="18">
        <f t="shared" si="11"/>
        <v>512.10000000000014</v>
      </c>
    </row>
    <row r="60" spans="1:17" ht="16.5" x14ac:dyDescent="0.2">
      <c r="A60" s="14">
        <v>57</v>
      </c>
      <c r="B60" s="14">
        <v>11</v>
      </c>
      <c r="C60" s="22">
        <f t="shared" si="1"/>
        <v>0.01</v>
      </c>
      <c r="D60" s="18">
        <f t="shared" si="13"/>
        <v>0.52210000000000012</v>
      </c>
      <c r="E60" s="14">
        <v>6</v>
      </c>
      <c r="F60" s="14">
        <v>5</v>
      </c>
      <c r="G60" s="14">
        <v>3</v>
      </c>
      <c r="H60" s="18">
        <f t="shared" si="2"/>
        <v>11277.360000000002</v>
      </c>
      <c r="I60" s="18">
        <f t="shared" si="3"/>
        <v>27065.664000000008</v>
      </c>
      <c r="J60" s="18">
        <f t="shared" si="4"/>
        <v>27065.664000000008</v>
      </c>
      <c r="K60" s="18">
        <f t="shared" si="5"/>
        <v>0</v>
      </c>
      <c r="L60" s="18">
        <f t="shared" si="6"/>
        <v>1503.6480000000004</v>
      </c>
      <c r="M60" s="18">
        <f t="shared" si="7"/>
        <v>0</v>
      </c>
      <c r="N60" s="18">
        <f t="shared" si="8"/>
        <v>338.32080000000008</v>
      </c>
      <c r="O60" s="18">
        <f t="shared" si="9"/>
        <v>0</v>
      </c>
      <c r="P60" s="18">
        <f t="shared" si="10"/>
        <v>0</v>
      </c>
      <c r="Q60" s="18">
        <f t="shared" si="11"/>
        <v>522.10000000000014</v>
      </c>
    </row>
    <row r="61" spans="1:17" ht="16.5" x14ac:dyDescent="0.2">
      <c r="A61" s="14">
        <v>58</v>
      </c>
      <c r="B61" s="14">
        <v>11</v>
      </c>
      <c r="C61" s="22">
        <f t="shared" si="1"/>
        <v>0.01</v>
      </c>
      <c r="D61" s="18">
        <f t="shared" si="13"/>
        <v>0.53210000000000013</v>
      </c>
      <c r="E61" s="14">
        <v>6</v>
      </c>
      <c r="F61" s="14">
        <v>5</v>
      </c>
      <c r="G61" s="14">
        <v>3</v>
      </c>
      <c r="H61" s="18">
        <f t="shared" si="2"/>
        <v>11493.360000000002</v>
      </c>
      <c r="I61" s="18">
        <f t="shared" si="3"/>
        <v>27584.064000000006</v>
      </c>
      <c r="J61" s="18">
        <f t="shared" si="4"/>
        <v>27584.064000000006</v>
      </c>
      <c r="K61" s="18">
        <f t="shared" si="5"/>
        <v>0</v>
      </c>
      <c r="L61" s="18">
        <f t="shared" si="6"/>
        <v>1532.4480000000003</v>
      </c>
      <c r="M61" s="18">
        <f t="shared" si="7"/>
        <v>0</v>
      </c>
      <c r="N61" s="18">
        <f t="shared" si="8"/>
        <v>344.80080000000009</v>
      </c>
      <c r="O61" s="18">
        <f t="shared" si="9"/>
        <v>0</v>
      </c>
      <c r="P61" s="18">
        <f t="shared" si="10"/>
        <v>0</v>
      </c>
      <c r="Q61" s="18">
        <f t="shared" si="11"/>
        <v>532.10000000000014</v>
      </c>
    </row>
    <row r="62" spans="1:17" ht="16.5" x14ac:dyDescent="0.2">
      <c r="A62" s="14">
        <v>59</v>
      </c>
      <c r="B62" s="14">
        <v>12</v>
      </c>
      <c r="C62" s="22">
        <f t="shared" si="1"/>
        <v>0.01</v>
      </c>
      <c r="D62" s="18">
        <f t="shared" si="13"/>
        <v>0.54210000000000014</v>
      </c>
      <c r="E62" s="14">
        <v>6</v>
      </c>
      <c r="F62" s="14">
        <v>5</v>
      </c>
      <c r="G62" s="14">
        <v>3</v>
      </c>
      <c r="H62" s="18">
        <f t="shared" si="2"/>
        <v>11709.360000000002</v>
      </c>
      <c r="I62" s="18">
        <f t="shared" si="3"/>
        <v>28102.464000000007</v>
      </c>
      <c r="J62" s="18">
        <f t="shared" si="4"/>
        <v>28102.464000000007</v>
      </c>
      <c r="K62" s="18">
        <f t="shared" si="5"/>
        <v>0</v>
      </c>
      <c r="L62" s="18">
        <f t="shared" si="6"/>
        <v>1561.2480000000005</v>
      </c>
      <c r="M62" s="18">
        <f t="shared" si="7"/>
        <v>0</v>
      </c>
      <c r="N62" s="18">
        <f t="shared" si="8"/>
        <v>351.28080000000011</v>
      </c>
      <c r="O62" s="18">
        <f t="shared" si="9"/>
        <v>0</v>
      </c>
      <c r="P62" s="18">
        <f t="shared" si="10"/>
        <v>0</v>
      </c>
      <c r="Q62" s="18">
        <f t="shared" si="11"/>
        <v>542.10000000000014</v>
      </c>
    </row>
    <row r="63" spans="1:17" ht="16.5" x14ac:dyDescent="0.2">
      <c r="A63" s="14">
        <v>60</v>
      </c>
      <c r="B63" s="14">
        <v>12</v>
      </c>
      <c r="C63" s="22">
        <f t="shared" si="1"/>
        <v>1.4999999999999999E-2</v>
      </c>
      <c r="D63" s="18">
        <f t="shared" si="13"/>
        <v>0.55210000000000015</v>
      </c>
      <c r="E63" s="14">
        <v>6</v>
      </c>
      <c r="F63" s="14">
        <v>5</v>
      </c>
      <c r="G63" s="14">
        <v>4</v>
      </c>
      <c r="H63" s="18">
        <f t="shared" si="2"/>
        <v>15900.480000000005</v>
      </c>
      <c r="I63" s="18">
        <f t="shared" si="3"/>
        <v>38161.152000000009</v>
      </c>
      <c r="J63" s="18">
        <f t="shared" si="4"/>
        <v>38161.152000000009</v>
      </c>
      <c r="K63" s="18">
        <f t="shared" si="5"/>
        <v>0</v>
      </c>
      <c r="L63" s="18">
        <f t="shared" si="6"/>
        <v>2120.0640000000008</v>
      </c>
      <c r="M63" s="18">
        <f t="shared" si="7"/>
        <v>0</v>
      </c>
      <c r="N63" s="18">
        <f t="shared" si="8"/>
        <v>477.01440000000014</v>
      </c>
      <c r="O63" s="18">
        <f t="shared" si="9"/>
        <v>0</v>
      </c>
      <c r="P63" s="18">
        <f t="shared" si="10"/>
        <v>0</v>
      </c>
      <c r="Q63" s="18">
        <f t="shared" si="11"/>
        <v>552.10000000000014</v>
      </c>
    </row>
    <row r="64" spans="1:17" ht="16.5" x14ac:dyDescent="0.2">
      <c r="A64" s="14">
        <v>61</v>
      </c>
      <c r="B64" s="14">
        <v>12</v>
      </c>
      <c r="C64" s="22">
        <f t="shared" si="1"/>
        <v>1.4999999999999999E-2</v>
      </c>
      <c r="D64" s="18">
        <f t="shared" si="13"/>
        <v>0.56710000000000016</v>
      </c>
      <c r="E64" s="14">
        <v>7</v>
      </c>
      <c r="F64" s="14">
        <v>6</v>
      </c>
      <c r="G64" s="14">
        <v>4</v>
      </c>
      <c r="H64" s="18">
        <f t="shared" si="2"/>
        <v>16332.480000000005</v>
      </c>
      <c r="I64" s="18">
        <f t="shared" si="3"/>
        <v>45730.94400000001</v>
      </c>
      <c r="J64" s="18">
        <f t="shared" si="4"/>
        <v>45730.94400000001</v>
      </c>
      <c r="K64" s="18">
        <f t="shared" si="5"/>
        <v>0</v>
      </c>
      <c r="L64" s="18">
        <f t="shared" si="6"/>
        <v>0</v>
      </c>
      <c r="M64" s="18">
        <f t="shared" si="7"/>
        <v>544.41600000000017</v>
      </c>
      <c r="N64" s="18">
        <f t="shared" si="8"/>
        <v>0</v>
      </c>
      <c r="O64" s="18">
        <f t="shared" si="9"/>
        <v>81.662400000000019</v>
      </c>
      <c r="P64" s="18">
        <f t="shared" si="10"/>
        <v>0</v>
      </c>
      <c r="Q64" s="18">
        <f t="shared" si="11"/>
        <v>567.10000000000014</v>
      </c>
    </row>
    <row r="65" spans="1:17" ht="16.5" x14ac:dyDescent="0.2">
      <c r="A65" s="14">
        <v>62</v>
      </c>
      <c r="B65" s="14">
        <v>13</v>
      </c>
      <c r="C65" s="22">
        <f t="shared" si="1"/>
        <v>1.4999999999999999E-2</v>
      </c>
      <c r="D65" s="18">
        <f t="shared" si="13"/>
        <v>0.58210000000000017</v>
      </c>
      <c r="E65" s="14">
        <v>7</v>
      </c>
      <c r="F65" s="14">
        <v>6</v>
      </c>
      <c r="G65" s="14">
        <v>4</v>
      </c>
      <c r="H65" s="18">
        <f t="shared" si="2"/>
        <v>16764.480000000003</v>
      </c>
      <c r="I65" s="18">
        <f t="shared" si="3"/>
        <v>46940.544000000016</v>
      </c>
      <c r="J65" s="18">
        <f t="shared" si="4"/>
        <v>46940.544000000016</v>
      </c>
      <c r="K65" s="18">
        <f t="shared" si="5"/>
        <v>0</v>
      </c>
      <c r="L65" s="18">
        <f t="shared" si="6"/>
        <v>0</v>
      </c>
      <c r="M65" s="18">
        <f t="shared" si="7"/>
        <v>558.81600000000014</v>
      </c>
      <c r="N65" s="18">
        <f t="shared" si="8"/>
        <v>0</v>
      </c>
      <c r="O65" s="18">
        <f t="shared" si="9"/>
        <v>83.82240000000003</v>
      </c>
      <c r="P65" s="18">
        <f t="shared" si="10"/>
        <v>0</v>
      </c>
      <c r="Q65" s="18">
        <f t="shared" si="11"/>
        <v>582.10000000000014</v>
      </c>
    </row>
    <row r="66" spans="1:17" ht="16.5" x14ac:dyDescent="0.2">
      <c r="A66" s="14">
        <v>63</v>
      </c>
      <c r="B66" s="14">
        <v>13</v>
      </c>
      <c r="C66" s="22">
        <f t="shared" si="1"/>
        <v>1.4999999999999999E-2</v>
      </c>
      <c r="D66" s="18">
        <f t="shared" si="13"/>
        <v>0.59710000000000019</v>
      </c>
      <c r="E66" s="14">
        <v>7</v>
      </c>
      <c r="F66" s="14">
        <v>6</v>
      </c>
      <c r="G66" s="14">
        <v>4</v>
      </c>
      <c r="H66" s="18">
        <f t="shared" si="2"/>
        <v>17196.480000000007</v>
      </c>
      <c r="I66" s="18">
        <f t="shared" si="3"/>
        <v>48150.144000000015</v>
      </c>
      <c r="J66" s="18">
        <f t="shared" si="4"/>
        <v>48150.144000000015</v>
      </c>
      <c r="K66" s="18">
        <f t="shared" si="5"/>
        <v>0</v>
      </c>
      <c r="L66" s="18">
        <f t="shared" si="6"/>
        <v>0</v>
      </c>
      <c r="M66" s="18">
        <f t="shared" si="7"/>
        <v>573.21600000000024</v>
      </c>
      <c r="N66" s="18">
        <f t="shared" si="8"/>
        <v>0</v>
      </c>
      <c r="O66" s="18">
        <f t="shared" si="9"/>
        <v>85.982400000000027</v>
      </c>
      <c r="P66" s="18">
        <f t="shared" si="10"/>
        <v>0</v>
      </c>
      <c r="Q66" s="18">
        <f t="shared" si="11"/>
        <v>597.10000000000014</v>
      </c>
    </row>
    <row r="67" spans="1:17" ht="16.5" x14ac:dyDescent="0.2">
      <c r="A67" s="14">
        <v>64</v>
      </c>
      <c r="B67" s="14">
        <v>13</v>
      </c>
      <c r="C67" s="22">
        <f t="shared" si="1"/>
        <v>1.4999999999999999E-2</v>
      </c>
      <c r="D67" s="18">
        <f t="shared" si="13"/>
        <v>0.6121000000000002</v>
      </c>
      <c r="E67" s="14">
        <v>7</v>
      </c>
      <c r="F67" s="14">
        <v>6</v>
      </c>
      <c r="G67" s="14">
        <v>4</v>
      </c>
      <c r="H67" s="18">
        <f t="shared" si="2"/>
        <v>17628.480000000007</v>
      </c>
      <c r="I67" s="18">
        <f t="shared" si="3"/>
        <v>49359.744000000013</v>
      </c>
      <c r="J67" s="18">
        <f t="shared" si="4"/>
        <v>49359.744000000013</v>
      </c>
      <c r="K67" s="18">
        <f t="shared" si="5"/>
        <v>0</v>
      </c>
      <c r="L67" s="18">
        <f t="shared" si="6"/>
        <v>0</v>
      </c>
      <c r="M67" s="18">
        <f t="shared" si="7"/>
        <v>587.61600000000021</v>
      </c>
      <c r="N67" s="18">
        <f t="shared" si="8"/>
        <v>0</v>
      </c>
      <c r="O67" s="18">
        <f t="shared" si="9"/>
        <v>88.142400000000038</v>
      </c>
      <c r="P67" s="18">
        <f t="shared" si="10"/>
        <v>0</v>
      </c>
      <c r="Q67" s="18">
        <f t="shared" si="11"/>
        <v>612.10000000000025</v>
      </c>
    </row>
    <row r="68" spans="1:17" ht="16.5" x14ac:dyDescent="0.2">
      <c r="A68" s="14">
        <v>65</v>
      </c>
      <c r="B68" s="14">
        <v>14</v>
      </c>
      <c r="C68" s="22">
        <f t="shared" si="1"/>
        <v>1.4999999999999999E-2</v>
      </c>
      <c r="D68" s="18">
        <f t="shared" si="13"/>
        <v>0.62710000000000021</v>
      </c>
      <c r="E68" s="14">
        <v>7</v>
      </c>
      <c r="F68" s="14">
        <v>6</v>
      </c>
      <c r="G68" s="14">
        <v>4</v>
      </c>
      <c r="H68" s="18">
        <f t="shared" si="2"/>
        <v>18060.480000000007</v>
      </c>
      <c r="I68" s="18">
        <f t="shared" si="3"/>
        <v>50569.344000000019</v>
      </c>
      <c r="J68" s="18">
        <f t="shared" si="4"/>
        <v>50569.344000000019</v>
      </c>
      <c r="K68" s="18">
        <f t="shared" si="5"/>
        <v>0</v>
      </c>
      <c r="L68" s="18">
        <f t="shared" si="6"/>
        <v>0</v>
      </c>
      <c r="M68" s="18">
        <f t="shared" si="7"/>
        <v>602.01600000000019</v>
      </c>
      <c r="N68" s="18">
        <f t="shared" si="8"/>
        <v>0</v>
      </c>
      <c r="O68" s="18">
        <f t="shared" si="9"/>
        <v>90.302400000000034</v>
      </c>
      <c r="P68" s="18">
        <f t="shared" si="10"/>
        <v>0</v>
      </c>
      <c r="Q68" s="18">
        <f t="shared" si="11"/>
        <v>627.10000000000025</v>
      </c>
    </row>
    <row r="69" spans="1:17" ht="16.5" x14ac:dyDescent="0.2">
      <c r="A69" s="14">
        <v>66</v>
      </c>
      <c r="B69" s="14">
        <v>14</v>
      </c>
      <c r="C69" s="22">
        <f t="shared" ref="C69:C103" si="17">INDEX($V$4:$V$14,MATCH(A69,$T$4:$T$14,1))</f>
        <v>1.4999999999999999E-2</v>
      </c>
      <c r="D69" s="18">
        <f t="shared" si="13"/>
        <v>0.64210000000000023</v>
      </c>
      <c r="E69" s="14">
        <v>7</v>
      </c>
      <c r="F69" s="14">
        <v>6</v>
      </c>
      <c r="G69" s="14">
        <v>4</v>
      </c>
      <c r="H69" s="18">
        <f t="shared" ref="H69:H103" si="18">INDEX(AC$4:AC$13,$E69)*$G69*$B$2*$D69/AC$2</f>
        <v>18492.480000000007</v>
      </c>
      <c r="I69" s="18">
        <f t="shared" ref="I69:I103" si="19">INDEX(AD$4:AD$13,$E69)*$G69*$B$2*$D69/AD$2</f>
        <v>51778.944000000018</v>
      </c>
      <c r="J69" s="18">
        <f t="shared" ref="J69:J103" si="20">INDEX(AE$4:AE$13,$E69)*$G69*$B$2*$D69/AE$2</f>
        <v>51778.944000000018</v>
      </c>
      <c r="K69" s="18">
        <f t="shared" ref="K69:K103" si="21">INDEX(AF$4:AF$13,$E69)*$G69*$B$2*$D69/AF$2</f>
        <v>0</v>
      </c>
      <c r="L69" s="18">
        <f t="shared" ref="L69:L103" si="22">INDEX(AG$4:AG$13,$E69)*$G69*$B$2*$D69/AG$2</f>
        <v>0</v>
      </c>
      <c r="M69" s="18">
        <f t="shared" ref="M69:M103" si="23">INDEX(AH$4:AH$13,$E69)*$G69*$B$2*$D69/AH$2</f>
        <v>616.41600000000028</v>
      </c>
      <c r="N69" s="18">
        <f t="shared" ref="N69:N103" si="24">INDEX(AI$4:AI$13,$E69)*$G69*$B$2*$D69/AI$2</f>
        <v>0</v>
      </c>
      <c r="O69" s="18">
        <f t="shared" ref="O69:O103" si="25">INDEX(AJ$4:AJ$13,$E69)*$G69*$B$2*$D69/AJ$2</f>
        <v>92.462400000000031</v>
      </c>
      <c r="P69" s="18">
        <f t="shared" ref="P69:P103" si="26">INDEX(AK$4:AK$13,$E69)*$G69*$B$2*$D69/AK$2</f>
        <v>0</v>
      </c>
      <c r="Q69" s="18">
        <f t="shared" ref="Q69:Q103" si="27">INDEX($AL$4:$AL$13,E69)*D69</f>
        <v>642.10000000000025</v>
      </c>
    </row>
    <row r="70" spans="1:17" ht="16.5" x14ac:dyDescent="0.2">
      <c r="A70" s="14">
        <v>67</v>
      </c>
      <c r="B70" s="14">
        <v>14</v>
      </c>
      <c r="C70" s="22">
        <f t="shared" si="17"/>
        <v>1.4999999999999999E-2</v>
      </c>
      <c r="D70" s="18">
        <f t="shared" ref="D70:D103" si="28">D69+C69</f>
        <v>0.65710000000000024</v>
      </c>
      <c r="E70" s="14">
        <v>7</v>
      </c>
      <c r="F70" s="14">
        <v>6</v>
      </c>
      <c r="G70" s="14">
        <v>4</v>
      </c>
      <c r="H70" s="18">
        <f t="shared" si="18"/>
        <v>18924.480000000007</v>
      </c>
      <c r="I70" s="18">
        <f t="shared" si="19"/>
        <v>52988.544000000016</v>
      </c>
      <c r="J70" s="18">
        <f t="shared" si="20"/>
        <v>52988.544000000016</v>
      </c>
      <c r="K70" s="18">
        <f t="shared" si="21"/>
        <v>0</v>
      </c>
      <c r="L70" s="18">
        <f t="shared" si="22"/>
        <v>0</v>
      </c>
      <c r="M70" s="18">
        <f t="shared" si="23"/>
        <v>630.81600000000026</v>
      </c>
      <c r="N70" s="18">
        <f t="shared" si="24"/>
        <v>0</v>
      </c>
      <c r="O70" s="18">
        <f t="shared" si="25"/>
        <v>94.622400000000042</v>
      </c>
      <c r="P70" s="18">
        <f t="shared" si="26"/>
        <v>0</v>
      </c>
      <c r="Q70" s="18">
        <f t="shared" si="27"/>
        <v>657.10000000000025</v>
      </c>
    </row>
    <row r="71" spans="1:17" ht="16.5" x14ac:dyDescent="0.2">
      <c r="A71" s="14">
        <v>68</v>
      </c>
      <c r="B71" s="14">
        <v>15</v>
      </c>
      <c r="C71" s="22">
        <f t="shared" si="17"/>
        <v>1.4999999999999999E-2</v>
      </c>
      <c r="D71" s="18">
        <f t="shared" si="28"/>
        <v>0.67210000000000025</v>
      </c>
      <c r="E71" s="14">
        <v>7</v>
      </c>
      <c r="F71" s="14">
        <v>6</v>
      </c>
      <c r="G71" s="14">
        <v>4</v>
      </c>
      <c r="H71" s="18">
        <f t="shared" si="18"/>
        <v>19356.480000000007</v>
      </c>
      <c r="I71" s="18">
        <f t="shared" si="19"/>
        <v>54198.144000000022</v>
      </c>
      <c r="J71" s="18">
        <f t="shared" si="20"/>
        <v>54198.144000000022</v>
      </c>
      <c r="K71" s="18">
        <f t="shared" si="21"/>
        <v>0</v>
      </c>
      <c r="L71" s="18">
        <f t="shared" si="22"/>
        <v>0</v>
      </c>
      <c r="M71" s="18">
        <f t="shared" si="23"/>
        <v>645.21600000000024</v>
      </c>
      <c r="N71" s="18">
        <f t="shared" si="24"/>
        <v>0</v>
      </c>
      <c r="O71" s="18">
        <f t="shared" si="25"/>
        <v>96.782400000000038</v>
      </c>
      <c r="P71" s="18">
        <f t="shared" si="26"/>
        <v>0</v>
      </c>
      <c r="Q71" s="18">
        <f t="shared" si="27"/>
        <v>672.10000000000025</v>
      </c>
    </row>
    <row r="72" spans="1:17" ht="16.5" x14ac:dyDescent="0.2">
      <c r="A72" s="14">
        <v>69</v>
      </c>
      <c r="B72" s="14">
        <v>15</v>
      </c>
      <c r="C72" s="22">
        <f t="shared" si="17"/>
        <v>1.4999999999999999E-2</v>
      </c>
      <c r="D72" s="18">
        <f t="shared" si="28"/>
        <v>0.68710000000000027</v>
      </c>
      <c r="E72" s="14">
        <v>7</v>
      </c>
      <c r="F72" s="14">
        <v>6</v>
      </c>
      <c r="G72" s="14">
        <v>4</v>
      </c>
      <c r="H72" s="18">
        <f t="shared" si="18"/>
        <v>19788.480000000007</v>
      </c>
      <c r="I72" s="18">
        <f t="shared" si="19"/>
        <v>55407.744000000021</v>
      </c>
      <c r="J72" s="18">
        <f t="shared" si="20"/>
        <v>55407.744000000021</v>
      </c>
      <c r="K72" s="18">
        <f t="shared" si="21"/>
        <v>0</v>
      </c>
      <c r="L72" s="18">
        <f t="shared" si="22"/>
        <v>0</v>
      </c>
      <c r="M72" s="18">
        <f t="shared" si="23"/>
        <v>659.61600000000033</v>
      </c>
      <c r="N72" s="18">
        <f t="shared" si="24"/>
        <v>0</v>
      </c>
      <c r="O72" s="18">
        <f t="shared" si="25"/>
        <v>98.942400000000049</v>
      </c>
      <c r="P72" s="18">
        <f t="shared" si="26"/>
        <v>0</v>
      </c>
      <c r="Q72" s="18">
        <f t="shared" si="27"/>
        <v>687.10000000000025</v>
      </c>
    </row>
    <row r="73" spans="1:17" ht="16.5" x14ac:dyDescent="0.2">
      <c r="A73" s="14">
        <v>70</v>
      </c>
      <c r="B73" s="14">
        <v>15</v>
      </c>
      <c r="C73" s="22">
        <f t="shared" si="17"/>
        <v>2.8299999999999999E-2</v>
      </c>
      <c r="D73" s="18">
        <f t="shared" si="28"/>
        <v>0.70210000000000028</v>
      </c>
      <c r="E73" s="14">
        <v>7</v>
      </c>
      <c r="F73" s="14">
        <v>6</v>
      </c>
      <c r="G73" s="14">
        <v>5</v>
      </c>
      <c r="H73" s="18">
        <f t="shared" si="18"/>
        <v>25275.600000000009</v>
      </c>
      <c r="I73" s="18">
        <f t="shared" si="19"/>
        <v>70771.680000000022</v>
      </c>
      <c r="J73" s="18">
        <f t="shared" si="20"/>
        <v>70771.680000000022</v>
      </c>
      <c r="K73" s="18">
        <f t="shared" si="21"/>
        <v>0</v>
      </c>
      <c r="L73" s="18">
        <f t="shared" si="22"/>
        <v>0</v>
      </c>
      <c r="M73" s="18">
        <f t="shared" si="23"/>
        <v>842.52000000000032</v>
      </c>
      <c r="N73" s="18">
        <f t="shared" si="24"/>
        <v>0</v>
      </c>
      <c r="O73" s="18">
        <f t="shared" si="25"/>
        <v>126.37800000000004</v>
      </c>
      <c r="P73" s="18">
        <f t="shared" si="26"/>
        <v>0</v>
      </c>
      <c r="Q73" s="18">
        <f t="shared" si="27"/>
        <v>702.10000000000025</v>
      </c>
    </row>
    <row r="74" spans="1:17" ht="16.5" x14ac:dyDescent="0.2">
      <c r="A74" s="14">
        <v>71</v>
      </c>
      <c r="B74" s="14">
        <v>16</v>
      </c>
      <c r="C74" s="22">
        <f t="shared" si="17"/>
        <v>2.8299999999999999E-2</v>
      </c>
      <c r="D74" s="18">
        <f t="shared" si="28"/>
        <v>0.73040000000000027</v>
      </c>
      <c r="E74" s="14">
        <v>8</v>
      </c>
      <c r="F74" s="14">
        <v>7</v>
      </c>
      <c r="G74" s="14">
        <v>5</v>
      </c>
      <c r="H74" s="18">
        <f t="shared" si="18"/>
        <v>26294.400000000009</v>
      </c>
      <c r="I74" s="18">
        <f t="shared" si="19"/>
        <v>84142.080000000031</v>
      </c>
      <c r="J74" s="18">
        <f t="shared" si="20"/>
        <v>84142.080000000031</v>
      </c>
      <c r="K74" s="18">
        <f t="shared" si="21"/>
        <v>0</v>
      </c>
      <c r="L74" s="18">
        <f t="shared" si="22"/>
        <v>0</v>
      </c>
      <c r="M74" s="18">
        <f t="shared" si="23"/>
        <v>1314.7200000000005</v>
      </c>
      <c r="N74" s="18">
        <f t="shared" si="24"/>
        <v>0</v>
      </c>
      <c r="O74" s="18">
        <f t="shared" si="25"/>
        <v>262.94400000000007</v>
      </c>
      <c r="P74" s="18">
        <f t="shared" si="26"/>
        <v>26.294400000000007</v>
      </c>
      <c r="Q74" s="18">
        <f t="shared" si="27"/>
        <v>730.40000000000032</v>
      </c>
    </row>
    <row r="75" spans="1:17" ht="16.5" x14ac:dyDescent="0.2">
      <c r="A75" s="14">
        <v>72</v>
      </c>
      <c r="B75" s="14">
        <v>16</v>
      </c>
      <c r="C75" s="22">
        <f t="shared" si="17"/>
        <v>2.8299999999999999E-2</v>
      </c>
      <c r="D75" s="18">
        <f t="shared" si="28"/>
        <v>0.75870000000000026</v>
      </c>
      <c r="E75" s="14">
        <v>8</v>
      </c>
      <c r="F75" s="14">
        <v>7</v>
      </c>
      <c r="G75" s="14">
        <v>5</v>
      </c>
      <c r="H75" s="18">
        <f t="shared" si="18"/>
        <v>27313.200000000008</v>
      </c>
      <c r="I75" s="18">
        <f t="shared" si="19"/>
        <v>87402.240000000034</v>
      </c>
      <c r="J75" s="18">
        <f t="shared" si="20"/>
        <v>87402.240000000034</v>
      </c>
      <c r="K75" s="18">
        <f t="shared" si="21"/>
        <v>0</v>
      </c>
      <c r="L75" s="18">
        <f t="shared" si="22"/>
        <v>0</v>
      </c>
      <c r="M75" s="18">
        <f t="shared" si="23"/>
        <v>1365.6600000000005</v>
      </c>
      <c r="N75" s="18">
        <f t="shared" si="24"/>
        <v>0</v>
      </c>
      <c r="O75" s="18">
        <f t="shared" si="25"/>
        <v>273.13200000000012</v>
      </c>
      <c r="P75" s="18">
        <f t="shared" si="26"/>
        <v>27.313200000000013</v>
      </c>
      <c r="Q75" s="18">
        <f t="shared" si="27"/>
        <v>758.70000000000027</v>
      </c>
    </row>
    <row r="76" spans="1:17" ht="16.5" x14ac:dyDescent="0.2">
      <c r="A76" s="14">
        <v>73</v>
      </c>
      <c r="B76" s="14">
        <v>17</v>
      </c>
      <c r="C76" s="22">
        <f t="shared" si="17"/>
        <v>2.8299999999999999E-2</v>
      </c>
      <c r="D76" s="18">
        <f t="shared" si="28"/>
        <v>0.78700000000000025</v>
      </c>
      <c r="E76" s="14">
        <v>8</v>
      </c>
      <c r="F76" s="14">
        <v>7</v>
      </c>
      <c r="G76" s="14">
        <v>5</v>
      </c>
      <c r="H76" s="18">
        <f t="shared" si="18"/>
        <v>28332.000000000011</v>
      </c>
      <c r="I76" s="18">
        <f t="shared" si="19"/>
        <v>90662.400000000023</v>
      </c>
      <c r="J76" s="18">
        <f t="shared" si="20"/>
        <v>90662.400000000023</v>
      </c>
      <c r="K76" s="18">
        <f t="shared" si="21"/>
        <v>0</v>
      </c>
      <c r="L76" s="18">
        <f t="shared" si="22"/>
        <v>0</v>
      </c>
      <c r="M76" s="18">
        <f t="shared" si="23"/>
        <v>1416.6000000000004</v>
      </c>
      <c r="N76" s="18">
        <f t="shared" si="24"/>
        <v>0</v>
      </c>
      <c r="O76" s="18">
        <f t="shared" si="25"/>
        <v>283.32000000000005</v>
      </c>
      <c r="P76" s="18">
        <f t="shared" si="26"/>
        <v>28.332000000000011</v>
      </c>
      <c r="Q76" s="18">
        <f t="shared" si="27"/>
        <v>787.00000000000023</v>
      </c>
    </row>
    <row r="77" spans="1:17" ht="16.5" x14ac:dyDescent="0.2">
      <c r="A77" s="14">
        <v>74</v>
      </c>
      <c r="B77" s="14">
        <v>17</v>
      </c>
      <c r="C77" s="22">
        <f t="shared" si="17"/>
        <v>2.8299999999999999E-2</v>
      </c>
      <c r="D77" s="18">
        <f t="shared" si="28"/>
        <v>0.81530000000000025</v>
      </c>
      <c r="E77" s="14">
        <v>8</v>
      </c>
      <c r="F77" s="14">
        <v>7</v>
      </c>
      <c r="G77" s="14">
        <v>5</v>
      </c>
      <c r="H77" s="18">
        <f t="shared" si="18"/>
        <v>29350.80000000001</v>
      </c>
      <c r="I77" s="18">
        <f t="shared" si="19"/>
        <v>93922.560000000027</v>
      </c>
      <c r="J77" s="18">
        <f t="shared" si="20"/>
        <v>93922.560000000027</v>
      </c>
      <c r="K77" s="18">
        <f t="shared" si="21"/>
        <v>0</v>
      </c>
      <c r="L77" s="18">
        <f t="shared" si="22"/>
        <v>0</v>
      </c>
      <c r="M77" s="18">
        <f t="shared" si="23"/>
        <v>1467.5400000000006</v>
      </c>
      <c r="N77" s="18">
        <f t="shared" si="24"/>
        <v>0</v>
      </c>
      <c r="O77" s="18">
        <f t="shared" si="25"/>
        <v>293.5080000000001</v>
      </c>
      <c r="P77" s="18">
        <f t="shared" si="26"/>
        <v>29.35080000000001</v>
      </c>
      <c r="Q77" s="18">
        <f t="shared" si="27"/>
        <v>815.3000000000003</v>
      </c>
    </row>
    <row r="78" spans="1:17" ht="16.5" x14ac:dyDescent="0.2">
      <c r="A78" s="14">
        <v>75</v>
      </c>
      <c r="B78" s="14">
        <v>18</v>
      </c>
      <c r="C78" s="22">
        <f t="shared" si="17"/>
        <v>2.8299999999999999E-2</v>
      </c>
      <c r="D78" s="18">
        <f t="shared" si="28"/>
        <v>0.84360000000000024</v>
      </c>
      <c r="E78" s="14">
        <v>8</v>
      </c>
      <c r="F78" s="14">
        <v>7</v>
      </c>
      <c r="G78" s="14">
        <v>5</v>
      </c>
      <c r="H78" s="18">
        <f t="shared" si="18"/>
        <v>30369.600000000009</v>
      </c>
      <c r="I78" s="18">
        <f t="shared" si="19"/>
        <v>97182.72000000003</v>
      </c>
      <c r="J78" s="18">
        <f t="shared" si="20"/>
        <v>97182.72000000003</v>
      </c>
      <c r="K78" s="18">
        <f t="shared" si="21"/>
        <v>0</v>
      </c>
      <c r="L78" s="18">
        <f t="shared" si="22"/>
        <v>0</v>
      </c>
      <c r="M78" s="18">
        <f t="shared" si="23"/>
        <v>1518.4800000000005</v>
      </c>
      <c r="N78" s="18">
        <f t="shared" si="24"/>
        <v>0</v>
      </c>
      <c r="O78" s="18">
        <f t="shared" si="25"/>
        <v>303.69600000000008</v>
      </c>
      <c r="P78" s="18">
        <f t="shared" si="26"/>
        <v>30.369600000000009</v>
      </c>
      <c r="Q78" s="18">
        <f t="shared" si="27"/>
        <v>843.60000000000025</v>
      </c>
    </row>
    <row r="79" spans="1:17" ht="16.5" x14ac:dyDescent="0.2">
      <c r="A79" s="14">
        <v>76</v>
      </c>
      <c r="B79" s="14">
        <v>18</v>
      </c>
      <c r="C79" s="22">
        <f t="shared" si="17"/>
        <v>2.8299999999999999E-2</v>
      </c>
      <c r="D79" s="18">
        <f t="shared" si="28"/>
        <v>0.87190000000000023</v>
      </c>
      <c r="E79" s="14">
        <v>8</v>
      </c>
      <c r="F79" s="14">
        <v>7</v>
      </c>
      <c r="G79" s="14">
        <v>5</v>
      </c>
      <c r="H79" s="18">
        <f t="shared" si="18"/>
        <v>31388.400000000009</v>
      </c>
      <c r="I79" s="18">
        <f t="shared" si="19"/>
        <v>100442.88000000003</v>
      </c>
      <c r="J79" s="18">
        <f t="shared" si="20"/>
        <v>100442.88000000003</v>
      </c>
      <c r="K79" s="18">
        <f t="shared" si="21"/>
        <v>0</v>
      </c>
      <c r="L79" s="18">
        <f t="shared" si="22"/>
        <v>0</v>
      </c>
      <c r="M79" s="18">
        <f t="shared" si="23"/>
        <v>1569.4200000000003</v>
      </c>
      <c r="N79" s="18">
        <f t="shared" si="24"/>
        <v>0</v>
      </c>
      <c r="O79" s="18">
        <f t="shared" si="25"/>
        <v>313.88400000000013</v>
      </c>
      <c r="P79" s="18">
        <f t="shared" si="26"/>
        <v>31.388400000000008</v>
      </c>
      <c r="Q79" s="18">
        <f t="shared" si="27"/>
        <v>871.9000000000002</v>
      </c>
    </row>
    <row r="80" spans="1:17" ht="16.5" x14ac:dyDescent="0.2">
      <c r="A80" s="14">
        <v>77</v>
      </c>
      <c r="B80" s="14">
        <v>19</v>
      </c>
      <c r="C80" s="22">
        <f t="shared" si="17"/>
        <v>2.8299999999999999E-2</v>
      </c>
      <c r="D80" s="18">
        <f t="shared" si="28"/>
        <v>0.90020000000000022</v>
      </c>
      <c r="E80" s="14">
        <v>8</v>
      </c>
      <c r="F80" s="14">
        <v>7</v>
      </c>
      <c r="G80" s="14">
        <v>5</v>
      </c>
      <c r="H80" s="18">
        <f t="shared" si="18"/>
        <v>32407.200000000008</v>
      </c>
      <c r="I80" s="18">
        <f t="shared" si="19"/>
        <v>103703.04000000002</v>
      </c>
      <c r="J80" s="18">
        <f t="shared" si="20"/>
        <v>103703.04000000002</v>
      </c>
      <c r="K80" s="18">
        <f t="shared" si="21"/>
        <v>0</v>
      </c>
      <c r="L80" s="18">
        <f t="shared" si="22"/>
        <v>0</v>
      </c>
      <c r="M80" s="18">
        <f t="shared" si="23"/>
        <v>1620.3600000000004</v>
      </c>
      <c r="N80" s="18">
        <f t="shared" si="24"/>
        <v>0</v>
      </c>
      <c r="O80" s="18">
        <f t="shared" si="25"/>
        <v>324.07200000000006</v>
      </c>
      <c r="P80" s="18">
        <f t="shared" si="26"/>
        <v>32.407200000000003</v>
      </c>
      <c r="Q80" s="18">
        <f t="shared" si="27"/>
        <v>900.20000000000027</v>
      </c>
    </row>
    <row r="81" spans="1:17" ht="16.5" x14ac:dyDescent="0.2">
      <c r="A81" s="14">
        <v>78</v>
      </c>
      <c r="B81" s="14">
        <v>19</v>
      </c>
      <c r="C81" s="22">
        <f t="shared" si="17"/>
        <v>2.8299999999999999E-2</v>
      </c>
      <c r="D81" s="18">
        <f t="shared" si="28"/>
        <v>0.92850000000000021</v>
      </c>
      <c r="E81" s="14">
        <v>8</v>
      </c>
      <c r="F81" s="14">
        <v>7</v>
      </c>
      <c r="G81" s="14">
        <v>5</v>
      </c>
      <c r="H81" s="18">
        <f t="shared" si="18"/>
        <v>33426.000000000007</v>
      </c>
      <c r="I81" s="18">
        <f t="shared" si="19"/>
        <v>106963.20000000003</v>
      </c>
      <c r="J81" s="18">
        <f t="shared" si="20"/>
        <v>106963.20000000003</v>
      </c>
      <c r="K81" s="18">
        <f t="shared" si="21"/>
        <v>0</v>
      </c>
      <c r="L81" s="18">
        <f t="shared" si="22"/>
        <v>0</v>
      </c>
      <c r="M81" s="18">
        <f t="shared" si="23"/>
        <v>1671.3000000000004</v>
      </c>
      <c r="N81" s="18">
        <f t="shared" si="24"/>
        <v>0</v>
      </c>
      <c r="O81" s="18">
        <f t="shared" si="25"/>
        <v>334.2600000000001</v>
      </c>
      <c r="P81" s="18">
        <f t="shared" si="26"/>
        <v>33.426000000000009</v>
      </c>
      <c r="Q81" s="18">
        <f t="shared" si="27"/>
        <v>928.50000000000023</v>
      </c>
    </row>
    <row r="82" spans="1:17" ht="16.5" x14ac:dyDescent="0.2">
      <c r="A82" s="14">
        <v>79</v>
      </c>
      <c r="B82" s="14">
        <v>20</v>
      </c>
      <c r="C82" s="22">
        <f t="shared" si="17"/>
        <v>2.8299999999999999E-2</v>
      </c>
      <c r="D82" s="18">
        <f t="shared" si="28"/>
        <v>0.95680000000000021</v>
      </c>
      <c r="E82" s="14">
        <v>8</v>
      </c>
      <c r="F82" s="14">
        <v>7</v>
      </c>
      <c r="G82" s="14">
        <v>5</v>
      </c>
      <c r="H82" s="18">
        <f t="shared" si="18"/>
        <v>34444.80000000001</v>
      </c>
      <c r="I82" s="18">
        <f t="shared" si="19"/>
        <v>110223.36000000003</v>
      </c>
      <c r="J82" s="18">
        <f t="shared" si="20"/>
        <v>110223.36000000003</v>
      </c>
      <c r="K82" s="18">
        <f t="shared" si="21"/>
        <v>0</v>
      </c>
      <c r="L82" s="18">
        <f t="shared" si="22"/>
        <v>0</v>
      </c>
      <c r="M82" s="18">
        <f t="shared" si="23"/>
        <v>1722.2400000000005</v>
      </c>
      <c r="N82" s="18">
        <f t="shared" si="24"/>
        <v>0</v>
      </c>
      <c r="O82" s="18">
        <f t="shared" si="25"/>
        <v>344.44800000000009</v>
      </c>
      <c r="P82" s="18">
        <f t="shared" si="26"/>
        <v>34.444800000000008</v>
      </c>
      <c r="Q82" s="18">
        <f t="shared" si="27"/>
        <v>956.80000000000018</v>
      </c>
    </row>
    <row r="83" spans="1:17" ht="16.5" x14ac:dyDescent="0.2">
      <c r="A83" s="14">
        <v>80</v>
      </c>
      <c r="B83" s="14">
        <v>20</v>
      </c>
      <c r="C83" s="22">
        <f t="shared" si="17"/>
        <v>9.3700000000000006E-2</v>
      </c>
      <c r="D83" s="18">
        <f t="shared" si="28"/>
        <v>0.9851000000000002</v>
      </c>
      <c r="E83" s="14">
        <v>8</v>
      </c>
      <c r="F83" s="14">
        <v>7</v>
      </c>
      <c r="G83" s="14">
        <v>5</v>
      </c>
      <c r="H83" s="18">
        <f t="shared" si="18"/>
        <v>35463.600000000006</v>
      </c>
      <c r="I83" s="18">
        <f t="shared" si="19"/>
        <v>113483.52000000002</v>
      </c>
      <c r="J83" s="18">
        <f t="shared" si="20"/>
        <v>113483.52000000002</v>
      </c>
      <c r="K83" s="18">
        <f t="shared" si="21"/>
        <v>0</v>
      </c>
      <c r="L83" s="18">
        <f t="shared" si="22"/>
        <v>0</v>
      </c>
      <c r="M83" s="18">
        <f t="shared" si="23"/>
        <v>1773.1800000000003</v>
      </c>
      <c r="N83" s="18">
        <f t="shared" si="24"/>
        <v>0</v>
      </c>
      <c r="O83" s="18">
        <f t="shared" si="25"/>
        <v>354.63600000000008</v>
      </c>
      <c r="P83" s="18">
        <f t="shared" si="26"/>
        <v>35.463600000000007</v>
      </c>
      <c r="Q83" s="18">
        <f t="shared" si="27"/>
        <v>985.10000000000025</v>
      </c>
    </row>
    <row r="84" spans="1:17" ht="16.5" x14ac:dyDescent="0.2">
      <c r="A84" s="14">
        <v>81</v>
      </c>
      <c r="B84" s="14">
        <v>21</v>
      </c>
      <c r="C84" s="22">
        <f t="shared" si="17"/>
        <v>9.3700000000000006E-2</v>
      </c>
      <c r="D84" s="18">
        <f t="shared" si="28"/>
        <v>1.0788000000000002</v>
      </c>
      <c r="E84" s="14">
        <v>9</v>
      </c>
      <c r="F84" s="14">
        <v>8</v>
      </c>
      <c r="G84" s="14">
        <v>5</v>
      </c>
      <c r="H84" s="18">
        <f t="shared" si="18"/>
        <v>38836.80000000001</v>
      </c>
      <c r="I84" s="18">
        <f t="shared" si="19"/>
        <v>139812.48000000004</v>
      </c>
      <c r="J84" s="18">
        <f t="shared" si="20"/>
        <v>139812.48000000004</v>
      </c>
      <c r="K84" s="18">
        <f t="shared" si="21"/>
        <v>0</v>
      </c>
      <c r="L84" s="18">
        <f t="shared" si="22"/>
        <v>0</v>
      </c>
      <c r="M84" s="18">
        <f t="shared" si="23"/>
        <v>2589.1200000000003</v>
      </c>
      <c r="N84" s="18">
        <f t="shared" si="24"/>
        <v>0</v>
      </c>
      <c r="O84" s="18">
        <f t="shared" si="25"/>
        <v>582.55200000000013</v>
      </c>
      <c r="P84" s="18">
        <f t="shared" si="26"/>
        <v>77.673600000000008</v>
      </c>
      <c r="Q84" s="18">
        <f t="shared" si="27"/>
        <v>1078.8000000000002</v>
      </c>
    </row>
    <row r="85" spans="1:17" ht="16.5" x14ac:dyDescent="0.2">
      <c r="A85" s="14">
        <v>82</v>
      </c>
      <c r="B85" s="14">
        <v>22</v>
      </c>
      <c r="C85" s="22">
        <f t="shared" si="17"/>
        <v>9.3700000000000006E-2</v>
      </c>
      <c r="D85" s="18">
        <f t="shared" si="28"/>
        <v>1.1725000000000003</v>
      </c>
      <c r="E85" s="14">
        <v>9</v>
      </c>
      <c r="F85" s="14">
        <v>8</v>
      </c>
      <c r="G85" s="14">
        <v>5</v>
      </c>
      <c r="H85" s="18">
        <f t="shared" si="18"/>
        <v>42210.000000000015</v>
      </c>
      <c r="I85" s="18">
        <f t="shared" si="19"/>
        <v>151956.00000000003</v>
      </c>
      <c r="J85" s="18">
        <f t="shared" si="20"/>
        <v>151956.00000000003</v>
      </c>
      <c r="K85" s="18">
        <f t="shared" si="21"/>
        <v>0</v>
      </c>
      <c r="L85" s="18">
        <f t="shared" si="22"/>
        <v>0</v>
      </c>
      <c r="M85" s="18">
        <f t="shared" si="23"/>
        <v>2814.0000000000005</v>
      </c>
      <c r="N85" s="18">
        <f t="shared" si="24"/>
        <v>0</v>
      </c>
      <c r="O85" s="18">
        <f t="shared" si="25"/>
        <v>633.1500000000002</v>
      </c>
      <c r="P85" s="18">
        <f t="shared" si="26"/>
        <v>84.42000000000003</v>
      </c>
      <c r="Q85" s="18">
        <f t="shared" si="27"/>
        <v>1172.5000000000002</v>
      </c>
    </row>
    <row r="86" spans="1:17" ht="16.5" x14ac:dyDescent="0.2">
      <c r="A86" s="14">
        <v>83</v>
      </c>
      <c r="B86" s="14">
        <v>23</v>
      </c>
      <c r="C86" s="22">
        <f t="shared" si="17"/>
        <v>9.3700000000000006E-2</v>
      </c>
      <c r="D86" s="18">
        <f t="shared" si="28"/>
        <v>1.2662000000000004</v>
      </c>
      <c r="E86" s="14">
        <v>9</v>
      </c>
      <c r="F86" s="14">
        <v>8</v>
      </c>
      <c r="G86" s="14">
        <v>5</v>
      </c>
      <c r="H86" s="18">
        <f t="shared" si="18"/>
        <v>45583.200000000019</v>
      </c>
      <c r="I86" s="18">
        <f t="shared" si="19"/>
        <v>164099.52000000005</v>
      </c>
      <c r="J86" s="18">
        <f t="shared" si="20"/>
        <v>164099.52000000005</v>
      </c>
      <c r="K86" s="18">
        <f t="shared" si="21"/>
        <v>0</v>
      </c>
      <c r="L86" s="18">
        <f t="shared" si="22"/>
        <v>0</v>
      </c>
      <c r="M86" s="18">
        <f t="shared" si="23"/>
        <v>3038.880000000001</v>
      </c>
      <c r="N86" s="18">
        <f t="shared" si="24"/>
        <v>0</v>
      </c>
      <c r="O86" s="18">
        <f t="shared" si="25"/>
        <v>683.74800000000027</v>
      </c>
      <c r="P86" s="18">
        <f t="shared" si="26"/>
        <v>91.166400000000039</v>
      </c>
      <c r="Q86" s="18">
        <f t="shared" si="27"/>
        <v>1266.2000000000005</v>
      </c>
    </row>
    <row r="87" spans="1:17" ht="16.5" x14ac:dyDescent="0.2">
      <c r="A87" s="14">
        <v>84</v>
      </c>
      <c r="B87" s="14">
        <v>24</v>
      </c>
      <c r="C87" s="22">
        <f t="shared" si="17"/>
        <v>9.3700000000000006E-2</v>
      </c>
      <c r="D87" s="18">
        <f t="shared" si="28"/>
        <v>1.3599000000000006</v>
      </c>
      <c r="E87" s="14">
        <v>9</v>
      </c>
      <c r="F87" s="14">
        <v>8</v>
      </c>
      <c r="G87" s="14">
        <v>5</v>
      </c>
      <c r="H87" s="18">
        <f t="shared" si="18"/>
        <v>48956.400000000023</v>
      </c>
      <c r="I87" s="18">
        <f t="shared" si="19"/>
        <v>176243.04000000007</v>
      </c>
      <c r="J87" s="18">
        <f t="shared" si="20"/>
        <v>176243.04000000007</v>
      </c>
      <c r="K87" s="18">
        <f t="shared" si="21"/>
        <v>0</v>
      </c>
      <c r="L87" s="18">
        <f t="shared" si="22"/>
        <v>0</v>
      </c>
      <c r="M87" s="18">
        <f t="shared" si="23"/>
        <v>3263.7600000000016</v>
      </c>
      <c r="N87" s="18">
        <f t="shared" si="24"/>
        <v>0</v>
      </c>
      <c r="O87" s="18">
        <f t="shared" si="25"/>
        <v>734.34600000000023</v>
      </c>
      <c r="P87" s="18">
        <f t="shared" si="26"/>
        <v>97.912800000000033</v>
      </c>
      <c r="Q87" s="18">
        <f t="shared" si="27"/>
        <v>1359.9000000000005</v>
      </c>
    </row>
    <row r="88" spans="1:17" ht="16.5" x14ac:dyDescent="0.2">
      <c r="A88" s="14">
        <v>85</v>
      </c>
      <c r="B88" s="14">
        <v>25</v>
      </c>
      <c r="C88" s="22">
        <f t="shared" si="17"/>
        <v>9.3700000000000006E-2</v>
      </c>
      <c r="D88" s="18">
        <f t="shared" si="28"/>
        <v>1.4536000000000007</v>
      </c>
      <c r="E88" s="14">
        <v>9</v>
      </c>
      <c r="F88" s="14">
        <v>8</v>
      </c>
      <c r="G88" s="14">
        <v>5</v>
      </c>
      <c r="H88" s="18">
        <f t="shared" si="18"/>
        <v>52329.600000000028</v>
      </c>
      <c r="I88" s="18">
        <f t="shared" si="19"/>
        <v>188386.56000000008</v>
      </c>
      <c r="J88" s="18">
        <f t="shared" si="20"/>
        <v>188386.56000000008</v>
      </c>
      <c r="K88" s="18">
        <f t="shared" si="21"/>
        <v>0</v>
      </c>
      <c r="L88" s="18">
        <f t="shared" si="22"/>
        <v>0</v>
      </c>
      <c r="M88" s="18">
        <f t="shared" si="23"/>
        <v>3488.6400000000017</v>
      </c>
      <c r="N88" s="18">
        <f t="shared" si="24"/>
        <v>0</v>
      </c>
      <c r="O88" s="18">
        <f t="shared" si="25"/>
        <v>784.9440000000003</v>
      </c>
      <c r="P88" s="18">
        <f t="shared" si="26"/>
        <v>104.65920000000006</v>
      </c>
      <c r="Q88" s="18">
        <f t="shared" si="27"/>
        <v>1453.6000000000006</v>
      </c>
    </row>
    <row r="89" spans="1:17" ht="16.5" x14ac:dyDescent="0.2">
      <c r="A89" s="14">
        <v>86</v>
      </c>
      <c r="B89" s="14">
        <v>26</v>
      </c>
      <c r="C89" s="22">
        <f t="shared" si="17"/>
        <v>9.3700000000000006E-2</v>
      </c>
      <c r="D89" s="18">
        <f t="shared" si="28"/>
        <v>1.5473000000000008</v>
      </c>
      <c r="E89" s="14">
        <v>9</v>
      </c>
      <c r="F89" s="14">
        <v>8</v>
      </c>
      <c r="G89" s="14">
        <v>5</v>
      </c>
      <c r="H89" s="18">
        <f t="shared" si="18"/>
        <v>55702.800000000025</v>
      </c>
      <c r="I89" s="18">
        <f t="shared" si="19"/>
        <v>200530.0800000001</v>
      </c>
      <c r="J89" s="18">
        <f t="shared" si="20"/>
        <v>200530.0800000001</v>
      </c>
      <c r="K89" s="18">
        <f t="shared" si="21"/>
        <v>0</v>
      </c>
      <c r="L89" s="18">
        <f t="shared" si="22"/>
        <v>0</v>
      </c>
      <c r="M89" s="18">
        <f t="shared" si="23"/>
        <v>3713.5200000000018</v>
      </c>
      <c r="N89" s="18">
        <f t="shared" si="24"/>
        <v>0</v>
      </c>
      <c r="O89" s="18">
        <f t="shared" si="25"/>
        <v>835.54200000000037</v>
      </c>
      <c r="P89" s="18">
        <f t="shared" si="26"/>
        <v>111.40560000000005</v>
      </c>
      <c r="Q89" s="18">
        <f t="shared" si="27"/>
        <v>1547.3000000000009</v>
      </c>
    </row>
    <row r="90" spans="1:17" ht="16.5" x14ac:dyDescent="0.2">
      <c r="A90" s="14">
        <v>87</v>
      </c>
      <c r="B90" s="14">
        <v>27</v>
      </c>
      <c r="C90" s="22">
        <f t="shared" si="17"/>
        <v>9.3700000000000006E-2</v>
      </c>
      <c r="D90" s="18">
        <f t="shared" si="28"/>
        <v>1.6410000000000009</v>
      </c>
      <c r="E90" s="14">
        <v>9</v>
      </c>
      <c r="F90" s="14">
        <v>8</v>
      </c>
      <c r="G90" s="14">
        <v>5</v>
      </c>
      <c r="H90" s="18">
        <f t="shared" si="18"/>
        <v>59076.000000000029</v>
      </c>
      <c r="I90" s="18">
        <f t="shared" si="19"/>
        <v>212673.60000000012</v>
      </c>
      <c r="J90" s="18">
        <f t="shared" si="20"/>
        <v>212673.60000000012</v>
      </c>
      <c r="K90" s="18">
        <f t="shared" si="21"/>
        <v>0</v>
      </c>
      <c r="L90" s="18">
        <f t="shared" si="22"/>
        <v>0</v>
      </c>
      <c r="M90" s="18">
        <f t="shared" si="23"/>
        <v>3938.4000000000019</v>
      </c>
      <c r="N90" s="18">
        <f t="shared" si="24"/>
        <v>0</v>
      </c>
      <c r="O90" s="18">
        <f t="shared" si="25"/>
        <v>886.14000000000055</v>
      </c>
      <c r="P90" s="18">
        <f t="shared" si="26"/>
        <v>118.15200000000007</v>
      </c>
      <c r="Q90" s="18">
        <f t="shared" si="27"/>
        <v>1641.0000000000009</v>
      </c>
    </row>
    <row r="91" spans="1:17" ht="16.5" x14ac:dyDescent="0.2">
      <c r="A91" s="14">
        <v>88</v>
      </c>
      <c r="B91" s="14">
        <v>28</v>
      </c>
      <c r="C91" s="22">
        <f t="shared" si="17"/>
        <v>9.3700000000000006E-2</v>
      </c>
      <c r="D91" s="18">
        <f t="shared" si="28"/>
        <v>1.734700000000001</v>
      </c>
      <c r="E91" s="14">
        <v>9</v>
      </c>
      <c r="F91" s="14">
        <v>8</v>
      </c>
      <c r="G91" s="14">
        <v>5</v>
      </c>
      <c r="H91" s="18">
        <f t="shared" si="18"/>
        <v>62449.200000000033</v>
      </c>
      <c r="I91" s="18">
        <f t="shared" si="19"/>
        <v>224817.12000000014</v>
      </c>
      <c r="J91" s="18">
        <f t="shared" si="20"/>
        <v>224817.12000000014</v>
      </c>
      <c r="K91" s="18">
        <f t="shared" si="21"/>
        <v>0</v>
      </c>
      <c r="L91" s="18">
        <f t="shared" si="22"/>
        <v>0</v>
      </c>
      <c r="M91" s="18">
        <f t="shared" si="23"/>
        <v>4163.2800000000025</v>
      </c>
      <c r="N91" s="18">
        <f t="shared" si="24"/>
        <v>0</v>
      </c>
      <c r="O91" s="18">
        <f t="shared" si="25"/>
        <v>936.73800000000051</v>
      </c>
      <c r="P91" s="18">
        <f t="shared" si="26"/>
        <v>124.89840000000008</v>
      </c>
      <c r="Q91" s="18">
        <f t="shared" si="27"/>
        <v>1734.700000000001</v>
      </c>
    </row>
    <row r="92" spans="1:17" ht="16.5" x14ac:dyDescent="0.2">
      <c r="A92" s="14">
        <v>89</v>
      </c>
      <c r="B92" s="14">
        <v>29</v>
      </c>
      <c r="C92" s="22">
        <f t="shared" si="17"/>
        <v>9.3700000000000006E-2</v>
      </c>
      <c r="D92" s="18">
        <f t="shared" si="28"/>
        <v>1.8284000000000011</v>
      </c>
      <c r="E92" s="14">
        <v>9</v>
      </c>
      <c r="F92" s="14">
        <v>8</v>
      </c>
      <c r="G92" s="14">
        <v>5</v>
      </c>
      <c r="H92" s="18">
        <f t="shared" si="18"/>
        <v>65822.400000000038</v>
      </c>
      <c r="I92" s="18">
        <f t="shared" si="19"/>
        <v>236960.64000000016</v>
      </c>
      <c r="J92" s="18">
        <f t="shared" si="20"/>
        <v>236960.64000000016</v>
      </c>
      <c r="K92" s="18">
        <f t="shared" si="21"/>
        <v>0</v>
      </c>
      <c r="L92" s="18">
        <f t="shared" si="22"/>
        <v>0</v>
      </c>
      <c r="M92" s="18">
        <f t="shared" si="23"/>
        <v>4388.1600000000026</v>
      </c>
      <c r="N92" s="18">
        <f t="shared" si="24"/>
        <v>0</v>
      </c>
      <c r="O92" s="18">
        <f t="shared" si="25"/>
        <v>987.33600000000058</v>
      </c>
      <c r="P92" s="18">
        <f t="shared" si="26"/>
        <v>131.64480000000009</v>
      </c>
      <c r="Q92" s="18">
        <f t="shared" si="27"/>
        <v>1828.4000000000012</v>
      </c>
    </row>
    <row r="93" spans="1:17" ht="16.5" x14ac:dyDescent="0.2">
      <c r="A93" s="14">
        <v>90</v>
      </c>
      <c r="B93" s="14">
        <v>30</v>
      </c>
      <c r="C93" s="22">
        <f t="shared" si="17"/>
        <v>0.19600000000000001</v>
      </c>
      <c r="D93" s="18">
        <f t="shared" si="28"/>
        <v>1.9221000000000013</v>
      </c>
      <c r="E93" s="14">
        <v>9</v>
      </c>
      <c r="F93" s="14">
        <v>8</v>
      </c>
      <c r="G93" s="14">
        <v>5</v>
      </c>
      <c r="H93" s="18">
        <f t="shared" si="18"/>
        <v>69195.600000000049</v>
      </c>
      <c r="I93" s="18">
        <f t="shared" si="19"/>
        <v>249104.16000000015</v>
      </c>
      <c r="J93" s="18">
        <f t="shared" si="20"/>
        <v>249104.16000000015</v>
      </c>
      <c r="K93" s="18">
        <f t="shared" si="21"/>
        <v>0</v>
      </c>
      <c r="L93" s="18">
        <f t="shared" si="22"/>
        <v>0</v>
      </c>
      <c r="M93" s="18">
        <f t="shared" si="23"/>
        <v>4613.0400000000036</v>
      </c>
      <c r="N93" s="18">
        <f t="shared" si="24"/>
        <v>0</v>
      </c>
      <c r="O93" s="18">
        <f t="shared" si="25"/>
        <v>1037.9340000000007</v>
      </c>
      <c r="P93" s="18">
        <f t="shared" si="26"/>
        <v>138.39120000000008</v>
      </c>
      <c r="Q93" s="18">
        <f t="shared" si="27"/>
        <v>1922.1000000000013</v>
      </c>
    </row>
    <row r="94" spans="1:17" ht="16.5" x14ac:dyDescent="0.2">
      <c r="A94" s="14">
        <v>91</v>
      </c>
      <c r="B94" s="14">
        <v>32</v>
      </c>
      <c r="C94" s="22">
        <f t="shared" si="17"/>
        <v>0.19600000000000001</v>
      </c>
      <c r="D94" s="18">
        <f t="shared" si="28"/>
        <v>2.1181000000000014</v>
      </c>
      <c r="E94" s="14">
        <v>10</v>
      </c>
      <c r="F94" s="14">
        <v>9</v>
      </c>
      <c r="G94" s="14">
        <v>5</v>
      </c>
      <c r="H94" s="18">
        <f t="shared" si="18"/>
        <v>76251.600000000049</v>
      </c>
      <c r="I94" s="18">
        <f t="shared" si="19"/>
        <v>305006.4000000002</v>
      </c>
      <c r="J94" s="18">
        <f t="shared" si="20"/>
        <v>305006.4000000002</v>
      </c>
      <c r="K94" s="18">
        <f t="shared" si="21"/>
        <v>0</v>
      </c>
      <c r="L94" s="18">
        <f t="shared" si="22"/>
        <v>0</v>
      </c>
      <c r="M94" s="18">
        <f t="shared" si="23"/>
        <v>7625.1600000000044</v>
      </c>
      <c r="N94" s="18">
        <f t="shared" si="24"/>
        <v>0</v>
      </c>
      <c r="O94" s="18">
        <f t="shared" si="25"/>
        <v>1525.0320000000011</v>
      </c>
      <c r="P94" s="18">
        <f t="shared" si="26"/>
        <v>190.62900000000013</v>
      </c>
      <c r="Q94" s="18">
        <f t="shared" si="27"/>
        <v>2118.1000000000013</v>
      </c>
    </row>
    <row r="95" spans="1:17" ht="16.5" x14ac:dyDescent="0.2">
      <c r="A95" s="14">
        <v>92</v>
      </c>
      <c r="B95" s="14">
        <v>34</v>
      </c>
      <c r="C95" s="22">
        <f t="shared" si="17"/>
        <v>0.19600000000000001</v>
      </c>
      <c r="D95" s="18">
        <f t="shared" si="28"/>
        <v>2.3141000000000016</v>
      </c>
      <c r="E95" s="14">
        <v>10</v>
      </c>
      <c r="F95" s="14">
        <v>9</v>
      </c>
      <c r="G95" s="14">
        <v>5</v>
      </c>
      <c r="H95" s="18">
        <f t="shared" si="18"/>
        <v>83307.600000000064</v>
      </c>
      <c r="I95" s="18">
        <f t="shared" si="19"/>
        <v>333230.40000000026</v>
      </c>
      <c r="J95" s="18">
        <f t="shared" si="20"/>
        <v>333230.40000000026</v>
      </c>
      <c r="K95" s="18">
        <f t="shared" si="21"/>
        <v>0</v>
      </c>
      <c r="L95" s="18">
        <f t="shared" si="22"/>
        <v>0</v>
      </c>
      <c r="M95" s="18">
        <f t="shared" si="23"/>
        <v>8330.7600000000057</v>
      </c>
      <c r="N95" s="18">
        <f t="shared" si="24"/>
        <v>0</v>
      </c>
      <c r="O95" s="18">
        <f t="shared" si="25"/>
        <v>1666.1520000000012</v>
      </c>
      <c r="P95" s="18">
        <f t="shared" si="26"/>
        <v>208.26900000000015</v>
      </c>
      <c r="Q95" s="18">
        <f t="shared" si="27"/>
        <v>2314.1000000000017</v>
      </c>
    </row>
    <row r="96" spans="1:17" ht="16.5" x14ac:dyDescent="0.2">
      <c r="A96" s="14">
        <v>93</v>
      </c>
      <c r="B96" s="14">
        <v>36</v>
      </c>
      <c r="C96" s="22">
        <f t="shared" si="17"/>
        <v>0.19600000000000001</v>
      </c>
      <c r="D96" s="18">
        <f t="shared" si="28"/>
        <v>2.5101000000000018</v>
      </c>
      <c r="E96" s="14">
        <v>10</v>
      </c>
      <c r="F96" s="14">
        <v>9</v>
      </c>
      <c r="G96" s="14">
        <v>5</v>
      </c>
      <c r="H96" s="18">
        <f t="shared" si="18"/>
        <v>90363.600000000064</v>
      </c>
      <c r="I96" s="18">
        <f t="shared" si="19"/>
        <v>361454.40000000026</v>
      </c>
      <c r="J96" s="18">
        <f t="shared" si="20"/>
        <v>361454.40000000026</v>
      </c>
      <c r="K96" s="18">
        <f t="shared" si="21"/>
        <v>0</v>
      </c>
      <c r="L96" s="18">
        <f t="shared" si="22"/>
        <v>0</v>
      </c>
      <c r="M96" s="18">
        <f t="shared" si="23"/>
        <v>9036.360000000006</v>
      </c>
      <c r="N96" s="18">
        <f t="shared" si="24"/>
        <v>0</v>
      </c>
      <c r="O96" s="18">
        <f t="shared" si="25"/>
        <v>1807.2720000000013</v>
      </c>
      <c r="P96" s="18">
        <f t="shared" si="26"/>
        <v>225.90900000000016</v>
      </c>
      <c r="Q96" s="18">
        <f t="shared" si="27"/>
        <v>2510.1000000000017</v>
      </c>
    </row>
    <row r="97" spans="1:17" ht="16.5" x14ac:dyDescent="0.2">
      <c r="A97" s="14">
        <v>94</v>
      </c>
      <c r="B97" s="14">
        <v>38</v>
      </c>
      <c r="C97" s="22">
        <f t="shared" si="17"/>
        <v>0.19600000000000001</v>
      </c>
      <c r="D97" s="18">
        <f t="shared" si="28"/>
        <v>2.7061000000000019</v>
      </c>
      <c r="E97" s="14">
        <v>10</v>
      </c>
      <c r="F97" s="14">
        <v>9</v>
      </c>
      <c r="G97" s="14">
        <v>5</v>
      </c>
      <c r="H97" s="18">
        <f t="shared" si="18"/>
        <v>97419.600000000064</v>
      </c>
      <c r="I97" s="18">
        <f t="shared" si="19"/>
        <v>389678.40000000026</v>
      </c>
      <c r="J97" s="18">
        <f t="shared" si="20"/>
        <v>389678.40000000026</v>
      </c>
      <c r="K97" s="18">
        <f t="shared" si="21"/>
        <v>0</v>
      </c>
      <c r="L97" s="18">
        <f t="shared" si="22"/>
        <v>0</v>
      </c>
      <c r="M97" s="18">
        <f t="shared" si="23"/>
        <v>9741.9600000000082</v>
      </c>
      <c r="N97" s="18">
        <f t="shared" si="24"/>
        <v>0</v>
      </c>
      <c r="O97" s="18">
        <f t="shared" si="25"/>
        <v>1948.3920000000012</v>
      </c>
      <c r="P97" s="18">
        <f t="shared" si="26"/>
        <v>243.54900000000015</v>
      </c>
      <c r="Q97" s="18">
        <f t="shared" si="27"/>
        <v>2706.1000000000017</v>
      </c>
    </row>
    <row r="98" spans="1:17" ht="16.5" x14ac:dyDescent="0.2">
      <c r="A98" s="14">
        <v>95</v>
      </c>
      <c r="B98" s="14">
        <v>40</v>
      </c>
      <c r="C98" s="22">
        <f t="shared" si="17"/>
        <v>0.19600000000000001</v>
      </c>
      <c r="D98" s="18">
        <f t="shared" si="28"/>
        <v>2.9021000000000021</v>
      </c>
      <c r="E98" s="14">
        <v>10</v>
      </c>
      <c r="F98" s="14">
        <v>9</v>
      </c>
      <c r="G98" s="14">
        <v>5</v>
      </c>
      <c r="H98" s="18">
        <f t="shared" si="18"/>
        <v>104475.60000000008</v>
      </c>
      <c r="I98" s="18">
        <f t="shared" si="19"/>
        <v>417902.40000000031</v>
      </c>
      <c r="J98" s="18">
        <f t="shared" si="20"/>
        <v>417902.40000000031</v>
      </c>
      <c r="K98" s="18">
        <f t="shared" si="21"/>
        <v>0</v>
      </c>
      <c r="L98" s="18">
        <f t="shared" si="22"/>
        <v>0</v>
      </c>
      <c r="M98" s="18">
        <f t="shared" si="23"/>
        <v>10447.560000000007</v>
      </c>
      <c r="N98" s="18">
        <f t="shared" si="24"/>
        <v>0</v>
      </c>
      <c r="O98" s="18">
        <f t="shared" si="25"/>
        <v>2089.5120000000015</v>
      </c>
      <c r="P98" s="18">
        <f t="shared" si="26"/>
        <v>261.18900000000019</v>
      </c>
      <c r="Q98" s="18">
        <f t="shared" si="27"/>
        <v>2902.1000000000022</v>
      </c>
    </row>
    <row r="99" spans="1:17" ht="16.5" x14ac:dyDescent="0.2">
      <c r="A99" s="14">
        <v>96</v>
      </c>
      <c r="B99" s="14">
        <v>42</v>
      </c>
      <c r="C99" s="22">
        <f t="shared" si="17"/>
        <v>0.19600000000000001</v>
      </c>
      <c r="D99" s="18">
        <f t="shared" si="28"/>
        <v>3.0981000000000023</v>
      </c>
      <c r="E99" s="14">
        <v>10</v>
      </c>
      <c r="F99" s="14">
        <v>9</v>
      </c>
      <c r="G99" s="14">
        <v>5</v>
      </c>
      <c r="H99" s="18">
        <f t="shared" si="18"/>
        <v>111531.60000000008</v>
      </c>
      <c r="I99" s="18">
        <f t="shared" si="19"/>
        <v>446126.40000000031</v>
      </c>
      <c r="J99" s="18">
        <f t="shared" si="20"/>
        <v>446126.40000000031</v>
      </c>
      <c r="K99" s="18">
        <f t="shared" si="21"/>
        <v>0</v>
      </c>
      <c r="L99" s="18">
        <f t="shared" si="22"/>
        <v>0</v>
      </c>
      <c r="M99" s="18">
        <f t="shared" si="23"/>
        <v>11153.160000000009</v>
      </c>
      <c r="N99" s="18">
        <f t="shared" si="24"/>
        <v>0</v>
      </c>
      <c r="O99" s="18">
        <f t="shared" si="25"/>
        <v>2230.6320000000019</v>
      </c>
      <c r="P99" s="18">
        <f t="shared" si="26"/>
        <v>278.82900000000024</v>
      </c>
      <c r="Q99" s="18">
        <f t="shared" si="27"/>
        <v>3098.1000000000022</v>
      </c>
    </row>
    <row r="100" spans="1:17" ht="16.5" x14ac:dyDescent="0.2">
      <c r="A100" s="14">
        <v>97</v>
      </c>
      <c r="B100" s="14">
        <v>44</v>
      </c>
      <c r="C100" s="22">
        <f t="shared" si="17"/>
        <v>0.19600000000000001</v>
      </c>
      <c r="D100" s="18">
        <f t="shared" si="28"/>
        <v>3.2941000000000025</v>
      </c>
      <c r="E100" s="14">
        <v>10</v>
      </c>
      <c r="F100" s="14">
        <v>9</v>
      </c>
      <c r="G100" s="14">
        <v>5</v>
      </c>
      <c r="H100" s="18">
        <f t="shared" si="18"/>
        <v>118587.60000000009</v>
      </c>
      <c r="I100" s="18">
        <f t="shared" si="19"/>
        <v>474350.40000000037</v>
      </c>
      <c r="J100" s="18">
        <f t="shared" si="20"/>
        <v>474350.40000000037</v>
      </c>
      <c r="K100" s="18">
        <f t="shared" si="21"/>
        <v>0</v>
      </c>
      <c r="L100" s="18">
        <f t="shared" si="22"/>
        <v>0</v>
      </c>
      <c r="M100" s="18">
        <f t="shared" si="23"/>
        <v>11858.760000000009</v>
      </c>
      <c r="N100" s="18">
        <f t="shared" si="24"/>
        <v>0</v>
      </c>
      <c r="O100" s="18">
        <f t="shared" si="25"/>
        <v>2371.7520000000018</v>
      </c>
      <c r="P100" s="18">
        <f t="shared" si="26"/>
        <v>296.46900000000022</v>
      </c>
      <c r="Q100" s="18">
        <f t="shared" si="27"/>
        <v>3294.1000000000026</v>
      </c>
    </row>
    <row r="101" spans="1:17" ht="16.5" x14ac:dyDescent="0.2">
      <c r="A101" s="14">
        <v>98</v>
      </c>
      <c r="B101" s="14">
        <v>46</v>
      </c>
      <c r="C101" s="22">
        <f t="shared" si="17"/>
        <v>0.19600000000000001</v>
      </c>
      <c r="D101" s="18">
        <f t="shared" si="28"/>
        <v>3.4901000000000026</v>
      </c>
      <c r="E101" s="14">
        <v>10</v>
      </c>
      <c r="F101" s="14">
        <v>9</v>
      </c>
      <c r="G101" s="14">
        <v>5</v>
      </c>
      <c r="H101" s="18">
        <f t="shared" si="18"/>
        <v>125643.60000000009</v>
      </c>
      <c r="I101" s="18">
        <f t="shared" si="19"/>
        <v>502574.40000000037</v>
      </c>
      <c r="J101" s="18">
        <f t="shared" si="20"/>
        <v>502574.40000000037</v>
      </c>
      <c r="K101" s="18">
        <f t="shared" si="21"/>
        <v>0</v>
      </c>
      <c r="L101" s="18">
        <f t="shared" si="22"/>
        <v>0</v>
      </c>
      <c r="M101" s="18">
        <f t="shared" si="23"/>
        <v>12564.36000000001</v>
      </c>
      <c r="N101" s="18">
        <f t="shared" si="24"/>
        <v>0</v>
      </c>
      <c r="O101" s="18">
        <f t="shared" si="25"/>
        <v>2512.8720000000021</v>
      </c>
      <c r="P101" s="18">
        <f t="shared" si="26"/>
        <v>314.10900000000026</v>
      </c>
      <c r="Q101" s="18">
        <f t="shared" si="27"/>
        <v>3490.1000000000026</v>
      </c>
    </row>
    <row r="102" spans="1:17" ht="16.5" x14ac:dyDescent="0.2">
      <c r="A102" s="14">
        <v>99</v>
      </c>
      <c r="B102" s="14">
        <v>48</v>
      </c>
      <c r="C102" s="22">
        <f t="shared" si="17"/>
        <v>0.19600000000000001</v>
      </c>
      <c r="D102" s="18">
        <f t="shared" si="28"/>
        <v>3.6861000000000028</v>
      </c>
      <c r="E102" s="14">
        <v>10</v>
      </c>
      <c r="F102" s="14">
        <v>9</v>
      </c>
      <c r="G102" s="14">
        <v>5</v>
      </c>
      <c r="H102" s="18">
        <f t="shared" si="18"/>
        <v>132699.60000000009</v>
      </c>
      <c r="I102" s="18">
        <f t="shared" si="19"/>
        <v>530798.40000000037</v>
      </c>
      <c r="J102" s="18">
        <f t="shared" si="20"/>
        <v>530798.40000000037</v>
      </c>
      <c r="K102" s="18">
        <f t="shared" si="21"/>
        <v>0</v>
      </c>
      <c r="L102" s="18">
        <f t="shared" si="22"/>
        <v>0</v>
      </c>
      <c r="M102" s="18">
        <f t="shared" si="23"/>
        <v>13269.960000000012</v>
      </c>
      <c r="N102" s="18">
        <f t="shared" si="24"/>
        <v>0</v>
      </c>
      <c r="O102" s="18">
        <f t="shared" si="25"/>
        <v>2653.992000000002</v>
      </c>
      <c r="P102" s="18">
        <f t="shared" si="26"/>
        <v>331.74900000000025</v>
      </c>
      <c r="Q102" s="18">
        <f t="shared" si="27"/>
        <v>3686.1000000000026</v>
      </c>
    </row>
    <row r="103" spans="1:17" ht="16.5" x14ac:dyDescent="0.2">
      <c r="A103" s="14">
        <v>100</v>
      </c>
      <c r="B103" s="14">
        <v>50</v>
      </c>
      <c r="C103" s="22">
        <f t="shared" si="17"/>
        <v>0.2</v>
      </c>
      <c r="D103" s="18">
        <f t="shared" si="28"/>
        <v>3.882100000000003</v>
      </c>
      <c r="E103" s="14">
        <v>10</v>
      </c>
      <c r="F103" s="14">
        <v>9</v>
      </c>
      <c r="G103" s="14">
        <v>5</v>
      </c>
      <c r="H103" s="18">
        <f t="shared" si="18"/>
        <v>139755.60000000012</v>
      </c>
      <c r="I103" s="18">
        <f t="shared" si="19"/>
        <v>559022.40000000049</v>
      </c>
      <c r="J103" s="18">
        <f t="shared" si="20"/>
        <v>559022.40000000049</v>
      </c>
      <c r="K103" s="18">
        <f t="shared" si="21"/>
        <v>0</v>
      </c>
      <c r="L103" s="18">
        <f t="shared" si="22"/>
        <v>0</v>
      </c>
      <c r="M103" s="18">
        <f t="shared" si="23"/>
        <v>13975.56000000001</v>
      </c>
      <c r="N103" s="18">
        <f t="shared" si="24"/>
        <v>0</v>
      </c>
      <c r="O103" s="18">
        <f t="shared" si="25"/>
        <v>2795.1120000000019</v>
      </c>
      <c r="P103" s="18">
        <f t="shared" si="26"/>
        <v>349.38900000000024</v>
      </c>
      <c r="Q103" s="18">
        <f t="shared" si="27"/>
        <v>3882.1000000000031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104"/>
  <sheetViews>
    <sheetView workbookViewId="0">
      <selection activeCell="H17" sqref="H17"/>
    </sheetView>
  </sheetViews>
  <sheetFormatPr defaultRowHeight="14.25" x14ac:dyDescent="0.2"/>
  <cols>
    <col min="1" max="1" width="4.625" customWidth="1"/>
    <col min="2" max="2" width="3.875" style="21" customWidth="1"/>
    <col min="3" max="3" width="10.25" customWidth="1"/>
    <col min="4" max="6" width="10.25" style="21" customWidth="1"/>
    <col min="7" max="7" width="10.5" style="21" customWidth="1"/>
    <col min="8" max="8" width="12.25" customWidth="1"/>
    <col min="11" max="11" width="10.625" customWidth="1"/>
    <col min="12" max="12" width="10.625" style="21" customWidth="1"/>
    <col min="13" max="13" width="10.125" customWidth="1"/>
    <col min="14" max="14" width="10.125" style="21" customWidth="1"/>
    <col min="16" max="16" width="10.75" customWidth="1"/>
  </cols>
  <sheetData>
    <row r="3" spans="1:17" ht="20.25" x14ac:dyDescent="0.2">
      <c r="A3" s="48" t="s">
        <v>440</v>
      </c>
      <c r="B3" s="48"/>
      <c r="C3" s="48"/>
      <c r="D3" s="48"/>
      <c r="E3" s="48"/>
      <c r="F3" s="48"/>
      <c r="G3" s="48"/>
      <c r="H3" s="48"/>
    </row>
    <row r="4" spans="1:17" ht="17.25" x14ac:dyDescent="0.2">
      <c r="A4" s="13" t="s">
        <v>433</v>
      </c>
      <c r="B4" s="13" t="s">
        <v>454</v>
      </c>
      <c r="C4" s="13" t="s">
        <v>435</v>
      </c>
      <c r="D4" s="13" t="s">
        <v>438</v>
      </c>
      <c r="E4" s="13" t="s">
        <v>436</v>
      </c>
      <c r="F4" s="13" t="s">
        <v>437</v>
      </c>
      <c r="G4" s="13" t="s">
        <v>443</v>
      </c>
      <c r="H4" s="13" t="s">
        <v>434</v>
      </c>
      <c r="J4" s="13" t="s">
        <v>441</v>
      </c>
      <c r="K4" s="13" t="s">
        <v>442</v>
      </c>
      <c r="L4" s="13" t="s">
        <v>445</v>
      </c>
      <c r="M4" s="13" t="s">
        <v>444</v>
      </c>
      <c r="N4" s="13" t="s">
        <v>447</v>
      </c>
      <c r="P4" s="13" t="s">
        <v>446</v>
      </c>
      <c r="Q4" s="24" t="s">
        <v>448</v>
      </c>
    </row>
    <row r="5" spans="1:17" ht="16.5" x14ac:dyDescent="0.2">
      <c r="A5" s="14">
        <v>1</v>
      </c>
      <c r="B5" s="14">
        <v>1</v>
      </c>
      <c r="C5" s="18">
        <f>游戏节奏!H4</f>
        <v>72</v>
      </c>
      <c r="D5" s="25">
        <v>0.7</v>
      </c>
      <c r="E5" s="18">
        <f>ROUND($C5*D5/5,0)*5</f>
        <v>50</v>
      </c>
      <c r="F5" s="18">
        <f>D5*1.5</f>
        <v>1.0499999999999998</v>
      </c>
      <c r="G5" s="18">
        <f>ROUND($C5*F5/5,0)*5</f>
        <v>75</v>
      </c>
      <c r="H5" s="18">
        <f>ROUND(游戏节奏!Q4,0)</f>
        <v>10</v>
      </c>
      <c r="J5" s="25">
        <v>0</v>
      </c>
      <c r="K5" s="25">
        <v>1</v>
      </c>
      <c r="L5" s="25"/>
      <c r="M5" s="14"/>
      <c r="N5" s="25">
        <v>0</v>
      </c>
      <c r="P5" s="18">
        <f>ROUND(C5*J5+E5*K5+IF(M5&gt;0,INDEX($G$5:$G$104,L5),0)*M5+H5*N5,0)</f>
        <v>50</v>
      </c>
      <c r="Q5" s="18">
        <f>ROUND(P5/10,0)*10</f>
        <v>50</v>
      </c>
    </row>
    <row r="6" spans="1:17" ht="16.5" x14ac:dyDescent="0.2">
      <c r="A6" s="14">
        <v>2</v>
      </c>
      <c r="B6" s="14">
        <v>1</v>
      </c>
      <c r="C6" s="18">
        <f>游戏节奏!H5</f>
        <v>100.8</v>
      </c>
      <c r="D6" s="25">
        <v>0.7</v>
      </c>
      <c r="E6" s="18">
        <f t="shared" ref="E6:E69" si="0">ROUND($C6*D6/5,0)*5</f>
        <v>70</v>
      </c>
      <c r="F6" s="18">
        <f t="shared" ref="F6:F69" si="1">D6*1.5</f>
        <v>1.0499999999999998</v>
      </c>
      <c r="G6" s="18">
        <f t="shared" ref="G6:G69" si="2">ROUND($C6*F6/5,0)*5</f>
        <v>105</v>
      </c>
      <c r="H6" s="18">
        <f>ROUND(游戏节奏!Q5,0)</f>
        <v>14</v>
      </c>
      <c r="J6" s="25">
        <v>0</v>
      </c>
      <c r="K6" s="25">
        <v>1</v>
      </c>
      <c r="L6" s="25"/>
      <c r="M6" s="14"/>
      <c r="N6" s="25">
        <v>0</v>
      </c>
      <c r="P6" s="18">
        <f t="shared" ref="P6:P69" si="3">ROUND(C6*J6+E6*K6+IF(M6&gt;0,INDEX($G$5:$G$104,L6),0)*M6+H6*N6,0)</f>
        <v>70</v>
      </c>
      <c r="Q6" s="18">
        <f t="shared" ref="Q6:Q69" si="4">ROUND(P6/10,0)*10</f>
        <v>70</v>
      </c>
    </row>
    <row r="7" spans="1:17" ht="16.5" x14ac:dyDescent="0.2">
      <c r="A7" s="14">
        <v>3</v>
      </c>
      <c r="B7" s="14">
        <v>1</v>
      </c>
      <c r="C7" s="18">
        <f>游戏节奏!H6</f>
        <v>129.60000000000002</v>
      </c>
      <c r="D7" s="25">
        <v>0.7</v>
      </c>
      <c r="E7" s="18">
        <f t="shared" si="0"/>
        <v>90</v>
      </c>
      <c r="F7" s="18">
        <f t="shared" si="1"/>
        <v>1.0499999999999998</v>
      </c>
      <c r="G7" s="18">
        <f t="shared" si="2"/>
        <v>135</v>
      </c>
      <c r="H7" s="18">
        <f>ROUND(游戏节奏!Q6,0)</f>
        <v>18</v>
      </c>
      <c r="J7" s="25">
        <v>0</v>
      </c>
      <c r="K7" s="25">
        <v>1</v>
      </c>
      <c r="L7" s="25"/>
      <c r="M7" s="14"/>
      <c r="N7" s="25">
        <v>0</v>
      </c>
      <c r="P7" s="18">
        <f t="shared" si="3"/>
        <v>90</v>
      </c>
      <c r="Q7" s="18">
        <f t="shared" si="4"/>
        <v>90</v>
      </c>
    </row>
    <row r="8" spans="1:17" ht="16.5" x14ac:dyDescent="0.2">
      <c r="A8" s="14">
        <v>4</v>
      </c>
      <c r="B8" s="14">
        <v>1</v>
      </c>
      <c r="C8" s="18">
        <f>游戏节奏!H7</f>
        <v>158.4</v>
      </c>
      <c r="D8" s="25">
        <v>0.7</v>
      </c>
      <c r="E8" s="18">
        <f t="shared" si="0"/>
        <v>110</v>
      </c>
      <c r="F8" s="18">
        <f t="shared" si="1"/>
        <v>1.0499999999999998</v>
      </c>
      <c r="G8" s="18">
        <f t="shared" si="2"/>
        <v>165</v>
      </c>
      <c r="H8" s="18">
        <f>ROUND(游戏节奏!Q7,0)</f>
        <v>22</v>
      </c>
      <c r="J8" s="25">
        <v>0</v>
      </c>
      <c r="K8" s="25">
        <v>1</v>
      </c>
      <c r="L8" s="25"/>
      <c r="M8" s="14"/>
      <c r="N8" s="25">
        <v>0</v>
      </c>
      <c r="P8" s="18">
        <f t="shared" si="3"/>
        <v>110</v>
      </c>
      <c r="Q8" s="18">
        <f t="shared" si="4"/>
        <v>110</v>
      </c>
    </row>
    <row r="9" spans="1:17" ht="16.5" x14ac:dyDescent="0.2">
      <c r="A9" s="14">
        <v>5</v>
      </c>
      <c r="B9" s="14">
        <v>1</v>
      </c>
      <c r="C9" s="18">
        <f>游戏节奏!H8</f>
        <v>187.20000000000002</v>
      </c>
      <c r="D9" s="25">
        <v>0.65</v>
      </c>
      <c r="E9" s="18">
        <f t="shared" si="0"/>
        <v>120</v>
      </c>
      <c r="F9" s="18">
        <f t="shared" si="1"/>
        <v>0.97500000000000009</v>
      </c>
      <c r="G9" s="18">
        <f t="shared" si="2"/>
        <v>185</v>
      </c>
      <c r="H9" s="18">
        <f>ROUND(游戏节奏!Q8,0)</f>
        <v>26</v>
      </c>
      <c r="J9" s="25">
        <v>0.15</v>
      </c>
      <c r="K9" s="25">
        <v>1</v>
      </c>
      <c r="L9" s="25"/>
      <c r="M9" s="14"/>
      <c r="N9" s="25">
        <v>0</v>
      </c>
      <c r="P9" s="18">
        <f t="shared" si="3"/>
        <v>148</v>
      </c>
      <c r="Q9" s="18">
        <f t="shared" si="4"/>
        <v>150</v>
      </c>
    </row>
    <row r="10" spans="1:17" ht="16.5" x14ac:dyDescent="0.2">
      <c r="A10" s="14">
        <v>6</v>
      </c>
      <c r="B10" s="14">
        <v>1</v>
      </c>
      <c r="C10" s="18">
        <f>游戏节奏!H9</f>
        <v>216.00000000000003</v>
      </c>
      <c r="D10" s="25">
        <v>0.62</v>
      </c>
      <c r="E10" s="18">
        <f t="shared" si="0"/>
        <v>135</v>
      </c>
      <c r="F10" s="18">
        <f t="shared" si="1"/>
        <v>0.92999999999999994</v>
      </c>
      <c r="G10" s="18">
        <f t="shared" si="2"/>
        <v>200</v>
      </c>
      <c r="H10" s="18">
        <f>ROUND(游戏节奏!Q9,0)</f>
        <v>30</v>
      </c>
      <c r="J10" s="25">
        <v>0.2</v>
      </c>
      <c r="K10" s="25">
        <v>1</v>
      </c>
      <c r="L10" s="25"/>
      <c r="M10" s="14"/>
      <c r="N10" s="25">
        <v>0</v>
      </c>
      <c r="P10" s="18">
        <f t="shared" si="3"/>
        <v>178</v>
      </c>
      <c r="Q10" s="18">
        <f t="shared" si="4"/>
        <v>180</v>
      </c>
    </row>
    <row r="11" spans="1:17" ht="16.5" x14ac:dyDescent="0.2">
      <c r="A11" s="14">
        <v>7</v>
      </c>
      <c r="B11" s="14">
        <v>1</v>
      </c>
      <c r="C11" s="18">
        <f>游戏节奏!H10</f>
        <v>244.8</v>
      </c>
      <c r="D11" s="25">
        <v>0.59</v>
      </c>
      <c r="E11" s="18">
        <f t="shared" si="0"/>
        <v>145</v>
      </c>
      <c r="F11" s="18">
        <f t="shared" si="1"/>
        <v>0.88500000000000001</v>
      </c>
      <c r="G11" s="18">
        <f t="shared" si="2"/>
        <v>215</v>
      </c>
      <c r="H11" s="18">
        <f>ROUND(游戏节奏!Q10,0)</f>
        <v>34</v>
      </c>
      <c r="J11" s="25">
        <v>0.25</v>
      </c>
      <c r="K11" s="25">
        <v>1</v>
      </c>
      <c r="L11" s="25"/>
      <c r="M11" s="14"/>
      <c r="N11" s="25">
        <v>0</v>
      </c>
      <c r="P11" s="18">
        <f t="shared" si="3"/>
        <v>206</v>
      </c>
      <c r="Q11" s="18">
        <f t="shared" si="4"/>
        <v>210</v>
      </c>
    </row>
    <row r="12" spans="1:17" ht="16.5" x14ac:dyDescent="0.2">
      <c r="A12" s="14">
        <v>8</v>
      </c>
      <c r="B12" s="14">
        <v>1</v>
      </c>
      <c r="C12" s="18">
        <f>游戏节奏!H11</f>
        <v>273.60000000000002</v>
      </c>
      <c r="D12" s="25">
        <v>0.56000000000000005</v>
      </c>
      <c r="E12" s="18">
        <f t="shared" si="0"/>
        <v>155</v>
      </c>
      <c r="F12" s="18">
        <f t="shared" si="1"/>
        <v>0.84000000000000008</v>
      </c>
      <c r="G12" s="18">
        <f t="shared" si="2"/>
        <v>230</v>
      </c>
      <c r="H12" s="18">
        <f>ROUND(游戏节奏!Q11,0)</f>
        <v>38</v>
      </c>
      <c r="J12" s="25">
        <v>0.3</v>
      </c>
      <c r="K12" s="25">
        <v>1</v>
      </c>
      <c r="L12" s="25"/>
      <c r="M12" s="14"/>
      <c r="N12" s="25">
        <v>0</v>
      </c>
      <c r="P12" s="18">
        <f t="shared" si="3"/>
        <v>237</v>
      </c>
      <c r="Q12" s="18">
        <f t="shared" si="4"/>
        <v>240</v>
      </c>
    </row>
    <row r="13" spans="1:17" ht="16.5" x14ac:dyDescent="0.2">
      <c r="A13" s="14">
        <v>9</v>
      </c>
      <c r="B13" s="14">
        <v>1</v>
      </c>
      <c r="C13" s="18">
        <f>游戏节奏!H12</f>
        <v>302.40000000000009</v>
      </c>
      <c r="D13" s="25">
        <v>0.53</v>
      </c>
      <c r="E13" s="18">
        <f t="shared" si="0"/>
        <v>160</v>
      </c>
      <c r="F13" s="18">
        <f t="shared" si="1"/>
        <v>0.79500000000000004</v>
      </c>
      <c r="G13" s="18">
        <f t="shared" si="2"/>
        <v>240</v>
      </c>
      <c r="H13" s="18">
        <f>ROUND(游戏节奏!Q12,0)</f>
        <v>42</v>
      </c>
      <c r="J13" s="25">
        <v>0.35</v>
      </c>
      <c r="K13" s="25">
        <v>1</v>
      </c>
      <c r="L13" s="25"/>
      <c r="M13" s="14"/>
      <c r="N13" s="25">
        <v>0</v>
      </c>
      <c r="P13" s="18">
        <f t="shared" si="3"/>
        <v>266</v>
      </c>
      <c r="Q13" s="18">
        <f t="shared" si="4"/>
        <v>270</v>
      </c>
    </row>
    <row r="14" spans="1:17" ht="16.5" x14ac:dyDescent="0.2">
      <c r="A14" s="14">
        <v>10</v>
      </c>
      <c r="B14" s="14">
        <v>1</v>
      </c>
      <c r="C14" s="18">
        <f>游戏节奏!H13</f>
        <v>331.2000000000001</v>
      </c>
      <c r="D14" s="25">
        <v>0.5</v>
      </c>
      <c r="E14" s="18">
        <f t="shared" si="0"/>
        <v>165</v>
      </c>
      <c r="F14" s="18">
        <f t="shared" si="1"/>
        <v>0.75</v>
      </c>
      <c r="G14" s="18">
        <f t="shared" si="2"/>
        <v>250</v>
      </c>
      <c r="H14" s="18">
        <f>ROUND(游戏节奏!Q13,0)</f>
        <v>46</v>
      </c>
      <c r="J14" s="25">
        <v>0.4</v>
      </c>
      <c r="K14" s="25">
        <v>1</v>
      </c>
      <c r="L14" s="27"/>
      <c r="M14" s="25"/>
      <c r="N14" s="25">
        <v>0</v>
      </c>
      <c r="P14" s="18">
        <f t="shared" si="3"/>
        <v>297</v>
      </c>
      <c r="Q14" s="18">
        <f t="shared" si="4"/>
        <v>300</v>
      </c>
    </row>
    <row r="15" spans="1:17" ht="16.5" x14ac:dyDescent="0.2">
      <c r="A15" s="14">
        <v>11</v>
      </c>
      <c r="B15" s="14">
        <v>2</v>
      </c>
      <c r="C15" s="18">
        <f>游戏节奏!H14</f>
        <v>378.00000000000011</v>
      </c>
      <c r="D15" s="25">
        <v>0.48</v>
      </c>
      <c r="E15" s="18">
        <f t="shared" si="0"/>
        <v>180</v>
      </c>
      <c r="F15" s="18">
        <f t="shared" si="1"/>
        <v>0.72</v>
      </c>
      <c r="G15" s="18">
        <f t="shared" si="2"/>
        <v>270</v>
      </c>
      <c r="H15" s="18">
        <f>ROUND(游戏节奏!Q14,0)</f>
        <v>53</v>
      </c>
      <c r="J15" s="25">
        <v>0.45</v>
      </c>
      <c r="K15" s="25">
        <v>1</v>
      </c>
      <c r="L15" s="27">
        <v>1</v>
      </c>
      <c r="M15" s="25">
        <v>1</v>
      </c>
      <c r="N15" s="25">
        <v>0</v>
      </c>
      <c r="P15" s="18">
        <f t="shared" si="3"/>
        <v>425</v>
      </c>
      <c r="Q15" s="18">
        <f t="shared" si="4"/>
        <v>430</v>
      </c>
    </row>
    <row r="16" spans="1:17" ht="16.5" x14ac:dyDescent="0.2">
      <c r="A16" s="14">
        <v>12</v>
      </c>
      <c r="B16" s="14">
        <v>2</v>
      </c>
      <c r="C16" s="18">
        <f>游戏节奏!H15</f>
        <v>424.80000000000007</v>
      </c>
      <c r="D16" s="25">
        <v>0.46</v>
      </c>
      <c r="E16" s="18">
        <f t="shared" si="0"/>
        <v>195</v>
      </c>
      <c r="F16" s="18">
        <f t="shared" si="1"/>
        <v>0.69000000000000006</v>
      </c>
      <c r="G16" s="18">
        <f t="shared" si="2"/>
        <v>295</v>
      </c>
      <c r="H16" s="18">
        <f>ROUND(游戏节奏!Q15,0)</f>
        <v>59</v>
      </c>
      <c r="J16" s="25">
        <v>0.5</v>
      </c>
      <c r="K16" s="25">
        <v>1</v>
      </c>
      <c r="L16" s="27">
        <v>2</v>
      </c>
      <c r="M16" s="25">
        <v>1</v>
      </c>
      <c r="N16" s="25">
        <v>0</v>
      </c>
      <c r="P16" s="18">
        <f t="shared" si="3"/>
        <v>512</v>
      </c>
      <c r="Q16" s="18">
        <f t="shared" si="4"/>
        <v>510</v>
      </c>
    </row>
    <row r="17" spans="1:17" ht="16.5" x14ac:dyDescent="0.2">
      <c r="A17" s="14">
        <v>13</v>
      </c>
      <c r="B17" s="14">
        <v>2</v>
      </c>
      <c r="C17" s="18">
        <f>游戏节奏!H16</f>
        <v>471.60000000000014</v>
      </c>
      <c r="D17" s="25">
        <v>0.44</v>
      </c>
      <c r="E17" s="18">
        <f t="shared" si="0"/>
        <v>210</v>
      </c>
      <c r="F17" s="18">
        <f t="shared" si="1"/>
        <v>0.66</v>
      </c>
      <c r="G17" s="18">
        <f t="shared" si="2"/>
        <v>310</v>
      </c>
      <c r="H17" s="18">
        <f>ROUND(游戏节奏!Q16,0)</f>
        <v>66</v>
      </c>
      <c r="J17" s="25">
        <v>0.55000000000000004</v>
      </c>
      <c r="K17" s="25">
        <v>1</v>
      </c>
      <c r="L17" s="27">
        <v>3</v>
      </c>
      <c r="M17" s="25">
        <v>1</v>
      </c>
      <c r="N17" s="25">
        <v>0</v>
      </c>
      <c r="P17" s="18">
        <f t="shared" si="3"/>
        <v>604</v>
      </c>
      <c r="Q17" s="18">
        <f t="shared" si="4"/>
        <v>600</v>
      </c>
    </row>
    <row r="18" spans="1:17" ht="16.5" x14ac:dyDescent="0.2">
      <c r="A18" s="14">
        <v>14</v>
      </c>
      <c r="B18" s="14">
        <v>2</v>
      </c>
      <c r="C18" s="18">
        <f>游戏节奏!H17</f>
        <v>518.4000000000002</v>
      </c>
      <c r="D18" s="25">
        <v>0.42</v>
      </c>
      <c r="E18" s="18">
        <f t="shared" si="0"/>
        <v>220</v>
      </c>
      <c r="F18" s="18">
        <f t="shared" si="1"/>
        <v>0.63</v>
      </c>
      <c r="G18" s="18">
        <f t="shared" si="2"/>
        <v>325</v>
      </c>
      <c r="H18" s="18">
        <f>ROUND(游戏节奏!Q17,0)</f>
        <v>72</v>
      </c>
      <c r="J18" s="25">
        <v>0.6</v>
      </c>
      <c r="K18" s="25">
        <v>1</v>
      </c>
      <c r="L18" s="27">
        <v>4</v>
      </c>
      <c r="M18" s="25">
        <v>1</v>
      </c>
      <c r="N18" s="25">
        <v>0</v>
      </c>
      <c r="P18" s="18">
        <f t="shared" si="3"/>
        <v>696</v>
      </c>
      <c r="Q18" s="18">
        <f t="shared" si="4"/>
        <v>700</v>
      </c>
    </row>
    <row r="19" spans="1:17" ht="16.5" x14ac:dyDescent="0.2">
      <c r="A19" s="14">
        <v>15</v>
      </c>
      <c r="B19" s="14">
        <v>2</v>
      </c>
      <c r="C19" s="18">
        <f>游戏节奏!H18</f>
        <v>565.20000000000016</v>
      </c>
      <c r="D19" s="25">
        <v>0.4</v>
      </c>
      <c r="E19" s="18">
        <f t="shared" si="0"/>
        <v>225</v>
      </c>
      <c r="F19" s="18">
        <f t="shared" si="1"/>
        <v>0.60000000000000009</v>
      </c>
      <c r="G19" s="18">
        <f t="shared" si="2"/>
        <v>340</v>
      </c>
      <c r="H19" s="18">
        <f>ROUND(游戏节奏!Q18,0)</f>
        <v>79</v>
      </c>
      <c r="J19" s="25">
        <v>0.65</v>
      </c>
      <c r="K19" s="25">
        <v>1</v>
      </c>
      <c r="L19" s="27">
        <v>5</v>
      </c>
      <c r="M19" s="25">
        <v>1</v>
      </c>
      <c r="N19" s="25">
        <v>0</v>
      </c>
      <c r="P19" s="18">
        <f t="shared" si="3"/>
        <v>777</v>
      </c>
      <c r="Q19" s="18">
        <f t="shared" si="4"/>
        <v>780</v>
      </c>
    </row>
    <row r="20" spans="1:17" ht="16.5" x14ac:dyDescent="0.2">
      <c r="A20" s="14">
        <v>16</v>
      </c>
      <c r="B20" s="14">
        <v>2</v>
      </c>
      <c r="C20" s="18">
        <f>游戏节奏!H19</f>
        <v>612.00000000000023</v>
      </c>
      <c r="D20" s="25">
        <v>0.38</v>
      </c>
      <c r="E20" s="18">
        <f t="shared" si="0"/>
        <v>235</v>
      </c>
      <c r="F20" s="18">
        <f t="shared" si="1"/>
        <v>0.57000000000000006</v>
      </c>
      <c r="G20" s="18">
        <f t="shared" si="2"/>
        <v>350</v>
      </c>
      <c r="H20" s="18">
        <f>ROUND(游戏节奏!Q19,0)</f>
        <v>85</v>
      </c>
      <c r="J20" s="25">
        <v>0.7</v>
      </c>
      <c r="K20" s="25">
        <v>1</v>
      </c>
      <c r="L20" s="27">
        <v>6</v>
      </c>
      <c r="M20" s="25">
        <v>1</v>
      </c>
      <c r="N20" s="25">
        <v>0</v>
      </c>
      <c r="P20" s="18">
        <f t="shared" si="3"/>
        <v>863</v>
      </c>
      <c r="Q20" s="18">
        <f t="shared" si="4"/>
        <v>860</v>
      </c>
    </row>
    <row r="21" spans="1:17" ht="16.5" x14ac:dyDescent="0.2">
      <c r="A21" s="14">
        <v>17</v>
      </c>
      <c r="B21" s="14">
        <v>2</v>
      </c>
      <c r="C21" s="18">
        <f>游戏节奏!H20</f>
        <v>658.8000000000003</v>
      </c>
      <c r="D21" s="25">
        <v>0.36</v>
      </c>
      <c r="E21" s="18">
        <f t="shared" si="0"/>
        <v>235</v>
      </c>
      <c r="F21" s="18">
        <f t="shared" si="1"/>
        <v>0.54</v>
      </c>
      <c r="G21" s="18">
        <f t="shared" si="2"/>
        <v>355</v>
      </c>
      <c r="H21" s="18">
        <f>ROUND(游戏节奏!Q20,0)</f>
        <v>92</v>
      </c>
      <c r="J21" s="25">
        <v>0.75</v>
      </c>
      <c r="K21" s="25">
        <v>1</v>
      </c>
      <c r="L21" s="27">
        <v>7</v>
      </c>
      <c r="M21" s="25">
        <v>1</v>
      </c>
      <c r="N21" s="25">
        <v>0</v>
      </c>
      <c r="P21" s="18">
        <f t="shared" si="3"/>
        <v>944</v>
      </c>
      <c r="Q21" s="18">
        <f t="shared" si="4"/>
        <v>940</v>
      </c>
    </row>
    <row r="22" spans="1:17" ht="16.5" x14ac:dyDescent="0.2">
      <c r="A22" s="14">
        <v>18</v>
      </c>
      <c r="B22" s="14">
        <v>2</v>
      </c>
      <c r="C22" s="18">
        <f>游戏节奏!H21</f>
        <v>705.60000000000036</v>
      </c>
      <c r="D22" s="25">
        <v>0.35</v>
      </c>
      <c r="E22" s="18">
        <f t="shared" si="0"/>
        <v>245</v>
      </c>
      <c r="F22" s="18">
        <f t="shared" si="1"/>
        <v>0.52499999999999991</v>
      </c>
      <c r="G22" s="18">
        <f t="shared" si="2"/>
        <v>370</v>
      </c>
      <c r="H22" s="18">
        <f>ROUND(游戏节奏!Q21,0)</f>
        <v>98</v>
      </c>
      <c r="J22" s="25">
        <v>0.8</v>
      </c>
      <c r="K22" s="25">
        <v>1</v>
      </c>
      <c r="L22" s="27">
        <v>8</v>
      </c>
      <c r="M22" s="25">
        <v>1</v>
      </c>
      <c r="N22" s="25">
        <v>0</v>
      </c>
      <c r="P22" s="18">
        <f t="shared" si="3"/>
        <v>1039</v>
      </c>
      <c r="Q22" s="18">
        <f t="shared" si="4"/>
        <v>1040</v>
      </c>
    </row>
    <row r="23" spans="1:17" ht="16.5" x14ac:dyDescent="0.2">
      <c r="A23" s="14">
        <v>19</v>
      </c>
      <c r="B23" s="14">
        <v>2</v>
      </c>
      <c r="C23" s="18">
        <f>游戏节奏!H22</f>
        <v>752.40000000000032</v>
      </c>
      <c r="D23" s="25">
        <v>0.34</v>
      </c>
      <c r="E23" s="18">
        <f t="shared" si="0"/>
        <v>255</v>
      </c>
      <c r="F23" s="18">
        <f t="shared" si="1"/>
        <v>0.51</v>
      </c>
      <c r="G23" s="18">
        <f t="shared" si="2"/>
        <v>385</v>
      </c>
      <c r="H23" s="18">
        <f>ROUND(游戏节奏!Q22,0)</f>
        <v>105</v>
      </c>
      <c r="J23" s="25">
        <v>0.85</v>
      </c>
      <c r="K23" s="25">
        <v>1</v>
      </c>
      <c r="L23" s="27">
        <v>9</v>
      </c>
      <c r="M23" s="25">
        <v>1</v>
      </c>
      <c r="N23" s="25">
        <v>0</v>
      </c>
      <c r="P23" s="18">
        <f t="shared" si="3"/>
        <v>1135</v>
      </c>
      <c r="Q23" s="18">
        <f t="shared" si="4"/>
        <v>1140</v>
      </c>
    </row>
    <row r="24" spans="1:17" ht="16.5" x14ac:dyDescent="0.2">
      <c r="A24" s="14">
        <v>20</v>
      </c>
      <c r="B24" s="14">
        <v>2</v>
      </c>
      <c r="C24" s="18">
        <f>游戏节奏!H23</f>
        <v>799.20000000000039</v>
      </c>
      <c r="D24" s="25">
        <v>0.33</v>
      </c>
      <c r="E24" s="18">
        <f t="shared" si="0"/>
        <v>265</v>
      </c>
      <c r="F24" s="18">
        <f t="shared" si="1"/>
        <v>0.495</v>
      </c>
      <c r="G24" s="18">
        <f t="shared" si="2"/>
        <v>395</v>
      </c>
      <c r="H24" s="18">
        <f>ROUND(游戏节奏!Q23,0)</f>
        <v>111</v>
      </c>
      <c r="J24" s="25">
        <v>0.9</v>
      </c>
      <c r="K24" s="25">
        <v>1</v>
      </c>
      <c r="L24" s="27">
        <v>10</v>
      </c>
      <c r="M24" s="25">
        <v>1</v>
      </c>
      <c r="N24" s="25">
        <v>1</v>
      </c>
      <c r="P24" s="18">
        <f t="shared" si="3"/>
        <v>1345</v>
      </c>
      <c r="Q24" s="18">
        <f t="shared" si="4"/>
        <v>1350</v>
      </c>
    </row>
    <row r="25" spans="1:17" ht="16.5" x14ac:dyDescent="0.2">
      <c r="A25" s="14">
        <v>21</v>
      </c>
      <c r="B25" s="14">
        <v>3</v>
      </c>
      <c r="C25" s="18">
        <f>游戏节奏!H24</f>
        <v>902.95200000000034</v>
      </c>
      <c r="D25" s="25">
        <v>0.32</v>
      </c>
      <c r="E25" s="18">
        <f t="shared" si="0"/>
        <v>290</v>
      </c>
      <c r="F25" s="18">
        <f t="shared" si="1"/>
        <v>0.48</v>
      </c>
      <c r="G25" s="18">
        <f t="shared" si="2"/>
        <v>435</v>
      </c>
      <c r="H25" s="18">
        <f>ROUND(游戏节奏!Q24,0)</f>
        <v>125</v>
      </c>
      <c r="J25" s="25">
        <v>0.95</v>
      </c>
      <c r="K25" s="25">
        <v>1</v>
      </c>
      <c r="L25" s="27">
        <v>11</v>
      </c>
      <c r="M25" s="25">
        <v>1</v>
      </c>
      <c r="N25" s="25">
        <v>1</v>
      </c>
      <c r="P25" s="18">
        <f t="shared" si="3"/>
        <v>1543</v>
      </c>
      <c r="Q25" s="18">
        <f t="shared" si="4"/>
        <v>1540</v>
      </c>
    </row>
    <row r="26" spans="1:17" ht="16.5" x14ac:dyDescent="0.2">
      <c r="A26" s="14">
        <v>22</v>
      </c>
      <c r="B26" s="14">
        <v>3</v>
      </c>
      <c r="C26" s="18">
        <f>游戏节奏!H25</f>
        <v>1006.7040000000004</v>
      </c>
      <c r="D26" s="25">
        <v>0.31</v>
      </c>
      <c r="E26" s="18">
        <f t="shared" si="0"/>
        <v>310</v>
      </c>
      <c r="F26" s="18">
        <f t="shared" si="1"/>
        <v>0.46499999999999997</v>
      </c>
      <c r="G26" s="18">
        <f t="shared" si="2"/>
        <v>470</v>
      </c>
      <c r="H26" s="18">
        <f>ROUND(游戏节奏!Q25,0)</f>
        <v>140</v>
      </c>
      <c r="J26" s="25">
        <v>1</v>
      </c>
      <c r="K26" s="25">
        <v>1</v>
      </c>
      <c r="L26" s="27">
        <v>12</v>
      </c>
      <c r="M26" s="25">
        <v>1</v>
      </c>
      <c r="N26" s="25">
        <v>1</v>
      </c>
      <c r="P26" s="18">
        <f t="shared" si="3"/>
        <v>1752</v>
      </c>
      <c r="Q26" s="18">
        <f t="shared" si="4"/>
        <v>1750</v>
      </c>
    </row>
    <row r="27" spans="1:17" ht="16.5" x14ac:dyDescent="0.2">
      <c r="A27" s="14">
        <v>23</v>
      </c>
      <c r="B27" s="14">
        <v>3</v>
      </c>
      <c r="C27" s="18">
        <f>游戏节奏!H26</f>
        <v>1110.4560000000004</v>
      </c>
      <c r="D27" s="25">
        <v>0.3</v>
      </c>
      <c r="E27" s="18">
        <f t="shared" si="0"/>
        <v>335</v>
      </c>
      <c r="F27" s="18">
        <f t="shared" si="1"/>
        <v>0.44999999999999996</v>
      </c>
      <c r="G27" s="18">
        <f t="shared" si="2"/>
        <v>500</v>
      </c>
      <c r="H27" s="18">
        <f>ROUND(游戏节奏!Q26,0)</f>
        <v>154</v>
      </c>
      <c r="J27" s="25">
        <v>1</v>
      </c>
      <c r="K27" s="25">
        <v>1</v>
      </c>
      <c r="L27" s="27">
        <v>13</v>
      </c>
      <c r="M27" s="25">
        <v>1</v>
      </c>
      <c r="N27" s="25">
        <v>1</v>
      </c>
      <c r="P27" s="18">
        <f t="shared" si="3"/>
        <v>1909</v>
      </c>
      <c r="Q27" s="18">
        <f t="shared" si="4"/>
        <v>1910</v>
      </c>
    </row>
    <row r="28" spans="1:17" ht="16.5" x14ac:dyDescent="0.2">
      <c r="A28" s="14">
        <v>24</v>
      </c>
      <c r="B28" s="14">
        <v>3</v>
      </c>
      <c r="C28" s="18">
        <f>游戏节奏!H27</f>
        <v>1214.2080000000005</v>
      </c>
      <c r="D28" s="25">
        <v>0.28999999999999998</v>
      </c>
      <c r="E28" s="18">
        <f t="shared" si="0"/>
        <v>350</v>
      </c>
      <c r="F28" s="18">
        <f t="shared" si="1"/>
        <v>0.43499999999999994</v>
      </c>
      <c r="G28" s="18">
        <f t="shared" si="2"/>
        <v>530</v>
      </c>
      <c r="H28" s="18">
        <f>ROUND(游戏节奏!Q27,0)</f>
        <v>169</v>
      </c>
      <c r="J28" s="25">
        <v>1</v>
      </c>
      <c r="K28" s="25">
        <v>1</v>
      </c>
      <c r="L28" s="27">
        <v>14</v>
      </c>
      <c r="M28" s="25">
        <v>1</v>
      </c>
      <c r="N28" s="25">
        <v>1</v>
      </c>
      <c r="P28" s="18">
        <f t="shared" si="3"/>
        <v>2058</v>
      </c>
      <c r="Q28" s="18">
        <f t="shared" si="4"/>
        <v>2060</v>
      </c>
    </row>
    <row r="29" spans="1:17" ht="16.5" x14ac:dyDescent="0.2">
      <c r="A29" s="14">
        <v>25</v>
      </c>
      <c r="B29" s="14">
        <v>3</v>
      </c>
      <c r="C29" s="18">
        <f>游戏节奏!H28</f>
        <v>1317.9600000000005</v>
      </c>
      <c r="D29" s="25">
        <v>0.28000000000000003</v>
      </c>
      <c r="E29" s="18">
        <f t="shared" si="0"/>
        <v>370</v>
      </c>
      <c r="F29" s="18">
        <f t="shared" si="1"/>
        <v>0.42000000000000004</v>
      </c>
      <c r="G29" s="18">
        <f t="shared" si="2"/>
        <v>555</v>
      </c>
      <c r="H29" s="18">
        <f>ROUND(游戏节奏!Q28,0)</f>
        <v>183</v>
      </c>
      <c r="J29" s="25">
        <v>1</v>
      </c>
      <c r="K29" s="25">
        <v>1</v>
      </c>
      <c r="L29" s="27">
        <v>15</v>
      </c>
      <c r="M29" s="25">
        <v>1</v>
      </c>
      <c r="N29" s="25">
        <v>1</v>
      </c>
      <c r="P29" s="18">
        <f t="shared" si="3"/>
        <v>2211</v>
      </c>
      <c r="Q29" s="18">
        <f t="shared" si="4"/>
        <v>2210</v>
      </c>
    </row>
    <row r="30" spans="1:17" ht="16.5" x14ac:dyDescent="0.2">
      <c r="A30" s="14">
        <v>26</v>
      </c>
      <c r="B30" s="14">
        <v>3</v>
      </c>
      <c r="C30" s="18">
        <f>游戏节奏!H29</f>
        <v>1421.7120000000007</v>
      </c>
      <c r="D30" s="25">
        <v>0.27</v>
      </c>
      <c r="E30" s="18">
        <f t="shared" si="0"/>
        <v>385</v>
      </c>
      <c r="F30" s="18">
        <f t="shared" si="1"/>
        <v>0.40500000000000003</v>
      </c>
      <c r="G30" s="18">
        <f t="shared" si="2"/>
        <v>575</v>
      </c>
      <c r="H30" s="18">
        <f>ROUND(游戏节奏!Q29,0)</f>
        <v>197</v>
      </c>
      <c r="J30" s="25">
        <v>1</v>
      </c>
      <c r="K30" s="25">
        <v>1</v>
      </c>
      <c r="L30" s="27">
        <v>16</v>
      </c>
      <c r="M30" s="25">
        <v>1</v>
      </c>
      <c r="N30" s="25">
        <v>1</v>
      </c>
      <c r="P30" s="18">
        <f t="shared" si="3"/>
        <v>2354</v>
      </c>
      <c r="Q30" s="18">
        <f t="shared" si="4"/>
        <v>2350</v>
      </c>
    </row>
    <row r="31" spans="1:17" ht="16.5" x14ac:dyDescent="0.2">
      <c r="A31" s="14">
        <v>27</v>
      </c>
      <c r="B31" s="14">
        <v>3</v>
      </c>
      <c r="C31" s="18">
        <f>游戏节奏!H30</f>
        <v>1525.4640000000006</v>
      </c>
      <c r="D31" s="25">
        <v>0.26</v>
      </c>
      <c r="E31" s="18">
        <f t="shared" si="0"/>
        <v>395</v>
      </c>
      <c r="F31" s="18">
        <f t="shared" si="1"/>
        <v>0.39</v>
      </c>
      <c r="G31" s="18">
        <f t="shared" si="2"/>
        <v>595</v>
      </c>
      <c r="H31" s="18">
        <f>ROUND(游戏节奏!Q30,0)</f>
        <v>212</v>
      </c>
      <c r="J31" s="25">
        <v>1</v>
      </c>
      <c r="K31" s="25">
        <v>1</v>
      </c>
      <c r="L31" s="27">
        <v>17</v>
      </c>
      <c r="M31" s="25">
        <v>1</v>
      </c>
      <c r="N31" s="25">
        <v>1</v>
      </c>
      <c r="P31" s="18">
        <f t="shared" si="3"/>
        <v>2487</v>
      </c>
      <c r="Q31" s="18">
        <f t="shared" si="4"/>
        <v>2490</v>
      </c>
    </row>
    <row r="32" spans="1:17" ht="16.5" x14ac:dyDescent="0.2">
      <c r="A32" s="14">
        <v>28</v>
      </c>
      <c r="B32" s="14">
        <v>3</v>
      </c>
      <c r="C32" s="18">
        <f>游戏节奏!H31</f>
        <v>1629.2160000000006</v>
      </c>
      <c r="D32" s="25">
        <v>0.25</v>
      </c>
      <c r="E32" s="18">
        <f t="shared" si="0"/>
        <v>405</v>
      </c>
      <c r="F32" s="18">
        <f t="shared" si="1"/>
        <v>0.375</v>
      </c>
      <c r="G32" s="18">
        <f t="shared" si="2"/>
        <v>610</v>
      </c>
      <c r="H32" s="18">
        <f>ROUND(游戏节奏!Q31,0)</f>
        <v>226</v>
      </c>
      <c r="J32" s="25">
        <v>1</v>
      </c>
      <c r="K32" s="25">
        <v>1</v>
      </c>
      <c r="L32" s="27">
        <v>18</v>
      </c>
      <c r="M32" s="25">
        <v>1</v>
      </c>
      <c r="N32" s="25">
        <v>1</v>
      </c>
      <c r="P32" s="18">
        <f t="shared" si="3"/>
        <v>2630</v>
      </c>
      <c r="Q32" s="18">
        <f t="shared" si="4"/>
        <v>2630</v>
      </c>
    </row>
    <row r="33" spans="1:17" ht="16.5" x14ac:dyDescent="0.2">
      <c r="A33" s="14">
        <v>29</v>
      </c>
      <c r="B33" s="14">
        <v>3</v>
      </c>
      <c r="C33" s="18">
        <f>游戏节奏!H32</f>
        <v>1732.9680000000008</v>
      </c>
      <c r="D33" s="25">
        <v>0.24</v>
      </c>
      <c r="E33" s="18">
        <f t="shared" si="0"/>
        <v>415</v>
      </c>
      <c r="F33" s="18">
        <f t="shared" si="1"/>
        <v>0.36</v>
      </c>
      <c r="G33" s="18">
        <f t="shared" si="2"/>
        <v>625</v>
      </c>
      <c r="H33" s="18">
        <f>ROUND(游戏节奏!Q32,0)</f>
        <v>241</v>
      </c>
      <c r="J33" s="25">
        <v>1</v>
      </c>
      <c r="K33" s="25">
        <v>1</v>
      </c>
      <c r="L33" s="27">
        <v>19</v>
      </c>
      <c r="M33" s="25">
        <v>1</v>
      </c>
      <c r="N33" s="25">
        <v>1</v>
      </c>
      <c r="P33" s="18">
        <f t="shared" si="3"/>
        <v>2774</v>
      </c>
      <c r="Q33" s="18">
        <f t="shared" si="4"/>
        <v>2770</v>
      </c>
    </row>
    <row r="34" spans="1:17" ht="16.5" x14ac:dyDescent="0.2">
      <c r="A34" s="14">
        <v>30</v>
      </c>
      <c r="B34" s="14">
        <v>3</v>
      </c>
      <c r="C34" s="18">
        <f>游戏节奏!H33</f>
        <v>3673.4400000000014</v>
      </c>
      <c r="D34" s="26">
        <v>0.15</v>
      </c>
      <c r="E34" s="18">
        <f t="shared" si="0"/>
        <v>550</v>
      </c>
      <c r="F34" s="18">
        <f t="shared" si="1"/>
        <v>0.22499999999999998</v>
      </c>
      <c r="G34" s="18">
        <f t="shared" si="2"/>
        <v>825</v>
      </c>
      <c r="H34" s="18">
        <f>ROUND(游戏节奏!Q33,0)</f>
        <v>255</v>
      </c>
      <c r="J34" s="25">
        <v>1</v>
      </c>
      <c r="K34" s="25">
        <v>1</v>
      </c>
      <c r="L34" s="27">
        <v>20</v>
      </c>
      <c r="M34" s="25">
        <v>1</v>
      </c>
      <c r="N34" s="25">
        <v>1</v>
      </c>
      <c r="P34" s="18">
        <f t="shared" si="3"/>
        <v>4873</v>
      </c>
      <c r="Q34" s="18">
        <f t="shared" si="4"/>
        <v>4870</v>
      </c>
    </row>
    <row r="35" spans="1:17" ht="16.5" x14ac:dyDescent="0.2">
      <c r="A35" s="14">
        <v>31</v>
      </c>
      <c r="B35" s="14">
        <v>4</v>
      </c>
      <c r="C35" s="18">
        <f>游戏节奏!H34</f>
        <v>3791.5200000000013</v>
      </c>
      <c r="D35" s="26">
        <v>0.14799999999999999</v>
      </c>
      <c r="E35" s="18">
        <f t="shared" si="0"/>
        <v>560</v>
      </c>
      <c r="F35" s="18">
        <f t="shared" si="1"/>
        <v>0.22199999999999998</v>
      </c>
      <c r="G35" s="18">
        <f t="shared" si="2"/>
        <v>840</v>
      </c>
      <c r="H35" s="18">
        <f>ROUND(游戏节奏!Q34,0)</f>
        <v>263</v>
      </c>
      <c r="J35" s="25">
        <v>1</v>
      </c>
      <c r="K35" s="25">
        <v>1</v>
      </c>
      <c r="L35" s="27">
        <v>21</v>
      </c>
      <c r="M35" s="25">
        <v>1</v>
      </c>
      <c r="N35" s="25">
        <v>1</v>
      </c>
      <c r="P35" s="18">
        <f t="shared" si="3"/>
        <v>5050</v>
      </c>
      <c r="Q35" s="18">
        <f t="shared" si="4"/>
        <v>5050</v>
      </c>
    </row>
    <row r="36" spans="1:17" ht="16.5" x14ac:dyDescent="0.2">
      <c r="A36" s="14">
        <v>32</v>
      </c>
      <c r="B36" s="14">
        <v>4</v>
      </c>
      <c r="C36" s="18">
        <f>游戏节奏!H35</f>
        <v>3909.6000000000013</v>
      </c>
      <c r="D36" s="26">
        <v>0.14599999999999999</v>
      </c>
      <c r="E36" s="18">
        <f t="shared" si="0"/>
        <v>570</v>
      </c>
      <c r="F36" s="18">
        <f t="shared" si="1"/>
        <v>0.21899999999999997</v>
      </c>
      <c r="G36" s="18">
        <f t="shared" si="2"/>
        <v>855</v>
      </c>
      <c r="H36" s="18">
        <f>ROUND(游戏节奏!Q35,0)</f>
        <v>272</v>
      </c>
      <c r="J36" s="25">
        <v>1</v>
      </c>
      <c r="K36" s="25">
        <v>1</v>
      </c>
      <c r="L36" s="27">
        <v>22</v>
      </c>
      <c r="M36" s="25">
        <v>1</v>
      </c>
      <c r="N36" s="25">
        <v>1</v>
      </c>
      <c r="P36" s="18">
        <f t="shared" si="3"/>
        <v>5222</v>
      </c>
      <c r="Q36" s="18">
        <f t="shared" si="4"/>
        <v>5220</v>
      </c>
    </row>
    <row r="37" spans="1:17" ht="16.5" x14ac:dyDescent="0.2">
      <c r="A37" s="14">
        <v>33</v>
      </c>
      <c r="B37" s="14">
        <v>4</v>
      </c>
      <c r="C37" s="18">
        <f>游戏节奏!H36</f>
        <v>4027.6800000000007</v>
      </c>
      <c r="D37" s="26">
        <v>0.14399999999999999</v>
      </c>
      <c r="E37" s="18">
        <f t="shared" si="0"/>
        <v>580</v>
      </c>
      <c r="F37" s="18">
        <f t="shared" si="1"/>
        <v>0.21599999999999997</v>
      </c>
      <c r="G37" s="18">
        <f t="shared" si="2"/>
        <v>870</v>
      </c>
      <c r="H37" s="18">
        <f>ROUND(游戏节奏!Q36,0)</f>
        <v>280</v>
      </c>
      <c r="J37" s="25">
        <v>1</v>
      </c>
      <c r="K37" s="25">
        <v>1</v>
      </c>
      <c r="L37" s="27">
        <v>23</v>
      </c>
      <c r="M37" s="25">
        <v>1</v>
      </c>
      <c r="N37" s="25">
        <v>1</v>
      </c>
      <c r="P37" s="18">
        <f t="shared" si="3"/>
        <v>5388</v>
      </c>
      <c r="Q37" s="18">
        <f t="shared" si="4"/>
        <v>5390</v>
      </c>
    </row>
    <row r="38" spans="1:17" ht="16.5" x14ac:dyDescent="0.2">
      <c r="A38" s="14">
        <v>34</v>
      </c>
      <c r="B38" s="14">
        <v>4</v>
      </c>
      <c r="C38" s="18">
        <f>游戏节奏!H37</f>
        <v>4145.76</v>
      </c>
      <c r="D38" s="26">
        <v>0.14199999999999999</v>
      </c>
      <c r="E38" s="18">
        <f t="shared" si="0"/>
        <v>590</v>
      </c>
      <c r="F38" s="18">
        <f t="shared" si="1"/>
        <v>0.21299999999999997</v>
      </c>
      <c r="G38" s="18">
        <f t="shared" si="2"/>
        <v>885</v>
      </c>
      <c r="H38" s="18">
        <f>ROUND(游戏节奏!Q37,0)</f>
        <v>288</v>
      </c>
      <c r="J38" s="25">
        <v>1</v>
      </c>
      <c r="K38" s="25">
        <v>1</v>
      </c>
      <c r="L38" s="27">
        <v>24</v>
      </c>
      <c r="M38" s="25">
        <v>1</v>
      </c>
      <c r="N38" s="25">
        <v>1</v>
      </c>
      <c r="P38" s="18">
        <f t="shared" si="3"/>
        <v>5554</v>
      </c>
      <c r="Q38" s="18">
        <f t="shared" si="4"/>
        <v>5550</v>
      </c>
    </row>
    <row r="39" spans="1:17" ht="16.5" x14ac:dyDescent="0.2">
      <c r="A39" s="14">
        <v>35</v>
      </c>
      <c r="B39" s="14">
        <v>4</v>
      </c>
      <c r="C39" s="18">
        <f>游戏节奏!H38</f>
        <v>4263.84</v>
      </c>
      <c r="D39" s="26">
        <v>0.14000000000000001</v>
      </c>
      <c r="E39" s="18">
        <f t="shared" si="0"/>
        <v>595</v>
      </c>
      <c r="F39" s="18">
        <f t="shared" si="1"/>
        <v>0.21000000000000002</v>
      </c>
      <c r="G39" s="18">
        <f t="shared" si="2"/>
        <v>895</v>
      </c>
      <c r="H39" s="18">
        <f>ROUND(游戏节奏!Q38,0)</f>
        <v>296</v>
      </c>
      <c r="J39" s="25">
        <v>1</v>
      </c>
      <c r="K39" s="25">
        <v>1</v>
      </c>
      <c r="L39" s="27">
        <v>25</v>
      </c>
      <c r="M39" s="25">
        <v>1</v>
      </c>
      <c r="N39" s="25">
        <v>1</v>
      </c>
      <c r="P39" s="18">
        <f t="shared" si="3"/>
        <v>5710</v>
      </c>
      <c r="Q39" s="18">
        <f t="shared" si="4"/>
        <v>5710</v>
      </c>
    </row>
    <row r="40" spans="1:17" ht="16.5" x14ac:dyDescent="0.2">
      <c r="A40" s="14">
        <v>36</v>
      </c>
      <c r="B40" s="14">
        <v>4</v>
      </c>
      <c r="C40" s="18">
        <f>游戏节奏!H39</f>
        <v>4381.92</v>
      </c>
      <c r="D40" s="26">
        <v>0.13800000000000001</v>
      </c>
      <c r="E40" s="18">
        <f t="shared" si="0"/>
        <v>605</v>
      </c>
      <c r="F40" s="18">
        <f t="shared" si="1"/>
        <v>0.20700000000000002</v>
      </c>
      <c r="G40" s="18">
        <f t="shared" si="2"/>
        <v>905</v>
      </c>
      <c r="H40" s="18">
        <f>ROUND(游戏节奏!Q39,0)</f>
        <v>304</v>
      </c>
      <c r="J40" s="25">
        <v>1</v>
      </c>
      <c r="K40" s="25">
        <v>1</v>
      </c>
      <c r="L40" s="27">
        <v>26</v>
      </c>
      <c r="M40" s="25">
        <v>1</v>
      </c>
      <c r="N40" s="25">
        <v>1</v>
      </c>
      <c r="P40" s="18">
        <f t="shared" si="3"/>
        <v>5866</v>
      </c>
      <c r="Q40" s="18">
        <f t="shared" si="4"/>
        <v>5870</v>
      </c>
    </row>
    <row r="41" spans="1:17" ht="16.5" x14ac:dyDescent="0.2">
      <c r="A41" s="14">
        <v>37</v>
      </c>
      <c r="B41" s="14">
        <v>4</v>
      </c>
      <c r="C41" s="18">
        <f>游戏节奏!H40</f>
        <v>4500</v>
      </c>
      <c r="D41" s="26">
        <v>0.13600000000000001</v>
      </c>
      <c r="E41" s="18">
        <f t="shared" si="0"/>
        <v>610</v>
      </c>
      <c r="F41" s="18">
        <f t="shared" si="1"/>
        <v>0.20400000000000001</v>
      </c>
      <c r="G41" s="18">
        <f t="shared" si="2"/>
        <v>920</v>
      </c>
      <c r="H41" s="18">
        <f>ROUND(游戏节奏!Q40,0)</f>
        <v>313</v>
      </c>
      <c r="J41" s="25">
        <v>1</v>
      </c>
      <c r="K41" s="25">
        <v>1</v>
      </c>
      <c r="L41" s="27">
        <v>27</v>
      </c>
      <c r="M41" s="25">
        <v>1</v>
      </c>
      <c r="N41" s="25">
        <v>1</v>
      </c>
      <c r="P41" s="18">
        <f t="shared" si="3"/>
        <v>6018</v>
      </c>
      <c r="Q41" s="18">
        <f t="shared" si="4"/>
        <v>6020</v>
      </c>
    </row>
    <row r="42" spans="1:17" ht="16.5" x14ac:dyDescent="0.2">
      <c r="A42" s="14">
        <v>38</v>
      </c>
      <c r="B42" s="14">
        <v>4</v>
      </c>
      <c r="C42" s="18">
        <f>游戏节奏!H41</f>
        <v>4618.08</v>
      </c>
      <c r="D42" s="26">
        <v>0.13400000000000001</v>
      </c>
      <c r="E42" s="18">
        <f t="shared" si="0"/>
        <v>620</v>
      </c>
      <c r="F42" s="18">
        <f t="shared" si="1"/>
        <v>0.20100000000000001</v>
      </c>
      <c r="G42" s="18">
        <f t="shared" si="2"/>
        <v>930</v>
      </c>
      <c r="H42" s="18">
        <f>ROUND(游戏节奏!Q41,0)</f>
        <v>321</v>
      </c>
      <c r="J42" s="25">
        <v>1</v>
      </c>
      <c r="K42" s="25">
        <v>1</v>
      </c>
      <c r="L42" s="27">
        <v>28</v>
      </c>
      <c r="M42" s="25">
        <v>1</v>
      </c>
      <c r="N42" s="25">
        <v>1</v>
      </c>
      <c r="P42" s="18">
        <f t="shared" si="3"/>
        <v>6169</v>
      </c>
      <c r="Q42" s="18">
        <f t="shared" si="4"/>
        <v>6170</v>
      </c>
    </row>
    <row r="43" spans="1:17" ht="16.5" x14ac:dyDescent="0.2">
      <c r="A43" s="14">
        <v>39</v>
      </c>
      <c r="B43" s="14">
        <v>4</v>
      </c>
      <c r="C43" s="18">
        <f>游戏节奏!H42</f>
        <v>4736.16</v>
      </c>
      <c r="D43" s="26">
        <v>0.13200000000000001</v>
      </c>
      <c r="E43" s="18">
        <f t="shared" si="0"/>
        <v>625</v>
      </c>
      <c r="F43" s="18">
        <f t="shared" si="1"/>
        <v>0.19800000000000001</v>
      </c>
      <c r="G43" s="18">
        <f t="shared" si="2"/>
        <v>940</v>
      </c>
      <c r="H43" s="18">
        <f>ROUND(游戏节奏!Q42,0)</f>
        <v>329</v>
      </c>
      <c r="J43" s="25">
        <v>1</v>
      </c>
      <c r="K43" s="25">
        <v>1</v>
      </c>
      <c r="L43" s="27">
        <v>29</v>
      </c>
      <c r="M43" s="25">
        <v>1</v>
      </c>
      <c r="N43" s="25">
        <v>1</v>
      </c>
      <c r="P43" s="18">
        <f t="shared" si="3"/>
        <v>6315</v>
      </c>
      <c r="Q43" s="18">
        <f t="shared" si="4"/>
        <v>6320</v>
      </c>
    </row>
    <row r="44" spans="1:17" ht="16.5" x14ac:dyDescent="0.2">
      <c r="A44" s="14">
        <v>40</v>
      </c>
      <c r="B44" s="14">
        <v>4</v>
      </c>
      <c r="C44" s="18">
        <f>游戏节奏!H43</f>
        <v>4854.24</v>
      </c>
      <c r="D44" s="26">
        <v>0.13</v>
      </c>
      <c r="E44" s="18">
        <f t="shared" si="0"/>
        <v>630</v>
      </c>
      <c r="F44" s="18">
        <f t="shared" si="1"/>
        <v>0.19500000000000001</v>
      </c>
      <c r="G44" s="18">
        <f t="shared" si="2"/>
        <v>945</v>
      </c>
      <c r="H44" s="18">
        <f>ROUND(游戏节奏!Q43,0)</f>
        <v>337</v>
      </c>
      <c r="J44" s="25">
        <v>1</v>
      </c>
      <c r="K44" s="25">
        <v>1</v>
      </c>
      <c r="L44" s="27">
        <v>30</v>
      </c>
      <c r="M44" s="25">
        <v>1</v>
      </c>
      <c r="N44" s="25">
        <v>1</v>
      </c>
      <c r="P44" s="18">
        <f t="shared" si="3"/>
        <v>6646</v>
      </c>
      <c r="Q44" s="18">
        <f t="shared" si="4"/>
        <v>6650</v>
      </c>
    </row>
    <row r="45" spans="1:17" ht="16.5" x14ac:dyDescent="0.2">
      <c r="A45" s="14">
        <v>41</v>
      </c>
      <c r="B45" s="14">
        <v>5</v>
      </c>
      <c r="C45" s="18">
        <f>游戏节奏!H44</f>
        <v>5019.8399999999992</v>
      </c>
      <c r="D45" s="26">
        <v>0.128</v>
      </c>
      <c r="E45" s="18">
        <f t="shared" si="0"/>
        <v>645</v>
      </c>
      <c r="F45" s="18">
        <f t="shared" si="1"/>
        <v>0.192</v>
      </c>
      <c r="G45" s="18">
        <f t="shared" si="2"/>
        <v>965</v>
      </c>
      <c r="H45" s="18">
        <f>ROUND(游戏节奏!Q44,0)</f>
        <v>349</v>
      </c>
      <c r="J45" s="25">
        <v>1</v>
      </c>
      <c r="K45" s="25">
        <v>1</v>
      </c>
      <c r="L45" s="27">
        <v>31</v>
      </c>
      <c r="M45" s="25">
        <v>1</v>
      </c>
      <c r="N45" s="25">
        <v>1</v>
      </c>
      <c r="P45" s="18">
        <f t="shared" si="3"/>
        <v>6854</v>
      </c>
      <c r="Q45" s="18">
        <f t="shared" si="4"/>
        <v>6850</v>
      </c>
    </row>
    <row r="46" spans="1:17" ht="16.5" x14ac:dyDescent="0.2">
      <c r="A46" s="14">
        <v>42</v>
      </c>
      <c r="B46" s="14">
        <v>5</v>
      </c>
      <c r="C46" s="18">
        <f>游戏节奏!H45</f>
        <v>5185.4399999999996</v>
      </c>
      <c r="D46" s="26">
        <v>0.126</v>
      </c>
      <c r="E46" s="18">
        <f t="shared" si="0"/>
        <v>655</v>
      </c>
      <c r="F46" s="18">
        <f t="shared" si="1"/>
        <v>0.189</v>
      </c>
      <c r="G46" s="18">
        <f t="shared" si="2"/>
        <v>980</v>
      </c>
      <c r="H46" s="18">
        <f>ROUND(游戏节奏!Q45,0)</f>
        <v>360</v>
      </c>
      <c r="J46" s="25">
        <v>1</v>
      </c>
      <c r="K46" s="25">
        <v>1</v>
      </c>
      <c r="L46" s="27">
        <v>32</v>
      </c>
      <c r="M46" s="25">
        <v>1</v>
      </c>
      <c r="N46" s="25">
        <v>1</v>
      </c>
      <c r="P46" s="18">
        <f t="shared" si="3"/>
        <v>7055</v>
      </c>
      <c r="Q46" s="18">
        <f t="shared" si="4"/>
        <v>7060</v>
      </c>
    </row>
    <row r="47" spans="1:17" ht="16.5" x14ac:dyDescent="0.2">
      <c r="A47" s="14">
        <v>43</v>
      </c>
      <c r="B47" s="14">
        <v>5</v>
      </c>
      <c r="C47" s="18">
        <f>游戏节奏!H46</f>
        <v>5351.04</v>
      </c>
      <c r="D47" s="26">
        <v>0.124</v>
      </c>
      <c r="E47" s="18">
        <f t="shared" si="0"/>
        <v>665</v>
      </c>
      <c r="F47" s="18">
        <f t="shared" si="1"/>
        <v>0.186</v>
      </c>
      <c r="G47" s="18">
        <f t="shared" si="2"/>
        <v>995</v>
      </c>
      <c r="H47" s="18">
        <f>ROUND(游戏节奏!Q46,0)</f>
        <v>372</v>
      </c>
      <c r="J47" s="25">
        <v>1</v>
      </c>
      <c r="K47" s="25">
        <v>1</v>
      </c>
      <c r="L47" s="27">
        <v>33</v>
      </c>
      <c r="M47" s="25">
        <v>1</v>
      </c>
      <c r="N47" s="25">
        <v>1</v>
      </c>
      <c r="P47" s="18">
        <f t="shared" si="3"/>
        <v>7258</v>
      </c>
      <c r="Q47" s="18">
        <f t="shared" si="4"/>
        <v>7260</v>
      </c>
    </row>
    <row r="48" spans="1:17" ht="16.5" x14ac:dyDescent="0.2">
      <c r="A48" s="14">
        <v>44</v>
      </c>
      <c r="B48" s="14">
        <v>5</v>
      </c>
      <c r="C48" s="18">
        <f>游戏节奏!H47</f>
        <v>5516.64</v>
      </c>
      <c r="D48" s="26">
        <v>0.122</v>
      </c>
      <c r="E48" s="18">
        <f t="shared" si="0"/>
        <v>675</v>
      </c>
      <c r="F48" s="18">
        <f t="shared" si="1"/>
        <v>0.183</v>
      </c>
      <c r="G48" s="18">
        <f t="shared" si="2"/>
        <v>1010</v>
      </c>
      <c r="H48" s="18">
        <f>ROUND(游戏节奏!Q47,0)</f>
        <v>383</v>
      </c>
      <c r="J48" s="25">
        <v>1</v>
      </c>
      <c r="K48" s="25">
        <v>1</v>
      </c>
      <c r="L48" s="27">
        <v>34</v>
      </c>
      <c r="M48" s="25">
        <v>1</v>
      </c>
      <c r="N48" s="25">
        <v>1</v>
      </c>
      <c r="P48" s="18">
        <f t="shared" si="3"/>
        <v>7460</v>
      </c>
      <c r="Q48" s="18">
        <f t="shared" si="4"/>
        <v>7460</v>
      </c>
    </row>
    <row r="49" spans="1:17" ht="16.5" x14ac:dyDescent="0.2">
      <c r="A49" s="14">
        <v>45</v>
      </c>
      <c r="B49" s="14">
        <v>5</v>
      </c>
      <c r="C49" s="18">
        <f>游戏节奏!H48</f>
        <v>5682.24</v>
      </c>
      <c r="D49" s="26">
        <v>0.12</v>
      </c>
      <c r="E49" s="18">
        <f t="shared" si="0"/>
        <v>680</v>
      </c>
      <c r="F49" s="18">
        <f t="shared" si="1"/>
        <v>0.18</v>
      </c>
      <c r="G49" s="18">
        <f t="shared" si="2"/>
        <v>1025</v>
      </c>
      <c r="H49" s="18">
        <f>ROUND(游戏节奏!Q48,0)</f>
        <v>395</v>
      </c>
      <c r="J49" s="25">
        <v>1</v>
      </c>
      <c r="K49" s="25">
        <v>1</v>
      </c>
      <c r="L49" s="27">
        <v>35</v>
      </c>
      <c r="M49" s="25">
        <v>1</v>
      </c>
      <c r="N49" s="25">
        <v>1</v>
      </c>
      <c r="P49" s="18">
        <f t="shared" si="3"/>
        <v>7652</v>
      </c>
      <c r="Q49" s="18">
        <f t="shared" si="4"/>
        <v>7650</v>
      </c>
    </row>
    <row r="50" spans="1:17" ht="16.5" x14ac:dyDescent="0.2">
      <c r="A50" s="14">
        <v>46</v>
      </c>
      <c r="B50" s="14">
        <v>5</v>
      </c>
      <c r="C50" s="18">
        <f>游戏节奏!H49</f>
        <v>5847.84</v>
      </c>
      <c r="D50" s="26">
        <v>0.11799999999999999</v>
      </c>
      <c r="E50" s="18">
        <f t="shared" si="0"/>
        <v>690</v>
      </c>
      <c r="F50" s="18">
        <f t="shared" si="1"/>
        <v>0.17699999999999999</v>
      </c>
      <c r="G50" s="18">
        <f t="shared" si="2"/>
        <v>1035</v>
      </c>
      <c r="H50" s="18">
        <f>ROUND(游戏节奏!Q49,0)</f>
        <v>406</v>
      </c>
      <c r="J50" s="25">
        <v>1</v>
      </c>
      <c r="K50" s="25">
        <v>1</v>
      </c>
      <c r="L50" s="27">
        <v>36</v>
      </c>
      <c r="M50" s="25">
        <v>1</v>
      </c>
      <c r="N50" s="25">
        <v>1</v>
      </c>
      <c r="P50" s="18">
        <f t="shared" si="3"/>
        <v>7849</v>
      </c>
      <c r="Q50" s="18">
        <f t="shared" si="4"/>
        <v>7850</v>
      </c>
    </row>
    <row r="51" spans="1:17" ht="16.5" x14ac:dyDescent="0.2">
      <c r="A51" s="14">
        <v>47</v>
      </c>
      <c r="B51" s="14">
        <v>5</v>
      </c>
      <c r="C51" s="18">
        <f>游戏节奏!H50</f>
        <v>6013.4400000000005</v>
      </c>
      <c r="D51" s="26">
        <v>0.11600000000000001</v>
      </c>
      <c r="E51" s="18">
        <f t="shared" si="0"/>
        <v>700</v>
      </c>
      <c r="F51" s="18">
        <f t="shared" si="1"/>
        <v>0.17400000000000002</v>
      </c>
      <c r="G51" s="18">
        <f t="shared" si="2"/>
        <v>1045</v>
      </c>
      <c r="H51" s="18">
        <f>ROUND(游戏节奏!Q50,0)</f>
        <v>418</v>
      </c>
      <c r="J51" s="25">
        <v>1</v>
      </c>
      <c r="K51" s="25">
        <v>1</v>
      </c>
      <c r="L51" s="27">
        <v>37</v>
      </c>
      <c r="M51" s="25">
        <v>1</v>
      </c>
      <c r="N51" s="25">
        <v>1</v>
      </c>
      <c r="P51" s="18">
        <f t="shared" si="3"/>
        <v>8051</v>
      </c>
      <c r="Q51" s="18">
        <f t="shared" si="4"/>
        <v>8050</v>
      </c>
    </row>
    <row r="52" spans="1:17" ht="16.5" x14ac:dyDescent="0.2">
      <c r="A52" s="14">
        <v>48</v>
      </c>
      <c r="B52" s="14">
        <v>5</v>
      </c>
      <c r="C52" s="18">
        <f>游戏节奏!H51</f>
        <v>6179.0400000000009</v>
      </c>
      <c r="D52" s="26">
        <v>0.114</v>
      </c>
      <c r="E52" s="18">
        <f t="shared" si="0"/>
        <v>705</v>
      </c>
      <c r="F52" s="18">
        <f t="shared" si="1"/>
        <v>0.17100000000000001</v>
      </c>
      <c r="G52" s="18">
        <f t="shared" si="2"/>
        <v>1055</v>
      </c>
      <c r="H52" s="18">
        <f>ROUND(游戏节奏!Q51,0)</f>
        <v>429</v>
      </c>
      <c r="J52" s="25">
        <v>1</v>
      </c>
      <c r="K52" s="25">
        <v>1</v>
      </c>
      <c r="L52" s="27">
        <v>38</v>
      </c>
      <c r="M52" s="25">
        <v>1</v>
      </c>
      <c r="N52" s="25">
        <v>1</v>
      </c>
      <c r="P52" s="18">
        <f t="shared" si="3"/>
        <v>8243</v>
      </c>
      <c r="Q52" s="18">
        <f t="shared" si="4"/>
        <v>8240</v>
      </c>
    </row>
    <row r="53" spans="1:17" ht="16.5" x14ac:dyDescent="0.2">
      <c r="A53" s="14">
        <v>49</v>
      </c>
      <c r="B53" s="14">
        <v>5</v>
      </c>
      <c r="C53" s="18">
        <f>游戏节奏!H52</f>
        <v>6344.64</v>
      </c>
      <c r="D53" s="26">
        <v>0.112</v>
      </c>
      <c r="E53" s="18">
        <f t="shared" si="0"/>
        <v>710</v>
      </c>
      <c r="F53" s="18">
        <f t="shared" si="1"/>
        <v>0.16800000000000001</v>
      </c>
      <c r="G53" s="18">
        <f t="shared" si="2"/>
        <v>1065</v>
      </c>
      <c r="H53" s="18">
        <f>ROUND(游戏节奏!Q52,0)</f>
        <v>441</v>
      </c>
      <c r="J53" s="25">
        <v>1</v>
      </c>
      <c r="K53" s="25">
        <v>1</v>
      </c>
      <c r="L53" s="27">
        <v>39</v>
      </c>
      <c r="M53" s="25">
        <v>1</v>
      </c>
      <c r="N53" s="25">
        <v>1</v>
      </c>
      <c r="P53" s="18">
        <f t="shared" si="3"/>
        <v>8436</v>
      </c>
      <c r="Q53" s="18">
        <f t="shared" si="4"/>
        <v>8440</v>
      </c>
    </row>
    <row r="54" spans="1:17" ht="16.5" x14ac:dyDescent="0.2">
      <c r="A54" s="14">
        <v>50</v>
      </c>
      <c r="B54" s="14">
        <v>5</v>
      </c>
      <c r="C54" s="18">
        <f>游戏节奏!H53</f>
        <v>9765.36</v>
      </c>
      <c r="D54" s="26">
        <v>0.11</v>
      </c>
      <c r="E54" s="18">
        <f t="shared" si="0"/>
        <v>1075</v>
      </c>
      <c r="F54" s="18">
        <f t="shared" si="1"/>
        <v>0.16500000000000001</v>
      </c>
      <c r="G54" s="18">
        <f t="shared" si="2"/>
        <v>1610</v>
      </c>
      <c r="H54" s="18">
        <f>ROUND(游戏节奏!Q53,0)</f>
        <v>452</v>
      </c>
      <c r="J54" s="25">
        <v>1</v>
      </c>
      <c r="K54" s="25">
        <v>1</v>
      </c>
      <c r="L54" s="27">
        <v>40</v>
      </c>
      <c r="M54" s="25">
        <v>1</v>
      </c>
      <c r="N54" s="25">
        <v>1</v>
      </c>
      <c r="P54" s="18">
        <f t="shared" si="3"/>
        <v>12237</v>
      </c>
      <c r="Q54" s="18">
        <f t="shared" si="4"/>
        <v>12240</v>
      </c>
    </row>
    <row r="55" spans="1:17" ht="16.5" x14ac:dyDescent="0.2">
      <c r="A55" s="14">
        <v>51</v>
      </c>
      <c r="B55" s="14">
        <v>6</v>
      </c>
      <c r="C55" s="18">
        <f>游戏节奏!H54</f>
        <v>9981.36</v>
      </c>
      <c r="D55" s="26">
        <v>0.108</v>
      </c>
      <c r="E55" s="18">
        <f t="shared" si="0"/>
        <v>1080</v>
      </c>
      <c r="F55" s="18">
        <f t="shared" si="1"/>
        <v>0.16200000000000001</v>
      </c>
      <c r="G55" s="18">
        <f t="shared" si="2"/>
        <v>1615</v>
      </c>
      <c r="H55" s="18">
        <f>ROUND(游戏节奏!Q54,0)</f>
        <v>462</v>
      </c>
      <c r="J55" s="25">
        <v>1</v>
      </c>
      <c r="K55" s="25">
        <v>1</v>
      </c>
      <c r="L55" s="27">
        <v>41</v>
      </c>
      <c r="M55" s="25">
        <v>1</v>
      </c>
      <c r="N55" s="25">
        <v>1</v>
      </c>
      <c r="P55" s="18">
        <f t="shared" si="3"/>
        <v>12488</v>
      </c>
      <c r="Q55" s="18">
        <f t="shared" si="4"/>
        <v>12490</v>
      </c>
    </row>
    <row r="56" spans="1:17" ht="16.5" x14ac:dyDescent="0.2">
      <c r="A56" s="14">
        <v>52</v>
      </c>
      <c r="B56" s="14">
        <v>6</v>
      </c>
      <c r="C56" s="18">
        <f>游戏节奏!H55</f>
        <v>10197.360000000002</v>
      </c>
      <c r="D56" s="26">
        <v>0.106</v>
      </c>
      <c r="E56" s="18">
        <f t="shared" si="0"/>
        <v>1080</v>
      </c>
      <c r="F56" s="18">
        <f t="shared" si="1"/>
        <v>0.159</v>
      </c>
      <c r="G56" s="18">
        <f t="shared" si="2"/>
        <v>1620</v>
      </c>
      <c r="H56" s="18">
        <f>ROUND(游戏节奏!Q55,0)</f>
        <v>472</v>
      </c>
      <c r="J56" s="25">
        <v>1</v>
      </c>
      <c r="K56" s="25">
        <v>1</v>
      </c>
      <c r="L56" s="27">
        <v>42</v>
      </c>
      <c r="M56" s="25">
        <v>1</v>
      </c>
      <c r="N56" s="25">
        <v>1</v>
      </c>
      <c r="P56" s="18">
        <f t="shared" si="3"/>
        <v>12729</v>
      </c>
      <c r="Q56" s="18">
        <f t="shared" si="4"/>
        <v>12730</v>
      </c>
    </row>
    <row r="57" spans="1:17" ht="16.5" x14ac:dyDescent="0.2">
      <c r="A57" s="14">
        <v>53</v>
      </c>
      <c r="B57" s="14">
        <v>6</v>
      </c>
      <c r="C57" s="18">
        <f>游戏节奏!H56</f>
        <v>10413.360000000002</v>
      </c>
      <c r="D57" s="26">
        <v>0.104</v>
      </c>
      <c r="E57" s="18">
        <f t="shared" si="0"/>
        <v>1085</v>
      </c>
      <c r="F57" s="18">
        <f t="shared" si="1"/>
        <v>0.156</v>
      </c>
      <c r="G57" s="18">
        <f t="shared" si="2"/>
        <v>1625</v>
      </c>
      <c r="H57" s="18">
        <f>ROUND(游戏节奏!Q56,0)</f>
        <v>482</v>
      </c>
      <c r="J57" s="25">
        <v>1</v>
      </c>
      <c r="K57" s="25">
        <v>1</v>
      </c>
      <c r="L57" s="27">
        <v>43</v>
      </c>
      <c r="M57" s="25">
        <v>1</v>
      </c>
      <c r="N57" s="25">
        <v>1</v>
      </c>
      <c r="P57" s="18">
        <f t="shared" si="3"/>
        <v>12975</v>
      </c>
      <c r="Q57" s="18">
        <f t="shared" si="4"/>
        <v>12980</v>
      </c>
    </row>
    <row r="58" spans="1:17" ht="16.5" x14ac:dyDescent="0.2">
      <c r="A58" s="14">
        <v>54</v>
      </c>
      <c r="B58" s="14">
        <v>6</v>
      </c>
      <c r="C58" s="18">
        <f>游戏节奏!H57</f>
        <v>10629.360000000002</v>
      </c>
      <c r="D58" s="26">
        <v>0.10199999999999999</v>
      </c>
      <c r="E58" s="18">
        <f t="shared" si="0"/>
        <v>1085</v>
      </c>
      <c r="F58" s="18">
        <f t="shared" si="1"/>
        <v>0.153</v>
      </c>
      <c r="G58" s="18">
        <f t="shared" si="2"/>
        <v>1625</v>
      </c>
      <c r="H58" s="18">
        <f>ROUND(游戏节奏!Q57,0)</f>
        <v>492</v>
      </c>
      <c r="J58" s="25">
        <v>1</v>
      </c>
      <c r="K58" s="25">
        <v>1</v>
      </c>
      <c r="L58" s="27">
        <v>44</v>
      </c>
      <c r="M58" s="25">
        <v>1</v>
      </c>
      <c r="N58" s="25">
        <v>1</v>
      </c>
      <c r="P58" s="18">
        <f t="shared" si="3"/>
        <v>13216</v>
      </c>
      <c r="Q58" s="18">
        <f t="shared" si="4"/>
        <v>13220</v>
      </c>
    </row>
    <row r="59" spans="1:17" ht="16.5" x14ac:dyDescent="0.2">
      <c r="A59" s="14">
        <v>55</v>
      </c>
      <c r="B59" s="14">
        <v>6</v>
      </c>
      <c r="C59" s="18">
        <f>游戏节奏!H58</f>
        <v>10845.360000000002</v>
      </c>
      <c r="D59" s="26">
        <v>0.1</v>
      </c>
      <c r="E59" s="18">
        <f t="shared" si="0"/>
        <v>1085</v>
      </c>
      <c r="F59" s="18">
        <f t="shared" si="1"/>
        <v>0.15000000000000002</v>
      </c>
      <c r="G59" s="18">
        <f t="shared" si="2"/>
        <v>1625</v>
      </c>
      <c r="H59" s="18">
        <f>ROUND(游戏节奏!Q58,0)</f>
        <v>502</v>
      </c>
      <c r="J59" s="25">
        <v>1</v>
      </c>
      <c r="K59" s="25">
        <v>1</v>
      </c>
      <c r="L59" s="27">
        <v>45</v>
      </c>
      <c r="M59" s="25">
        <v>1</v>
      </c>
      <c r="N59" s="25">
        <v>1</v>
      </c>
      <c r="P59" s="18">
        <f t="shared" si="3"/>
        <v>13457</v>
      </c>
      <c r="Q59" s="18">
        <f t="shared" si="4"/>
        <v>13460</v>
      </c>
    </row>
    <row r="60" spans="1:17" ht="16.5" x14ac:dyDescent="0.2">
      <c r="A60" s="14">
        <v>56</v>
      </c>
      <c r="B60" s="14">
        <v>6</v>
      </c>
      <c r="C60" s="18">
        <f>游戏节奏!H59</f>
        <v>11061.360000000002</v>
      </c>
      <c r="D60" s="26">
        <v>0.1</v>
      </c>
      <c r="E60" s="18">
        <f t="shared" si="0"/>
        <v>1105</v>
      </c>
      <c r="F60" s="18">
        <f t="shared" si="1"/>
        <v>0.15000000000000002</v>
      </c>
      <c r="G60" s="18">
        <f t="shared" si="2"/>
        <v>1660</v>
      </c>
      <c r="H60" s="18">
        <f>ROUND(游戏节奏!Q59,0)</f>
        <v>512</v>
      </c>
      <c r="J60" s="25">
        <v>1</v>
      </c>
      <c r="K60" s="25">
        <v>1</v>
      </c>
      <c r="L60" s="27">
        <v>46</v>
      </c>
      <c r="M60" s="25">
        <v>1</v>
      </c>
      <c r="N60" s="25">
        <v>1</v>
      </c>
      <c r="P60" s="18">
        <f t="shared" si="3"/>
        <v>13713</v>
      </c>
      <c r="Q60" s="18">
        <f t="shared" si="4"/>
        <v>13710</v>
      </c>
    </row>
    <row r="61" spans="1:17" ht="16.5" x14ac:dyDescent="0.2">
      <c r="A61" s="14">
        <v>57</v>
      </c>
      <c r="B61" s="14">
        <v>6</v>
      </c>
      <c r="C61" s="18">
        <f>游戏节奏!H60</f>
        <v>11277.360000000002</v>
      </c>
      <c r="D61" s="26">
        <v>0.1</v>
      </c>
      <c r="E61" s="18">
        <f t="shared" si="0"/>
        <v>1130</v>
      </c>
      <c r="F61" s="18">
        <f t="shared" si="1"/>
        <v>0.15000000000000002</v>
      </c>
      <c r="G61" s="18">
        <f t="shared" si="2"/>
        <v>1690</v>
      </c>
      <c r="H61" s="18">
        <f>ROUND(游戏节奏!Q60,0)</f>
        <v>522</v>
      </c>
      <c r="J61" s="25">
        <v>1</v>
      </c>
      <c r="K61" s="25">
        <v>1</v>
      </c>
      <c r="L61" s="27">
        <v>47</v>
      </c>
      <c r="M61" s="25">
        <v>1</v>
      </c>
      <c r="N61" s="25">
        <v>1</v>
      </c>
      <c r="P61" s="18">
        <f t="shared" si="3"/>
        <v>13974</v>
      </c>
      <c r="Q61" s="18">
        <f t="shared" si="4"/>
        <v>13970</v>
      </c>
    </row>
    <row r="62" spans="1:17" ht="16.5" x14ac:dyDescent="0.2">
      <c r="A62" s="14">
        <v>58</v>
      </c>
      <c r="B62" s="14">
        <v>6</v>
      </c>
      <c r="C62" s="18">
        <f>游戏节奏!H61</f>
        <v>11493.360000000002</v>
      </c>
      <c r="D62" s="26">
        <v>0.1</v>
      </c>
      <c r="E62" s="18">
        <f t="shared" si="0"/>
        <v>1150</v>
      </c>
      <c r="F62" s="18">
        <f t="shared" si="1"/>
        <v>0.15000000000000002</v>
      </c>
      <c r="G62" s="18">
        <f t="shared" si="2"/>
        <v>1725</v>
      </c>
      <c r="H62" s="18">
        <f>ROUND(游戏节奏!Q61,0)</f>
        <v>532</v>
      </c>
      <c r="J62" s="25">
        <v>1</v>
      </c>
      <c r="K62" s="25">
        <v>1</v>
      </c>
      <c r="L62" s="27">
        <v>48</v>
      </c>
      <c r="M62" s="25">
        <v>1</v>
      </c>
      <c r="N62" s="25">
        <v>1</v>
      </c>
      <c r="P62" s="18">
        <f t="shared" si="3"/>
        <v>14230</v>
      </c>
      <c r="Q62" s="18">
        <f t="shared" si="4"/>
        <v>14230</v>
      </c>
    </row>
    <row r="63" spans="1:17" ht="16.5" x14ac:dyDescent="0.2">
      <c r="A63" s="14">
        <v>59</v>
      </c>
      <c r="B63" s="14">
        <v>6</v>
      </c>
      <c r="C63" s="18">
        <f>游戏节奏!H62</f>
        <v>11709.360000000002</v>
      </c>
      <c r="D63" s="26">
        <v>0.1</v>
      </c>
      <c r="E63" s="18">
        <f t="shared" si="0"/>
        <v>1170</v>
      </c>
      <c r="F63" s="18">
        <f t="shared" si="1"/>
        <v>0.15000000000000002</v>
      </c>
      <c r="G63" s="18">
        <f t="shared" si="2"/>
        <v>1755</v>
      </c>
      <c r="H63" s="18">
        <f>ROUND(游戏节奏!Q62,0)</f>
        <v>542</v>
      </c>
      <c r="J63" s="25">
        <v>1</v>
      </c>
      <c r="K63" s="25">
        <v>1</v>
      </c>
      <c r="L63" s="27">
        <v>49</v>
      </c>
      <c r="M63" s="25">
        <v>1</v>
      </c>
      <c r="N63" s="25">
        <v>1</v>
      </c>
      <c r="P63" s="18">
        <f t="shared" si="3"/>
        <v>14486</v>
      </c>
      <c r="Q63" s="18">
        <f t="shared" si="4"/>
        <v>14490</v>
      </c>
    </row>
    <row r="64" spans="1:17" ht="16.5" x14ac:dyDescent="0.2">
      <c r="A64" s="14">
        <v>60</v>
      </c>
      <c r="B64" s="14">
        <v>6</v>
      </c>
      <c r="C64" s="18">
        <f>游戏节奏!H63</f>
        <v>15900.480000000005</v>
      </c>
      <c r="D64" s="26">
        <v>0.08</v>
      </c>
      <c r="E64" s="18">
        <f t="shared" si="0"/>
        <v>1270</v>
      </c>
      <c r="F64" s="18">
        <f t="shared" si="1"/>
        <v>0.12</v>
      </c>
      <c r="G64" s="18">
        <f t="shared" si="2"/>
        <v>1910</v>
      </c>
      <c r="H64" s="18">
        <f>ROUND(游戏节奏!Q63,0)</f>
        <v>552</v>
      </c>
      <c r="J64" s="25">
        <v>1</v>
      </c>
      <c r="K64" s="25">
        <v>1</v>
      </c>
      <c r="L64" s="27">
        <v>50</v>
      </c>
      <c r="M64" s="25">
        <v>1</v>
      </c>
      <c r="N64" s="25">
        <v>1</v>
      </c>
      <c r="P64" s="18">
        <f t="shared" si="3"/>
        <v>19332</v>
      </c>
      <c r="Q64" s="18">
        <f t="shared" si="4"/>
        <v>19330</v>
      </c>
    </row>
    <row r="65" spans="1:17" ht="16.5" x14ac:dyDescent="0.2">
      <c r="A65" s="14">
        <v>61</v>
      </c>
      <c r="B65" s="14">
        <v>7</v>
      </c>
      <c r="C65" s="18">
        <f>游戏节奏!H64</f>
        <v>16332.480000000005</v>
      </c>
      <c r="D65" s="26">
        <v>7.9000000000000001E-2</v>
      </c>
      <c r="E65" s="18">
        <f t="shared" si="0"/>
        <v>1290</v>
      </c>
      <c r="F65" s="18">
        <f t="shared" si="1"/>
        <v>0.11849999999999999</v>
      </c>
      <c r="G65" s="18">
        <f t="shared" si="2"/>
        <v>1935</v>
      </c>
      <c r="H65" s="18">
        <f>ROUND(游戏节奏!Q64,0)</f>
        <v>567</v>
      </c>
      <c r="J65" s="25">
        <v>1</v>
      </c>
      <c r="K65" s="25">
        <v>1</v>
      </c>
      <c r="L65" s="27">
        <v>51</v>
      </c>
      <c r="M65" s="25">
        <v>1</v>
      </c>
      <c r="N65" s="25">
        <v>1</v>
      </c>
      <c r="P65" s="18">
        <f t="shared" si="3"/>
        <v>19804</v>
      </c>
      <c r="Q65" s="18">
        <f t="shared" si="4"/>
        <v>19800</v>
      </c>
    </row>
    <row r="66" spans="1:17" ht="16.5" x14ac:dyDescent="0.2">
      <c r="A66" s="14">
        <v>62</v>
      </c>
      <c r="B66" s="14">
        <v>7</v>
      </c>
      <c r="C66" s="18">
        <f>游戏节奏!H65</f>
        <v>16764.480000000003</v>
      </c>
      <c r="D66" s="26">
        <v>7.8E-2</v>
      </c>
      <c r="E66" s="18">
        <f t="shared" si="0"/>
        <v>1310</v>
      </c>
      <c r="F66" s="18">
        <f t="shared" si="1"/>
        <v>0.11699999999999999</v>
      </c>
      <c r="G66" s="18">
        <f t="shared" si="2"/>
        <v>1960</v>
      </c>
      <c r="H66" s="18">
        <f>ROUND(游戏节奏!Q65,0)</f>
        <v>582</v>
      </c>
      <c r="J66" s="25">
        <v>1</v>
      </c>
      <c r="K66" s="25">
        <v>1</v>
      </c>
      <c r="L66" s="27">
        <v>52</v>
      </c>
      <c r="M66" s="25">
        <v>1</v>
      </c>
      <c r="N66" s="25">
        <v>1</v>
      </c>
      <c r="P66" s="18">
        <f t="shared" si="3"/>
        <v>20276</v>
      </c>
      <c r="Q66" s="18">
        <f t="shared" si="4"/>
        <v>20280</v>
      </c>
    </row>
    <row r="67" spans="1:17" ht="16.5" x14ac:dyDescent="0.2">
      <c r="A67" s="14">
        <v>63</v>
      </c>
      <c r="B67" s="14">
        <v>7</v>
      </c>
      <c r="C67" s="18">
        <f>游戏节奏!H66</f>
        <v>17196.480000000007</v>
      </c>
      <c r="D67" s="26">
        <v>7.6999999999999999E-2</v>
      </c>
      <c r="E67" s="18">
        <f t="shared" si="0"/>
        <v>1325</v>
      </c>
      <c r="F67" s="18">
        <f t="shared" si="1"/>
        <v>0.11549999999999999</v>
      </c>
      <c r="G67" s="18">
        <f t="shared" si="2"/>
        <v>1985</v>
      </c>
      <c r="H67" s="18">
        <f>ROUND(游戏节奏!Q66,0)</f>
        <v>597</v>
      </c>
      <c r="J67" s="25">
        <v>1</v>
      </c>
      <c r="K67" s="25">
        <v>1</v>
      </c>
      <c r="L67" s="27">
        <v>53</v>
      </c>
      <c r="M67" s="25">
        <v>1</v>
      </c>
      <c r="N67" s="25">
        <v>1</v>
      </c>
      <c r="P67" s="18">
        <f t="shared" si="3"/>
        <v>20743</v>
      </c>
      <c r="Q67" s="18">
        <f t="shared" si="4"/>
        <v>20740</v>
      </c>
    </row>
    <row r="68" spans="1:17" ht="16.5" x14ac:dyDescent="0.2">
      <c r="A68" s="14">
        <v>64</v>
      </c>
      <c r="B68" s="14">
        <v>7</v>
      </c>
      <c r="C68" s="18">
        <f>游戏节奏!H67</f>
        <v>17628.480000000007</v>
      </c>
      <c r="D68" s="26">
        <v>7.5999999999999998E-2</v>
      </c>
      <c r="E68" s="18">
        <f t="shared" si="0"/>
        <v>1340</v>
      </c>
      <c r="F68" s="18">
        <f t="shared" si="1"/>
        <v>0.11399999999999999</v>
      </c>
      <c r="G68" s="18">
        <f t="shared" si="2"/>
        <v>2010</v>
      </c>
      <c r="H68" s="18">
        <f>ROUND(游戏节奏!Q67,0)</f>
        <v>612</v>
      </c>
      <c r="J68" s="25">
        <v>1</v>
      </c>
      <c r="K68" s="25">
        <v>1</v>
      </c>
      <c r="L68" s="27">
        <v>54</v>
      </c>
      <c r="M68" s="25">
        <v>1</v>
      </c>
      <c r="N68" s="25">
        <v>1</v>
      </c>
      <c r="P68" s="18">
        <f t="shared" si="3"/>
        <v>21205</v>
      </c>
      <c r="Q68" s="18">
        <f t="shared" si="4"/>
        <v>21210</v>
      </c>
    </row>
    <row r="69" spans="1:17" ht="16.5" x14ac:dyDescent="0.2">
      <c r="A69" s="14">
        <v>65</v>
      </c>
      <c r="B69" s="14">
        <v>7</v>
      </c>
      <c r="C69" s="18">
        <f>游戏节奏!H68</f>
        <v>18060.480000000007</v>
      </c>
      <c r="D69" s="26">
        <v>7.4999999999999997E-2</v>
      </c>
      <c r="E69" s="18">
        <f t="shared" si="0"/>
        <v>1355</v>
      </c>
      <c r="F69" s="18">
        <f t="shared" si="1"/>
        <v>0.11249999999999999</v>
      </c>
      <c r="G69" s="18">
        <f t="shared" si="2"/>
        <v>2030</v>
      </c>
      <c r="H69" s="18">
        <f>ROUND(游戏节奏!Q68,0)</f>
        <v>627</v>
      </c>
      <c r="J69" s="25">
        <v>1</v>
      </c>
      <c r="K69" s="25">
        <v>1</v>
      </c>
      <c r="L69" s="27">
        <v>55</v>
      </c>
      <c r="M69" s="25">
        <v>1</v>
      </c>
      <c r="N69" s="25">
        <v>1</v>
      </c>
      <c r="P69" s="18">
        <f t="shared" si="3"/>
        <v>21667</v>
      </c>
      <c r="Q69" s="18">
        <f t="shared" si="4"/>
        <v>21670</v>
      </c>
    </row>
    <row r="70" spans="1:17" ht="16.5" x14ac:dyDescent="0.2">
      <c r="A70" s="14">
        <v>66</v>
      </c>
      <c r="B70" s="14">
        <v>7</v>
      </c>
      <c r="C70" s="18">
        <f>游戏节奏!H69</f>
        <v>18492.480000000007</v>
      </c>
      <c r="D70" s="26">
        <v>7.3999999999999996E-2</v>
      </c>
      <c r="E70" s="18">
        <f t="shared" ref="E70:E104" si="5">ROUND($C70*D70/5,0)*5</f>
        <v>1370</v>
      </c>
      <c r="F70" s="18">
        <f t="shared" ref="F70:F104" si="6">D70*1.5</f>
        <v>0.11099999999999999</v>
      </c>
      <c r="G70" s="18">
        <f t="shared" ref="G70:G104" si="7">ROUND($C70*F70/5,0)*5</f>
        <v>2055</v>
      </c>
      <c r="H70" s="18">
        <f>ROUND(游戏节奏!Q69,0)</f>
        <v>642</v>
      </c>
      <c r="J70" s="25">
        <v>1</v>
      </c>
      <c r="K70" s="25">
        <v>1</v>
      </c>
      <c r="L70" s="27">
        <v>56</v>
      </c>
      <c r="M70" s="25">
        <v>1</v>
      </c>
      <c r="N70" s="25">
        <v>1</v>
      </c>
      <c r="P70" s="18">
        <f t="shared" ref="P70:P104" si="8">ROUND(C70*J70+E70*K70+IF(M70&gt;0,INDEX($G$5:$G$104,L70),0)*M70+H70*N70,0)</f>
        <v>22164</v>
      </c>
      <c r="Q70" s="18">
        <f t="shared" ref="Q70:Q104" si="9">ROUND(P70/10,0)*10</f>
        <v>22160</v>
      </c>
    </row>
    <row r="71" spans="1:17" ht="16.5" x14ac:dyDescent="0.2">
      <c r="A71" s="14">
        <v>67</v>
      </c>
      <c r="B71" s="14">
        <v>7</v>
      </c>
      <c r="C71" s="18">
        <f>游戏节奏!H70</f>
        <v>18924.480000000007</v>
      </c>
      <c r="D71" s="26">
        <v>7.2999999999999995E-2</v>
      </c>
      <c r="E71" s="18">
        <f t="shared" si="5"/>
        <v>1380</v>
      </c>
      <c r="F71" s="18">
        <f t="shared" si="6"/>
        <v>0.10949999999999999</v>
      </c>
      <c r="G71" s="18">
        <f t="shared" si="7"/>
        <v>2070</v>
      </c>
      <c r="H71" s="18">
        <f>ROUND(游戏节奏!Q70,0)</f>
        <v>657</v>
      </c>
      <c r="J71" s="25">
        <v>1</v>
      </c>
      <c r="K71" s="25">
        <v>1</v>
      </c>
      <c r="L71" s="27">
        <v>57</v>
      </c>
      <c r="M71" s="25">
        <v>1</v>
      </c>
      <c r="N71" s="25">
        <v>1</v>
      </c>
      <c r="P71" s="18">
        <f t="shared" si="8"/>
        <v>22651</v>
      </c>
      <c r="Q71" s="18">
        <f t="shared" si="9"/>
        <v>22650</v>
      </c>
    </row>
    <row r="72" spans="1:17" ht="16.5" x14ac:dyDescent="0.2">
      <c r="A72" s="14">
        <v>68</v>
      </c>
      <c r="B72" s="14">
        <v>7</v>
      </c>
      <c r="C72" s="18">
        <f>游戏节奏!H71</f>
        <v>19356.480000000007</v>
      </c>
      <c r="D72" s="26">
        <v>7.1999999999999995E-2</v>
      </c>
      <c r="E72" s="18">
        <f t="shared" si="5"/>
        <v>1395</v>
      </c>
      <c r="F72" s="18">
        <f t="shared" si="6"/>
        <v>0.10799999999999998</v>
      </c>
      <c r="G72" s="18">
        <f t="shared" si="7"/>
        <v>2090</v>
      </c>
      <c r="H72" s="18">
        <f>ROUND(游戏节奏!Q71,0)</f>
        <v>672</v>
      </c>
      <c r="J72" s="25">
        <v>1</v>
      </c>
      <c r="K72" s="25">
        <v>1</v>
      </c>
      <c r="L72" s="27">
        <v>58</v>
      </c>
      <c r="M72" s="25">
        <v>1</v>
      </c>
      <c r="N72" s="25">
        <v>1</v>
      </c>
      <c r="P72" s="18">
        <f t="shared" si="8"/>
        <v>23148</v>
      </c>
      <c r="Q72" s="18">
        <f t="shared" si="9"/>
        <v>23150</v>
      </c>
    </row>
    <row r="73" spans="1:17" ht="16.5" x14ac:dyDescent="0.2">
      <c r="A73" s="14">
        <v>69</v>
      </c>
      <c r="B73" s="14">
        <v>7</v>
      </c>
      <c r="C73" s="18">
        <f>游戏节奏!H72</f>
        <v>19788.480000000007</v>
      </c>
      <c r="D73" s="26">
        <v>7.0999999999999994E-2</v>
      </c>
      <c r="E73" s="18">
        <f t="shared" si="5"/>
        <v>1405</v>
      </c>
      <c r="F73" s="18">
        <f t="shared" si="6"/>
        <v>0.10649999999999998</v>
      </c>
      <c r="G73" s="18">
        <f t="shared" si="7"/>
        <v>2105</v>
      </c>
      <c r="H73" s="18">
        <f>ROUND(游戏节奏!Q72,0)</f>
        <v>687</v>
      </c>
      <c r="J73" s="25">
        <v>1</v>
      </c>
      <c r="K73" s="25">
        <v>1</v>
      </c>
      <c r="L73" s="27">
        <v>59</v>
      </c>
      <c r="M73" s="25">
        <v>1</v>
      </c>
      <c r="N73" s="25">
        <v>1</v>
      </c>
      <c r="P73" s="18">
        <f t="shared" si="8"/>
        <v>23635</v>
      </c>
      <c r="Q73" s="18">
        <f t="shared" si="9"/>
        <v>23640</v>
      </c>
    </row>
    <row r="74" spans="1:17" ht="16.5" x14ac:dyDescent="0.2">
      <c r="A74" s="14">
        <v>70</v>
      </c>
      <c r="B74" s="14">
        <v>7</v>
      </c>
      <c r="C74" s="18">
        <f>游戏节奏!H73</f>
        <v>25275.600000000009</v>
      </c>
      <c r="D74" s="26">
        <v>0.06</v>
      </c>
      <c r="E74" s="18">
        <f t="shared" si="5"/>
        <v>1515</v>
      </c>
      <c r="F74" s="18">
        <f t="shared" si="6"/>
        <v>0.09</v>
      </c>
      <c r="G74" s="18">
        <f t="shared" si="7"/>
        <v>2275</v>
      </c>
      <c r="H74" s="18">
        <f>ROUND(游戏节奏!Q73,0)</f>
        <v>702</v>
      </c>
      <c r="J74" s="25">
        <v>1</v>
      </c>
      <c r="K74" s="25">
        <v>1</v>
      </c>
      <c r="L74" s="27">
        <v>60</v>
      </c>
      <c r="M74" s="25">
        <v>1</v>
      </c>
      <c r="N74" s="25">
        <v>1</v>
      </c>
      <c r="P74" s="18">
        <f t="shared" si="8"/>
        <v>29403</v>
      </c>
      <c r="Q74" s="18">
        <f t="shared" si="9"/>
        <v>29400</v>
      </c>
    </row>
    <row r="75" spans="1:17" ht="16.5" x14ac:dyDescent="0.2">
      <c r="A75" s="14">
        <v>71</v>
      </c>
      <c r="B75" s="14">
        <v>8</v>
      </c>
      <c r="C75" s="18">
        <f>游戏节奏!H74</f>
        <v>26294.400000000009</v>
      </c>
      <c r="D75" s="26">
        <v>5.8999999999999997E-2</v>
      </c>
      <c r="E75" s="18">
        <f t="shared" si="5"/>
        <v>1550</v>
      </c>
      <c r="F75" s="18">
        <f t="shared" si="6"/>
        <v>8.8499999999999995E-2</v>
      </c>
      <c r="G75" s="18">
        <f t="shared" si="7"/>
        <v>2325</v>
      </c>
      <c r="H75" s="18">
        <f>ROUND(游戏节奏!Q74,0)</f>
        <v>730</v>
      </c>
      <c r="J75" s="25">
        <v>1</v>
      </c>
      <c r="K75" s="25">
        <v>1</v>
      </c>
      <c r="L75" s="27">
        <v>61</v>
      </c>
      <c r="M75" s="25">
        <v>1</v>
      </c>
      <c r="N75" s="25">
        <v>1</v>
      </c>
      <c r="P75" s="18">
        <f t="shared" si="8"/>
        <v>30509</v>
      </c>
      <c r="Q75" s="18">
        <f t="shared" si="9"/>
        <v>30510</v>
      </c>
    </row>
    <row r="76" spans="1:17" ht="16.5" x14ac:dyDescent="0.2">
      <c r="A76" s="14">
        <v>72</v>
      </c>
      <c r="B76" s="14">
        <v>8</v>
      </c>
      <c r="C76" s="18">
        <f>游戏节奏!H75</f>
        <v>27313.200000000008</v>
      </c>
      <c r="D76" s="26">
        <v>5.8000000000000003E-2</v>
      </c>
      <c r="E76" s="18">
        <f t="shared" si="5"/>
        <v>1585</v>
      </c>
      <c r="F76" s="18">
        <f t="shared" si="6"/>
        <v>8.7000000000000008E-2</v>
      </c>
      <c r="G76" s="18">
        <f t="shared" si="7"/>
        <v>2375</v>
      </c>
      <c r="H76" s="18">
        <f>ROUND(游戏节奏!Q75,0)</f>
        <v>759</v>
      </c>
      <c r="J76" s="25">
        <v>1</v>
      </c>
      <c r="K76" s="25">
        <v>1</v>
      </c>
      <c r="L76" s="27">
        <v>62</v>
      </c>
      <c r="M76" s="25">
        <v>1</v>
      </c>
      <c r="N76" s="25">
        <v>1</v>
      </c>
      <c r="P76" s="18">
        <f t="shared" si="8"/>
        <v>31617</v>
      </c>
      <c r="Q76" s="18">
        <f t="shared" si="9"/>
        <v>31620</v>
      </c>
    </row>
    <row r="77" spans="1:17" ht="16.5" x14ac:dyDescent="0.2">
      <c r="A77" s="14">
        <v>73</v>
      </c>
      <c r="B77" s="14">
        <v>8</v>
      </c>
      <c r="C77" s="18">
        <f>游戏节奏!H76</f>
        <v>28332.000000000011</v>
      </c>
      <c r="D77" s="26">
        <v>5.7000000000000002E-2</v>
      </c>
      <c r="E77" s="18">
        <f t="shared" si="5"/>
        <v>1615</v>
      </c>
      <c r="F77" s="18">
        <f t="shared" si="6"/>
        <v>8.5500000000000007E-2</v>
      </c>
      <c r="G77" s="18">
        <f t="shared" si="7"/>
        <v>2420</v>
      </c>
      <c r="H77" s="18">
        <f>ROUND(游戏节奏!Q76,0)</f>
        <v>787</v>
      </c>
      <c r="J77" s="25">
        <v>1</v>
      </c>
      <c r="K77" s="25">
        <v>1</v>
      </c>
      <c r="L77" s="27">
        <v>63</v>
      </c>
      <c r="M77" s="25">
        <v>1</v>
      </c>
      <c r="N77" s="25">
        <v>1</v>
      </c>
      <c r="P77" s="18">
        <f t="shared" si="8"/>
        <v>32719</v>
      </c>
      <c r="Q77" s="18">
        <f t="shared" si="9"/>
        <v>32720</v>
      </c>
    </row>
    <row r="78" spans="1:17" ht="16.5" x14ac:dyDescent="0.2">
      <c r="A78" s="14">
        <v>74</v>
      </c>
      <c r="B78" s="14">
        <v>8</v>
      </c>
      <c r="C78" s="18">
        <f>游戏节奏!H77</f>
        <v>29350.80000000001</v>
      </c>
      <c r="D78" s="26">
        <v>5.6000000000000001E-2</v>
      </c>
      <c r="E78" s="18">
        <f t="shared" si="5"/>
        <v>1645</v>
      </c>
      <c r="F78" s="18">
        <f t="shared" si="6"/>
        <v>8.4000000000000005E-2</v>
      </c>
      <c r="G78" s="18">
        <f t="shared" si="7"/>
        <v>2465</v>
      </c>
      <c r="H78" s="18">
        <f>ROUND(游戏节奏!Q77,0)</f>
        <v>815</v>
      </c>
      <c r="J78" s="25">
        <v>1</v>
      </c>
      <c r="K78" s="25">
        <v>1</v>
      </c>
      <c r="L78" s="27">
        <v>64</v>
      </c>
      <c r="M78" s="25">
        <v>1</v>
      </c>
      <c r="N78" s="25">
        <v>1</v>
      </c>
      <c r="P78" s="18">
        <f t="shared" si="8"/>
        <v>33821</v>
      </c>
      <c r="Q78" s="18">
        <f t="shared" si="9"/>
        <v>33820</v>
      </c>
    </row>
    <row r="79" spans="1:17" ht="16.5" x14ac:dyDescent="0.2">
      <c r="A79" s="14">
        <v>75</v>
      </c>
      <c r="B79" s="14">
        <v>8</v>
      </c>
      <c r="C79" s="18">
        <f>游戏节奏!H78</f>
        <v>30369.600000000009</v>
      </c>
      <c r="D79" s="26">
        <v>5.5E-2</v>
      </c>
      <c r="E79" s="18">
        <f t="shared" si="5"/>
        <v>1670</v>
      </c>
      <c r="F79" s="18">
        <f t="shared" si="6"/>
        <v>8.2500000000000004E-2</v>
      </c>
      <c r="G79" s="18">
        <f t="shared" si="7"/>
        <v>2505</v>
      </c>
      <c r="H79" s="18">
        <f>ROUND(游戏节奏!Q78,0)</f>
        <v>844</v>
      </c>
      <c r="J79" s="25">
        <v>1</v>
      </c>
      <c r="K79" s="25">
        <v>1</v>
      </c>
      <c r="L79" s="27">
        <v>65</v>
      </c>
      <c r="M79" s="25">
        <v>1</v>
      </c>
      <c r="N79" s="25">
        <v>1</v>
      </c>
      <c r="P79" s="18">
        <f t="shared" si="8"/>
        <v>34914</v>
      </c>
      <c r="Q79" s="18">
        <f t="shared" si="9"/>
        <v>34910</v>
      </c>
    </row>
    <row r="80" spans="1:17" ht="16.5" x14ac:dyDescent="0.2">
      <c r="A80" s="14">
        <v>76</v>
      </c>
      <c r="B80" s="14">
        <v>8</v>
      </c>
      <c r="C80" s="18">
        <f>游戏节奏!H79</f>
        <v>31388.400000000009</v>
      </c>
      <c r="D80" s="26">
        <v>5.3999999999999999E-2</v>
      </c>
      <c r="E80" s="18">
        <f t="shared" si="5"/>
        <v>1695</v>
      </c>
      <c r="F80" s="18">
        <f t="shared" si="6"/>
        <v>8.1000000000000003E-2</v>
      </c>
      <c r="G80" s="18">
        <f t="shared" si="7"/>
        <v>2540</v>
      </c>
      <c r="H80" s="18">
        <f>ROUND(游戏节奏!Q79,0)</f>
        <v>872</v>
      </c>
      <c r="J80" s="25">
        <v>1</v>
      </c>
      <c r="K80" s="25">
        <v>1</v>
      </c>
      <c r="L80" s="27">
        <v>66</v>
      </c>
      <c r="M80" s="25">
        <v>1</v>
      </c>
      <c r="N80" s="25">
        <v>1</v>
      </c>
      <c r="P80" s="18">
        <f t="shared" si="8"/>
        <v>36010</v>
      </c>
      <c r="Q80" s="18">
        <f t="shared" si="9"/>
        <v>36010</v>
      </c>
    </row>
    <row r="81" spans="1:17" ht="16.5" x14ac:dyDescent="0.2">
      <c r="A81" s="14">
        <v>77</v>
      </c>
      <c r="B81" s="14">
        <v>8</v>
      </c>
      <c r="C81" s="18">
        <f>游戏节奏!H80</f>
        <v>32407.200000000008</v>
      </c>
      <c r="D81" s="26">
        <v>5.2999999999999999E-2</v>
      </c>
      <c r="E81" s="18">
        <f t="shared" si="5"/>
        <v>1720</v>
      </c>
      <c r="F81" s="18">
        <f t="shared" si="6"/>
        <v>7.9500000000000001E-2</v>
      </c>
      <c r="G81" s="18">
        <f t="shared" si="7"/>
        <v>2575</v>
      </c>
      <c r="H81" s="18">
        <f>ROUND(游戏节奏!Q80,0)</f>
        <v>900</v>
      </c>
      <c r="J81" s="25">
        <v>1</v>
      </c>
      <c r="K81" s="25">
        <v>1</v>
      </c>
      <c r="L81" s="27">
        <v>67</v>
      </c>
      <c r="M81" s="25">
        <v>1</v>
      </c>
      <c r="N81" s="25">
        <v>1</v>
      </c>
      <c r="P81" s="18">
        <f t="shared" si="8"/>
        <v>37097</v>
      </c>
      <c r="Q81" s="18">
        <f t="shared" si="9"/>
        <v>37100</v>
      </c>
    </row>
    <row r="82" spans="1:17" ht="16.5" x14ac:dyDescent="0.2">
      <c r="A82" s="14">
        <v>78</v>
      </c>
      <c r="B82" s="14">
        <v>8</v>
      </c>
      <c r="C82" s="18">
        <f>游戏节奏!H81</f>
        <v>33426.000000000007</v>
      </c>
      <c r="D82" s="26">
        <v>5.1999999999999998E-2</v>
      </c>
      <c r="E82" s="18">
        <f t="shared" si="5"/>
        <v>1740</v>
      </c>
      <c r="F82" s="18">
        <f t="shared" si="6"/>
        <v>7.8E-2</v>
      </c>
      <c r="G82" s="18">
        <f t="shared" si="7"/>
        <v>2605</v>
      </c>
      <c r="H82" s="18">
        <f>ROUND(游戏节奏!Q81,0)</f>
        <v>929</v>
      </c>
      <c r="J82" s="25">
        <v>1</v>
      </c>
      <c r="K82" s="25">
        <v>1</v>
      </c>
      <c r="L82" s="27">
        <v>68</v>
      </c>
      <c r="M82" s="25">
        <v>1</v>
      </c>
      <c r="N82" s="25">
        <v>1</v>
      </c>
      <c r="P82" s="18">
        <f t="shared" si="8"/>
        <v>38185</v>
      </c>
      <c r="Q82" s="18">
        <f t="shared" si="9"/>
        <v>38190</v>
      </c>
    </row>
    <row r="83" spans="1:17" ht="16.5" x14ac:dyDescent="0.2">
      <c r="A83" s="14">
        <v>79</v>
      </c>
      <c r="B83" s="14">
        <v>8</v>
      </c>
      <c r="C83" s="18">
        <f>游戏节奏!H82</f>
        <v>34444.80000000001</v>
      </c>
      <c r="D83" s="26">
        <v>5.0999999999999997E-2</v>
      </c>
      <c r="E83" s="18">
        <f t="shared" si="5"/>
        <v>1755</v>
      </c>
      <c r="F83" s="18">
        <f t="shared" si="6"/>
        <v>7.6499999999999999E-2</v>
      </c>
      <c r="G83" s="18">
        <f t="shared" si="7"/>
        <v>2635</v>
      </c>
      <c r="H83" s="18">
        <f>ROUND(游戏节奏!Q82,0)</f>
        <v>957</v>
      </c>
      <c r="J83" s="25">
        <v>1</v>
      </c>
      <c r="K83" s="25">
        <v>1</v>
      </c>
      <c r="L83" s="27">
        <v>69</v>
      </c>
      <c r="M83" s="25">
        <v>1</v>
      </c>
      <c r="N83" s="25">
        <v>1</v>
      </c>
      <c r="P83" s="18">
        <f t="shared" si="8"/>
        <v>39262</v>
      </c>
      <c r="Q83" s="18">
        <f t="shared" si="9"/>
        <v>39260</v>
      </c>
    </row>
    <row r="84" spans="1:17" ht="16.5" x14ac:dyDescent="0.2">
      <c r="A84" s="14">
        <v>80</v>
      </c>
      <c r="B84" s="14">
        <v>8</v>
      </c>
      <c r="C84" s="18">
        <f>游戏节奏!H83</f>
        <v>35463.600000000006</v>
      </c>
      <c r="D84" s="26">
        <v>0.05</v>
      </c>
      <c r="E84" s="18">
        <f t="shared" si="5"/>
        <v>1775</v>
      </c>
      <c r="F84" s="18">
        <f t="shared" si="6"/>
        <v>7.5000000000000011E-2</v>
      </c>
      <c r="G84" s="18">
        <f t="shared" si="7"/>
        <v>2660</v>
      </c>
      <c r="H84" s="18">
        <f>ROUND(游戏节奏!Q83,0)</f>
        <v>985</v>
      </c>
      <c r="J84" s="25">
        <v>1</v>
      </c>
      <c r="K84" s="25">
        <v>1</v>
      </c>
      <c r="L84" s="27">
        <v>70</v>
      </c>
      <c r="M84" s="25">
        <v>1</v>
      </c>
      <c r="N84" s="25">
        <v>1</v>
      </c>
      <c r="P84" s="18">
        <f t="shared" si="8"/>
        <v>40499</v>
      </c>
      <c r="Q84" s="18">
        <f t="shared" si="9"/>
        <v>40500</v>
      </c>
    </row>
    <row r="85" spans="1:17" ht="16.5" x14ac:dyDescent="0.2">
      <c r="A85" s="14">
        <v>81</v>
      </c>
      <c r="B85" s="14">
        <v>9</v>
      </c>
      <c r="C85" s="18">
        <f>游戏节奏!H84</f>
        <v>38836.80000000001</v>
      </c>
      <c r="D85" s="26">
        <v>0.05</v>
      </c>
      <c r="E85" s="18">
        <f t="shared" si="5"/>
        <v>1940</v>
      </c>
      <c r="F85" s="18">
        <f t="shared" si="6"/>
        <v>7.5000000000000011E-2</v>
      </c>
      <c r="G85" s="18">
        <f t="shared" si="7"/>
        <v>2915</v>
      </c>
      <c r="H85" s="18">
        <f>ROUND(游戏节奏!Q84,0)</f>
        <v>1079</v>
      </c>
      <c r="J85" s="25">
        <v>1</v>
      </c>
      <c r="K85" s="25">
        <v>1</v>
      </c>
      <c r="L85" s="27">
        <v>71</v>
      </c>
      <c r="M85" s="25">
        <v>1</v>
      </c>
      <c r="N85" s="25">
        <v>1</v>
      </c>
      <c r="P85" s="18">
        <f t="shared" si="8"/>
        <v>44181</v>
      </c>
      <c r="Q85" s="18">
        <f t="shared" si="9"/>
        <v>44180</v>
      </c>
    </row>
    <row r="86" spans="1:17" ht="16.5" x14ac:dyDescent="0.2">
      <c r="A86" s="14">
        <v>82</v>
      </c>
      <c r="B86" s="14">
        <v>9</v>
      </c>
      <c r="C86" s="18">
        <f>游戏节奏!H85</f>
        <v>42210.000000000015</v>
      </c>
      <c r="D86" s="26">
        <v>0.05</v>
      </c>
      <c r="E86" s="18">
        <f t="shared" si="5"/>
        <v>2110</v>
      </c>
      <c r="F86" s="18">
        <f t="shared" si="6"/>
        <v>7.5000000000000011E-2</v>
      </c>
      <c r="G86" s="18">
        <f t="shared" si="7"/>
        <v>3165</v>
      </c>
      <c r="H86" s="18">
        <f>ROUND(游戏节奏!Q85,0)</f>
        <v>1173</v>
      </c>
      <c r="J86" s="25">
        <v>1</v>
      </c>
      <c r="K86" s="25">
        <v>1</v>
      </c>
      <c r="L86" s="27">
        <v>72</v>
      </c>
      <c r="M86" s="25">
        <v>1</v>
      </c>
      <c r="N86" s="25">
        <v>1</v>
      </c>
      <c r="P86" s="18">
        <f t="shared" si="8"/>
        <v>47868</v>
      </c>
      <c r="Q86" s="18">
        <f t="shared" si="9"/>
        <v>47870</v>
      </c>
    </row>
    <row r="87" spans="1:17" ht="16.5" x14ac:dyDescent="0.2">
      <c r="A87" s="14">
        <v>83</v>
      </c>
      <c r="B87" s="14">
        <v>9</v>
      </c>
      <c r="C87" s="18">
        <f>游戏节奏!H86</f>
        <v>45583.200000000019</v>
      </c>
      <c r="D87" s="26">
        <v>0.05</v>
      </c>
      <c r="E87" s="18">
        <f t="shared" si="5"/>
        <v>2280</v>
      </c>
      <c r="F87" s="18">
        <f t="shared" si="6"/>
        <v>7.5000000000000011E-2</v>
      </c>
      <c r="G87" s="18">
        <f t="shared" si="7"/>
        <v>3420</v>
      </c>
      <c r="H87" s="18">
        <f>ROUND(游戏节奏!Q86,0)</f>
        <v>1266</v>
      </c>
      <c r="J87" s="25">
        <v>1</v>
      </c>
      <c r="K87" s="25">
        <v>1</v>
      </c>
      <c r="L87" s="27">
        <v>73</v>
      </c>
      <c r="M87" s="25">
        <v>1</v>
      </c>
      <c r="N87" s="25">
        <v>1</v>
      </c>
      <c r="P87" s="18">
        <f t="shared" si="8"/>
        <v>51549</v>
      </c>
      <c r="Q87" s="18">
        <f t="shared" si="9"/>
        <v>51550</v>
      </c>
    </row>
    <row r="88" spans="1:17" ht="16.5" x14ac:dyDescent="0.2">
      <c r="A88" s="14">
        <v>84</v>
      </c>
      <c r="B88" s="14">
        <v>9</v>
      </c>
      <c r="C88" s="18">
        <f>游戏节奏!H87</f>
        <v>48956.400000000023</v>
      </c>
      <c r="D88" s="26">
        <v>0.05</v>
      </c>
      <c r="E88" s="18">
        <f t="shared" si="5"/>
        <v>2450</v>
      </c>
      <c r="F88" s="18">
        <f t="shared" si="6"/>
        <v>7.5000000000000011E-2</v>
      </c>
      <c r="G88" s="18">
        <f t="shared" si="7"/>
        <v>3670</v>
      </c>
      <c r="H88" s="18">
        <f>ROUND(游戏节奏!Q87,0)</f>
        <v>1360</v>
      </c>
      <c r="J88" s="25">
        <v>1</v>
      </c>
      <c r="K88" s="25">
        <v>1</v>
      </c>
      <c r="L88" s="27">
        <v>74</v>
      </c>
      <c r="M88" s="25">
        <v>1</v>
      </c>
      <c r="N88" s="25">
        <v>1</v>
      </c>
      <c r="P88" s="18">
        <f t="shared" si="8"/>
        <v>55231</v>
      </c>
      <c r="Q88" s="18">
        <f t="shared" si="9"/>
        <v>55230</v>
      </c>
    </row>
    <row r="89" spans="1:17" ht="16.5" x14ac:dyDescent="0.2">
      <c r="A89" s="14">
        <v>85</v>
      </c>
      <c r="B89" s="14">
        <v>9</v>
      </c>
      <c r="C89" s="18">
        <f>游戏节奏!H88</f>
        <v>52329.600000000028</v>
      </c>
      <c r="D89" s="26">
        <v>0.05</v>
      </c>
      <c r="E89" s="18">
        <f t="shared" si="5"/>
        <v>2615</v>
      </c>
      <c r="F89" s="18">
        <f t="shared" si="6"/>
        <v>7.5000000000000011E-2</v>
      </c>
      <c r="G89" s="18">
        <f t="shared" si="7"/>
        <v>3925</v>
      </c>
      <c r="H89" s="18">
        <f>ROUND(游戏节奏!Q88,0)</f>
        <v>1454</v>
      </c>
      <c r="J89" s="25">
        <v>1</v>
      </c>
      <c r="K89" s="25">
        <v>1</v>
      </c>
      <c r="L89" s="27">
        <v>75</v>
      </c>
      <c r="M89" s="25">
        <v>1</v>
      </c>
      <c r="N89" s="25">
        <v>1</v>
      </c>
      <c r="P89" s="18">
        <f t="shared" si="8"/>
        <v>58904</v>
      </c>
      <c r="Q89" s="18">
        <f t="shared" si="9"/>
        <v>58900</v>
      </c>
    </row>
    <row r="90" spans="1:17" ht="16.5" x14ac:dyDescent="0.2">
      <c r="A90" s="14">
        <v>86</v>
      </c>
      <c r="B90" s="14">
        <v>9</v>
      </c>
      <c r="C90" s="18">
        <f>游戏节奏!H89</f>
        <v>55702.800000000025</v>
      </c>
      <c r="D90" s="26">
        <v>0.05</v>
      </c>
      <c r="E90" s="18">
        <f t="shared" si="5"/>
        <v>2785</v>
      </c>
      <c r="F90" s="18">
        <f t="shared" si="6"/>
        <v>7.5000000000000011E-2</v>
      </c>
      <c r="G90" s="18">
        <f t="shared" si="7"/>
        <v>4180</v>
      </c>
      <c r="H90" s="18">
        <f>ROUND(游戏节奏!Q89,0)</f>
        <v>1547</v>
      </c>
      <c r="J90" s="25">
        <v>1</v>
      </c>
      <c r="K90" s="25">
        <v>1</v>
      </c>
      <c r="L90" s="27">
        <v>76</v>
      </c>
      <c r="M90" s="25">
        <v>1</v>
      </c>
      <c r="N90" s="25">
        <v>1</v>
      </c>
      <c r="P90" s="18">
        <f t="shared" si="8"/>
        <v>62575</v>
      </c>
      <c r="Q90" s="18">
        <f t="shared" si="9"/>
        <v>62580</v>
      </c>
    </row>
    <row r="91" spans="1:17" ht="16.5" x14ac:dyDescent="0.2">
      <c r="A91" s="14">
        <v>87</v>
      </c>
      <c r="B91" s="14">
        <v>9</v>
      </c>
      <c r="C91" s="18">
        <f>游戏节奏!H90</f>
        <v>59076.000000000029</v>
      </c>
      <c r="D91" s="26">
        <v>0.05</v>
      </c>
      <c r="E91" s="18">
        <f t="shared" si="5"/>
        <v>2955</v>
      </c>
      <c r="F91" s="18">
        <f t="shared" si="6"/>
        <v>7.5000000000000011E-2</v>
      </c>
      <c r="G91" s="18">
        <f t="shared" si="7"/>
        <v>4430</v>
      </c>
      <c r="H91" s="18">
        <f>ROUND(游戏节奏!Q90,0)</f>
        <v>1641</v>
      </c>
      <c r="J91" s="25">
        <v>1</v>
      </c>
      <c r="K91" s="25">
        <v>1</v>
      </c>
      <c r="L91" s="27">
        <v>77</v>
      </c>
      <c r="M91" s="25">
        <v>1</v>
      </c>
      <c r="N91" s="25">
        <v>1</v>
      </c>
      <c r="P91" s="18">
        <f t="shared" si="8"/>
        <v>66247</v>
      </c>
      <c r="Q91" s="18">
        <f t="shared" si="9"/>
        <v>66250</v>
      </c>
    </row>
    <row r="92" spans="1:17" ht="16.5" x14ac:dyDescent="0.2">
      <c r="A92" s="14">
        <v>88</v>
      </c>
      <c r="B92" s="14">
        <v>9</v>
      </c>
      <c r="C92" s="18">
        <f>游戏节奏!H91</f>
        <v>62449.200000000033</v>
      </c>
      <c r="D92" s="26">
        <v>0.05</v>
      </c>
      <c r="E92" s="18">
        <f t="shared" si="5"/>
        <v>3120</v>
      </c>
      <c r="F92" s="18">
        <f t="shared" si="6"/>
        <v>7.5000000000000011E-2</v>
      </c>
      <c r="G92" s="18">
        <f t="shared" si="7"/>
        <v>4685</v>
      </c>
      <c r="H92" s="18">
        <f>ROUND(游戏节奏!Q91,0)</f>
        <v>1735</v>
      </c>
      <c r="J92" s="25">
        <v>1</v>
      </c>
      <c r="K92" s="25">
        <v>1</v>
      </c>
      <c r="L92" s="27">
        <v>78</v>
      </c>
      <c r="M92" s="25">
        <v>1</v>
      </c>
      <c r="N92" s="25">
        <v>1</v>
      </c>
      <c r="P92" s="18">
        <f t="shared" si="8"/>
        <v>69909</v>
      </c>
      <c r="Q92" s="18">
        <f t="shared" si="9"/>
        <v>69910</v>
      </c>
    </row>
    <row r="93" spans="1:17" ht="16.5" x14ac:dyDescent="0.2">
      <c r="A93" s="14">
        <v>89</v>
      </c>
      <c r="B93" s="14">
        <v>9</v>
      </c>
      <c r="C93" s="18">
        <f>游戏节奏!H92</f>
        <v>65822.400000000038</v>
      </c>
      <c r="D93" s="26">
        <v>0.05</v>
      </c>
      <c r="E93" s="18">
        <f t="shared" si="5"/>
        <v>3290</v>
      </c>
      <c r="F93" s="18">
        <f t="shared" si="6"/>
        <v>7.5000000000000011E-2</v>
      </c>
      <c r="G93" s="18">
        <f t="shared" si="7"/>
        <v>4935</v>
      </c>
      <c r="H93" s="18">
        <f>ROUND(游戏节奏!Q92,0)</f>
        <v>1828</v>
      </c>
      <c r="J93" s="25">
        <v>1</v>
      </c>
      <c r="K93" s="25">
        <v>1</v>
      </c>
      <c r="L93" s="27">
        <v>79</v>
      </c>
      <c r="M93" s="25">
        <v>1</v>
      </c>
      <c r="N93" s="25">
        <v>1</v>
      </c>
      <c r="P93" s="18">
        <f t="shared" si="8"/>
        <v>73575</v>
      </c>
      <c r="Q93" s="18">
        <f t="shared" si="9"/>
        <v>73580</v>
      </c>
    </row>
    <row r="94" spans="1:17" ht="16.5" x14ac:dyDescent="0.2">
      <c r="A94" s="14">
        <v>90</v>
      </c>
      <c r="B94" s="14">
        <v>9</v>
      </c>
      <c r="C94" s="18">
        <f>游戏节奏!H93</f>
        <v>69195.600000000049</v>
      </c>
      <c r="D94" s="26">
        <v>4.8000000000000001E-2</v>
      </c>
      <c r="E94" s="18">
        <f t="shared" si="5"/>
        <v>3320</v>
      </c>
      <c r="F94" s="18">
        <f t="shared" si="6"/>
        <v>7.2000000000000008E-2</v>
      </c>
      <c r="G94" s="18">
        <f t="shared" si="7"/>
        <v>4980</v>
      </c>
      <c r="H94" s="18">
        <f>ROUND(游戏节奏!Q93,0)</f>
        <v>1922</v>
      </c>
      <c r="J94" s="25">
        <v>1</v>
      </c>
      <c r="K94" s="25">
        <v>1</v>
      </c>
      <c r="L94" s="27">
        <v>80</v>
      </c>
      <c r="M94" s="25">
        <v>1</v>
      </c>
      <c r="N94" s="25">
        <v>1</v>
      </c>
      <c r="P94" s="18">
        <f t="shared" si="8"/>
        <v>77098</v>
      </c>
      <c r="Q94" s="18">
        <f t="shared" si="9"/>
        <v>77100</v>
      </c>
    </row>
    <row r="95" spans="1:17" ht="16.5" x14ac:dyDescent="0.2">
      <c r="A95" s="14">
        <v>91</v>
      </c>
      <c r="B95" s="14">
        <v>10</v>
      </c>
      <c r="C95" s="18">
        <f>游戏节奏!H94</f>
        <v>76251.600000000049</v>
      </c>
      <c r="D95" s="26">
        <v>4.5999999999999999E-2</v>
      </c>
      <c r="E95" s="18">
        <f t="shared" si="5"/>
        <v>3510</v>
      </c>
      <c r="F95" s="18">
        <f t="shared" si="6"/>
        <v>6.9000000000000006E-2</v>
      </c>
      <c r="G95" s="18">
        <f t="shared" si="7"/>
        <v>5260</v>
      </c>
      <c r="H95" s="18">
        <f>ROUND(游戏节奏!Q94,0)</f>
        <v>2118</v>
      </c>
      <c r="J95" s="25">
        <v>1</v>
      </c>
      <c r="K95" s="25">
        <v>1</v>
      </c>
      <c r="L95" s="27">
        <v>81</v>
      </c>
      <c r="M95" s="25">
        <v>1</v>
      </c>
      <c r="N95" s="25">
        <v>1</v>
      </c>
      <c r="P95" s="18">
        <f t="shared" si="8"/>
        <v>84795</v>
      </c>
      <c r="Q95" s="18">
        <f t="shared" si="9"/>
        <v>84800</v>
      </c>
    </row>
    <row r="96" spans="1:17" ht="16.5" x14ac:dyDescent="0.2">
      <c r="A96" s="14">
        <v>92</v>
      </c>
      <c r="B96" s="14">
        <v>10</v>
      </c>
      <c r="C96" s="18">
        <f>游戏节奏!H95</f>
        <v>83307.600000000064</v>
      </c>
      <c r="D96" s="26">
        <v>4.3999999999999997E-2</v>
      </c>
      <c r="E96" s="18">
        <f t="shared" si="5"/>
        <v>3665</v>
      </c>
      <c r="F96" s="18">
        <f t="shared" si="6"/>
        <v>6.6000000000000003E-2</v>
      </c>
      <c r="G96" s="18">
        <f t="shared" si="7"/>
        <v>5500</v>
      </c>
      <c r="H96" s="18">
        <f>ROUND(游戏节奏!Q95,0)</f>
        <v>2314</v>
      </c>
      <c r="J96" s="25">
        <v>1</v>
      </c>
      <c r="K96" s="25">
        <v>1</v>
      </c>
      <c r="L96" s="27">
        <v>82</v>
      </c>
      <c r="M96" s="25">
        <v>1</v>
      </c>
      <c r="N96" s="25">
        <v>1</v>
      </c>
      <c r="P96" s="18">
        <f t="shared" si="8"/>
        <v>92452</v>
      </c>
      <c r="Q96" s="18">
        <f t="shared" si="9"/>
        <v>92450</v>
      </c>
    </row>
    <row r="97" spans="1:17" ht="16.5" x14ac:dyDescent="0.2">
      <c r="A97" s="14">
        <v>93</v>
      </c>
      <c r="B97" s="14">
        <v>10</v>
      </c>
      <c r="C97" s="18">
        <f>游戏节奏!H96</f>
        <v>90363.600000000064</v>
      </c>
      <c r="D97" s="26">
        <v>4.2000000000000003E-2</v>
      </c>
      <c r="E97" s="18">
        <f t="shared" si="5"/>
        <v>3795</v>
      </c>
      <c r="F97" s="18">
        <f t="shared" si="6"/>
        <v>6.3E-2</v>
      </c>
      <c r="G97" s="18">
        <f t="shared" si="7"/>
        <v>5695</v>
      </c>
      <c r="H97" s="18">
        <f>ROUND(游戏节奏!Q96,0)</f>
        <v>2510</v>
      </c>
      <c r="J97" s="25">
        <v>1</v>
      </c>
      <c r="K97" s="25">
        <v>1</v>
      </c>
      <c r="L97" s="27">
        <v>83</v>
      </c>
      <c r="M97" s="25">
        <v>1</v>
      </c>
      <c r="N97" s="25">
        <v>1</v>
      </c>
      <c r="P97" s="18">
        <f t="shared" si="8"/>
        <v>100089</v>
      </c>
      <c r="Q97" s="18">
        <f t="shared" si="9"/>
        <v>100090</v>
      </c>
    </row>
    <row r="98" spans="1:17" ht="16.5" x14ac:dyDescent="0.2">
      <c r="A98" s="14">
        <v>94</v>
      </c>
      <c r="B98" s="14">
        <v>10</v>
      </c>
      <c r="C98" s="18">
        <f>游戏节奏!H97</f>
        <v>97419.600000000064</v>
      </c>
      <c r="D98" s="26">
        <v>0.04</v>
      </c>
      <c r="E98" s="18">
        <f t="shared" si="5"/>
        <v>3895</v>
      </c>
      <c r="F98" s="18">
        <f t="shared" si="6"/>
        <v>0.06</v>
      </c>
      <c r="G98" s="18">
        <f t="shared" si="7"/>
        <v>5845</v>
      </c>
      <c r="H98" s="18">
        <f>ROUND(游戏节奏!Q97,0)</f>
        <v>2706</v>
      </c>
      <c r="J98" s="25">
        <v>1</v>
      </c>
      <c r="K98" s="25">
        <v>1</v>
      </c>
      <c r="L98" s="27">
        <v>84</v>
      </c>
      <c r="M98" s="25">
        <v>1</v>
      </c>
      <c r="N98" s="25">
        <v>1</v>
      </c>
      <c r="P98" s="18">
        <f t="shared" si="8"/>
        <v>107691</v>
      </c>
      <c r="Q98" s="18">
        <f t="shared" si="9"/>
        <v>107690</v>
      </c>
    </row>
    <row r="99" spans="1:17" ht="16.5" x14ac:dyDescent="0.2">
      <c r="A99" s="14">
        <v>95</v>
      </c>
      <c r="B99" s="14">
        <v>10</v>
      </c>
      <c r="C99" s="18">
        <f>游戏节奏!H98</f>
        <v>104475.60000000008</v>
      </c>
      <c r="D99" s="26">
        <v>0.04</v>
      </c>
      <c r="E99" s="18">
        <f t="shared" si="5"/>
        <v>4180</v>
      </c>
      <c r="F99" s="18">
        <f t="shared" si="6"/>
        <v>0.06</v>
      </c>
      <c r="G99" s="18">
        <f t="shared" si="7"/>
        <v>6270</v>
      </c>
      <c r="H99" s="18">
        <f>ROUND(游戏节奏!Q98,0)</f>
        <v>2902</v>
      </c>
      <c r="J99" s="25">
        <v>1</v>
      </c>
      <c r="K99" s="25">
        <v>1</v>
      </c>
      <c r="L99" s="27">
        <v>85</v>
      </c>
      <c r="M99" s="25">
        <v>1</v>
      </c>
      <c r="N99" s="25">
        <v>1</v>
      </c>
      <c r="P99" s="18">
        <f t="shared" si="8"/>
        <v>115483</v>
      </c>
      <c r="Q99" s="18">
        <f t="shared" si="9"/>
        <v>115480</v>
      </c>
    </row>
    <row r="100" spans="1:17" ht="16.5" x14ac:dyDescent="0.2">
      <c r="A100" s="14">
        <v>96</v>
      </c>
      <c r="B100" s="14">
        <v>10</v>
      </c>
      <c r="C100" s="18">
        <f>游戏节奏!H99</f>
        <v>111531.60000000008</v>
      </c>
      <c r="D100" s="26">
        <v>0.04</v>
      </c>
      <c r="E100" s="18">
        <f t="shared" si="5"/>
        <v>4460</v>
      </c>
      <c r="F100" s="18">
        <f t="shared" si="6"/>
        <v>0.06</v>
      </c>
      <c r="G100" s="18">
        <f t="shared" si="7"/>
        <v>6690</v>
      </c>
      <c r="H100" s="18">
        <f>ROUND(游戏节奏!Q99,0)</f>
        <v>3098</v>
      </c>
      <c r="J100" s="25">
        <v>1</v>
      </c>
      <c r="K100" s="25">
        <v>1</v>
      </c>
      <c r="L100" s="27">
        <v>86</v>
      </c>
      <c r="M100" s="25">
        <v>1</v>
      </c>
      <c r="N100" s="25">
        <v>1</v>
      </c>
      <c r="P100" s="18">
        <f t="shared" si="8"/>
        <v>123270</v>
      </c>
      <c r="Q100" s="18">
        <f t="shared" si="9"/>
        <v>123270</v>
      </c>
    </row>
    <row r="101" spans="1:17" ht="16.5" x14ac:dyDescent="0.2">
      <c r="A101" s="14">
        <v>97</v>
      </c>
      <c r="B101" s="14">
        <v>10</v>
      </c>
      <c r="C101" s="18">
        <f>游戏节奏!H100</f>
        <v>118587.60000000009</v>
      </c>
      <c r="D101" s="26">
        <v>0.04</v>
      </c>
      <c r="E101" s="18">
        <f t="shared" si="5"/>
        <v>4745</v>
      </c>
      <c r="F101" s="18">
        <f t="shared" si="6"/>
        <v>0.06</v>
      </c>
      <c r="G101" s="18">
        <f t="shared" si="7"/>
        <v>7115</v>
      </c>
      <c r="H101" s="18">
        <f>ROUND(游戏节奏!Q100,0)</f>
        <v>3294</v>
      </c>
      <c r="J101" s="25">
        <v>1</v>
      </c>
      <c r="K101" s="25">
        <v>1</v>
      </c>
      <c r="L101" s="27">
        <v>87</v>
      </c>
      <c r="M101" s="25">
        <v>1</v>
      </c>
      <c r="N101" s="25">
        <v>1</v>
      </c>
      <c r="P101" s="18">
        <f t="shared" si="8"/>
        <v>131057</v>
      </c>
      <c r="Q101" s="18">
        <f t="shared" si="9"/>
        <v>131060</v>
      </c>
    </row>
    <row r="102" spans="1:17" ht="16.5" x14ac:dyDescent="0.2">
      <c r="A102" s="14">
        <v>98</v>
      </c>
      <c r="B102" s="14">
        <v>10</v>
      </c>
      <c r="C102" s="18">
        <f>游戏节奏!H101</f>
        <v>125643.60000000009</v>
      </c>
      <c r="D102" s="26">
        <v>0.04</v>
      </c>
      <c r="E102" s="18">
        <f t="shared" si="5"/>
        <v>5025</v>
      </c>
      <c r="F102" s="18">
        <f t="shared" si="6"/>
        <v>0.06</v>
      </c>
      <c r="G102" s="18">
        <f t="shared" si="7"/>
        <v>7540</v>
      </c>
      <c r="H102" s="18">
        <f>ROUND(游戏节奏!Q101,0)</f>
        <v>3490</v>
      </c>
      <c r="J102" s="25">
        <v>1</v>
      </c>
      <c r="K102" s="25">
        <v>1</v>
      </c>
      <c r="L102" s="27">
        <v>88</v>
      </c>
      <c r="M102" s="25">
        <v>1</v>
      </c>
      <c r="N102" s="25">
        <v>1</v>
      </c>
      <c r="P102" s="18">
        <f t="shared" si="8"/>
        <v>138844</v>
      </c>
      <c r="Q102" s="18">
        <f t="shared" si="9"/>
        <v>138840</v>
      </c>
    </row>
    <row r="103" spans="1:17" ht="16.5" x14ac:dyDescent="0.2">
      <c r="A103" s="14">
        <v>99</v>
      </c>
      <c r="B103" s="14">
        <v>10</v>
      </c>
      <c r="C103" s="18">
        <f>游戏节奏!H102</f>
        <v>132699.60000000009</v>
      </c>
      <c r="D103" s="26">
        <v>0.04</v>
      </c>
      <c r="E103" s="18">
        <f t="shared" si="5"/>
        <v>5310</v>
      </c>
      <c r="F103" s="18">
        <f t="shared" si="6"/>
        <v>0.06</v>
      </c>
      <c r="G103" s="18">
        <f t="shared" si="7"/>
        <v>7960</v>
      </c>
      <c r="H103" s="18">
        <f>ROUND(游戏节奏!Q102,0)</f>
        <v>3686</v>
      </c>
      <c r="J103" s="25">
        <v>1</v>
      </c>
      <c r="K103" s="25">
        <v>1</v>
      </c>
      <c r="L103" s="27">
        <v>89</v>
      </c>
      <c r="M103" s="25">
        <v>1</v>
      </c>
      <c r="N103" s="25">
        <v>1</v>
      </c>
      <c r="P103" s="18">
        <f t="shared" si="8"/>
        <v>146631</v>
      </c>
      <c r="Q103" s="18">
        <f t="shared" si="9"/>
        <v>146630</v>
      </c>
    </row>
    <row r="104" spans="1:17" ht="16.5" x14ac:dyDescent="0.2">
      <c r="A104" s="14">
        <v>100</v>
      </c>
      <c r="B104" s="14">
        <v>10</v>
      </c>
      <c r="C104" s="18">
        <f>游戏节奏!H103</f>
        <v>139755.60000000012</v>
      </c>
      <c r="D104" s="26">
        <v>0.04</v>
      </c>
      <c r="E104" s="18">
        <f t="shared" si="5"/>
        <v>5590</v>
      </c>
      <c r="F104" s="18">
        <f t="shared" si="6"/>
        <v>0.06</v>
      </c>
      <c r="G104" s="18">
        <f t="shared" si="7"/>
        <v>8385</v>
      </c>
      <c r="H104" s="18">
        <f>ROUND(游戏节奏!Q103,0)</f>
        <v>3882</v>
      </c>
      <c r="J104" s="25">
        <v>1</v>
      </c>
      <c r="K104" s="25">
        <v>1</v>
      </c>
      <c r="L104" s="27">
        <v>90</v>
      </c>
      <c r="M104" s="25">
        <v>1</v>
      </c>
      <c r="N104" s="25">
        <v>1</v>
      </c>
      <c r="P104" s="18">
        <f t="shared" si="8"/>
        <v>154208</v>
      </c>
      <c r="Q104" s="18">
        <f t="shared" si="9"/>
        <v>154210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23"/>
  <sheetViews>
    <sheetView workbookViewId="0">
      <selection activeCell="K16" sqref="K16"/>
    </sheetView>
  </sheetViews>
  <sheetFormatPr defaultRowHeight="14.25" x14ac:dyDescent="0.2"/>
  <cols>
    <col min="2" max="2" width="14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3.875" customWidth="1"/>
    <col min="14" max="14" width="15.5" customWidth="1"/>
    <col min="15" max="15" width="14.75" customWidth="1"/>
    <col min="22" max="22" width="11.25" customWidth="1"/>
    <col min="23" max="23" width="11.5" customWidth="1"/>
    <col min="24" max="24" width="11.625" customWidth="1"/>
    <col min="25" max="25" width="12.625" customWidth="1"/>
    <col min="26" max="26" width="8.125" customWidth="1"/>
    <col min="28" max="28" width="10.375" customWidth="1"/>
    <col min="29" max="29" width="13.25" customWidth="1"/>
    <col min="32" max="32" width="8.625" customWidth="1"/>
    <col min="36" max="36" width="9" style="21"/>
    <col min="39" max="39" width="13.375" customWidth="1"/>
    <col min="40" max="40" width="10" customWidth="1"/>
    <col min="41" max="41" width="7.875" customWidth="1"/>
    <col min="47" max="47" width="11.875" customWidth="1"/>
  </cols>
  <sheetData>
    <row r="1" spans="1:48" x14ac:dyDescent="0.2">
      <c r="A1" t="s">
        <v>350</v>
      </c>
      <c r="B1" t="s">
        <v>351</v>
      </c>
      <c r="C1" t="s">
        <v>352</v>
      </c>
      <c r="D1" t="s">
        <v>353</v>
      </c>
      <c r="E1" t="s">
        <v>354</v>
      </c>
      <c r="F1" t="s">
        <v>317</v>
      </c>
      <c r="G1" t="s">
        <v>318</v>
      </c>
      <c r="H1" t="s">
        <v>319</v>
      </c>
      <c r="I1" t="s">
        <v>320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</row>
    <row r="2" spans="1:48" ht="16.5" x14ac:dyDescent="0.2">
      <c r="A2" t="s">
        <v>361</v>
      </c>
      <c r="B2" t="s">
        <v>361</v>
      </c>
      <c r="C2" t="s">
        <v>361</v>
      </c>
      <c r="D2" t="s">
        <v>362</v>
      </c>
      <c r="E2" t="s">
        <v>361</v>
      </c>
      <c r="F2" t="s">
        <v>362</v>
      </c>
      <c r="G2" t="s">
        <v>361</v>
      </c>
      <c r="H2" t="s">
        <v>362</v>
      </c>
      <c r="I2" t="s">
        <v>361</v>
      </c>
      <c r="J2" t="s">
        <v>362</v>
      </c>
      <c r="K2" t="s">
        <v>361</v>
      </c>
      <c r="L2" t="s">
        <v>362</v>
      </c>
      <c r="M2" t="s">
        <v>361</v>
      </c>
      <c r="N2" t="s">
        <v>362</v>
      </c>
      <c r="O2" t="s">
        <v>361</v>
      </c>
      <c r="AB2" s="21"/>
      <c r="AC2" s="21"/>
      <c r="AD2" s="21"/>
      <c r="AE2" s="21"/>
      <c r="AQ2">
        <v>0.5</v>
      </c>
      <c r="AR2">
        <v>0.35</v>
      </c>
      <c r="AS2">
        <v>0.25</v>
      </c>
      <c r="AU2" s="18">
        <f>SUM(AU4:AU33)</f>
        <v>200</v>
      </c>
      <c r="AV2" s="18">
        <f>SUM(AU4:AU13)</f>
        <v>17</v>
      </c>
    </row>
    <row r="3" spans="1:48" ht="17.25" x14ac:dyDescent="0.2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t="s">
        <v>321</v>
      </c>
      <c r="G3" t="s">
        <v>322</v>
      </c>
      <c r="H3" t="s">
        <v>323</v>
      </c>
      <c r="I3" t="s">
        <v>324</v>
      </c>
      <c r="J3" t="s">
        <v>368</v>
      </c>
      <c r="K3" t="s">
        <v>369</v>
      </c>
      <c r="L3" t="s">
        <v>325</v>
      </c>
      <c r="M3" t="s">
        <v>326</v>
      </c>
      <c r="N3" t="s">
        <v>370</v>
      </c>
      <c r="O3" t="s">
        <v>371</v>
      </c>
      <c r="S3" t="s">
        <v>380</v>
      </c>
      <c r="T3" t="s">
        <v>381</v>
      </c>
      <c r="V3" s="13" t="s">
        <v>386</v>
      </c>
      <c r="W3" s="13" t="s">
        <v>382</v>
      </c>
      <c r="X3" s="13" t="s">
        <v>384</v>
      </c>
      <c r="Y3" s="13" t="s">
        <v>385</v>
      </c>
      <c r="AB3" s="13" t="s">
        <v>383</v>
      </c>
      <c r="AC3" s="13" t="s">
        <v>330</v>
      </c>
      <c r="AD3" s="21"/>
      <c r="AE3" s="18">
        <f>SUMPRODUCT(AF4:AH4,AF6:AH6,AF7:AH7)</f>
        <v>52</v>
      </c>
      <c r="AF3" s="13" t="s">
        <v>387</v>
      </c>
      <c r="AG3" s="13" t="s">
        <v>388</v>
      </c>
      <c r="AH3" s="13" t="s">
        <v>389</v>
      </c>
      <c r="AK3" s="13" t="s">
        <v>393</v>
      </c>
      <c r="AL3" s="13" t="s">
        <v>386</v>
      </c>
      <c r="AM3" s="13" t="s">
        <v>394</v>
      </c>
      <c r="AN3" s="13" t="s">
        <v>387</v>
      </c>
      <c r="AO3" s="13" t="s">
        <v>388</v>
      </c>
      <c r="AP3" s="13" t="s">
        <v>389</v>
      </c>
      <c r="AQ3" s="13" t="s">
        <v>387</v>
      </c>
      <c r="AR3" s="13" t="s">
        <v>388</v>
      </c>
      <c r="AS3" s="13" t="s">
        <v>389</v>
      </c>
      <c r="AU3" s="20" t="s">
        <v>396</v>
      </c>
    </row>
    <row r="4" spans="1:48" ht="16.5" x14ac:dyDescent="0.2">
      <c r="A4">
        <v>1</v>
      </c>
      <c r="B4">
        <v>1</v>
      </c>
      <c r="C4">
        <v>1501001</v>
      </c>
      <c r="D4" t="s">
        <v>316</v>
      </c>
      <c r="E4">
        <v>1000</v>
      </c>
      <c r="F4" t="s">
        <v>327</v>
      </c>
      <c r="G4">
        <v>10</v>
      </c>
      <c r="J4" t="s">
        <v>316</v>
      </c>
      <c r="K4">
        <v>1000</v>
      </c>
      <c r="L4" t="s">
        <v>327</v>
      </c>
      <c r="M4">
        <v>10</v>
      </c>
      <c r="S4">
        <v>1</v>
      </c>
      <c r="T4">
        <v>1</v>
      </c>
      <c r="V4" s="14">
        <v>1</v>
      </c>
      <c r="W4" s="14">
        <f>SUMIFS(E$4:E$32,$T$4:$T$32,"="&amp;V4)+INDEX(K$4:K$33,INDEX($S$4:$S$33,MATCH(V4,$T$4:$T$33,1)))</f>
        <v>5900</v>
      </c>
      <c r="X4" s="14">
        <f>SUMIFS(G$4:G$32,$T$4:$T$32,"="&amp;V4)+INDEX(M$4:M$33,INDEX($S$4:$S$33,MATCH(V4,$T$4:$T$33,1)))</f>
        <v>110</v>
      </c>
      <c r="Y4" s="14">
        <f>INDEX($O$4:$O$33,MATCH(V4,$T$4:$T$33,1))</f>
        <v>0</v>
      </c>
      <c r="AB4" s="14">
        <f>SUM(X$4:X4)*4</f>
        <v>440</v>
      </c>
      <c r="AC4" s="14">
        <f>SUM(Y$4:Y4)*4</f>
        <v>0</v>
      </c>
      <c r="AD4" s="21"/>
      <c r="AE4" s="17" t="s">
        <v>390</v>
      </c>
      <c r="AF4" s="14">
        <v>1</v>
      </c>
      <c r="AG4" s="14">
        <v>1.5</v>
      </c>
      <c r="AH4" s="14">
        <v>2</v>
      </c>
      <c r="AK4" s="14">
        <v>1</v>
      </c>
      <c r="AL4" s="14">
        <v>1</v>
      </c>
      <c r="AM4" s="18">
        <f>INDEX($AC$4:$AC$93,AL4)</f>
        <v>0</v>
      </c>
      <c r="AN4" s="18"/>
      <c r="AO4" s="18"/>
      <c r="AP4" s="18"/>
      <c r="AQ4" s="18"/>
      <c r="AR4" s="18"/>
      <c r="AS4" s="18"/>
      <c r="AU4" s="14">
        <v>1</v>
      </c>
    </row>
    <row r="5" spans="1:48" ht="16.5" x14ac:dyDescent="0.2">
      <c r="A5">
        <v>1</v>
      </c>
      <c r="B5">
        <v>2</v>
      </c>
      <c r="C5">
        <v>1501002</v>
      </c>
      <c r="D5" t="s">
        <v>316</v>
      </c>
      <c r="E5">
        <v>1100</v>
      </c>
      <c r="F5" t="s">
        <v>327</v>
      </c>
      <c r="G5">
        <v>15</v>
      </c>
      <c r="J5" t="s">
        <v>316</v>
      </c>
      <c r="K5">
        <v>1100</v>
      </c>
      <c r="L5" t="s">
        <v>327</v>
      </c>
      <c r="M5">
        <v>20</v>
      </c>
      <c r="S5">
        <v>2</v>
      </c>
      <c r="T5">
        <v>1</v>
      </c>
      <c r="V5" s="14">
        <v>2</v>
      </c>
      <c r="W5" s="14">
        <f t="shared" ref="W5:W63" si="0">SUMIFS(E$4:E$32,$T$4:$T$32,"="&amp;V5)+INDEX(K$4:K$33,INDEX($S$4:$S$33,MATCH(V5,$T$4:$T$33,1)))</f>
        <v>6100</v>
      </c>
      <c r="X5" s="14">
        <f t="shared" ref="X5:X63" si="1">SUMIFS(G$4:G$32,$T$4:$T$32,"="&amp;V5)+INDEX(M$4:M$33,INDEX($S$4:$S$33,MATCH(V5,$T$4:$T$33,1)))</f>
        <v>175</v>
      </c>
      <c r="Y5" s="14">
        <f>INDEX($O$4:$O$33,MATCH(V5,$T$4:$T$33,1))</f>
        <v>100</v>
      </c>
      <c r="AB5" s="14">
        <f>SUM(X$4:X5)*4</f>
        <v>1140</v>
      </c>
      <c r="AC5" s="14">
        <f>SUM(Y$4:Y5)*4</f>
        <v>400</v>
      </c>
      <c r="AE5" s="17" t="s">
        <v>395</v>
      </c>
      <c r="AF5" s="14">
        <v>1</v>
      </c>
      <c r="AG5" s="14">
        <v>2</v>
      </c>
      <c r="AH5" s="14">
        <v>5</v>
      </c>
      <c r="AI5" s="18">
        <f>SUMPRODUCT(AF5:AH5,AF6:AH6,AF7:AH7)</f>
        <v>110</v>
      </c>
      <c r="AK5" s="14">
        <v>2</v>
      </c>
      <c r="AL5" s="14">
        <v>2</v>
      </c>
      <c r="AM5" s="18">
        <f t="shared" ref="AM5:AM33" si="2">INDEX($AC$4:$AC$93,AL5)</f>
        <v>400</v>
      </c>
      <c r="AN5" s="18">
        <f>INT($AM5/$AE$3*AF$4/5)*5</f>
        <v>5</v>
      </c>
      <c r="AO5" s="18">
        <f>INT($AM5/$AE$3*AG$4/5)*5</f>
        <v>10</v>
      </c>
      <c r="AP5" s="18">
        <f>INT($AM5/$AE$3*AH$4/5)*5</f>
        <v>15</v>
      </c>
      <c r="AQ5" s="18">
        <f t="shared" ref="AQ5:AQ33" si="3">INT(AN5*AF$6*AQ$2)</f>
        <v>5</v>
      </c>
      <c r="AR5" s="18">
        <f t="shared" ref="AR5:AR33" si="4">INT(AO5*AG$6*AR$2)</f>
        <v>14</v>
      </c>
      <c r="AS5" s="18">
        <f t="shared" ref="AS5:AS33" si="5">INT(AP5*AH$6*AS$2)</f>
        <v>22</v>
      </c>
      <c r="AU5" s="14">
        <v>1</v>
      </c>
    </row>
    <row r="6" spans="1:48" ht="16.5" x14ac:dyDescent="0.2">
      <c r="A6">
        <v>1</v>
      </c>
      <c r="B6">
        <v>3</v>
      </c>
      <c r="C6">
        <v>1501003</v>
      </c>
      <c r="D6" t="s">
        <v>316</v>
      </c>
      <c r="E6">
        <v>1200</v>
      </c>
      <c r="F6" t="s">
        <v>327</v>
      </c>
      <c r="G6">
        <v>20</v>
      </c>
      <c r="H6" t="s">
        <v>328</v>
      </c>
      <c r="I6">
        <v>1</v>
      </c>
      <c r="J6" t="s">
        <v>316</v>
      </c>
      <c r="K6">
        <v>1200</v>
      </c>
      <c r="L6" t="s">
        <v>327</v>
      </c>
      <c r="M6">
        <v>30</v>
      </c>
      <c r="S6" s="21">
        <v>3</v>
      </c>
      <c r="T6">
        <v>1</v>
      </c>
      <c r="V6" s="14">
        <v>3</v>
      </c>
      <c r="W6" s="14">
        <f t="shared" si="0"/>
        <v>5300</v>
      </c>
      <c r="X6" s="14">
        <f t="shared" si="1"/>
        <v>185</v>
      </c>
      <c r="Y6" s="14">
        <f t="shared" ref="Y6:Y63" si="6">INDEX($O$4:$O$33,MATCH(V6,$T$4:$T$33,1))</f>
        <v>100</v>
      </c>
      <c r="AB6" s="14">
        <f>SUM(X$4:X6)*4</f>
        <v>1880</v>
      </c>
      <c r="AC6" s="14">
        <f>SUM(Y$4:Y6)*4</f>
        <v>800</v>
      </c>
      <c r="AE6" s="17" t="s">
        <v>391</v>
      </c>
      <c r="AF6" s="14">
        <v>2</v>
      </c>
      <c r="AG6" s="14">
        <v>4</v>
      </c>
      <c r="AH6" s="14">
        <v>6</v>
      </c>
      <c r="AK6" s="14">
        <v>3</v>
      </c>
      <c r="AL6" s="14">
        <v>3</v>
      </c>
      <c r="AM6" s="18">
        <f t="shared" si="2"/>
        <v>800</v>
      </c>
      <c r="AN6" s="18">
        <f t="shared" ref="AN6:AN33" si="7">INT($AM6/$AE$3*AF$4/5)*5</f>
        <v>15</v>
      </c>
      <c r="AO6" s="18">
        <f t="shared" ref="AO6:AO33" si="8">INT($AM6/$AE$3*AG$4/5)*5</f>
        <v>20</v>
      </c>
      <c r="AP6" s="18">
        <f t="shared" ref="AP6:AP33" si="9">INT($AM6/$AE$3*AH$4/5)*5</f>
        <v>30</v>
      </c>
      <c r="AQ6" s="18">
        <f t="shared" si="3"/>
        <v>15</v>
      </c>
      <c r="AR6" s="18">
        <f t="shared" si="4"/>
        <v>28</v>
      </c>
      <c r="AS6" s="18">
        <f t="shared" si="5"/>
        <v>45</v>
      </c>
      <c r="AU6" s="14">
        <v>1</v>
      </c>
    </row>
    <row r="7" spans="1:48" ht="16.5" x14ac:dyDescent="0.2">
      <c r="A7">
        <v>1</v>
      </c>
      <c r="B7">
        <v>4</v>
      </c>
      <c r="C7">
        <v>1501004</v>
      </c>
      <c r="D7" t="s">
        <v>316</v>
      </c>
      <c r="E7">
        <v>1300</v>
      </c>
      <c r="F7" t="s">
        <v>327</v>
      </c>
      <c r="G7">
        <v>25</v>
      </c>
      <c r="H7" t="s">
        <v>328</v>
      </c>
      <c r="I7">
        <v>1</v>
      </c>
      <c r="J7" t="s">
        <v>316</v>
      </c>
      <c r="K7">
        <v>1300</v>
      </c>
      <c r="L7" t="s">
        <v>327</v>
      </c>
      <c r="M7">
        <v>40</v>
      </c>
      <c r="S7" s="21">
        <v>4</v>
      </c>
      <c r="T7">
        <v>1</v>
      </c>
      <c r="V7" s="14">
        <v>4</v>
      </c>
      <c r="W7" s="14">
        <f t="shared" si="0"/>
        <v>5900</v>
      </c>
      <c r="X7" s="14">
        <f t="shared" si="1"/>
        <v>225</v>
      </c>
      <c r="Y7" s="14">
        <f t="shared" si="6"/>
        <v>200</v>
      </c>
      <c r="AB7" s="14">
        <f>SUM(X$4:X7)*4</f>
        <v>2780</v>
      </c>
      <c r="AC7" s="14">
        <f>SUM(Y$4:Y7)*4</f>
        <v>1600</v>
      </c>
      <c r="AE7" s="17" t="s">
        <v>392</v>
      </c>
      <c r="AF7" s="14">
        <v>2</v>
      </c>
      <c r="AG7" s="14">
        <v>2</v>
      </c>
      <c r="AH7" s="14">
        <v>3</v>
      </c>
      <c r="AK7" s="14">
        <v>4</v>
      </c>
      <c r="AL7" s="14">
        <v>4</v>
      </c>
      <c r="AM7" s="18">
        <f t="shared" si="2"/>
        <v>1600</v>
      </c>
      <c r="AN7" s="18">
        <f t="shared" si="7"/>
        <v>30</v>
      </c>
      <c r="AO7" s="18">
        <f t="shared" si="8"/>
        <v>45</v>
      </c>
      <c r="AP7" s="18">
        <f t="shared" si="9"/>
        <v>60</v>
      </c>
      <c r="AQ7" s="18">
        <f t="shared" si="3"/>
        <v>30</v>
      </c>
      <c r="AR7" s="18">
        <f t="shared" si="4"/>
        <v>63</v>
      </c>
      <c r="AS7" s="18">
        <f t="shared" si="5"/>
        <v>90</v>
      </c>
      <c r="AU7" s="14">
        <v>1</v>
      </c>
    </row>
    <row r="8" spans="1:48" ht="16.5" x14ac:dyDescent="0.2">
      <c r="A8">
        <v>1</v>
      </c>
      <c r="B8">
        <v>5</v>
      </c>
      <c r="C8">
        <v>1501005</v>
      </c>
      <c r="D8" t="s">
        <v>316</v>
      </c>
      <c r="E8">
        <v>1400</v>
      </c>
      <c r="F8" t="s">
        <v>327</v>
      </c>
      <c r="G8">
        <v>30</v>
      </c>
      <c r="H8" t="s">
        <v>328</v>
      </c>
      <c r="I8">
        <v>1</v>
      </c>
      <c r="J8" t="s">
        <v>316</v>
      </c>
      <c r="K8">
        <v>1400</v>
      </c>
      <c r="L8" t="s">
        <v>327</v>
      </c>
      <c r="M8">
        <v>50</v>
      </c>
      <c r="S8" s="21">
        <v>5</v>
      </c>
      <c r="T8" s="21">
        <v>2</v>
      </c>
      <c r="V8" s="14">
        <v>5</v>
      </c>
      <c r="W8" s="14">
        <f t="shared" si="0"/>
        <v>6500</v>
      </c>
      <c r="X8" s="14">
        <f t="shared" si="1"/>
        <v>265</v>
      </c>
      <c r="Y8" s="14">
        <f t="shared" si="6"/>
        <v>200</v>
      </c>
      <c r="AB8" s="14">
        <f>SUM(X$4:X8)*4</f>
        <v>3840</v>
      </c>
      <c r="AC8" s="14">
        <f>SUM(Y$4:Y8)*4</f>
        <v>2400</v>
      </c>
      <c r="AK8" s="14">
        <v>5</v>
      </c>
      <c r="AL8" s="14">
        <v>6</v>
      </c>
      <c r="AM8" s="18">
        <f t="shared" si="2"/>
        <v>3200</v>
      </c>
      <c r="AN8" s="18">
        <f t="shared" si="7"/>
        <v>60</v>
      </c>
      <c r="AO8" s="18">
        <f t="shared" si="8"/>
        <v>90</v>
      </c>
      <c r="AP8" s="18">
        <f t="shared" si="9"/>
        <v>120</v>
      </c>
      <c r="AQ8" s="18">
        <f t="shared" si="3"/>
        <v>60</v>
      </c>
      <c r="AR8" s="18">
        <f t="shared" si="4"/>
        <v>126</v>
      </c>
      <c r="AS8" s="18">
        <f t="shared" si="5"/>
        <v>180</v>
      </c>
      <c r="AU8" s="14">
        <v>2</v>
      </c>
    </row>
    <row r="9" spans="1:48" ht="15.75" customHeight="1" x14ac:dyDescent="0.2">
      <c r="A9">
        <v>1</v>
      </c>
      <c r="B9">
        <v>6</v>
      </c>
      <c r="C9">
        <v>1501006</v>
      </c>
      <c r="D9" t="s">
        <v>316</v>
      </c>
      <c r="E9">
        <v>1500</v>
      </c>
      <c r="F9" t="s">
        <v>327</v>
      </c>
      <c r="G9">
        <v>35</v>
      </c>
      <c r="H9" t="s">
        <v>329</v>
      </c>
      <c r="I9">
        <v>1</v>
      </c>
      <c r="J9" t="s">
        <v>316</v>
      </c>
      <c r="K9">
        <v>1500</v>
      </c>
      <c r="L9" t="s">
        <v>327</v>
      </c>
      <c r="M9">
        <v>60</v>
      </c>
      <c r="N9" t="s">
        <v>330</v>
      </c>
      <c r="O9">
        <v>100</v>
      </c>
      <c r="S9" s="21">
        <v>6</v>
      </c>
      <c r="T9" s="21">
        <v>2</v>
      </c>
      <c r="V9" s="14">
        <v>6</v>
      </c>
      <c r="W9" s="14">
        <f t="shared" si="0"/>
        <v>7100</v>
      </c>
      <c r="X9" s="14">
        <f t="shared" si="1"/>
        <v>305</v>
      </c>
      <c r="Y9" s="14">
        <f t="shared" si="6"/>
        <v>200</v>
      </c>
      <c r="AB9" s="14">
        <f>SUM(X$4:X9)*4</f>
        <v>5060</v>
      </c>
      <c r="AC9" s="14">
        <f>SUM(Y$4:Y9)*4</f>
        <v>3200</v>
      </c>
      <c r="AE9" s="17" t="s">
        <v>398</v>
      </c>
      <c r="AF9" s="14">
        <v>400</v>
      </c>
      <c r="AK9" s="14">
        <v>6</v>
      </c>
      <c r="AL9" s="14">
        <v>8</v>
      </c>
      <c r="AM9" s="18">
        <f t="shared" si="2"/>
        <v>5600</v>
      </c>
      <c r="AN9" s="18">
        <f t="shared" si="7"/>
        <v>105</v>
      </c>
      <c r="AO9" s="18">
        <f t="shared" si="8"/>
        <v>160</v>
      </c>
      <c r="AP9" s="18">
        <f t="shared" si="9"/>
        <v>215</v>
      </c>
      <c r="AQ9" s="18">
        <f t="shared" si="3"/>
        <v>105</v>
      </c>
      <c r="AR9" s="18">
        <f t="shared" si="4"/>
        <v>224</v>
      </c>
      <c r="AS9" s="18">
        <f t="shared" si="5"/>
        <v>322</v>
      </c>
      <c r="AU9" s="14">
        <v>2</v>
      </c>
    </row>
    <row r="10" spans="1:48" ht="16.5" x14ac:dyDescent="0.2">
      <c r="A10">
        <v>1</v>
      </c>
      <c r="B10">
        <v>7</v>
      </c>
      <c r="C10">
        <v>1501007</v>
      </c>
      <c r="D10" t="s">
        <v>316</v>
      </c>
      <c r="E10">
        <v>1600</v>
      </c>
      <c r="F10" t="s">
        <v>327</v>
      </c>
      <c r="G10">
        <v>40</v>
      </c>
      <c r="H10" t="s">
        <v>329</v>
      </c>
      <c r="I10">
        <v>1</v>
      </c>
      <c r="J10" t="s">
        <v>316</v>
      </c>
      <c r="K10">
        <v>1600</v>
      </c>
      <c r="L10" t="s">
        <v>327</v>
      </c>
      <c r="M10">
        <v>70</v>
      </c>
      <c r="N10" t="s">
        <v>330</v>
      </c>
      <c r="O10">
        <v>100</v>
      </c>
      <c r="P10" s="21"/>
      <c r="S10" s="21">
        <v>7</v>
      </c>
      <c r="T10">
        <v>2</v>
      </c>
      <c r="V10" s="14">
        <v>7</v>
      </c>
      <c r="W10" s="14">
        <f t="shared" si="0"/>
        <v>7700</v>
      </c>
      <c r="X10" s="14">
        <f t="shared" si="1"/>
        <v>345</v>
      </c>
      <c r="Y10" s="14">
        <f t="shared" si="6"/>
        <v>300</v>
      </c>
      <c r="AB10" s="14">
        <f>SUM(X$4:X10)*4</f>
        <v>6440</v>
      </c>
      <c r="AC10" s="14">
        <f>SUM(Y$4:Y10)*4</f>
        <v>4400</v>
      </c>
      <c r="AE10" s="17" t="s">
        <v>397</v>
      </c>
      <c r="AF10" s="18">
        <f>G32*4*AF9</f>
        <v>240000</v>
      </c>
      <c r="AG10" s="18">
        <f>SUM(AB4:AB18)</f>
        <v>112540</v>
      </c>
      <c r="AK10" s="14">
        <v>7</v>
      </c>
      <c r="AL10" s="14">
        <v>10</v>
      </c>
      <c r="AM10" s="18">
        <f t="shared" si="2"/>
        <v>8000</v>
      </c>
      <c r="AN10" s="18">
        <f t="shared" si="7"/>
        <v>150</v>
      </c>
      <c r="AO10" s="18">
        <f t="shared" si="8"/>
        <v>230</v>
      </c>
      <c r="AP10" s="18">
        <f t="shared" si="9"/>
        <v>305</v>
      </c>
      <c r="AQ10" s="18">
        <f t="shared" si="3"/>
        <v>150</v>
      </c>
      <c r="AR10" s="18">
        <f t="shared" si="4"/>
        <v>322</v>
      </c>
      <c r="AS10" s="18">
        <f t="shared" si="5"/>
        <v>457</v>
      </c>
      <c r="AU10" s="14">
        <v>2</v>
      </c>
    </row>
    <row r="11" spans="1:48" ht="16.5" x14ac:dyDescent="0.2">
      <c r="A11">
        <v>1</v>
      </c>
      <c r="B11">
        <v>8</v>
      </c>
      <c r="C11">
        <v>1501008</v>
      </c>
      <c r="D11" t="s">
        <v>316</v>
      </c>
      <c r="E11">
        <v>1700</v>
      </c>
      <c r="F11" t="s">
        <v>327</v>
      </c>
      <c r="G11">
        <v>45</v>
      </c>
      <c r="H11" t="s">
        <v>329</v>
      </c>
      <c r="I11">
        <v>1</v>
      </c>
      <c r="J11" t="s">
        <v>316</v>
      </c>
      <c r="K11">
        <v>1700</v>
      </c>
      <c r="L11" t="s">
        <v>327</v>
      </c>
      <c r="M11">
        <v>80</v>
      </c>
      <c r="N11" t="s">
        <v>330</v>
      </c>
      <c r="O11">
        <v>100</v>
      </c>
      <c r="P11" s="21"/>
      <c r="S11" s="21">
        <v>8</v>
      </c>
      <c r="T11">
        <v>3</v>
      </c>
      <c r="V11" s="14">
        <v>8</v>
      </c>
      <c r="W11" s="14">
        <f t="shared" si="0"/>
        <v>5400</v>
      </c>
      <c r="X11" s="14">
        <f t="shared" si="1"/>
        <v>275</v>
      </c>
      <c r="Y11" s="14">
        <f t="shared" si="6"/>
        <v>300</v>
      </c>
      <c r="AB11" s="14">
        <f>SUM(X$4:X11)*4</f>
        <v>7540</v>
      </c>
      <c r="AC11" s="14">
        <f>SUM(Y$4:Y11)*4</f>
        <v>5600</v>
      </c>
      <c r="AE11" s="17" t="s">
        <v>399</v>
      </c>
      <c r="AF11" s="18">
        <f>AF10/(AI5*AU2)</f>
        <v>10.909090909090908</v>
      </c>
      <c r="AG11" s="18">
        <f>INT(AG10/AI5/AV2)</f>
        <v>60</v>
      </c>
      <c r="AK11" s="14">
        <v>8</v>
      </c>
      <c r="AL11" s="14">
        <v>12</v>
      </c>
      <c r="AM11" s="18">
        <f t="shared" si="2"/>
        <v>10800</v>
      </c>
      <c r="AN11" s="18">
        <f t="shared" si="7"/>
        <v>205</v>
      </c>
      <c r="AO11" s="18">
        <f t="shared" si="8"/>
        <v>310</v>
      </c>
      <c r="AP11" s="18">
        <f t="shared" si="9"/>
        <v>415</v>
      </c>
      <c r="AQ11" s="18">
        <f t="shared" si="3"/>
        <v>205</v>
      </c>
      <c r="AR11" s="18">
        <f t="shared" si="4"/>
        <v>434</v>
      </c>
      <c r="AS11" s="18">
        <f t="shared" si="5"/>
        <v>622</v>
      </c>
      <c r="AU11" s="14">
        <v>2</v>
      </c>
    </row>
    <row r="12" spans="1:48" ht="16.5" x14ac:dyDescent="0.2">
      <c r="A12">
        <v>1</v>
      </c>
      <c r="B12">
        <v>9</v>
      </c>
      <c r="C12">
        <v>1501009</v>
      </c>
      <c r="D12" t="s">
        <v>316</v>
      </c>
      <c r="E12">
        <v>1800</v>
      </c>
      <c r="F12" t="s">
        <v>327</v>
      </c>
      <c r="G12">
        <v>50</v>
      </c>
      <c r="H12" t="s">
        <v>340</v>
      </c>
      <c r="I12">
        <v>1</v>
      </c>
      <c r="J12" t="s">
        <v>316</v>
      </c>
      <c r="K12">
        <v>1800</v>
      </c>
      <c r="L12" t="s">
        <v>327</v>
      </c>
      <c r="M12">
        <v>90</v>
      </c>
      <c r="N12" t="s">
        <v>330</v>
      </c>
      <c r="O12">
        <v>100</v>
      </c>
      <c r="P12" s="21"/>
      <c r="S12" s="21">
        <v>9</v>
      </c>
      <c r="T12">
        <v>3</v>
      </c>
      <c r="V12" s="14">
        <v>9</v>
      </c>
      <c r="W12" s="14">
        <f t="shared" si="0"/>
        <v>5600</v>
      </c>
      <c r="X12" s="14">
        <f t="shared" si="1"/>
        <v>290</v>
      </c>
      <c r="Y12" s="14">
        <f t="shared" si="6"/>
        <v>300</v>
      </c>
      <c r="AB12" s="14">
        <f>SUM(X$4:X12)*4</f>
        <v>8700</v>
      </c>
      <c r="AC12" s="14">
        <f>SUM(Y$4:Y12)*4</f>
        <v>6800</v>
      </c>
      <c r="AE12" s="17" t="s">
        <v>400</v>
      </c>
      <c r="AF12" s="14">
        <v>20</v>
      </c>
      <c r="AK12" s="14">
        <v>9</v>
      </c>
      <c r="AL12" s="14">
        <v>14</v>
      </c>
      <c r="AM12" s="18">
        <f t="shared" si="2"/>
        <v>14000</v>
      </c>
      <c r="AN12" s="18">
        <f t="shared" si="7"/>
        <v>265</v>
      </c>
      <c r="AO12" s="18">
        <f t="shared" si="8"/>
        <v>400</v>
      </c>
      <c r="AP12" s="18">
        <f t="shared" si="9"/>
        <v>535</v>
      </c>
      <c r="AQ12" s="18">
        <f t="shared" si="3"/>
        <v>265</v>
      </c>
      <c r="AR12" s="18">
        <f t="shared" si="4"/>
        <v>560</v>
      </c>
      <c r="AS12" s="18">
        <f t="shared" si="5"/>
        <v>802</v>
      </c>
      <c r="AU12" s="14">
        <v>2</v>
      </c>
    </row>
    <row r="13" spans="1:48" ht="16.5" x14ac:dyDescent="0.2">
      <c r="A13">
        <v>1</v>
      </c>
      <c r="B13">
        <v>10</v>
      </c>
      <c r="C13">
        <v>1501010</v>
      </c>
      <c r="D13" t="s">
        <v>316</v>
      </c>
      <c r="E13">
        <v>1900</v>
      </c>
      <c r="F13" t="s">
        <v>327</v>
      </c>
      <c r="G13">
        <v>55</v>
      </c>
      <c r="H13" t="s">
        <v>340</v>
      </c>
      <c r="I13">
        <v>1</v>
      </c>
      <c r="J13" t="s">
        <v>316</v>
      </c>
      <c r="K13">
        <v>1900</v>
      </c>
      <c r="L13" t="s">
        <v>327</v>
      </c>
      <c r="M13">
        <v>100</v>
      </c>
      <c r="N13" t="s">
        <v>330</v>
      </c>
      <c r="O13">
        <v>100</v>
      </c>
      <c r="P13" s="21"/>
      <c r="S13" s="21">
        <v>10</v>
      </c>
      <c r="T13">
        <v>4</v>
      </c>
      <c r="V13" s="14">
        <v>10</v>
      </c>
      <c r="W13" s="14">
        <f t="shared" si="0"/>
        <v>5800</v>
      </c>
      <c r="X13" s="14">
        <f t="shared" si="1"/>
        <v>305</v>
      </c>
      <c r="Y13" s="14">
        <f t="shared" si="6"/>
        <v>300</v>
      </c>
      <c r="AB13" s="14">
        <f>SUM(X$4:X13)*4</f>
        <v>9920</v>
      </c>
      <c r="AC13" s="14">
        <f>SUM(Y$4:Y13)*4</f>
        <v>8000</v>
      </c>
      <c r="AE13" s="17" t="s">
        <v>401</v>
      </c>
      <c r="AF13" s="14">
        <v>300</v>
      </c>
      <c r="AK13" s="14">
        <v>10</v>
      </c>
      <c r="AL13" s="14">
        <v>16</v>
      </c>
      <c r="AM13" s="18">
        <f t="shared" si="2"/>
        <v>17200</v>
      </c>
      <c r="AN13" s="18">
        <f t="shared" si="7"/>
        <v>330</v>
      </c>
      <c r="AO13" s="18">
        <f t="shared" si="8"/>
        <v>495</v>
      </c>
      <c r="AP13" s="18">
        <f t="shared" si="9"/>
        <v>660</v>
      </c>
      <c r="AQ13" s="18">
        <f t="shared" si="3"/>
        <v>330</v>
      </c>
      <c r="AR13" s="18">
        <f t="shared" si="4"/>
        <v>693</v>
      </c>
      <c r="AS13" s="18">
        <f t="shared" si="5"/>
        <v>990</v>
      </c>
      <c r="AU13" s="14">
        <v>3</v>
      </c>
    </row>
    <row r="14" spans="1:48" ht="16.5" x14ac:dyDescent="0.2">
      <c r="A14">
        <v>1</v>
      </c>
      <c r="B14">
        <v>11</v>
      </c>
      <c r="C14">
        <v>1501011</v>
      </c>
      <c r="D14" t="s">
        <v>316</v>
      </c>
      <c r="E14">
        <v>2000</v>
      </c>
      <c r="F14" t="s">
        <v>327</v>
      </c>
      <c r="G14">
        <v>60</v>
      </c>
      <c r="H14" t="s">
        <v>340</v>
      </c>
      <c r="I14">
        <v>1</v>
      </c>
      <c r="J14" t="s">
        <v>316</v>
      </c>
      <c r="K14">
        <v>2000</v>
      </c>
      <c r="L14" t="s">
        <v>327</v>
      </c>
      <c r="M14">
        <v>110</v>
      </c>
      <c r="N14" t="s">
        <v>330</v>
      </c>
      <c r="O14">
        <v>200</v>
      </c>
      <c r="P14" s="21"/>
      <c r="S14" s="21">
        <v>11</v>
      </c>
      <c r="T14">
        <v>4</v>
      </c>
      <c r="V14" s="14">
        <v>11</v>
      </c>
      <c r="W14" s="14">
        <f t="shared" si="0"/>
        <v>2900</v>
      </c>
      <c r="X14" s="14">
        <f t="shared" si="1"/>
        <v>200</v>
      </c>
      <c r="Y14" s="14">
        <f t="shared" si="6"/>
        <v>300</v>
      </c>
      <c r="AB14" s="14">
        <f>SUM(X$4:X14)*4</f>
        <v>10720</v>
      </c>
      <c r="AC14" s="14">
        <f>SUM(Y$4:Y14)*4</f>
        <v>9200</v>
      </c>
      <c r="AK14" s="14">
        <v>11</v>
      </c>
      <c r="AL14" s="14">
        <v>18</v>
      </c>
      <c r="AM14" s="18">
        <f t="shared" si="2"/>
        <v>20400</v>
      </c>
      <c r="AN14" s="18">
        <f t="shared" si="7"/>
        <v>390</v>
      </c>
      <c r="AO14" s="18">
        <f t="shared" si="8"/>
        <v>585</v>
      </c>
      <c r="AP14" s="18">
        <f t="shared" si="9"/>
        <v>780</v>
      </c>
      <c r="AQ14" s="18">
        <f t="shared" si="3"/>
        <v>390</v>
      </c>
      <c r="AR14" s="18">
        <f t="shared" si="4"/>
        <v>819</v>
      </c>
      <c r="AS14" s="18">
        <f t="shared" si="5"/>
        <v>1170</v>
      </c>
      <c r="AU14" s="14">
        <v>3</v>
      </c>
    </row>
    <row r="15" spans="1:48" ht="16.5" x14ac:dyDescent="0.2">
      <c r="A15">
        <v>1</v>
      </c>
      <c r="B15">
        <v>12</v>
      </c>
      <c r="C15">
        <v>1501012</v>
      </c>
      <c r="D15" t="s">
        <v>316</v>
      </c>
      <c r="E15">
        <v>2100</v>
      </c>
      <c r="F15" t="s">
        <v>327</v>
      </c>
      <c r="G15">
        <v>65</v>
      </c>
      <c r="H15" t="s">
        <v>345</v>
      </c>
      <c r="I15">
        <v>1</v>
      </c>
      <c r="J15" t="s">
        <v>316</v>
      </c>
      <c r="K15">
        <v>2100</v>
      </c>
      <c r="L15" t="s">
        <v>327</v>
      </c>
      <c r="M15">
        <v>120</v>
      </c>
      <c r="N15" t="s">
        <v>330</v>
      </c>
      <c r="O15">
        <v>200</v>
      </c>
      <c r="P15" s="21"/>
      <c r="S15" s="21">
        <v>12</v>
      </c>
      <c r="T15">
        <v>5</v>
      </c>
      <c r="V15" s="14">
        <v>12</v>
      </c>
      <c r="W15" s="14">
        <f t="shared" si="0"/>
        <v>6000</v>
      </c>
      <c r="X15" s="14">
        <f t="shared" si="1"/>
        <v>320</v>
      </c>
      <c r="Y15" s="14">
        <f t="shared" si="6"/>
        <v>400</v>
      </c>
      <c r="AB15" s="14">
        <f>SUM(X$4:X15)*4</f>
        <v>12000</v>
      </c>
      <c r="AC15" s="14">
        <f>SUM(Y$4:Y15)*4</f>
        <v>10800</v>
      </c>
      <c r="AK15" s="14">
        <v>12</v>
      </c>
      <c r="AL15" s="14">
        <v>20</v>
      </c>
      <c r="AM15" s="18">
        <f t="shared" si="2"/>
        <v>23600</v>
      </c>
      <c r="AN15" s="18">
        <f t="shared" si="7"/>
        <v>450</v>
      </c>
      <c r="AO15" s="18">
        <f t="shared" si="8"/>
        <v>680</v>
      </c>
      <c r="AP15" s="18">
        <f t="shared" si="9"/>
        <v>905</v>
      </c>
      <c r="AQ15" s="18">
        <f t="shared" si="3"/>
        <v>450</v>
      </c>
      <c r="AR15" s="18">
        <f t="shared" si="4"/>
        <v>952</v>
      </c>
      <c r="AS15" s="18">
        <f t="shared" si="5"/>
        <v>1357</v>
      </c>
      <c r="AU15" s="14">
        <v>3</v>
      </c>
    </row>
    <row r="16" spans="1:48" ht="16.5" x14ac:dyDescent="0.2">
      <c r="A16">
        <v>1</v>
      </c>
      <c r="B16">
        <v>13</v>
      </c>
      <c r="C16">
        <v>1501013</v>
      </c>
      <c r="D16" t="s">
        <v>316</v>
      </c>
      <c r="E16">
        <v>2200</v>
      </c>
      <c r="F16" t="s">
        <v>327</v>
      </c>
      <c r="G16">
        <v>70</v>
      </c>
      <c r="H16" t="s">
        <v>345</v>
      </c>
      <c r="I16">
        <v>1</v>
      </c>
      <c r="J16" t="s">
        <v>316</v>
      </c>
      <c r="K16">
        <v>2200</v>
      </c>
      <c r="L16" t="s">
        <v>327</v>
      </c>
      <c r="M16">
        <v>130</v>
      </c>
      <c r="N16" t="s">
        <v>330</v>
      </c>
      <c r="O16">
        <v>200</v>
      </c>
      <c r="P16" s="21"/>
      <c r="S16" s="21">
        <v>13</v>
      </c>
      <c r="T16">
        <v>5</v>
      </c>
      <c r="V16" s="14">
        <v>13</v>
      </c>
      <c r="W16" s="14">
        <f t="shared" si="0"/>
        <v>3000</v>
      </c>
      <c r="X16" s="14">
        <f t="shared" si="1"/>
        <v>210</v>
      </c>
      <c r="Y16" s="14">
        <f t="shared" si="6"/>
        <v>400</v>
      </c>
      <c r="AB16" s="14">
        <f>SUM(X$4:X16)*4</f>
        <v>12840</v>
      </c>
      <c r="AC16" s="14">
        <f>SUM(Y$4:Y16)*4</f>
        <v>12400</v>
      </c>
      <c r="AK16" s="14">
        <v>13</v>
      </c>
      <c r="AL16" s="14">
        <v>22</v>
      </c>
      <c r="AM16" s="18">
        <f t="shared" si="2"/>
        <v>27200</v>
      </c>
      <c r="AN16" s="18">
        <f t="shared" si="7"/>
        <v>520</v>
      </c>
      <c r="AO16" s="18">
        <f t="shared" si="8"/>
        <v>780</v>
      </c>
      <c r="AP16" s="18">
        <f t="shared" si="9"/>
        <v>1045</v>
      </c>
      <c r="AQ16" s="18">
        <f t="shared" si="3"/>
        <v>520</v>
      </c>
      <c r="AR16" s="18">
        <f t="shared" si="4"/>
        <v>1092</v>
      </c>
      <c r="AS16" s="18">
        <f t="shared" si="5"/>
        <v>1567</v>
      </c>
      <c r="AU16" s="14">
        <v>3</v>
      </c>
    </row>
    <row r="17" spans="1:47" ht="16.5" x14ac:dyDescent="0.2">
      <c r="A17">
        <v>1</v>
      </c>
      <c r="B17">
        <v>14</v>
      </c>
      <c r="C17">
        <v>1501014</v>
      </c>
      <c r="D17" t="s">
        <v>316</v>
      </c>
      <c r="E17">
        <v>2300</v>
      </c>
      <c r="F17" t="s">
        <v>327</v>
      </c>
      <c r="G17">
        <v>75</v>
      </c>
      <c r="H17" t="s">
        <v>345</v>
      </c>
      <c r="I17">
        <v>1</v>
      </c>
      <c r="J17" t="s">
        <v>316</v>
      </c>
      <c r="K17">
        <v>2300</v>
      </c>
      <c r="L17" t="s">
        <v>327</v>
      </c>
      <c r="M17">
        <v>140</v>
      </c>
      <c r="N17" t="s">
        <v>330</v>
      </c>
      <c r="O17">
        <v>200</v>
      </c>
      <c r="P17" s="21"/>
      <c r="S17" s="21">
        <v>14</v>
      </c>
      <c r="T17">
        <v>6</v>
      </c>
      <c r="V17" s="14">
        <v>14</v>
      </c>
      <c r="W17" s="14">
        <f t="shared" si="0"/>
        <v>6200</v>
      </c>
      <c r="X17" s="14">
        <f t="shared" si="1"/>
        <v>335</v>
      </c>
      <c r="Y17" s="14">
        <f t="shared" si="6"/>
        <v>400</v>
      </c>
      <c r="AB17" s="14">
        <f>SUM(X$4:X17)*4</f>
        <v>14180</v>
      </c>
      <c r="AC17" s="14">
        <f>SUM(Y$4:Y17)*4</f>
        <v>14000</v>
      </c>
      <c r="AK17" s="14">
        <v>14</v>
      </c>
      <c r="AL17" s="14">
        <v>24</v>
      </c>
      <c r="AM17" s="18">
        <f t="shared" si="2"/>
        <v>31200</v>
      </c>
      <c r="AN17" s="18">
        <f t="shared" si="7"/>
        <v>600</v>
      </c>
      <c r="AO17" s="18">
        <f t="shared" si="8"/>
        <v>900</v>
      </c>
      <c r="AP17" s="18">
        <f t="shared" si="9"/>
        <v>1200</v>
      </c>
      <c r="AQ17" s="18">
        <f t="shared" si="3"/>
        <v>600</v>
      </c>
      <c r="AR17" s="18">
        <f t="shared" si="4"/>
        <v>1260</v>
      </c>
      <c r="AS17" s="18">
        <f t="shared" si="5"/>
        <v>1800</v>
      </c>
      <c r="AU17" s="14">
        <v>3</v>
      </c>
    </row>
    <row r="18" spans="1:47" ht="16.5" x14ac:dyDescent="0.2">
      <c r="A18">
        <v>1</v>
      </c>
      <c r="B18">
        <v>15</v>
      </c>
      <c r="C18">
        <v>1501015</v>
      </c>
      <c r="D18" t="s">
        <v>316</v>
      </c>
      <c r="E18">
        <v>2400</v>
      </c>
      <c r="F18" t="s">
        <v>327</v>
      </c>
      <c r="G18">
        <v>80</v>
      </c>
      <c r="H18" t="s">
        <v>341</v>
      </c>
      <c r="I18">
        <v>1</v>
      </c>
      <c r="J18" t="s">
        <v>316</v>
      </c>
      <c r="K18">
        <v>2400</v>
      </c>
      <c r="L18" t="s">
        <v>327</v>
      </c>
      <c r="M18">
        <v>150</v>
      </c>
      <c r="N18" t="s">
        <v>330</v>
      </c>
      <c r="O18">
        <v>200</v>
      </c>
      <c r="P18" s="21"/>
      <c r="S18" s="21">
        <v>15</v>
      </c>
      <c r="T18">
        <v>6</v>
      </c>
      <c r="V18" s="14">
        <v>15</v>
      </c>
      <c r="W18" s="14">
        <f t="shared" si="0"/>
        <v>3100</v>
      </c>
      <c r="X18" s="14">
        <f t="shared" si="1"/>
        <v>220</v>
      </c>
      <c r="Y18" s="14">
        <f t="shared" si="6"/>
        <v>400</v>
      </c>
      <c r="AB18" s="14">
        <f>SUM(X$4:X18)*4</f>
        <v>15060</v>
      </c>
      <c r="AC18" s="14">
        <f>SUM(Y$4:Y18)*4</f>
        <v>15600</v>
      </c>
      <c r="AK18" s="14">
        <v>15</v>
      </c>
      <c r="AL18" s="14">
        <v>26</v>
      </c>
      <c r="AM18" s="18">
        <f t="shared" si="2"/>
        <v>35200</v>
      </c>
      <c r="AN18" s="18">
        <f t="shared" si="7"/>
        <v>675</v>
      </c>
      <c r="AO18" s="18">
        <f t="shared" si="8"/>
        <v>1015</v>
      </c>
      <c r="AP18" s="18">
        <f t="shared" si="9"/>
        <v>1350</v>
      </c>
      <c r="AQ18" s="18">
        <f t="shared" si="3"/>
        <v>675</v>
      </c>
      <c r="AR18" s="18">
        <f t="shared" si="4"/>
        <v>1421</v>
      </c>
      <c r="AS18" s="18">
        <f t="shared" si="5"/>
        <v>2025</v>
      </c>
      <c r="AU18" s="14">
        <v>5</v>
      </c>
    </row>
    <row r="19" spans="1:47" ht="16.5" x14ac:dyDescent="0.2">
      <c r="A19">
        <v>1</v>
      </c>
      <c r="B19">
        <v>16</v>
      </c>
      <c r="C19">
        <v>1501016</v>
      </c>
      <c r="D19" t="s">
        <v>316</v>
      </c>
      <c r="E19">
        <v>2500</v>
      </c>
      <c r="F19" t="s">
        <v>327</v>
      </c>
      <c r="G19">
        <v>85</v>
      </c>
      <c r="H19" t="s">
        <v>341</v>
      </c>
      <c r="I19">
        <v>1</v>
      </c>
      <c r="J19" t="s">
        <v>316</v>
      </c>
      <c r="K19">
        <v>2500</v>
      </c>
      <c r="L19" t="s">
        <v>327</v>
      </c>
      <c r="M19">
        <v>160</v>
      </c>
      <c r="N19" t="s">
        <v>330</v>
      </c>
      <c r="O19">
        <v>300</v>
      </c>
      <c r="P19" s="21"/>
      <c r="S19" s="21">
        <v>16</v>
      </c>
      <c r="T19">
        <v>7</v>
      </c>
      <c r="V19" s="14">
        <v>16</v>
      </c>
      <c r="W19" s="14">
        <f t="shared" si="0"/>
        <v>6400</v>
      </c>
      <c r="X19" s="14">
        <f t="shared" si="1"/>
        <v>350</v>
      </c>
      <c r="Y19" s="14">
        <f t="shared" si="6"/>
        <v>400</v>
      </c>
      <c r="AB19" s="14">
        <f>SUM(X$4:X19)*4</f>
        <v>16460</v>
      </c>
      <c r="AC19" s="14">
        <f>SUM(Y$4:Y19)*4</f>
        <v>17200</v>
      </c>
      <c r="AK19" s="14">
        <v>16</v>
      </c>
      <c r="AL19" s="14">
        <v>28</v>
      </c>
      <c r="AM19" s="18">
        <f t="shared" si="2"/>
        <v>39200</v>
      </c>
      <c r="AN19" s="18">
        <f t="shared" si="7"/>
        <v>750</v>
      </c>
      <c r="AO19" s="18">
        <f t="shared" si="8"/>
        <v>1130</v>
      </c>
      <c r="AP19" s="18">
        <f t="shared" si="9"/>
        <v>1505</v>
      </c>
      <c r="AQ19" s="18">
        <f t="shared" si="3"/>
        <v>750</v>
      </c>
      <c r="AR19" s="18">
        <f t="shared" si="4"/>
        <v>1582</v>
      </c>
      <c r="AS19" s="18">
        <f t="shared" si="5"/>
        <v>2257</v>
      </c>
      <c r="AU19" s="14">
        <v>5</v>
      </c>
    </row>
    <row r="20" spans="1:47" ht="16.5" x14ac:dyDescent="0.2">
      <c r="A20">
        <v>1</v>
      </c>
      <c r="B20">
        <v>17</v>
      </c>
      <c r="C20">
        <v>1501017</v>
      </c>
      <c r="D20" t="s">
        <v>316</v>
      </c>
      <c r="E20">
        <v>2600</v>
      </c>
      <c r="F20" t="s">
        <v>327</v>
      </c>
      <c r="G20">
        <v>90</v>
      </c>
      <c r="H20" t="s">
        <v>341</v>
      </c>
      <c r="I20">
        <v>1</v>
      </c>
      <c r="J20" t="s">
        <v>316</v>
      </c>
      <c r="K20">
        <v>2600</v>
      </c>
      <c r="L20" t="s">
        <v>327</v>
      </c>
      <c r="M20">
        <v>170</v>
      </c>
      <c r="N20" t="s">
        <v>330</v>
      </c>
      <c r="O20">
        <v>300</v>
      </c>
      <c r="P20" s="21"/>
      <c r="S20" s="21">
        <v>17</v>
      </c>
      <c r="T20" s="21">
        <v>7</v>
      </c>
      <c r="V20" s="14">
        <v>17</v>
      </c>
      <c r="W20" s="14">
        <f t="shared" si="0"/>
        <v>3200</v>
      </c>
      <c r="X20" s="14">
        <f t="shared" si="1"/>
        <v>230</v>
      </c>
      <c r="Y20" s="14">
        <f t="shared" si="6"/>
        <v>400</v>
      </c>
      <c r="AB20" s="14">
        <f>SUM(X$4:X20)*4</f>
        <v>17380</v>
      </c>
      <c r="AC20" s="14">
        <f>SUM(Y$4:Y20)*4</f>
        <v>18800</v>
      </c>
      <c r="AK20" s="14">
        <v>17</v>
      </c>
      <c r="AL20" s="14">
        <v>30</v>
      </c>
      <c r="AM20" s="18">
        <f t="shared" si="2"/>
        <v>43200</v>
      </c>
      <c r="AN20" s="18">
        <f t="shared" si="7"/>
        <v>830</v>
      </c>
      <c r="AO20" s="18">
        <f t="shared" si="8"/>
        <v>1245</v>
      </c>
      <c r="AP20" s="18">
        <f t="shared" si="9"/>
        <v>1660</v>
      </c>
      <c r="AQ20" s="18">
        <f t="shared" si="3"/>
        <v>830</v>
      </c>
      <c r="AR20" s="18">
        <f t="shared" si="4"/>
        <v>1743</v>
      </c>
      <c r="AS20" s="18">
        <f t="shared" si="5"/>
        <v>2490</v>
      </c>
      <c r="AU20" s="14">
        <v>5</v>
      </c>
    </row>
    <row r="21" spans="1:47" ht="16.5" x14ac:dyDescent="0.2">
      <c r="A21">
        <v>1</v>
      </c>
      <c r="B21">
        <v>18</v>
      </c>
      <c r="C21">
        <v>1501018</v>
      </c>
      <c r="D21" t="s">
        <v>316</v>
      </c>
      <c r="E21">
        <v>2700</v>
      </c>
      <c r="F21" t="s">
        <v>327</v>
      </c>
      <c r="G21">
        <v>95</v>
      </c>
      <c r="H21" t="s">
        <v>346</v>
      </c>
      <c r="I21">
        <v>1</v>
      </c>
      <c r="J21" t="s">
        <v>316</v>
      </c>
      <c r="K21">
        <v>2700</v>
      </c>
      <c r="L21" t="s">
        <v>327</v>
      </c>
      <c r="M21">
        <v>180</v>
      </c>
      <c r="N21" t="s">
        <v>330</v>
      </c>
      <c r="O21">
        <v>300</v>
      </c>
      <c r="P21" s="21"/>
      <c r="S21" s="21">
        <v>18</v>
      </c>
      <c r="T21" s="21">
        <v>8</v>
      </c>
      <c r="V21" s="14">
        <v>18</v>
      </c>
      <c r="W21" s="14">
        <f t="shared" si="0"/>
        <v>6600</v>
      </c>
      <c r="X21" s="14">
        <f t="shared" si="1"/>
        <v>365</v>
      </c>
      <c r="Y21" s="14">
        <f t="shared" si="6"/>
        <v>400</v>
      </c>
      <c r="AB21" s="14">
        <f>SUM(X$4:X21)*4</f>
        <v>18840</v>
      </c>
      <c r="AC21" s="14">
        <f>SUM(Y$4:Y21)*4</f>
        <v>20400</v>
      </c>
      <c r="AK21" s="14">
        <v>18</v>
      </c>
      <c r="AL21" s="14">
        <v>32</v>
      </c>
      <c r="AM21" s="18">
        <f t="shared" si="2"/>
        <v>47200</v>
      </c>
      <c r="AN21" s="18">
        <f t="shared" si="7"/>
        <v>905</v>
      </c>
      <c r="AO21" s="18">
        <f t="shared" si="8"/>
        <v>1360</v>
      </c>
      <c r="AP21" s="18">
        <f t="shared" si="9"/>
        <v>1815</v>
      </c>
      <c r="AQ21" s="18">
        <f t="shared" si="3"/>
        <v>905</v>
      </c>
      <c r="AR21" s="18">
        <f t="shared" si="4"/>
        <v>1904</v>
      </c>
      <c r="AS21" s="18">
        <f t="shared" si="5"/>
        <v>2722</v>
      </c>
      <c r="AU21" s="14">
        <v>5</v>
      </c>
    </row>
    <row r="22" spans="1:47" ht="16.5" x14ac:dyDescent="0.2">
      <c r="A22">
        <v>1</v>
      </c>
      <c r="B22">
        <v>19</v>
      </c>
      <c r="C22">
        <v>1501019</v>
      </c>
      <c r="D22" t="s">
        <v>316</v>
      </c>
      <c r="E22">
        <v>2800</v>
      </c>
      <c r="F22" t="s">
        <v>327</v>
      </c>
      <c r="G22">
        <v>100</v>
      </c>
      <c r="H22" t="s">
        <v>346</v>
      </c>
      <c r="I22">
        <v>1</v>
      </c>
      <c r="J22" t="s">
        <v>316</v>
      </c>
      <c r="K22">
        <v>2800</v>
      </c>
      <c r="L22" t="s">
        <v>327</v>
      </c>
      <c r="M22">
        <v>190</v>
      </c>
      <c r="N22" t="s">
        <v>330</v>
      </c>
      <c r="O22">
        <v>300</v>
      </c>
      <c r="P22" s="21"/>
      <c r="S22" s="21">
        <v>19</v>
      </c>
      <c r="T22" s="21">
        <v>9</v>
      </c>
      <c r="V22" s="14">
        <v>19</v>
      </c>
      <c r="W22" s="14">
        <f t="shared" si="0"/>
        <v>3300</v>
      </c>
      <c r="X22" s="14">
        <f t="shared" si="1"/>
        <v>240</v>
      </c>
      <c r="Y22" s="14">
        <f t="shared" si="6"/>
        <v>400</v>
      </c>
      <c r="AB22" s="14">
        <f>SUM(X$4:X22)*4</f>
        <v>19800</v>
      </c>
      <c r="AC22" s="14">
        <f>SUM(Y$4:Y22)*4</f>
        <v>22000</v>
      </c>
      <c r="AK22" s="14">
        <v>19</v>
      </c>
      <c r="AL22" s="14">
        <v>34</v>
      </c>
      <c r="AM22" s="18">
        <f t="shared" si="2"/>
        <v>51200</v>
      </c>
      <c r="AN22" s="18">
        <f t="shared" si="7"/>
        <v>980</v>
      </c>
      <c r="AO22" s="18">
        <f t="shared" si="8"/>
        <v>1475</v>
      </c>
      <c r="AP22" s="18">
        <f t="shared" si="9"/>
        <v>1965</v>
      </c>
      <c r="AQ22" s="18">
        <f t="shared" si="3"/>
        <v>980</v>
      </c>
      <c r="AR22" s="18">
        <f t="shared" si="4"/>
        <v>2065</v>
      </c>
      <c r="AS22" s="18">
        <f t="shared" si="5"/>
        <v>2947</v>
      </c>
      <c r="AU22" s="14">
        <v>5</v>
      </c>
    </row>
    <row r="23" spans="1:47" ht="16.5" x14ac:dyDescent="0.2">
      <c r="A23">
        <v>1</v>
      </c>
      <c r="B23">
        <v>20</v>
      </c>
      <c r="C23">
        <v>1501020</v>
      </c>
      <c r="D23" t="s">
        <v>316</v>
      </c>
      <c r="E23">
        <v>2900</v>
      </c>
      <c r="F23" t="s">
        <v>327</v>
      </c>
      <c r="G23">
        <v>105</v>
      </c>
      <c r="H23" t="s">
        <v>346</v>
      </c>
      <c r="I23">
        <v>1</v>
      </c>
      <c r="J23" t="s">
        <v>316</v>
      </c>
      <c r="K23">
        <v>2900</v>
      </c>
      <c r="L23" t="s">
        <v>327</v>
      </c>
      <c r="M23">
        <v>200</v>
      </c>
      <c r="N23" t="s">
        <v>330</v>
      </c>
      <c r="O23">
        <v>300</v>
      </c>
      <c r="P23" s="21"/>
      <c r="S23" s="21">
        <v>20</v>
      </c>
      <c r="T23" s="21">
        <v>10</v>
      </c>
      <c r="V23" s="14">
        <v>20</v>
      </c>
      <c r="W23" s="14">
        <f t="shared" si="0"/>
        <v>6800</v>
      </c>
      <c r="X23" s="14">
        <f t="shared" si="1"/>
        <v>380</v>
      </c>
      <c r="Y23" s="14">
        <f t="shared" si="6"/>
        <v>400</v>
      </c>
      <c r="AB23" s="14">
        <f>SUM(X$4:X23)*4</f>
        <v>21320</v>
      </c>
      <c r="AC23" s="14">
        <f>SUM(Y$4:Y23)*4</f>
        <v>23600</v>
      </c>
      <c r="AK23" s="14">
        <v>20</v>
      </c>
      <c r="AL23" s="14">
        <v>36</v>
      </c>
      <c r="AM23" s="18">
        <f t="shared" si="2"/>
        <v>55200</v>
      </c>
      <c r="AN23" s="18">
        <f t="shared" si="7"/>
        <v>1060</v>
      </c>
      <c r="AO23" s="18">
        <f t="shared" si="8"/>
        <v>1590</v>
      </c>
      <c r="AP23" s="18">
        <f t="shared" si="9"/>
        <v>2120</v>
      </c>
      <c r="AQ23" s="18">
        <f t="shared" si="3"/>
        <v>1060</v>
      </c>
      <c r="AR23" s="18">
        <f t="shared" si="4"/>
        <v>2226</v>
      </c>
      <c r="AS23" s="18">
        <f t="shared" si="5"/>
        <v>3180</v>
      </c>
      <c r="AU23" s="14">
        <v>10</v>
      </c>
    </row>
    <row r="24" spans="1:47" ht="16.5" x14ac:dyDescent="0.2">
      <c r="A24">
        <v>1</v>
      </c>
      <c r="B24">
        <v>21</v>
      </c>
      <c r="C24">
        <v>1501021</v>
      </c>
      <c r="D24" t="s">
        <v>316</v>
      </c>
      <c r="E24">
        <v>3000</v>
      </c>
      <c r="F24" t="s">
        <v>327</v>
      </c>
      <c r="G24">
        <v>110</v>
      </c>
      <c r="H24" t="s">
        <v>372</v>
      </c>
      <c r="I24">
        <v>1</v>
      </c>
      <c r="J24" t="s">
        <v>316</v>
      </c>
      <c r="K24">
        <v>3000</v>
      </c>
      <c r="L24" t="s">
        <v>327</v>
      </c>
      <c r="M24">
        <v>210</v>
      </c>
      <c r="N24" t="s">
        <v>330</v>
      </c>
      <c r="O24">
        <v>400</v>
      </c>
      <c r="P24" s="21"/>
      <c r="S24" s="21">
        <v>21</v>
      </c>
      <c r="T24">
        <v>12</v>
      </c>
      <c r="V24" s="14">
        <v>21</v>
      </c>
      <c r="W24" s="14">
        <f t="shared" si="0"/>
        <v>3400</v>
      </c>
      <c r="X24" s="14">
        <f t="shared" si="1"/>
        <v>250</v>
      </c>
      <c r="Y24" s="14">
        <f t="shared" si="6"/>
        <v>400</v>
      </c>
      <c r="AB24" s="14">
        <f>SUM(X$4:X24)*4</f>
        <v>22320</v>
      </c>
      <c r="AC24" s="14">
        <f>SUM(Y$4:Y24)*4</f>
        <v>25200</v>
      </c>
      <c r="AK24" s="14">
        <v>21</v>
      </c>
      <c r="AL24" s="14">
        <v>38</v>
      </c>
      <c r="AM24" s="18">
        <f t="shared" si="2"/>
        <v>59200</v>
      </c>
      <c r="AN24" s="18">
        <f t="shared" si="7"/>
        <v>1135</v>
      </c>
      <c r="AO24" s="18">
        <f t="shared" si="8"/>
        <v>1705</v>
      </c>
      <c r="AP24" s="18">
        <f t="shared" si="9"/>
        <v>2275</v>
      </c>
      <c r="AQ24" s="18">
        <f t="shared" si="3"/>
        <v>1135</v>
      </c>
      <c r="AR24" s="18">
        <f t="shared" si="4"/>
        <v>2387</v>
      </c>
      <c r="AS24" s="18">
        <f t="shared" si="5"/>
        <v>3412</v>
      </c>
      <c r="AU24" s="14">
        <v>10</v>
      </c>
    </row>
    <row r="25" spans="1:47" ht="16.5" x14ac:dyDescent="0.2">
      <c r="A25">
        <v>1</v>
      </c>
      <c r="B25">
        <v>22</v>
      </c>
      <c r="C25">
        <v>1501022</v>
      </c>
      <c r="D25" t="s">
        <v>316</v>
      </c>
      <c r="E25">
        <v>3100</v>
      </c>
      <c r="F25" t="s">
        <v>327</v>
      </c>
      <c r="G25">
        <v>115</v>
      </c>
      <c r="H25" t="s">
        <v>372</v>
      </c>
      <c r="I25">
        <v>1</v>
      </c>
      <c r="J25" t="s">
        <v>316</v>
      </c>
      <c r="K25">
        <v>3100</v>
      </c>
      <c r="L25" t="s">
        <v>327</v>
      </c>
      <c r="M25">
        <v>220</v>
      </c>
      <c r="N25" t="s">
        <v>330</v>
      </c>
      <c r="O25">
        <v>400</v>
      </c>
      <c r="P25" s="21"/>
      <c r="S25" s="21">
        <v>22</v>
      </c>
      <c r="T25" s="21">
        <v>14</v>
      </c>
      <c r="V25" s="14">
        <v>22</v>
      </c>
      <c r="W25" s="14">
        <f t="shared" si="0"/>
        <v>7000</v>
      </c>
      <c r="X25" s="14">
        <f t="shared" si="1"/>
        <v>395</v>
      </c>
      <c r="Y25" s="14">
        <f t="shared" si="6"/>
        <v>500</v>
      </c>
      <c r="AB25" s="14">
        <f>SUM(X$4:X25)*4</f>
        <v>23900</v>
      </c>
      <c r="AC25" s="14">
        <f>SUM(Y$4:Y25)*4</f>
        <v>27200</v>
      </c>
      <c r="AK25" s="14">
        <v>22</v>
      </c>
      <c r="AL25" s="14">
        <v>40</v>
      </c>
      <c r="AM25" s="18">
        <f t="shared" si="2"/>
        <v>63200</v>
      </c>
      <c r="AN25" s="18">
        <f t="shared" si="7"/>
        <v>1215</v>
      </c>
      <c r="AO25" s="18">
        <f t="shared" si="8"/>
        <v>1820</v>
      </c>
      <c r="AP25" s="18">
        <f t="shared" si="9"/>
        <v>2430</v>
      </c>
      <c r="AQ25" s="18">
        <f t="shared" si="3"/>
        <v>1215</v>
      </c>
      <c r="AR25" s="18">
        <f t="shared" si="4"/>
        <v>2548</v>
      </c>
      <c r="AS25" s="18">
        <f t="shared" si="5"/>
        <v>3645</v>
      </c>
      <c r="AU25" s="14">
        <v>10</v>
      </c>
    </row>
    <row r="26" spans="1:47" ht="16.5" x14ac:dyDescent="0.2">
      <c r="A26">
        <v>1</v>
      </c>
      <c r="B26">
        <v>23</v>
      </c>
      <c r="C26">
        <v>1501023</v>
      </c>
      <c r="D26" t="s">
        <v>316</v>
      </c>
      <c r="E26">
        <v>3200</v>
      </c>
      <c r="F26" t="s">
        <v>327</v>
      </c>
      <c r="G26">
        <v>120</v>
      </c>
      <c r="H26" t="s">
        <v>372</v>
      </c>
      <c r="I26">
        <v>1</v>
      </c>
      <c r="J26" t="s">
        <v>316</v>
      </c>
      <c r="K26">
        <v>3200</v>
      </c>
      <c r="L26" t="s">
        <v>327</v>
      </c>
      <c r="M26">
        <v>230</v>
      </c>
      <c r="N26" t="s">
        <v>330</v>
      </c>
      <c r="O26">
        <v>400</v>
      </c>
      <c r="P26" s="21"/>
      <c r="S26" s="21">
        <v>23</v>
      </c>
      <c r="T26" s="21">
        <v>16</v>
      </c>
      <c r="V26" s="14">
        <v>23</v>
      </c>
      <c r="W26" s="14">
        <f t="shared" si="0"/>
        <v>3500</v>
      </c>
      <c r="X26" s="14">
        <f t="shared" si="1"/>
        <v>260</v>
      </c>
      <c r="Y26" s="14">
        <f t="shared" si="6"/>
        <v>500</v>
      </c>
      <c r="AB26" s="14">
        <f>SUM(X$4:X26)*4</f>
        <v>24940</v>
      </c>
      <c r="AC26" s="14">
        <f>SUM(Y$4:Y26)*4</f>
        <v>29200</v>
      </c>
      <c r="AK26" s="14">
        <v>23</v>
      </c>
      <c r="AL26" s="14">
        <v>45</v>
      </c>
      <c r="AM26" s="18">
        <f t="shared" si="2"/>
        <v>73200</v>
      </c>
      <c r="AN26" s="18">
        <f t="shared" si="7"/>
        <v>1405</v>
      </c>
      <c r="AO26" s="18">
        <f t="shared" si="8"/>
        <v>2110</v>
      </c>
      <c r="AP26" s="18">
        <f t="shared" si="9"/>
        <v>2815</v>
      </c>
      <c r="AQ26" s="18">
        <f t="shared" si="3"/>
        <v>1405</v>
      </c>
      <c r="AR26" s="18">
        <f t="shared" si="4"/>
        <v>2954</v>
      </c>
      <c r="AS26" s="18">
        <f t="shared" si="5"/>
        <v>4222</v>
      </c>
      <c r="AU26" s="14">
        <v>10</v>
      </c>
    </row>
    <row r="27" spans="1:47" ht="16.5" x14ac:dyDescent="0.2">
      <c r="A27">
        <v>1</v>
      </c>
      <c r="B27">
        <v>24</v>
      </c>
      <c r="C27">
        <v>1501024</v>
      </c>
      <c r="D27" t="s">
        <v>316</v>
      </c>
      <c r="E27">
        <v>3300</v>
      </c>
      <c r="F27" t="s">
        <v>327</v>
      </c>
      <c r="G27">
        <v>125</v>
      </c>
      <c r="H27" t="s">
        <v>373</v>
      </c>
      <c r="I27">
        <v>1</v>
      </c>
      <c r="J27" t="s">
        <v>316</v>
      </c>
      <c r="K27">
        <v>3300</v>
      </c>
      <c r="L27" t="s">
        <v>327</v>
      </c>
      <c r="M27">
        <v>240</v>
      </c>
      <c r="N27" t="s">
        <v>330</v>
      </c>
      <c r="O27">
        <v>400</v>
      </c>
      <c r="P27" s="21"/>
      <c r="S27" s="21">
        <v>24</v>
      </c>
      <c r="T27" s="21">
        <v>18</v>
      </c>
      <c r="V27" s="14">
        <v>24</v>
      </c>
      <c r="W27" s="14">
        <f t="shared" si="0"/>
        <v>7200</v>
      </c>
      <c r="X27" s="14">
        <f t="shared" si="1"/>
        <v>410</v>
      </c>
      <c r="Y27" s="14">
        <f t="shared" si="6"/>
        <v>500</v>
      </c>
      <c r="AB27" s="14">
        <f>SUM(X$4:X27)*4</f>
        <v>26580</v>
      </c>
      <c r="AC27" s="14">
        <f>SUM(Y$4:Y27)*4</f>
        <v>31200</v>
      </c>
      <c r="AK27" s="14">
        <v>24</v>
      </c>
      <c r="AL27" s="14">
        <v>50</v>
      </c>
      <c r="AM27" s="18">
        <f t="shared" si="2"/>
        <v>83200</v>
      </c>
      <c r="AN27" s="18">
        <f t="shared" si="7"/>
        <v>1600</v>
      </c>
      <c r="AO27" s="18">
        <f t="shared" si="8"/>
        <v>2400</v>
      </c>
      <c r="AP27" s="18">
        <f t="shared" si="9"/>
        <v>3200</v>
      </c>
      <c r="AQ27" s="18">
        <f t="shared" si="3"/>
        <v>1600</v>
      </c>
      <c r="AR27" s="18">
        <f t="shared" si="4"/>
        <v>3360</v>
      </c>
      <c r="AS27" s="18">
        <f t="shared" si="5"/>
        <v>4800</v>
      </c>
      <c r="AU27" s="14">
        <v>10</v>
      </c>
    </row>
    <row r="28" spans="1:47" ht="16.5" x14ac:dyDescent="0.2">
      <c r="A28">
        <v>1</v>
      </c>
      <c r="B28">
        <v>25</v>
      </c>
      <c r="C28">
        <v>1501025</v>
      </c>
      <c r="D28" t="s">
        <v>316</v>
      </c>
      <c r="E28">
        <v>3400</v>
      </c>
      <c r="F28" t="s">
        <v>327</v>
      </c>
      <c r="G28">
        <v>130</v>
      </c>
      <c r="H28" t="s">
        <v>373</v>
      </c>
      <c r="I28">
        <v>1</v>
      </c>
      <c r="J28" t="s">
        <v>316</v>
      </c>
      <c r="K28">
        <v>3400</v>
      </c>
      <c r="L28" t="s">
        <v>327</v>
      </c>
      <c r="M28">
        <v>250</v>
      </c>
      <c r="N28" t="s">
        <v>330</v>
      </c>
      <c r="O28">
        <v>400</v>
      </c>
      <c r="P28" s="21"/>
      <c r="S28" s="21">
        <v>25</v>
      </c>
      <c r="T28" s="21">
        <v>20</v>
      </c>
      <c r="V28" s="14">
        <v>25</v>
      </c>
      <c r="W28" s="14">
        <f t="shared" si="0"/>
        <v>3600</v>
      </c>
      <c r="X28" s="14">
        <f t="shared" si="1"/>
        <v>270</v>
      </c>
      <c r="Y28" s="14">
        <f t="shared" si="6"/>
        <v>500</v>
      </c>
      <c r="AB28" s="14">
        <f>SUM(X$4:X28)*4</f>
        <v>27660</v>
      </c>
      <c r="AC28" s="14">
        <f>SUM(Y$4:Y28)*4</f>
        <v>33200</v>
      </c>
      <c r="AK28" s="14">
        <v>25</v>
      </c>
      <c r="AL28" s="14">
        <v>55</v>
      </c>
      <c r="AM28" s="18">
        <f t="shared" si="2"/>
        <v>93200</v>
      </c>
      <c r="AN28" s="18">
        <f t="shared" si="7"/>
        <v>1790</v>
      </c>
      <c r="AO28" s="18">
        <f t="shared" si="8"/>
        <v>2685</v>
      </c>
      <c r="AP28" s="18">
        <f t="shared" si="9"/>
        <v>3580</v>
      </c>
      <c r="AQ28" s="18">
        <f t="shared" si="3"/>
        <v>1790</v>
      </c>
      <c r="AR28" s="18">
        <f t="shared" si="4"/>
        <v>3759</v>
      </c>
      <c r="AS28" s="18">
        <f t="shared" si="5"/>
        <v>5370</v>
      </c>
      <c r="AU28" s="14">
        <v>15</v>
      </c>
    </row>
    <row r="29" spans="1:47" ht="16.5" x14ac:dyDescent="0.2">
      <c r="A29">
        <v>1</v>
      </c>
      <c r="B29">
        <v>26</v>
      </c>
      <c r="C29">
        <v>1501026</v>
      </c>
      <c r="D29" t="s">
        <v>316</v>
      </c>
      <c r="E29">
        <v>3500</v>
      </c>
      <c r="F29" t="s">
        <v>327</v>
      </c>
      <c r="G29">
        <v>135</v>
      </c>
      <c r="H29" t="s">
        <v>373</v>
      </c>
      <c r="I29">
        <v>1</v>
      </c>
      <c r="J29" t="s">
        <v>316</v>
      </c>
      <c r="K29">
        <v>3500</v>
      </c>
      <c r="L29" t="s">
        <v>327</v>
      </c>
      <c r="M29">
        <v>260</v>
      </c>
      <c r="N29" t="s">
        <v>330</v>
      </c>
      <c r="O29">
        <v>500</v>
      </c>
      <c r="P29" s="21"/>
      <c r="S29" s="21">
        <v>26</v>
      </c>
      <c r="T29" s="21">
        <v>22</v>
      </c>
      <c r="V29" s="14">
        <v>26</v>
      </c>
      <c r="W29" s="14">
        <f t="shared" si="0"/>
        <v>7400</v>
      </c>
      <c r="X29" s="14">
        <f t="shared" si="1"/>
        <v>425</v>
      </c>
      <c r="Y29" s="14">
        <f t="shared" si="6"/>
        <v>500</v>
      </c>
      <c r="AB29" s="14">
        <f>SUM(X$4:X29)*4</f>
        <v>29360</v>
      </c>
      <c r="AC29" s="14">
        <f>SUM(Y$4:Y29)*4</f>
        <v>35200</v>
      </c>
      <c r="AK29" s="14">
        <v>26</v>
      </c>
      <c r="AL29" s="14">
        <v>60</v>
      </c>
      <c r="AM29" s="18">
        <f t="shared" si="2"/>
        <v>103200</v>
      </c>
      <c r="AN29" s="18">
        <f t="shared" si="7"/>
        <v>1980</v>
      </c>
      <c r="AO29" s="18">
        <f t="shared" si="8"/>
        <v>2975</v>
      </c>
      <c r="AP29" s="18">
        <f t="shared" si="9"/>
        <v>3965</v>
      </c>
      <c r="AQ29" s="18">
        <f t="shared" si="3"/>
        <v>1980</v>
      </c>
      <c r="AR29" s="18">
        <f t="shared" si="4"/>
        <v>4165</v>
      </c>
      <c r="AS29" s="18">
        <f t="shared" si="5"/>
        <v>5947</v>
      </c>
      <c r="AU29" s="14">
        <v>15</v>
      </c>
    </row>
    <row r="30" spans="1:47" ht="16.5" x14ac:dyDescent="0.2">
      <c r="A30">
        <v>1</v>
      </c>
      <c r="B30">
        <v>27</v>
      </c>
      <c r="C30">
        <v>1501027</v>
      </c>
      <c r="D30" t="s">
        <v>316</v>
      </c>
      <c r="E30">
        <v>3600</v>
      </c>
      <c r="F30" t="s">
        <v>327</v>
      </c>
      <c r="G30">
        <v>140</v>
      </c>
      <c r="H30" t="s">
        <v>374</v>
      </c>
      <c r="I30">
        <v>1</v>
      </c>
      <c r="J30" t="s">
        <v>316</v>
      </c>
      <c r="K30">
        <v>3600</v>
      </c>
      <c r="L30" t="s">
        <v>327</v>
      </c>
      <c r="M30">
        <v>270</v>
      </c>
      <c r="N30" t="s">
        <v>330</v>
      </c>
      <c r="O30">
        <v>500</v>
      </c>
      <c r="P30" s="21"/>
      <c r="S30" s="21">
        <v>27</v>
      </c>
      <c r="T30" s="21">
        <v>24</v>
      </c>
      <c r="V30" s="14">
        <v>27</v>
      </c>
      <c r="W30" s="14">
        <f t="shared" si="0"/>
        <v>3700</v>
      </c>
      <c r="X30" s="14">
        <f t="shared" si="1"/>
        <v>280</v>
      </c>
      <c r="Y30" s="14">
        <f t="shared" si="6"/>
        <v>500</v>
      </c>
      <c r="AB30" s="14">
        <f>SUM(X$4:X30)*4</f>
        <v>30480</v>
      </c>
      <c r="AC30" s="14">
        <f>SUM(Y$4:Y30)*4</f>
        <v>37200</v>
      </c>
      <c r="AK30" s="14">
        <v>27</v>
      </c>
      <c r="AL30" s="14">
        <v>65</v>
      </c>
      <c r="AM30" s="18">
        <f t="shared" si="2"/>
        <v>113200</v>
      </c>
      <c r="AN30" s="18">
        <f t="shared" si="7"/>
        <v>2175</v>
      </c>
      <c r="AO30" s="18">
        <f t="shared" si="8"/>
        <v>3265</v>
      </c>
      <c r="AP30" s="18">
        <f t="shared" si="9"/>
        <v>4350</v>
      </c>
      <c r="AQ30" s="18">
        <f t="shared" si="3"/>
        <v>2175</v>
      </c>
      <c r="AR30" s="18">
        <f t="shared" si="4"/>
        <v>4571</v>
      </c>
      <c r="AS30" s="18">
        <f t="shared" si="5"/>
        <v>6525</v>
      </c>
      <c r="AU30" s="14">
        <v>15</v>
      </c>
    </row>
    <row r="31" spans="1:47" ht="16.5" x14ac:dyDescent="0.2">
      <c r="A31">
        <v>1</v>
      </c>
      <c r="B31">
        <v>28</v>
      </c>
      <c r="C31">
        <v>1501028</v>
      </c>
      <c r="D31" t="s">
        <v>316</v>
      </c>
      <c r="E31">
        <v>3700</v>
      </c>
      <c r="F31" t="s">
        <v>327</v>
      </c>
      <c r="G31">
        <v>145</v>
      </c>
      <c r="H31" t="s">
        <v>374</v>
      </c>
      <c r="I31">
        <v>1</v>
      </c>
      <c r="J31" t="s">
        <v>316</v>
      </c>
      <c r="K31">
        <v>3700</v>
      </c>
      <c r="L31" t="s">
        <v>327</v>
      </c>
      <c r="M31">
        <v>280</v>
      </c>
      <c r="N31" t="s">
        <v>330</v>
      </c>
      <c r="O31">
        <v>500</v>
      </c>
      <c r="P31" s="21"/>
      <c r="S31" s="21">
        <v>28</v>
      </c>
      <c r="T31" s="21">
        <v>26</v>
      </c>
      <c r="V31" s="14">
        <v>28</v>
      </c>
      <c r="W31" s="14">
        <f t="shared" si="0"/>
        <v>7600</v>
      </c>
      <c r="X31" s="14">
        <f t="shared" si="1"/>
        <v>440</v>
      </c>
      <c r="Y31" s="14">
        <f t="shared" si="6"/>
        <v>500</v>
      </c>
      <c r="AB31" s="14">
        <f>SUM(X$4:X31)*4</f>
        <v>32240</v>
      </c>
      <c r="AC31" s="14">
        <f>SUM(Y$4:Y31)*4</f>
        <v>39200</v>
      </c>
      <c r="AK31" s="14">
        <v>28</v>
      </c>
      <c r="AL31" s="14">
        <v>70</v>
      </c>
      <c r="AM31" s="18">
        <f t="shared" si="2"/>
        <v>123200</v>
      </c>
      <c r="AN31" s="18">
        <f t="shared" si="7"/>
        <v>2365</v>
      </c>
      <c r="AO31" s="18">
        <f t="shared" si="8"/>
        <v>3550</v>
      </c>
      <c r="AP31" s="18">
        <f t="shared" si="9"/>
        <v>4735</v>
      </c>
      <c r="AQ31" s="18">
        <f t="shared" si="3"/>
        <v>2365</v>
      </c>
      <c r="AR31" s="18">
        <f t="shared" si="4"/>
        <v>4970</v>
      </c>
      <c r="AS31" s="18">
        <f t="shared" si="5"/>
        <v>7102</v>
      </c>
      <c r="AU31" s="14">
        <v>15</v>
      </c>
    </row>
    <row r="32" spans="1:47" ht="16.5" x14ac:dyDescent="0.2">
      <c r="A32">
        <v>1</v>
      </c>
      <c r="B32">
        <v>29</v>
      </c>
      <c r="C32">
        <v>1501029</v>
      </c>
      <c r="D32" t="s">
        <v>316</v>
      </c>
      <c r="E32">
        <v>3800</v>
      </c>
      <c r="F32" t="s">
        <v>327</v>
      </c>
      <c r="G32">
        <v>150</v>
      </c>
      <c r="H32" t="s">
        <v>374</v>
      </c>
      <c r="I32">
        <v>1</v>
      </c>
      <c r="J32" t="s">
        <v>316</v>
      </c>
      <c r="K32">
        <v>3800</v>
      </c>
      <c r="L32" t="s">
        <v>327</v>
      </c>
      <c r="M32">
        <v>290</v>
      </c>
      <c r="N32" t="s">
        <v>330</v>
      </c>
      <c r="O32">
        <v>500</v>
      </c>
      <c r="P32" s="21"/>
      <c r="S32" s="21">
        <v>29</v>
      </c>
      <c r="T32" s="21">
        <v>28</v>
      </c>
      <c r="V32" s="14">
        <v>29</v>
      </c>
      <c r="W32" s="14">
        <f t="shared" si="0"/>
        <v>3800</v>
      </c>
      <c r="X32" s="14">
        <f t="shared" si="1"/>
        <v>290</v>
      </c>
      <c r="Y32" s="14">
        <f t="shared" si="6"/>
        <v>500</v>
      </c>
      <c r="AB32" s="14">
        <f>SUM(X$4:X32)*4</f>
        <v>33400</v>
      </c>
      <c r="AC32" s="14">
        <f>SUM(Y$4:Y32)*4</f>
        <v>41200</v>
      </c>
      <c r="AK32" s="14">
        <v>29</v>
      </c>
      <c r="AL32" s="14">
        <v>75</v>
      </c>
      <c r="AM32" s="18">
        <f t="shared" si="2"/>
        <v>133200</v>
      </c>
      <c r="AN32" s="18">
        <f t="shared" si="7"/>
        <v>2560</v>
      </c>
      <c r="AO32" s="18">
        <f t="shared" si="8"/>
        <v>3840</v>
      </c>
      <c r="AP32" s="18">
        <f t="shared" si="9"/>
        <v>5120</v>
      </c>
      <c r="AQ32" s="18">
        <f t="shared" si="3"/>
        <v>2560</v>
      </c>
      <c r="AR32" s="18">
        <f t="shared" si="4"/>
        <v>5376</v>
      </c>
      <c r="AS32" s="18">
        <f t="shared" si="5"/>
        <v>7680</v>
      </c>
      <c r="AU32" s="14">
        <v>15</v>
      </c>
    </row>
    <row r="33" spans="1:47" ht="16.5" x14ac:dyDescent="0.2">
      <c r="A33">
        <v>1</v>
      </c>
      <c r="B33">
        <v>30</v>
      </c>
      <c r="C33">
        <v>1501030</v>
      </c>
      <c r="D33" t="s">
        <v>375</v>
      </c>
      <c r="E33">
        <v>1</v>
      </c>
      <c r="F33" t="s">
        <v>376</v>
      </c>
      <c r="G33">
        <v>1</v>
      </c>
      <c r="H33" t="s">
        <v>377</v>
      </c>
      <c r="I33">
        <v>1</v>
      </c>
      <c r="J33" t="s">
        <v>316</v>
      </c>
      <c r="K33">
        <v>4000</v>
      </c>
      <c r="L33" t="s">
        <v>327</v>
      </c>
      <c r="M33">
        <v>300</v>
      </c>
      <c r="N33" t="s">
        <v>330</v>
      </c>
      <c r="O33">
        <v>500</v>
      </c>
      <c r="P33" s="21"/>
      <c r="S33" s="21">
        <v>30</v>
      </c>
      <c r="T33" s="21">
        <v>30</v>
      </c>
      <c r="V33" s="14">
        <v>30</v>
      </c>
      <c r="W33" s="14">
        <f t="shared" si="0"/>
        <v>4000</v>
      </c>
      <c r="X33" s="14">
        <f t="shared" si="1"/>
        <v>300</v>
      </c>
      <c r="Y33" s="14">
        <f t="shared" si="6"/>
        <v>500</v>
      </c>
      <c r="AB33" s="14">
        <f>SUM(X$4:X33)*4</f>
        <v>34600</v>
      </c>
      <c r="AC33" s="14">
        <f>SUM(Y$4:Y33)*4</f>
        <v>43200</v>
      </c>
      <c r="AK33" s="14">
        <v>30</v>
      </c>
      <c r="AL33" s="14">
        <v>80</v>
      </c>
      <c r="AM33" s="18">
        <f t="shared" si="2"/>
        <v>143200</v>
      </c>
      <c r="AN33" s="18">
        <f t="shared" si="7"/>
        <v>2750</v>
      </c>
      <c r="AO33" s="18">
        <f t="shared" si="8"/>
        <v>4130</v>
      </c>
      <c r="AP33" s="18">
        <f t="shared" si="9"/>
        <v>5505</v>
      </c>
      <c r="AQ33" s="18">
        <f t="shared" si="3"/>
        <v>2750</v>
      </c>
      <c r="AR33" s="18">
        <f t="shared" si="4"/>
        <v>5782</v>
      </c>
      <c r="AS33" s="18">
        <f t="shared" si="5"/>
        <v>8257</v>
      </c>
      <c r="AU33" s="14">
        <v>21</v>
      </c>
    </row>
    <row r="34" spans="1:47" ht="16.5" x14ac:dyDescent="0.2">
      <c r="A34">
        <v>2</v>
      </c>
      <c r="B34">
        <v>1</v>
      </c>
      <c r="C34">
        <v>1502001</v>
      </c>
      <c r="D34" t="s">
        <v>316</v>
      </c>
      <c r="E34">
        <v>1000</v>
      </c>
      <c r="F34" t="s">
        <v>327</v>
      </c>
      <c r="G34">
        <v>10</v>
      </c>
      <c r="J34" t="s">
        <v>316</v>
      </c>
      <c r="K34">
        <v>1000</v>
      </c>
      <c r="L34" t="s">
        <v>327</v>
      </c>
      <c r="M34">
        <v>10</v>
      </c>
      <c r="V34" s="14">
        <v>31</v>
      </c>
      <c r="W34" s="14">
        <f t="shared" si="0"/>
        <v>4000</v>
      </c>
      <c r="X34" s="14">
        <f t="shared" si="1"/>
        <v>300</v>
      </c>
      <c r="Y34" s="14">
        <f t="shared" si="6"/>
        <v>500</v>
      </c>
      <c r="AB34" s="14">
        <f>SUM(X$4:X34)*4</f>
        <v>35800</v>
      </c>
      <c r="AC34" s="14">
        <f>SUM(Y$4:Y34)*4</f>
        <v>45200</v>
      </c>
    </row>
    <row r="35" spans="1:47" ht="16.5" x14ac:dyDescent="0.2">
      <c r="A35">
        <v>2</v>
      </c>
      <c r="B35">
        <v>2</v>
      </c>
      <c r="C35">
        <v>1502002</v>
      </c>
      <c r="D35" t="s">
        <v>316</v>
      </c>
      <c r="E35">
        <v>1200</v>
      </c>
      <c r="F35" t="s">
        <v>327</v>
      </c>
      <c r="G35">
        <v>15</v>
      </c>
      <c r="J35" t="s">
        <v>316</v>
      </c>
      <c r="K35">
        <v>1100</v>
      </c>
      <c r="L35" t="s">
        <v>327</v>
      </c>
      <c r="M35">
        <v>20</v>
      </c>
      <c r="V35" s="14">
        <v>32</v>
      </c>
      <c r="W35" s="14">
        <f t="shared" si="0"/>
        <v>4000</v>
      </c>
      <c r="X35" s="14">
        <f t="shared" si="1"/>
        <v>300</v>
      </c>
      <c r="Y35" s="14">
        <f t="shared" si="6"/>
        <v>500</v>
      </c>
      <c r="AB35" s="14">
        <f>SUM(X$4:X35)*4</f>
        <v>37000</v>
      </c>
      <c r="AC35" s="14">
        <f>SUM(Y$4:Y35)*4</f>
        <v>47200</v>
      </c>
    </row>
    <row r="36" spans="1:47" ht="16.5" x14ac:dyDescent="0.2">
      <c r="A36">
        <v>2</v>
      </c>
      <c r="B36">
        <v>3</v>
      </c>
      <c r="C36">
        <v>1502003</v>
      </c>
      <c r="D36" t="s">
        <v>316</v>
      </c>
      <c r="E36">
        <v>1400</v>
      </c>
      <c r="F36" t="s">
        <v>327</v>
      </c>
      <c r="G36">
        <v>20</v>
      </c>
      <c r="H36" t="s">
        <v>331</v>
      </c>
      <c r="I36">
        <v>1</v>
      </c>
      <c r="J36" t="s">
        <v>316</v>
      </c>
      <c r="K36">
        <v>1200</v>
      </c>
      <c r="L36" t="s">
        <v>327</v>
      </c>
      <c r="M36">
        <v>30</v>
      </c>
      <c r="V36" s="14">
        <v>33</v>
      </c>
      <c r="W36" s="14">
        <f t="shared" si="0"/>
        <v>4000</v>
      </c>
      <c r="X36" s="14">
        <f t="shared" si="1"/>
        <v>300</v>
      </c>
      <c r="Y36" s="14">
        <f t="shared" si="6"/>
        <v>500</v>
      </c>
      <c r="AB36" s="14">
        <f>SUM(X$4:X36)*4</f>
        <v>38200</v>
      </c>
      <c r="AC36" s="14">
        <f>SUM(Y$4:Y36)*4</f>
        <v>49200</v>
      </c>
    </row>
    <row r="37" spans="1:47" ht="16.5" x14ac:dyDescent="0.2">
      <c r="A37">
        <v>2</v>
      </c>
      <c r="B37">
        <v>4</v>
      </c>
      <c r="C37">
        <v>1502004</v>
      </c>
      <c r="D37" t="s">
        <v>316</v>
      </c>
      <c r="E37">
        <v>1600</v>
      </c>
      <c r="F37" t="s">
        <v>327</v>
      </c>
      <c r="G37">
        <v>25</v>
      </c>
      <c r="H37" t="s">
        <v>331</v>
      </c>
      <c r="I37">
        <v>1</v>
      </c>
      <c r="J37" t="s">
        <v>316</v>
      </c>
      <c r="K37">
        <v>1300</v>
      </c>
      <c r="L37" t="s">
        <v>327</v>
      </c>
      <c r="M37">
        <v>40</v>
      </c>
      <c r="V37" s="14">
        <v>34</v>
      </c>
      <c r="W37" s="14">
        <f t="shared" si="0"/>
        <v>4000</v>
      </c>
      <c r="X37" s="14">
        <f t="shared" si="1"/>
        <v>300</v>
      </c>
      <c r="Y37" s="14">
        <f t="shared" si="6"/>
        <v>500</v>
      </c>
      <c r="AB37" s="14">
        <f>SUM(X$4:X37)*4</f>
        <v>39400</v>
      </c>
      <c r="AC37" s="14">
        <f>SUM(Y$4:Y37)*4</f>
        <v>51200</v>
      </c>
    </row>
    <row r="38" spans="1:47" ht="16.5" x14ac:dyDescent="0.2">
      <c r="A38">
        <v>2</v>
      </c>
      <c r="B38">
        <v>5</v>
      </c>
      <c r="C38">
        <v>1502005</v>
      </c>
      <c r="D38" t="s">
        <v>316</v>
      </c>
      <c r="E38">
        <v>1800</v>
      </c>
      <c r="F38" t="s">
        <v>327</v>
      </c>
      <c r="G38">
        <v>30</v>
      </c>
      <c r="H38" t="s">
        <v>331</v>
      </c>
      <c r="I38">
        <v>1</v>
      </c>
      <c r="J38" t="s">
        <v>316</v>
      </c>
      <c r="K38">
        <v>1400</v>
      </c>
      <c r="L38" t="s">
        <v>327</v>
      </c>
      <c r="M38">
        <v>50</v>
      </c>
      <c r="V38" s="14">
        <v>35</v>
      </c>
      <c r="W38" s="14">
        <f t="shared" si="0"/>
        <v>4000</v>
      </c>
      <c r="X38" s="14">
        <f t="shared" si="1"/>
        <v>300</v>
      </c>
      <c r="Y38" s="14">
        <f t="shared" si="6"/>
        <v>500</v>
      </c>
      <c r="AB38" s="14">
        <f>SUM(X$4:X38)*4</f>
        <v>40600</v>
      </c>
      <c r="AC38" s="14">
        <f>SUM(Y$4:Y38)*4</f>
        <v>53200</v>
      </c>
    </row>
    <row r="39" spans="1:47" ht="16.5" x14ac:dyDescent="0.2">
      <c r="A39">
        <v>2</v>
      </c>
      <c r="B39">
        <v>6</v>
      </c>
      <c r="C39">
        <v>1502006</v>
      </c>
      <c r="D39" t="s">
        <v>316</v>
      </c>
      <c r="E39">
        <v>2000</v>
      </c>
      <c r="F39" t="s">
        <v>327</v>
      </c>
      <c r="G39">
        <v>35</v>
      </c>
      <c r="H39" t="s">
        <v>332</v>
      </c>
      <c r="I39">
        <v>1</v>
      </c>
      <c r="J39" t="s">
        <v>316</v>
      </c>
      <c r="K39">
        <v>1500</v>
      </c>
      <c r="L39" t="s">
        <v>327</v>
      </c>
      <c r="M39">
        <v>60</v>
      </c>
      <c r="N39" t="s">
        <v>330</v>
      </c>
      <c r="O39">
        <v>100</v>
      </c>
      <c r="V39" s="14">
        <v>36</v>
      </c>
      <c r="W39" s="14">
        <f t="shared" si="0"/>
        <v>4000</v>
      </c>
      <c r="X39" s="14">
        <f t="shared" si="1"/>
        <v>300</v>
      </c>
      <c r="Y39" s="14">
        <f t="shared" si="6"/>
        <v>500</v>
      </c>
      <c r="AB39" s="14">
        <f>SUM(X$4:X39)*4</f>
        <v>41800</v>
      </c>
      <c r="AC39" s="14">
        <f>SUM(Y$4:Y39)*4</f>
        <v>55200</v>
      </c>
    </row>
    <row r="40" spans="1:47" ht="16.5" x14ac:dyDescent="0.2">
      <c r="A40">
        <v>2</v>
      </c>
      <c r="B40">
        <v>7</v>
      </c>
      <c r="C40">
        <v>1502007</v>
      </c>
      <c r="D40" t="s">
        <v>316</v>
      </c>
      <c r="E40">
        <v>2200</v>
      </c>
      <c r="F40" t="s">
        <v>327</v>
      </c>
      <c r="G40">
        <v>40</v>
      </c>
      <c r="H40" t="s">
        <v>332</v>
      </c>
      <c r="I40">
        <v>1</v>
      </c>
      <c r="J40" t="s">
        <v>316</v>
      </c>
      <c r="K40">
        <v>1600</v>
      </c>
      <c r="L40" t="s">
        <v>327</v>
      </c>
      <c r="M40">
        <v>70</v>
      </c>
      <c r="N40" t="s">
        <v>330</v>
      </c>
      <c r="O40">
        <v>100</v>
      </c>
      <c r="V40" s="14">
        <v>37</v>
      </c>
      <c r="W40" s="14">
        <f t="shared" si="0"/>
        <v>4000</v>
      </c>
      <c r="X40" s="14">
        <f t="shared" si="1"/>
        <v>300</v>
      </c>
      <c r="Y40" s="14">
        <f t="shared" si="6"/>
        <v>500</v>
      </c>
      <c r="AB40" s="14">
        <f>SUM(X$4:X40)*4</f>
        <v>43000</v>
      </c>
      <c r="AC40" s="14">
        <f>SUM(Y$4:Y40)*4</f>
        <v>57200</v>
      </c>
    </row>
    <row r="41" spans="1:47" ht="16.5" x14ac:dyDescent="0.2">
      <c r="A41">
        <v>2</v>
      </c>
      <c r="B41">
        <v>8</v>
      </c>
      <c r="C41">
        <v>1502008</v>
      </c>
      <c r="D41" t="s">
        <v>316</v>
      </c>
      <c r="E41">
        <v>2400</v>
      </c>
      <c r="F41" t="s">
        <v>327</v>
      </c>
      <c r="G41">
        <v>45</v>
      </c>
      <c r="H41" t="s">
        <v>332</v>
      </c>
      <c r="I41">
        <v>1</v>
      </c>
      <c r="J41" t="s">
        <v>316</v>
      </c>
      <c r="K41">
        <v>1700</v>
      </c>
      <c r="L41" t="s">
        <v>327</v>
      </c>
      <c r="M41">
        <v>80</v>
      </c>
      <c r="N41" t="s">
        <v>330</v>
      </c>
      <c r="O41">
        <v>100</v>
      </c>
      <c r="V41" s="14">
        <v>38</v>
      </c>
      <c r="W41" s="14">
        <f t="shared" si="0"/>
        <v>4000</v>
      </c>
      <c r="X41" s="14">
        <f t="shared" si="1"/>
        <v>300</v>
      </c>
      <c r="Y41" s="14">
        <f t="shared" si="6"/>
        <v>500</v>
      </c>
      <c r="AB41" s="14">
        <f>SUM(X$4:X41)*4</f>
        <v>44200</v>
      </c>
      <c r="AC41" s="14">
        <f>SUM(Y$4:Y41)*4</f>
        <v>59200</v>
      </c>
    </row>
    <row r="42" spans="1:47" ht="16.5" x14ac:dyDescent="0.2">
      <c r="A42">
        <v>2</v>
      </c>
      <c r="B42">
        <v>9</v>
      </c>
      <c r="C42">
        <v>1502009</v>
      </c>
      <c r="D42" t="s">
        <v>316</v>
      </c>
      <c r="E42">
        <v>2600</v>
      </c>
      <c r="F42" t="s">
        <v>327</v>
      </c>
      <c r="G42">
        <v>50</v>
      </c>
      <c r="H42" t="s">
        <v>333</v>
      </c>
      <c r="I42">
        <v>1</v>
      </c>
      <c r="J42" t="s">
        <v>316</v>
      </c>
      <c r="K42">
        <v>1800</v>
      </c>
      <c r="L42" t="s">
        <v>327</v>
      </c>
      <c r="M42">
        <v>90</v>
      </c>
      <c r="N42" t="s">
        <v>330</v>
      </c>
      <c r="O42">
        <v>100</v>
      </c>
      <c r="V42" s="14">
        <v>39</v>
      </c>
      <c r="W42" s="14">
        <f t="shared" si="0"/>
        <v>4000</v>
      </c>
      <c r="X42" s="14">
        <f t="shared" si="1"/>
        <v>300</v>
      </c>
      <c r="Y42" s="14">
        <f t="shared" si="6"/>
        <v>500</v>
      </c>
      <c r="AB42" s="14">
        <f>SUM(X$4:X42)*4</f>
        <v>45400</v>
      </c>
      <c r="AC42" s="14">
        <f>SUM(Y$4:Y42)*4</f>
        <v>61200</v>
      </c>
    </row>
    <row r="43" spans="1:47" ht="16.5" x14ac:dyDescent="0.2">
      <c r="A43">
        <v>2</v>
      </c>
      <c r="B43">
        <v>10</v>
      </c>
      <c r="C43">
        <v>1502010</v>
      </c>
      <c r="D43" t="s">
        <v>316</v>
      </c>
      <c r="E43">
        <v>2800</v>
      </c>
      <c r="F43" t="s">
        <v>327</v>
      </c>
      <c r="G43">
        <v>55</v>
      </c>
      <c r="H43" t="s">
        <v>333</v>
      </c>
      <c r="I43">
        <v>1</v>
      </c>
      <c r="J43" t="s">
        <v>316</v>
      </c>
      <c r="K43">
        <v>1900</v>
      </c>
      <c r="L43" t="s">
        <v>327</v>
      </c>
      <c r="M43">
        <v>100</v>
      </c>
      <c r="N43" t="s">
        <v>330</v>
      </c>
      <c r="O43">
        <v>100</v>
      </c>
      <c r="V43" s="14">
        <v>40</v>
      </c>
      <c r="W43" s="14">
        <f t="shared" si="0"/>
        <v>4000</v>
      </c>
      <c r="X43" s="14">
        <f t="shared" si="1"/>
        <v>300</v>
      </c>
      <c r="Y43" s="14">
        <f t="shared" si="6"/>
        <v>500</v>
      </c>
      <c r="AB43" s="14">
        <f>SUM(X$4:X43)*4</f>
        <v>46600</v>
      </c>
      <c r="AC43" s="14">
        <f>SUM(Y$4:Y43)*4</f>
        <v>63200</v>
      </c>
    </row>
    <row r="44" spans="1:47" ht="16.5" x14ac:dyDescent="0.2">
      <c r="A44">
        <v>2</v>
      </c>
      <c r="B44">
        <v>11</v>
      </c>
      <c r="C44">
        <v>1502011</v>
      </c>
      <c r="D44" t="s">
        <v>316</v>
      </c>
      <c r="E44">
        <v>3000</v>
      </c>
      <c r="F44" t="s">
        <v>327</v>
      </c>
      <c r="G44">
        <v>60</v>
      </c>
      <c r="H44" t="s">
        <v>333</v>
      </c>
      <c r="I44">
        <v>1</v>
      </c>
      <c r="J44" t="s">
        <v>316</v>
      </c>
      <c r="K44">
        <v>2000</v>
      </c>
      <c r="L44" t="s">
        <v>327</v>
      </c>
      <c r="M44">
        <v>110</v>
      </c>
      <c r="N44" t="s">
        <v>330</v>
      </c>
      <c r="O44">
        <v>200</v>
      </c>
      <c r="V44" s="14">
        <v>41</v>
      </c>
      <c r="W44" s="14">
        <f t="shared" si="0"/>
        <v>4000</v>
      </c>
      <c r="X44" s="14">
        <f t="shared" si="1"/>
        <v>300</v>
      </c>
      <c r="Y44" s="14">
        <f t="shared" si="6"/>
        <v>500</v>
      </c>
      <c r="AB44" s="14">
        <f>SUM(X$4:X44)*4</f>
        <v>47800</v>
      </c>
      <c r="AC44" s="14">
        <f>SUM(Y$4:Y44)*4</f>
        <v>65200</v>
      </c>
    </row>
    <row r="45" spans="1:47" ht="16.5" x14ac:dyDescent="0.2">
      <c r="A45">
        <v>2</v>
      </c>
      <c r="B45">
        <v>12</v>
      </c>
      <c r="C45">
        <v>1502012</v>
      </c>
      <c r="D45" t="s">
        <v>316</v>
      </c>
      <c r="E45">
        <v>3200</v>
      </c>
      <c r="F45" t="s">
        <v>327</v>
      </c>
      <c r="G45">
        <v>65</v>
      </c>
      <c r="H45" t="s">
        <v>334</v>
      </c>
      <c r="I45">
        <v>1</v>
      </c>
      <c r="J45" t="s">
        <v>316</v>
      </c>
      <c r="K45">
        <v>2100</v>
      </c>
      <c r="L45" t="s">
        <v>327</v>
      </c>
      <c r="M45">
        <v>120</v>
      </c>
      <c r="N45" t="s">
        <v>330</v>
      </c>
      <c r="O45">
        <v>200</v>
      </c>
      <c r="V45" s="14">
        <v>42</v>
      </c>
      <c r="W45" s="14">
        <f t="shared" si="0"/>
        <v>4000</v>
      </c>
      <c r="X45" s="14">
        <f t="shared" si="1"/>
        <v>300</v>
      </c>
      <c r="Y45" s="14">
        <f t="shared" si="6"/>
        <v>500</v>
      </c>
      <c r="AB45" s="14">
        <f>SUM(X$4:X45)*4</f>
        <v>49000</v>
      </c>
      <c r="AC45" s="14">
        <f>SUM(Y$4:Y45)*4</f>
        <v>67200</v>
      </c>
    </row>
    <row r="46" spans="1:47" ht="16.5" x14ac:dyDescent="0.2">
      <c r="A46">
        <v>2</v>
      </c>
      <c r="B46">
        <v>13</v>
      </c>
      <c r="C46">
        <v>1502013</v>
      </c>
      <c r="D46" t="s">
        <v>316</v>
      </c>
      <c r="E46">
        <v>3400</v>
      </c>
      <c r="F46" t="s">
        <v>327</v>
      </c>
      <c r="G46">
        <v>70</v>
      </c>
      <c r="H46" t="s">
        <v>334</v>
      </c>
      <c r="I46">
        <v>1</v>
      </c>
      <c r="J46" t="s">
        <v>316</v>
      </c>
      <c r="K46">
        <v>2200</v>
      </c>
      <c r="L46" t="s">
        <v>327</v>
      </c>
      <c r="M46">
        <v>130</v>
      </c>
      <c r="N46" t="s">
        <v>330</v>
      </c>
      <c r="O46">
        <v>200</v>
      </c>
      <c r="V46" s="14">
        <v>43</v>
      </c>
      <c r="W46" s="14">
        <f t="shared" si="0"/>
        <v>4000</v>
      </c>
      <c r="X46" s="14">
        <f t="shared" si="1"/>
        <v>300</v>
      </c>
      <c r="Y46" s="14">
        <f t="shared" si="6"/>
        <v>500</v>
      </c>
      <c r="AB46" s="14">
        <f>SUM(X$4:X46)*4</f>
        <v>50200</v>
      </c>
      <c r="AC46" s="14">
        <f>SUM(Y$4:Y46)*4</f>
        <v>69200</v>
      </c>
    </row>
    <row r="47" spans="1:47" ht="16.5" x14ac:dyDescent="0.2">
      <c r="A47">
        <v>2</v>
      </c>
      <c r="B47">
        <v>14</v>
      </c>
      <c r="C47">
        <v>1502014</v>
      </c>
      <c r="D47" t="s">
        <v>316</v>
      </c>
      <c r="E47">
        <v>3600</v>
      </c>
      <c r="F47" t="s">
        <v>327</v>
      </c>
      <c r="G47">
        <v>75</v>
      </c>
      <c r="H47" t="s">
        <v>334</v>
      </c>
      <c r="I47">
        <v>1</v>
      </c>
      <c r="J47" t="s">
        <v>316</v>
      </c>
      <c r="K47">
        <v>2300</v>
      </c>
      <c r="L47" t="s">
        <v>327</v>
      </c>
      <c r="M47">
        <v>140</v>
      </c>
      <c r="N47" t="s">
        <v>330</v>
      </c>
      <c r="O47">
        <v>200</v>
      </c>
      <c r="V47" s="14">
        <v>44</v>
      </c>
      <c r="W47" s="14">
        <f t="shared" si="0"/>
        <v>4000</v>
      </c>
      <c r="X47" s="14">
        <f t="shared" si="1"/>
        <v>300</v>
      </c>
      <c r="Y47" s="14">
        <f t="shared" si="6"/>
        <v>500</v>
      </c>
      <c r="AB47" s="14">
        <f>SUM(X$4:X47)*4</f>
        <v>51400</v>
      </c>
      <c r="AC47" s="14">
        <f>SUM(Y$4:Y47)*4</f>
        <v>71200</v>
      </c>
    </row>
    <row r="48" spans="1:47" ht="16.5" x14ac:dyDescent="0.2">
      <c r="A48">
        <v>2</v>
      </c>
      <c r="B48">
        <v>15</v>
      </c>
      <c r="C48">
        <v>1502015</v>
      </c>
      <c r="D48" t="s">
        <v>316</v>
      </c>
      <c r="E48">
        <v>3800</v>
      </c>
      <c r="F48" t="s">
        <v>327</v>
      </c>
      <c r="G48">
        <v>80</v>
      </c>
      <c r="H48" t="s">
        <v>335</v>
      </c>
      <c r="I48">
        <v>1</v>
      </c>
      <c r="J48" t="s">
        <v>316</v>
      </c>
      <c r="K48">
        <v>2400</v>
      </c>
      <c r="L48" t="s">
        <v>327</v>
      </c>
      <c r="M48">
        <v>150</v>
      </c>
      <c r="N48" t="s">
        <v>330</v>
      </c>
      <c r="O48">
        <v>200</v>
      </c>
      <c r="V48" s="14">
        <v>45</v>
      </c>
      <c r="W48" s="14">
        <f t="shared" si="0"/>
        <v>4000</v>
      </c>
      <c r="X48" s="14">
        <f t="shared" si="1"/>
        <v>300</v>
      </c>
      <c r="Y48" s="14">
        <f t="shared" si="6"/>
        <v>500</v>
      </c>
      <c r="AB48" s="14">
        <f>SUM(X$4:X48)*4</f>
        <v>52600</v>
      </c>
      <c r="AC48" s="14">
        <f>SUM(Y$4:Y48)*4</f>
        <v>73200</v>
      </c>
    </row>
    <row r="49" spans="1:29" ht="16.5" x14ac:dyDescent="0.2">
      <c r="A49">
        <v>2</v>
      </c>
      <c r="B49">
        <v>16</v>
      </c>
      <c r="C49">
        <v>1502016</v>
      </c>
      <c r="D49" t="s">
        <v>316</v>
      </c>
      <c r="E49">
        <v>4000</v>
      </c>
      <c r="F49" t="s">
        <v>327</v>
      </c>
      <c r="G49">
        <v>85</v>
      </c>
      <c r="H49" t="s">
        <v>335</v>
      </c>
      <c r="I49">
        <v>1</v>
      </c>
      <c r="J49" t="s">
        <v>316</v>
      </c>
      <c r="K49">
        <v>2500</v>
      </c>
      <c r="L49" t="s">
        <v>327</v>
      </c>
      <c r="M49">
        <v>160</v>
      </c>
      <c r="N49" t="s">
        <v>330</v>
      </c>
      <c r="O49">
        <v>300</v>
      </c>
      <c r="V49" s="14">
        <v>46</v>
      </c>
      <c r="W49" s="14">
        <f t="shared" si="0"/>
        <v>4000</v>
      </c>
      <c r="X49" s="14">
        <f t="shared" si="1"/>
        <v>300</v>
      </c>
      <c r="Y49" s="14">
        <f t="shared" si="6"/>
        <v>500</v>
      </c>
      <c r="AB49" s="14">
        <f>SUM(X$4:X49)*4</f>
        <v>53800</v>
      </c>
      <c r="AC49" s="14">
        <f>SUM(Y$4:Y49)*4</f>
        <v>75200</v>
      </c>
    </row>
    <row r="50" spans="1:29" ht="16.5" x14ac:dyDescent="0.2">
      <c r="A50">
        <v>2</v>
      </c>
      <c r="B50">
        <v>17</v>
      </c>
      <c r="C50">
        <v>1502017</v>
      </c>
      <c r="D50" t="s">
        <v>316</v>
      </c>
      <c r="E50">
        <v>4200</v>
      </c>
      <c r="F50" t="s">
        <v>327</v>
      </c>
      <c r="G50">
        <v>90</v>
      </c>
      <c r="H50" t="s">
        <v>335</v>
      </c>
      <c r="I50">
        <v>1</v>
      </c>
      <c r="J50" t="s">
        <v>316</v>
      </c>
      <c r="K50">
        <v>2600</v>
      </c>
      <c r="L50" t="s">
        <v>327</v>
      </c>
      <c r="M50">
        <v>170</v>
      </c>
      <c r="N50" t="s">
        <v>330</v>
      </c>
      <c r="O50">
        <v>300</v>
      </c>
      <c r="V50" s="14">
        <v>47</v>
      </c>
      <c r="W50" s="14">
        <f t="shared" si="0"/>
        <v>4000</v>
      </c>
      <c r="X50" s="14">
        <f t="shared" si="1"/>
        <v>300</v>
      </c>
      <c r="Y50" s="14">
        <f t="shared" si="6"/>
        <v>500</v>
      </c>
      <c r="AB50" s="14">
        <f>SUM(X$4:X50)*4</f>
        <v>55000</v>
      </c>
      <c r="AC50" s="14">
        <f>SUM(Y$4:Y50)*4</f>
        <v>77200</v>
      </c>
    </row>
    <row r="51" spans="1:29" ht="16.5" x14ac:dyDescent="0.2">
      <c r="A51">
        <v>2</v>
      </c>
      <c r="B51">
        <v>18</v>
      </c>
      <c r="C51">
        <v>1502018</v>
      </c>
      <c r="D51" t="s">
        <v>316</v>
      </c>
      <c r="E51">
        <v>4400</v>
      </c>
      <c r="F51" t="s">
        <v>327</v>
      </c>
      <c r="G51">
        <v>95</v>
      </c>
      <c r="H51" t="s">
        <v>336</v>
      </c>
      <c r="I51">
        <v>1</v>
      </c>
      <c r="J51" t="s">
        <v>316</v>
      </c>
      <c r="K51">
        <v>2700</v>
      </c>
      <c r="L51" t="s">
        <v>327</v>
      </c>
      <c r="M51">
        <v>180</v>
      </c>
      <c r="N51" t="s">
        <v>330</v>
      </c>
      <c r="O51">
        <v>300</v>
      </c>
      <c r="V51" s="14">
        <v>48</v>
      </c>
      <c r="W51" s="14">
        <f t="shared" si="0"/>
        <v>4000</v>
      </c>
      <c r="X51" s="14">
        <f t="shared" si="1"/>
        <v>300</v>
      </c>
      <c r="Y51" s="14">
        <f t="shared" si="6"/>
        <v>500</v>
      </c>
      <c r="AB51" s="14">
        <f>SUM(X$4:X51)*4</f>
        <v>56200</v>
      </c>
      <c r="AC51" s="14">
        <f>SUM(Y$4:Y51)*4</f>
        <v>79200</v>
      </c>
    </row>
    <row r="52" spans="1:29" ht="16.5" x14ac:dyDescent="0.2">
      <c r="A52">
        <v>2</v>
      </c>
      <c r="B52">
        <v>19</v>
      </c>
      <c r="C52">
        <v>1502019</v>
      </c>
      <c r="D52" t="s">
        <v>316</v>
      </c>
      <c r="E52">
        <v>4600</v>
      </c>
      <c r="F52" t="s">
        <v>327</v>
      </c>
      <c r="G52">
        <v>100</v>
      </c>
      <c r="H52" t="s">
        <v>336</v>
      </c>
      <c r="I52">
        <v>1</v>
      </c>
      <c r="J52" t="s">
        <v>316</v>
      </c>
      <c r="K52">
        <v>2800</v>
      </c>
      <c r="L52" t="s">
        <v>327</v>
      </c>
      <c r="M52">
        <v>190</v>
      </c>
      <c r="N52" t="s">
        <v>330</v>
      </c>
      <c r="O52">
        <v>300</v>
      </c>
      <c r="V52" s="14">
        <v>49</v>
      </c>
      <c r="W52" s="14">
        <f t="shared" si="0"/>
        <v>4000</v>
      </c>
      <c r="X52" s="14">
        <f t="shared" si="1"/>
        <v>300</v>
      </c>
      <c r="Y52" s="14">
        <f t="shared" si="6"/>
        <v>500</v>
      </c>
      <c r="AB52" s="14">
        <f>SUM(X$4:X52)*4</f>
        <v>57400</v>
      </c>
      <c r="AC52" s="14">
        <f>SUM(Y$4:Y52)*4</f>
        <v>81200</v>
      </c>
    </row>
    <row r="53" spans="1:29" ht="16.5" x14ac:dyDescent="0.2">
      <c r="A53">
        <v>2</v>
      </c>
      <c r="B53">
        <v>20</v>
      </c>
      <c r="C53">
        <v>1502020</v>
      </c>
      <c r="D53" t="s">
        <v>316</v>
      </c>
      <c r="E53">
        <v>4800</v>
      </c>
      <c r="F53" t="s">
        <v>327</v>
      </c>
      <c r="G53">
        <v>105</v>
      </c>
      <c r="H53" t="s">
        <v>336</v>
      </c>
      <c r="I53">
        <v>1</v>
      </c>
      <c r="J53" t="s">
        <v>316</v>
      </c>
      <c r="K53">
        <v>2900</v>
      </c>
      <c r="L53" t="s">
        <v>327</v>
      </c>
      <c r="M53">
        <v>200</v>
      </c>
      <c r="N53" t="s">
        <v>330</v>
      </c>
      <c r="O53">
        <v>300</v>
      </c>
      <c r="V53" s="14">
        <v>50</v>
      </c>
      <c r="W53" s="14">
        <f t="shared" si="0"/>
        <v>4000</v>
      </c>
      <c r="X53" s="14">
        <f t="shared" si="1"/>
        <v>300</v>
      </c>
      <c r="Y53" s="14">
        <f t="shared" si="6"/>
        <v>500</v>
      </c>
      <c r="AB53" s="14">
        <f>SUM(X$4:X53)*4</f>
        <v>58600</v>
      </c>
      <c r="AC53" s="14">
        <f>SUM(Y$4:Y53)*4</f>
        <v>83200</v>
      </c>
    </row>
    <row r="54" spans="1:29" ht="16.5" x14ac:dyDescent="0.2">
      <c r="A54">
        <v>2</v>
      </c>
      <c r="B54">
        <v>21</v>
      </c>
      <c r="C54">
        <v>1502021</v>
      </c>
      <c r="D54" t="s">
        <v>316</v>
      </c>
      <c r="E54">
        <v>5000</v>
      </c>
      <c r="F54" t="s">
        <v>327</v>
      </c>
      <c r="G54">
        <v>110</v>
      </c>
      <c r="H54" t="s">
        <v>337</v>
      </c>
      <c r="I54">
        <v>1</v>
      </c>
      <c r="J54" t="s">
        <v>316</v>
      </c>
      <c r="K54">
        <v>3000</v>
      </c>
      <c r="L54" t="s">
        <v>327</v>
      </c>
      <c r="M54">
        <v>210</v>
      </c>
      <c r="N54" t="s">
        <v>330</v>
      </c>
      <c r="O54">
        <v>400</v>
      </c>
      <c r="V54" s="14">
        <v>51</v>
      </c>
      <c r="W54" s="14">
        <f t="shared" si="0"/>
        <v>4000</v>
      </c>
      <c r="X54" s="14">
        <f t="shared" si="1"/>
        <v>300</v>
      </c>
      <c r="Y54" s="14">
        <f t="shared" si="6"/>
        <v>500</v>
      </c>
      <c r="AB54" s="14">
        <f>SUM(X$4:X54)*4</f>
        <v>59800</v>
      </c>
      <c r="AC54" s="14">
        <f>SUM(Y$4:Y54)*4</f>
        <v>85200</v>
      </c>
    </row>
    <row r="55" spans="1:29" ht="16.5" x14ac:dyDescent="0.2">
      <c r="A55">
        <v>2</v>
      </c>
      <c r="B55">
        <v>22</v>
      </c>
      <c r="C55">
        <v>1502022</v>
      </c>
      <c r="D55" t="s">
        <v>316</v>
      </c>
      <c r="E55">
        <v>5200</v>
      </c>
      <c r="F55" t="s">
        <v>327</v>
      </c>
      <c r="G55">
        <v>115</v>
      </c>
      <c r="H55" t="s">
        <v>337</v>
      </c>
      <c r="I55">
        <v>1</v>
      </c>
      <c r="J55" t="s">
        <v>316</v>
      </c>
      <c r="K55">
        <v>3100</v>
      </c>
      <c r="L55" t="s">
        <v>327</v>
      </c>
      <c r="M55">
        <v>220</v>
      </c>
      <c r="N55" t="s">
        <v>330</v>
      </c>
      <c r="O55">
        <v>400</v>
      </c>
      <c r="V55" s="14">
        <v>52</v>
      </c>
      <c r="W55" s="14">
        <f t="shared" si="0"/>
        <v>4000</v>
      </c>
      <c r="X55" s="14">
        <f t="shared" si="1"/>
        <v>300</v>
      </c>
      <c r="Y55" s="14">
        <f t="shared" si="6"/>
        <v>500</v>
      </c>
      <c r="AB55" s="14">
        <f>SUM(X$4:X55)*4</f>
        <v>61000</v>
      </c>
      <c r="AC55" s="14">
        <f>SUM(Y$4:Y55)*4</f>
        <v>87200</v>
      </c>
    </row>
    <row r="56" spans="1:29" ht="16.5" x14ac:dyDescent="0.2">
      <c r="A56">
        <v>2</v>
      </c>
      <c r="B56">
        <v>23</v>
      </c>
      <c r="C56">
        <v>1502023</v>
      </c>
      <c r="D56" t="s">
        <v>316</v>
      </c>
      <c r="E56">
        <v>5400</v>
      </c>
      <c r="F56" t="s">
        <v>327</v>
      </c>
      <c r="G56">
        <v>120</v>
      </c>
      <c r="H56" t="s">
        <v>337</v>
      </c>
      <c r="I56">
        <v>1</v>
      </c>
      <c r="J56" t="s">
        <v>316</v>
      </c>
      <c r="K56">
        <v>3200</v>
      </c>
      <c r="L56" t="s">
        <v>327</v>
      </c>
      <c r="M56">
        <v>230</v>
      </c>
      <c r="N56" t="s">
        <v>330</v>
      </c>
      <c r="O56">
        <v>400</v>
      </c>
      <c r="V56" s="14">
        <v>53</v>
      </c>
      <c r="W56" s="14">
        <f t="shared" si="0"/>
        <v>4000</v>
      </c>
      <c r="X56" s="14">
        <f t="shared" si="1"/>
        <v>300</v>
      </c>
      <c r="Y56" s="14">
        <f t="shared" si="6"/>
        <v>500</v>
      </c>
      <c r="AB56" s="14">
        <f>SUM(X$4:X56)*4</f>
        <v>62200</v>
      </c>
      <c r="AC56" s="14">
        <f>SUM(Y$4:Y56)*4</f>
        <v>89200</v>
      </c>
    </row>
    <row r="57" spans="1:29" ht="16.5" x14ac:dyDescent="0.2">
      <c r="A57">
        <v>2</v>
      </c>
      <c r="B57">
        <v>24</v>
      </c>
      <c r="C57">
        <v>1502024</v>
      </c>
      <c r="D57" t="s">
        <v>316</v>
      </c>
      <c r="E57">
        <v>5600</v>
      </c>
      <c r="F57" t="s">
        <v>327</v>
      </c>
      <c r="G57">
        <v>125</v>
      </c>
      <c r="H57" t="s">
        <v>338</v>
      </c>
      <c r="I57">
        <v>1</v>
      </c>
      <c r="J57" t="s">
        <v>316</v>
      </c>
      <c r="K57">
        <v>3300</v>
      </c>
      <c r="L57" t="s">
        <v>327</v>
      </c>
      <c r="M57">
        <v>240</v>
      </c>
      <c r="N57" t="s">
        <v>330</v>
      </c>
      <c r="O57">
        <v>400</v>
      </c>
      <c r="V57" s="14">
        <v>54</v>
      </c>
      <c r="W57" s="14">
        <f t="shared" si="0"/>
        <v>4000</v>
      </c>
      <c r="X57" s="14">
        <f t="shared" si="1"/>
        <v>300</v>
      </c>
      <c r="Y57" s="14">
        <f t="shared" si="6"/>
        <v>500</v>
      </c>
      <c r="AB57" s="14">
        <f>SUM(X$4:X57)*4</f>
        <v>63400</v>
      </c>
      <c r="AC57" s="14">
        <f>SUM(Y$4:Y57)*4</f>
        <v>91200</v>
      </c>
    </row>
    <row r="58" spans="1:29" ht="16.5" x14ac:dyDescent="0.2">
      <c r="A58">
        <v>2</v>
      </c>
      <c r="B58">
        <v>25</v>
      </c>
      <c r="C58">
        <v>1502025</v>
      </c>
      <c r="D58" t="s">
        <v>316</v>
      </c>
      <c r="E58">
        <v>5800</v>
      </c>
      <c r="F58" t="s">
        <v>327</v>
      </c>
      <c r="G58">
        <v>130</v>
      </c>
      <c r="H58" t="s">
        <v>338</v>
      </c>
      <c r="I58">
        <v>1</v>
      </c>
      <c r="J58" t="s">
        <v>316</v>
      </c>
      <c r="K58">
        <v>3400</v>
      </c>
      <c r="L58" t="s">
        <v>327</v>
      </c>
      <c r="M58">
        <v>250</v>
      </c>
      <c r="N58" t="s">
        <v>330</v>
      </c>
      <c r="O58">
        <v>400</v>
      </c>
      <c r="V58" s="14">
        <v>55</v>
      </c>
      <c r="W58" s="14">
        <f t="shared" si="0"/>
        <v>4000</v>
      </c>
      <c r="X58" s="14">
        <f t="shared" si="1"/>
        <v>300</v>
      </c>
      <c r="Y58" s="14">
        <f t="shared" si="6"/>
        <v>500</v>
      </c>
      <c r="AB58" s="14">
        <f>SUM(X$4:X58)*4</f>
        <v>64600</v>
      </c>
      <c r="AC58" s="14">
        <f>SUM(Y$4:Y58)*4</f>
        <v>93200</v>
      </c>
    </row>
    <row r="59" spans="1:29" ht="16.5" x14ac:dyDescent="0.2">
      <c r="A59">
        <v>2</v>
      </c>
      <c r="B59">
        <v>26</v>
      </c>
      <c r="C59">
        <v>1502026</v>
      </c>
      <c r="D59" t="s">
        <v>316</v>
      </c>
      <c r="E59">
        <v>6000</v>
      </c>
      <c r="F59" t="s">
        <v>327</v>
      </c>
      <c r="G59">
        <v>135</v>
      </c>
      <c r="H59" t="s">
        <v>338</v>
      </c>
      <c r="I59">
        <v>1</v>
      </c>
      <c r="J59" t="s">
        <v>316</v>
      </c>
      <c r="K59">
        <v>3500</v>
      </c>
      <c r="L59" t="s">
        <v>327</v>
      </c>
      <c r="M59">
        <v>260</v>
      </c>
      <c r="N59" t="s">
        <v>330</v>
      </c>
      <c r="O59">
        <v>500</v>
      </c>
      <c r="V59" s="14">
        <v>56</v>
      </c>
      <c r="W59" s="14">
        <f t="shared" si="0"/>
        <v>4000</v>
      </c>
      <c r="X59" s="14">
        <f t="shared" si="1"/>
        <v>300</v>
      </c>
      <c r="Y59" s="14">
        <f t="shared" si="6"/>
        <v>500</v>
      </c>
      <c r="AB59" s="14">
        <f>SUM(X$4:X59)*4</f>
        <v>65800</v>
      </c>
      <c r="AC59" s="14">
        <f>SUM(Y$4:Y59)*4</f>
        <v>95200</v>
      </c>
    </row>
    <row r="60" spans="1:29" ht="16.5" x14ac:dyDescent="0.2">
      <c r="A60">
        <v>2</v>
      </c>
      <c r="B60">
        <v>27</v>
      </c>
      <c r="C60">
        <v>1502027</v>
      </c>
      <c r="D60" t="s">
        <v>316</v>
      </c>
      <c r="E60">
        <v>6200</v>
      </c>
      <c r="F60" t="s">
        <v>327</v>
      </c>
      <c r="G60">
        <v>140</v>
      </c>
      <c r="H60" t="s">
        <v>339</v>
      </c>
      <c r="I60">
        <v>1</v>
      </c>
      <c r="J60" t="s">
        <v>316</v>
      </c>
      <c r="K60">
        <v>3600</v>
      </c>
      <c r="L60" t="s">
        <v>327</v>
      </c>
      <c r="M60">
        <v>270</v>
      </c>
      <c r="N60" t="s">
        <v>330</v>
      </c>
      <c r="O60">
        <v>500</v>
      </c>
      <c r="V60" s="14">
        <v>57</v>
      </c>
      <c r="W60" s="14">
        <f t="shared" si="0"/>
        <v>4000</v>
      </c>
      <c r="X60" s="14">
        <f t="shared" si="1"/>
        <v>300</v>
      </c>
      <c r="Y60" s="14">
        <f t="shared" si="6"/>
        <v>500</v>
      </c>
      <c r="AB60" s="14">
        <f>SUM(X$4:X60)*4</f>
        <v>67000</v>
      </c>
      <c r="AC60" s="14">
        <f>SUM(Y$4:Y60)*4</f>
        <v>97200</v>
      </c>
    </row>
    <row r="61" spans="1:29" ht="16.5" x14ac:dyDescent="0.2">
      <c r="A61">
        <v>2</v>
      </c>
      <c r="B61">
        <v>28</v>
      </c>
      <c r="C61">
        <v>1502028</v>
      </c>
      <c r="D61" t="s">
        <v>316</v>
      </c>
      <c r="E61">
        <v>6400</v>
      </c>
      <c r="F61" t="s">
        <v>327</v>
      </c>
      <c r="G61">
        <v>145</v>
      </c>
      <c r="H61" t="s">
        <v>339</v>
      </c>
      <c r="I61">
        <v>1</v>
      </c>
      <c r="J61" t="s">
        <v>316</v>
      </c>
      <c r="K61">
        <v>3700</v>
      </c>
      <c r="L61" t="s">
        <v>327</v>
      </c>
      <c r="M61">
        <v>280</v>
      </c>
      <c r="N61" t="s">
        <v>330</v>
      </c>
      <c r="O61">
        <v>500</v>
      </c>
      <c r="V61" s="14">
        <v>58</v>
      </c>
      <c r="W61" s="14">
        <f t="shared" si="0"/>
        <v>4000</v>
      </c>
      <c r="X61" s="14">
        <f t="shared" si="1"/>
        <v>300</v>
      </c>
      <c r="Y61" s="14">
        <f t="shared" si="6"/>
        <v>500</v>
      </c>
      <c r="AB61" s="14">
        <f>SUM(X$4:X61)*4</f>
        <v>68200</v>
      </c>
      <c r="AC61" s="14">
        <f>SUM(Y$4:Y61)*4</f>
        <v>99200</v>
      </c>
    </row>
    <row r="62" spans="1:29" ht="16.5" x14ac:dyDescent="0.2">
      <c r="A62">
        <v>2</v>
      </c>
      <c r="B62">
        <v>29</v>
      </c>
      <c r="C62">
        <v>1502029</v>
      </c>
      <c r="D62" t="s">
        <v>316</v>
      </c>
      <c r="E62">
        <v>6600</v>
      </c>
      <c r="F62" t="s">
        <v>327</v>
      </c>
      <c r="G62">
        <v>150</v>
      </c>
      <c r="H62" t="s">
        <v>339</v>
      </c>
      <c r="I62">
        <v>1</v>
      </c>
      <c r="J62" t="s">
        <v>316</v>
      </c>
      <c r="K62">
        <v>3800</v>
      </c>
      <c r="L62" t="s">
        <v>327</v>
      </c>
      <c r="M62">
        <v>290</v>
      </c>
      <c r="N62" t="s">
        <v>330</v>
      </c>
      <c r="O62">
        <v>500</v>
      </c>
      <c r="V62" s="14">
        <v>59</v>
      </c>
      <c r="W62" s="14">
        <f t="shared" si="0"/>
        <v>4000</v>
      </c>
      <c r="X62" s="14">
        <f t="shared" si="1"/>
        <v>300</v>
      </c>
      <c r="Y62" s="14">
        <f t="shared" si="6"/>
        <v>500</v>
      </c>
      <c r="AB62" s="14">
        <f>SUM(X$4:X62)*4</f>
        <v>69400</v>
      </c>
      <c r="AC62" s="14">
        <f>SUM(Y$4:Y62)*4</f>
        <v>101200</v>
      </c>
    </row>
    <row r="63" spans="1:29" ht="16.5" x14ac:dyDescent="0.2">
      <c r="A63">
        <v>2</v>
      </c>
      <c r="B63">
        <v>30</v>
      </c>
      <c r="C63">
        <v>1502030</v>
      </c>
      <c r="D63" t="s">
        <v>378</v>
      </c>
      <c r="E63">
        <v>1</v>
      </c>
      <c r="F63" t="s">
        <v>379</v>
      </c>
      <c r="G63">
        <v>1</v>
      </c>
      <c r="H63" t="s">
        <v>377</v>
      </c>
      <c r="I63">
        <v>1</v>
      </c>
      <c r="J63" t="s">
        <v>316</v>
      </c>
      <c r="K63">
        <v>4000</v>
      </c>
      <c r="L63" t="s">
        <v>327</v>
      </c>
      <c r="M63">
        <v>300</v>
      </c>
      <c r="N63" t="s">
        <v>330</v>
      </c>
      <c r="O63">
        <v>500</v>
      </c>
      <c r="V63" s="14">
        <v>60</v>
      </c>
      <c r="W63" s="14">
        <f t="shared" si="0"/>
        <v>4000</v>
      </c>
      <c r="X63" s="14">
        <f t="shared" si="1"/>
        <v>300</v>
      </c>
      <c r="Y63" s="14">
        <f t="shared" si="6"/>
        <v>500</v>
      </c>
      <c r="AB63" s="14">
        <f>SUM(X$4:X63)*4</f>
        <v>70600</v>
      </c>
      <c r="AC63" s="14">
        <f>SUM(Y$4:Y63)*4</f>
        <v>103200</v>
      </c>
    </row>
    <row r="64" spans="1:29" ht="16.5" x14ac:dyDescent="0.2">
      <c r="A64">
        <v>3</v>
      </c>
      <c r="B64">
        <v>1</v>
      </c>
      <c r="C64">
        <v>1503001</v>
      </c>
      <c r="D64" t="s">
        <v>316</v>
      </c>
      <c r="E64">
        <v>1000</v>
      </c>
      <c r="F64" t="s">
        <v>327</v>
      </c>
      <c r="G64">
        <v>10</v>
      </c>
      <c r="J64" t="s">
        <v>316</v>
      </c>
      <c r="K64">
        <v>1000</v>
      </c>
      <c r="L64" t="s">
        <v>327</v>
      </c>
      <c r="M64">
        <v>10</v>
      </c>
      <c r="V64" s="14">
        <v>61</v>
      </c>
      <c r="W64" s="14">
        <f t="shared" ref="W64:W93" si="10">SUMIFS(E$4:E$32,$T$4:$T$32,"="&amp;V64)+INDEX(K$4:K$33,INDEX($S$4:$S$33,MATCH(V64,$T$4:$T$33,1)))</f>
        <v>4000</v>
      </c>
      <c r="X64" s="14">
        <f t="shared" ref="X64:X93" si="11">SUMIFS(G$4:G$32,$T$4:$T$32,"="&amp;V64)+INDEX(M$4:M$33,INDEX($S$4:$S$33,MATCH(V64,$T$4:$T$33,1)))</f>
        <v>300</v>
      </c>
      <c r="Y64" s="14">
        <f t="shared" ref="Y64:Y93" si="12">INDEX($O$4:$O$33,MATCH(V64,$T$4:$T$33,1))</f>
        <v>500</v>
      </c>
      <c r="AB64" s="14">
        <f>SUM(X$4:X64)*4</f>
        <v>71800</v>
      </c>
      <c r="AC64" s="14">
        <f>SUM(Y$4:Y64)*4</f>
        <v>105200</v>
      </c>
    </row>
    <row r="65" spans="1:29" ht="16.5" x14ac:dyDescent="0.2">
      <c r="A65">
        <v>3</v>
      </c>
      <c r="B65">
        <v>2</v>
      </c>
      <c r="C65">
        <v>1503002</v>
      </c>
      <c r="D65" t="s">
        <v>316</v>
      </c>
      <c r="E65">
        <v>1200</v>
      </c>
      <c r="F65" t="s">
        <v>327</v>
      </c>
      <c r="G65">
        <v>15</v>
      </c>
      <c r="J65" t="s">
        <v>316</v>
      </c>
      <c r="K65">
        <v>1100</v>
      </c>
      <c r="L65" t="s">
        <v>327</v>
      </c>
      <c r="M65">
        <v>20</v>
      </c>
      <c r="V65" s="14">
        <v>62</v>
      </c>
      <c r="W65" s="14">
        <f t="shared" si="10"/>
        <v>4000</v>
      </c>
      <c r="X65" s="14">
        <f t="shared" si="11"/>
        <v>300</v>
      </c>
      <c r="Y65" s="14">
        <f t="shared" si="12"/>
        <v>500</v>
      </c>
      <c r="AB65" s="14">
        <f>SUM(X$4:X65)*4</f>
        <v>73000</v>
      </c>
      <c r="AC65" s="14">
        <f>SUM(Y$4:Y65)*4</f>
        <v>107200</v>
      </c>
    </row>
    <row r="66" spans="1:29" ht="16.5" x14ac:dyDescent="0.2">
      <c r="A66">
        <v>3</v>
      </c>
      <c r="B66">
        <v>3</v>
      </c>
      <c r="C66">
        <v>1503003</v>
      </c>
      <c r="D66" t="s">
        <v>316</v>
      </c>
      <c r="E66">
        <v>1400</v>
      </c>
      <c r="F66" t="s">
        <v>327</v>
      </c>
      <c r="G66">
        <v>20</v>
      </c>
      <c r="H66" t="s">
        <v>328</v>
      </c>
      <c r="I66">
        <v>1</v>
      </c>
      <c r="J66" t="s">
        <v>316</v>
      </c>
      <c r="K66">
        <v>1200</v>
      </c>
      <c r="L66" t="s">
        <v>327</v>
      </c>
      <c r="M66">
        <v>30</v>
      </c>
      <c r="V66" s="14">
        <v>63</v>
      </c>
      <c r="W66" s="14">
        <f t="shared" si="10"/>
        <v>4000</v>
      </c>
      <c r="X66" s="14">
        <f t="shared" si="11"/>
        <v>300</v>
      </c>
      <c r="Y66" s="14">
        <f t="shared" si="12"/>
        <v>500</v>
      </c>
      <c r="AB66" s="14">
        <f>SUM(X$4:X66)*4</f>
        <v>74200</v>
      </c>
      <c r="AC66" s="14">
        <f>SUM(Y$4:Y66)*4</f>
        <v>109200</v>
      </c>
    </row>
    <row r="67" spans="1:29" ht="16.5" x14ac:dyDescent="0.2">
      <c r="A67">
        <v>3</v>
      </c>
      <c r="B67">
        <v>4</v>
      </c>
      <c r="C67">
        <v>1503004</v>
      </c>
      <c r="D67" t="s">
        <v>316</v>
      </c>
      <c r="E67">
        <v>1600</v>
      </c>
      <c r="F67" t="s">
        <v>327</v>
      </c>
      <c r="G67">
        <v>25</v>
      </c>
      <c r="H67" t="s">
        <v>328</v>
      </c>
      <c r="I67">
        <v>1</v>
      </c>
      <c r="J67" t="s">
        <v>316</v>
      </c>
      <c r="K67">
        <v>1300</v>
      </c>
      <c r="L67" t="s">
        <v>327</v>
      </c>
      <c r="M67">
        <v>40</v>
      </c>
      <c r="V67" s="14">
        <v>64</v>
      </c>
      <c r="W67" s="14">
        <f t="shared" si="10"/>
        <v>4000</v>
      </c>
      <c r="X67" s="14">
        <f t="shared" si="11"/>
        <v>300</v>
      </c>
      <c r="Y67" s="14">
        <f t="shared" si="12"/>
        <v>500</v>
      </c>
      <c r="AB67" s="14">
        <f>SUM(X$4:X67)*4</f>
        <v>75400</v>
      </c>
      <c r="AC67" s="14">
        <f>SUM(Y$4:Y67)*4</f>
        <v>111200</v>
      </c>
    </row>
    <row r="68" spans="1:29" ht="16.5" x14ac:dyDescent="0.2">
      <c r="A68">
        <v>3</v>
      </c>
      <c r="B68">
        <v>5</v>
      </c>
      <c r="C68">
        <v>1503005</v>
      </c>
      <c r="D68" t="s">
        <v>316</v>
      </c>
      <c r="E68">
        <v>1800</v>
      </c>
      <c r="F68" t="s">
        <v>327</v>
      </c>
      <c r="G68">
        <v>30</v>
      </c>
      <c r="H68" t="s">
        <v>328</v>
      </c>
      <c r="I68">
        <v>1</v>
      </c>
      <c r="J68" t="s">
        <v>316</v>
      </c>
      <c r="K68">
        <v>1400</v>
      </c>
      <c r="L68" t="s">
        <v>327</v>
      </c>
      <c r="M68">
        <v>50</v>
      </c>
      <c r="V68" s="14">
        <v>65</v>
      </c>
      <c r="W68" s="14">
        <f t="shared" si="10"/>
        <v>4000</v>
      </c>
      <c r="X68" s="14">
        <f t="shared" si="11"/>
        <v>300</v>
      </c>
      <c r="Y68" s="14">
        <f t="shared" si="12"/>
        <v>500</v>
      </c>
      <c r="AB68" s="14">
        <f>SUM(X$4:X68)*4</f>
        <v>76600</v>
      </c>
      <c r="AC68" s="14">
        <f>SUM(Y$4:Y68)*4</f>
        <v>113200</v>
      </c>
    </row>
    <row r="69" spans="1:29" ht="16.5" x14ac:dyDescent="0.2">
      <c r="A69">
        <v>3</v>
      </c>
      <c r="B69">
        <v>6</v>
      </c>
      <c r="C69">
        <v>1503006</v>
      </c>
      <c r="D69" t="s">
        <v>316</v>
      </c>
      <c r="E69">
        <v>2000</v>
      </c>
      <c r="F69" t="s">
        <v>327</v>
      </c>
      <c r="G69">
        <v>35</v>
      </c>
      <c r="H69" t="s">
        <v>329</v>
      </c>
      <c r="I69">
        <v>1</v>
      </c>
      <c r="J69" t="s">
        <v>316</v>
      </c>
      <c r="K69">
        <v>1500</v>
      </c>
      <c r="L69" t="s">
        <v>327</v>
      </c>
      <c r="M69">
        <v>60</v>
      </c>
      <c r="N69" t="s">
        <v>330</v>
      </c>
      <c r="O69">
        <v>100</v>
      </c>
      <c r="V69" s="14">
        <v>66</v>
      </c>
      <c r="W69" s="14">
        <f t="shared" si="10"/>
        <v>4000</v>
      </c>
      <c r="X69" s="14">
        <f t="shared" si="11"/>
        <v>300</v>
      </c>
      <c r="Y69" s="14">
        <f t="shared" si="12"/>
        <v>500</v>
      </c>
      <c r="AB69" s="14">
        <f>SUM(X$4:X69)*4</f>
        <v>77800</v>
      </c>
      <c r="AC69" s="14">
        <f>SUM(Y$4:Y69)*4</f>
        <v>115200</v>
      </c>
    </row>
    <row r="70" spans="1:29" ht="16.5" x14ac:dyDescent="0.2">
      <c r="A70">
        <v>3</v>
      </c>
      <c r="B70">
        <v>7</v>
      </c>
      <c r="C70">
        <v>1503007</v>
      </c>
      <c r="D70" t="s">
        <v>316</v>
      </c>
      <c r="E70">
        <v>2200</v>
      </c>
      <c r="F70" t="s">
        <v>327</v>
      </c>
      <c r="G70">
        <v>40</v>
      </c>
      <c r="H70" t="s">
        <v>329</v>
      </c>
      <c r="I70">
        <v>1</v>
      </c>
      <c r="J70" t="s">
        <v>316</v>
      </c>
      <c r="K70">
        <v>1600</v>
      </c>
      <c r="L70" t="s">
        <v>327</v>
      </c>
      <c r="M70">
        <v>70</v>
      </c>
      <c r="N70" t="s">
        <v>330</v>
      </c>
      <c r="O70">
        <v>100</v>
      </c>
      <c r="V70" s="14">
        <v>67</v>
      </c>
      <c r="W70" s="14">
        <f t="shared" si="10"/>
        <v>4000</v>
      </c>
      <c r="X70" s="14">
        <f t="shared" si="11"/>
        <v>300</v>
      </c>
      <c r="Y70" s="14">
        <f t="shared" si="12"/>
        <v>500</v>
      </c>
      <c r="AB70" s="14">
        <f>SUM(X$4:X70)*4</f>
        <v>79000</v>
      </c>
      <c r="AC70" s="14">
        <f>SUM(Y$4:Y70)*4</f>
        <v>117200</v>
      </c>
    </row>
    <row r="71" spans="1:29" ht="16.5" x14ac:dyDescent="0.2">
      <c r="A71">
        <v>3</v>
      </c>
      <c r="B71">
        <v>8</v>
      </c>
      <c r="C71">
        <v>1503008</v>
      </c>
      <c r="D71" t="s">
        <v>316</v>
      </c>
      <c r="E71">
        <v>2400</v>
      </c>
      <c r="F71" t="s">
        <v>327</v>
      </c>
      <c r="G71">
        <v>45</v>
      </c>
      <c r="H71" t="s">
        <v>329</v>
      </c>
      <c r="I71">
        <v>1</v>
      </c>
      <c r="J71" t="s">
        <v>316</v>
      </c>
      <c r="K71">
        <v>1700</v>
      </c>
      <c r="L71" t="s">
        <v>327</v>
      </c>
      <c r="M71">
        <v>80</v>
      </c>
      <c r="N71" t="s">
        <v>330</v>
      </c>
      <c r="O71">
        <v>100</v>
      </c>
      <c r="V71" s="14">
        <v>68</v>
      </c>
      <c r="W71" s="14">
        <f t="shared" si="10"/>
        <v>4000</v>
      </c>
      <c r="X71" s="14">
        <f t="shared" si="11"/>
        <v>300</v>
      </c>
      <c r="Y71" s="14">
        <f t="shared" si="12"/>
        <v>500</v>
      </c>
      <c r="AB71" s="14">
        <f>SUM(X$4:X71)*4</f>
        <v>80200</v>
      </c>
      <c r="AC71" s="14">
        <f>SUM(Y$4:Y71)*4</f>
        <v>119200</v>
      </c>
    </row>
    <row r="72" spans="1:29" ht="16.5" x14ac:dyDescent="0.2">
      <c r="A72">
        <v>3</v>
      </c>
      <c r="B72">
        <v>9</v>
      </c>
      <c r="C72">
        <v>1503009</v>
      </c>
      <c r="D72" t="s">
        <v>316</v>
      </c>
      <c r="E72">
        <v>2600</v>
      </c>
      <c r="F72" t="s">
        <v>327</v>
      </c>
      <c r="G72">
        <v>50</v>
      </c>
      <c r="H72" t="s">
        <v>340</v>
      </c>
      <c r="I72">
        <v>1</v>
      </c>
      <c r="J72" t="s">
        <v>316</v>
      </c>
      <c r="K72">
        <v>1800</v>
      </c>
      <c r="L72" t="s">
        <v>327</v>
      </c>
      <c r="M72">
        <v>90</v>
      </c>
      <c r="N72" t="s">
        <v>330</v>
      </c>
      <c r="O72">
        <v>100</v>
      </c>
      <c r="V72" s="14">
        <v>69</v>
      </c>
      <c r="W72" s="14">
        <f t="shared" si="10"/>
        <v>4000</v>
      </c>
      <c r="X72" s="14">
        <f t="shared" si="11"/>
        <v>300</v>
      </c>
      <c r="Y72" s="14">
        <f t="shared" si="12"/>
        <v>500</v>
      </c>
      <c r="AB72" s="14">
        <f>SUM(X$4:X72)*4</f>
        <v>81400</v>
      </c>
      <c r="AC72" s="14">
        <f>SUM(Y$4:Y72)*4</f>
        <v>121200</v>
      </c>
    </row>
    <row r="73" spans="1:29" ht="16.5" x14ac:dyDescent="0.2">
      <c r="A73">
        <v>3</v>
      </c>
      <c r="B73">
        <v>10</v>
      </c>
      <c r="C73">
        <v>1503010</v>
      </c>
      <c r="D73" t="s">
        <v>316</v>
      </c>
      <c r="E73">
        <v>2800</v>
      </c>
      <c r="F73" t="s">
        <v>327</v>
      </c>
      <c r="G73">
        <v>55</v>
      </c>
      <c r="H73" t="s">
        <v>340</v>
      </c>
      <c r="I73">
        <v>1</v>
      </c>
      <c r="J73" t="s">
        <v>316</v>
      </c>
      <c r="K73">
        <v>1900</v>
      </c>
      <c r="L73" t="s">
        <v>327</v>
      </c>
      <c r="M73">
        <v>100</v>
      </c>
      <c r="N73" t="s">
        <v>330</v>
      </c>
      <c r="O73">
        <v>100</v>
      </c>
      <c r="V73" s="14">
        <v>70</v>
      </c>
      <c r="W73" s="14">
        <f t="shared" si="10"/>
        <v>4000</v>
      </c>
      <c r="X73" s="14">
        <f t="shared" si="11"/>
        <v>300</v>
      </c>
      <c r="Y73" s="14">
        <f t="shared" si="12"/>
        <v>500</v>
      </c>
      <c r="AB73" s="14">
        <f>SUM(X$4:X73)*4</f>
        <v>82600</v>
      </c>
      <c r="AC73" s="14">
        <f>SUM(Y$4:Y73)*4</f>
        <v>123200</v>
      </c>
    </row>
    <row r="74" spans="1:29" ht="16.5" x14ac:dyDescent="0.2">
      <c r="A74">
        <v>3</v>
      </c>
      <c r="B74">
        <v>11</v>
      </c>
      <c r="C74">
        <v>1503011</v>
      </c>
      <c r="D74" t="s">
        <v>316</v>
      </c>
      <c r="E74">
        <v>3000</v>
      </c>
      <c r="F74" t="s">
        <v>327</v>
      </c>
      <c r="G74">
        <v>60</v>
      </c>
      <c r="H74" t="s">
        <v>340</v>
      </c>
      <c r="I74">
        <v>1</v>
      </c>
      <c r="J74" t="s">
        <v>316</v>
      </c>
      <c r="K74">
        <v>2000</v>
      </c>
      <c r="L74" t="s">
        <v>327</v>
      </c>
      <c r="M74">
        <v>110</v>
      </c>
      <c r="N74" t="s">
        <v>330</v>
      </c>
      <c r="O74">
        <v>200</v>
      </c>
      <c r="V74" s="14">
        <v>71</v>
      </c>
      <c r="W74" s="14">
        <f t="shared" si="10"/>
        <v>4000</v>
      </c>
      <c r="X74" s="14">
        <f t="shared" si="11"/>
        <v>300</v>
      </c>
      <c r="Y74" s="14">
        <f t="shared" si="12"/>
        <v>500</v>
      </c>
      <c r="AB74" s="14">
        <f>SUM(X$4:X74)*4</f>
        <v>83800</v>
      </c>
      <c r="AC74" s="14">
        <f>SUM(Y$4:Y74)*4</f>
        <v>125200</v>
      </c>
    </row>
    <row r="75" spans="1:29" ht="16.5" x14ac:dyDescent="0.2">
      <c r="A75">
        <v>3</v>
      </c>
      <c r="B75">
        <v>12</v>
      </c>
      <c r="C75">
        <v>1503012</v>
      </c>
      <c r="D75" t="s">
        <v>316</v>
      </c>
      <c r="E75">
        <v>3200</v>
      </c>
      <c r="F75" t="s">
        <v>327</v>
      </c>
      <c r="G75">
        <v>65</v>
      </c>
      <c r="H75" t="s">
        <v>333</v>
      </c>
      <c r="I75">
        <v>1</v>
      </c>
      <c r="J75" t="s">
        <v>316</v>
      </c>
      <c r="K75">
        <v>2100</v>
      </c>
      <c r="L75" t="s">
        <v>327</v>
      </c>
      <c r="M75">
        <v>120</v>
      </c>
      <c r="N75" t="s">
        <v>330</v>
      </c>
      <c r="O75">
        <v>200</v>
      </c>
      <c r="V75" s="14">
        <v>72</v>
      </c>
      <c r="W75" s="14">
        <f t="shared" si="10"/>
        <v>4000</v>
      </c>
      <c r="X75" s="14">
        <f t="shared" si="11"/>
        <v>300</v>
      </c>
      <c r="Y75" s="14">
        <f t="shared" si="12"/>
        <v>500</v>
      </c>
      <c r="AB75" s="14">
        <f>SUM(X$4:X75)*4</f>
        <v>85000</v>
      </c>
      <c r="AC75" s="14">
        <f>SUM(Y$4:Y75)*4</f>
        <v>127200</v>
      </c>
    </row>
    <row r="76" spans="1:29" ht="16.5" x14ac:dyDescent="0.2">
      <c r="A76">
        <v>3</v>
      </c>
      <c r="B76">
        <v>13</v>
      </c>
      <c r="C76">
        <v>1503013</v>
      </c>
      <c r="D76" t="s">
        <v>316</v>
      </c>
      <c r="E76">
        <v>3400</v>
      </c>
      <c r="F76" t="s">
        <v>327</v>
      </c>
      <c r="G76">
        <v>70</v>
      </c>
      <c r="H76" t="s">
        <v>333</v>
      </c>
      <c r="I76">
        <v>1</v>
      </c>
      <c r="J76" t="s">
        <v>316</v>
      </c>
      <c r="K76">
        <v>2200</v>
      </c>
      <c r="L76" t="s">
        <v>327</v>
      </c>
      <c r="M76">
        <v>130</v>
      </c>
      <c r="N76" t="s">
        <v>330</v>
      </c>
      <c r="O76">
        <v>200</v>
      </c>
      <c r="V76" s="14">
        <v>73</v>
      </c>
      <c r="W76" s="14">
        <f t="shared" si="10"/>
        <v>4000</v>
      </c>
      <c r="X76" s="14">
        <f t="shared" si="11"/>
        <v>300</v>
      </c>
      <c r="Y76" s="14">
        <f t="shared" si="12"/>
        <v>500</v>
      </c>
      <c r="AB76" s="14">
        <f>SUM(X$4:X76)*4</f>
        <v>86200</v>
      </c>
      <c r="AC76" s="14">
        <f>SUM(Y$4:Y76)*4</f>
        <v>129200</v>
      </c>
    </row>
    <row r="77" spans="1:29" ht="16.5" x14ac:dyDescent="0.2">
      <c r="A77">
        <v>3</v>
      </c>
      <c r="B77">
        <v>14</v>
      </c>
      <c r="C77">
        <v>1503014</v>
      </c>
      <c r="D77" t="s">
        <v>316</v>
      </c>
      <c r="E77">
        <v>3600</v>
      </c>
      <c r="F77" t="s">
        <v>327</v>
      </c>
      <c r="G77">
        <v>75</v>
      </c>
      <c r="H77" t="s">
        <v>333</v>
      </c>
      <c r="I77">
        <v>1</v>
      </c>
      <c r="J77" t="s">
        <v>316</v>
      </c>
      <c r="K77">
        <v>2300</v>
      </c>
      <c r="L77" t="s">
        <v>327</v>
      </c>
      <c r="M77">
        <v>140</v>
      </c>
      <c r="N77" t="s">
        <v>330</v>
      </c>
      <c r="O77">
        <v>200</v>
      </c>
      <c r="V77" s="14">
        <v>74</v>
      </c>
      <c r="W77" s="14">
        <f t="shared" si="10"/>
        <v>4000</v>
      </c>
      <c r="X77" s="14">
        <f t="shared" si="11"/>
        <v>300</v>
      </c>
      <c r="Y77" s="14">
        <f t="shared" si="12"/>
        <v>500</v>
      </c>
      <c r="AB77" s="14">
        <f>SUM(X$4:X77)*4</f>
        <v>87400</v>
      </c>
      <c r="AC77" s="14">
        <f>SUM(Y$4:Y77)*4</f>
        <v>131200</v>
      </c>
    </row>
    <row r="78" spans="1:29" ht="16.5" x14ac:dyDescent="0.2">
      <c r="A78">
        <v>3</v>
      </c>
      <c r="B78">
        <v>15</v>
      </c>
      <c r="C78">
        <v>1503015</v>
      </c>
      <c r="D78" t="s">
        <v>316</v>
      </c>
      <c r="E78">
        <v>3800</v>
      </c>
      <c r="F78" t="s">
        <v>327</v>
      </c>
      <c r="G78">
        <v>80</v>
      </c>
      <c r="H78" t="s">
        <v>341</v>
      </c>
      <c r="I78">
        <v>1</v>
      </c>
      <c r="J78" t="s">
        <v>316</v>
      </c>
      <c r="K78">
        <v>2400</v>
      </c>
      <c r="L78" t="s">
        <v>327</v>
      </c>
      <c r="M78">
        <v>150</v>
      </c>
      <c r="N78" t="s">
        <v>330</v>
      </c>
      <c r="O78">
        <v>200</v>
      </c>
      <c r="V78" s="14">
        <v>75</v>
      </c>
      <c r="W78" s="14">
        <f t="shared" si="10"/>
        <v>4000</v>
      </c>
      <c r="X78" s="14">
        <f t="shared" si="11"/>
        <v>300</v>
      </c>
      <c r="Y78" s="14">
        <f t="shared" si="12"/>
        <v>500</v>
      </c>
      <c r="AB78" s="14">
        <f>SUM(X$4:X78)*4</f>
        <v>88600</v>
      </c>
      <c r="AC78" s="14">
        <f>SUM(Y$4:Y78)*4</f>
        <v>133200</v>
      </c>
    </row>
    <row r="79" spans="1:29" ht="16.5" x14ac:dyDescent="0.2">
      <c r="A79">
        <v>3</v>
      </c>
      <c r="B79">
        <v>16</v>
      </c>
      <c r="C79">
        <v>1503016</v>
      </c>
      <c r="D79" t="s">
        <v>316</v>
      </c>
      <c r="E79">
        <v>4000</v>
      </c>
      <c r="F79" t="s">
        <v>327</v>
      </c>
      <c r="G79">
        <v>85</v>
      </c>
      <c r="H79" t="s">
        <v>341</v>
      </c>
      <c r="I79">
        <v>1</v>
      </c>
      <c r="J79" t="s">
        <v>316</v>
      </c>
      <c r="K79">
        <v>2500</v>
      </c>
      <c r="L79" t="s">
        <v>327</v>
      </c>
      <c r="M79">
        <v>160</v>
      </c>
      <c r="N79" t="s">
        <v>330</v>
      </c>
      <c r="O79">
        <v>300</v>
      </c>
      <c r="V79" s="14">
        <v>76</v>
      </c>
      <c r="W79" s="14">
        <f t="shared" si="10"/>
        <v>4000</v>
      </c>
      <c r="X79" s="14">
        <f t="shared" si="11"/>
        <v>300</v>
      </c>
      <c r="Y79" s="14">
        <f t="shared" si="12"/>
        <v>500</v>
      </c>
      <c r="AB79" s="14">
        <f>SUM(X$4:X79)*4</f>
        <v>89800</v>
      </c>
      <c r="AC79" s="14">
        <f>SUM(Y$4:Y79)*4</f>
        <v>135200</v>
      </c>
    </row>
    <row r="80" spans="1:29" ht="16.5" x14ac:dyDescent="0.2">
      <c r="A80">
        <v>3</v>
      </c>
      <c r="B80">
        <v>17</v>
      </c>
      <c r="C80">
        <v>1503017</v>
      </c>
      <c r="D80" t="s">
        <v>316</v>
      </c>
      <c r="E80">
        <v>4200</v>
      </c>
      <c r="F80" t="s">
        <v>327</v>
      </c>
      <c r="G80">
        <v>90</v>
      </c>
      <c r="H80" t="s">
        <v>341</v>
      </c>
      <c r="I80">
        <v>1</v>
      </c>
      <c r="J80" t="s">
        <v>316</v>
      </c>
      <c r="K80">
        <v>2600</v>
      </c>
      <c r="L80" t="s">
        <v>327</v>
      </c>
      <c r="M80">
        <v>170</v>
      </c>
      <c r="N80" t="s">
        <v>330</v>
      </c>
      <c r="O80">
        <v>300</v>
      </c>
      <c r="V80" s="14">
        <v>77</v>
      </c>
      <c r="W80" s="14">
        <f t="shared" si="10"/>
        <v>4000</v>
      </c>
      <c r="X80" s="14">
        <f t="shared" si="11"/>
        <v>300</v>
      </c>
      <c r="Y80" s="14">
        <f t="shared" si="12"/>
        <v>500</v>
      </c>
      <c r="AB80" s="14">
        <f>SUM(X$4:X80)*4</f>
        <v>91000</v>
      </c>
      <c r="AC80" s="14">
        <f>SUM(Y$4:Y80)*4</f>
        <v>137200</v>
      </c>
    </row>
    <row r="81" spans="1:29" ht="16.5" x14ac:dyDescent="0.2">
      <c r="A81">
        <v>3</v>
      </c>
      <c r="B81">
        <v>18</v>
      </c>
      <c r="C81">
        <v>1503018</v>
      </c>
      <c r="D81" t="s">
        <v>316</v>
      </c>
      <c r="E81">
        <v>4400</v>
      </c>
      <c r="F81" t="s">
        <v>327</v>
      </c>
      <c r="G81">
        <v>95</v>
      </c>
      <c r="H81" t="s">
        <v>335</v>
      </c>
      <c r="I81">
        <v>1</v>
      </c>
      <c r="J81" t="s">
        <v>316</v>
      </c>
      <c r="K81">
        <v>2700</v>
      </c>
      <c r="L81" t="s">
        <v>327</v>
      </c>
      <c r="M81">
        <v>180</v>
      </c>
      <c r="N81" t="s">
        <v>330</v>
      </c>
      <c r="O81">
        <v>300</v>
      </c>
      <c r="V81" s="14">
        <v>78</v>
      </c>
      <c r="W81" s="14">
        <f t="shared" si="10"/>
        <v>4000</v>
      </c>
      <c r="X81" s="14">
        <f t="shared" si="11"/>
        <v>300</v>
      </c>
      <c r="Y81" s="14">
        <f t="shared" si="12"/>
        <v>500</v>
      </c>
      <c r="AB81" s="14">
        <f>SUM(X$4:X81)*4</f>
        <v>92200</v>
      </c>
      <c r="AC81" s="14">
        <f>SUM(Y$4:Y81)*4</f>
        <v>139200</v>
      </c>
    </row>
    <row r="82" spans="1:29" ht="16.5" x14ac:dyDescent="0.2">
      <c r="A82">
        <v>3</v>
      </c>
      <c r="B82">
        <v>19</v>
      </c>
      <c r="C82">
        <v>1503019</v>
      </c>
      <c r="D82" t="s">
        <v>316</v>
      </c>
      <c r="E82">
        <v>4600</v>
      </c>
      <c r="F82" t="s">
        <v>327</v>
      </c>
      <c r="G82">
        <v>100</v>
      </c>
      <c r="H82" t="s">
        <v>335</v>
      </c>
      <c r="I82">
        <v>1</v>
      </c>
      <c r="J82" t="s">
        <v>316</v>
      </c>
      <c r="K82">
        <v>2800</v>
      </c>
      <c r="L82" t="s">
        <v>327</v>
      </c>
      <c r="M82">
        <v>190</v>
      </c>
      <c r="N82" t="s">
        <v>330</v>
      </c>
      <c r="O82">
        <v>300</v>
      </c>
      <c r="V82" s="14">
        <v>79</v>
      </c>
      <c r="W82" s="14">
        <f t="shared" si="10"/>
        <v>4000</v>
      </c>
      <c r="X82" s="14">
        <f t="shared" si="11"/>
        <v>300</v>
      </c>
      <c r="Y82" s="14">
        <f t="shared" si="12"/>
        <v>500</v>
      </c>
      <c r="AB82" s="14">
        <f>SUM(X$4:X82)*4</f>
        <v>93400</v>
      </c>
      <c r="AC82" s="14">
        <f>SUM(Y$4:Y82)*4</f>
        <v>141200</v>
      </c>
    </row>
    <row r="83" spans="1:29" ht="16.5" x14ac:dyDescent="0.2">
      <c r="A83">
        <v>3</v>
      </c>
      <c r="B83">
        <v>20</v>
      </c>
      <c r="C83">
        <v>1503020</v>
      </c>
      <c r="D83" t="s">
        <v>316</v>
      </c>
      <c r="E83">
        <v>4800</v>
      </c>
      <c r="F83" t="s">
        <v>327</v>
      </c>
      <c r="G83">
        <v>105</v>
      </c>
      <c r="H83" t="s">
        <v>335</v>
      </c>
      <c r="I83">
        <v>1</v>
      </c>
      <c r="J83" t="s">
        <v>316</v>
      </c>
      <c r="K83">
        <v>2900</v>
      </c>
      <c r="L83" t="s">
        <v>327</v>
      </c>
      <c r="M83">
        <v>200</v>
      </c>
      <c r="N83" t="s">
        <v>330</v>
      </c>
      <c r="O83">
        <v>300</v>
      </c>
      <c r="V83" s="14">
        <v>80</v>
      </c>
      <c r="W83" s="14">
        <f t="shared" si="10"/>
        <v>4000</v>
      </c>
      <c r="X83" s="14">
        <f t="shared" si="11"/>
        <v>300</v>
      </c>
      <c r="Y83" s="14">
        <f t="shared" si="12"/>
        <v>500</v>
      </c>
      <c r="AB83" s="14">
        <f>SUM(X$4:X83)*4</f>
        <v>94600</v>
      </c>
      <c r="AC83" s="14">
        <f>SUM(Y$4:Y83)*4</f>
        <v>143200</v>
      </c>
    </row>
    <row r="84" spans="1:29" ht="16.5" x14ac:dyDescent="0.2">
      <c r="A84">
        <v>3</v>
      </c>
      <c r="B84">
        <v>21</v>
      </c>
      <c r="C84">
        <v>1503021</v>
      </c>
      <c r="D84" t="s">
        <v>316</v>
      </c>
      <c r="E84">
        <v>5000</v>
      </c>
      <c r="F84" t="s">
        <v>327</v>
      </c>
      <c r="G84">
        <v>110</v>
      </c>
      <c r="H84" t="s">
        <v>342</v>
      </c>
      <c r="I84">
        <v>1</v>
      </c>
      <c r="J84" t="s">
        <v>316</v>
      </c>
      <c r="K84">
        <v>3000</v>
      </c>
      <c r="L84" t="s">
        <v>327</v>
      </c>
      <c r="M84">
        <v>210</v>
      </c>
      <c r="N84" t="s">
        <v>330</v>
      </c>
      <c r="O84">
        <v>400</v>
      </c>
      <c r="V84" s="14">
        <v>81</v>
      </c>
      <c r="W84" s="14">
        <f t="shared" si="10"/>
        <v>4000</v>
      </c>
      <c r="X84" s="14">
        <f t="shared" si="11"/>
        <v>300</v>
      </c>
      <c r="Y84" s="14">
        <f t="shared" si="12"/>
        <v>500</v>
      </c>
      <c r="AB84" s="14">
        <f>SUM(X$4:X84)*4</f>
        <v>95800</v>
      </c>
      <c r="AC84" s="14">
        <f>SUM(Y$4:Y84)*4</f>
        <v>145200</v>
      </c>
    </row>
    <row r="85" spans="1:29" ht="16.5" x14ac:dyDescent="0.2">
      <c r="A85">
        <v>3</v>
      </c>
      <c r="B85">
        <v>22</v>
      </c>
      <c r="C85">
        <v>1503022</v>
      </c>
      <c r="D85" t="s">
        <v>316</v>
      </c>
      <c r="E85">
        <v>5200</v>
      </c>
      <c r="F85" t="s">
        <v>327</v>
      </c>
      <c r="G85">
        <v>115</v>
      </c>
      <c r="H85" t="s">
        <v>342</v>
      </c>
      <c r="I85">
        <v>1</v>
      </c>
      <c r="J85" t="s">
        <v>316</v>
      </c>
      <c r="K85">
        <v>3100</v>
      </c>
      <c r="L85" t="s">
        <v>327</v>
      </c>
      <c r="M85">
        <v>220</v>
      </c>
      <c r="N85" t="s">
        <v>330</v>
      </c>
      <c r="O85">
        <v>400</v>
      </c>
      <c r="V85" s="14">
        <v>82</v>
      </c>
      <c r="W85" s="14">
        <f t="shared" si="10"/>
        <v>4000</v>
      </c>
      <c r="X85" s="14">
        <f t="shared" si="11"/>
        <v>300</v>
      </c>
      <c r="Y85" s="14">
        <f t="shared" si="12"/>
        <v>500</v>
      </c>
      <c r="AB85" s="14">
        <f>SUM(X$4:X85)*4</f>
        <v>97000</v>
      </c>
      <c r="AC85" s="14">
        <f>SUM(Y$4:Y85)*4</f>
        <v>147200</v>
      </c>
    </row>
    <row r="86" spans="1:29" ht="16.5" x14ac:dyDescent="0.2">
      <c r="A86">
        <v>3</v>
      </c>
      <c r="B86">
        <v>23</v>
      </c>
      <c r="C86">
        <v>1503023</v>
      </c>
      <c r="D86" t="s">
        <v>316</v>
      </c>
      <c r="E86">
        <v>5400</v>
      </c>
      <c r="F86" t="s">
        <v>327</v>
      </c>
      <c r="G86">
        <v>120</v>
      </c>
      <c r="H86" t="s">
        <v>342</v>
      </c>
      <c r="I86">
        <v>1</v>
      </c>
      <c r="J86" t="s">
        <v>316</v>
      </c>
      <c r="K86">
        <v>3200</v>
      </c>
      <c r="L86" t="s">
        <v>327</v>
      </c>
      <c r="M86">
        <v>230</v>
      </c>
      <c r="N86" t="s">
        <v>330</v>
      </c>
      <c r="O86">
        <v>400</v>
      </c>
      <c r="V86" s="14">
        <v>83</v>
      </c>
      <c r="W86" s="14">
        <f t="shared" si="10"/>
        <v>4000</v>
      </c>
      <c r="X86" s="14">
        <f t="shared" si="11"/>
        <v>300</v>
      </c>
      <c r="Y86" s="14">
        <f t="shared" si="12"/>
        <v>500</v>
      </c>
      <c r="AB86" s="14">
        <f>SUM(X$4:X86)*4</f>
        <v>98200</v>
      </c>
      <c r="AC86" s="14">
        <f>SUM(Y$4:Y86)*4</f>
        <v>149200</v>
      </c>
    </row>
    <row r="87" spans="1:29" ht="16.5" x14ac:dyDescent="0.2">
      <c r="A87">
        <v>3</v>
      </c>
      <c r="B87">
        <v>24</v>
      </c>
      <c r="C87">
        <v>1503024</v>
      </c>
      <c r="D87" t="s">
        <v>316</v>
      </c>
      <c r="E87">
        <v>5600</v>
      </c>
      <c r="F87" t="s">
        <v>327</v>
      </c>
      <c r="G87">
        <v>125</v>
      </c>
      <c r="H87" t="s">
        <v>343</v>
      </c>
      <c r="I87">
        <v>1</v>
      </c>
      <c r="J87" t="s">
        <v>316</v>
      </c>
      <c r="K87">
        <v>3300</v>
      </c>
      <c r="L87" t="s">
        <v>327</v>
      </c>
      <c r="M87">
        <v>240</v>
      </c>
      <c r="N87" t="s">
        <v>330</v>
      </c>
      <c r="O87">
        <v>400</v>
      </c>
      <c r="V87" s="14">
        <v>84</v>
      </c>
      <c r="W87" s="14">
        <f t="shared" si="10"/>
        <v>4000</v>
      </c>
      <c r="X87" s="14">
        <f t="shared" si="11"/>
        <v>300</v>
      </c>
      <c r="Y87" s="14">
        <f t="shared" si="12"/>
        <v>500</v>
      </c>
      <c r="AB87" s="14">
        <f>SUM(X$4:X87)*4</f>
        <v>99400</v>
      </c>
      <c r="AC87" s="14">
        <f>SUM(Y$4:Y87)*4</f>
        <v>151200</v>
      </c>
    </row>
    <row r="88" spans="1:29" ht="16.5" x14ac:dyDescent="0.2">
      <c r="A88">
        <v>3</v>
      </c>
      <c r="B88">
        <v>25</v>
      </c>
      <c r="C88">
        <v>1503025</v>
      </c>
      <c r="D88" t="s">
        <v>316</v>
      </c>
      <c r="E88">
        <v>5800</v>
      </c>
      <c r="F88" t="s">
        <v>327</v>
      </c>
      <c r="G88">
        <v>130</v>
      </c>
      <c r="H88" t="s">
        <v>343</v>
      </c>
      <c r="I88">
        <v>1</v>
      </c>
      <c r="J88" t="s">
        <v>316</v>
      </c>
      <c r="K88">
        <v>3400</v>
      </c>
      <c r="L88" t="s">
        <v>327</v>
      </c>
      <c r="M88">
        <v>250</v>
      </c>
      <c r="N88" t="s">
        <v>330</v>
      </c>
      <c r="O88">
        <v>400</v>
      </c>
      <c r="V88" s="14">
        <v>85</v>
      </c>
      <c r="W88" s="14">
        <f t="shared" si="10"/>
        <v>4000</v>
      </c>
      <c r="X88" s="14">
        <f t="shared" si="11"/>
        <v>300</v>
      </c>
      <c r="Y88" s="14">
        <f t="shared" si="12"/>
        <v>500</v>
      </c>
      <c r="AB88" s="14">
        <f>SUM(X$4:X88)*4</f>
        <v>100600</v>
      </c>
      <c r="AC88" s="14">
        <f>SUM(Y$4:Y88)*4</f>
        <v>153200</v>
      </c>
    </row>
    <row r="89" spans="1:29" ht="16.5" x14ac:dyDescent="0.2">
      <c r="A89">
        <v>3</v>
      </c>
      <c r="B89">
        <v>26</v>
      </c>
      <c r="C89">
        <v>1503026</v>
      </c>
      <c r="D89" t="s">
        <v>316</v>
      </c>
      <c r="E89">
        <v>6000</v>
      </c>
      <c r="F89" t="s">
        <v>327</v>
      </c>
      <c r="G89">
        <v>135</v>
      </c>
      <c r="H89" t="s">
        <v>343</v>
      </c>
      <c r="I89">
        <v>1</v>
      </c>
      <c r="J89" t="s">
        <v>316</v>
      </c>
      <c r="K89">
        <v>3500</v>
      </c>
      <c r="L89" t="s">
        <v>327</v>
      </c>
      <c r="M89">
        <v>260</v>
      </c>
      <c r="N89" t="s">
        <v>330</v>
      </c>
      <c r="O89">
        <v>500</v>
      </c>
      <c r="V89" s="14">
        <v>86</v>
      </c>
      <c r="W89" s="14">
        <f t="shared" si="10"/>
        <v>4000</v>
      </c>
      <c r="X89" s="14">
        <f t="shared" si="11"/>
        <v>300</v>
      </c>
      <c r="Y89" s="14">
        <f t="shared" si="12"/>
        <v>500</v>
      </c>
      <c r="AB89" s="14">
        <f>SUM(X$4:X89)*4</f>
        <v>101800</v>
      </c>
      <c r="AC89" s="14">
        <f>SUM(Y$4:Y89)*4</f>
        <v>155200</v>
      </c>
    </row>
    <row r="90" spans="1:29" ht="16.5" x14ac:dyDescent="0.2">
      <c r="A90">
        <v>3</v>
      </c>
      <c r="B90">
        <v>27</v>
      </c>
      <c r="C90">
        <v>1503027</v>
      </c>
      <c r="D90" t="s">
        <v>316</v>
      </c>
      <c r="E90">
        <v>6200</v>
      </c>
      <c r="F90" t="s">
        <v>327</v>
      </c>
      <c r="G90">
        <v>140</v>
      </c>
      <c r="H90" t="s">
        <v>344</v>
      </c>
      <c r="I90">
        <v>1</v>
      </c>
      <c r="J90" t="s">
        <v>316</v>
      </c>
      <c r="K90">
        <v>3600</v>
      </c>
      <c r="L90" t="s">
        <v>327</v>
      </c>
      <c r="M90">
        <v>270</v>
      </c>
      <c r="N90" t="s">
        <v>330</v>
      </c>
      <c r="O90">
        <v>500</v>
      </c>
      <c r="V90" s="14">
        <v>87</v>
      </c>
      <c r="W90" s="14">
        <f t="shared" si="10"/>
        <v>4000</v>
      </c>
      <c r="X90" s="14">
        <f t="shared" si="11"/>
        <v>300</v>
      </c>
      <c r="Y90" s="14">
        <f t="shared" si="12"/>
        <v>500</v>
      </c>
      <c r="AB90" s="14">
        <f>SUM(X$4:X90)*4</f>
        <v>103000</v>
      </c>
      <c r="AC90" s="14">
        <f>SUM(Y$4:Y90)*4</f>
        <v>157200</v>
      </c>
    </row>
    <row r="91" spans="1:29" ht="16.5" x14ac:dyDescent="0.2">
      <c r="A91">
        <v>3</v>
      </c>
      <c r="B91">
        <v>28</v>
      </c>
      <c r="C91">
        <v>1503028</v>
      </c>
      <c r="D91" t="s">
        <v>316</v>
      </c>
      <c r="E91">
        <v>6400</v>
      </c>
      <c r="F91" t="s">
        <v>327</v>
      </c>
      <c r="G91">
        <v>145</v>
      </c>
      <c r="H91" t="s">
        <v>344</v>
      </c>
      <c r="I91">
        <v>1</v>
      </c>
      <c r="J91" t="s">
        <v>316</v>
      </c>
      <c r="K91">
        <v>3700</v>
      </c>
      <c r="L91" t="s">
        <v>327</v>
      </c>
      <c r="M91">
        <v>280</v>
      </c>
      <c r="N91" t="s">
        <v>330</v>
      </c>
      <c r="O91">
        <v>500</v>
      </c>
      <c r="V91" s="14">
        <v>88</v>
      </c>
      <c r="W91" s="14">
        <f t="shared" si="10"/>
        <v>4000</v>
      </c>
      <c r="X91" s="14">
        <f t="shared" si="11"/>
        <v>300</v>
      </c>
      <c r="Y91" s="14">
        <f t="shared" si="12"/>
        <v>500</v>
      </c>
      <c r="AB91" s="14">
        <f>SUM(X$4:X91)*4</f>
        <v>104200</v>
      </c>
      <c r="AC91" s="14">
        <f>SUM(Y$4:Y91)*4</f>
        <v>159200</v>
      </c>
    </row>
    <row r="92" spans="1:29" ht="16.5" x14ac:dyDescent="0.2">
      <c r="A92">
        <v>3</v>
      </c>
      <c r="B92">
        <v>29</v>
      </c>
      <c r="C92">
        <v>1503029</v>
      </c>
      <c r="D92" t="s">
        <v>316</v>
      </c>
      <c r="E92">
        <v>6600</v>
      </c>
      <c r="F92" t="s">
        <v>327</v>
      </c>
      <c r="G92">
        <v>150</v>
      </c>
      <c r="H92" t="s">
        <v>344</v>
      </c>
      <c r="I92">
        <v>1</v>
      </c>
      <c r="J92" t="s">
        <v>316</v>
      </c>
      <c r="K92">
        <v>3800</v>
      </c>
      <c r="L92" t="s">
        <v>327</v>
      </c>
      <c r="M92">
        <v>290</v>
      </c>
      <c r="N92" t="s">
        <v>330</v>
      </c>
      <c r="O92">
        <v>500</v>
      </c>
      <c r="V92" s="14">
        <v>89</v>
      </c>
      <c r="W92" s="14">
        <f t="shared" si="10"/>
        <v>4000</v>
      </c>
      <c r="X92" s="14">
        <f t="shared" si="11"/>
        <v>300</v>
      </c>
      <c r="Y92" s="14">
        <f t="shared" si="12"/>
        <v>500</v>
      </c>
      <c r="AB92" s="14">
        <f>SUM(X$4:X92)*4</f>
        <v>105400</v>
      </c>
      <c r="AC92" s="14">
        <f>SUM(Y$4:Y92)*4</f>
        <v>161200</v>
      </c>
    </row>
    <row r="93" spans="1:29" ht="16.5" x14ac:dyDescent="0.2">
      <c r="A93">
        <v>3</v>
      </c>
      <c r="B93">
        <v>30</v>
      </c>
      <c r="C93">
        <v>1503030</v>
      </c>
      <c r="D93" t="s">
        <v>375</v>
      </c>
      <c r="E93">
        <v>1</v>
      </c>
      <c r="F93" t="s">
        <v>376</v>
      </c>
      <c r="G93">
        <v>1</v>
      </c>
      <c r="H93" t="s">
        <v>377</v>
      </c>
      <c r="I93">
        <v>1</v>
      </c>
      <c r="J93" t="s">
        <v>316</v>
      </c>
      <c r="K93">
        <v>4000</v>
      </c>
      <c r="L93" t="s">
        <v>327</v>
      </c>
      <c r="M93">
        <v>300</v>
      </c>
      <c r="N93" t="s">
        <v>330</v>
      </c>
      <c r="O93">
        <v>500</v>
      </c>
      <c r="V93" s="14">
        <v>90</v>
      </c>
      <c r="W93" s="14">
        <f t="shared" si="10"/>
        <v>4000</v>
      </c>
      <c r="X93" s="14">
        <f t="shared" si="11"/>
        <v>300</v>
      </c>
      <c r="Y93" s="14">
        <f t="shared" si="12"/>
        <v>500</v>
      </c>
      <c r="AB93" s="14">
        <f>SUM(X$4:X93)*4</f>
        <v>106600</v>
      </c>
      <c r="AC93" s="14">
        <f>SUM(Y$4:Y93)*4</f>
        <v>163200</v>
      </c>
    </row>
    <row r="94" spans="1:29" x14ac:dyDescent="0.2">
      <c r="A94">
        <v>4</v>
      </c>
      <c r="B94">
        <v>1</v>
      </c>
      <c r="C94">
        <v>1504001</v>
      </c>
      <c r="D94" t="s">
        <v>316</v>
      </c>
      <c r="E94">
        <v>1000</v>
      </c>
      <c r="F94" t="s">
        <v>327</v>
      </c>
      <c r="G94">
        <v>10</v>
      </c>
      <c r="J94" t="s">
        <v>316</v>
      </c>
      <c r="K94">
        <v>1000</v>
      </c>
      <c r="L94" t="s">
        <v>327</v>
      </c>
      <c r="M94">
        <v>10</v>
      </c>
    </row>
    <row r="95" spans="1:29" x14ac:dyDescent="0.2">
      <c r="A95">
        <v>4</v>
      </c>
      <c r="B95">
        <v>2</v>
      </c>
      <c r="C95">
        <v>1504002</v>
      </c>
      <c r="D95" t="s">
        <v>316</v>
      </c>
      <c r="E95">
        <v>1200</v>
      </c>
      <c r="F95" t="s">
        <v>327</v>
      </c>
      <c r="G95">
        <v>15</v>
      </c>
      <c r="J95" t="s">
        <v>316</v>
      </c>
      <c r="K95">
        <v>1100</v>
      </c>
      <c r="L95" t="s">
        <v>327</v>
      </c>
      <c r="M95">
        <v>20</v>
      </c>
    </row>
    <row r="96" spans="1:29" x14ac:dyDescent="0.2">
      <c r="A96">
        <v>4</v>
      </c>
      <c r="B96">
        <v>3</v>
      </c>
      <c r="C96">
        <v>1504003</v>
      </c>
      <c r="D96" t="s">
        <v>316</v>
      </c>
      <c r="E96">
        <v>1400</v>
      </c>
      <c r="F96" t="s">
        <v>327</v>
      </c>
      <c r="G96">
        <v>20</v>
      </c>
      <c r="H96" t="s">
        <v>331</v>
      </c>
      <c r="I96">
        <v>1</v>
      </c>
      <c r="J96" t="s">
        <v>316</v>
      </c>
      <c r="K96">
        <v>1200</v>
      </c>
      <c r="L96" t="s">
        <v>327</v>
      </c>
      <c r="M96">
        <v>30</v>
      </c>
    </row>
    <row r="97" spans="1:15" x14ac:dyDescent="0.2">
      <c r="A97">
        <v>4</v>
      </c>
      <c r="B97">
        <v>4</v>
      </c>
      <c r="C97">
        <v>1504004</v>
      </c>
      <c r="D97" t="s">
        <v>316</v>
      </c>
      <c r="E97">
        <v>1600</v>
      </c>
      <c r="F97" t="s">
        <v>327</v>
      </c>
      <c r="G97">
        <v>25</v>
      </c>
      <c r="H97" t="s">
        <v>331</v>
      </c>
      <c r="I97">
        <v>1</v>
      </c>
      <c r="J97" t="s">
        <v>316</v>
      </c>
      <c r="K97">
        <v>1300</v>
      </c>
      <c r="L97" t="s">
        <v>327</v>
      </c>
      <c r="M97">
        <v>40</v>
      </c>
    </row>
    <row r="98" spans="1:15" x14ac:dyDescent="0.2">
      <c r="A98">
        <v>4</v>
      </c>
      <c r="B98">
        <v>5</v>
      </c>
      <c r="C98">
        <v>1504005</v>
      </c>
      <c r="D98" t="s">
        <v>316</v>
      </c>
      <c r="E98">
        <v>1800</v>
      </c>
      <c r="F98" t="s">
        <v>327</v>
      </c>
      <c r="G98">
        <v>30</v>
      </c>
      <c r="H98" t="s">
        <v>331</v>
      </c>
      <c r="I98">
        <v>1</v>
      </c>
      <c r="J98" t="s">
        <v>316</v>
      </c>
      <c r="K98">
        <v>1400</v>
      </c>
      <c r="L98" t="s">
        <v>327</v>
      </c>
      <c r="M98">
        <v>50</v>
      </c>
    </row>
    <row r="99" spans="1:15" x14ac:dyDescent="0.2">
      <c r="A99">
        <v>4</v>
      </c>
      <c r="B99">
        <v>6</v>
      </c>
      <c r="C99">
        <v>1504006</v>
      </c>
      <c r="D99" t="s">
        <v>316</v>
      </c>
      <c r="E99">
        <v>2000</v>
      </c>
      <c r="F99" t="s">
        <v>327</v>
      </c>
      <c r="G99">
        <v>35</v>
      </c>
      <c r="H99" t="s">
        <v>332</v>
      </c>
      <c r="I99">
        <v>1</v>
      </c>
      <c r="J99" t="s">
        <v>316</v>
      </c>
      <c r="K99">
        <v>1500</v>
      </c>
      <c r="L99" t="s">
        <v>327</v>
      </c>
      <c r="M99">
        <v>60</v>
      </c>
      <c r="N99" t="s">
        <v>330</v>
      </c>
      <c r="O99">
        <v>100</v>
      </c>
    </row>
    <row r="100" spans="1:15" x14ac:dyDescent="0.2">
      <c r="A100">
        <v>4</v>
      </c>
      <c r="B100">
        <v>7</v>
      </c>
      <c r="C100">
        <v>1504007</v>
      </c>
      <c r="D100" t="s">
        <v>316</v>
      </c>
      <c r="E100">
        <v>2200</v>
      </c>
      <c r="F100" t="s">
        <v>327</v>
      </c>
      <c r="G100">
        <v>40</v>
      </c>
      <c r="H100" t="s">
        <v>332</v>
      </c>
      <c r="I100">
        <v>1</v>
      </c>
      <c r="J100" t="s">
        <v>316</v>
      </c>
      <c r="K100">
        <v>1600</v>
      </c>
      <c r="L100" t="s">
        <v>327</v>
      </c>
      <c r="M100">
        <v>70</v>
      </c>
      <c r="N100" t="s">
        <v>330</v>
      </c>
      <c r="O100">
        <v>100</v>
      </c>
    </row>
    <row r="101" spans="1:15" x14ac:dyDescent="0.2">
      <c r="A101">
        <v>4</v>
      </c>
      <c r="B101">
        <v>8</v>
      </c>
      <c r="C101">
        <v>1504008</v>
      </c>
      <c r="D101" t="s">
        <v>316</v>
      </c>
      <c r="E101">
        <v>2400</v>
      </c>
      <c r="F101" t="s">
        <v>327</v>
      </c>
      <c r="G101">
        <v>45</v>
      </c>
      <c r="H101" t="s">
        <v>332</v>
      </c>
      <c r="I101">
        <v>1</v>
      </c>
      <c r="J101" t="s">
        <v>316</v>
      </c>
      <c r="K101">
        <v>1700</v>
      </c>
      <c r="L101" t="s">
        <v>327</v>
      </c>
      <c r="M101">
        <v>80</v>
      </c>
      <c r="N101" t="s">
        <v>330</v>
      </c>
      <c r="O101">
        <v>100</v>
      </c>
    </row>
    <row r="102" spans="1:15" x14ac:dyDescent="0.2">
      <c r="A102">
        <v>4</v>
      </c>
      <c r="B102">
        <v>9</v>
      </c>
      <c r="C102">
        <v>1504009</v>
      </c>
      <c r="D102" t="s">
        <v>316</v>
      </c>
      <c r="E102">
        <v>2600</v>
      </c>
      <c r="F102" t="s">
        <v>327</v>
      </c>
      <c r="G102">
        <v>50</v>
      </c>
      <c r="H102" t="s">
        <v>345</v>
      </c>
      <c r="I102">
        <v>1</v>
      </c>
      <c r="J102" t="s">
        <v>316</v>
      </c>
      <c r="K102">
        <v>1800</v>
      </c>
      <c r="L102" t="s">
        <v>327</v>
      </c>
      <c r="M102">
        <v>90</v>
      </c>
      <c r="N102" t="s">
        <v>330</v>
      </c>
      <c r="O102">
        <v>100</v>
      </c>
    </row>
    <row r="103" spans="1:15" x14ac:dyDescent="0.2">
      <c r="A103">
        <v>4</v>
      </c>
      <c r="B103">
        <v>10</v>
      </c>
      <c r="C103">
        <v>1504010</v>
      </c>
      <c r="D103" t="s">
        <v>316</v>
      </c>
      <c r="E103">
        <v>2800</v>
      </c>
      <c r="F103" t="s">
        <v>327</v>
      </c>
      <c r="G103">
        <v>55</v>
      </c>
      <c r="H103" t="s">
        <v>345</v>
      </c>
      <c r="I103">
        <v>1</v>
      </c>
      <c r="J103" t="s">
        <v>316</v>
      </c>
      <c r="K103">
        <v>1900</v>
      </c>
      <c r="L103" t="s">
        <v>327</v>
      </c>
      <c r="M103">
        <v>100</v>
      </c>
      <c r="N103" t="s">
        <v>330</v>
      </c>
      <c r="O103">
        <v>100</v>
      </c>
    </row>
    <row r="104" spans="1:15" x14ac:dyDescent="0.2">
      <c r="A104">
        <v>4</v>
      </c>
      <c r="B104">
        <v>11</v>
      </c>
      <c r="C104">
        <v>1504011</v>
      </c>
      <c r="D104" t="s">
        <v>316</v>
      </c>
      <c r="E104">
        <v>3000</v>
      </c>
      <c r="F104" t="s">
        <v>327</v>
      </c>
      <c r="G104">
        <v>60</v>
      </c>
      <c r="H104" t="s">
        <v>345</v>
      </c>
      <c r="I104">
        <v>1</v>
      </c>
      <c r="J104" t="s">
        <v>316</v>
      </c>
      <c r="K104">
        <v>2000</v>
      </c>
      <c r="L104" t="s">
        <v>327</v>
      </c>
      <c r="M104">
        <v>110</v>
      </c>
      <c r="N104" t="s">
        <v>330</v>
      </c>
      <c r="O104">
        <v>200</v>
      </c>
    </row>
    <row r="105" spans="1:15" x14ac:dyDescent="0.2">
      <c r="A105">
        <v>4</v>
      </c>
      <c r="B105">
        <v>12</v>
      </c>
      <c r="C105">
        <v>1504012</v>
      </c>
      <c r="D105" t="s">
        <v>316</v>
      </c>
      <c r="E105">
        <v>3200</v>
      </c>
      <c r="F105" t="s">
        <v>327</v>
      </c>
      <c r="G105">
        <v>65</v>
      </c>
      <c r="H105" t="s">
        <v>334</v>
      </c>
      <c r="I105">
        <v>1</v>
      </c>
      <c r="J105" t="s">
        <v>316</v>
      </c>
      <c r="K105">
        <v>2100</v>
      </c>
      <c r="L105" t="s">
        <v>327</v>
      </c>
      <c r="M105">
        <v>120</v>
      </c>
      <c r="N105" t="s">
        <v>330</v>
      </c>
      <c r="O105">
        <v>200</v>
      </c>
    </row>
    <row r="106" spans="1:15" x14ac:dyDescent="0.2">
      <c r="A106">
        <v>4</v>
      </c>
      <c r="B106">
        <v>13</v>
      </c>
      <c r="C106">
        <v>1504013</v>
      </c>
      <c r="D106" t="s">
        <v>316</v>
      </c>
      <c r="E106">
        <v>3400</v>
      </c>
      <c r="F106" t="s">
        <v>327</v>
      </c>
      <c r="G106">
        <v>70</v>
      </c>
      <c r="H106" t="s">
        <v>334</v>
      </c>
      <c r="I106">
        <v>1</v>
      </c>
      <c r="J106" t="s">
        <v>316</v>
      </c>
      <c r="K106">
        <v>2200</v>
      </c>
      <c r="L106" t="s">
        <v>327</v>
      </c>
      <c r="M106">
        <v>130</v>
      </c>
      <c r="N106" t="s">
        <v>330</v>
      </c>
      <c r="O106">
        <v>200</v>
      </c>
    </row>
    <row r="107" spans="1:15" x14ac:dyDescent="0.2">
      <c r="A107">
        <v>4</v>
      </c>
      <c r="B107">
        <v>14</v>
      </c>
      <c r="C107">
        <v>1504014</v>
      </c>
      <c r="D107" t="s">
        <v>316</v>
      </c>
      <c r="E107">
        <v>3600</v>
      </c>
      <c r="F107" t="s">
        <v>327</v>
      </c>
      <c r="G107">
        <v>75</v>
      </c>
      <c r="H107" t="s">
        <v>334</v>
      </c>
      <c r="I107">
        <v>1</v>
      </c>
      <c r="J107" t="s">
        <v>316</v>
      </c>
      <c r="K107">
        <v>2300</v>
      </c>
      <c r="L107" t="s">
        <v>327</v>
      </c>
      <c r="M107">
        <v>140</v>
      </c>
      <c r="N107" t="s">
        <v>330</v>
      </c>
      <c r="O107">
        <v>200</v>
      </c>
    </row>
    <row r="108" spans="1:15" x14ac:dyDescent="0.2">
      <c r="A108">
        <v>4</v>
      </c>
      <c r="B108">
        <v>15</v>
      </c>
      <c r="C108">
        <v>1504015</v>
      </c>
      <c r="D108" t="s">
        <v>316</v>
      </c>
      <c r="E108">
        <v>3800</v>
      </c>
      <c r="F108" t="s">
        <v>327</v>
      </c>
      <c r="G108">
        <v>80</v>
      </c>
      <c r="H108" t="s">
        <v>346</v>
      </c>
      <c r="I108">
        <v>1</v>
      </c>
      <c r="J108" t="s">
        <v>316</v>
      </c>
      <c r="K108">
        <v>2400</v>
      </c>
      <c r="L108" t="s">
        <v>327</v>
      </c>
      <c r="M108">
        <v>150</v>
      </c>
      <c r="N108" t="s">
        <v>330</v>
      </c>
      <c r="O108">
        <v>200</v>
      </c>
    </row>
    <row r="109" spans="1:15" x14ac:dyDescent="0.2">
      <c r="A109">
        <v>4</v>
      </c>
      <c r="B109">
        <v>16</v>
      </c>
      <c r="C109">
        <v>1504016</v>
      </c>
      <c r="D109" t="s">
        <v>316</v>
      </c>
      <c r="E109">
        <v>4000</v>
      </c>
      <c r="F109" t="s">
        <v>327</v>
      </c>
      <c r="G109">
        <v>85</v>
      </c>
      <c r="H109" t="s">
        <v>346</v>
      </c>
      <c r="I109">
        <v>1</v>
      </c>
      <c r="J109" t="s">
        <v>316</v>
      </c>
      <c r="K109">
        <v>2500</v>
      </c>
      <c r="L109" t="s">
        <v>327</v>
      </c>
      <c r="M109">
        <v>160</v>
      </c>
      <c r="N109" t="s">
        <v>330</v>
      </c>
      <c r="O109">
        <v>300</v>
      </c>
    </row>
    <row r="110" spans="1:15" x14ac:dyDescent="0.2">
      <c r="A110">
        <v>4</v>
      </c>
      <c r="B110">
        <v>17</v>
      </c>
      <c r="C110">
        <v>1504017</v>
      </c>
      <c r="D110" t="s">
        <v>316</v>
      </c>
      <c r="E110">
        <v>4200</v>
      </c>
      <c r="F110" t="s">
        <v>327</v>
      </c>
      <c r="G110">
        <v>90</v>
      </c>
      <c r="H110" t="s">
        <v>346</v>
      </c>
      <c r="I110">
        <v>1</v>
      </c>
      <c r="J110" t="s">
        <v>316</v>
      </c>
      <c r="K110">
        <v>2600</v>
      </c>
      <c r="L110" t="s">
        <v>327</v>
      </c>
      <c r="M110">
        <v>170</v>
      </c>
      <c r="N110" t="s">
        <v>330</v>
      </c>
      <c r="O110">
        <v>300</v>
      </c>
    </row>
    <row r="111" spans="1:15" x14ac:dyDescent="0.2">
      <c r="A111">
        <v>4</v>
      </c>
      <c r="B111">
        <v>18</v>
      </c>
      <c r="C111">
        <v>1504018</v>
      </c>
      <c r="D111" t="s">
        <v>316</v>
      </c>
      <c r="E111">
        <v>4400</v>
      </c>
      <c r="F111" t="s">
        <v>327</v>
      </c>
      <c r="G111">
        <v>95</v>
      </c>
      <c r="H111" t="s">
        <v>336</v>
      </c>
      <c r="I111">
        <v>1</v>
      </c>
      <c r="J111" t="s">
        <v>316</v>
      </c>
      <c r="K111">
        <v>2700</v>
      </c>
      <c r="L111" t="s">
        <v>327</v>
      </c>
      <c r="M111">
        <v>180</v>
      </c>
      <c r="N111" t="s">
        <v>330</v>
      </c>
      <c r="O111">
        <v>300</v>
      </c>
    </row>
    <row r="112" spans="1:15" x14ac:dyDescent="0.2">
      <c r="A112">
        <v>4</v>
      </c>
      <c r="B112">
        <v>19</v>
      </c>
      <c r="C112">
        <v>1504019</v>
      </c>
      <c r="D112" t="s">
        <v>316</v>
      </c>
      <c r="E112">
        <v>4600</v>
      </c>
      <c r="F112" t="s">
        <v>327</v>
      </c>
      <c r="G112">
        <v>100</v>
      </c>
      <c r="H112" t="s">
        <v>336</v>
      </c>
      <c r="I112">
        <v>1</v>
      </c>
      <c r="J112" t="s">
        <v>316</v>
      </c>
      <c r="K112">
        <v>2800</v>
      </c>
      <c r="L112" t="s">
        <v>327</v>
      </c>
      <c r="M112">
        <v>190</v>
      </c>
      <c r="N112" t="s">
        <v>330</v>
      </c>
      <c r="O112">
        <v>300</v>
      </c>
    </row>
    <row r="113" spans="1:15" x14ac:dyDescent="0.2">
      <c r="A113">
        <v>4</v>
      </c>
      <c r="B113">
        <v>20</v>
      </c>
      <c r="C113">
        <v>1504020</v>
      </c>
      <c r="D113" t="s">
        <v>316</v>
      </c>
      <c r="E113">
        <v>4800</v>
      </c>
      <c r="F113" t="s">
        <v>327</v>
      </c>
      <c r="G113">
        <v>105</v>
      </c>
      <c r="H113" t="s">
        <v>336</v>
      </c>
      <c r="I113">
        <v>1</v>
      </c>
      <c r="J113" t="s">
        <v>316</v>
      </c>
      <c r="K113">
        <v>2900</v>
      </c>
      <c r="L113" t="s">
        <v>327</v>
      </c>
      <c r="M113">
        <v>200</v>
      </c>
      <c r="N113" t="s">
        <v>330</v>
      </c>
      <c r="O113">
        <v>300</v>
      </c>
    </row>
    <row r="114" spans="1:15" x14ac:dyDescent="0.2">
      <c r="A114">
        <v>4</v>
      </c>
      <c r="B114">
        <v>21</v>
      </c>
      <c r="C114">
        <v>1504021</v>
      </c>
      <c r="D114" t="s">
        <v>316</v>
      </c>
      <c r="E114">
        <v>5000</v>
      </c>
      <c r="F114" t="s">
        <v>327</v>
      </c>
      <c r="G114">
        <v>110</v>
      </c>
      <c r="H114" t="s">
        <v>347</v>
      </c>
      <c r="I114">
        <v>1</v>
      </c>
      <c r="J114" t="s">
        <v>316</v>
      </c>
      <c r="K114">
        <v>3000</v>
      </c>
      <c r="L114" t="s">
        <v>327</v>
      </c>
      <c r="M114">
        <v>210</v>
      </c>
      <c r="N114" t="s">
        <v>330</v>
      </c>
      <c r="O114">
        <v>400</v>
      </c>
    </row>
    <row r="115" spans="1:15" x14ac:dyDescent="0.2">
      <c r="A115">
        <v>4</v>
      </c>
      <c r="B115">
        <v>22</v>
      </c>
      <c r="C115">
        <v>1504022</v>
      </c>
      <c r="D115" t="s">
        <v>316</v>
      </c>
      <c r="E115">
        <v>5200</v>
      </c>
      <c r="F115" t="s">
        <v>327</v>
      </c>
      <c r="G115">
        <v>115</v>
      </c>
      <c r="H115" t="s">
        <v>347</v>
      </c>
      <c r="I115">
        <v>1</v>
      </c>
      <c r="J115" t="s">
        <v>316</v>
      </c>
      <c r="K115">
        <v>3100</v>
      </c>
      <c r="L115" t="s">
        <v>327</v>
      </c>
      <c r="M115">
        <v>220</v>
      </c>
      <c r="N115" t="s">
        <v>330</v>
      </c>
      <c r="O115">
        <v>400</v>
      </c>
    </row>
    <row r="116" spans="1:15" x14ac:dyDescent="0.2">
      <c r="A116">
        <v>4</v>
      </c>
      <c r="B116">
        <v>23</v>
      </c>
      <c r="C116">
        <v>1504023</v>
      </c>
      <c r="D116" t="s">
        <v>316</v>
      </c>
      <c r="E116">
        <v>5400</v>
      </c>
      <c r="F116" t="s">
        <v>327</v>
      </c>
      <c r="G116">
        <v>120</v>
      </c>
      <c r="H116" t="s">
        <v>347</v>
      </c>
      <c r="I116">
        <v>1</v>
      </c>
      <c r="J116" t="s">
        <v>316</v>
      </c>
      <c r="K116">
        <v>3200</v>
      </c>
      <c r="L116" t="s">
        <v>327</v>
      </c>
      <c r="M116">
        <v>230</v>
      </c>
      <c r="N116" t="s">
        <v>330</v>
      </c>
      <c r="O116">
        <v>400</v>
      </c>
    </row>
    <row r="117" spans="1:15" x14ac:dyDescent="0.2">
      <c r="A117">
        <v>4</v>
      </c>
      <c r="B117">
        <v>24</v>
      </c>
      <c r="C117">
        <v>1504024</v>
      </c>
      <c r="D117" t="s">
        <v>316</v>
      </c>
      <c r="E117">
        <v>5600</v>
      </c>
      <c r="F117" t="s">
        <v>327</v>
      </c>
      <c r="G117">
        <v>125</v>
      </c>
      <c r="H117" t="s">
        <v>348</v>
      </c>
      <c r="I117">
        <v>1</v>
      </c>
      <c r="J117" t="s">
        <v>316</v>
      </c>
      <c r="K117">
        <v>3300</v>
      </c>
      <c r="L117" t="s">
        <v>327</v>
      </c>
      <c r="M117">
        <v>240</v>
      </c>
      <c r="N117" t="s">
        <v>330</v>
      </c>
      <c r="O117">
        <v>400</v>
      </c>
    </row>
    <row r="118" spans="1:15" x14ac:dyDescent="0.2">
      <c r="A118">
        <v>4</v>
      </c>
      <c r="B118">
        <v>25</v>
      </c>
      <c r="C118">
        <v>1504025</v>
      </c>
      <c r="D118" t="s">
        <v>316</v>
      </c>
      <c r="E118">
        <v>5800</v>
      </c>
      <c r="F118" t="s">
        <v>327</v>
      </c>
      <c r="G118">
        <v>130</v>
      </c>
      <c r="H118" t="s">
        <v>348</v>
      </c>
      <c r="I118">
        <v>1</v>
      </c>
      <c r="J118" t="s">
        <v>316</v>
      </c>
      <c r="K118">
        <v>3400</v>
      </c>
      <c r="L118" t="s">
        <v>327</v>
      </c>
      <c r="M118">
        <v>250</v>
      </c>
      <c r="N118" t="s">
        <v>330</v>
      </c>
      <c r="O118">
        <v>400</v>
      </c>
    </row>
    <row r="119" spans="1:15" x14ac:dyDescent="0.2">
      <c r="A119">
        <v>4</v>
      </c>
      <c r="B119">
        <v>26</v>
      </c>
      <c r="C119">
        <v>1504026</v>
      </c>
      <c r="D119" t="s">
        <v>316</v>
      </c>
      <c r="E119">
        <v>6000</v>
      </c>
      <c r="F119" t="s">
        <v>327</v>
      </c>
      <c r="G119">
        <v>135</v>
      </c>
      <c r="H119" t="s">
        <v>348</v>
      </c>
      <c r="I119">
        <v>1</v>
      </c>
      <c r="J119" t="s">
        <v>316</v>
      </c>
      <c r="K119">
        <v>3500</v>
      </c>
      <c r="L119" t="s">
        <v>327</v>
      </c>
      <c r="M119">
        <v>260</v>
      </c>
      <c r="N119" t="s">
        <v>330</v>
      </c>
      <c r="O119">
        <v>500</v>
      </c>
    </row>
    <row r="120" spans="1:15" x14ac:dyDescent="0.2">
      <c r="A120">
        <v>4</v>
      </c>
      <c r="B120">
        <v>27</v>
      </c>
      <c r="C120">
        <v>1504027</v>
      </c>
      <c r="D120" t="s">
        <v>316</v>
      </c>
      <c r="E120">
        <v>6200</v>
      </c>
      <c r="F120" t="s">
        <v>327</v>
      </c>
      <c r="G120">
        <v>140</v>
      </c>
      <c r="H120" t="s">
        <v>349</v>
      </c>
      <c r="I120">
        <v>1</v>
      </c>
      <c r="J120" t="s">
        <v>316</v>
      </c>
      <c r="K120">
        <v>3600</v>
      </c>
      <c r="L120" t="s">
        <v>327</v>
      </c>
      <c r="M120">
        <v>270</v>
      </c>
      <c r="N120" t="s">
        <v>330</v>
      </c>
      <c r="O120">
        <v>500</v>
      </c>
    </row>
    <row r="121" spans="1:15" x14ac:dyDescent="0.2">
      <c r="A121">
        <v>4</v>
      </c>
      <c r="B121">
        <v>28</v>
      </c>
      <c r="C121">
        <v>1504028</v>
      </c>
      <c r="D121" t="s">
        <v>316</v>
      </c>
      <c r="E121">
        <v>6400</v>
      </c>
      <c r="F121" t="s">
        <v>327</v>
      </c>
      <c r="G121">
        <v>145</v>
      </c>
      <c r="H121" t="s">
        <v>349</v>
      </c>
      <c r="I121">
        <v>1</v>
      </c>
      <c r="J121" t="s">
        <v>316</v>
      </c>
      <c r="K121">
        <v>3700</v>
      </c>
      <c r="L121" t="s">
        <v>327</v>
      </c>
      <c r="M121">
        <v>280</v>
      </c>
      <c r="N121" t="s">
        <v>330</v>
      </c>
      <c r="O121">
        <v>500</v>
      </c>
    </row>
    <row r="122" spans="1:15" x14ac:dyDescent="0.2">
      <c r="A122">
        <v>4</v>
      </c>
      <c r="B122">
        <v>29</v>
      </c>
      <c r="C122">
        <v>1504029</v>
      </c>
      <c r="D122" t="s">
        <v>316</v>
      </c>
      <c r="E122">
        <v>6600</v>
      </c>
      <c r="F122" t="s">
        <v>327</v>
      </c>
      <c r="G122">
        <v>150</v>
      </c>
      <c r="H122" t="s">
        <v>349</v>
      </c>
      <c r="I122">
        <v>1</v>
      </c>
      <c r="J122" t="s">
        <v>316</v>
      </c>
      <c r="K122">
        <v>3800</v>
      </c>
      <c r="L122" t="s">
        <v>327</v>
      </c>
      <c r="M122">
        <v>290</v>
      </c>
      <c r="N122" t="s">
        <v>330</v>
      </c>
      <c r="O122">
        <v>500</v>
      </c>
    </row>
    <row r="123" spans="1:15" x14ac:dyDescent="0.2">
      <c r="A123">
        <v>4</v>
      </c>
      <c r="B123">
        <v>30</v>
      </c>
      <c r="C123">
        <v>1504030</v>
      </c>
      <c r="D123" t="s">
        <v>375</v>
      </c>
      <c r="E123">
        <v>1</v>
      </c>
      <c r="F123" t="s">
        <v>376</v>
      </c>
      <c r="G123">
        <v>1</v>
      </c>
      <c r="H123" t="s">
        <v>377</v>
      </c>
      <c r="I123">
        <v>1</v>
      </c>
      <c r="J123" t="s">
        <v>316</v>
      </c>
      <c r="K123">
        <v>4000</v>
      </c>
      <c r="L123" t="s">
        <v>327</v>
      </c>
      <c r="M123">
        <v>300</v>
      </c>
      <c r="N123" t="s">
        <v>330</v>
      </c>
      <c r="O123">
        <v>500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X123"/>
  <sheetViews>
    <sheetView tabSelected="1" topLeftCell="AA1" workbookViewId="0">
      <selection activeCell="AO20" sqref="AO20"/>
    </sheetView>
  </sheetViews>
  <sheetFormatPr defaultRowHeight="14.25" x14ac:dyDescent="0.2"/>
  <cols>
    <col min="3" max="3" width="11.125" customWidth="1"/>
    <col min="4" max="4" width="9.625" customWidth="1"/>
    <col min="5" max="5" width="9.5" style="21" customWidth="1"/>
    <col min="6" max="6" width="9.625" customWidth="1"/>
    <col min="7" max="7" width="12.5" style="21" customWidth="1"/>
    <col min="8" max="8" width="12.25" style="21" customWidth="1"/>
    <col min="9" max="9" width="14.875" customWidth="1"/>
    <col min="10" max="10" width="12.625" style="21" customWidth="1"/>
    <col min="11" max="11" width="17.875" style="21" customWidth="1"/>
    <col min="12" max="12" width="14" style="21" customWidth="1"/>
    <col min="13" max="16" width="10.625" style="21" customWidth="1"/>
    <col min="17" max="17" width="9" style="21"/>
    <col min="20" max="20" width="8.625" customWidth="1"/>
    <col min="21" max="21" width="9.625" bestFit="1" customWidth="1"/>
    <col min="22" max="27" width="9.625" style="21" customWidth="1"/>
    <col min="28" max="28" width="8" style="21" customWidth="1"/>
    <col min="34" max="34" width="8.875" style="21" customWidth="1"/>
    <col min="36" max="36" width="12.25" customWidth="1"/>
    <col min="37" max="37" width="10.125" style="21" customWidth="1"/>
    <col min="38" max="39" width="9" style="21"/>
    <col min="44" max="44" width="9" style="21"/>
    <col min="45" max="45" width="10.5" customWidth="1"/>
    <col min="46" max="46" width="10" customWidth="1"/>
    <col min="47" max="47" width="10.375" customWidth="1"/>
    <col min="48" max="48" width="11" customWidth="1"/>
    <col min="49" max="49" width="11.125" customWidth="1"/>
  </cols>
  <sheetData>
    <row r="2" spans="1:50" x14ac:dyDescent="0.2">
      <c r="U2">
        <v>60</v>
      </c>
      <c r="V2" s="21">
        <v>60</v>
      </c>
      <c r="W2" s="21">
        <v>10</v>
      </c>
      <c r="X2" s="21">
        <v>10</v>
      </c>
      <c r="Y2" s="21">
        <v>10</v>
      </c>
      <c r="Z2" s="21">
        <v>5</v>
      </c>
      <c r="AA2" s="21">
        <v>5</v>
      </c>
      <c r="AB2" s="21">
        <v>5</v>
      </c>
      <c r="AQ2" s="21">
        <v>120</v>
      </c>
      <c r="AR2" s="21">
        <v>90</v>
      </c>
      <c r="AS2">
        <v>20</v>
      </c>
      <c r="AT2" s="21">
        <v>20</v>
      </c>
      <c r="AU2" s="21">
        <v>20</v>
      </c>
      <c r="AV2" s="21">
        <v>20</v>
      </c>
      <c r="AW2" s="21">
        <v>20</v>
      </c>
      <c r="AX2" s="21">
        <v>20</v>
      </c>
    </row>
    <row r="3" spans="1:50" ht="17.25" x14ac:dyDescent="0.2">
      <c r="A3" s="13" t="s">
        <v>421</v>
      </c>
      <c r="B3" s="13" t="s">
        <v>450</v>
      </c>
      <c r="C3" s="13" t="s">
        <v>451</v>
      </c>
      <c r="D3" s="13" t="s">
        <v>452</v>
      </c>
      <c r="E3" s="13" t="s">
        <v>457</v>
      </c>
      <c r="F3" s="13" t="s">
        <v>459</v>
      </c>
      <c r="G3" s="13" t="s">
        <v>458</v>
      </c>
      <c r="H3" s="13" t="s">
        <v>463</v>
      </c>
      <c r="I3" s="13" t="s">
        <v>465</v>
      </c>
      <c r="J3" s="13" t="s">
        <v>466</v>
      </c>
      <c r="K3" s="13" t="s">
        <v>468</v>
      </c>
      <c r="L3" s="13" t="s">
        <v>469</v>
      </c>
      <c r="R3" s="13" t="s">
        <v>421</v>
      </c>
      <c r="S3" s="13" t="s">
        <v>453</v>
      </c>
      <c r="T3" s="13" t="s">
        <v>455</v>
      </c>
      <c r="U3" s="13" t="s">
        <v>456</v>
      </c>
      <c r="V3" s="13" t="s">
        <v>464</v>
      </c>
      <c r="W3" s="13" t="s">
        <v>467</v>
      </c>
      <c r="X3" s="13" t="s">
        <v>426</v>
      </c>
      <c r="Y3" s="13" t="s">
        <v>427</v>
      </c>
      <c r="Z3" s="13" t="s">
        <v>428</v>
      </c>
      <c r="AA3" s="13" t="s">
        <v>429</v>
      </c>
      <c r="AB3" s="13" t="s">
        <v>430</v>
      </c>
      <c r="AD3" s="13" t="s">
        <v>421</v>
      </c>
      <c r="AE3" s="13" t="s">
        <v>450</v>
      </c>
      <c r="AF3" s="13" t="s">
        <v>451</v>
      </c>
      <c r="AG3" s="13" t="s">
        <v>452</v>
      </c>
      <c r="AH3" s="13" t="s">
        <v>457</v>
      </c>
      <c r="AI3" s="13" t="s">
        <v>459</v>
      </c>
      <c r="AJ3" s="13" t="s">
        <v>458</v>
      </c>
      <c r="AK3" s="13" t="s">
        <v>463</v>
      </c>
      <c r="AN3" s="13" t="s">
        <v>421</v>
      </c>
      <c r="AO3" s="13" t="s">
        <v>453</v>
      </c>
      <c r="AP3" s="13" t="s">
        <v>455</v>
      </c>
      <c r="AQ3" s="13" t="s">
        <v>456</v>
      </c>
      <c r="AR3" s="13" t="s">
        <v>460</v>
      </c>
      <c r="AS3" s="13" t="s">
        <v>467</v>
      </c>
      <c r="AT3" s="13" t="s">
        <v>426</v>
      </c>
      <c r="AU3" s="13" t="s">
        <v>427</v>
      </c>
      <c r="AV3" s="13" t="s">
        <v>428</v>
      </c>
      <c r="AW3" s="13" t="s">
        <v>429</v>
      </c>
      <c r="AX3" s="13" t="s">
        <v>430</v>
      </c>
    </row>
    <row r="4" spans="1:50" ht="16.5" x14ac:dyDescent="0.2">
      <c r="A4" s="14">
        <v>1</v>
      </c>
      <c r="B4" s="14">
        <v>1</v>
      </c>
      <c r="C4" s="14">
        <v>0</v>
      </c>
      <c r="D4" s="18">
        <f t="shared" ref="D4:D35" si="0">ROUND(INDEX($S$4:$S$13,A4)/INDEX($T$4:$T$13,A4)/50,0)*50</f>
        <v>200</v>
      </c>
      <c r="E4" s="14" t="s">
        <v>414</v>
      </c>
      <c r="F4" s="18">
        <f>INDEX($U$4:$U$13,$A4)</f>
        <v>300</v>
      </c>
      <c r="G4" s="14" t="s">
        <v>461</v>
      </c>
      <c r="H4" s="18">
        <f>INDEX($V$4:$V$13,$A4)</f>
        <v>300</v>
      </c>
      <c r="I4" s="14"/>
      <c r="J4" s="18"/>
      <c r="K4" s="14"/>
      <c r="L4" s="18"/>
      <c r="R4" s="14">
        <v>1</v>
      </c>
      <c r="S4" s="18">
        <f>SUMIFS(队伍经验!$E$5:$E$104,队伍经验!$B$5:$B$104,"="&amp;章节!R4)</f>
        <v>1200</v>
      </c>
      <c r="T4" s="14">
        <v>6</v>
      </c>
      <c r="U4" s="18">
        <f>游戏节奏!AE4*U$2</f>
        <v>300</v>
      </c>
      <c r="V4" s="18">
        <f>游戏节奏!AD4*V$2</f>
        <v>300</v>
      </c>
      <c r="W4" s="18">
        <f>游戏节奏!$AF4*W$2</f>
        <v>0</v>
      </c>
      <c r="X4" s="18">
        <f>游戏节奏!$AG4*X$2</f>
        <v>0</v>
      </c>
      <c r="Y4" s="18">
        <f>游戏节奏!$AH4*Y$2</f>
        <v>0</v>
      </c>
      <c r="Z4" s="18">
        <f>ROUND(游戏节奏!$AI4*Z$2,0)</f>
        <v>0</v>
      </c>
      <c r="AA4" s="18">
        <f>ROUND(游戏节奏!$AJ4*AA$2,0)</f>
        <v>0</v>
      </c>
      <c r="AB4" s="18">
        <f>ROUND(游戏节奏!$AK4*AB$2,0)</f>
        <v>0</v>
      </c>
      <c r="AD4" s="14">
        <v>1</v>
      </c>
      <c r="AE4" s="14">
        <v>1</v>
      </c>
      <c r="AF4" s="14">
        <v>0</v>
      </c>
      <c r="AG4" s="18">
        <f t="shared" ref="AG4:AG35" si="1">ROUND(INDEX($AO$4:$AO$13,A4)/INDEX($AP$4:$AP$13,A4)/50,0)*50</f>
        <v>300</v>
      </c>
      <c r="AH4" s="14" t="s">
        <v>414</v>
      </c>
      <c r="AI4" s="18">
        <f>INDEX($AQ$4:$AQ$13,$AD4)</f>
        <v>600</v>
      </c>
      <c r="AJ4" s="14" t="s">
        <v>461</v>
      </c>
      <c r="AK4" s="18">
        <f>INDEX($AR$4:$AR$13,$AD4)</f>
        <v>450</v>
      </c>
      <c r="AN4" s="14">
        <v>1</v>
      </c>
      <c r="AO4" s="18">
        <f>SUMIFS(队伍经验!$G$5:$G$104,队伍经验!$B$5:$B$104,"="&amp;章节!AN4)</f>
        <v>1800</v>
      </c>
      <c r="AP4" s="14">
        <v>6</v>
      </c>
      <c r="AQ4" s="18">
        <f>游戏节奏!AE4*AQ$2</f>
        <v>600</v>
      </c>
      <c r="AR4" s="18">
        <f>游戏节奏!AD4*$AR$2</f>
        <v>450</v>
      </c>
      <c r="AS4" s="18">
        <f>游戏节奏!$AF4*AS$2</f>
        <v>0</v>
      </c>
      <c r="AT4" s="18">
        <f>游戏节奏!$AG4*AT$2</f>
        <v>0</v>
      </c>
      <c r="AU4" s="18">
        <f>游戏节奏!$AH4*AU$2</f>
        <v>0</v>
      </c>
      <c r="AV4" s="18">
        <f>ROUND(游戏节奏!$AI4*AV$2,0)</f>
        <v>0</v>
      </c>
      <c r="AW4" s="18">
        <f>ROUND(游戏节奏!$AJ4*AW$2,0)</f>
        <v>0</v>
      </c>
      <c r="AX4" s="18">
        <f>ROUND(游戏节奏!$AK4*AX$2,0)</f>
        <v>0</v>
      </c>
    </row>
    <row r="5" spans="1:50" ht="16.5" x14ac:dyDescent="0.2">
      <c r="A5" s="14">
        <v>1</v>
      </c>
      <c r="B5" s="14">
        <v>2</v>
      </c>
      <c r="C5" s="14">
        <v>0</v>
      </c>
      <c r="D5" s="18">
        <f t="shared" si="0"/>
        <v>200</v>
      </c>
      <c r="E5" s="14" t="s">
        <v>414</v>
      </c>
      <c r="F5" s="18">
        <f t="shared" ref="F5:F68" si="2">INDEX($U$4:$U$13,$A5)</f>
        <v>300</v>
      </c>
      <c r="G5" s="14" t="s">
        <v>462</v>
      </c>
      <c r="H5" s="18">
        <f t="shared" ref="H5:H68" si="3">INDEX($V$4:$V$13,$A5)</f>
        <v>300</v>
      </c>
      <c r="I5" s="14"/>
      <c r="J5" s="18"/>
      <c r="K5" s="14"/>
      <c r="L5" s="18"/>
      <c r="R5" s="14">
        <v>2</v>
      </c>
      <c r="S5" s="18">
        <f>SUMIFS(队伍经验!$E$5:$E$104,队伍经验!$B$5:$B$104,"="&amp;章节!R5)</f>
        <v>2265</v>
      </c>
      <c r="T5" s="14">
        <v>9</v>
      </c>
      <c r="U5" s="18">
        <f>游戏节奏!AE5*U$2</f>
        <v>360</v>
      </c>
      <c r="V5" s="18">
        <f>游戏节奏!AD5*V$2</f>
        <v>360</v>
      </c>
      <c r="W5" s="18">
        <f>游戏节奏!$AF5*W$2</f>
        <v>30</v>
      </c>
      <c r="X5" s="18">
        <f>游戏节奏!$AG5*X$2</f>
        <v>0</v>
      </c>
      <c r="Y5" s="18">
        <f>游戏节奏!$AH5*Y$2</f>
        <v>0</v>
      </c>
      <c r="Z5" s="18">
        <f>ROUND(游戏节奏!$AI5*Z$2,0)</f>
        <v>0</v>
      </c>
      <c r="AA5" s="18">
        <f>ROUND(游戏节奏!$AJ5*AA$2,0)</f>
        <v>0</v>
      </c>
      <c r="AB5" s="18">
        <f>ROUND(游戏节奏!$AK5*AB$2,0)</f>
        <v>0</v>
      </c>
      <c r="AD5" s="14">
        <v>1</v>
      </c>
      <c r="AE5" s="14">
        <v>2</v>
      </c>
      <c r="AF5" s="14">
        <v>0</v>
      </c>
      <c r="AG5" s="18">
        <f t="shared" si="1"/>
        <v>300</v>
      </c>
      <c r="AH5" s="14" t="s">
        <v>414</v>
      </c>
      <c r="AI5" s="18">
        <f t="shared" ref="AI5:AI68" si="4">INDEX($AQ$4:$AQ$13,$AD5)</f>
        <v>600</v>
      </c>
      <c r="AJ5" s="14" t="s">
        <v>462</v>
      </c>
      <c r="AK5" s="18">
        <f t="shared" ref="AK5:AK68" si="5">INDEX($AR$4:$AR$13,$AD5)</f>
        <v>450</v>
      </c>
      <c r="AN5" s="14">
        <v>2</v>
      </c>
      <c r="AO5" s="18">
        <f>SUMIFS(队伍经验!$G$5:$G$104,队伍经验!$B$5:$B$104,"="&amp;章节!AN5)</f>
        <v>3395</v>
      </c>
      <c r="AP5" s="14">
        <v>9</v>
      </c>
      <c r="AQ5" s="18">
        <f>游戏节奏!AE5*AQ$2</f>
        <v>720</v>
      </c>
      <c r="AR5" s="18">
        <f>游戏节奏!AD5*$AR$2</f>
        <v>540</v>
      </c>
      <c r="AS5" s="18">
        <f>游戏节奏!$AF5*AS$2</f>
        <v>60</v>
      </c>
      <c r="AT5" s="18">
        <f>游戏节奏!$AG5*AT$2</f>
        <v>0</v>
      </c>
      <c r="AU5" s="18">
        <f>游戏节奏!$AH5*AU$2</f>
        <v>0</v>
      </c>
      <c r="AV5" s="18">
        <f>ROUND(游戏节奏!$AI5*AV$2,0)</f>
        <v>0</v>
      </c>
      <c r="AW5" s="18">
        <f>ROUND(游戏节奏!$AJ5*AW$2,0)</f>
        <v>0</v>
      </c>
      <c r="AX5" s="18">
        <f>ROUND(游戏节奏!$AK5*AX$2,0)</f>
        <v>0</v>
      </c>
    </row>
    <row r="6" spans="1:50" ht="16.5" x14ac:dyDescent="0.2">
      <c r="A6" s="14">
        <v>1</v>
      </c>
      <c r="B6" s="14">
        <v>3</v>
      </c>
      <c r="C6" s="14">
        <v>1</v>
      </c>
      <c r="D6" s="18">
        <f t="shared" si="0"/>
        <v>200</v>
      </c>
      <c r="E6" s="14" t="s">
        <v>414</v>
      </c>
      <c r="F6" s="18">
        <f t="shared" si="2"/>
        <v>300</v>
      </c>
      <c r="G6" s="14" t="s">
        <v>461</v>
      </c>
      <c r="H6" s="18">
        <f t="shared" si="3"/>
        <v>300</v>
      </c>
      <c r="I6" s="14"/>
      <c r="J6" s="18"/>
      <c r="K6" s="14"/>
      <c r="L6" s="18"/>
      <c r="R6" s="14">
        <v>3</v>
      </c>
      <c r="S6" s="18">
        <f>SUMIFS(队伍经验!$E$5:$E$104,队伍经验!$B$5:$B$104,"="&amp;章节!R6)</f>
        <v>3805</v>
      </c>
      <c r="T6" s="14">
        <v>15</v>
      </c>
      <c r="U6" s="18">
        <f>游戏节奏!AE6*U$2</f>
        <v>480</v>
      </c>
      <c r="V6" s="18">
        <f>游戏节奏!AD6*V$2</f>
        <v>480</v>
      </c>
      <c r="W6" s="18">
        <f>游戏节奏!$AF6*W$2</f>
        <v>50</v>
      </c>
      <c r="X6" s="18">
        <f>游戏节奏!$AG6*X$2</f>
        <v>0</v>
      </c>
      <c r="Y6" s="18">
        <f>游戏节奏!$AH6*Y$2</f>
        <v>0</v>
      </c>
      <c r="Z6" s="18">
        <f>ROUND(游戏节奏!$AI6*Z$2,0)</f>
        <v>0</v>
      </c>
      <c r="AA6" s="18">
        <f>ROUND(游戏节奏!$AJ6*AA$2,0)</f>
        <v>0</v>
      </c>
      <c r="AB6" s="18">
        <f>ROUND(游戏节奏!$AK6*AB$2,0)</f>
        <v>0</v>
      </c>
      <c r="AD6" s="14">
        <v>1</v>
      </c>
      <c r="AE6" s="14">
        <v>3</v>
      </c>
      <c r="AF6" s="14">
        <v>1</v>
      </c>
      <c r="AG6" s="18">
        <f t="shared" si="1"/>
        <v>300</v>
      </c>
      <c r="AH6" s="14" t="s">
        <v>414</v>
      </c>
      <c r="AI6" s="18">
        <f t="shared" si="4"/>
        <v>600</v>
      </c>
      <c r="AJ6" s="14" t="s">
        <v>461</v>
      </c>
      <c r="AK6" s="18">
        <f t="shared" si="5"/>
        <v>450</v>
      </c>
      <c r="AN6" s="14">
        <v>3</v>
      </c>
      <c r="AO6" s="18">
        <f>SUMIFS(队伍经验!$G$5:$G$104,队伍经验!$B$5:$B$104,"="&amp;章节!AN6)</f>
        <v>5720</v>
      </c>
      <c r="AP6" s="14">
        <v>15</v>
      </c>
      <c r="AQ6" s="18">
        <f>游戏节奏!AE6*AQ$2</f>
        <v>960</v>
      </c>
      <c r="AR6" s="18">
        <f>游戏节奏!AD6*$AR$2</f>
        <v>720</v>
      </c>
      <c r="AS6" s="18">
        <f>游戏节奏!$AF6*AS$2</f>
        <v>100</v>
      </c>
      <c r="AT6" s="18">
        <f>游戏节奏!$AG6*AT$2</f>
        <v>0</v>
      </c>
      <c r="AU6" s="18">
        <f>游戏节奏!$AH6*AU$2</f>
        <v>0</v>
      </c>
      <c r="AV6" s="18">
        <f>ROUND(游戏节奏!$AI6*AV$2,0)</f>
        <v>0</v>
      </c>
      <c r="AW6" s="18">
        <f>ROUND(游戏节奏!$AJ6*AW$2,0)</f>
        <v>0</v>
      </c>
      <c r="AX6" s="18">
        <f>ROUND(游戏节奏!$AK6*AX$2,0)</f>
        <v>0</v>
      </c>
    </row>
    <row r="7" spans="1:50" ht="16.5" x14ac:dyDescent="0.2">
      <c r="A7" s="14">
        <v>1</v>
      </c>
      <c r="B7" s="14">
        <v>4</v>
      </c>
      <c r="C7" s="14">
        <v>0</v>
      </c>
      <c r="D7" s="18">
        <f t="shared" si="0"/>
        <v>200</v>
      </c>
      <c r="E7" s="14" t="s">
        <v>414</v>
      </c>
      <c r="F7" s="18">
        <f t="shared" si="2"/>
        <v>300</v>
      </c>
      <c r="G7" s="14" t="s">
        <v>462</v>
      </c>
      <c r="H7" s="18">
        <f t="shared" si="3"/>
        <v>300</v>
      </c>
      <c r="I7" s="14"/>
      <c r="J7" s="18"/>
      <c r="K7" s="14"/>
      <c r="L7" s="18"/>
      <c r="R7" s="14">
        <v>4</v>
      </c>
      <c r="S7" s="18">
        <f>SUMIFS(队伍经验!$E$5:$E$104,队伍经验!$B$5:$B$104,"="&amp;章节!R7)</f>
        <v>5985</v>
      </c>
      <c r="T7" s="14">
        <v>15</v>
      </c>
      <c r="U7" s="18">
        <f>游戏节奏!AE7*U$2</f>
        <v>540</v>
      </c>
      <c r="V7" s="18">
        <f>游戏节奏!AD7*V$2</f>
        <v>540</v>
      </c>
      <c r="W7" s="18">
        <f>游戏节奏!$AF7*W$2</f>
        <v>0</v>
      </c>
      <c r="X7" s="18">
        <f>游戏节奏!$AG7*X$2</f>
        <v>20</v>
      </c>
      <c r="Y7" s="18">
        <f>游戏节奏!$AH7*Y$2</f>
        <v>0</v>
      </c>
      <c r="Z7" s="18">
        <f>ROUND(游戏节奏!$AI7*Z$2,0)</f>
        <v>5</v>
      </c>
      <c r="AA7" s="18">
        <f>ROUND(游戏节奏!$AJ7*AA$2,0)</f>
        <v>0</v>
      </c>
      <c r="AB7" s="18">
        <f>ROUND(游戏节奏!$AK7*AB$2,0)</f>
        <v>0</v>
      </c>
      <c r="AD7" s="14">
        <v>1</v>
      </c>
      <c r="AE7" s="14">
        <v>4</v>
      </c>
      <c r="AF7" s="14">
        <v>0</v>
      </c>
      <c r="AG7" s="18">
        <f t="shared" si="1"/>
        <v>300</v>
      </c>
      <c r="AH7" s="14" t="s">
        <v>414</v>
      </c>
      <c r="AI7" s="18">
        <f t="shared" si="4"/>
        <v>600</v>
      </c>
      <c r="AJ7" s="14" t="s">
        <v>462</v>
      </c>
      <c r="AK7" s="18">
        <f t="shared" si="5"/>
        <v>450</v>
      </c>
      <c r="AN7" s="14">
        <v>4</v>
      </c>
      <c r="AO7" s="18">
        <f>SUMIFS(队伍经验!$G$5:$G$104,队伍经验!$B$5:$B$104,"="&amp;章节!AN7)</f>
        <v>8985</v>
      </c>
      <c r="AP7" s="14">
        <v>15</v>
      </c>
      <c r="AQ7" s="18">
        <f>游戏节奏!AE7*AQ$2</f>
        <v>1080</v>
      </c>
      <c r="AR7" s="18">
        <f>游戏节奏!AD7*$AR$2</f>
        <v>810</v>
      </c>
      <c r="AS7" s="18">
        <f>游戏节奏!$AF7*AS$2</f>
        <v>0</v>
      </c>
      <c r="AT7" s="18">
        <f>游戏节奏!$AG7*AT$2</f>
        <v>40</v>
      </c>
      <c r="AU7" s="18">
        <f>游戏节奏!$AH7*AU$2</f>
        <v>0</v>
      </c>
      <c r="AV7" s="18">
        <f>ROUND(游戏节奏!$AI7*AV$2,0)</f>
        <v>20</v>
      </c>
      <c r="AW7" s="18">
        <f>ROUND(游戏节奏!$AJ7*AW$2,0)</f>
        <v>0</v>
      </c>
      <c r="AX7" s="18">
        <f>ROUND(游戏节奏!$AK7*AX$2,0)</f>
        <v>0</v>
      </c>
    </row>
    <row r="8" spans="1:50" ht="16.5" x14ac:dyDescent="0.2">
      <c r="A8" s="14">
        <v>1</v>
      </c>
      <c r="B8" s="14">
        <v>5</v>
      </c>
      <c r="C8" s="14">
        <v>0</v>
      </c>
      <c r="D8" s="18">
        <f t="shared" si="0"/>
        <v>200</v>
      </c>
      <c r="E8" s="14" t="s">
        <v>414</v>
      </c>
      <c r="F8" s="18">
        <f t="shared" si="2"/>
        <v>300</v>
      </c>
      <c r="G8" s="14" t="s">
        <v>461</v>
      </c>
      <c r="H8" s="18">
        <f t="shared" si="3"/>
        <v>300</v>
      </c>
      <c r="I8" s="14"/>
      <c r="J8" s="18"/>
      <c r="K8" s="14"/>
      <c r="L8" s="18"/>
      <c r="R8" s="14">
        <v>5</v>
      </c>
      <c r="S8" s="18">
        <f>SUMIFS(队伍经验!$E$5:$E$104,队伍经验!$B$5:$B$104,"="&amp;章节!R8)</f>
        <v>7200</v>
      </c>
      <c r="T8" s="14">
        <v>15</v>
      </c>
      <c r="U8" s="18">
        <f>游戏节奏!AE8*U$2</f>
        <v>600</v>
      </c>
      <c r="V8" s="18">
        <f>游戏节奏!AD8*V$2</f>
        <v>600</v>
      </c>
      <c r="W8" s="18">
        <f>游戏节奏!$AF8*W$2</f>
        <v>0</v>
      </c>
      <c r="X8" s="18">
        <f>游戏节奏!$AG8*X$2</f>
        <v>30</v>
      </c>
      <c r="Y8" s="18">
        <f>游戏节奏!$AH8*Y$2</f>
        <v>0</v>
      </c>
      <c r="Z8" s="18">
        <f>ROUND(游戏节奏!$AI8*Z$2,0)</f>
        <v>10</v>
      </c>
      <c r="AA8" s="18">
        <f>ROUND(游戏节奏!$AJ8*AA$2,0)</f>
        <v>0</v>
      </c>
      <c r="AB8" s="18">
        <f>ROUND(游戏节奏!$AK8*AB$2,0)</f>
        <v>0</v>
      </c>
      <c r="AD8" s="14">
        <v>1</v>
      </c>
      <c r="AE8" s="14">
        <v>5</v>
      </c>
      <c r="AF8" s="14">
        <v>0</v>
      </c>
      <c r="AG8" s="18">
        <f t="shared" si="1"/>
        <v>300</v>
      </c>
      <c r="AH8" s="14" t="s">
        <v>414</v>
      </c>
      <c r="AI8" s="18">
        <f t="shared" si="4"/>
        <v>600</v>
      </c>
      <c r="AJ8" s="14" t="s">
        <v>461</v>
      </c>
      <c r="AK8" s="18">
        <f t="shared" si="5"/>
        <v>450</v>
      </c>
      <c r="AN8" s="14">
        <v>5</v>
      </c>
      <c r="AO8" s="18">
        <f>SUMIFS(队伍经验!$G$5:$G$104,队伍经验!$B$5:$B$104,"="&amp;章节!AN8)</f>
        <v>10785</v>
      </c>
      <c r="AP8" s="14">
        <v>15</v>
      </c>
      <c r="AQ8" s="18">
        <f>游戏节奏!AE8*AQ$2</f>
        <v>1200</v>
      </c>
      <c r="AR8" s="18">
        <f>游戏节奏!AD8*$AR$2</f>
        <v>900</v>
      </c>
      <c r="AS8" s="18">
        <f>游戏节奏!$AF8*AS$2</f>
        <v>0</v>
      </c>
      <c r="AT8" s="18">
        <f>游戏节奏!$AG8*AT$2</f>
        <v>60</v>
      </c>
      <c r="AU8" s="18">
        <f>游戏节奏!$AH8*AU$2</f>
        <v>0</v>
      </c>
      <c r="AV8" s="18">
        <f>ROUND(游戏节奏!$AI8*AV$2,0)</f>
        <v>40</v>
      </c>
      <c r="AW8" s="18">
        <f>ROUND(游戏节奏!$AJ8*AW$2,0)</f>
        <v>0</v>
      </c>
      <c r="AX8" s="18">
        <f>ROUND(游戏节奏!$AK8*AX$2,0)</f>
        <v>0</v>
      </c>
    </row>
    <row r="9" spans="1:50" ht="16.5" x14ac:dyDescent="0.2">
      <c r="A9" s="14">
        <v>1</v>
      </c>
      <c r="B9" s="14">
        <v>6</v>
      </c>
      <c r="C9" s="14">
        <v>1</v>
      </c>
      <c r="D9" s="18">
        <f t="shared" si="0"/>
        <v>200</v>
      </c>
      <c r="E9" s="14" t="s">
        <v>414</v>
      </c>
      <c r="F9" s="18">
        <f t="shared" si="2"/>
        <v>300</v>
      </c>
      <c r="G9" s="14" t="s">
        <v>462</v>
      </c>
      <c r="H9" s="18">
        <f t="shared" si="3"/>
        <v>300</v>
      </c>
      <c r="I9" s="14"/>
      <c r="J9" s="18"/>
      <c r="K9" s="14"/>
      <c r="L9" s="18"/>
      <c r="R9" s="14">
        <v>6</v>
      </c>
      <c r="S9" s="18">
        <f>SUMIFS(队伍经验!$E$5:$E$104,队伍经验!$B$5:$B$104,"="&amp;章节!R9)</f>
        <v>11240</v>
      </c>
      <c r="T9" s="14">
        <v>15</v>
      </c>
      <c r="U9" s="18">
        <f>游戏节奏!AE9*U$2</f>
        <v>720</v>
      </c>
      <c r="V9" s="18">
        <f>游戏节奏!AD9*V$2</f>
        <v>720</v>
      </c>
      <c r="W9" s="18">
        <f>游戏节奏!$AF9*W$2</f>
        <v>0</v>
      </c>
      <c r="X9" s="18">
        <f>游戏节奏!$AG9*X$2</f>
        <v>40</v>
      </c>
      <c r="Y9" s="18">
        <f>游戏节奏!$AH9*Y$2</f>
        <v>0</v>
      </c>
      <c r="Z9" s="18">
        <f>ROUND(游戏节奏!$AI9*Z$2,0)</f>
        <v>15</v>
      </c>
      <c r="AA9" s="18">
        <f>ROUND(游戏节奏!$AJ9*AA$2,0)</f>
        <v>0</v>
      </c>
      <c r="AB9" s="18">
        <f>ROUND(游戏节奏!$AK9*AB$2,0)</f>
        <v>0</v>
      </c>
      <c r="AD9" s="14">
        <v>1</v>
      </c>
      <c r="AE9" s="14">
        <v>6</v>
      </c>
      <c r="AF9" s="14">
        <v>1</v>
      </c>
      <c r="AG9" s="18">
        <f t="shared" si="1"/>
        <v>300</v>
      </c>
      <c r="AH9" s="14" t="s">
        <v>414</v>
      </c>
      <c r="AI9" s="18">
        <f t="shared" si="4"/>
        <v>600</v>
      </c>
      <c r="AJ9" s="14" t="s">
        <v>462</v>
      </c>
      <c r="AK9" s="18">
        <f t="shared" si="5"/>
        <v>450</v>
      </c>
      <c r="AN9" s="14">
        <v>6</v>
      </c>
      <c r="AO9" s="18">
        <f>SUMIFS(队伍经验!$G$5:$G$104,队伍经验!$B$5:$B$104,"="&amp;章节!AN9)</f>
        <v>16850</v>
      </c>
      <c r="AP9" s="14">
        <v>15</v>
      </c>
      <c r="AQ9" s="18">
        <f>游戏节奏!AE9*AQ$2</f>
        <v>1440</v>
      </c>
      <c r="AR9" s="18">
        <f>游戏节奏!AD9*$AR$2</f>
        <v>1080</v>
      </c>
      <c r="AS9" s="18">
        <f>游戏节奏!$AF9*AS$2</f>
        <v>0</v>
      </c>
      <c r="AT9" s="18">
        <f>游戏节奏!$AG9*AT$2</f>
        <v>80</v>
      </c>
      <c r="AU9" s="18">
        <f>游戏节奏!$AH9*AU$2</f>
        <v>0</v>
      </c>
      <c r="AV9" s="18">
        <f>ROUND(游戏节奏!$AI9*AV$2,0)</f>
        <v>60</v>
      </c>
      <c r="AW9" s="18">
        <f>ROUND(游戏节奏!$AJ9*AW$2,0)</f>
        <v>0</v>
      </c>
      <c r="AX9" s="18">
        <f>ROUND(游戏节奏!$AK9*AX$2,0)</f>
        <v>0</v>
      </c>
    </row>
    <row r="10" spans="1:50" ht="16.5" x14ac:dyDescent="0.2">
      <c r="A10" s="14">
        <v>2</v>
      </c>
      <c r="B10" s="14">
        <v>1</v>
      </c>
      <c r="C10" s="14">
        <v>0</v>
      </c>
      <c r="D10" s="18">
        <f t="shared" si="0"/>
        <v>250</v>
      </c>
      <c r="E10" s="14" t="s">
        <v>414</v>
      </c>
      <c r="F10" s="18">
        <f t="shared" si="2"/>
        <v>360</v>
      </c>
      <c r="G10" s="14" t="s">
        <v>461</v>
      </c>
      <c r="H10" s="18">
        <f t="shared" si="3"/>
        <v>360</v>
      </c>
      <c r="I10" s="14" t="s">
        <v>470</v>
      </c>
      <c r="J10" s="18">
        <f t="shared" ref="J10:J68" si="6">INDEX($W$4:$W$13,$A10)</f>
        <v>30</v>
      </c>
      <c r="K10" s="14"/>
      <c r="L10" s="18"/>
      <c r="R10" s="14">
        <v>7</v>
      </c>
      <c r="S10" s="18">
        <f>SUMIFS(队伍经验!$E$5:$E$104,队伍经验!$B$5:$B$104,"="&amp;章节!R10)</f>
        <v>13685</v>
      </c>
      <c r="T10" s="14">
        <v>15</v>
      </c>
      <c r="U10" s="18">
        <f>游戏节奏!AE10*U$2</f>
        <v>840</v>
      </c>
      <c r="V10" s="18">
        <f>游戏节奏!AD10*V$2</f>
        <v>840</v>
      </c>
      <c r="W10" s="18">
        <f>游戏节奏!$AF10*W$2</f>
        <v>0</v>
      </c>
      <c r="X10" s="18">
        <f>游戏节奏!$AG10*X$2</f>
        <v>0</v>
      </c>
      <c r="Y10" s="18">
        <f>游戏节奏!$AH10*Y$2</f>
        <v>10</v>
      </c>
      <c r="Z10" s="18">
        <f>ROUND(游戏节奏!$AI10*Z$2,0)</f>
        <v>0</v>
      </c>
      <c r="AA10" s="18">
        <f>ROUND(游戏节奏!$AJ10*AA$2,0)</f>
        <v>3</v>
      </c>
      <c r="AB10" s="18">
        <f>ROUND(游戏节奏!$AK10*AB$2,0)</f>
        <v>0</v>
      </c>
      <c r="AD10" s="14">
        <v>2</v>
      </c>
      <c r="AE10" s="14">
        <v>1</v>
      </c>
      <c r="AF10" s="14">
        <v>0</v>
      </c>
      <c r="AG10" s="18">
        <f t="shared" si="1"/>
        <v>400</v>
      </c>
      <c r="AH10" s="14" t="s">
        <v>414</v>
      </c>
      <c r="AI10" s="18">
        <f t="shared" si="4"/>
        <v>720</v>
      </c>
      <c r="AJ10" s="14" t="s">
        <v>461</v>
      </c>
      <c r="AK10" s="18">
        <f t="shared" si="5"/>
        <v>540</v>
      </c>
      <c r="AN10" s="14">
        <v>7</v>
      </c>
      <c r="AO10" s="18">
        <f>SUMIFS(队伍经验!$G$5:$G$104,队伍经验!$B$5:$B$104,"="&amp;章节!AN10)</f>
        <v>20515</v>
      </c>
      <c r="AP10" s="14">
        <v>15</v>
      </c>
      <c r="AQ10" s="18">
        <f>游戏节奏!AE10*AQ$2</f>
        <v>1680</v>
      </c>
      <c r="AR10" s="18">
        <f>游戏节奏!AD10*$AR$2</f>
        <v>1260</v>
      </c>
      <c r="AS10" s="18">
        <f>游戏节奏!$AF10*AS$2</f>
        <v>0</v>
      </c>
      <c r="AT10" s="18">
        <f>游戏节奏!$AG10*AT$2</f>
        <v>0</v>
      </c>
      <c r="AU10" s="18">
        <f>游戏节奏!$AH10*AU$2</f>
        <v>20</v>
      </c>
      <c r="AV10" s="18">
        <f>ROUND(游戏节奏!$AI10*AV$2,0)</f>
        <v>0</v>
      </c>
      <c r="AW10" s="18">
        <f>ROUND(游戏节奏!$AJ10*AW$2,0)</f>
        <v>10</v>
      </c>
      <c r="AX10" s="18">
        <f>ROUND(游戏节奏!$AK10*AX$2,0)</f>
        <v>0</v>
      </c>
    </row>
    <row r="11" spans="1:50" ht="16.5" x14ac:dyDescent="0.2">
      <c r="A11" s="14">
        <v>2</v>
      </c>
      <c r="B11" s="14">
        <v>2</v>
      </c>
      <c r="C11" s="14">
        <v>0</v>
      </c>
      <c r="D11" s="18">
        <f t="shared" si="0"/>
        <v>250</v>
      </c>
      <c r="E11" s="14" t="s">
        <v>414</v>
      </c>
      <c r="F11" s="18">
        <f t="shared" si="2"/>
        <v>360</v>
      </c>
      <c r="G11" s="14" t="s">
        <v>462</v>
      </c>
      <c r="H11" s="18">
        <f t="shared" si="3"/>
        <v>360</v>
      </c>
      <c r="I11" s="14" t="s">
        <v>471</v>
      </c>
      <c r="J11" s="18">
        <f t="shared" si="6"/>
        <v>30</v>
      </c>
      <c r="K11" s="14"/>
      <c r="L11" s="18"/>
      <c r="R11" s="14">
        <v>8</v>
      </c>
      <c r="S11" s="18">
        <f>SUMIFS(队伍经验!$E$5:$E$104,队伍经验!$B$5:$B$104,"="&amp;章节!R11)</f>
        <v>16750</v>
      </c>
      <c r="T11" s="14">
        <v>15</v>
      </c>
      <c r="U11" s="18">
        <f>游戏节奏!AE11*U$2</f>
        <v>960</v>
      </c>
      <c r="V11" s="18">
        <f>游戏节奏!AD11*V$2</f>
        <v>960</v>
      </c>
      <c r="W11" s="18">
        <f>游戏节奏!$AF11*W$2</f>
        <v>0</v>
      </c>
      <c r="X11" s="18">
        <f>游戏节奏!$AG11*X$2</f>
        <v>0</v>
      </c>
      <c r="Y11" s="18">
        <f>游戏节奏!$AH11*Y$2</f>
        <v>15</v>
      </c>
      <c r="Z11" s="18">
        <f>ROUND(游戏节奏!$AI11*Z$2,0)</f>
        <v>0</v>
      </c>
      <c r="AA11" s="18">
        <f>ROUND(游戏节奏!$AJ11*AA$2,0)</f>
        <v>5</v>
      </c>
      <c r="AB11" s="18">
        <f>ROUND(游戏节奏!$AK11*AB$2,0)</f>
        <v>1</v>
      </c>
      <c r="AD11" s="14">
        <v>2</v>
      </c>
      <c r="AE11" s="14">
        <v>2</v>
      </c>
      <c r="AF11" s="14">
        <v>0</v>
      </c>
      <c r="AG11" s="18">
        <f t="shared" si="1"/>
        <v>400</v>
      </c>
      <c r="AH11" s="14" t="s">
        <v>414</v>
      </c>
      <c r="AI11" s="18">
        <f t="shared" si="4"/>
        <v>720</v>
      </c>
      <c r="AJ11" s="14" t="s">
        <v>462</v>
      </c>
      <c r="AK11" s="18">
        <f t="shared" si="5"/>
        <v>540</v>
      </c>
      <c r="AN11" s="14">
        <v>8</v>
      </c>
      <c r="AO11" s="18">
        <f>SUMIFS(队伍经验!$G$5:$G$104,队伍经验!$B$5:$B$104,"="&amp;章节!AN11)</f>
        <v>25105</v>
      </c>
      <c r="AP11" s="14">
        <v>15</v>
      </c>
      <c r="AQ11" s="18">
        <f>游戏节奏!AE11*AQ$2</f>
        <v>1920</v>
      </c>
      <c r="AR11" s="18">
        <f>游戏节奏!AD11*$AR$2</f>
        <v>1440</v>
      </c>
      <c r="AS11" s="18">
        <f>游戏节奏!$AF11*AS$2</f>
        <v>0</v>
      </c>
      <c r="AT11" s="18">
        <f>游戏节奏!$AG11*AT$2</f>
        <v>0</v>
      </c>
      <c r="AU11" s="18">
        <f>游戏节奏!$AH11*AU$2</f>
        <v>30</v>
      </c>
      <c r="AV11" s="18">
        <f>ROUND(游戏节奏!$AI11*AV$2,0)</f>
        <v>0</v>
      </c>
      <c r="AW11" s="18">
        <f>ROUND(游戏节奏!$AJ11*AW$2,0)</f>
        <v>20</v>
      </c>
      <c r="AX11" s="18">
        <f>ROUND(游戏节奏!$AK11*AX$2,0)</f>
        <v>2</v>
      </c>
    </row>
    <row r="12" spans="1:50" ht="16.5" x14ac:dyDescent="0.2">
      <c r="A12" s="14">
        <v>2</v>
      </c>
      <c r="B12" s="14">
        <v>3</v>
      </c>
      <c r="C12" s="14">
        <v>1</v>
      </c>
      <c r="D12" s="18">
        <f t="shared" si="0"/>
        <v>250</v>
      </c>
      <c r="E12" s="14" t="s">
        <v>414</v>
      </c>
      <c r="F12" s="18">
        <f t="shared" si="2"/>
        <v>360</v>
      </c>
      <c r="G12" s="14" t="s">
        <v>461</v>
      </c>
      <c r="H12" s="18">
        <f t="shared" si="3"/>
        <v>360</v>
      </c>
      <c r="I12" s="14" t="s">
        <v>470</v>
      </c>
      <c r="J12" s="18">
        <f t="shared" si="6"/>
        <v>30</v>
      </c>
      <c r="K12" s="14"/>
      <c r="L12" s="18"/>
      <c r="R12" s="14">
        <v>9</v>
      </c>
      <c r="S12" s="18">
        <f>SUMIFS(队伍经验!$E$5:$E$104,队伍经验!$B$5:$B$104,"="&amp;章节!R12)</f>
        <v>26865</v>
      </c>
      <c r="T12" s="14">
        <v>15</v>
      </c>
      <c r="U12" s="18">
        <f>游戏节奏!AE12*U$2</f>
        <v>1080</v>
      </c>
      <c r="V12" s="18">
        <f>游戏节奏!AD12*V$2</f>
        <v>1080</v>
      </c>
      <c r="W12" s="18">
        <f>游戏节奏!$AF12*W$2</f>
        <v>0</v>
      </c>
      <c r="X12" s="18">
        <f>游戏节奏!$AG12*X$2</f>
        <v>0</v>
      </c>
      <c r="Y12" s="18">
        <f>游戏节奏!$AH12*Y$2</f>
        <v>20</v>
      </c>
      <c r="Z12" s="18">
        <f>ROUND(游戏节奏!$AI12*Z$2,0)</f>
        <v>0</v>
      </c>
      <c r="AA12" s="18">
        <f>ROUND(游戏节奏!$AJ12*AA$2,0)</f>
        <v>8</v>
      </c>
      <c r="AB12" s="18">
        <f>ROUND(游戏节奏!$AK12*AB$2,0)</f>
        <v>1</v>
      </c>
      <c r="AD12" s="14">
        <v>2</v>
      </c>
      <c r="AE12" s="14">
        <v>3</v>
      </c>
      <c r="AF12" s="14">
        <v>1</v>
      </c>
      <c r="AG12" s="18">
        <f t="shared" si="1"/>
        <v>400</v>
      </c>
      <c r="AH12" s="14" t="s">
        <v>414</v>
      </c>
      <c r="AI12" s="18">
        <f t="shared" si="4"/>
        <v>720</v>
      </c>
      <c r="AJ12" s="14" t="s">
        <v>461</v>
      </c>
      <c r="AK12" s="18">
        <f t="shared" si="5"/>
        <v>540</v>
      </c>
      <c r="AN12" s="14">
        <v>9</v>
      </c>
      <c r="AO12" s="18">
        <f>SUMIFS(队伍经验!$G$5:$G$104,队伍经验!$B$5:$B$104,"="&amp;章节!AN12)</f>
        <v>40305</v>
      </c>
      <c r="AP12" s="14">
        <v>15</v>
      </c>
      <c r="AQ12" s="18">
        <f>游戏节奏!AE12*AQ$2</f>
        <v>2160</v>
      </c>
      <c r="AR12" s="18">
        <f>游戏节奏!AD12*$AR$2</f>
        <v>1620</v>
      </c>
      <c r="AS12" s="18">
        <f>游戏节奏!$AF12*AS$2</f>
        <v>0</v>
      </c>
      <c r="AT12" s="18">
        <f>游戏节奏!$AG12*AT$2</f>
        <v>0</v>
      </c>
      <c r="AU12" s="18">
        <f>游戏节奏!$AH12*AU$2</f>
        <v>40</v>
      </c>
      <c r="AV12" s="18">
        <f>ROUND(游戏节奏!$AI12*AV$2,0)</f>
        <v>0</v>
      </c>
      <c r="AW12" s="18">
        <f>ROUND(游戏节奏!$AJ12*AW$2,0)</f>
        <v>30</v>
      </c>
      <c r="AX12" s="18">
        <f>ROUND(游戏节奏!$AK12*AX$2,0)</f>
        <v>4</v>
      </c>
    </row>
    <row r="13" spans="1:50" ht="16.5" x14ac:dyDescent="0.2">
      <c r="A13" s="14">
        <v>2</v>
      </c>
      <c r="B13" s="14">
        <v>4</v>
      </c>
      <c r="C13" s="14">
        <v>0</v>
      </c>
      <c r="D13" s="18">
        <f t="shared" si="0"/>
        <v>250</v>
      </c>
      <c r="E13" s="14" t="s">
        <v>414</v>
      </c>
      <c r="F13" s="18">
        <f t="shared" si="2"/>
        <v>360</v>
      </c>
      <c r="G13" s="14" t="s">
        <v>462</v>
      </c>
      <c r="H13" s="18">
        <f t="shared" si="3"/>
        <v>360</v>
      </c>
      <c r="I13" s="14" t="s">
        <v>471</v>
      </c>
      <c r="J13" s="18">
        <f t="shared" si="6"/>
        <v>30</v>
      </c>
      <c r="K13" s="14"/>
      <c r="L13" s="18"/>
      <c r="R13" s="14">
        <v>10</v>
      </c>
      <c r="S13" s="18">
        <f>SUMIFS(队伍经验!$E$5:$E$104,队伍经验!$B$5:$B$104,"="&amp;章节!R13)</f>
        <v>44175</v>
      </c>
      <c r="T13" s="14">
        <v>15</v>
      </c>
      <c r="U13" s="18">
        <f>游戏节奏!AE13*U$2</f>
        <v>1200</v>
      </c>
      <c r="V13" s="18">
        <f>游戏节奏!AD13*V$2</f>
        <v>1200</v>
      </c>
      <c r="W13" s="18">
        <f>游戏节奏!$AF13*W$2</f>
        <v>0</v>
      </c>
      <c r="X13" s="18">
        <f>游戏节奏!$AG13*X$2</f>
        <v>0</v>
      </c>
      <c r="Y13" s="18">
        <f>游戏节奏!$AH13*Y$2</f>
        <v>30</v>
      </c>
      <c r="Z13" s="18">
        <f>ROUND(游戏节奏!$AI13*Z$2,0)</f>
        <v>0</v>
      </c>
      <c r="AA13" s="18">
        <f>ROUND(游戏节奏!$AJ13*AA$2,0)</f>
        <v>10</v>
      </c>
      <c r="AB13" s="18">
        <f>ROUND(游戏节奏!$AK13*AB$2,0)</f>
        <v>1</v>
      </c>
      <c r="AD13" s="14">
        <v>2</v>
      </c>
      <c r="AE13" s="14">
        <v>4</v>
      </c>
      <c r="AF13" s="14">
        <v>0</v>
      </c>
      <c r="AG13" s="18">
        <f t="shared" si="1"/>
        <v>400</v>
      </c>
      <c r="AH13" s="14" t="s">
        <v>414</v>
      </c>
      <c r="AI13" s="18">
        <f t="shared" si="4"/>
        <v>720</v>
      </c>
      <c r="AJ13" s="14" t="s">
        <v>462</v>
      </c>
      <c r="AK13" s="18">
        <f t="shared" si="5"/>
        <v>540</v>
      </c>
      <c r="AN13" s="14">
        <v>10</v>
      </c>
      <c r="AO13" s="18">
        <f>SUMIFS(队伍经验!$G$5:$G$104,队伍经验!$B$5:$B$104,"="&amp;章节!AN13)</f>
        <v>66260</v>
      </c>
      <c r="AP13" s="14">
        <v>15</v>
      </c>
      <c r="AQ13" s="18">
        <f>游戏节奏!AE13*AQ$2</f>
        <v>2400</v>
      </c>
      <c r="AR13" s="18">
        <f>游戏节奏!AD13*$AR$2</f>
        <v>1800</v>
      </c>
      <c r="AS13" s="18">
        <f>游戏节奏!$AF13*AS$2</f>
        <v>0</v>
      </c>
      <c r="AT13" s="18">
        <f>游戏节奏!$AG13*AT$2</f>
        <v>0</v>
      </c>
      <c r="AU13" s="18">
        <f>游戏节奏!$AH13*AU$2</f>
        <v>60</v>
      </c>
      <c r="AV13" s="18">
        <f>ROUND(游戏节奏!$AI13*AV$2,0)</f>
        <v>0</v>
      </c>
      <c r="AW13" s="18">
        <f>ROUND(游戏节奏!$AJ13*AW$2,0)</f>
        <v>40</v>
      </c>
      <c r="AX13" s="18">
        <f>ROUND(游戏节奏!$AK13*AX$2,0)</f>
        <v>5</v>
      </c>
    </row>
    <row r="14" spans="1:50" ht="16.5" x14ac:dyDescent="0.2">
      <c r="A14" s="14">
        <v>2</v>
      </c>
      <c r="B14" s="14">
        <v>5</v>
      </c>
      <c r="C14" s="14">
        <v>0</v>
      </c>
      <c r="D14" s="18">
        <f t="shared" si="0"/>
        <v>250</v>
      </c>
      <c r="E14" s="14" t="s">
        <v>414</v>
      </c>
      <c r="F14" s="18">
        <f t="shared" si="2"/>
        <v>360</v>
      </c>
      <c r="G14" s="14" t="s">
        <v>461</v>
      </c>
      <c r="H14" s="18">
        <f t="shared" si="3"/>
        <v>360</v>
      </c>
      <c r="I14" s="14" t="s">
        <v>470</v>
      </c>
      <c r="J14" s="18">
        <f t="shared" si="6"/>
        <v>30</v>
      </c>
      <c r="K14" s="14"/>
      <c r="L14" s="18"/>
      <c r="AD14" s="14">
        <v>2</v>
      </c>
      <c r="AE14" s="14">
        <v>5</v>
      </c>
      <c r="AF14" s="14">
        <v>0</v>
      </c>
      <c r="AG14" s="18">
        <f t="shared" si="1"/>
        <v>400</v>
      </c>
      <c r="AH14" s="14" t="s">
        <v>414</v>
      </c>
      <c r="AI14" s="18">
        <f t="shared" si="4"/>
        <v>720</v>
      </c>
      <c r="AJ14" s="14" t="s">
        <v>461</v>
      </c>
      <c r="AK14" s="18">
        <f t="shared" si="5"/>
        <v>540</v>
      </c>
    </row>
    <row r="15" spans="1:50" ht="16.5" x14ac:dyDescent="0.2">
      <c r="A15" s="14">
        <v>2</v>
      </c>
      <c r="B15" s="14">
        <v>6</v>
      </c>
      <c r="C15" s="14">
        <v>1</v>
      </c>
      <c r="D15" s="18">
        <f t="shared" si="0"/>
        <v>250</v>
      </c>
      <c r="E15" s="14" t="s">
        <v>414</v>
      </c>
      <c r="F15" s="18">
        <f t="shared" si="2"/>
        <v>360</v>
      </c>
      <c r="G15" s="14" t="s">
        <v>462</v>
      </c>
      <c r="H15" s="18">
        <f t="shared" si="3"/>
        <v>360</v>
      </c>
      <c r="I15" s="14" t="s">
        <v>471</v>
      </c>
      <c r="J15" s="18">
        <f t="shared" si="6"/>
        <v>30</v>
      </c>
      <c r="K15" s="14"/>
      <c r="L15" s="18"/>
      <c r="AD15" s="14">
        <v>2</v>
      </c>
      <c r="AE15" s="14">
        <v>6</v>
      </c>
      <c r="AF15" s="14">
        <v>1</v>
      </c>
      <c r="AG15" s="18">
        <f t="shared" si="1"/>
        <v>400</v>
      </c>
      <c r="AH15" s="14" t="s">
        <v>414</v>
      </c>
      <c r="AI15" s="18">
        <f t="shared" si="4"/>
        <v>720</v>
      </c>
      <c r="AJ15" s="14" t="s">
        <v>462</v>
      </c>
      <c r="AK15" s="18">
        <f t="shared" si="5"/>
        <v>540</v>
      </c>
    </row>
    <row r="16" spans="1:50" ht="16.5" x14ac:dyDescent="0.2">
      <c r="A16" s="14">
        <v>2</v>
      </c>
      <c r="B16" s="14">
        <v>7</v>
      </c>
      <c r="C16" s="14">
        <v>0</v>
      </c>
      <c r="D16" s="18">
        <f t="shared" si="0"/>
        <v>250</v>
      </c>
      <c r="E16" s="14" t="s">
        <v>414</v>
      </c>
      <c r="F16" s="18">
        <f t="shared" si="2"/>
        <v>360</v>
      </c>
      <c r="G16" s="14" t="s">
        <v>461</v>
      </c>
      <c r="H16" s="18">
        <f t="shared" si="3"/>
        <v>360</v>
      </c>
      <c r="I16" s="14" t="s">
        <v>470</v>
      </c>
      <c r="J16" s="18">
        <f t="shared" si="6"/>
        <v>30</v>
      </c>
      <c r="K16" s="14"/>
      <c r="L16" s="18"/>
      <c r="AD16" s="14">
        <v>2</v>
      </c>
      <c r="AE16" s="14">
        <v>7</v>
      </c>
      <c r="AF16" s="14">
        <v>0</v>
      </c>
      <c r="AG16" s="18">
        <f t="shared" si="1"/>
        <v>400</v>
      </c>
      <c r="AH16" s="14" t="s">
        <v>414</v>
      </c>
      <c r="AI16" s="18">
        <f t="shared" si="4"/>
        <v>720</v>
      </c>
      <c r="AJ16" s="14" t="s">
        <v>461</v>
      </c>
      <c r="AK16" s="18">
        <f t="shared" si="5"/>
        <v>540</v>
      </c>
    </row>
    <row r="17" spans="1:37" ht="16.5" x14ac:dyDescent="0.2">
      <c r="A17" s="14">
        <v>2</v>
      </c>
      <c r="B17" s="14">
        <v>8</v>
      </c>
      <c r="C17" s="14">
        <v>0</v>
      </c>
      <c r="D17" s="18">
        <f t="shared" si="0"/>
        <v>250</v>
      </c>
      <c r="E17" s="14" t="s">
        <v>414</v>
      </c>
      <c r="F17" s="18">
        <f t="shared" si="2"/>
        <v>360</v>
      </c>
      <c r="G17" s="14" t="s">
        <v>462</v>
      </c>
      <c r="H17" s="18">
        <f t="shared" si="3"/>
        <v>360</v>
      </c>
      <c r="I17" s="14" t="s">
        <v>471</v>
      </c>
      <c r="J17" s="18">
        <f t="shared" si="6"/>
        <v>30</v>
      </c>
      <c r="K17" s="14"/>
      <c r="L17" s="18"/>
      <c r="AD17" s="14">
        <v>2</v>
      </c>
      <c r="AE17" s="14">
        <v>8</v>
      </c>
      <c r="AF17" s="14">
        <v>0</v>
      </c>
      <c r="AG17" s="18">
        <f t="shared" si="1"/>
        <v>400</v>
      </c>
      <c r="AH17" s="14" t="s">
        <v>414</v>
      </c>
      <c r="AI17" s="18">
        <f t="shared" si="4"/>
        <v>720</v>
      </c>
      <c r="AJ17" s="14" t="s">
        <v>462</v>
      </c>
      <c r="AK17" s="18">
        <f t="shared" si="5"/>
        <v>540</v>
      </c>
    </row>
    <row r="18" spans="1:37" ht="16.5" x14ac:dyDescent="0.2">
      <c r="A18" s="14">
        <v>2</v>
      </c>
      <c r="B18" s="14">
        <v>9</v>
      </c>
      <c r="C18" s="14">
        <v>1</v>
      </c>
      <c r="D18" s="18">
        <f t="shared" si="0"/>
        <v>250</v>
      </c>
      <c r="E18" s="14" t="s">
        <v>414</v>
      </c>
      <c r="F18" s="18">
        <f t="shared" si="2"/>
        <v>360</v>
      </c>
      <c r="G18" s="14" t="s">
        <v>462</v>
      </c>
      <c r="H18" s="18">
        <f t="shared" si="3"/>
        <v>360</v>
      </c>
      <c r="I18" s="14" t="s">
        <v>470</v>
      </c>
      <c r="J18" s="18">
        <f t="shared" si="6"/>
        <v>30</v>
      </c>
      <c r="K18" s="14"/>
      <c r="L18" s="18"/>
      <c r="AD18" s="14">
        <v>2</v>
      </c>
      <c r="AE18" s="14">
        <v>9</v>
      </c>
      <c r="AF18" s="14">
        <v>1</v>
      </c>
      <c r="AG18" s="18">
        <f t="shared" si="1"/>
        <v>400</v>
      </c>
      <c r="AH18" s="14" t="s">
        <v>414</v>
      </c>
      <c r="AI18" s="18">
        <f t="shared" si="4"/>
        <v>720</v>
      </c>
      <c r="AJ18" s="14" t="s">
        <v>462</v>
      </c>
      <c r="AK18" s="18">
        <f t="shared" si="5"/>
        <v>540</v>
      </c>
    </row>
    <row r="19" spans="1:37" ht="16.5" x14ac:dyDescent="0.2">
      <c r="A19" s="14">
        <v>3</v>
      </c>
      <c r="B19" s="14">
        <v>1</v>
      </c>
      <c r="C19" s="14">
        <v>0</v>
      </c>
      <c r="D19" s="18">
        <f t="shared" si="0"/>
        <v>250</v>
      </c>
      <c r="E19" s="14" t="s">
        <v>414</v>
      </c>
      <c r="F19" s="18">
        <f t="shared" si="2"/>
        <v>480</v>
      </c>
      <c r="G19" s="14" t="s">
        <v>461</v>
      </c>
      <c r="H19" s="18">
        <f t="shared" si="3"/>
        <v>480</v>
      </c>
      <c r="I19" s="14" t="s">
        <v>471</v>
      </c>
      <c r="J19" s="18">
        <f t="shared" si="6"/>
        <v>50</v>
      </c>
      <c r="K19" s="14"/>
      <c r="L19" s="18"/>
      <c r="AD19" s="14">
        <v>3</v>
      </c>
      <c r="AE19" s="14">
        <v>1</v>
      </c>
      <c r="AF19" s="14">
        <v>0</v>
      </c>
      <c r="AG19" s="18">
        <f t="shared" si="1"/>
        <v>400</v>
      </c>
      <c r="AH19" s="14" t="s">
        <v>414</v>
      </c>
      <c r="AI19" s="18">
        <f t="shared" si="4"/>
        <v>960</v>
      </c>
      <c r="AJ19" s="14" t="s">
        <v>461</v>
      </c>
      <c r="AK19" s="18">
        <f t="shared" si="5"/>
        <v>720</v>
      </c>
    </row>
    <row r="20" spans="1:37" ht="16.5" x14ac:dyDescent="0.2">
      <c r="A20" s="14">
        <v>3</v>
      </c>
      <c r="B20" s="14">
        <v>2</v>
      </c>
      <c r="C20" s="14">
        <v>0</v>
      </c>
      <c r="D20" s="18">
        <f t="shared" si="0"/>
        <v>250</v>
      </c>
      <c r="E20" s="14" t="s">
        <v>414</v>
      </c>
      <c r="F20" s="18">
        <f t="shared" si="2"/>
        <v>480</v>
      </c>
      <c r="G20" s="14" t="s">
        <v>462</v>
      </c>
      <c r="H20" s="18">
        <f t="shared" si="3"/>
        <v>480</v>
      </c>
      <c r="I20" s="14" t="s">
        <v>470</v>
      </c>
      <c r="J20" s="18">
        <f t="shared" si="6"/>
        <v>50</v>
      </c>
      <c r="K20" s="14"/>
      <c r="L20" s="18"/>
      <c r="AD20" s="14">
        <v>3</v>
      </c>
      <c r="AE20" s="14">
        <v>2</v>
      </c>
      <c r="AF20" s="14">
        <v>0</v>
      </c>
      <c r="AG20" s="18">
        <f t="shared" si="1"/>
        <v>400</v>
      </c>
      <c r="AH20" s="14" t="s">
        <v>414</v>
      </c>
      <c r="AI20" s="18">
        <f t="shared" si="4"/>
        <v>960</v>
      </c>
      <c r="AJ20" s="14" t="s">
        <v>462</v>
      </c>
      <c r="AK20" s="18">
        <f t="shared" si="5"/>
        <v>720</v>
      </c>
    </row>
    <row r="21" spans="1:37" ht="16.5" x14ac:dyDescent="0.2">
      <c r="A21" s="14">
        <v>3</v>
      </c>
      <c r="B21" s="14">
        <v>3</v>
      </c>
      <c r="C21" s="14">
        <v>1</v>
      </c>
      <c r="D21" s="18">
        <f t="shared" si="0"/>
        <v>250</v>
      </c>
      <c r="E21" s="14" t="s">
        <v>414</v>
      </c>
      <c r="F21" s="18">
        <f t="shared" si="2"/>
        <v>480</v>
      </c>
      <c r="G21" s="14" t="s">
        <v>461</v>
      </c>
      <c r="H21" s="18">
        <f t="shared" si="3"/>
        <v>480</v>
      </c>
      <c r="I21" s="14" t="s">
        <v>471</v>
      </c>
      <c r="J21" s="18">
        <f t="shared" si="6"/>
        <v>50</v>
      </c>
      <c r="K21" s="14"/>
      <c r="L21" s="18"/>
      <c r="AD21" s="14">
        <v>3</v>
      </c>
      <c r="AE21" s="14">
        <v>3</v>
      </c>
      <c r="AF21" s="14">
        <v>1</v>
      </c>
      <c r="AG21" s="18">
        <f t="shared" si="1"/>
        <v>400</v>
      </c>
      <c r="AH21" s="14" t="s">
        <v>414</v>
      </c>
      <c r="AI21" s="18">
        <f t="shared" si="4"/>
        <v>960</v>
      </c>
      <c r="AJ21" s="14" t="s">
        <v>461</v>
      </c>
      <c r="AK21" s="18">
        <f t="shared" si="5"/>
        <v>720</v>
      </c>
    </row>
    <row r="22" spans="1:37" ht="16.5" x14ac:dyDescent="0.2">
      <c r="A22" s="14">
        <v>3</v>
      </c>
      <c r="B22" s="14">
        <v>4</v>
      </c>
      <c r="C22" s="14">
        <v>0</v>
      </c>
      <c r="D22" s="18">
        <f t="shared" si="0"/>
        <v>250</v>
      </c>
      <c r="E22" s="14" t="s">
        <v>414</v>
      </c>
      <c r="F22" s="18">
        <f t="shared" si="2"/>
        <v>480</v>
      </c>
      <c r="G22" s="14" t="s">
        <v>462</v>
      </c>
      <c r="H22" s="18">
        <f t="shared" si="3"/>
        <v>480</v>
      </c>
      <c r="I22" s="14" t="s">
        <v>470</v>
      </c>
      <c r="J22" s="18">
        <f t="shared" si="6"/>
        <v>50</v>
      </c>
      <c r="K22" s="14"/>
      <c r="L22" s="18"/>
      <c r="AD22" s="14">
        <v>3</v>
      </c>
      <c r="AE22" s="14">
        <v>4</v>
      </c>
      <c r="AF22" s="14">
        <v>0</v>
      </c>
      <c r="AG22" s="18">
        <f t="shared" si="1"/>
        <v>400</v>
      </c>
      <c r="AH22" s="14" t="s">
        <v>414</v>
      </c>
      <c r="AI22" s="18">
        <f t="shared" si="4"/>
        <v>960</v>
      </c>
      <c r="AJ22" s="14" t="s">
        <v>462</v>
      </c>
      <c r="AK22" s="18">
        <f t="shared" si="5"/>
        <v>720</v>
      </c>
    </row>
    <row r="23" spans="1:37" ht="16.5" x14ac:dyDescent="0.2">
      <c r="A23" s="14">
        <v>3</v>
      </c>
      <c r="B23" s="14">
        <v>5</v>
      </c>
      <c r="C23" s="14">
        <v>0</v>
      </c>
      <c r="D23" s="18">
        <f t="shared" si="0"/>
        <v>250</v>
      </c>
      <c r="E23" s="14" t="s">
        <v>414</v>
      </c>
      <c r="F23" s="18">
        <f t="shared" si="2"/>
        <v>480</v>
      </c>
      <c r="G23" s="14" t="s">
        <v>461</v>
      </c>
      <c r="H23" s="18">
        <f t="shared" si="3"/>
        <v>480</v>
      </c>
      <c r="I23" s="14" t="s">
        <v>471</v>
      </c>
      <c r="J23" s="18">
        <f t="shared" si="6"/>
        <v>50</v>
      </c>
      <c r="K23" s="14"/>
      <c r="L23" s="18"/>
      <c r="AD23" s="14">
        <v>3</v>
      </c>
      <c r="AE23" s="14">
        <v>5</v>
      </c>
      <c r="AF23" s="14">
        <v>0</v>
      </c>
      <c r="AG23" s="18">
        <f t="shared" si="1"/>
        <v>400</v>
      </c>
      <c r="AH23" s="14" t="s">
        <v>414</v>
      </c>
      <c r="AI23" s="18">
        <f t="shared" si="4"/>
        <v>960</v>
      </c>
      <c r="AJ23" s="14" t="s">
        <v>461</v>
      </c>
      <c r="AK23" s="18">
        <f t="shared" si="5"/>
        <v>720</v>
      </c>
    </row>
    <row r="24" spans="1:37" ht="16.5" x14ac:dyDescent="0.2">
      <c r="A24" s="14">
        <v>3</v>
      </c>
      <c r="B24" s="14">
        <v>6</v>
      </c>
      <c r="C24" s="14">
        <v>1</v>
      </c>
      <c r="D24" s="18">
        <f t="shared" si="0"/>
        <v>250</v>
      </c>
      <c r="E24" s="14" t="s">
        <v>414</v>
      </c>
      <c r="F24" s="18">
        <f t="shared" si="2"/>
        <v>480</v>
      </c>
      <c r="G24" s="14" t="s">
        <v>462</v>
      </c>
      <c r="H24" s="18">
        <f t="shared" si="3"/>
        <v>480</v>
      </c>
      <c r="I24" s="14" t="s">
        <v>470</v>
      </c>
      <c r="J24" s="18">
        <f t="shared" si="6"/>
        <v>50</v>
      </c>
      <c r="K24" s="14"/>
      <c r="L24" s="18"/>
      <c r="AD24" s="14">
        <v>3</v>
      </c>
      <c r="AE24" s="14">
        <v>6</v>
      </c>
      <c r="AF24" s="14">
        <v>1</v>
      </c>
      <c r="AG24" s="18">
        <f t="shared" si="1"/>
        <v>400</v>
      </c>
      <c r="AH24" s="14" t="s">
        <v>414</v>
      </c>
      <c r="AI24" s="18">
        <f t="shared" si="4"/>
        <v>960</v>
      </c>
      <c r="AJ24" s="14" t="s">
        <v>462</v>
      </c>
      <c r="AK24" s="18">
        <f t="shared" si="5"/>
        <v>720</v>
      </c>
    </row>
    <row r="25" spans="1:37" ht="16.5" x14ac:dyDescent="0.2">
      <c r="A25" s="14">
        <v>3</v>
      </c>
      <c r="B25" s="14">
        <v>7</v>
      </c>
      <c r="C25" s="14">
        <v>0</v>
      </c>
      <c r="D25" s="18">
        <f t="shared" si="0"/>
        <v>250</v>
      </c>
      <c r="E25" s="14" t="s">
        <v>414</v>
      </c>
      <c r="F25" s="18">
        <f t="shared" si="2"/>
        <v>480</v>
      </c>
      <c r="G25" s="14" t="s">
        <v>461</v>
      </c>
      <c r="H25" s="18">
        <f t="shared" si="3"/>
        <v>480</v>
      </c>
      <c r="I25" s="14" t="s">
        <v>471</v>
      </c>
      <c r="J25" s="18">
        <f t="shared" si="6"/>
        <v>50</v>
      </c>
      <c r="K25" s="14"/>
      <c r="L25" s="18"/>
      <c r="AD25" s="14">
        <v>3</v>
      </c>
      <c r="AE25" s="14">
        <v>7</v>
      </c>
      <c r="AF25" s="14">
        <v>0</v>
      </c>
      <c r="AG25" s="18">
        <f t="shared" si="1"/>
        <v>400</v>
      </c>
      <c r="AH25" s="14" t="s">
        <v>414</v>
      </c>
      <c r="AI25" s="18">
        <f t="shared" si="4"/>
        <v>960</v>
      </c>
      <c r="AJ25" s="14" t="s">
        <v>461</v>
      </c>
      <c r="AK25" s="18">
        <f t="shared" si="5"/>
        <v>720</v>
      </c>
    </row>
    <row r="26" spans="1:37" ht="16.5" x14ac:dyDescent="0.2">
      <c r="A26" s="14">
        <v>3</v>
      </c>
      <c r="B26" s="14">
        <v>8</v>
      </c>
      <c r="C26" s="14">
        <v>0</v>
      </c>
      <c r="D26" s="18">
        <f t="shared" si="0"/>
        <v>250</v>
      </c>
      <c r="E26" s="14" t="s">
        <v>414</v>
      </c>
      <c r="F26" s="18">
        <f t="shared" si="2"/>
        <v>480</v>
      </c>
      <c r="G26" s="14" t="s">
        <v>462</v>
      </c>
      <c r="H26" s="18">
        <f t="shared" si="3"/>
        <v>480</v>
      </c>
      <c r="I26" s="14" t="s">
        <v>470</v>
      </c>
      <c r="J26" s="18">
        <f t="shared" si="6"/>
        <v>50</v>
      </c>
      <c r="K26" s="14"/>
      <c r="L26" s="18"/>
      <c r="AD26" s="14">
        <v>3</v>
      </c>
      <c r="AE26" s="14">
        <v>8</v>
      </c>
      <c r="AF26" s="14">
        <v>0</v>
      </c>
      <c r="AG26" s="18">
        <f t="shared" si="1"/>
        <v>400</v>
      </c>
      <c r="AH26" s="14" t="s">
        <v>414</v>
      </c>
      <c r="AI26" s="18">
        <f t="shared" si="4"/>
        <v>960</v>
      </c>
      <c r="AJ26" s="14" t="s">
        <v>462</v>
      </c>
      <c r="AK26" s="18">
        <f t="shared" si="5"/>
        <v>720</v>
      </c>
    </row>
    <row r="27" spans="1:37" ht="16.5" x14ac:dyDescent="0.2">
      <c r="A27" s="14">
        <v>3</v>
      </c>
      <c r="B27" s="14">
        <v>9</v>
      </c>
      <c r="C27" s="14">
        <v>1</v>
      </c>
      <c r="D27" s="18">
        <f t="shared" si="0"/>
        <v>250</v>
      </c>
      <c r="E27" s="14" t="s">
        <v>414</v>
      </c>
      <c r="F27" s="18">
        <f t="shared" si="2"/>
        <v>480</v>
      </c>
      <c r="G27" s="14" t="s">
        <v>461</v>
      </c>
      <c r="H27" s="18">
        <f t="shared" si="3"/>
        <v>480</v>
      </c>
      <c r="I27" s="14" t="s">
        <v>471</v>
      </c>
      <c r="J27" s="18">
        <f t="shared" si="6"/>
        <v>50</v>
      </c>
      <c r="K27" s="14"/>
      <c r="L27" s="18"/>
      <c r="AD27" s="14">
        <v>3</v>
      </c>
      <c r="AE27" s="14">
        <v>9</v>
      </c>
      <c r="AF27" s="14">
        <v>1</v>
      </c>
      <c r="AG27" s="18">
        <f t="shared" si="1"/>
        <v>400</v>
      </c>
      <c r="AH27" s="14" t="s">
        <v>414</v>
      </c>
      <c r="AI27" s="18">
        <f t="shared" si="4"/>
        <v>960</v>
      </c>
      <c r="AJ27" s="14" t="s">
        <v>461</v>
      </c>
      <c r="AK27" s="18">
        <f t="shared" si="5"/>
        <v>720</v>
      </c>
    </row>
    <row r="28" spans="1:37" ht="16.5" x14ac:dyDescent="0.2">
      <c r="A28" s="14">
        <v>3</v>
      </c>
      <c r="B28" s="14">
        <v>10</v>
      </c>
      <c r="C28" s="14">
        <v>0</v>
      </c>
      <c r="D28" s="18">
        <f t="shared" si="0"/>
        <v>250</v>
      </c>
      <c r="E28" s="14" t="s">
        <v>414</v>
      </c>
      <c r="F28" s="18">
        <f t="shared" si="2"/>
        <v>480</v>
      </c>
      <c r="G28" s="14" t="s">
        <v>462</v>
      </c>
      <c r="H28" s="18">
        <f t="shared" si="3"/>
        <v>480</v>
      </c>
      <c r="I28" s="14" t="s">
        <v>470</v>
      </c>
      <c r="J28" s="18">
        <f t="shared" si="6"/>
        <v>50</v>
      </c>
      <c r="K28" s="14"/>
      <c r="L28" s="18"/>
      <c r="AD28" s="14">
        <v>3</v>
      </c>
      <c r="AE28" s="14">
        <v>10</v>
      </c>
      <c r="AF28" s="14">
        <v>0</v>
      </c>
      <c r="AG28" s="18">
        <f t="shared" si="1"/>
        <v>400</v>
      </c>
      <c r="AH28" s="14" t="s">
        <v>414</v>
      </c>
      <c r="AI28" s="18">
        <f t="shared" si="4"/>
        <v>960</v>
      </c>
      <c r="AJ28" s="14" t="s">
        <v>462</v>
      </c>
      <c r="AK28" s="18">
        <f t="shared" si="5"/>
        <v>720</v>
      </c>
    </row>
    <row r="29" spans="1:37" ht="16.5" x14ac:dyDescent="0.2">
      <c r="A29" s="14">
        <v>3</v>
      </c>
      <c r="B29" s="14">
        <v>11</v>
      </c>
      <c r="C29" s="14">
        <v>0</v>
      </c>
      <c r="D29" s="18">
        <f t="shared" si="0"/>
        <v>250</v>
      </c>
      <c r="E29" s="14" t="s">
        <v>414</v>
      </c>
      <c r="F29" s="18">
        <f t="shared" si="2"/>
        <v>480</v>
      </c>
      <c r="G29" s="14" t="s">
        <v>461</v>
      </c>
      <c r="H29" s="18">
        <f t="shared" si="3"/>
        <v>480</v>
      </c>
      <c r="I29" s="14" t="s">
        <v>471</v>
      </c>
      <c r="J29" s="18">
        <f t="shared" si="6"/>
        <v>50</v>
      </c>
      <c r="K29" s="14"/>
      <c r="L29" s="18"/>
      <c r="AD29" s="14">
        <v>3</v>
      </c>
      <c r="AE29" s="14">
        <v>11</v>
      </c>
      <c r="AF29" s="14">
        <v>0</v>
      </c>
      <c r="AG29" s="18">
        <f t="shared" si="1"/>
        <v>400</v>
      </c>
      <c r="AH29" s="14" t="s">
        <v>414</v>
      </c>
      <c r="AI29" s="18">
        <f t="shared" si="4"/>
        <v>960</v>
      </c>
      <c r="AJ29" s="14" t="s">
        <v>461</v>
      </c>
      <c r="AK29" s="18">
        <f t="shared" si="5"/>
        <v>720</v>
      </c>
    </row>
    <row r="30" spans="1:37" ht="16.5" x14ac:dyDescent="0.2">
      <c r="A30" s="14">
        <v>3</v>
      </c>
      <c r="B30" s="14">
        <v>12</v>
      </c>
      <c r="C30" s="14">
        <v>1</v>
      </c>
      <c r="D30" s="18">
        <f t="shared" si="0"/>
        <v>250</v>
      </c>
      <c r="E30" s="14" t="s">
        <v>414</v>
      </c>
      <c r="F30" s="18">
        <f t="shared" si="2"/>
        <v>480</v>
      </c>
      <c r="G30" s="14" t="s">
        <v>462</v>
      </c>
      <c r="H30" s="18">
        <f t="shared" si="3"/>
        <v>480</v>
      </c>
      <c r="I30" s="14" t="s">
        <v>470</v>
      </c>
      <c r="J30" s="18">
        <f t="shared" si="6"/>
        <v>50</v>
      </c>
      <c r="K30" s="14"/>
      <c r="L30" s="18"/>
      <c r="AD30" s="14">
        <v>3</v>
      </c>
      <c r="AE30" s="14">
        <v>12</v>
      </c>
      <c r="AF30" s="14">
        <v>1</v>
      </c>
      <c r="AG30" s="18">
        <f t="shared" si="1"/>
        <v>400</v>
      </c>
      <c r="AH30" s="14" t="s">
        <v>414</v>
      </c>
      <c r="AI30" s="18">
        <f t="shared" si="4"/>
        <v>960</v>
      </c>
      <c r="AJ30" s="14" t="s">
        <v>462</v>
      </c>
      <c r="AK30" s="18">
        <f t="shared" si="5"/>
        <v>720</v>
      </c>
    </row>
    <row r="31" spans="1:37" ht="16.5" x14ac:dyDescent="0.2">
      <c r="A31" s="14">
        <v>3</v>
      </c>
      <c r="B31" s="14">
        <v>13</v>
      </c>
      <c r="C31" s="14">
        <v>0</v>
      </c>
      <c r="D31" s="18">
        <f t="shared" si="0"/>
        <v>250</v>
      </c>
      <c r="E31" s="14" t="s">
        <v>414</v>
      </c>
      <c r="F31" s="18">
        <f t="shared" si="2"/>
        <v>480</v>
      </c>
      <c r="G31" s="14" t="s">
        <v>461</v>
      </c>
      <c r="H31" s="18">
        <f t="shared" si="3"/>
        <v>480</v>
      </c>
      <c r="I31" s="14" t="s">
        <v>471</v>
      </c>
      <c r="J31" s="18">
        <f t="shared" si="6"/>
        <v>50</v>
      </c>
      <c r="K31" s="14"/>
      <c r="L31" s="18"/>
      <c r="AD31" s="14">
        <v>3</v>
      </c>
      <c r="AE31" s="14">
        <v>13</v>
      </c>
      <c r="AF31" s="14">
        <v>0</v>
      </c>
      <c r="AG31" s="18">
        <f t="shared" si="1"/>
        <v>400</v>
      </c>
      <c r="AH31" s="14" t="s">
        <v>414</v>
      </c>
      <c r="AI31" s="18">
        <f t="shared" si="4"/>
        <v>960</v>
      </c>
      <c r="AJ31" s="14" t="s">
        <v>461</v>
      </c>
      <c r="AK31" s="18">
        <f t="shared" si="5"/>
        <v>720</v>
      </c>
    </row>
    <row r="32" spans="1:37" ht="16.5" x14ac:dyDescent="0.2">
      <c r="A32" s="14">
        <v>3</v>
      </c>
      <c r="B32" s="14">
        <v>14</v>
      </c>
      <c r="C32" s="14">
        <v>0</v>
      </c>
      <c r="D32" s="18">
        <f t="shared" si="0"/>
        <v>250</v>
      </c>
      <c r="E32" s="14" t="s">
        <v>414</v>
      </c>
      <c r="F32" s="18">
        <f t="shared" si="2"/>
        <v>480</v>
      </c>
      <c r="G32" s="14" t="s">
        <v>462</v>
      </c>
      <c r="H32" s="18">
        <f t="shared" si="3"/>
        <v>480</v>
      </c>
      <c r="I32" s="14" t="s">
        <v>470</v>
      </c>
      <c r="J32" s="18">
        <f t="shared" si="6"/>
        <v>50</v>
      </c>
      <c r="K32" s="14"/>
      <c r="L32" s="18"/>
      <c r="AD32" s="14">
        <v>3</v>
      </c>
      <c r="AE32" s="14">
        <v>14</v>
      </c>
      <c r="AF32" s="14">
        <v>0</v>
      </c>
      <c r="AG32" s="18">
        <f t="shared" si="1"/>
        <v>400</v>
      </c>
      <c r="AH32" s="14" t="s">
        <v>414</v>
      </c>
      <c r="AI32" s="18">
        <f t="shared" si="4"/>
        <v>960</v>
      </c>
      <c r="AJ32" s="14" t="s">
        <v>462</v>
      </c>
      <c r="AK32" s="18">
        <f t="shared" si="5"/>
        <v>720</v>
      </c>
    </row>
    <row r="33" spans="1:37" ht="16.5" x14ac:dyDescent="0.2">
      <c r="A33" s="14">
        <v>3</v>
      </c>
      <c r="B33" s="14">
        <v>15</v>
      </c>
      <c r="C33" s="14">
        <v>1</v>
      </c>
      <c r="D33" s="18">
        <f t="shared" si="0"/>
        <v>250</v>
      </c>
      <c r="E33" s="14" t="s">
        <v>414</v>
      </c>
      <c r="F33" s="18">
        <f t="shared" si="2"/>
        <v>480</v>
      </c>
      <c r="G33" s="14" t="s">
        <v>462</v>
      </c>
      <c r="H33" s="18">
        <f t="shared" si="3"/>
        <v>480</v>
      </c>
      <c r="I33" s="14" t="s">
        <v>471</v>
      </c>
      <c r="J33" s="18">
        <f t="shared" si="6"/>
        <v>50</v>
      </c>
      <c r="K33" s="14"/>
      <c r="L33" s="18"/>
      <c r="AD33" s="14">
        <v>3</v>
      </c>
      <c r="AE33" s="14">
        <v>15</v>
      </c>
      <c r="AF33" s="14">
        <v>1</v>
      </c>
      <c r="AG33" s="18">
        <f t="shared" si="1"/>
        <v>400</v>
      </c>
      <c r="AH33" s="14" t="s">
        <v>414</v>
      </c>
      <c r="AI33" s="18">
        <f t="shared" si="4"/>
        <v>960</v>
      </c>
      <c r="AJ33" s="14" t="s">
        <v>462</v>
      </c>
      <c r="AK33" s="18">
        <f t="shared" si="5"/>
        <v>720</v>
      </c>
    </row>
    <row r="34" spans="1:37" ht="16.5" x14ac:dyDescent="0.2">
      <c r="A34" s="14">
        <v>4</v>
      </c>
      <c r="B34" s="14">
        <v>1</v>
      </c>
      <c r="C34" s="14">
        <v>0</v>
      </c>
      <c r="D34" s="18">
        <f t="shared" si="0"/>
        <v>400</v>
      </c>
      <c r="E34" s="14" t="s">
        <v>414</v>
      </c>
      <c r="F34" s="18">
        <f t="shared" si="2"/>
        <v>540</v>
      </c>
      <c r="G34" s="14" t="s">
        <v>461</v>
      </c>
      <c r="H34" s="18">
        <f t="shared" si="3"/>
        <v>540</v>
      </c>
      <c r="I34" s="14" t="s">
        <v>472</v>
      </c>
      <c r="J34" s="18">
        <f t="shared" ref="J34:L68" si="7">INDEX($X$4:$X$13,$A34)</f>
        <v>20</v>
      </c>
      <c r="K34" s="14" t="s">
        <v>476</v>
      </c>
      <c r="L34" s="18">
        <f>INDEX($Z$4:$Z$13,A34)</f>
        <v>5</v>
      </c>
      <c r="AD34" s="14">
        <v>4</v>
      </c>
      <c r="AE34" s="14">
        <v>1</v>
      </c>
      <c r="AF34" s="14">
        <v>0</v>
      </c>
      <c r="AG34" s="18">
        <f t="shared" si="1"/>
        <v>600</v>
      </c>
      <c r="AH34" s="14" t="s">
        <v>414</v>
      </c>
      <c r="AI34" s="18">
        <f t="shared" si="4"/>
        <v>1080</v>
      </c>
      <c r="AJ34" s="14" t="s">
        <v>461</v>
      </c>
      <c r="AK34" s="18">
        <f t="shared" si="5"/>
        <v>810</v>
      </c>
    </row>
    <row r="35" spans="1:37" ht="16.5" x14ac:dyDescent="0.2">
      <c r="A35" s="14">
        <v>4</v>
      </c>
      <c r="B35" s="14">
        <v>2</v>
      </c>
      <c r="C35" s="14">
        <v>0</v>
      </c>
      <c r="D35" s="18">
        <f t="shared" si="0"/>
        <v>400</v>
      </c>
      <c r="E35" s="14" t="s">
        <v>414</v>
      </c>
      <c r="F35" s="18">
        <f t="shared" si="2"/>
        <v>540</v>
      </c>
      <c r="G35" s="14" t="s">
        <v>462</v>
      </c>
      <c r="H35" s="18">
        <f t="shared" si="3"/>
        <v>540</v>
      </c>
      <c r="I35" s="14" t="s">
        <v>473</v>
      </c>
      <c r="J35" s="18">
        <f t="shared" si="7"/>
        <v>20</v>
      </c>
      <c r="K35" s="14" t="s">
        <v>477</v>
      </c>
      <c r="L35" s="18">
        <f t="shared" ref="L35:L98" si="8">INDEX($Z$4:$Z$13,A35)</f>
        <v>5</v>
      </c>
      <c r="AD35" s="14">
        <v>4</v>
      </c>
      <c r="AE35" s="14">
        <v>2</v>
      </c>
      <c r="AF35" s="14">
        <v>0</v>
      </c>
      <c r="AG35" s="18">
        <f t="shared" si="1"/>
        <v>600</v>
      </c>
      <c r="AH35" s="14" t="s">
        <v>414</v>
      </c>
      <c r="AI35" s="18">
        <f t="shared" si="4"/>
        <v>1080</v>
      </c>
      <c r="AJ35" s="14" t="s">
        <v>462</v>
      </c>
      <c r="AK35" s="18">
        <f t="shared" si="5"/>
        <v>810</v>
      </c>
    </row>
    <row r="36" spans="1:37" ht="16.5" x14ac:dyDescent="0.2">
      <c r="A36" s="14">
        <v>4</v>
      </c>
      <c r="B36" s="14">
        <v>3</v>
      </c>
      <c r="C36" s="14">
        <v>1</v>
      </c>
      <c r="D36" s="18">
        <f t="shared" ref="D36:D67" si="9">ROUND(INDEX($S$4:$S$13,A36)/INDEX($T$4:$T$13,A36)/50,0)*50</f>
        <v>400</v>
      </c>
      <c r="E36" s="14" t="s">
        <v>414</v>
      </c>
      <c r="F36" s="18">
        <f t="shared" si="2"/>
        <v>540</v>
      </c>
      <c r="G36" s="14" t="s">
        <v>461</v>
      </c>
      <c r="H36" s="18">
        <f t="shared" si="3"/>
        <v>540</v>
      </c>
      <c r="I36" s="14" t="s">
        <v>472</v>
      </c>
      <c r="J36" s="18">
        <f t="shared" si="7"/>
        <v>20</v>
      </c>
      <c r="K36" s="14" t="s">
        <v>478</v>
      </c>
      <c r="L36" s="18">
        <f t="shared" si="8"/>
        <v>5</v>
      </c>
      <c r="AD36" s="14">
        <v>4</v>
      </c>
      <c r="AE36" s="14">
        <v>3</v>
      </c>
      <c r="AF36" s="14">
        <v>1</v>
      </c>
      <c r="AG36" s="18">
        <f t="shared" ref="AG36:AG67" si="10">ROUND(INDEX($AO$4:$AO$13,A36)/INDEX($AP$4:$AP$13,A36)/50,0)*50</f>
        <v>600</v>
      </c>
      <c r="AH36" s="14" t="s">
        <v>414</v>
      </c>
      <c r="AI36" s="18">
        <f t="shared" si="4"/>
        <v>1080</v>
      </c>
      <c r="AJ36" s="14" t="s">
        <v>461</v>
      </c>
      <c r="AK36" s="18">
        <f t="shared" si="5"/>
        <v>810</v>
      </c>
    </row>
    <row r="37" spans="1:37" ht="16.5" x14ac:dyDescent="0.2">
      <c r="A37" s="14">
        <v>4</v>
      </c>
      <c r="B37" s="14">
        <v>4</v>
      </c>
      <c r="C37" s="14">
        <v>0</v>
      </c>
      <c r="D37" s="18">
        <f t="shared" si="9"/>
        <v>400</v>
      </c>
      <c r="E37" s="14" t="s">
        <v>414</v>
      </c>
      <c r="F37" s="18">
        <f t="shared" si="2"/>
        <v>540</v>
      </c>
      <c r="G37" s="14" t="s">
        <v>462</v>
      </c>
      <c r="H37" s="18">
        <f t="shared" si="3"/>
        <v>540</v>
      </c>
      <c r="I37" s="14" t="s">
        <v>473</v>
      </c>
      <c r="J37" s="18">
        <f t="shared" si="7"/>
        <v>20</v>
      </c>
      <c r="K37" s="14" t="s">
        <v>479</v>
      </c>
      <c r="L37" s="18">
        <f t="shared" si="8"/>
        <v>5</v>
      </c>
      <c r="AD37" s="14">
        <v>4</v>
      </c>
      <c r="AE37" s="14">
        <v>4</v>
      </c>
      <c r="AF37" s="14">
        <v>0</v>
      </c>
      <c r="AG37" s="18">
        <f t="shared" si="10"/>
        <v>600</v>
      </c>
      <c r="AH37" s="14" t="s">
        <v>414</v>
      </c>
      <c r="AI37" s="18">
        <f t="shared" si="4"/>
        <v>1080</v>
      </c>
      <c r="AJ37" s="14" t="s">
        <v>462</v>
      </c>
      <c r="AK37" s="18">
        <f t="shared" si="5"/>
        <v>810</v>
      </c>
    </row>
    <row r="38" spans="1:37" ht="16.5" x14ac:dyDescent="0.2">
      <c r="A38" s="14">
        <v>4</v>
      </c>
      <c r="B38" s="14">
        <v>5</v>
      </c>
      <c r="C38" s="14">
        <v>0</v>
      </c>
      <c r="D38" s="18">
        <f t="shared" si="9"/>
        <v>400</v>
      </c>
      <c r="E38" s="14" t="s">
        <v>414</v>
      </c>
      <c r="F38" s="18">
        <f t="shared" si="2"/>
        <v>540</v>
      </c>
      <c r="G38" s="14" t="s">
        <v>461</v>
      </c>
      <c r="H38" s="18">
        <f t="shared" si="3"/>
        <v>540</v>
      </c>
      <c r="I38" s="14" t="s">
        <v>472</v>
      </c>
      <c r="J38" s="18">
        <f t="shared" si="7"/>
        <v>20</v>
      </c>
      <c r="K38" s="14" t="s">
        <v>480</v>
      </c>
      <c r="L38" s="18">
        <f t="shared" si="8"/>
        <v>5</v>
      </c>
      <c r="AD38" s="14">
        <v>4</v>
      </c>
      <c r="AE38" s="14">
        <v>5</v>
      </c>
      <c r="AF38" s="14">
        <v>0</v>
      </c>
      <c r="AG38" s="18">
        <f t="shared" si="10"/>
        <v>600</v>
      </c>
      <c r="AH38" s="14" t="s">
        <v>414</v>
      </c>
      <c r="AI38" s="18">
        <f t="shared" si="4"/>
        <v>1080</v>
      </c>
      <c r="AJ38" s="14" t="s">
        <v>461</v>
      </c>
      <c r="AK38" s="18">
        <f t="shared" si="5"/>
        <v>810</v>
      </c>
    </row>
    <row r="39" spans="1:37" ht="16.5" x14ac:dyDescent="0.2">
      <c r="A39" s="14">
        <v>4</v>
      </c>
      <c r="B39" s="14">
        <v>6</v>
      </c>
      <c r="C39" s="14">
        <v>1</v>
      </c>
      <c r="D39" s="18">
        <f t="shared" si="9"/>
        <v>400</v>
      </c>
      <c r="E39" s="14" t="s">
        <v>414</v>
      </c>
      <c r="F39" s="18">
        <f t="shared" si="2"/>
        <v>540</v>
      </c>
      <c r="G39" s="14" t="s">
        <v>462</v>
      </c>
      <c r="H39" s="18">
        <f t="shared" si="3"/>
        <v>540</v>
      </c>
      <c r="I39" s="14" t="s">
        <v>473</v>
      </c>
      <c r="J39" s="18">
        <f t="shared" si="7"/>
        <v>20</v>
      </c>
      <c r="K39" s="14" t="s">
        <v>476</v>
      </c>
      <c r="L39" s="18">
        <f t="shared" si="8"/>
        <v>5</v>
      </c>
      <c r="AD39" s="14">
        <v>4</v>
      </c>
      <c r="AE39" s="14">
        <v>6</v>
      </c>
      <c r="AF39" s="14">
        <v>1</v>
      </c>
      <c r="AG39" s="18">
        <f t="shared" si="10"/>
        <v>600</v>
      </c>
      <c r="AH39" s="14" t="s">
        <v>414</v>
      </c>
      <c r="AI39" s="18">
        <f t="shared" si="4"/>
        <v>1080</v>
      </c>
      <c r="AJ39" s="14" t="s">
        <v>462</v>
      </c>
      <c r="AK39" s="18">
        <f t="shared" si="5"/>
        <v>810</v>
      </c>
    </row>
    <row r="40" spans="1:37" ht="16.5" x14ac:dyDescent="0.2">
      <c r="A40" s="14">
        <v>4</v>
      </c>
      <c r="B40" s="14">
        <v>7</v>
      </c>
      <c r="C40" s="14">
        <v>0</v>
      </c>
      <c r="D40" s="18">
        <f t="shared" si="9"/>
        <v>400</v>
      </c>
      <c r="E40" s="14" t="s">
        <v>414</v>
      </c>
      <c r="F40" s="18">
        <f t="shared" si="2"/>
        <v>540</v>
      </c>
      <c r="G40" s="14" t="s">
        <v>461</v>
      </c>
      <c r="H40" s="18">
        <f t="shared" si="3"/>
        <v>540</v>
      </c>
      <c r="I40" s="14" t="s">
        <v>472</v>
      </c>
      <c r="J40" s="18">
        <f t="shared" si="7"/>
        <v>20</v>
      </c>
      <c r="K40" s="14" t="s">
        <v>477</v>
      </c>
      <c r="L40" s="18">
        <f t="shared" si="8"/>
        <v>5</v>
      </c>
      <c r="AD40" s="14">
        <v>4</v>
      </c>
      <c r="AE40" s="14">
        <v>7</v>
      </c>
      <c r="AF40" s="14">
        <v>0</v>
      </c>
      <c r="AG40" s="18">
        <f t="shared" si="10"/>
        <v>600</v>
      </c>
      <c r="AH40" s="14" t="s">
        <v>414</v>
      </c>
      <c r="AI40" s="18">
        <f t="shared" si="4"/>
        <v>1080</v>
      </c>
      <c r="AJ40" s="14" t="s">
        <v>461</v>
      </c>
      <c r="AK40" s="18">
        <f t="shared" si="5"/>
        <v>810</v>
      </c>
    </row>
    <row r="41" spans="1:37" ht="16.5" x14ac:dyDescent="0.2">
      <c r="A41" s="14">
        <v>4</v>
      </c>
      <c r="B41" s="14">
        <v>8</v>
      </c>
      <c r="C41" s="14">
        <v>0</v>
      </c>
      <c r="D41" s="18">
        <f t="shared" si="9"/>
        <v>400</v>
      </c>
      <c r="E41" s="14" t="s">
        <v>414</v>
      </c>
      <c r="F41" s="18">
        <f t="shared" si="2"/>
        <v>540</v>
      </c>
      <c r="G41" s="14" t="s">
        <v>462</v>
      </c>
      <c r="H41" s="18">
        <f t="shared" si="3"/>
        <v>540</v>
      </c>
      <c r="I41" s="14" t="s">
        <v>473</v>
      </c>
      <c r="J41" s="18">
        <f t="shared" si="7"/>
        <v>20</v>
      </c>
      <c r="K41" s="14" t="s">
        <v>478</v>
      </c>
      <c r="L41" s="18">
        <f t="shared" si="8"/>
        <v>5</v>
      </c>
      <c r="AD41" s="14">
        <v>4</v>
      </c>
      <c r="AE41" s="14">
        <v>8</v>
      </c>
      <c r="AF41" s="14">
        <v>0</v>
      </c>
      <c r="AG41" s="18">
        <f t="shared" si="10"/>
        <v>600</v>
      </c>
      <c r="AH41" s="14" t="s">
        <v>414</v>
      </c>
      <c r="AI41" s="18">
        <f t="shared" si="4"/>
        <v>1080</v>
      </c>
      <c r="AJ41" s="14" t="s">
        <v>462</v>
      </c>
      <c r="AK41" s="18">
        <f t="shared" si="5"/>
        <v>810</v>
      </c>
    </row>
    <row r="42" spans="1:37" ht="16.5" x14ac:dyDescent="0.2">
      <c r="A42" s="14">
        <v>4</v>
      </c>
      <c r="B42" s="14">
        <v>9</v>
      </c>
      <c r="C42" s="14">
        <v>1</v>
      </c>
      <c r="D42" s="18">
        <f t="shared" si="9"/>
        <v>400</v>
      </c>
      <c r="E42" s="14" t="s">
        <v>414</v>
      </c>
      <c r="F42" s="18">
        <f t="shared" si="2"/>
        <v>540</v>
      </c>
      <c r="G42" s="14" t="s">
        <v>461</v>
      </c>
      <c r="H42" s="18">
        <f t="shared" si="3"/>
        <v>540</v>
      </c>
      <c r="I42" s="14" t="s">
        <v>472</v>
      </c>
      <c r="J42" s="18">
        <f t="shared" si="7"/>
        <v>20</v>
      </c>
      <c r="K42" s="14" t="s">
        <v>479</v>
      </c>
      <c r="L42" s="18">
        <f t="shared" si="8"/>
        <v>5</v>
      </c>
      <c r="AD42" s="14">
        <v>4</v>
      </c>
      <c r="AE42" s="14">
        <v>9</v>
      </c>
      <c r="AF42" s="14">
        <v>1</v>
      </c>
      <c r="AG42" s="18">
        <f t="shared" si="10"/>
        <v>600</v>
      </c>
      <c r="AH42" s="14" t="s">
        <v>414</v>
      </c>
      <c r="AI42" s="18">
        <f t="shared" si="4"/>
        <v>1080</v>
      </c>
      <c r="AJ42" s="14" t="s">
        <v>461</v>
      </c>
      <c r="AK42" s="18">
        <f t="shared" si="5"/>
        <v>810</v>
      </c>
    </row>
    <row r="43" spans="1:37" ht="16.5" x14ac:dyDescent="0.2">
      <c r="A43" s="14">
        <v>4</v>
      </c>
      <c r="B43" s="14">
        <v>10</v>
      </c>
      <c r="C43" s="14">
        <v>0</v>
      </c>
      <c r="D43" s="18">
        <f t="shared" si="9"/>
        <v>400</v>
      </c>
      <c r="E43" s="14" t="s">
        <v>414</v>
      </c>
      <c r="F43" s="18">
        <f t="shared" si="2"/>
        <v>540</v>
      </c>
      <c r="G43" s="14" t="s">
        <v>462</v>
      </c>
      <c r="H43" s="18">
        <f t="shared" si="3"/>
        <v>540</v>
      </c>
      <c r="I43" s="14" t="s">
        <v>473</v>
      </c>
      <c r="J43" s="18">
        <f t="shared" si="7"/>
        <v>20</v>
      </c>
      <c r="K43" s="14" t="s">
        <v>480</v>
      </c>
      <c r="L43" s="18">
        <f t="shared" si="8"/>
        <v>5</v>
      </c>
      <c r="AD43" s="14">
        <v>4</v>
      </c>
      <c r="AE43" s="14">
        <v>10</v>
      </c>
      <c r="AF43" s="14">
        <v>0</v>
      </c>
      <c r="AG43" s="18">
        <f t="shared" si="10"/>
        <v>600</v>
      </c>
      <c r="AH43" s="14" t="s">
        <v>414</v>
      </c>
      <c r="AI43" s="18">
        <f t="shared" si="4"/>
        <v>1080</v>
      </c>
      <c r="AJ43" s="14" t="s">
        <v>462</v>
      </c>
      <c r="AK43" s="18">
        <f t="shared" si="5"/>
        <v>810</v>
      </c>
    </row>
    <row r="44" spans="1:37" ht="16.5" x14ac:dyDescent="0.2">
      <c r="A44" s="14">
        <v>4</v>
      </c>
      <c r="B44" s="14">
        <v>11</v>
      </c>
      <c r="C44" s="14">
        <v>0</v>
      </c>
      <c r="D44" s="18">
        <f t="shared" si="9"/>
        <v>400</v>
      </c>
      <c r="E44" s="14" t="s">
        <v>414</v>
      </c>
      <c r="F44" s="18">
        <f t="shared" si="2"/>
        <v>540</v>
      </c>
      <c r="G44" s="14" t="s">
        <v>461</v>
      </c>
      <c r="H44" s="18">
        <f t="shared" si="3"/>
        <v>540</v>
      </c>
      <c r="I44" s="14" t="s">
        <v>472</v>
      </c>
      <c r="J44" s="18">
        <f t="shared" si="7"/>
        <v>20</v>
      </c>
      <c r="K44" s="14" t="s">
        <v>476</v>
      </c>
      <c r="L44" s="18">
        <f t="shared" si="8"/>
        <v>5</v>
      </c>
      <c r="AD44" s="14">
        <v>4</v>
      </c>
      <c r="AE44" s="14">
        <v>11</v>
      </c>
      <c r="AF44" s="14">
        <v>0</v>
      </c>
      <c r="AG44" s="18">
        <f t="shared" si="10"/>
        <v>600</v>
      </c>
      <c r="AH44" s="14" t="s">
        <v>414</v>
      </c>
      <c r="AI44" s="18">
        <f t="shared" si="4"/>
        <v>1080</v>
      </c>
      <c r="AJ44" s="14" t="s">
        <v>461</v>
      </c>
      <c r="AK44" s="18">
        <f t="shared" si="5"/>
        <v>810</v>
      </c>
    </row>
    <row r="45" spans="1:37" ht="16.5" x14ac:dyDescent="0.2">
      <c r="A45" s="14">
        <v>4</v>
      </c>
      <c r="B45" s="14">
        <v>12</v>
      </c>
      <c r="C45" s="14">
        <v>1</v>
      </c>
      <c r="D45" s="18">
        <f t="shared" si="9"/>
        <v>400</v>
      </c>
      <c r="E45" s="14" t="s">
        <v>414</v>
      </c>
      <c r="F45" s="18">
        <f t="shared" si="2"/>
        <v>540</v>
      </c>
      <c r="G45" s="14" t="s">
        <v>462</v>
      </c>
      <c r="H45" s="18">
        <f t="shared" si="3"/>
        <v>540</v>
      </c>
      <c r="I45" s="14" t="s">
        <v>473</v>
      </c>
      <c r="J45" s="18">
        <f t="shared" si="7"/>
        <v>20</v>
      </c>
      <c r="K45" s="14" t="s">
        <v>477</v>
      </c>
      <c r="L45" s="18">
        <f t="shared" si="8"/>
        <v>5</v>
      </c>
      <c r="AD45" s="14">
        <v>4</v>
      </c>
      <c r="AE45" s="14">
        <v>12</v>
      </c>
      <c r="AF45" s="14">
        <v>1</v>
      </c>
      <c r="AG45" s="18">
        <f t="shared" si="10"/>
        <v>600</v>
      </c>
      <c r="AH45" s="14" t="s">
        <v>414</v>
      </c>
      <c r="AI45" s="18">
        <f t="shared" si="4"/>
        <v>1080</v>
      </c>
      <c r="AJ45" s="14" t="s">
        <v>462</v>
      </c>
      <c r="AK45" s="18">
        <f t="shared" si="5"/>
        <v>810</v>
      </c>
    </row>
    <row r="46" spans="1:37" ht="16.5" x14ac:dyDescent="0.2">
      <c r="A46" s="14">
        <v>4</v>
      </c>
      <c r="B46" s="14">
        <v>13</v>
      </c>
      <c r="C46" s="14">
        <v>0</v>
      </c>
      <c r="D46" s="18">
        <f t="shared" si="9"/>
        <v>400</v>
      </c>
      <c r="E46" s="14" t="s">
        <v>414</v>
      </c>
      <c r="F46" s="18">
        <f t="shared" si="2"/>
        <v>540</v>
      </c>
      <c r="G46" s="14" t="s">
        <v>461</v>
      </c>
      <c r="H46" s="18">
        <f t="shared" si="3"/>
        <v>540</v>
      </c>
      <c r="I46" s="14" t="s">
        <v>472</v>
      </c>
      <c r="J46" s="18">
        <f t="shared" si="7"/>
        <v>20</v>
      </c>
      <c r="K46" s="14" t="s">
        <v>478</v>
      </c>
      <c r="L46" s="18">
        <f t="shared" si="8"/>
        <v>5</v>
      </c>
      <c r="AD46" s="14">
        <v>4</v>
      </c>
      <c r="AE46" s="14">
        <v>13</v>
      </c>
      <c r="AF46" s="14">
        <v>0</v>
      </c>
      <c r="AG46" s="18">
        <f t="shared" si="10"/>
        <v>600</v>
      </c>
      <c r="AH46" s="14" t="s">
        <v>414</v>
      </c>
      <c r="AI46" s="18">
        <f t="shared" si="4"/>
        <v>1080</v>
      </c>
      <c r="AJ46" s="14" t="s">
        <v>461</v>
      </c>
      <c r="AK46" s="18">
        <f t="shared" si="5"/>
        <v>810</v>
      </c>
    </row>
    <row r="47" spans="1:37" ht="16.5" x14ac:dyDescent="0.2">
      <c r="A47" s="14">
        <v>4</v>
      </c>
      <c r="B47" s="14">
        <v>14</v>
      </c>
      <c r="C47" s="14">
        <v>0</v>
      </c>
      <c r="D47" s="18">
        <f t="shared" si="9"/>
        <v>400</v>
      </c>
      <c r="E47" s="14" t="s">
        <v>414</v>
      </c>
      <c r="F47" s="18">
        <f t="shared" si="2"/>
        <v>540</v>
      </c>
      <c r="G47" s="14" t="s">
        <v>462</v>
      </c>
      <c r="H47" s="18">
        <f t="shared" si="3"/>
        <v>540</v>
      </c>
      <c r="I47" s="14" t="s">
        <v>473</v>
      </c>
      <c r="J47" s="18">
        <f t="shared" si="7"/>
        <v>20</v>
      </c>
      <c r="K47" s="14" t="s">
        <v>479</v>
      </c>
      <c r="L47" s="18">
        <f t="shared" si="8"/>
        <v>5</v>
      </c>
      <c r="AD47" s="14">
        <v>4</v>
      </c>
      <c r="AE47" s="14">
        <v>14</v>
      </c>
      <c r="AF47" s="14">
        <v>0</v>
      </c>
      <c r="AG47" s="18">
        <f t="shared" si="10"/>
        <v>600</v>
      </c>
      <c r="AH47" s="14" t="s">
        <v>414</v>
      </c>
      <c r="AI47" s="18">
        <f t="shared" si="4"/>
        <v>1080</v>
      </c>
      <c r="AJ47" s="14" t="s">
        <v>462</v>
      </c>
      <c r="AK47" s="18">
        <f t="shared" si="5"/>
        <v>810</v>
      </c>
    </row>
    <row r="48" spans="1:37" ht="16.5" x14ac:dyDescent="0.2">
      <c r="A48" s="14">
        <v>4</v>
      </c>
      <c r="B48" s="14">
        <v>15</v>
      </c>
      <c r="C48" s="14">
        <v>1</v>
      </c>
      <c r="D48" s="18">
        <f t="shared" si="9"/>
        <v>400</v>
      </c>
      <c r="E48" s="14" t="s">
        <v>414</v>
      </c>
      <c r="F48" s="18">
        <f t="shared" si="2"/>
        <v>540</v>
      </c>
      <c r="G48" s="14" t="s">
        <v>462</v>
      </c>
      <c r="H48" s="18">
        <f t="shared" si="3"/>
        <v>540</v>
      </c>
      <c r="I48" s="14" t="s">
        <v>472</v>
      </c>
      <c r="J48" s="18">
        <f t="shared" si="7"/>
        <v>20</v>
      </c>
      <c r="K48" s="14" t="s">
        <v>480</v>
      </c>
      <c r="L48" s="18">
        <f t="shared" si="8"/>
        <v>5</v>
      </c>
      <c r="AD48" s="14">
        <v>4</v>
      </c>
      <c r="AE48" s="14">
        <v>15</v>
      </c>
      <c r="AF48" s="14">
        <v>1</v>
      </c>
      <c r="AG48" s="18">
        <f t="shared" si="10"/>
        <v>600</v>
      </c>
      <c r="AH48" s="14" t="s">
        <v>414</v>
      </c>
      <c r="AI48" s="18">
        <f t="shared" si="4"/>
        <v>1080</v>
      </c>
      <c r="AJ48" s="14" t="s">
        <v>462</v>
      </c>
      <c r="AK48" s="18">
        <f t="shared" si="5"/>
        <v>810</v>
      </c>
    </row>
    <row r="49" spans="1:37" ht="16.5" x14ac:dyDescent="0.2">
      <c r="A49" s="14">
        <v>5</v>
      </c>
      <c r="B49" s="14">
        <v>1</v>
      </c>
      <c r="C49" s="14">
        <v>0</v>
      </c>
      <c r="D49" s="18">
        <f t="shared" si="9"/>
        <v>500</v>
      </c>
      <c r="E49" s="14" t="s">
        <v>414</v>
      </c>
      <c r="F49" s="18">
        <f t="shared" si="2"/>
        <v>600</v>
      </c>
      <c r="G49" s="14" t="s">
        <v>461</v>
      </c>
      <c r="H49" s="18">
        <f t="shared" si="3"/>
        <v>600</v>
      </c>
      <c r="I49" s="14" t="s">
        <v>473</v>
      </c>
      <c r="J49" s="18">
        <f t="shared" si="7"/>
        <v>30</v>
      </c>
      <c r="K49" s="14" t="s">
        <v>476</v>
      </c>
      <c r="L49" s="18">
        <f t="shared" si="8"/>
        <v>10</v>
      </c>
      <c r="AD49" s="14">
        <v>5</v>
      </c>
      <c r="AE49" s="14">
        <v>1</v>
      </c>
      <c r="AF49" s="14">
        <v>0</v>
      </c>
      <c r="AG49" s="18">
        <f t="shared" si="10"/>
        <v>700</v>
      </c>
      <c r="AH49" s="14" t="s">
        <v>414</v>
      </c>
      <c r="AI49" s="18">
        <f t="shared" si="4"/>
        <v>1200</v>
      </c>
      <c r="AJ49" s="14" t="s">
        <v>461</v>
      </c>
      <c r="AK49" s="18">
        <f t="shared" si="5"/>
        <v>900</v>
      </c>
    </row>
    <row r="50" spans="1:37" ht="16.5" x14ac:dyDescent="0.2">
      <c r="A50" s="14">
        <v>5</v>
      </c>
      <c r="B50" s="14">
        <v>2</v>
      </c>
      <c r="C50" s="14">
        <v>0</v>
      </c>
      <c r="D50" s="18">
        <f t="shared" si="9"/>
        <v>500</v>
      </c>
      <c r="E50" s="14" t="s">
        <v>414</v>
      </c>
      <c r="F50" s="18">
        <f t="shared" si="2"/>
        <v>600</v>
      </c>
      <c r="G50" s="14" t="s">
        <v>462</v>
      </c>
      <c r="H50" s="18">
        <f t="shared" si="3"/>
        <v>600</v>
      </c>
      <c r="I50" s="14" t="s">
        <v>472</v>
      </c>
      <c r="J50" s="18">
        <f t="shared" si="7"/>
        <v>30</v>
      </c>
      <c r="K50" s="14" t="s">
        <v>477</v>
      </c>
      <c r="L50" s="18">
        <f t="shared" si="8"/>
        <v>10</v>
      </c>
      <c r="AD50" s="14">
        <v>5</v>
      </c>
      <c r="AE50" s="14">
        <v>2</v>
      </c>
      <c r="AF50" s="14">
        <v>0</v>
      </c>
      <c r="AG50" s="18">
        <f t="shared" si="10"/>
        <v>700</v>
      </c>
      <c r="AH50" s="14" t="s">
        <v>414</v>
      </c>
      <c r="AI50" s="18">
        <f t="shared" si="4"/>
        <v>1200</v>
      </c>
      <c r="AJ50" s="14" t="s">
        <v>462</v>
      </c>
      <c r="AK50" s="18">
        <f t="shared" si="5"/>
        <v>900</v>
      </c>
    </row>
    <row r="51" spans="1:37" ht="16.5" x14ac:dyDescent="0.2">
      <c r="A51" s="14">
        <v>5</v>
      </c>
      <c r="B51" s="14">
        <v>3</v>
      </c>
      <c r="C51" s="14">
        <v>1</v>
      </c>
      <c r="D51" s="18">
        <f t="shared" si="9"/>
        <v>500</v>
      </c>
      <c r="E51" s="14" t="s">
        <v>414</v>
      </c>
      <c r="F51" s="18">
        <f t="shared" si="2"/>
        <v>600</v>
      </c>
      <c r="G51" s="14" t="s">
        <v>461</v>
      </c>
      <c r="H51" s="18">
        <f t="shared" si="3"/>
        <v>600</v>
      </c>
      <c r="I51" s="14" t="s">
        <v>473</v>
      </c>
      <c r="J51" s="18">
        <f t="shared" si="7"/>
        <v>30</v>
      </c>
      <c r="K51" s="14" t="s">
        <v>478</v>
      </c>
      <c r="L51" s="18">
        <f t="shared" si="8"/>
        <v>10</v>
      </c>
      <c r="AD51" s="14">
        <v>5</v>
      </c>
      <c r="AE51" s="14">
        <v>3</v>
      </c>
      <c r="AF51" s="14">
        <v>1</v>
      </c>
      <c r="AG51" s="18">
        <f t="shared" si="10"/>
        <v>700</v>
      </c>
      <c r="AH51" s="14" t="s">
        <v>414</v>
      </c>
      <c r="AI51" s="18">
        <f t="shared" si="4"/>
        <v>1200</v>
      </c>
      <c r="AJ51" s="14" t="s">
        <v>461</v>
      </c>
      <c r="AK51" s="18">
        <f t="shared" si="5"/>
        <v>900</v>
      </c>
    </row>
    <row r="52" spans="1:37" ht="16.5" x14ac:dyDescent="0.2">
      <c r="A52" s="14">
        <v>5</v>
      </c>
      <c r="B52" s="14">
        <v>4</v>
      </c>
      <c r="C52" s="14">
        <v>0</v>
      </c>
      <c r="D52" s="18">
        <f t="shared" si="9"/>
        <v>500</v>
      </c>
      <c r="E52" s="14" t="s">
        <v>414</v>
      </c>
      <c r="F52" s="18">
        <f t="shared" si="2"/>
        <v>600</v>
      </c>
      <c r="G52" s="14" t="s">
        <v>462</v>
      </c>
      <c r="H52" s="18">
        <f t="shared" si="3"/>
        <v>600</v>
      </c>
      <c r="I52" s="14" t="s">
        <v>472</v>
      </c>
      <c r="J52" s="18">
        <f t="shared" si="7"/>
        <v>30</v>
      </c>
      <c r="K52" s="14" t="s">
        <v>479</v>
      </c>
      <c r="L52" s="18">
        <f t="shared" si="8"/>
        <v>10</v>
      </c>
      <c r="AD52" s="14">
        <v>5</v>
      </c>
      <c r="AE52" s="14">
        <v>4</v>
      </c>
      <c r="AF52" s="14">
        <v>0</v>
      </c>
      <c r="AG52" s="18">
        <f t="shared" si="10"/>
        <v>700</v>
      </c>
      <c r="AH52" s="14" t="s">
        <v>414</v>
      </c>
      <c r="AI52" s="18">
        <f t="shared" si="4"/>
        <v>1200</v>
      </c>
      <c r="AJ52" s="14" t="s">
        <v>462</v>
      </c>
      <c r="AK52" s="18">
        <f t="shared" si="5"/>
        <v>900</v>
      </c>
    </row>
    <row r="53" spans="1:37" ht="16.5" x14ac:dyDescent="0.2">
      <c r="A53" s="14">
        <v>5</v>
      </c>
      <c r="B53" s="14">
        <v>5</v>
      </c>
      <c r="C53" s="14">
        <v>0</v>
      </c>
      <c r="D53" s="18">
        <f t="shared" si="9"/>
        <v>500</v>
      </c>
      <c r="E53" s="14" t="s">
        <v>414</v>
      </c>
      <c r="F53" s="18">
        <f t="shared" si="2"/>
        <v>600</v>
      </c>
      <c r="G53" s="14" t="s">
        <v>461</v>
      </c>
      <c r="H53" s="18">
        <f t="shared" si="3"/>
        <v>600</v>
      </c>
      <c r="I53" s="14" t="s">
        <v>473</v>
      </c>
      <c r="J53" s="18">
        <f t="shared" si="7"/>
        <v>30</v>
      </c>
      <c r="K53" s="14" t="s">
        <v>480</v>
      </c>
      <c r="L53" s="18">
        <f t="shared" si="8"/>
        <v>10</v>
      </c>
      <c r="AD53" s="14">
        <v>5</v>
      </c>
      <c r="AE53" s="14">
        <v>5</v>
      </c>
      <c r="AF53" s="14">
        <v>0</v>
      </c>
      <c r="AG53" s="18">
        <f t="shared" si="10"/>
        <v>700</v>
      </c>
      <c r="AH53" s="14" t="s">
        <v>414</v>
      </c>
      <c r="AI53" s="18">
        <f t="shared" si="4"/>
        <v>1200</v>
      </c>
      <c r="AJ53" s="14" t="s">
        <v>461</v>
      </c>
      <c r="AK53" s="18">
        <f t="shared" si="5"/>
        <v>900</v>
      </c>
    </row>
    <row r="54" spans="1:37" ht="16.5" x14ac:dyDescent="0.2">
      <c r="A54" s="14">
        <v>5</v>
      </c>
      <c r="B54" s="14">
        <v>6</v>
      </c>
      <c r="C54" s="14">
        <v>1</v>
      </c>
      <c r="D54" s="18">
        <f t="shared" si="9"/>
        <v>500</v>
      </c>
      <c r="E54" s="14" t="s">
        <v>414</v>
      </c>
      <c r="F54" s="18">
        <f t="shared" si="2"/>
        <v>600</v>
      </c>
      <c r="G54" s="14" t="s">
        <v>462</v>
      </c>
      <c r="H54" s="18">
        <f t="shared" si="3"/>
        <v>600</v>
      </c>
      <c r="I54" s="14" t="s">
        <v>472</v>
      </c>
      <c r="J54" s="18">
        <f t="shared" si="7"/>
        <v>30</v>
      </c>
      <c r="K54" s="14" t="s">
        <v>476</v>
      </c>
      <c r="L54" s="18">
        <f t="shared" si="8"/>
        <v>10</v>
      </c>
      <c r="AD54" s="14">
        <v>5</v>
      </c>
      <c r="AE54" s="14">
        <v>6</v>
      </c>
      <c r="AF54" s="14">
        <v>1</v>
      </c>
      <c r="AG54" s="18">
        <f t="shared" si="10"/>
        <v>700</v>
      </c>
      <c r="AH54" s="14" t="s">
        <v>414</v>
      </c>
      <c r="AI54" s="18">
        <f t="shared" si="4"/>
        <v>1200</v>
      </c>
      <c r="AJ54" s="14" t="s">
        <v>462</v>
      </c>
      <c r="AK54" s="18">
        <f t="shared" si="5"/>
        <v>900</v>
      </c>
    </row>
    <row r="55" spans="1:37" ht="16.5" x14ac:dyDescent="0.2">
      <c r="A55" s="14">
        <v>5</v>
      </c>
      <c r="B55" s="14">
        <v>7</v>
      </c>
      <c r="C55" s="14">
        <v>0</v>
      </c>
      <c r="D55" s="18">
        <f t="shared" si="9"/>
        <v>500</v>
      </c>
      <c r="E55" s="14" t="s">
        <v>414</v>
      </c>
      <c r="F55" s="18">
        <f t="shared" si="2"/>
        <v>600</v>
      </c>
      <c r="G55" s="14" t="s">
        <v>461</v>
      </c>
      <c r="H55" s="18">
        <f t="shared" si="3"/>
        <v>600</v>
      </c>
      <c r="I55" s="14" t="s">
        <v>473</v>
      </c>
      <c r="J55" s="18">
        <f t="shared" si="7"/>
        <v>30</v>
      </c>
      <c r="K55" s="14" t="s">
        <v>477</v>
      </c>
      <c r="L55" s="18">
        <f t="shared" si="8"/>
        <v>10</v>
      </c>
      <c r="AD55" s="14">
        <v>5</v>
      </c>
      <c r="AE55" s="14">
        <v>7</v>
      </c>
      <c r="AF55" s="14">
        <v>0</v>
      </c>
      <c r="AG55" s="18">
        <f t="shared" si="10"/>
        <v>700</v>
      </c>
      <c r="AH55" s="14" t="s">
        <v>414</v>
      </c>
      <c r="AI55" s="18">
        <f t="shared" si="4"/>
        <v>1200</v>
      </c>
      <c r="AJ55" s="14" t="s">
        <v>461</v>
      </c>
      <c r="AK55" s="18">
        <f t="shared" si="5"/>
        <v>900</v>
      </c>
    </row>
    <row r="56" spans="1:37" ht="16.5" x14ac:dyDescent="0.2">
      <c r="A56" s="14">
        <v>5</v>
      </c>
      <c r="B56" s="14">
        <v>8</v>
      </c>
      <c r="C56" s="14">
        <v>0</v>
      </c>
      <c r="D56" s="18">
        <f t="shared" si="9"/>
        <v>500</v>
      </c>
      <c r="E56" s="14" t="s">
        <v>414</v>
      </c>
      <c r="F56" s="18">
        <f t="shared" si="2"/>
        <v>600</v>
      </c>
      <c r="G56" s="14" t="s">
        <v>462</v>
      </c>
      <c r="H56" s="18">
        <f t="shared" si="3"/>
        <v>600</v>
      </c>
      <c r="I56" s="14" t="s">
        <v>472</v>
      </c>
      <c r="J56" s="18">
        <f t="shared" si="7"/>
        <v>30</v>
      </c>
      <c r="K56" s="14" t="s">
        <v>478</v>
      </c>
      <c r="L56" s="18">
        <f t="shared" si="8"/>
        <v>10</v>
      </c>
      <c r="AD56" s="14">
        <v>5</v>
      </c>
      <c r="AE56" s="14">
        <v>8</v>
      </c>
      <c r="AF56" s="14">
        <v>0</v>
      </c>
      <c r="AG56" s="18">
        <f t="shared" si="10"/>
        <v>700</v>
      </c>
      <c r="AH56" s="14" t="s">
        <v>414</v>
      </c>
      <c r="AI56" s="18">
        <f t="shared" si="4"/>
        <v>1200</v>
      </c>
      <c r="AJ56" s="14" t="s">
        <v>462</v>
      </c>
      <c r="AK56" s="18">
        <f t="shared" si="5"/>
        <v>900</v>
      </c>
    </row>
    <row r="57" spans="1:37" ht="16.5" x14ac:dyDescent="0.2">
      <c r="A57" s="14">
        <v>5</v>
      </c>
      <c r="B57" s="14">
        <v>9</v>
      </c>
      <c r="C57" s="14">
        <v>1</v>
      </c>
      <c r="D57" s="18">
        <f t="shared" si="9"/>
        <v>500</v>
      </c>
      <c r="E57" s="14" t="s">
        <v>414</v>
      </c>
      <c r="F57" s="18">
        <f t="shared" si="2"/>
        <v>600</v>
      </c>
      <c r="G57" s="14" t="s">
        <v>461</v>
      </c>
      <c r="H57" s="18">
        <f t="shared" si="3"/>
        <v>600</v>
      </c>
      <c r="I57" s="14" t="s">
        <v>473</v>
      </c>
      <c r="J57" s="18">
        <f t="shared" si="7"/>
        <v>30</v>
      </c>
      <c r="K57" s="14" t="s">
        <v>479</v>
      </c>
      <c r="L57" s="18">
        <f t="shared" si="8"/>
        <v>10</v>
      </c>
      <c r="AD57" s="14">
        <v>5</v>
      </c>
      <c r="AE57" s="14">
        <v>9</v>
      </c>
      <c r="AF57" s="14">
        <v>1</v>
      </c>
      <c r="AG57" s="18">
        <f t="shared" si="10"/>
        <v>700</v>
      </c>
      <c r="AH57" s="14" t="s">
        <v>414</v>
      </c>
      <c r="AI57" s="18">
        <f t="shared" si="4"/>
        <v>1200</v>
      </c>
      <c r="AJ57" s="14" t="s">
        <v>461</v>
      </c>
      <c r="AK57" s="18">
        <f t="shared" si="5"/>
        <v>900</v>
      </c>
    </row>
    <row r="58" spans="1:37" ht="16.5" x14ac:dyDescent="0.2">
      <c r="A58" s="14">
        <v>5</v>
      </c>
      <c r="B58" s="14">
        <v>10</v>
      </c>
      <c r="C58" s="14">
        <v>0</v>
      </c>
      <c r="D58" s="18">
        <f t="shared" si="9"/>
        <v>500</v>
      </c>
      <c r="E58" s="14" t="s">
        <v>414</v>
      </c>
      <c r="F58" s="18">
        <f t="shared" si="2"/>
        <v>600</v>
      </c>
      <c r="G58" s="14" t="s">
        <v>462</v>
      </c>
      <c r="H58" s="18">
        <f t="shared" si="3"/>
        <v>600</v>
      </c>
      <c r="I58" s="14" t="s">
        <v>472</v>
      </c>
      <c r="J58" s="18">
        <f t="shared" si="7"/>
        <v>30</v>
      </c>
      <c r="K58" s="14" t="s">
        <v>480</v>
      </c>
      <c r="L58" s="18">
        <f t="shared" si="8"/>
        <v>10</v>
      </c>
      <c r="AD58" s="14">
        <v>5</v>
      </c>
      <c r="AE58" s="14">
        <v>10</v>
      </c>
      <c r="AF58" s="14">
        <v>0</v>
      </c>
      <c r="AG58" s="18">
        <f t="shared" si="10"/>
        <v>700</v>
      </c>
      <c r="AH58" s="14" t="s">
        <v>414</v>
      </c>
      <c r="AI58" s="18">
        <f t="shared" si="4"/>
        <v>1200</v>
      </c>
      <c r="AJ58" s="14" t="s">
        <v>462</v>
      </c>
      <c r="AK58" s="18">
        <f t="shared" si="5"/>
        <v>900</v>
      </c>
    </row>
    <row r="59" spans="1:37" ht="16.5" x14ac:dyDescent="0.2">
      <c r="A59" s="14">
        <v>5</v>
      </c>
      <c r="B59" s="14">
        <v>11</v>
      </c>
      <c r="C59" s="14">
        <v>0</v>
      </c>
      <c r="D59" s="18">
        <f t="shared" si="9"/>
        <v>500</v>
      </c>
      <c r="E59" s="14" t="s">
        <v>414</v>
      </c>
      <c r="F59" s="18">
        <f t="shared" si="2"/>
        <v>600</v>
      </c>
      <c r="G59" s="14" t="s">
        <v>461</v>
      </c>
      <c r="H59" s="18">
        <f t="shared" si="3"/>
        <v>600</v>
      </c>
      <c r="I59" s="14" t="s">
        <v>473</v>
      </c>
      <c r="J59" s="18">
        <f t="shared" si="7"/>
        <v>30</v>
      </c>
      <c r="K59" s="14" t="s">
        <v>476</v>
      </c>
      <c r="L59" s="18">
        <f t="shared" si="8"/>
        <v>10</v>
      </c>
      <c r="AD59" s="14">
        <v>5</v>
      </c>
      <c r="AE59" s="14">
        <v>11</v>
      </c>
      <c r="AF59" s="14">
        <v>0</v>
      </c>
      <c r="AG59" s="18">
        <f t="shared" si="10"/>
        <v>700</v>
      </c>
      <c r="AH59" s="14" t="s">
        <v>414</v>
      </c>
      <c r="AI59" s="18">
        <f t="shared" si="4"/>
        <v>1200</v>
      </c>
      <c r="AJ59" s="14" t="s">
        <v>461</v>
      </c>
      <c r="AK59" s="18">
        <f t="shared" si="5"/>
        <v>900</v>
      </c>
    </row>
    <row r="60" spans="1:37" ht="16.5" x14ac:dyDescent="0.2">
      <c r="A60" s="14">
        <v>5</v>
      </c>
      <c r="B60" s="14">
        <v>12</v>
      </c>
      <c r="C60" s="14">
        <v>1</v>
      </c>
      <c r="D60" s="18">
        <f t="shared" si="9"/>
        <v>500</v>
      </c>
      <c r="E60" s="14" t="s">
        <v>414</v>
      </c>
      <c r="F60" s="18">
        <f t="shared" si="2"/>
        <v>600</v>
      </c>
      <c r="G60" s="14" t="s">
        <v>462</v>
      </c>
      <c r="H60" s="18">
        <f t="shared" si="3"/>
        <v>600</v>
      </c>
      <c r="I60" s="14" t="s">
        <v>472</v>
      </c>
      <c r="J60" s="18">
        <f t="shared" si="7"/>
        <v>30</v>
      </c>
      <c r="K60" s="14" t="s">
        <v>477</v>
      </c>
      <c r="L60" s="18">
        <f t="shared" si="8"/>
        <v>10</v>
      </c>
      <c r="AD60" s="14">
        <v>5</v>
      </c>
      <c r="AE60" s="14">
        <v>12</v>
      </c>
      <c r="AF60" s="14">
        <v>1</v>
      </c>
      <c r="AG60" s="18">
        <f t="shared" si="10"/>
        <v>700</v>
      </c>
      <c r="AH60" s="14" t="s">
        <v>414</v>
      </c>
      <c r="AI60" s="18">
        <f t="shared" si="4"/>
        <v>1200</v>
      </c>
      <c r="AJ60" s="14" t="s">
        <v>462</v>
      </c>
      <c r="AK60" s="18">
        <f t="shared" si="5"/>
        <v>900</v>
      </c>
    </row>
    <row r="61" spans="1:37" ht="16.5" x14ac:dyDescent="0.2">
      <c r="A61" s="14">
        <v>5</v>
      </c>
      <c r="B61" s="14">
        <v>13</v>
      </c>
      <c r="C61" s="14">
        <v>0</v>
      </c>
      <c r="D61" s="18">
        <f t="shared" si="9"/>
        <v>500</v>
      </c>
      <c r="E61" s="14" t="s">
        <v>414</v>
      </c>
      <c r="F61" s="18">
        <f t="shared" si="2"/>
        <v>600</v>
      </c>
      <c r="G61" s="14" t="s">
        <v>461</v>
      </c>
      <c r="H61" s="18">
        <f t="shared" si="3"/>
        <v>600</v>
      </c>
      <c r="I61" s="14" t="s">
        <v>473</v>
      </c>
      <c r="J61" s="18">
        <f t="shared" si="7"/>
        <v>30</v>
      </c>
      <c r="K61" s="14" t="s">
        <v>478</v>
      </c>
      <c r="L61" s="18">
        <f t="shared" si="8"/>
        <v>10</v>
      </c>
      <c r="AD61" s="14">
        <v>5</v>
      </c>
      <c r="AE61" s="14">
        <v>13</v>
      </c>
      <c r="AF61" s="14">
        <v>0</v>
      </c>
      <c r="AG61" s="18">
        <f t="shared" si="10"/>
        <v>700</v>
      </c>
      <c r="AH61" s="14" t="s">
        <v>414</v>
      </c>
      <c r="AI61" s="18">
        <f t="shared" si="4"/>
        <v>1200</v>
      </c>
      <c r="AJ61" s="14" t="s">
        <v>461</v>
      </c>
      <c r="AK61" s="18">
        <f t="shared" si="5"/>
        <v>900</v>
      </c>
    </row>
    <row r="62" spans="1:37" ht="16.5" x14ac:dyDescent="0.2">
      <c r="A62" s="14">
        <v>5</v>
      </c>
      <c r="B62" s="14">
        <v>14</v>
      </c>
      <c r="C62" s="14">
        <v>0</v>
      </c>
      <c r="D62" s="18">
        <f t="shared" si="9"/>
        <v>500</v>
      </c>
      <c r="E62" s="14" t="s">
        <v>414</v>
      </c>
      <c r="F62" s="18">
        <f t="shared" si="2"/>
        <v>600</v>
      </c>
      <c r="G62" s="14" t="s">
        <v>462</v>
      </c>
      <c r="H62" s="18">
        <f t="shared" si="3"/>
        <v>600</v>
      </c>
      <c r="I62" s="14" t="s">
        <v>472</v>
      </c>
      <c r="J62" s="18">
        <f t="shared" si="7"/>
        <v>30</v>
      </c>
      <c r="K62" s="14" t="s">
        <v>479</v>
      </c>
      <c r="L62" s="18">
        <f t="shared" si="8"/>
        <v>10</v>
      </c>
      <c r="AD62" s="14">
        <v>5</v>
      </c>
      <c r="AE62" s="14">
        <v>14</v>
      </c>
      <c r="AF62" s="14">
        <v>0</v>
      </c>
      <c r="AG62" s="18">
        <f t="shared" si="10"/>
        <v>700</v>
      </c>
      <c r="AH62" s="14" t="s">
        <v>414</v>
      </c>
      <c r="AI62" s="18">
        <f t="shared" si="4"/>
        <v>1200</v>
      </c>
      <c r="AJ62" s="14" t="s">
        <v>462</v>
      </c>
      <c r="AK62" s="18">
        <f t="shared" si="5"/>
        <v>900</v>
      </c>
    </row>
    <row r="63" spans="1:37" ht="16.5" x14ac:dyDescent="0.2">
      <c r="A63" s="14">
        <v>5</v>
      </c>
      <c r="B63" s="14">
        <v>15</v>
      </c>
      <c r="C63" s="14">
        <v>1</v>
      </c>
      <c r="D63" s="18">
        <f t="shared" si="9"/>
        <v>500</v>
      </c>
      <c r="E63" s="14" t="s">
        <v>414</v>
      </c>
      <c r="F63" s="18">
        <f t="shared" si="2"/>
        <v>600</v>
      </c>
      <c r="G63" s="14" t="s">
        <v>462</v>
      </c>
      <c r="H63" s="18">
        <f t="shared" si="3"/>
        <v>600</v>
      </c>
      <c r="I63" s="14" t="s">
        <v>473</v>
      </c>
      <c r="J63" s="18">
        <f t="shared" si="7"/>
        <v>30</v>
      </c>
      <c r="K63" s="14" t="s">
        <v>480</v>
      </c>
      <c r="L63" s="18">
        <f t="shared" si="8"/>
        <v>10</v>
      </c>
      <c r="AD63" s="14">
        <v>5</v>
      </c>
      <c r="AE63" s="14">
        <v>15</v>
      </c>
      <c r="AF63" s="14">
        <v>1</v>
      </c>
      <c r="AG63" s="18">
        <f t="shared" si="10"/>
        <v>700</v>
      </c>
      <c r="AH63" s="14" t="s">
        <v>414</v>
      </c>
      <c r="AI63" s="18">
        <f t="shared" si="4"/>
        <v>1200</v>
      </c>
      <c r="AJ63" s="14" t="s">
        <v>462</v>
      </c>
      <c r="AK63" s="18">
        <f t="shared" si="5"/>
        <v>900</v>
      </c>
    </row>
    <row r="64" spans="1:37" ht="16.5" x14ac:dyDescent="0.2">
      <c r="A64" s="14">
        <v>6</v>
      </c>
      <c r="B64" s="14">
        <v>1</v>
      </c>
      <c r="C64" s="14">
        <v>0</v>
      </c>
      <c r="D64" s="18">
        <f t="shared" si="9"/>
        <v>750</v>
      </c>
      <c r="E64" s="14" t="s">
        <v>414</v>
      </c>
      <c r="F64" s="18">
        <f t="shared" si="2"/>
        <v>720</v>
      </c>
      <c r="G64" s="14" t="s">
        <v>461</v>
      </c>
      <c r="H64" s="18">
        <f t="shared" si="3"/>
        <v>720</v>
      </c>
      <c r="I64" s="14" t="s">
        <v>472</v>
      </c>
      <c r="J64" s="18">
        <f t="shared" si="7"/>
        <v>40</v>
      </c>
      <c r="K64" s="14" t="s">
        <v>476</v>
      </c>
      <c r="L64" s="18">
        <f t="shared" si="8"/>
        <v>15</v>
      </c>
      <c r="AD64" s="14">
        <v>6</v>
      </c>
      <c r="AE64" s="14">
        <v>1</v>
      </c>
      <c r="AF64" s="14">
        <v>0</v>
      </c>
      <c r="AG64" s="18">
        <f t="shared" si="10"/>
        <v>1100</v>
      </c>
      <c r="AH64" s="14" t="s">
        <v>414</v>
      </c>
      <c r="AI64" s="18">
        <f t="shared" si="4"/>
        <v>1440</v>
      </c>
      <c r="AJ64" s="14" t="s">
        <v>461</v>
      </c>
      <c r="AK64" s="18">
        <f t="shared" si="5"/>
        <v>1080</v>
      </c>
    </row>
    <row r="65" spans="1:37" ht="16.5" x14ac:dyDescent="0.2">
      <c r="A65" s="14">
        <v>6</v>
      </c>
      <c r="B65" s="14">
        <v>2</v>
      </c>
      <c r="C65" s="14">
        <v>0</v>
      </c>
      <c r="D65" s="18">
        <f t="shared" si="9"/>
        <v>750</v>
      </c>
      <c r="E65" s="14" t="s">
        <v>414</v>
      </c>
      <c r="F65" s="18">
        <f t="shared" si="2"/>
        <v>720</v>
      </c>
      <c r="G65" s="14" t="s">
        <v>462</v>
      </c>
      <c r="H65" s="18">
        <f t="shared" si="3"/>
        <v>720</v>
      </c>
      <c r="I65" s="14" t="s">
        <v>473</v>
      </c>
      <c r="J65" s="18">
        <f t="shared" si="7"/>
        <v>40</v>
      </c>
      <c r="K65" s="14" t="s">
        <v>477</v>
      </c>
      <c r="L65" s="18">
        <f t="shared" si="8"/>
        <v>15</v>
      </c>
      <c r="AD65" s="14">
        <v>6</v>
      </c>
      <c r="AE65" s="14">
        <v>2</v>
      </c>
      <c r="AF65" s="14">
        <v>0</v>
      </c>
      <c r="AG65" s="18">
        <f t="shared" si="10"/>
        <v>1100</v>
      </c>
      <c r="AH65" s="14" t="s">
        <v>414</v>
      </c>
      <c r="AI65" s="18">
        <f t="shared" si="4"/>
        <v>1440</v>
      </c>
      <c r="AJ65" s="14" t="s">
        <v>462</v>
      </c>
      <c r="AK65" s="18">
        <f t="shared" si="5"/>
        <v>1080</v>
      </c>
    </row>
    <row r="66" spans="1:37" ht="16.5" x14ac:dyDescent="0.2">
      <c r="A66" s="14">
        <v>6</v>
      </c>
      <c r="B66" s="14">
        <v>3</v>
      </c>
      <c r="C66" s="14">
        <v>1</v>
      </c>
      <c r="D66" s="18">
        <f t="shared" si="9"/>
        <v>750</v>
      </c>
      <c r="E66" s="14" t="s">
        <v>414</v>
      </c>
      <c r="F66" s="18">
        <f t="shared" si="2"/>
        <v>720</v>
      </c>
      <c r="G66" s="14" t="s">
        <v>461</v>
      </c>
      <c r="H66" s="18">
        <f t="shared" si="3"/>
        <v>720</v>
      </c>
      <c r="I66" s="14" t="s">
        <v>472</v>
      </c>
      <c r="J66" s="18">
        <f t="shared" si="7"/>
        <v>40</v>
      </c>
      <c r="K66" s="14" t="s">
        <v>478</v>
      </c>
      <c r="L66" s="18">
        <f t="shared" si="8"/>
        <v>15</v>
      </c>
      <c r="AD66" s="14">
        <v>6</v>
      </c>
      <c r="AE66" s="14">
        <v>3</v>
      </c>
      <c r="AF66" s="14">
        <v>1</v>
      </c>
      <c r="AG66" s="18">
        <f t="shared" si="10"/>
        <v>1100</v>
      </c>
      <c r="AH66" s="14" t="s">
        <v>414</v>
      </c>
      <c r="AI66" s="18">
        <f t="shared" si="4"/>
        <v>1440</v>
      </c>
      <c r="AJ66" s="14" t="s">
        <v>461</v>
      </c>
      <c r="AK66" s="18">
        <f t="shared" si="5"/>
        <v>1080</v>
      </c>
    </row>
    <row r="67" spans="1:37" ht="16.5" x14ac:dyDescent="0.2">
      <c r="A67" s="14">
        <v>6</v>
      </c>
      <c r="B67" s="14">
        <v>4</v>
      </c>
      <c r="C67" s="14">
        <v>0</v>
      </c>
      <c r="D67" s="18">
        <f t="shared" si="9"/>
        <v>750</v>
      </c>
      <c r="E67" s="14" t="s">
        <v>414</v>
      </c>
      <c r="F67" s="18">
        <f t="shared" si="2"/>
        <v>720</v>
      </c>
      <c r="G67" s="14" t="s">
        <v>462</v>
      </c>
      <c r="H67" s="18">
        <f t="shared" si="3"/>
        <v>720</v>
      </c>
      <c r="I67" s="14" t="s">
        <v>473</v>
      </c>
      <c r="J67" s="18">
        <f t="shared" si="7"/>
        <v>40</v>
      </c>
      <c r="K67" s="14" t="s">
        <v>479</v>
      </c>
      <c r="L67" s="18">
        <f t="shared" si="8"/>
        <v>15</v>
      </c>
      <c r="AD67" s="14">
        <v>6</v>
      </c>
      <c r="AE67" s="14">
        <v>4</v>
      </c>
      <c r="AF67" s="14">
        <v>0</v>
      </c>
      <c r="AG67" s="18">
        <f t="shared" si="10"/>
        <v>1100</v>
      </c>
      <c r="AH67" s="14" t="s">
        <v>414</v>
      </c>
      <c r="AI67" s="18">
        <f t="shared" si="4"/>
        <v>1440</v>
      </c>
      <c r="AJ67" s="14" t="s">
        <v>462</v>
      </c>
      <c r="AK67" s="18">
        <f t="shared" si="5"/>
        <v>1080</v>
      </c>
    </row>
    <row r="68" spans="1:37" ht="16.5" x14ac:dyDescent="0.2">
      <c r="A68" s="14">
        <v>6</v>
      </c>
      <c r="B68" s="14">
        <v>5</v>
      </c>
      <c r="C68" s="14">
        <v>0</v>
      </c>
      <c r="D68" s="18">
        <f t="shared" ref="D68:D99" si="11">ROUND(INDEX($S$4:$S$13,A68)/INDEX($T$4:$T$13,A68)/50,0)*50</f>
        <v>750</v>
      </c>
      <c r="E68" s="14" t="s">
        <v>414</v>
      </c>
      <c r="F68" s="18">
        <f t="shared" si="2"/>
        <v>720</v>
      </c>
      <c r="G68" s="14" t="s">
        <v>461</v>
      </c>
      <c r="H68" s="18">
        <f t="shared" si="3"/>
        <v>720</v>
      </c>
      <c r="I68" s="14" t="s">
        <v>472</v>
      </c>
      <c r="J68" s="18">
        <f t="shared" si="7"/>
        <v>40</v>
      </c>
      <c r="K68" s="14" t="s">
        <v>480</v>
      </c>
      <c r="L68" s="18">
        <f t="shared" si="8"/>
        <v>15</v>
      </c>
      <c r="AD68" s="14">
        <v>6</v>
      </c>
      <c r="AE68" s="14">
        <v>5</v>
      </c>
      <c r="AF68" s="14">
        <v>0</v>
      </c>
      <c r="AG68" s="18">
        <f t="shared" ref="AG68:AG99" si="12">ROUND(INDEX($AO$4:$AO$13,A68)/INDEX($AP$4:$AP$13,A68)/50,0)*50</f>
        <v>1100</v>
      </c>
      <c r="AH68" s="14" t="s">
        <v>414</v>
      </c>
      <c r="AI68" s="18">
        <f t="shared" si="4"/>
        <v>1440</v>
      </c>
      <c r="AJ68" s="14" t="s">
        <v>461</v>
      </c>
      <c r="AK68" s="18">
        <f t="shared" si="5"/>
        <v>1080</v>
      </c>
    </row>
    <row r="69" spans="1:37" ht="16.5" x14ac:dyDescent="0.2">
      <c r="A69" s="14">
        <v>6</v>
      </c>
      <c r="B69" s="14">
        <v>6</v>
      </c>
      <c r="C69" s="14">
        <v>1</v>
      </c>
      <c r="D69" s="18">
        <f t="shared" si="11"/>
        <v>750</v>
      </c>
      <c r="E69" s="14" t="s">
        <v>414</v>
      </c>
      <c r="F69" s="18">
        <f t="shared" ref="F69:F123" si="13">INDEX($U$4:$U$13,$A69)</f>
        <v>720</v>
      </c>
      <c r="G69" s="14" t="s">
        <v>462</v>
      </c>
      <c r="H69" s="18">
        <f t="shared" ref="H69:H123" si="14">INDEX($V$4:$V$13,$A69)</f>
        <v>720</v>
      </c>
      <c r="I69" s="14" t="s">
        <v>473</v>
      </c>
      <c r="J69" s="18">
        <f t="shared" ref="J69:L123" si="15">INDEX($X$4:$X$13,$A69)</f>
        <v>40</v>
      </c>
      <c r="K69" s="14" t="s">
        <v>476</v>
      </c>
      <c r="L69" s="18">
        <f t="shared" si="8"/>
        <v>15</v>
      </c>
      <c r="AD69" s="14">
        <v>6</v>
      </c>
      <c r="AE69" s="14">
        <v>6</v>
      </c>
      <c r="AF69" s="14">
        <v>1</v>
      </c>
      <c r="AG69" s="18">
        <f t="shared" si="12"/>
        <v>1100</v>
      </c>
      <c r="AH69" s="14" t="s">
        <v>414</v>
      </c>
      <c r="AI69" s="18">
        <f t="shared" ref="AI69:AI123" si="16">INDEX($AQ$4:$AQ$13,$AD69)</f>
        <v>1440</v>
      </c>
      <c r="AJ69" s="14" t="s">
        <v>462</v>
      </c>
      <c r="AK69" s="18">
        <f t="shared" ref="AK69:AK123" si="17">INDEX($AR$4:$AR$13,$AD69)</f>
        <v>1080</v>
      </c>
    </row>
    <row r="70" spans="1:37" ht="16.5" x14ac:dyDescent="0.2">
      <c r="A70" s="14">
        <v>6</v>
      </c>
      <c r="B70" s="14">
        <v>7</v>
      </c>
      <c r="C70" s="14">
        <v>0</v>
      </c>
      <c r="D70" s="18">
        <f t="shared" si="11"/>
        <v>750</v>
      </c>
      <c r="E70" s="14" t="s">
        <v>414</v>
      </c>
      <c r="F70" s="18">
        <f t="shared" si="13"/>
        <v>720</v>
      </c>
      <c r="G70" s="14" t="s">
        <v>461</v>
      </c>
      <c r="H70" s="18">
        <f t="shared" si="14"/>
        <v>720</v>
      </c>
      <c r="I70" s="14" t="s">
        <v>472</v>
      </c>
      <c r="J70" s="18">
        <f t="shared" si="15"/>
        <v>40</v>
      </c>
      <c r="K70" s="14" t="s">
        <v>477</v>
      </c>
      <c r="L70" s="18">
        <f t="shared" si="8"/>
        <v>15</v>
      </c>
      <c r="AD70" s="14">
        <v>6</v>
      </c>
      <c r="AE70" s="14">
        <v>7</v>
      </c>
      <c r="AF70" s="14">
        <v>0</v>
      </c>
      <c r="AG70" s="18">
        <f t="shared" si="12"/>
        <v>1100</v>
      </c>
      <c r="AH70" s="14" t="s">
        <v>414</v>
      </c>
      <c r="AI70" s="18">
        <f t="shared" si="16"/>
        <v>1440</v>
      </c>
      <c r="AJ70" s="14" t="s">
        <v>461</v>
      </c>
      <c r="AK70" s="18">
        <f t="shared" si="17"/>
        <v>1080</v>
      </c>
    </row>
    <row r="71" spans="1:37" ht="16.5" x14ac:dyDescent="0.2">
      <c r="A71" s="14">
        <v>6</v>
      </c>
      <c r="B71" s="14">
        <v>8</v>
      </c>
      <c r="C71" s="14">
        <v>0</v>
      </c>
      <c r="D71" s="18">
        <f t="shared" si="11"/>
        <v>750</v>
      </c>
      <c r="E71" s="14" t="s">
        <v>414</v>
      </c>
      <c r="F71" s="18">
        <f t="shared" si="13"/>
        <v>720</v>
      </c>
      <c r="G71" s="14" t="s">
        <v>462</v>
      </c>
      <c r="H71" s="18">
        <f t="shared" si="14"/>
        <v>720</v>
      </c>
      <c r="I71" s="14" t="s">
        <v>473</v>
      </c>
      <c r="J71" s="18">
        <f t="shared" si="15"/>
        <v>40</v>
      </c>
      <c r="K71" s="14" t="s">
        <v>478</v>
      </c>
      <c r="L71" s="18">
        <f t="shared" si="8"/>
        <v>15</v>
      </c>
      <c r="AD71" s="14">
        <v>6</v>
      </c>
      <c r="AE71" s="14">
        <v>8</v>
      </c>
      <c r="AF71" s="14">
        <v>0</v>
      </c>
      <c r="AG71" s="18">
        <f t="shared" si="12"/>
        <v>1100</v>
      </c>
      <c r="AH71" s="14" t="s">
        <v>414</v>
      </c>
      <c r="AI71" s="18">
        <f t="shared" si="16"/>
        <v>1440</v>
      </c>
      <c r="AJ71" s="14" t="s">
        <v>462</v>
      </c>
      <c r="AK71" s="18">
        <f t="shared" si="17"/>
        <v>1080</v>
      </c>
    </row>
    <row r="72" spans="1:37" ht="16.5" x14ac:dyDescent="0.2">
      <c r="A72" s="14">
        <v>6</v>
      </c>
      <c r="B72" s="14">
        <v>9</v>
      </c>
      <c r="C72" s="14">
        <v>1</v>
      </c>
      <c r="D72" s="18">
        <f t="shared" si="11"/>
        <v>750</v>
      </c>
      <c r="E72" s="14" t="s">
        <v>414</v>
      </c>
      <c r="F72" s="18">
        <f t="shared" si="13"/>
        <v>720</v>
      </c>
      <c r="G72" s="14" t="s">
        <v>461</v>
      </c>
      <c r="H72" s="18">
        <f t="shared" si="14"/>
        <v>720</v>
      </c>
      <c r="I72" s="14" t="s">
        <v>472</v>
      </c>
      <c r="J72" s="18">
        <f t="shared" si="15"/>
        <v>40</v>
      </c>
      <c r="K72" s="14" t="s">
        <v>479</v>
      </c>
      <c r="L72" s="18">
        <f t="shared" si="8"/>
        <v>15</v>
      </c>
      <c r="AD72" s="14">
        <v>6</v>
      </c>
      <c r="AE72" s="14">
        <v>9</v>
      </c>
      <c r="AF72" s="14">
        <v>1</v>
      </c>
      <c r="AG72" s="18">
        <f t="shared" si="12"/>
        <v>1100</v>
      </c>
      <c r="AH72" s="14" t="s">
        <v>414</v>
      </c>
      <c r="AI72" s="18">
        <f t="shared" si="16"/>
        <v>1440</v>
      </c>
      <c r="AJ72" s="14" t="s">
        <v>461</v>
      </c>
      <c r="AK72" s="18">
        <f t="shared" si="17"/>
        <v>1080</v>
      </c>
    </row>
    <row r="73" spans="1:37" ht="16.5" x14ac:dyDescent="0.2">
      <c r="A73" s="14">
        <v>6</v>
      </c>
      <c r="B73" s="14">
        <v>10</v>
      </c>
      <c r="C73" s="14">
        <v>0</v>
      </c>
      <c r="D73" s="18">
        <f t="shared" si="11"/>
        <v>750</v>
      </c>
      <c r="E73" s="14" t="s">
        <v>414</v>
      </c>
      <c r="F73" s="18">
        <f t="shared" si="13"/>
        <v>720</v>
      </c>
      <c r="G73" s="14" t="s">
        <v>462</v>
      </c>
      <c r="H73" s="18">
        <f t="shared" si="14"/>
        <v>720</v>
      </c>
      <c r="I73" s="14" t="s">
        <v>473</v>
      </c>
      <c r="J73" s="18">
        <f t="shared" si="15"/>
        <v>40</v>
      </c>
      <c r="K73" s="14" t="s">
        <v>480</v>
      </c>
      <c r="L73" s="18">
        <f t="shared" si="8"/>
        <v>15</v>
      </c>
      <c r="AD73" s="14">
        <v>6</v>
      </c>
      <c r="AE73" s="14">
        <v>10</v>
      </c>
      <c r="AF73" s="14">
        <v>0</v>
      </c>
      <c r="AG73" s="18">
        <f t="shared" si="12"/>
        <v>1100</v>
      </c>
      <c r="AH73" s="14" t="s">
        <v>414</v>
      </c>
      <c r="AI73" s="18">
        <f t="shared" si="16"/>
        <v>1440</v>
      </c>
      <c r="AJ73" s="14" t="s">
        <v>462</v>
      </c>
      <c r="AK73" s="18">
        <f t="shared" si="17"/>
        <v>1080</v>
      </c>
    </row>
    <row r="74" spans="1:37" ht="16.5" x14ac:dyDescent="0.2">
      <c r="A74" s="14">
        <v>6</v>
      </c>
      <c r="B74" s="14">
        <v>11</v>
      </c>
      <c r="C74" s="14">
        <v>0</v>
      </c>
      <c r="D74" s="18">
        <f t="shared" si="11"/>
        <v>750</v>
      </c>
      <c r="E74" s="14" t="s">
        <v>414</v>
      </c>
      <c r="F74" s="18">
        <f t="shared" si="13"/>
        <v>720</v>
      </c>
      <c r="G74" s="14" t="s">
        <v>461</v>
      </c>
      <c r="H74" s="18">
        <f t="shared" si="14"/>
        <v>720</v>
      </c>
      <c r="I74" s="14" t="s">
        <v>472</v>
      </c>
      <c r="J74" s="18">
        <f t="shared" si="15"/>
        <v>40</v>
      </c>
      <c r="K74" s="14" t="s">
        <v>476</v>
      </c>
      <c r="L74" s="18">
        <f t="shared" si="8"/>
        <v>15</v>
      </c>
      <c r="AD74" s="14">
        <v>6</v>
      </c>
      <c r="AE74" s="14">
        <v>11</v>
      </c>
      <c r="AF74" s="14">
        <v>0</v>
      </c>
      <c r="AG74" s="18">
        <f t="shared" si="12"/>
        <v>1100</v>
      </c>
      <c r="AH74" s="14" t="s">
        <v>414</v>
      </c>
      <c r="AI74" s="18">
        <f t="shared" si="16"/>
        <v>1440</v>
      </c>
      <c r="AJ74" s="14" t="s">
        <v>461</v>
      </c>
      <c r="AK74" s="18">
        <f t="shared" si="17"/>
        <v>1080</v>
      </c>
    </row>
    <row r="75" spans="1:37" ht="16.5" x14ac:dyDescent="0.2">
      <c r="A75" s="14">
        <v>6</v>
      </c>
      <c r="B75" s="14">
        <v>12</v>
      </c>
      <c r="C75" s="14">
        <v>1</v>
      </c>
      <c r="D75" s="18">
        <f t="shared" si="11"/>
        <v>750</v>
      </c>
      <c r="E75" s="14" t="s">
        <v>414</v>
      </c>
      <c r="F75" s="18">
        <f t="shared" si="13"/>
        <v>720</v>
      </c>
      <c r="G75" s="14" t="s">
        <v>462</v>
      </c>
      <c r="H75" s="18">
        <f t="shared" si="14"/>
        <v>720</v>
      </c>
      <c r="I75" s="14" t="s">
        <v>473</v>
      </c>
      <c r="J75" s="18">
        <f t="shared" si="15"/>
        <v>40</v>
      </c>
      <c r="K75" s="14" t="s">
        <v>477</v>
      </c>
      <c r="L75" s="18">
        <f t="shared" si="8"/>
        <v>15</v>
      </c>
      <c r="AD75" s="14">
        <v>6</v>
      </c>
      <c r="AE75" s="14">
        <v>12</v>
      </c>
      <c r="AF75" s="14">
        <v>1</v>
      </c>
      <c r="AG75" s="18">
        <f t="shared" si="12"/>
        <v>1100</v>
      </c>
      <c r="AH75" s="14" t="s">
        <v>414</v>
      </c>
      <c r="AI75" s="18">
        <f t="shared" si="16"/>
        <v>1440</v>
      </c>
      <c r="AJ75" s="14" t="s">
        <v>462</v>
      </c>
      <c r="AK75" s="18">
        <f t="shared" si="17"/>
        <v>1080</v>
      </c>
    </row>
    <row r="76" spans="1:37" ht="16.5" x14ac:dyDescent="0.2">
      <c r="A76" s="14">
        <v>6</v>
      </c>
      <c r="B76" s="14">
        <v>13</v>
      </c>
      <c r="C76" s="14">
        <v>0</v>
      </c>
      <c r="D76" s="18">
        <f t="shared" si="11"/>
        <v>750</v>
      </c>
      <c r="E76" s="14" t="s">
        <v>414</v>
      </c>
      <c r="F76" s="18">
        <f t="shared" si="13"/>
        <v>720</v>
      </c>
      <c r="G76" s="14" t="s">
        <v>461</v>
      </c>
      <c r="H76" s="18">
        <f t="shared" si="14"/>
        <v>720</v>
      </c>
      <c r="I76" s="14" t="s">
        <v>472</v>
      </c>
      <c r="J76" s="18">
        <f t="shared" si="15"/>
        <v>40</v>
      </c>
      <c r="K76" s="14" t="s">
        <v>478</v>
      </c>
      <c r="L76" s="18">
        <f t="shared" si="8"/>
        <v>15</v>
      </c>
      <c r="AD76" s="14">
        <v>6</v>
      </c>
      <c r="AE76" s="14">
        <v>13</v>
      </c>
      <c r="AF76" s="14">
        <v>0</v>
      </c>
      <c r="AG76" s="18">
        <f t="shared" si="12"/>
        <v>1100</v>
      </c>
      <c r="AH76" s="14" t="s">
        <v>414</v>
      </c>
      <c r="AI76" s="18">
        <f t="shared" si="16"/>
        <v>1440</v>
      </c>
      <c r="AJ76" s="14" t="s">
        <v>461</v>
      </c>
      <c r="AK76" s="18">
        <f t="shared" si="17"/>
        <v>1080</v>
      </c>
    </row>
    <row r="77" spans="1:37" ht="16.5" x14ac:dyDescent="0.2">
      <c r="A77" s="14">
        <v>6</v>
      </c>
      <c r="B77" s="14">
        <v>14</v>
      </c>
      <c r="C77" s="14">
        <v>0</v>
      </c>
      <c r="D77" s="18">
        <f t="shared" si="11"/>
        <v>750</v>
      </c>
      <c r="E77" s="14" t="s">
        <v>414</v>
      </c>
      <c r="F77" s="18">
        <f t="shared" si="13"/>
        <v>720</v>
      </c>
      <c r="G77" s="14" t="s">
        <v>462</v>
      </c>
      <c r="H77" s="18">
        <f t="shared" si="14"/>
        <v>720</v>
      </c>
      <c r="I77" s="14" t="s">
        <v>473</v>
      </c>
      <c r="J77" s="18">
        <f t="shared" si="15"/>
        <v>40</v>
      </c>
      <c r="K77" s="14" t="s">
        <v>479</v>
      </c>
      <c r="L77" s="18">
        <f t="shared" si="8"/>
        <v>15</v>
      </c>
      <c r="AD77" s="14">
        <v>6</v>
      </c>
      <c r="AE77" s="14">
        <v>14</v>
      </c>
      <c r="AF77" s="14">
        <v>0</v>
      </c>
      <c r="AG77" s="18">
        <f t="shared" si="12"/>
        <v>1100</v>
      </c>
      <c r="AH77" s="14" t="s">
        <v>414</v>
      </c>
      <c r="AI77" s="18">
        <f t="shared" si="16"/>
        <v>1440</v>
      </c>
      <c r="AJ77" s="14" t="s">
        <v>462</v>
      </c>
      <c r="AK77" s="18">
        <f t="shared" si="17"/>
        <v>1080</v>
      </c>
    </row>
    <row r="78" spans="1:37" ht="16.5" x14ac:dyDescent="0.2">
      <c r="A78" s="14">
        <v>6</v>
      </c>
      <c r="B78" s="14">
        <v>15</v>
      </c>
      <c r="C78" s="14">
        <v>1</v>
      </c>
      <c r="D78" s="18">
        <f t="shared" si="11"/>
        <v>750</v>
      </c>
      <c r="E78" s="14" t="s">
        <v>414</v>
      </c>
      <c r="F78" s="18">
        <f t="shared" si="13"/>
        <v>720</v>
      </c>
      <c r="G78" s="14" t="s">
        <v>462</v>
      </c>
      <c r="H78" s="18">
        <f t="shared" si="14"/>
        <v>720</v>
      </c>
      <c r="I78" s="14" t="s">
        <v>472</v>
      </c>
      <c r="J78" s="18">
        <f t="shared" si="15"/>
        <v>40</v>
      </c>
      <c r="K78" s="14" t="s">
        <v>480</v>
      </c>
      <c r="L78" s="18">
        <f t="shared" si="8"/>
        <v>15</v>
      </c>
      <c r="AD78" s="14">
        <v>6</v>
      </c>
      <c r="AE78" s="14">
        <v>15</v>
      </c>
      <c r="AF78" s="14">
        <v>1</v>
      </c>
      <c r="AG78" s="18">
        <f t="shared" si="12"/>
        <v>1100</v>
      </c>
      <c r="AH78" s="14" t="s">
        <v>414</v>
      </c>
      <c r="AI78" s="18">
        <f t="shared" si="16"/>
        <v>1440</v>
      </c>
      <c r="AJ78" s="14" t="s">
        <v>462</v>
      </c>
      <c r="AK78" s="18">
        <f t="shared" si="17"/>
        <v>1080</v>
      </c>
    </row>
    <row r="79" spans="1:37" ht="16.5" x14ac:dyDescent="0.2">
      <c r="A79" s="14">
        <v>7</v>
      </c>
      <c r="B79" s="14">
        <v>1</v>
      </c>
      <c r="C79" s="14">
        <v>0</v>
      </c>
      <c r="D79" s="18">
        <f t="shared" si="11"/>
        <v>900</v>
      </c>
      <c r="E79" s="14" t="s">
        <v>414</v>
      </c>
      <c r="F79" s="18">
        <f t="shared" si="13"/>
        <v>840</v>
      </c>
      <c r="G79" s="14" t="s">
        <v>461</v>
      </c>
      <c r="H79" s="18">
        <f t="shared" si="14"/>
        <v>840</v>
      </c>
      <c r="I79" s="14" t="s">
        <v>474</v>
      </c>
      <c r="J79" s="18">
        <f>INDEX($Y$4:$Y$13,$A79)</f>
        <v>10</v>
      </c>
      <c r="K79" s="14" t="s">
        <v>481</v>
      </c>
      <c r="L79" s="18">
        <f>INDEX($AA$4:$AA$13,A79)</f>
        <v>3</v>
      </c>
      <c r="AD79" s="14">
        <v>7</v>
      </c>
      <c r="AE79" s="14">
        <v>1</v>
      </c>
      <c r="AF79" s="14">
        <v>0</v>
      </c>
      <c r="AG79" s="18">
        <f t="shared" si="12"/>
        <v>1350</v>
      </c>
      <c r="AH79" s="14" t="s">
        <v>414</v>
      </c>
      <c r="AI79" s="18">
        <f t="shared" si="16"/>
        <v>1680</v>
      </c>
      <c r="AJ79" s="14" t="s">
        <v>461</v>
      </c>
      <c r="AK79" s="18">
        <f t="shared" si="17"/>
        <v>1260</v>
      </c>
    </row>
    <row r="80" spans="1:37" ht="16.5" x14ac:dyDescent="0.2">
      <c r="A80" s="14">
        <v>7</v>
      </c>
      <c r="B80" s="14">
        <v>2</v>
      </c>
      <c r="C80" s="14">
        <v>0</v>
      </c>
      <c r="D80" s="18">
        <f t="shared" si="11"/>
        <v>900</v>
      </c>
      <c r="E80" s="14" t="s">
        <v>414</v>
      </c>
      <c r="F80" s="18">
        <f t="shared" si="13"/>
        <v>840</v>
      </c>
      <c r="G80" s="14" t="s">
        <v>462</v>
      </c>
      <c r="H80" s="18">
        <f t="shared" si="14"/>
        <v>840</v>
      </c>
      <c r="I80" s="14" t="s">
        <v>475</v>
      </c>
      <c r="J80" s="18">
        <f t="shared" ref="J80:J123" si="18">INDEX($Y$4:$Y$13,$A80)</f>
        <v>10</v>
      </c>
      <c r="K80" s="14" t="s">
        <v>482</v>
      </c>
      <c r="L80" s="18">
        <f t="shared" ref="L80:L123" si="19">INDEX($AA$4:$AA$13,A80)</f>
        <v>3</v>
      </c>
      <c r="AD80" s="14">
        <v>7</v>
      </c>
      <c r="AE80" s="14">
        <v>2</v>
      </c>
      <c r="AF80" s="14">
        <v>0</v>
      </c>
      <c r="AG80" s="18">
        <f t="shared" si="12"/>
        <v>1350</v>
      </c>
      <c r="AH80" s="14" t="s">
        <v>414</v>
      </c>
      <c r="AI80" s="18">
        <f t="shared" si="16"/>
        <v>1680</v>
      </c>
      <c r="AJ80" s="14" t="s">
        <v>462</v>
      </c>
      <c r="AK80" s="18">
        <f t="shared" si="17"/>
        <v>1260</v>
      </c>
    </row>
    <row r="81" spans="1:37" ht="16.5" x14ac:dyDescent="0.2">
      <c r="A81" s="14">
        <v>7</v>
      </c>
      <c r="B81" s="14">
        <v>3</v>
      </c>
      <c r="C81" s="14">
        <v>1</v>
      </c>
      <c r="D81" s="18">
        <f t="shared" si="11"/>
        <v>900</v>
      </c>
      <c r="E81" s="14" t="s">
        <v>414</v>
      </c>
      <c r="F81" s="18">
        <f t="shared" si="13"/>
        <v>840</v>
      </c>
      <c r="G81" s="14" t="s">
        <v>461</v>
      </c>
      <c r="H81" s="18">
        <f t="shared" si="14"/>
        <v>840</v>
      </c>
      <c r="I81" s="14" t="s">
        <v>474</v>
      </c>
      <c r="J81" s="18">
        <f t="shared" si="18"/>
        <v>10</v>
      </c>
      <c r="K81" s="14" t="s">
        <v>483</v>
      </c>
      <c r="L81" s="18">
        <f t="shared" si="19"/>
        <v>3</v>
      </c>
      <c r="AD81" s="14">
        <v>7</v>
      </c>
      <c r="AE81" s="14">
        <v>3</v>
      </c>
      <c r="AF81" s="14">
        <v>1</v>
      </c>
      <c r="AG81" s="18">
        <f t="shared" si="12"/>
        <v>1350</v>
      </c>
      <c r="AH81" s="14" t="s">
        <v>414</v>
      </c>
      <c r="AI81" s="18">
        <f t="shared" si="16"/>
        <v>1680</v>
      </c>
      <c r="AJ81" s="14" t="s">
        <v>461</v>
      </c>
      <c r="AK81" s="18">
        <f t="shared" si="17"/>
        <v>1260</v>
      </c>
    </row>
    <row r="82" spans="1:37" ht="16.5" x14ac:dyDescent="0.2">
      <c r="A82" s="14">
        <v>7</v>
      </c>
      <c r="B82" s="14">
        <v>4</v>
      </c>
      <c r="C82" s="14">
        <v>0</v>
      </c>
      <c r="D82" s="18">
        <f t="shared" si="11"/>
        <v>900</v>
      </c>
      <c r="E82" s="14" t="s">
        <v>414</v>
      </c>
      <c r="F82" s="18">
        <f t="shared" si="13"/>
        <v>840</v>
      </c>
      <c r="G82" s="14" t="s">
        <v>462</v>
      </c>
      <c r="H82" s="18">
        <f t="shared" si="14"/>
        <v>840</v>
      </c>
      <c r="I82" s="14" t="s">
        <v>475</v>
      </c>
      <c r="J82" s="18">
        <f t="shared" si="18"/>
        <v>10</v>
      </c>
      <c r="K82" s="14" t="s">
        <v>484</v>
      </c>
      <c r="L82" s="18">
        <f t="shared" si="19"/>
        <v>3</v>
      </c>
      <c r="AD82" s="14">
        <v>7</v>
      </c>
      <c r="AE82" s="14">
        <v>4</v>
      </c>
      <c r="AF82" s="14">
        <v>0</v>
      </c>
      <c r="AG82" s="18">
        <f t="shared" si="12"/>
        <v>1350</v>
      </c>
      <c r="AH82" s="14" t="s">
        <v>414</v>
      </c>
      <c r="AI82" s="18">
        <f t="shared" si="16"/>
        <v>1680</v>
      </c>
      <c r="AJ82" s="14" t="s">
        <v>462</v>
      </c>
      <c r="AK82" s="18">
        <f t="shared" si="17"/>
        <v>1260</v>
      </c>
    </row>
    <row r="83" spans="1:37" ht="16.5" x14ac:dyDescent="0.2">
      <c r="A83" s="14">
        <v>7</v>
      </c>
      <c r="B83" s="14">
        <v>5</v>
      </c>
      <c r="C83" s="14">
        <v>0</v>
      </c>
      <c r="D83" s="18">
        <f t="shared" si="11"/>
        <v>900</v>
      </c>
      <c r="E83" s="14" t="s">
        <v>414</v>
      </c>
      <c r="F83" s="18">
        <f t="shared" si="13"/>
        <v>840</v>
      </c>
      <c r="G83" s="14" t="s">
        <v>461</v>
      </c>
      <c r="H83" s="18">
        <f t="shared" si="14"/>
        <v>840</v>
      </c>
      <c r="I83" s="14" t="s">
        <v>474</v>
      </c>
      <c r="J83" s="18">
        <f t="shared" si="18"/>
        <v>10</v>
      </c>
      <c r="K83" s="14" t="s">
        <v>485</v>
      </c>
      <c r="L83" s="18">
        <f t="shared" si="19"/>
        <v>3</v>
      </c>
      <c r="AD83" s="14">
        <v>7</v>
      </c>
      <c r="AE83" s="14">
        <v>5</v>
      </c>
      <c r="AF83" s="14">
        <v>0</v>
      </c>
      <c r="AG83" s="18">
        <f t="shared" si="12"/>
        <v>1350</v>
      </c>
      <c r="AH83" s="14" t="s">
        <v>414</v>
      </c>
      <c r="AI83" s="18">
        <f t="shared" si="16"/>
        <v>1680</v>
      </c>
      <c r="AJ83" s="14" t="s">
        <v>461</v>
      </c>
      <c r="AK83" s="18">
        <f t="shared" si="17"/>
        <v>1260</v>
      </c>
    </row>
    <row r="84" spans="1:37" ht="16.5" x14ac:dyDescent="0.2">
      <c r="A84" s="14">
        <v>7</v>
      </c>
      <c r="B84" s="14">
        <v>6</v>
      </c>
      <c r="C84" s="14">
        <v>1</v>
      </c>
      <c r="D84" s="18">
        <f t="shared" si="11"/>
        <v>900</v>
      </c>
      <c r="E84" s="14" t="s">
        <v>414</v>
      </c>
      <c r="F84" s="18">
        <f t="shared" si="13"/>
        <v>840</v>
      </c>
      <c r="G84" s="14" t="s">
        <v>462</v>
      </c>
      <c r="H84" s="18">
        <f t="shared" si="14"/>
        <v>840</v>
      </c>
      <c r="I84" s="14" t="s">
        <v>475</v>
      </c>
      <c r="J84" s="18">
        <f t="shared" si="18"/>
        <v>10</v>
      </c>
      <c r="K84" s="14" t="s">
        <v>481</v>
      </c>
      <c r="L84" s="18">
        <f t="shared" si="19"/>
        <v>3</v>
      </c>
      <c r="AD84" s="14">
        <v>7</v>
      </c>
      <c r="AE84" s="14">
        <v>6</v>
      </c>
      <c r="AF84" s="14">
        <v>1</v>
      </c>
      <c r="AG84" s="18">
        <f t="shared" si="12"/>
        <v>1350</v>
      </c>
      <c r="AH84" s="14" t="s">
        <v>414</v>
      </c>
      <c r="AI84" s="18">
        <f t="shared" si="16"/>
        <v>1680</v>
      </c>
      <c r="AJ84" s="14" t="s">
        <v>462</v>
      </c>
      <c r="AK84" s="18">
        <f t="shared" si="17"/>
        <v>1260</v>
      </c>
    </row>
    <row r="85" spans="1:37" ht="16.5" x14ac:dyDescent="0.2">
      <c r="A85" s="14">
        <v>7</v>
      </c>
      <c r="B85" s="14">
        <v>7</v>
      </c>
      <c r="C85" s="14">
        <v>0</v>
      </c>
      <c r="D85" s="18">
        <f t="shared" si="11"/>
        <v>900</v>
      </c>
      <c r="E85" s="14" t="s">
        <v>414</v>
      </c>
      <c r="F85" s="18">
        <f t="shared" si="13"/>
        <v>840</v>
      </c>
      <c r="G85" s="14" t="s">
        <v>461</v>
      </c>
      <c r="H85" s="18">
        <f t="shared" si="14"/>
        <v>840</v>
      </c>
      <c r="I85" s="14" t="s">
        <v>474</v>
      </c>
      <c r="J85" s="18">
        <f t="shared" si="18"/>
        <v>10</v>
      </c>
      <c r="K85" s="14" t="s">
        <v>482</v>
      </c>
      <c r="L85" s="18">
        <f t="shared" si="19"/>
        <v>3</v>
      </c>
      <c r="AD85" s="14">
        <v>7</v>
      </c>
      <c r="AE85" s="14">
        <v>7</v>
      </c>
      <c r="AF85" s="14">
        <v>0</v>
      </c>
      <c r="AG85" s="18">
        <f t="shared" si="12"/>
        <v>1350</v>
      </c>
      <c r="AH85" s="14" t="s">
        <v>414</v>
      </c>
      <c r="AI85" s="18">
        <f t="shared" si="16"/>
        <v>1680</v>
      </c>
      <c r="AJ85" s="14" t="s">
        <v>461</v>
      </c>
      <c r="AK85" s="18">
        <f t="shared" si="17"/>
        <v>1260</v>
      </c>
    </row>
    <row r="86" spans="1:37" ht="16.5" x14ac:dyDescent="0.2">
      <c r="A86" s="14">
        <v>7</v>
      </c>
      <c r="B86" s="14">
        <v>8</v>
      </c>
      <c r="C86" s="14">
        <v>0</v>
      </c>
      <c r="D86" s="18">
        <f t="shared" si="11"/>
        <v>900</v>
      </c>
      <c r="E86" s="14" t="s">
        <v>414</v>
      </c>
      <c r="F86" s="18">
        <f t="shared" si="13"/>
        <v>840</v>
      </c>
      <c r="G86" s="14" t="s">
        <v>462</v>
      </c>
      <c r="H86" s="18">
        <f t="shared" si="14"/>
        <v>840</v>
      </c>
      <c r="I86" s="14" t="s">
        <v>475</v>
      </c>
      <c r="J86" s="18">
        <f t="shared" si="18"/>
        <v>10</v>
      </c>
      <c r="K86" s="14" t="s">
        <v>483</v>
      </c>
      <c r="L86" s="18">
        <f t="shared" si="19"/>
        <v>3</v>
      </c>
      <c r="AD86" s="14">
        <v>7</v>
      </c>
      <c r="AE86" s="14">
        <v>8</v>
      </c>
      <c r="AF86" s="14">
        <v>0</v>
      </c>
      <c r="AG86" s="18">
        <f t="shared" si="12"/>
        <v>1350</v>
      </c>
      <c r="AH86" s="14" t="s">
        <v>414</v>
      </c>
      <c r="AI86" s="18">
        <f t="shared" si="16"/>
        <v>1680</v>
      </c>
      <c r="AJ86" s="14" t="s">
        <v>462</v>
      </c>
      <c r="AK86" s="18">
        <f t="shared" si="17"/>
        <v>1260</v>
      </c>
    </row>
    <row r="87" spans="1:37" ht="16.5" x14ac:dyDescent="0.2">
      <c r="A87" s="14">
        <v>7</v>
      </c>
      <c r="B87" s="14">
        <v>9</v>
      </c>
      <c r="C87" s="14">
        <v>1</v>
      </c>
      <c r="D87" s="18">
        <f t="shared" si="11"/>
        <v>900</v>
      </c>
      <c r="E87" s="14" t="s">
        <v>414</v>
      </c>
      <c r="F87" s="18">
        <f t="shared" si="13"/>
        <v>840</v>
      </c>
      <c r="G87" s="14" t="s">
        <v>461</v>
      </c>
      <c r="H87" s="18">
        <f t="shared" si="14"/>
        <v>840</v>
      </c>
      <c r="I87" s="14" t="s">
        <v>474</v>
      </c>
      <c r="J87" s="18">
        <f t="shared" si="18"/>
        <v>10</v>
      </c>
      <c r="K87" s="14" t="s">
        <v>484</v>
      </c>
      <c r="L87" s="18">
        <f t="shared" si="19"/>
        <v>3</v>
      </c>
      <c r="AD87" s="14">
        <v>7</v>
      </c>
      <c r="AE87" s="14">
        <v>9</v>
      </c>
      <c r="AF87" s="14">
        <v>1</v>
      </c>
      <c r="AG87" s="18">
        <f t="shared" si="12"/>
        <v>1350</v>
      </c>
      <c r="AH87" s="14" t="s">
        <v>414</v>
      </c>
      <c r="AI87" s="18">
        <f t="shared" si="16"/>
        <v>1680</v>
      </c>
      <c r="AJ87" s="14" t="s">
        <v>461</v>
      </c>
      <c r="AK87" s="18">
        <f t="shared" si="17"/>
        <v>1260</v>
      </c>
    </row>
    <row r="88" spans="1:37" ht="16.5" x14ac:dyDescent="0.2">
      <c r="A88" s="14">
        <v>7</v>
      </c>
      <c r="B88" s="14">
        <v>10</v>
      </c>
      <c r="C88" s="14">
        <v>0</v>
      </c>
      <c r="D88" s="18">
        <f t="shared" si="11"/>
        <v>900</v>
      </c>
      <c r="E88" s="14" t="s">
        <v>414</v>
      </c>
      <c r="F88" s="18">
        <f t="shared" si="13"/>
        <v>840</v>
      </c>
      <c r="G88" s="14" t="s">
        <v>462</v>
      </c>
      <c r="H88" s="18">
        <f t="shared" si="14"/>
        <v>840</v>
      </c>
      <c r="I88" s="14" t="s">
        <v>475</v>
      </c>
      <c r="J88" s="18">
        <f t="shared" si="18"/>
        <v>10</v>
      </c>
      <c r="K88" s="14" t="s">
        <v>485</v>
      </c>
      <c r="L88" s="18">
        <f t="shared" si="19"/>
        <v>3</v>
      </c>
      <c r="AD88" s="14">
        <v>7</v>
      </c>
      <c r="AE88" s="14">
        <v>10</v>
      </c>
      <c r="AF88" s="14">
        <v>0</v>
      </c>
      <c r="AG88" s="18">
        <f t="shared" si="12"/>
        <v>1350</v>
      </c>
      <c r="AH88" s="14" t="s">
        <v>414</v>
      </c>
      <c r="AI88" s="18">
        <f t="shared" si="16"/>
        <v>1680</v>
      </c>
      <c r="AJ88" s="14" t="s">
        <v>462</v>
      </c>
      <c r="AK88" s="18">
        <f t="shared" si="17"/>
        <v>1260</v>
      </c>
    </row>
    <row r="89" spans="1:37" ht="16.5" x14ac:dyDescent="0.2">
      <c r="A89" s="14">
        <v>7</v>
      </c>
      <c r="B89" s="14">
        <v>11</v>
      </c>
      <c r="C89" s="14">
        <v>0</v>
      </c>
      <c r="D89" s="18">
        <f t="shared" si="11"/>
        <v>900</v>
      </c>
      <c r="E89" s="14" t="s">
        <v>414</v>
      </c>
      <c r="F89" s="18">
        <f t="shared" si="13"/>
        <v>840</v>
      </c>
      <c r="G89" s="14" t="s">
        <v>461</v>
      </c>
      <c r="H89" s="18">
        <f t="shared" si="14"/>
        <v>840</v>
      </c>
      <c r="I89" s="14" t="s">
        <v>474</v>
      </c>
      <c r="J89" s="18">
        <f t="shared" si="18"/>
        <v>10</v>
      </c>
      <c r="K89" s="14" t="s">
        <v>481</v>
      </c>
      <c r="L89" s="18">
        <f t="shared" si="19"/>
        <v>3</v>
      </c>
      <c r="AD89" s="14">
        <v>7</v>
      </c>
      <c r="AE89" s="14">
        <v>11</v>
      </c>
      <c r="AF89" s="14">
        <v>0</v>
      </c>
      <c r="AG89" s="18">
        <f t="shared" si="12"/>
        <v>1350</v>
      </c>
      <c r="AH89" s="14" t="s">
        <v>414</v>
      </c>
      <c r="AI89" s="18">
        <f t="shared" si="16"/>
        <v>1680</v>
      </c>
      <c r="AJ89" s="14" t="s">
        <v>461</v>
      </c>
      <c r="AK89" s="18">
        <f t="shared" si="17"/>
        <v>1260</v>
      </c>
    </row>
    <row r="90" spans="1:37" ht="16.5" x14ac:dyDescent="0.2">
      <c r="A90" s="14">
        <v>7</v>
      </c>
      <c r="B90" s="14">
        <v>12</v>
      </c>
      <c r="C90" s="14">
        <v>1</v>
      </c>
      <c r="D90" s="18">
        <f t="shared" si="11"/>
        <v>900</v>
      </c>
      <c r="E90" s="14" t="s">
        <v>414</v>
      </c>
      <c r="F90" s="18">
        <f t="shared" si="13"/>
        <v>840</v>
      </c>
      <c r="G90" s="14" t="s">
        <v>462</v>
      </c>
      <c r="H90" s="18">
        <f t="shared" si="14"/>
        <v>840</v>
      </c>
      <c r="I90" s="14" t="s">
        <v>475</v>
      </c>
      <c r="J90" s="18">
        <f t="shared" si="18"/>
        <v>10</v>
      </c>
      <c r="K90" s="14" t="s">
        <v>482</v>
      </c>
      <c r="L90" s="18">
        <f t="shared" si="19"/>
        <v>3</v>
      </c>
      <c r="AD90" s="14">
        <v>7</v>
      </c>
      <c r="AE90" s="14">
        <v>12</v>
      </c>
      <c r="AF90" s="14">
        <v>1</v>
      </c>
      <c r="AG90" s="18">
        <f t="shared" si="12"/>
        <v>1350</v>
      </c>
      <c r="AH90" s="14" t="s">
        <v>414</v>
      </c>
      <c r="AI90" s="18">
        <f t="shared" si="16"/>
        <v>1680</v>
      </c>
      <c r="AJ90" s="14" t="s">
        <v>462</v>
      </c>
      <c r="AK90" s="18">
        <f t="shared" si="17"/>
        <v>1260</v>
      </c>
    </row>
    <row r="91" spans="1:37" ht="16.5" x14ac:dyDescent="0.2">
      <c r="A91" s="14">
        <v>7</v>
      </c>
      <c r="B91" s="14">
        <v>13</v>
      </c>
      <c r="C91" s="14">
        <v>0</v>
      </c>
      <c r="D91" s="18">
        <f t="shared" si="11"/>
        <v>900</v>
      </c>
      <c r="E91" s="14" t="s">
        <v>414</v>
      </c>
      <c r="F91" s="18">
        <f t="shared" si="13"/>
        <v>840</v>
      </c>
      <c r="G91" s="14" t="s">
        <v>461</v>
      </c>
      <c r="H91" s="18">
        <f t="shared" si="14"/>
        <v>840</v>
      </c>
      <c r="I91" s="14" t="s">
        <v>474</v>
      </c>
      <c r="J91" s="18">
        <f t="shared" si="18"/>
        <v>10</v>
      </c>
      <c r="K91" s="14" t="s">
        <v>483</v>
      </c>
      <c r="L91" s="18">
        <f t="shared" si="19"/>
        <v>3</v>
      </c>
      <c r="AD91" s="14">
        <v>7</v>
      </c>
      <c r="AE91" s="14">
        <v>13</v>
      </c>
      <c r="AF91" s="14">
        <v>0</v>
      </c>
      <c r="AG91" s="18">
        <f t="shared" si="12"/>
        <v>1350</v>
      </c>
      <c r="AH91" s="14" t="s">
        <v>414</v>
      </c>
      <c r="AI91" s="18">
        <f t="shared" si="16"/>
        <v>1680</v>
      </c>
      <c r="AJ91" s="14" t="s">
        <v>461</v>
      </c>
      <c r="AK91" s="18">
        <f t="shared" si="17"/>
        <v>1260</v>
      </c>
    </row>
    <row r="92" spans="1:37" ht="16.5" x14ac:dyDescent="0.2">
      <c r="A92" s="14">
        <v>7</v>
      </c>
      <c r="B92" s="14">
        <v>14</v>
      </c>
      <c r="C92" s="14">
        <v>0</v>
      </c>
      <c r="D92" s="18">
        <f t="shared" si="11"/>
        <v>900</v>
      </c>
      <c r="E92" s="14" t="s">
        <v>414</v>
      </c>
      <c r="F92" s="18">
        <f t="shared" si="13"/>
        <v>840</v>
      </c>
      <c r="G92" s="14" t="s">
        <v>462</v>
      </c>
      <c r="H92" s="18">
        <f t="shared" si="14"/>
        <v>840</v>
      </c>
      <c r="I92" s="14" t="s">
        <v>475</v>
      </c>
      <c r="J92" s="18">
        <f t="shared" si="18"/>
        <v>10</v>
      </c>
      <c r="K92" s="14" t="s">
        <v>484</v>
      </c>
      <c r="L92" s="18">
        <f t="shared" si="19"/>
        <v>3</v>
      </c>
      <c r="AD92" s="14">
        <v>7</v>
      </c>
      <c r="AE92" s="14">
        <v>14</v>
      </c>
      <c r="AF92" s="14">
        <v>0</v>
      </c>
      <c r="AG92" s="18">
        <f t="shared" si="12"/>
        <v>1350</v>
      </c>
      <c r="AH92" s="14" t="s">
        <v>414</v>
      </c>
      <c r="AI92" s="18">
        <f t="shared" si="16"/>
        <v>1680</v>
      </c>
      <c r="AJ92" s="14" t="s">
        <v>462</v>
      </c>
      <c r="AK92" s="18">
        <f t="shared" si="17"/>
        <v>1260</v>
      </c>
    </row>
    <row r="93" spans="1:37" ht="16.5" x14ac:dyDescent="0.2">
      <c r="A93" s="14">
        <v>7</v>
      </c>
      <c r="B93" s="14">
        <v>15</v>
      </c>
      <c r="C93" s="14">
        <v>1</v>
      </c>
      <c r="D93" s="18">
        <f t="shared" si="11"/>
        <v>900</v>
      </c>
      <c r="E93" s="14" t="s">
        <v>414</v>
      </c>
      <c r="F93" s="18">
        <f t="shared" si="13"/>
        <v>840</v>
      </c>
      <c r="G93" s="14" t="s">
        <v>462</v>
      </c>
      <c r="H93" s="18">
        <f t="shared" si="14"/>
        <v>840</v>
      </c>
      <c r="I93" s="14" t="s">
        <v>474</v>
      </c>
      <c r="J93" s="18">
        <f t="shared" si="18"/>
        <v>10</v>
      </c>
      <c r="K93" s="14" t="s">
        <v>485</v>
      </c>
      <c r="L93" s="18">
        <f t="shared" si="19"/>
        <v>3</v>
      </c>
      <c r="AD93" s="14">
        <v>7</v>
      </c>
      <c r="AE93" s="14">
        <v>15</v>
      </c>
      <c r="AF93" s="14">
        <v>1</v>
      </c>
      <c r="AG93" s="18">
        <f t="shared" si="12"/>
        <v>1350</v>
      </c>
      <c r="AH93" s="14" t="s">
        <v>414</v>
      </c>
      <c r="AI93" s="18">
        <f t="shared" si="16"/>
        <v>1680</v>
      </c>
      <c r="AJ93" s="14" t="s">
        <v>462</v>
      </c>
      <c r="AK93" s="18">
        <f t="shared" si="17"/>
        <v>1260</v>
      </c>
    </row>
    <row r="94" spans="1:37" ht="16.5" x14ac:dyDescent="0.2">
      <c r="A94" s="14">
        <v>8</v>
      </c>
      <c r="B94" s="14">
        <v>1</v>
      </c>
      <c r="C94" s="14">
        <v>0</v>
      </c>
      <c r="D94" s="18">
        <f t="shared" si="11"/>
        <v>1100</v>
      </c>
      <c r="E94" s="14" t="s">
        <v>414</v>
      </c>
      <c r="F94" s="18">
        <f t="shared" si="13"/>
        <v>960</v>
      </c>
      <c r="G94" s="14" t="s">
        <v>461</v>
      </c>
      <c r="H94" s="18">
        <f t="shared" si="14"/>
        <v>960</v>
      </c>
      <c r="I94" s="14" t="s">
        <v>475</v>
      </c>
      <c r="J94" s="18">
        <f t="shared" si="18"/>
        <v>15</v>
      </c>
      <c r="K94" s="14" t="s">
        <v>481</v>
      </c>
      <c r="L94" s="18">
        <f t="shared" si="19"/>
        <v>5</v>
      </c>
      <c r="AD94" s="14">
        <v>8</v>
      </c>
      <c r="AE94" s="14">
        <v>1</v>
      </c>
      <c r="AF94" s="14">
        <v>0</v>
      </c>
      <c r="AG94" s="18">
        <f t="shared" si="12"/>
        <v>1650</v>
      </c>
      <c r="AH94" s="14" t="s">
        <v>414</v>
      </c>
      <c r="AI94" s="18">
        <f t="shared" si="16"/>
        <v>1920</v>
      </c>
      <c r="AJ94" s="14" t="s">
        <v>461</v>
      </c>
      <c r="AK94" s="18">
        <f t="shared" si="17"/>
        <v>1440</v>
      </c>
    </row>
    <row r="95" spans="1:37" ht="16.5" x14ac:dyDescent="0.2">
      <c r="A95" s="14">
        <v>8</v>
      </c>
      <c r="B95" s="14">
        <v>2</v>
      </c>
      <c r="C95" s="14">
        <v>0</v>
      </c>
      <c r="D95" s="18">
        <f t="shared" si="11"/>
        <v>1100</v>
      </c>
      <c r="E95" s="14" t="s">
        <v>414</v>
      </c>
      <c r="F95" s="18">
        <f t="shared" si="13"/>
        <v>960</v>
      </c>
      <c r="G95" s="14" t="s">
        <v>462</v>
      </c>
      <c r="H95" s="18">
        <f t="shared" si="14"/>
        <v>960</v>
      </c>
      <c r="I95" s="14" t="s">
        <v>474</v>
      </c>
      <c r="J95" s="18">
        <f t="shared" si="18"/>
        <v>15</v>
      </c>
      <c r="K95" s="14" t="s">
        <v>482</v>
      </c>
      <c r="L95" s="18">
        <f t="shared" si="19"/>
        <v>5</v>
      </c>
      <c r="AD95" s="14">
        <v>8</v>
      </c>
      <c r="AE95" s="14">
        <v>2</v>
      </c>
      <c r="AF95" s="14">
        <v>0</v>
      </c>
      <c r="AG95" s="18">
        <f t="shared" si="12"/>
        <v>1650</v>
      </c>
      <c r="AH95" s="14" t="s">
        <v>414</v>
      </c>
      <c r="AI95" s="18">
        <f t="shared" si="16"/>
        <v>1920</v>
      </c>
      <c r="AJ95" s="14" t="s">
        <v>462</v>
      </c>
      <c r="AK95" s="18">
        <f t="shared" si="17"/>
        <v>1440</v>
      </c>
    </row>
    <row r="96" spans="1:37" ht="16.5" x14ac:dyDescent="0.2">
      <c r="A96" s="14">
        <v>8</v>
      </c>
      <c r="B96" s="14">
        <v>3</v>
      </c>
      <c r="C96" s="14">
        <v>1</v>
      </c>
      <c r="D96" s="18">
        <f t="shared" si="11"/>
        <v>1100</v>
      </c>
      <c r="E96" s="14" t="s">
        <v>414</v>
      </c>
      <c r="F96" s="18">
        <f t="shared" si="13"/>
        <v>960</v>
      </c>
      <c r="G96" s="14" t="s">
        <v>461</v>
      </c>
      <c r="H96" s="18">
        <f t="shared" si="14"/>
        <v>960</v>
      </c>
      <c r="I96" s="14" t="s">
        <v>475</v>
      </c>
      <c r="J96" s="18">
        <f t="shared" si="18"/>
        <v>15</v>
      </c>
      <c r="K96" s="14" t="s">
        <v>483</v>
      </c>
      <c r="L96" s="18">
        <f t="shared" si="19"/>
        <v>5</v>
      </c>
      <c r="AD96" s="14">
        <v>8</v>
      </c>
      <c r="AE96" s="14">
        <v>3</v>
      </c>
      <c r="AF96" s="14">
        <v>1</v>
      </c>
      <c r="AG96" s="18">
        <f t="shared" si="12"/>
        <v>1650</v>
      </c>
      <c r="AH96" s="14" t="s">
        <v>414</v>
      </c>
      <c r="AI96" s="18">
        <f t="shared" si="16"/>
        <v>1920</v>
      </c>
      <c r="AJ96" s="14" t="s">
        <v>461</v>
      </c>
      <c r="AK96" s="18">
        <f t="shared" si="17"/>
        <v>1440</v>
      </c>
    </row>
    <row r="97" spans="1:37" ht="16.5" x14ac:dyDescent="0.2">
      <c r="A97" s="14">
        <v>8</v>
      </c>
      <c r="B97" s="14">
        <v>4</v>
      </c>
      <c r="C97" s="14">
        <v>0</v>
      </c>
      <c r="D97" s="18">
        <f t="shared" si="11"/>
        <v>1100</v>
      </c>
      <c r="E97" s="14" t="s">
        <v>414</v>
      </c>
      <c r="F97" s="18">
        <f t="shared" si="13"/>
        <v>960</v>
      </c>
      <c r="G97" s="14" t="s">
        <v>462</v>
      </c>
      <c r="H97" s="18">
        <f t="shared" si="14"/>
        <v>960</v>
      </c>
      <c r="I97" s="14" t="s">
        <v>474</v>
      </c>
      <c r="J97" s="18">
        <f t="shared" si="18"/>
        <v>15</v>
      </c>
      <c r="K97" s="14" t="s">
        <v>484</v>
      </c>
      <c r="L97" s="18">
        <f t="shared" si="19"/>
        <v>5</v>
      </c>
      <c r="AD97" s="14">
        <v>8</v>
      </c>
      <c r="AE97" s="14">
        <v>4</v>
      </c>
      <c r="AF97" s="14">
        <v>0</v>
      </c>
      <c r="AG97" s="18">
        <f t="shared" si="12"/>
        <v>1650</v>
      </c>
      <c r="AH97" s="14" t="s">
        <v>414</v>
      </c>
      <c r="AI97" s="18">
        <f t="shared" si="16"/>
        <v>1920</v>
      </c>
      <c r="AJ97" s="14" t="s">
        <v>462</v>
      </c>
      <c r="AK97" s="18">
        <f t="shared" si="17"/>
        <v>1440</v>
      </c>
    </row>
    <row r="98" spans="1:37" ht="16.5" x14ac:dyDescent="0.2">
      <c r="A98" s="14">
        <v>8</v>
      </c>
      <c r="B98" s="14">
        <v>5</v>
      </c>
      <c r="C98" s="14">
        <v>0</v>
      </c>
      <c r="D98" s="18">
        <f t="shared" si="11"/>
        <v>1100</v>
      </c>
      <c r="E98" s="14" t="s">
        <v>414</v>
      </c>
      <c r="F98" s="18">
        <f t="shared" si="13"/>
        <v>960</v>
      </c>
      <c r="G98" s="14" t="s">
        <v>461</v>
      </c>
      <c r="H98" s="18">
        <f t="shared" si="14"/>
        <v>960</v>
      </c>
      <c r="I98" s="14" t="s">
        <v>475</v>
      </c>
      <c r="J98" s="18">
        <f t="shared" si="18"/>
        <v>15</v>
      </c>
      <c r="K98" s="14" t="s">
        <v>485</v>
      </c>
      <c r="L98" s="18">
        <f t="shared" si="19"/>
        <v>5</v>
      </c>
      <c r="AD98" s="14">
        <v>8</v>
      </c>
      <c r="AE98" s="14">
        <v>5</v>
      </c>
      <c r="AF98" s="14">
        <v>0</v>
      </c>
      <c r="AG98" s="18">
        <f t="shared" si="12"/>
        <v>1650</v>
      </c>
      <c r="AH98" s="14" t="s">
        <v>414</v>
      </c>
      <c r="AI98" s="18">
        <f t="shared" si="16"/>
        <v>1920</v>
      </c>
      <c r="AJ98" s="14" t="s">
        <v>461</v>
      </c>
      <c r="AK98" s="18">
        <f t="shared" si="17"/>
        <v>1440</v>
      </c>
    </row>
    <row r="99" spans="1:37" ht="16.5" x14ac:dyDescent="0.2">
      <c r="A99" s="14">
        <v>8</v>
      </c>
      <c r="B99" s="14">
        <v>6</v>
      </c>
      <c r="C99" s="14">
        <v>1</v>
      </c>
      <c r="D99" s="18">
        <f t="shared" si="11"/>
        <v>1100</v>
      </c>
      <c r="E99" s="14" t="s">
        <v>414</v>
      </c>
      <c r="F99" s="18">
        <f t="shared" si="13"/>
        <v>960</v>
      </c>
      <c r="G99" s="14" t="s">
        <v>462</v>
      </c>
      <c r="H99" s="18">
        <f t="shared" si="14"/>
        <v>960</v>
      </c>
      <c r="I99" s="14" t="s">
        <v>474</v>
      </c>
      <c r="J99" s="18">
        <f t="shared" si="18"/>
        <v>15</v>
      </c>
      <c r="K99" s="14" t="s">
        <v>481</v>
      </c>
      <c r="L99" s="18">
        <f t="shared" si="19"/>
        <v>5</v>
      </c>
      <c r="AD99" s="14">
        <v>8</v>
      </c>
      <c r="AE99" s="14">
        <v>6</v>
      </c>
      <c r="AF99" s="14">
        <v>1</v>
      </c>
      <c r="AG99" s="18">
        <f t="shared" si="12"/>
        <v>1650</v>
      </c>
      <c r="AH99" s="14" t="s">
        <v>414</v>
      </c>
      <c r="AI99" s="18">
        <f t="shared" si="16"/>
        <v>1920</v>
      </c>
      <c r="AJ99" s="14" t="s">
        <v>462</v>
      </c>
      <c r="AK99" s="18">
        <f t="shared" si="17"/>
        <v>1440</v>
      </c>
    </row>
    <row r="100" spans="1:37" ht="16.5" x14ac:dyDescent="0.2">
      <c r="A100" s="14">
        <v>8</v>
      </c>
      <c r="B100" s="14">
        <v>7</v>
      </c>
      <c r="C100" s="14">
        <v>0</v>
      </c>
      <c r="D100" s="18">
        <f t="shared" ref="D100:D123" si="20">ROUND(INDEX($S$4:$S$13,A100)/INDEX($T$4:$T$13,A100)/50,0)*50</f>
        <v>1100</v>
      </c>
      <c r="E100" s="14" t="s">
        <v>414</v>
      </c>
      <c r="F100" s="18">
        <f t="shared" si="13"/>
        <v>960</v>
      </c>
      <c r="G100" s="14" t="s">
        <v>461</v>
      </c>
      <c r="H100" s="18">
        <f t="shared" si="14"/>
        <v>960</v>
      </c>
      <c r="I100" s="14" t="s">
        <v>475</v>
      </c>
      <c r="J100" s="18">
        <f t="shared" si="18"/>
        <v>15</v>
      </c>
      <c r="K100" s="14" t="s">
        <v>482</v>
      </c>
      <c r="L100" s="18">
        <f t="shared" si="19"/>
        <v>5</v>
      </c>
      <c r="AD100" s="14">
        <v>8</v>
      </c>
      <c r="AE100" s="14">
        <v>7</v>
      </c>
      <c r="AF100" s="14">
        <v>0</v>
      </c>
      <c r="AG100" s="18">
        <f t="shared" ref="AG100:AG123" si="21">ROUND(INDEX($AO$4:$AO$13,A100)/INDEX($AP$4:$AP$13,A100)/50,0)*50</f>
        <v>1650</v>
      </c>
      <c r="AH100" s="14" t="s">
        <v>414</v>
      </c>
      <c r="AI100" s="18">
        <f t="shared" si="16"/>
        <v>1920</v>
      </c>
      <c r="AJ100" s="14" t="s">
        <v>461</v>
      </c>
      <c r="AK100" s="18">
        <f t="shared" si="17"/>
        <v>1440</v>
      </c>
    </row>
    <row r="101" spans="1:37" ht="16.5" x14ac:dyDescent="0.2">
      <c r="A101" s="14">
        <v>8</v>
      </c>
      <c r="B101" s="14">
        <v>8</v>
      </c>
      <c r="C101" s="14">
        <v>0</v>
      </c>
      <c r="D101" s="18">
        <f t="shared" si="20"/>
        <v>1100</v>
      </c>
      <c r="E101" s="14" t="s">
        <v>414</v>
      </c>
      <c r="F101" s="18">
        <f t="shared" si="13"/>
        <v>960</v>
      </c>
      <c r="G101" s="14" t="s">
        <v>462</v>
      </c>
      <c r="H101" s="18">
        <f t="shared" si="14"/>
        <v>960</v>
      </c>
      <c r="I101" s="14" t="s">
        <v>474</v>
      </c>
      <c r="J101" s="18">
        <f t="shared" si="18"/>
        <v>15</v>
      </c>
      <c r="K101" s="14" t="s">
        <v>483</v>
      </c>
      <c r="L101" s="18">
        <f t="shared" si="19"/>
        <v>5</v>
      </c>
      <c r="AD101" s="14">
        <v>8</v>
      </c>
      <c r="AE101" s="14">
        <v>8</v>
      </c>
      <c r="AF101" s="14">
        <v>0</v>
      </c>
      <c r="AG101" s="18">
        <f t="shared" si="21"/>
        <v>1650</v>
      </c>
      <c r="AH101" s="14" t="s">
        <v>414</v>
      </c>
      <c r="AI101" s="18">
        <f t="shared" si="16"/>
        <v>1920</v>
      </c>
      <c r="AJ101" s="14" t="s">
        <v>462</v>
      </c>
      <c r="AK101" s="18">
        <f t="shared" si="17"/>
        <v>1440</v>
      </c>
    </row>
    <row r="102" spans="1:37" ht="16.5" x14ac:dyDescent="0.2">
      <c r="A102" s="14">
        <v>8</v>
      </c>
      <c r="B102" s="14">
        <v>9</v>
      </c>
      <c r="C102" s="14">
        <v>1</v>
      </c>
      <c r="D102" s="18">
        <f t="shared" si="20"/>
        <v>1100</v>
      </c>
      <c r="E102" s="14" t="s">
        <v>414</v>
      </c>
      <c r="F102" s="18">
        <f t="shared" si="13"/>
        <v>960</v>
      </c>
      <c r="G102" s="14" t="s">
        <v>461</v>
      </c>
      <c r="H102" s="18">
        <f t="shared" si="14"/>
        <v>960</v>
      </c>
      <c r="I102" s="14" t="s">
        <v>475</v>
      </c>
      <c r="J102" s="18">
        <f t="shared" si="18"/>
        <v>15</v>
      </c>
      <c r="K102" s="14" t="s">
        <v>484</v>
      </c>
      <c r="L102" s="18">
        <f t="shared" si="19"/>
        <v>5</v>
      </c>
      <c r="AD102" s="14">
        <v>8</v>
      </c>
      <c r="AE102" s="14">
        <v>9</v>
      </c>
      <c r="AF102" s="14">
        <v>1</v>
      </c>
      <c r="AG102" s="18">
        <f t="shared" si="21"/>
        <v>1650</v>
      </c>
      <c r="AH102" s="14" t="s">
        <v>414</v>
      </c>
      <c r="AI102" s="18">
        <f t="shared" si="16"/>
        <v>1920</v>
      </c>
      <c r="AJ102" s="14" t="s">
        <v>461</v>
      </c>
      <c r="AK102" s="18">
        <f t="shared" si="17"/>
        <v>1440</v>
      </c>
    </row>
    <row r="103" spans="1:37" ht="16.5" x14ac:dyDescent="0.2">
      <c r="A103" s="14">
        <v>8</v>
      </c>
      <c r="B103" s="14">
        <v>10</v>
      </c>
      <c r="C103" s="14">
        <v>0</v>
      </c>
      <c r="D103" s="18">
        <f t="shared" si="20"/>
        <v>1100</v>
      </c>
      <c r="E103" s="14" t="s">
        <v>414</v>
      </c>
      <c r="F103" s="18">
        <f t="shared" si="13"/>
        <v>960</v>
      </c>
      <c r="G103" s="14" t="s">
        <v>462</v>
      </c>
      <c r="H103" s="18">
        <f t="shared" si="14"/>
        <v>960</v>
      </c>
      <c r="I103" s="14" t="s">
        <v>474</v>
      </c>
      <c r="J103" s="18">
        <f t="shared" si="18"/>
        <v>15</v>
      </c>
      <c r="K103" s="14" t="s">
        <v>485</v>
      </c>
      <c r="L103" s="18">
        <f t="shared" si="19"/>
        <v>5</v>
      </c>
      <c r="AD103" s="14">
        <v>8</v>
      </c>
      <c r="AE103" s="14">
        <v>10</v>
      </c>
      <c r="AF103" s="14">
        <v>0</v>
      </c>
      <c r="AG103" s="18">
        <f t="shared" si="21"/>
        <v>1650</v>
      </c>
      <c r="AH103" s="14" t="s">
        <v>414</v>
      </c>
      <c r="AI103" s="18">
        <f t="shared" si="16"/>
        <v>1920</v>
      </c>
      <c r="AJ103" s="14" t="s">
        <v>462</v>
      </c>
      <c r="AK103" s="18">
        <f t="shared" si="17"/>
        <v>1440</v>
      </c>
    </row>
    <row r="104" spans="1:37" ht="16.5" x14ac:dyDescent="0.2">
      <c r="A104" s="14">
        <v>8</v>
      </c>
      <c r="B104" s="14">
        <v>11</v>
      </c>
      <c r="C104" s="14">
        <v>0</v>
      </c>
      <c r="D104" s="18">
        <f t="shared" si="20"/>
        <v>1100</v>
      </c>
      <c r="E104" s="14" t="s">
        <v>414</v>
      </c>
      <c r="F104" s="18">
        <f t="shared" si="13"/>
        <v>960</v>
      </c>
      <c r="G104" s="14" t="s">
        <v>461</v>
      </c>
      <c r="H104" s="18">
        <f t="shared" si="14"/>
        <v>960</v>
      </c>
      <c r="I104" s="14" t="s">
        <v>475</v>
      </c>
      <c r="J104" s="18">
        <f t="shared" si="18"/>
        <v>15</v>
      </c>
      <c r="K104" s="14" t="s">
        <v>481</v>
      </c>
      <c r="L104" s="18">
        <f t="shared" si="19"/>
        <v>5</v>
      </c>
      <c r="AD104" s="14">
        <v>8</v>
      </c>
      <c r="AE104" s="14">
        <v>11</v>
      </c>
      <c r="AF104" s="14">
        <v>0</v>
      </c>
      <c r="AG104" s="18">
        <f t="shared" si="21"/>
        <v>1650</v>
      </c>
      <c r="AH104" s="14" t="s">
        <v>414</v>
      </c>
      <c r="AI104" s="18">
        <f t="shared" si="16"/>
        <v>1920</v>
      </c>
      <c r="AJ104" s="14" t="s">
        <v>461</v>
      </c>
      <c r="AK104" s="18">
        <f t="shared" si="17"/>
        <v>1440</v>
      </c>
    </row>
    <row r="105" spans="1:37" ht="16.5" x14ac:dyDescent="0.2">
      <c r="A105" s="14">
        <v>8</v>
      </c>
      <c r="B105" s="14">
        <v>12</v>
      </c>
      <c r="C105" s="14">
        <v>1</v>
      </c>
      <c r="D105" s="18">
        <f t="shared" si="20"/>
        <v>1100</v>
      </c>
      <c r="E105" s="14" t="s">
        <v>414</v>
      </c>
      <c r="F105" s="18">
        <f t="shared" si="13"/>
        <v>960</v>
      </c>
      <c r="G105" s="14" t="s">
        <v>462</v>
      </c>
      <c r="H105" s="18">
        <f t="shared" si="14"/>
        <v>960</v>
      </c>
      <c r="I105" s="14" t="s">
        <v>474</v>
      </c>
      <c r="J105" s="18">
        <f t="shared" si="18"/>
        <v>15</v>
      </c>
      <c r="K105" s="14" t="s">
        <v>482</v>
      </c>
      <c r="L105" s="18">
        <f t="shared" si="19"/>
        <v>5</v>
      </c>
      <c r="AD105" s="14">
        <v>8</v>
      </c>
      <c r="AE105" s="14">
        <v>12</v>
      </c>
      <c r="AF105" s="14">
        <v>1</v>
      </c>
      <c r="AG105" s="18">
        <f t="shared" si="21"/>
        <v>1650</v>
      </c>
      <c r="AH105" s="14" t="s">
        <v>414</v>
      </c>
      <c r="AI105" s="18">
        <f t="shared" si="16"/>
        <v>1920</v>
      </c>
      <c r="AJ105" s="14" t="s">
        <v>462</v>
      </c>
      <c r="AK105" s="18">
        <f t="shared" si="17"/>
        <v>1440</v>
      </c>
    </row>
    <row r="106" spans="1:37" ht="16.5" x14ac:dyDescent="0.2">
      <c r="A106" s="14">
        <v>8</v>
      </c>
      <c r="B106" s="14">
        <v>13</v>
      </c>
      <c r="C106" s="14">
        <v>0</v>
      </c>
      <c r="D106" s="18">
        <f t="shared" si="20"/>
        <v>1100</v>
      </c>
      <c r="E106" s="14" t="s">
        <v>414</v>
      </c>
      <c r="F106" s="18">
        <f t="shared" si="13"/>
        <v>960</v>
      </c>
      <c r="G106" s="14" t="s">
        <v>461</v>
      </c>
      <c r="H106" s="18">
        <f t="shared" si="14"/>
        <v>960</v>
      </c>
      <c r="I106" s="14" t="s">
        <v>475</v>
      </c>
      <c r="J106" s="18">
        <f t="shared" si="18"/>
        <v>15</v>
      </c>
      <c r="K106" s="14" t="s">
        <v>483</v>
      </c>
      <c r="L106" s="18">
        <f t="shared" si="19"/>
        <v>5</v>
      </c>
      <c r="AD106" s="14">
        <v>8</v>
      </c>
      <c r="AE106" s="14">
        <v>13</v>
      </c>
      <c r="AF106" s="14">
        <v>0</v>
      </c>
      <c r="AG106" s="18">
        <f t="shared" si="21"/>
        <v>1650</v>
      </c>
      <c r="AH106" s="14" t="s">
        <v>414</v>
      </c>
      <c r="AI106" s="18">
        <f t="shared" si="16"/>
        <v>1920</v>
      </c>
      <c r="AJ106" s="14" t="s">
        <v>461</v>
      </c>
      <c r="AK106" s="18">
        <f t="shared" si="17"/>
        <v>1440</v>
      </c>
    </row>
    <row r="107" spans="1:37" ht="16.5" x14ac:dyDescent="0.2">
      <c r="A107" s="14">
        <v>8</v>
      </c>
      <c r="B107" s="14">
        <v>14</v>
      </c>
      <c r="C107" s="14">
        <v>0</v>
      </c>
      <c r="D107" s="18">
        <f t="shared" si="20"/>
        <v>1100</v>
      </c>
      <c r="E107" s="14" t="s">
        <v>414</v>
      </c>
      <c r="F107" s="18">
        <f t="shared" si="13"/>
        <v>960</v>
      </c>
      <c r="G107" s="14" t="s">
        <v>462</v>
      </c>
      <c r="H107" s="18">
        <f t="shared" si="14"/>
        <v>960</v>
      </c>
      <c r="I107" s="14" t="s">
        <v>474</v>
      </c>
      <c r="J107" s="18">
        <f t="shared" si="18"/>
        <v>15</v>
      </c>
      <c r="K107" s="14" t="s">
        <v>484</v>
      </c>
      <c r="L107" s="18">
        <f t="shared" si="19"/>
        <v>5</v>
      </c>
      <c r="AD107" s="14">
        <v>8</v>
      </c>
      <c r="AE107" s="14">
        <v>14</v>
      </c>
      <c r="AF107" s="14">
        <v>0</v>
      </c>
      <c r="AG107" s="18">
        <f t="shared" si="21"/>
        <v>1650</v>
      </c>
      <c r="AH107" s="14" t="s">
        <v>414</v>
      </c>
      <c r="AI107" s="18">
        <f t="shared" si="16"/>
        <v>1920</v>
      </c>
      <c r="AJ107" s="14" t="s">
        <v>462</v>
      </c>
      <c r="AK107" s="18">
        <f t="shared" si="17"/>
        <v>1440</v>
      </c>
    </row>
    <row r="108" spans="1:37" ht="16.5" x14ac:dyDescent="0.2">
      <c r="A108" s="14">
        <v>8</v>
      </c>
      <c r="B108" s="14">
        <v>15</v>
      </c>
      <c r="C108" s="14">
        <v>1</v>
      </c>
      <c r="D108" s="18">
        <f t="shared" si="20"/>
        <v>1100</v>
      </c>
      <c r="E108" s="14" t="s">
        <v>414</v>
      </c>
      <c r="F108" s="18">
        <f t="shared" si="13"/>
        <v>960</v>
      </c>
      <c r="G108" s="14" t="s">
        <v>462</v>
      </c>
      <c r="H108" s="18">
        <f t="shared" si="14"/>
        <v>960</v>
      </c>
      <c r="I108" s="14" t="s">
        <v>475</v>
      </c>
      <c r="J108" s="18">
        <f t="shared" si="18"/>
        <v>15</v>
      </c>
      <c r="K108" s="14" t="s">
        <v>485</v>
      </c>
      <c r="L108" s="18">
        <f t="shared" si="19"/>
        <v>5</v>
      </c>
      <c r="AD108" s="14">
        <v>8</v>
      </c>
      <c r="AE108" s="14">
        <v>15</v>
      </c>
      <c r="AF108" s="14">
        <v>1</v>
      </c>
      <c r="AG108" s="18">
        <f t="shared" si="21"/>
        <v>1650</v>
      </c>
      <c r="AH108" s="14" t="s">
        <v>414</v>
      </c>
      <c r="AI108" s="18">
        <f t="shared" si="16"/>
        <v>1920</v>
      </c>
      <c r="AJ108" s="14" t="s">
        <v>462</v>
      </c>
      <c r="AK108" s="18">
        <f t="shared" si="17"/>
        <v>1440</v>
      </c>
    </row>
    <row r="109" spans="1:37" ht="16.5" x14ac:dyDescent="0.2">
      <c r="A109" s="14">
        <v>9</v>
      </c>
      <c r="B109" s="14">
        <v>1</v>
      </c>
      <c r="C109" s="14">
        <v>0</v>
      </c>
      <c r="D109" s="18">
        <f t="shared" si="20"/>
        <v>1800</v>
      </c>
      <c r="E109" s="14" t="s">
        <v>414</v>
      </c>
      <c r="F109" s="18">
        <f t="shared" si="13"/>
        <v>1080</v>
      </c>
      <c r="G109" s="14" t="s">
        <v>461</v>
      </c>
      <c r="H109" s="18">
        <f t="shared" si="14"/>
        <v>1080</v>
      </c>
      <c r="I109" s="14" t="s">
        <v>474</v>
      </c>
      <c r="J109" s="18">
        <f t="shared" si="18"/>
        <v>20</v>
      </c>
      <c r="K109" s="14" t="s">
        <v>481</v>
      </c>
      <c r="L109" s="18">
        <f t="shared" si="19"/>
        <v>8</v>
      </c>
      <c r="AD109" s="14">
        <v>9</v>
      </c>
      <c r="AE109" s="14">
        <v>1</v>
      </c>
      <c r="AF109" s="14">
        <v>0</v>
      </c>
      <c r="AG109" s="18">
        <f t="shared" si="21"/>
        <v>2700</v>
      </c>
      <c r="AH109" s="14" t="s">
        <v>414</v>
      </c>
      <c r="AI109" s="18">
        <f t="shared" si="16"/>
        <v>2160</v>
      </c>
      <c r="AJ109" s="14" t="s">
        <v>461</v>
      </c>
      <c r="AK109" s="18">
        <f t="shared" si="17"/>
        <v>1620</v>
      </c>
    </row>
    <row r="110" spans="1:37" ht="16.5" x14ac:dyDescent="0.2">
      <c r="A110" s="14">
        <v>9</v>
      </c>
      <c r="B110" s="14">
        <v>2</v>
      </c>
      <c r="C110" s="14">
        <v>0</v>
      </c>
      <c r="D110" s="18">
        <f t="shared" si="20"/>
        <v>1800</v>
      </c>
      <c r="E110" s="14" t="s">
        <v>414</v>
      </c>
      <c r="F110" s="18">
        <f t="shared" si="13"/>
        <v>1080</v>
      </c>
      <c r="G110" s="14" t="s">
        <v>462</v>
      </c>
      <c r="H110" s="18">
        <f t="shared" si="14"/>
        <v>1080</v>
      </c>
      <c r="I110" s="14" t="s">
        <v>475</v>
      </c>
      <c r="J110" s="18">
        <f t="shared" si="18"/>
        <v>20</v>
      </c>
      <c r="K110" s="14" t="s">
        <v>482</v>
      </c>
      <c r="L110" s="18">
        <f t="shared" si="19"/>
        <v>8</v>
      </c>
      <c r="AD110" s="14">
        <v>9</v>
      </c>
      <c r="AE110" s="14">
        <v>2</v>
      </c>
      <c r="AF110" s="14">
        <v>0</v>
      </c>
      <c r="AG110" s="18">
        <f t="shared" si="21"/>
        <v>2700</v>
      </c>
      <c r="AH110" s="14" t="s">
        <v>414</v>
      </c>
      <c r="AI110" s="18">
        <f t="shared" si="16"/>
        <v>2160</v>
      </c>
      <c r="AJ110" s="14" t="s">
        <v>462</v>
      </c>
      <c r="AK110" s="18">
        <f t="shared" si="17"/>
        <v>1620</v>
      </c>
    </row>
    <row r="111" spans="1:37" ht="16.5" x14ac:dyDescent="0.2">
      <c r="A111" s="14">
        <v>9</v>
      </c>
      <c r="B111" s="14">
        <v>3</v>
      </c>
      <c r="C111" s="14">
        <v>1</v>
      </c>
      <c r="D111" s="18">
        <f t="shared" si="20"/>
        <v>1800</v>
      </c>
      <c r="E111" s="14" t="s">
        <v>414</v>
      </c>
      <c r="F111" s="18">
        <f t="shared" si="13"/>
        <v>1080</v>
      </c>
      <c r="G111" s="14" t="s">
        <v>461</v>
      </c>
      <c r="H111" s="18">
        <f t="shared" si="14"/>
        <v>1080</v>
      </c>
      <c r="I111" s="14" t="s">
        <v>474</v>
      </c>
      <c r="J111" s="18">
        <f t="shared" si="18"/>
        <v>20</v>
      </c>
      <c r="K111" s="14" t="s">
        <v>483</v>
      </c>
      <c r="L111" s="18">
        <f t="shared" si="19"/>
        <v>8</v>
      </c>
      <c r="AD111" s="14">
        <v>9</v>
      </c>
      <c r="AE111" s="14">
        <v>3</v>
      </c>
      <c r="AF111" s="14">
        <v>1</v>
      </c>
      <c r="AG111" s="18">
        <f t="shared" si="21"/>
        <v>2700</v>
      </c>
      <c r="AH111" s="14" t="s">
        <v>414</v>
      </c>
      <c r="AI111" s="18">
        <f t="shared" si="16"/>
        <v>2160</v>
      </c>
      <c r="AJ111" s="14" t="s">
        <v>461</v>
      </c>
      <c r="AK111" s="18">
        <f t="shared" si="17"/>
        <v>1620</v>
      </c>
    </row>
    <row r="112" spans="1:37" ht="16.5" x14ac:dyDescent="0.2">
      <c r="A112" s="14">
        <v>9</v>
      </c>
      <c r="B112" s="14">
        <v>4</v>
      </c>
      <c r="C112" s="14">
        <v>0</v>
      </c>
      <c r="D112" s="18">
        <f t="shared" si="20"/>
        <v>1800</v>
      </c>
      <c r="E112" s="14" t="s">
        <v>414</v>
      </c>
      <c r="F112" s="18">
        <f t="shared" si="13"/>
        <v>1080</v>
      </c>
      <c r="G112" s="14" t="s">
        <v>462</v>
      </c>
      <c r="H112" s="18">
        <f t="shared" si="14"/>
        <v>1080</v>
      </c>
      <c r="I112" s="14" t="s">
        <v>475</v>
      </c>
      <c r="J112" s="18">
        <f t="shared" si="18"/>
        <v>20</v>
      </c>
      <c r="K112" s="14" t="s">
        <v>484</v>
      </c>
      <c r="L112" s="18">
        <f t="shared" si="19"/>
        <v>8</v>
      </c>
      <c r="AD112" s="14">
        <v>9</v>
      </c>
      <c r="AE112" s="14">
        <v>4</v>
      </c>
      <c r="AF112" s="14">
        <v>0</v>
      </c>
      <c r="AG112" s="18">
        <f t="shared" si="21"/>
        <v>2700</v>
      </c>
      <c r="AH112" s="14" t="s">
        <v>414</v>
      </c>
      <c r="AI112" s="18">
        <f t="shared" si="16"/>
        <v>2160</v>
      </c>
      <c r="AJ112" s="14" t="s">
        <v>462</v>
      </c>
      <c r="AK112" s="18">
        <f t="shared" si="17"/>
        <v>1620</v>
      </c>
    </row>
    <row r="113" spans="1:37" ht="16.5" x14ac:dyDescent="0.2">
      <c r="A113" s="14">
        <v>9</v>
      </c>
      <c r="B113" s="14">
        <v>5</v>
      </c>
      <c r="C113" s="14">
        <v>0</v>
      </c>
      <c r="D113" s="18">
        <f t="shared" si="20"/>
        <v>1800</v>
      </c>
      <c r="E113" s="14" t="s">
        <v>414</v>
      </c>
      <c r="F113" s="18">
        <f t="shared" si="13"/>
        <v>1080</v>
      </c>
      <c r="G113" s="14" t="s">
        <v>461</v>
      </c>
      <c r="H113" s="18">
        <f t="shared" si="14"/>
        <v>1080</v>
      </c>
      <c r="I113" s="14" t="s">
        <v>474</v>
      </c>
      <c r="J113" s="18">
        <f t="shared" si="18"/>
        <v>20</v>
      </c>
      <c r="K113" s="14" t="s">
        <v>485</v>
      </c>
      <c r="L113" s="18">
        <f t="shared" si="19"/>
        <v>8</v>
      </c>
      <c r="AD113" s="14">
        <v>9</v>
      </c>
      <c r="AE113" s="14">
        <v>5</v>
      </c>
      <c r="AF113" s="14">
        <v>0</v>
      </c>
      <c r="AG113" s="18">
        <f t="shared" si="21"/>
        <v>2700</v>
      </c>
      <c r="AH113" s="14" t="s">
        <v>414</v>
      </c>
      <c r="AI113" s="18">
        <f t="shared" si="16"/>
        <v>2160</v>
      </c>
      <c r="AJ113" s="14" t="s">
        <v>461</v>
      </c>
      <c r="AK113" s="18">
        <f t="shared" si="17"/>
        <v>1620</v>
      </c>
    </row>
    <row r="114" spans="1:37" ht="16.5" x14ac:dyDescent="0.2">
      <c r="A114" s="14">
        <v>9</v>
      </c>
      <c r="B114" s="14">
        <v>6</v>
      </c>
      <c r="C114" s="14">
        <v>1</v>
      </c>
      <c r="D114" s="18">
        <f t="shared" si="20"/>
        <v>1800</v>
      </c>
      <c r="E114" s="14" t="s">
        <v>414</v>
      </c>
      <c r="F114" s="18">
        <f t="shared" si="13"/>
        <v>1080</v>
      </c>
      <c r="G114" s="14" t="s">
        <v>462</v>
      </c>
      <c r="H114" s="18">
        <f t="shared" si="14"/>
        <v>1080</v>
      </c>
      <c r="I114" s="14" t="s">
        <v>475</v>
      </c>
      <c r="J114" s="18">
        <f t="shared" si="18"/>
        <v>20</v>
      </c>
      <c r="K114" s="14" t="s">
        <v>481</v>
      </c>
      <c r="L114" s="18">
        <f t="shared" si="19"/>
        <v>8</v>
      </c>
      <c r="AD114" s="14">
        <v>9</v>
      </c>
      <c r="AE114" s="14">
        <v>6</v>
      </c>
      <c r="AF114" s="14">
        <v>1</v>
      </c>
      <c r="AG114" s="18">
        <f t="shared" si="21"/>
        <v>2700</v>
      </c>
      <c r="AH114" s="14" t="s">
        <v>414</v>
      </c>
      <c r="AI114" s="18">
        <f t="shared" si="16"/>
        <v>2160</v>
      </c>
      <c r="AJ114" s="14" t="s">
        <v>462</v>
      </c>
      <c r="AK114" s="18">
        <f t="shared" si="17"/>
        <v>1620</v>
      </c>
    </row>
    <row r="115" spans="1:37" ht="16.5" x14ac:dyDescent="0.2">
      <c r="A115" s="14">
        <v>9</v>
      </c>
      <c r="B115" s="14">
        <v>7</v>
      </c>
      <c r="C115" s="14">
        <v>0</v>
      </c>
      <c r="D115" s="18">
        <f t="shared" si="20"/>
        <v>1800</v>
      </c>
      <c r="E115" s="14" t="s">
        <v>414</v>
      </c>
      <c r="F115" s="18">
        <f t="shared" si="13"/>
        <v>1080</v>
      </c>
      <c r="G115" s="14" t="s">
        <v>461</v>
      </c>
      <c r="H115" s="18">
        <f t="shared" si="14"/>
        <v>1080</v>
      </c>
      <c r="I115" s="14" t="s">
        <v>474</v>
      </c>
      <c r="J115" s="18">
        <f t="shared" si="18"/>
        <v>20</v>
      </c>
      <c r="K115" s="14" t="s">
        <v>482</v>
      </c>
      <c r="L115" s="18">
        <f t="shared" si="19"/>
        <v>8</v>
      </c>
      <c r="AD115" s="14">
        <v>9</v>
      </c>
      <c r="AE115" s="14">
        <v>7</v>
      </c>
      <c r="AF115" s="14">
        <v>0</v>
      </c>
      <c r="AG115" s="18">
        <f t="shared" si="21"/>
        <v>2700</v>
      </c>
      <c r="AH115" s="14" t="s">
        <v>414</v>
      </c>
      <c r="AI115" s="18">
        <f t="shared" si="16"/>
        <v>2160</v>
      </c>
      <c r="AJ115" s="14" t="s">
        <v>461</v>
      </c>
      <c r="AK115" s="18">
        <f t="shared" si="17"/>
        <v>1620</v>
      </c>
    </row>
    <row r="116" spans="1:37" ht="16.5" x14ac:dyDescent="0.2">
      <c r="A116" s="14">
        <v>9</v>
      </c>
      <c r="B116" s="14">
        <v>8</v>
      </c>
      <c r="C116" s="14">
        <v>0</v>
      </c>
      <c r="D116" s="18">
        <f t="shared" si="20"/>
        <v>1800</v>
      </c>
      <c r="E116" s="14" t="s">
        <v>414</v>
      </c>
      <c r="F116" s="18">
        <f t="shared" si="13"/>
        <v>1080</v>
      </c>
      <c r="G116" s="14" t="s">
        <v>462</v>
      </c>
      <c r="H116" s="18">
        <f t="shared" si="14"/>
        <v>1080</v>
      </c>
      <c r="I116" s="14" t="s">
        <v>475</v>
      </c>
      <c r="J116" s="18">
        <f t="shared" si="18"/>
        <v>20</v>
      </c>
      <c r="K116" s="14" t="s">
        <v>483</v>
      </c>
      <c r="L116" s="18">
        <f t="shared" si="19"/>
        <v>8</v>
      </c>
      <c r="AD116" s="14">
        <v>9</v>
      </c>
      <c r="AE116" s="14">
        <v>8</v>
      </c>
      <c r="AF116" s="14">
        <v>0</v>
      </c>
      <c r="AG116" s="18">
        <f t="shared" si="21"/>
        <v>2700</v>
      </c>
      <c r="AH116" s="14" t="s">
        <v>414</v>
      </c>
      <c r="AI116" s="18">
        <f t="shared" si="16"/>
        <v>2160</v>
      </c>
      <c r="AJ116" s="14" t="s">
        <v>462</v>
      </c>
      <c r="AK116" s="18">
        <f t="shared" si="17"/>
        <v>1620</v>
      </c>
    </row>
    <row r="117" spans="1:37" ht="16.5" x14ac:dyDescent="0.2">
      <c r="A117" s="14">
        <v>9</v>
      </c>
      <c r="B117" s="14">
        <v>9</v>
      </c>
      <c r="C117" s="14">
        <v>1</v>
      </c>
      <c r="D117" s="18">
        <f t="shared" si="20"/>
        <v>1800</v>
      </c>
      <c r="E117" s="14" t="s">
        <v>414</v>
      </c>
      <c r="F117" s="18">
        <f t="shared" si="13"/>
        <v>1080</v>
      </c>
      <c r="G117" s="14" t="s">
        <v>461</v>
      </c>
      <c r="H117" s="18">
        <f t="shared" si="14"/>
        <v>1080</v>
      </c>
      <c r="I117" s="14" t="s">
        <v>474</v>
      </c>
      <c r="J117" s="18">
        <f t="shared" si="18"/>
        <v>20</v>
      </c>
      <c r="K117" s="14" t="s">
        <v>484</v>
      </c>
      <c r="L117" s="18">
        <f t="shared" si="19"/>
        <v>8</v>
      </c>
      <c r="AD117" s="14">
        <v>9</v>
      </c>
      <c r="AE117" s="14">
        <v>9</v>
      </c>
      <c r="AF117" s="14">
        <v>1</v>
      </c>
      <c r="AG117" s="18">
        <f t="shared" si="21"/>
        <v>2700</v>
      </c>
      <c r="AH117" s="14" t="s">
        <v>414</v>
      </c>
      <c r="AI117" s="18">
        <f t="shared" si="16"/>
        <v>2160</v>
      </c>
      <c r="AJ117" s="14" t="s">
        <v>461</v>
      </c>
      <c r="AK117" s="18">
        <f t="shared" si="17"/>
        <v>1620</v>
      </c>
    </row>
    <row r="118" spans="1:37" ht="16.5" x14ac:dyDescent="0.2">
      <c r="A118" s="14">
        <v>9</v>
      </c>
      <c r="B118" s="14">
        <v>10</v>
      </c>
      <c r="C118" s="14">
        <v>0</v>
      </c>
      <c r="D118" s="18">
        <f t="shared" si="20"/>
        <v>1800</v>
      </c>
      <c r="E118" s="14" t="s">
        <v>414</v>
      </c>
      <c r="F118" s="18">
        <f t="shared" si="13"/>
        <v>1080</v>
      </c>
      <c r="G118" s="14" t="s">
        <v>462</v>
      </c>
      <c r="H118" s="18">
        <f t="shared" si="14"/>
        <v>1080</v>
      </c>
      <c r="I118" s="14" t="s">
        <v>475</v>
      </c>
      <c r="J118" s="18">
        <f t="shared" si="18"/>
        <v>20</v>
      </c>
      <c r="K118" s="14" t="s">
        <v>485</v>
      </c>
      <c r="L118" s="18">
        <f t="shared" si="19"/>
        <v>8</v>
      </c>
      <c r="AD118" s="14">
        <v>9</v>
      </c>
      <c r="AE118" s="14">
        <v>10</v>
      </c>
      <c r="AF118" s="14">
        <v>0</v>
      </c>
      <c r="AG118" s="18">
        <f t="shared" si="21"/>
        <v>2700</v>
      </c>
      <c r="AH118" s="14" t="s">
        <v>414</v>
      </c>
      <c r="AI118" s="18">
        <f t="shared" si="16"/>
        <v>2160</v>
      </c>
      <c r="AJ118" s="14" t="s">
        <v>462</v>
      </c>
      <c r="AK118" s="18">
        <f t="shared" si="17"/>
        <v>1620</v>
      </c>
    </row>
    <row r="119" spans="1:37" ht="16.5" x14ac:dyDescent="0.2">
      <c r="A119" s="14">
        <v>9</v>
      </c>
      <c r="B119" s="14">
        <v>11</v>
      </c>
      <c r="C119" s="14">
        <v>0</v>
      </c>
      <c r="D119" s="18">
        <f t="shared" si="20"/>
        <v>1800</v>
      </c>
      <c r="E119" s="14" t="s">
        <v>414</v>
      </c>
      <c r="F119" s="18">
        <f t="shared" si="13"/>
        <v>1080</v>
      </c>
      <c r="G119" s="14" t="s">
        <v>461</v>
      </c>
      <c r="H119" s="18">
        <f t="shared" si="14"/>
        <v>1080</v>
      </c>
      <c r="I119" s="14" t="s">
        <v>474</v>
      </c>
      <c r="J119" s="18">
        <f t="shared" si="18"/>
        <v>20</v>
      </c>
      <c r="K119" s="14" t="s">
        <v>481</v>
      </c>
      <c r="L119" s="18">
        <f t="shared" si="19"/>
        <v>8</v>
      </c>
      <c r="AD119" s="14">
        <v>9</v>
      </c>
      <c r="AE119" s="14">
        <v>11</v>
      </c>
      <c r="AF119" s="14">
        <v>0</v>
      </c>
      <c r="AG119" s="18">
        <f t="shared" si="21"/>
        <v>2700</v>
      </c>
      <c r="AH119" s="14" t="s">
        <v>414</v>
      </c>
      <c r="AI119" s="18">
        <f t="shared" si="16"/>
        <v>2160</v>
      </c>
      <c r="AJ119" s="14" t="s">
        <v>461</v>
      </c>
      <c r="AK119" s="18">
        <f t="shared" si="17"/>
        <v>1620</v>
      </c>
    </row>
    <row r="120" spans="1:37" ht="16.5" x14ac:dyDescent="0.2">
      <c r="A120" s="14">
        <v>9</v>
      </c>
      <c r="B120" s="14">
        <v>12</v>
      </c>
      <c r="C120" s="14">
        <v>1</v>
      </c>
      <c r="D120" s="18">
        <f t="shared" si="20"/>
        <v>1800</v>
      </c>
      <c r="E120" s="14" t="s">
        <v>414</v>
      </c>
      <c r="F120" s="18">
        <f t="shared" si="13"/>
        <v>1080</v>
      </c>
      <c r="G120" s="14" t="s">
        <v>462</v>
      </c>
      <c r="H120" s="18">
        <f t="shared" si="14"/>
        <v>1080</v>
      </c>
      <c r="I120" s="14" t="s">
        <v>475</v>
      </c>
      <c r="J120" s="18">
        <f t="shared" si="18"/>
        <v>20</v>
      </c>
      <c r="K120" s="14" t="s">
        <v>482</v>
      </c>
      <c r="L120" s="18">
        <f t="shared" si="19"/>
        <v>8</v>
      </c>
      <c r="AD120" s="14">
        <v>9</v>
      </c>
      <c r="AE120" s="14">
        <v>12</v>
      </c>
      <c r="AF120" s="14">
        <v>1</v>
      </c>
      <c r="AG120" s="18">
        <f t="shared" si="21"/>
        <v>2700</v>
      </c>
      <c r="AH120" s="14" t="s">
        <v>414</v>
      </c>
      <c r="AI120" s="18">
        <f t="shared" si="16"/>
        <v>2160</v>
      </c>
      <c r="AJ120" s="14" t="s">
        <v>462</v>
      </c>
      <c r="AK120" s="18">
        <f t="shared" si="17"/>
        <v>1620</v>
      </c>
    </row>
    <row r="121" spans="1:37" ht="16.5" x14ac:dyDescent="0.2">
      <c r="A121" s="14">
        <v>9</v>
      </c>
      <c r="B121" s="14">
        <v>13</v>
      </c>
      <c r="C121" s="14">
        <v>0</v>
      </c>
      <c r="D121" s="18">
        <f t="shared" si="20"/>
        <v>1800</v>
      </c>
      <c r="E121" s="14" t="s">
        <v>414</v>
      </c>
      <c r="F121" s="18">
        <f t="shared" si="13"/>
        <v>1080</v>
      </c>
      <c r="G121" s="14" t="s">
        <v>461</v>
      </c>
      <c r="H121" s="18">
        <f t="shared" si="14"/>
        <v>1080</v>
      </c>
      <c r="I121" s="14" t="s">
        <v>474</v>
      </c>
      <c r="J121" s="18">
        <f t="shared" si="18"/>
        <v>20</v>
      </c>
      <c r="K121" s="14" t="s">
        <v>483</v>
      </c>
      <c r="L121" s="18">
        <f t="shared" si="19"/>
        <v>8</v>
      </c>
      <c r="AD121" s="14">
        <v>9</v>
      </c>
      <c r="AE121" s="14">
        <v>13</v>
      </c>
      <c r="AF121" s="14">
        <v>0</v>
      </c>
      <c r="AG121" s="18">
        <f t="shared" si="21"/>
        <v>2700</v>
      </c>
      <c r="AH121" s="14" t="s">
        <v>414</v>
      </c>
      <c r="AI121" s="18">
        <f t="shared" si="16"/>
        <v>2160</v>
      </c>
      <c r="AJ121" s="14" t="s">
        <v>461</v>
      </c>
      <c r="AK121" s="18">
        <f t="shared" si="17"/>
        <v>1620</v>
      </c>
    </row>
    <row r="122" spans="1:37" ht="16.5" x14ac:dyDescent="0.2">
      <c r="A122" s="14">
        <v>9</v>
      </c>
      <c r="B122" s="14">
        <v>14</v>
      </c>
      <c r="C122" s="14">
        <v>0</v>
      </c>
      <c r="D122" s="18">
        <f t="shared" si="20"/>
        <v>1800</v>
      </c>
      <c r="E122" s="14" t="s">
        <v>414</v>
      </c>
      <c r="F122" s="18">
        <f t="shared" si="13"/>
        <v>1080</v>
      </c>
      <c r="G122" s="14" t="s">
        <v>462</v>
      </c>
      <c r="H122" s="18">
        <f t="shared" si="14"/>
        <v>1080</v>
      </c>
      <c r="I122" s="14" t="s">
        <v>475</v>
      </c>
      <c r="J122" s="18">
        <f t="shared" si="18"/>
        <v>20</v>
      </c>
      <c r="K122" s="14" t="s">
        <v>484</v>
      </c>
      <c r="L122" s="18">
        <f t="shared" si="19"/>
        <v>8</v>
      </c>
      <c r="AD122" s="14">
        <v>9</v>
      </c>
      <c r="AE122" s="14">
        <v>14</v>
      </c>
      <c r="AF122" s="14">
        <v>0</v>
      </c>
      <c r="AG122" s="18">
        <f t="shared" si="21"/>
        <v>2700</v>
      </c>
      <c r="AH122" s="14" t="s">
        <v>414</v>
      </c>
      <c r="AI122" s="18">
        <f t="shared" si="16"/>
        <v>2160</v>
      </c>
      <c r="AJ122" s="14" t="s">
        <v>462</v>
      </c>
      <c r="AK122" s="18">
        <f t="shared" si="17"/>
        <v>1620</v>
      </c>
    </row>
    <row r="123" spans="1:37" ht="16.5" x14ac:dyDescent="0.2">
      <c r="A123" s="14">
        <v>9</v>
      </c>
      <c r="B123" s="14">
        <v>15</v>
      </c>
      <c r="C123" s="14">
        <v>1</v>
      </c>
      <c r="D123" s="18">
        <f t="shared" si="20"/>
        <v>1800</v>
      </c>
      <c r="E123" s="14" t="s">
        <v>414</v>
      </c>
      <c r="F123" s="18">
        <f t="shared" si="13"/>
        <v>1080</v>
      </c>
      <c r="G123" s="14" t="s">
        <v>462</v>
      </c>
      <c r="H123" s="18">
        <f t="shared" si="14"/>
        <v>1080</v>
      </c>
      <c r="I123" s="14" t="s">
        <v>474</v>
      </c>
      <c r="J123" s="18">
        <f t="shared" si="18"/>
        <v>20</v>
      </c>
      <c r="K123" s="14" t="s">
        <v>485</v>
      </c>
      <c r="L123" s="18">
        <f t="shared" si="19"/>
        <v>8</v>
      </c>
      <c r="AD123" s="14">
        <v>9</v>
      </c>
      <c r="AE123" s="14">
        <v>15</v>
      </c>
      <c r="AF123" s="14">
        <v>1</v>
      </c>
      <c r="AG123" s="18">
        <f t="shared" si="21"/>
        <v>2700</v>
      </c>
      <c r="AH123" s="14" t="s">
        <v>414</v>
      </c>
      <c r="AI123" s="18">
        <f t="shared" si="16"/>
        <v>2160</v>
      </c>
      <c r="AJ123" s="14" t="s">
        <v>462</v>
      </c>
      <c r="AK123" s="18">
        <f t="shared" si="17"/>
        <v>1620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49" t="s">
        <v>218</v>
      </c>
      <c r="B2" s="49"/>
      <c r="C2" s="49"/>
      <c r="D2" s="49"/>
      <c r="E2" s="49"/>
      <c r="F2" s="4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文档说明</vt:lpstr>
      <vt:lpstr>游戏节奏</vt:lpstr>
      <vt:lpstr>队伍经验</vt:lpstr>
      <vt:lpstr>神器与芦花古楼</vt:lpstr>
      <vt:lpstr>章节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2019-03-03T15:57:44Z</dcterms:modified>
</cp:coreProperties>
</file>