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8" activeTab="2"/>
  </bookViews>
  <sheets>
    <sheet name="文档说明" sheetId="10" r:id="rId1"/>
    <sheet name="7日活动" sheetId="96" r:id="rId2"/>
    <sheet name="卡牌投放" sheetId="98" r:id="rId3"/>
  </sheets>
  <definedNames>
    <definedName name="卡牌类型名" localSheetId="2">#REF!</definedName>
    <definedName name="卡牌类型名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98" l="1"/>
  <c r="I2" i="98" s="1"/>
  <c r="J2" i="98" s="1"/>
  <c r="K2" i="98" s="1"/>
  <c r="L2" i="98" s="1"/>
  <c r="M2" i="98" s="1"/>
  <c r="N2" i="98" s="1"/>
  <c r="D4" i="98"/>
  <c r="Q4" i="98"/>
  <c r="R4" i="98"/>
  <c r="D5" i="98"/>
  <c r="Q5" i="98"/>
  <c r="D6" i="98"/>
  <c r="Q6" i="98"/>
  <c r="D7" i="98"/>
  <c r="Q7" i="98"/>
  <c r="D8" i="98"/>
  <c r="C13" i="98"/>
  <c r="D13" i="98"/>
  <c r="U13" i="98"/>
  <c r="V11" i="98" s="1"/>
  <c r="C14" i="98"/>
  <c r="D14" i="98"/>
  <c r="U14" i="98"/>
  <c r="V14" i="98" s="1"/>
  <c r="C15" i="98"/>
  <c r="D15" i="98"/>
  <c r="U15" i="98"/>
  <c r="V15" i="98" s="1"/>
  <c r="C16" i="98"/>
  <c r="D16" i="98"/>
  <c r="U16" i="98"/>
  <c r="V16" i="98" s="1"/>
  <c r="C17" i="98"/>
  <c r="D17" i="98"/>
  <c r="U17" i="98"/>
  <c r="V17" i="98" s="1"/>
  <c r="C18" i="98"/>
  <c r="D18" i="98"/>
  <c r="C19" i="98"/>
  <c r="D19" i="98"/>
  <c r="C20" i="98"/>
  <c r="D20" i="98"/>
  <c r="C21" i="98"/>
  <c r="D21" i="98"/>
  <c r="C22" i="98"/>
  <c r="D22" i="98"/>
  <c r="C23" i="98"/>
  <c r="D23" i="98"/>
  <c r="C24" i="98"/>
  <c r="D24" i="98"/>
  <c r="C25" i="98"/>
  <c r="D25" i="98"/>
  <c r="C26" i="98"/>
  <c r="D26" i="98"/>
  <c r="C27" i="98"/>
  <c r="D27" i="98"/>
  <c r="C28" i="98"/>
  <c r="D28" i="98"/>
  <c r="C29" i="98"/>
  <c r="D29" i="98"/>
  <c r="C30" i="98"/>
  <c r="D30" i="98"/>
  <c r="C31" i="98"/>
  <c r="D31" i="98"/>
  <c r="C32" i="98"/>
  <c r="D32" i="98"/>
  <c r="C33" i="98"/>
  <c r="D33" i="98"/>
  <c r="C97" i="98"/>
  <c r="D97" i="98" s="1"/>
  <c r="C98" i="98"/>
  <c r="D98" i="98"/>
  <c r="C99" i="98"/>
  <c r="D99" i="98"/>
  <c r="C100" i="98"/>
  <c r="D100" i="98" s="1"/>
  <c r="C101" i="98"/>
  <c r="D101" i="98" s="1"/>
  <c r="C102" i="98"/>
  <c r="D102" i="98"/>
  <c r="C103" i="98"/>
  <c r="D103" i="98"/>
  <c r="C104" i="98"/>
  <c r="D104" i="98" s="1"/>
  <c r="C105" i="98"/>
  <c r="D105" i="98" s="1"/>
  <c r="C106" i="98"/>
  <c r="D106" i="98"/>
  <c r="C107" i="98"/>
  <c r="D107" i="98"/>
  <c r="C108" i="98"/>
  <c r="D108" i="98" s="1"/>
  <c r="C109" i="98"/>
  <c r="D109" i="98" s="1"/>
  <c r="C110" i="98"/>
  <c r="D110" i="98"/>
  <c r="C111" i="98"/>
  <c r="D111" i="98"/>
  <c r="C112" i="98"/>
  <c r="D112" i="98" s="1"/>
  <c r="C113" i="98"/>
  <c r="D113" i="98"/>
  <c r="C114" i="98"/>
  <c r="D114" i="98"/>
  <c r="C115" i="98"/>
  <c r="D115" i="98"/>
  <c r="C116" i="98"/>
  <c r="D116" i="98" s="1"/>
  <c r="C117" i="98"/>
  <c r="D117" i="98"/>
  <c r="E97" i="98" l="1"/>
  <c r="D95" i="98"/>
  <c r="E117" i="98" s="1"/>
  <c r="E109" i="98"/>
  <c r="E106" i="98"/>
  <c r="V13" i="98"/>
  <c r="E112" i="98" l="1"/>
  <c r="E98" i="98"/>
  <c r="E116" i="98"/>
  <c r="E105" i="98"/>
  <c r="E102" i="98"/>
  <c r="E101" i="98"/>
  <c r="E104" i="98"/>
  <c r="E100" i="98"/>
  <c r="E110" i="98"/>
  <c r="E103" i="98"/>
  <c r="E111" i="98"/>
  <c r="E99" i="98"/>
  <c r="E107" i="98"/>
  <c r="E115" i="98"/>
  <c r="E114" i="98"/>
  <c r="E113" i="98"/>
  <c r="E108" i="98"/>
</calcChain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此处应是装备</t>
        </r>
      </text>
    </comment>
  </commentList>
</comments>
</file>

<file path=xl/sharedStrings.xml><?xml version="1.0" encoding="utf-8"?>
<sst xmlns="http://schemas.openxmlformats.org/spreadsheetml/2006/main" count="460" uniqueCount="344">
  <si>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</si>
  <si>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</si>
  <si>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</si>
  <si>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</si>
  <si>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</si>
  <si>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</si>
  <si>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</si>
  <si>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</si>
  <si>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</si>
  <si>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</si>
  <si>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</si>
  <si>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</si>
  <si>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</si>
  <si>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</si>
  <si>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</si>
  <si>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</si>
  <si>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N</t>
    <phoneticPr fontId="2" type="noConversion"/>
  </si>
  <si>
    <t>R</t>
    <phoneticPr fontId="2" type="noConversion"/>
  </si>
  <si>
    <t>品质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</si>
  <si>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</si>
  <si>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</si>
  <si>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</si>
  <si>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</si>
  <si>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</si>
  <si>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</si>
  <si>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</si>
  <si>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</si>
  <si>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</si>
  <si>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</si>
  <si>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</si>
  <si>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</si>
  <si>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</si>
  <si>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</si>
  <si>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</si>
  <si>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噬日</t>
  </si>
  <si>
    <t>食火蜥</t>
  </si>
  <si>
    <t>高顺</t>
  </si>
  <si>
    <t>烈风螳螂</t>
  </si>
  <si>
    <t>概率</t>
    <phoneticPr fontId="2" type="noConversion"/>
  </si>
  <si>
    <t>价值</t>
    <phoneticPr fontId="2" type="noConversion"/>
  </si>
  <si>
    <t>柠檬怪</t>
  </si>
  <si>
    <t>阎风吒</t>
  </si>
  <si>
    <t>R</t>
  </si>
  <si>
    <t>SR</t>
  </si>
  <si>
    <t>SSR</t>
  </si>
  <si>
    <t>UR</t>
  </si>
  <si>
    <t>卡牌品质</t>
    <phoneticPr fontId="2" type="noConversion"/>
  </si>
  <si>
    <t>碎片价值</t>
    <phoneticPr fontId="2" type="noConversion"/>
  </si>
  <si>
    <t>碎片数量</t>
    <phoneticPr fontId="2" type="noConversion"/>
  </si>
  <si>
    <t>SR</t>
    <phoneticPr fontId="2" type="noConversion"/>
  </si>
  <si>
    <t>SSR</t>
    <phoneticPr fontId="2" type="noConversion"/>
  </si>
  <si>
    <t>2星</t>
  </si>
  <si>
    <t>3星</t>
  </si>
  <si>
    <t>4星</t>
  </si>
  <si>
    <t>5星</t>
  </si>
  <si>
    <t>6星</t>
  </si>
  <si>
    <t>7星</t>
  </si>
  <si>
    <t>8星</t>
  </si>
  <si>
    <t>UR</t>
    <phoneticPr fontId="2" type="noConversion"/>
  </si>
  <si>
    <t>普通</t>
    <phoneticPr fontId="2" type="noConversion"/>
  </si>
  <si>
    <t>30连</t>
    <phoneticPr fontId="2" type="noConversion"/>
  </si>
  <si>
    <t>Debris</t>
    <phoneticPr fontId="2" type="noConversion"/>
  </si>
  <si>
    <t>总价值</t>
    <phoneticPr fontId="2" type="noConversion"/>
  </si>
  <si>
    <t>塞伯罗斯碎片</t>
  </si>
  <si>
    <t>柠檬怪碎片</t>
  </si>
  <si>
    <t>李轩辕碎片</t>
  </si>
  <si>
    <t>于禁碎片</t>
  </si>
  <si>
    <t>噬日碎片</t>
  </si>
  <si>
    <t>唐流雨碎片</t>
  </si>
  <si>
    <t>食火蜥碎片</t>
  </si>
  <si>
    <t>高顺碎片</t>
  </si>
  <si>
    <t>烈风螳螂碎片</t>
  </si>
  <si>
    <t>许褚碎片</t>
  </si>
  <si>
    <t>徐晃碎片</t>
  </si>
  <si>
    <t>石灵明碎片</t>
  </si>
  <si>
    <t>卡牌</t>
    <phoneticPr fontId="2" type="noConversion"/>
  </si>
  <si>
    <t>飞镰</t>
  </si>
  <si>
    <t>飞廉</t>
    <phoneticPr fontId="2" type="noConversion"/>
  </si>
  <si>
    <t>张郃碎片</t>
    <phoneticPr fontId="2" type="noConversion"/>
  </si>
  <si>
    <t>飞廉碎片</t>
  </si>
  <si>
    <t>张飞碎片</t>
  </si>
  <si>
    <t>典韦碎片</t>
  </si>
  <si>
    <t>西方龙碎片</t>
  </si>
  <si>
    <t>天使缇娜碎片</t>
  </si>
  <si>
    <t>张郃碎片</t>
  </si>
  <si>
    <t>石灵明</t>
    <phoneticPr fontId="2" type="noConversion"/>
  </si>
  <si>
    <t>第一日</t>
    <phoneticPr fontId="2" type="noConversion"/>
  </si>
  <si>
    <t>每日福利</t>
    <phoneticPr fontId="2" type="noConversion"/>
  </si>
  <si>
    <t>半价抢购</t>
    <phoneticPr fontId="2" type="noConversion"/>
  </si>
  <si>
    <t>登陆送钻石100，牧守令x1</t>
    <phoneticPr fontId="2" type="noConversion"/>
  </si>
  <si>
    <t>达到35级送400钻石</t>
    <phoneticPr fontId="2" type="noConversion"/>
  </si>
  <si>
    <t>战力达到42000送400钻石</t>
    <phoneticPr fontId="2" type="noConversion"/>
  </si>
  <si>
    <t>达到30级，赠送125个绿色基础材料</t>
    <phoneticPr fontId="2" type="noConversion"/>
  </si>
  <si>
    <t>通关第4章，牧守令x1</t>
    <phoneticPr fontId="2" type="noConversion"/>
  </si>
  <si>
    <t>通过困难2章，守护灵经验10W</t>
    <phoneticPr fontId="2" type="noConversion"/>
  </si>
  <si>
    <t>我们的故事</t>
    <phoneticPr fontId="2" type="noConversion"/>
  </si>
  <si>
    <t>强力伙伴</t>
    <phoneticPr fontId="2" type="noConversion"/>
  </si>
  <si>
    <t>通关第2章，赠送银币5W</t>
    <phoneticPr fontId="2" type="noConversion"/>
  </si>
  <si>
    <t>使用2次牧守令，给银币2W</t>
    <phoneticPr fontId="2" type="noConversion"/>
  </si>
  <si>
    <t>使用5次牧守令，给银币2W</t>
    <phoneticPr fontId="2" type="noConversion"/>
  </si>
  <si>
    <t>使用10次牧守令，给银币5W</t>
    <phoneticPr fontId="2" type="noConversion"/>
  </si>
  <si>
    <t>使用15次牧守令，给银币5W</t>
    <phoneticPr fontId="2" type="noConversion"/>
  </si>
  <si>
    <t>使用20次牧守令，给银币10W</t>
    <phoneticPr fontId="2" type="noConversion"/>
  </si>
  <si>
    <t>使用30次牧守令，给银币10W</t>
    <phoneticPr fontId="2" type="noConversion"/>
  </si>
  <si>
    <t>拥有2个SR守护灵，赠送75个绿色基础材料</t>
    <phoneticPr fontId="2" type="noConversion"/>
  </si>
  <si>
    <t>拥有3个SR守护灵，赠送20个初级三才宝箱</t>
    <phoneticPr fontId="2" type="noConversion"/>
  </si>
  <si>
    <t>第二日</t>
    <phoneticPr fontId="2" type="noConversion"/>
  </si>
  <si>
    <t>竞技场</t>
    <phoneticPr fontId="2" type="noConversion"/>
  </si>
  <si>
    <t>登陆送钻石150，守护灵抽卡券X5</t>
    <phoneticPr fontId="2" type="noConversion"/>
  </si>
  <si>
    <t>消耗3000钻石，赠送神器惊喜宝箱x10，牧守令x5</t>
    <phoneticPr fontId="2" type="noConversion"/>
  </si>
  <si>
    <t>战力达到70000送500钻石</t>
    <phoneticPr fontId="2" type="noConversion"/>
  </si>
  <si>
    <t>恶灵入侵</t>
    <phoneticPr fontId="2" type="noConversion"/>
  </si>
  <si>
    <t>芦花古楼</t>
    <phoneticPr fontId="2" type="noConversion"/>
  </si>
  <si>
    <t>专属武器</t>
    <phoneticPr fontId="2" type="noConversion"/>
  </si>
  <si>
    <t>第三日</t>
    <phoneticPr fontId="2" type="noConversion"/>
  </si>
  <si>
    <t>第四日</t>
    <phoneticPr fontId="2" type="noConversion"/>
  </si>
  <si>
    <t>第五日</t>
    <phoneticPr fontId="2" type="noConversion"/>
  </si>
  <si>
    <t>竞技场积分达到1300分，初级专属强化石15</t>
    <phoneticPr fontId="2" type="noConversion"/>
  </si>
  <si>
    <t>竞技场积分达到1400分，初级专属强化石20</t>
    <phoneticPr fontId="2" type="noConversion"/>
  </si>
  <si>
    <t>竞技场积分达到1200分，初级专属强化石10</t>
    <phoneticPr fontId="2" type="noConversion"/>
  </si>
  <si>
    <t>竞技场积分达到1500分，中级专属强化石10</t>
    <phoneticPr fontId="2" type="noConversion"/>
  </si>
  <si>
    <t>竞技场积分达到1800分，中级专属强化石20</t>
    <phoneticPr fontId="2" type="noConversion"/>
  </si>
  <si>
    <t>竞技场积分达到2000分，高级专属强化石10</t>
    <phoneticPr fontId="2" type="noConversion"/>
  </si>
  <si>
    <t>在竞技场商店进行5次兑换，牧守令x5</t>
    <phoneticPr fontId="2" type="noConversion"/>
  </si>
  <si>
    <t>在竞技场商店进行10次兑换，牧守令x5</t>
    <phoneticPr fontId="2" type="noConversion"/>
  </si>
  <si>
    <t>芦花-花10，芦花币80</t>
    <phoneticPr fontId="2" type="noConversion"/>
  </si>
  <si>
    <t>芦花-花20，芦花币120</t>
    <phoneticPr fontId="2" type="noConversion"/>
  </si>
  <si>
    <t>芦花-雪10，芦花币120</t>
    <phoneticPr fontId="2" type="noConversion"/>
  </si>
  <si>
    <t>芦花-月10，芦花币120</t>
    <phoneticPr fontId="2" type="noConversion"/>
  </si>
  <si>
    <t>芦花-月20，芦花币230</t>
    <phoneticPr fontId="2" type="noConversion"/>
  </si>
  <si>
    <t>芦花-雪20，芦花币230</t>
    <phoneticPr fontId="2" type="noConversion"/>
  </si>
  <si>
    <t>登陆送钻石200，专属武器宝箱x5</t>
    <phoneticPr fontId="2" type="noConversion"/>
  </si>
  <si>
    <t>芦花-风10，芦花币50</t>
    <phoneticPr fontId="2" type="noConversion"/>
  </si>
  <si>
    <t>芦花-风20，芦花币100</t>
    <phoneticPr fontId="2" type="noConversion"/>
  </si>
  <si>
    <t>天赋异禀</t>
    <phoneticPr fontId="2" type="noConversion"/>
  </si>
  <si>
    <t>达到48级送500钻石</t>
    <phoneticPr fontId="2" type="noConversion"/>
  </si>
  <si>
    <t>达到55级送600钻石</t>
    <phoneticPr fontId="2" type="noConversion"/>
  </si>
  <si>
    <t>战力达到100000送600钻石</t>
    <phoneticPr fontId="2" type="noConversion"/>
  </si>
  <si>
    <t>拥有一个10级的专属武器，初级专属强化石30</t>
    <phoneticPr fontId="2" type="noConversion"/>
  </si>
  <si>
    <t>拥有一个15级的专属武器，中级专属强化石15</t>
    <phoneticPr fontId="2" type="noConversion"/>
  </si>
  <si>
    <t>拥有一个20级的专属武器，中级专属强化石30</t>
    <phoneticPr fontId="2" type="noConversion"/>
  </si>
  <si>
    <t>进行1次专属武器解封，专属武器宝箱x5</t>
    <phoneticPr fontId="2" type="noConversion"/>
  </si>
  <si>
    <t>进行2次专属武器解封，专属武器宝箱x10</t>
    <phoneticPr fontId="2" type="noConversion"/>
  </si>
  <si>
    <t>进行5次专属武器解封，专属武器宝箱x20</t>
    <phoneticPr fontId="2" type="noConversion"/>
  </si>
  <si>
    <t>拥有一个5级的专属武器，初级专属强化石15</t>
    <phoneticPr fontId="2" type="noConversion"/>
  </si>
  <si>
    <t>3个专属武器强化到5，初级专属强化石10</t>
    <phoneticPr fontId="2" type="noConversion"/>
  </si>
  <si>
    <t>3个专属武器强化到10，中级专属强化石10</t>
    <phoneticPr fontId="2" type="noConversion"/>
  </si>
  <si>
    <t>3个专属武器强化到15，高级专属强化石10</t>
    <phoneticPr fontId="2" type="noConversion"/>
  </si>
  <si>
    <t>神器</t>
    <phoneticPr fontId="2" type="noConversion"/>
  </si>
  <si>
    <t>400钻1套神器2碎片</t>
    <phoneticPr fontId="2" type="noConversion"/>
  </si>
  <si>
    <t>400钻5个牧守令</t>
    <phoneticPr fontId="2" type="noConversion"/>
  </si>
  <si>
    <t>1000钻神器惊喜宝箱X10</t>
    <phoneticPr fontId="2" type="noConversion"/>
  </si>
  <si>
    <t>神器2达到1级，神器惊喜宝箱x3</t>
    <phoneticPr fontId="2" type="noConversion"/>
  </si>
  <si>
    <t>神器2达到2级，神器惊喜宝箱x5</t>
    <phoneticPr fontId="2" type="noConversion"/>
  </si>
  <si>
    <t>神器3达到1级，神器惊喜宝箱x5</t>
    <phoneticPr fontId="2" type="noConversion"/>
  </si>
  <si>
    <t>神器4达到1级，神器惊喜宝箱x5</t>
    <phoneticPr fontId="2" type="noConversion"/>
  </si>
  <si>
    <t>神器1达到2级，神器惊喜宝箱x2</t>
    <phoneticPr fontId="2" type="noConversion"/>
  </si>
  <si>
    <t>拥有2个1级的紫色碎片，神器低级材料x100</t>
    <phoneticPr fontId="2" type="noConversion"/>
  </si>
  <si>
    <t>拥有一个10级的神器碎片，神器惊喜宝箱x2</t>
    <phoneticPr fontId="2" type="noConversion"/>
  </si>
  <si>
    <t>拥有5个1级的紫色碎片，神器惊喜宝箱x2</t>
    <phoneticPr fontId="2" type="noConversion"/>
  </si>
  <si>
    <t>拥有1个橙色神器碎片，神器低级材料x300</t>
    <phoneticPr fontId="2" type="noConversion"/>
  </si>
  <si>
    <t>拥有5个2级的紫色碎片，神器惊喜宝箱x5</t>
    <phoneticPr fontId="2" type="noConversion"/>
  </si>
  <si>
    <t>拥有3个橙色神器碎片，神器惊喜宝箱x10</t>
    <phoneticPr fontId="2" type="noConversion"/>
  </si>
  <si>
    <t>拥有一个5级的神器碎片，神器低级材料x100</t>
    <phoneticPr fontId="2" type="noConversion"/>
  </si>
  <si>
    <t>300钻，初级专属武器强化石x60</t>
    <phoneticPr fontId="2" type="noConversion"/>
  </si>
  <si>
    <t>等级达到62级送700钻石</t>
    <phoneticPr fontId="2" type="noConversion"/>
  </si>
  <si>
    <t>战力达到150000送700钻石</t>
    <phoneticPr fontId="2" type="noConversion"/>
  </si>
  <si>
    <t>累计消耗5000钻石，赠送专属武器宝箱x25</t>
    <phoneticPr fontId="2" type="noConversion"/>
  </si>
  <si>
    <t>累计消耗4000钻石，中级专属武器强化石x50</t>
    <phoneticPr fontId="2" type="noConversion"/>
  </si>
  <si>
    <t>累计消耗8000钻石，50个洗炼瓶</t>
    <phoneticPr fontId="2" type="noConversion"/>
  </si>
  <si>
    <t>500钻，100个洗炼瓶</t>
    <phoneticPr fontId="2" type="noConversion"/>
  </si>
  <si>
    <t>1000钻专属武器宝箱x10</t>
    <phoneticPr fontId="2" type="noConversion"/>
  </si>
  <si>
    <t>登录送250钻石，洗炼瓶x10</t>
    <phoneticPr fontId="2" type="noConversion"/>
  </si>
  <si>
    <t>东征西讨</t>
    <phoneticPr fontId="2" type="noConversion"/>
  </si>
  <si>
    <t>战力达到200000送800钻石</t>
    <phoneticPr fontId="2" type="noConversion"/>
  </si>
  <si>
    <t>累计消耗10000钻石，守护灵抽卡券10</t>
    <phoneticPr fontId="2" type="noConversion"/>
  </si>
  <si>
    <t>累计消耗12000钻石，专属武器宝箱x20</t>
    <phoneticPr fontId="2" type="noConversion"/>
  </si>
  <si>
    <t>击杀2个地煞2的恶灵，专属武器宝箱x2</t>
    <phoneticPr fontId="2" type="noConversion"/>
  </si>
  <si>
    <t>击杀2个地煞4的恶灵，专属武器宝箱x3</t>
    <phoneticPr fontId="2" type="noConversion"/>
  </si>
  <si>
    <t>击杀2个地煞6的恶灵，专属武器宝箱x5</t>
    <phoneticPr fontId="2" type="noConversion"/>
  </si>
  <si>
    <t>击杀10个恶灵，专属武器宝箱x5</t>
    <phoneticPr fontId="2" type="noConversion"/>
  </si>
  <si>
    <t>击杀2个地煞3的恶灵，洗炼瓶x20</t>
    <phoneticPr fontId="2" type="noConversion"/>
  </si>
  <si>
    <t>击杀2个地煞5的恶灵，洗炼瓶x30</t>
    <phoneticPr fontId="2" type="noConversion"/>
  </si>
  <si>
    <t>击杀5个恶灵，洗炼瓶x25</t>
    <phoneticPr fontId="2" type="noConversion"/>
  </si>
  <si>
    <t>通过困难4章，守护灵经验20W</t>
    <phoneticPr fontId="2" type="noConversion"/>
  </si>
  <si>
    <t>通关困难第6章，赠送20个初级三才宝箱</t>
    <phoneticPr fontId="2" type="noConversion"/>
  </si>
  <si>
    <t>通关困难第5章，赠送10个初级三才宝箱</t>
    <phoneticPr fontId="2" type="noConversion"/>
  </si>
  <si>
    <t>进行20次天赋洗炼，洗炼瓶x5</t>
    <phoneticPr fontId="2" type="noConversion"/>
  </si>
  <si>
    <t>拥有1个专属技能，洗炼瓶x5</t>
    <phoneticPr fontId="2" type="noConversion"/>
  </si>
  <si>
    <t>拥有1个洗炼战力精良的寄灵人，洗炼瓶x5</t>
    <phoneticPr fontId="2" type="noConversion"/>
  </si>
  <si>
    <t>拥有3个洗炼战力精良的寄灵人，洗炼瓶x5</t>
    <phoneticPr fontId="2" type="noConversion"/>
  </si>
  <si>
    <t>拥有1个洗炼战力极致的寄灵人，洗炼瓶x10</t>
    <phoneticPr fontId="2" type="noConversion"/>
  </si>
  <si>
    <t>进行10次守护灵抽卡，守护灵抽卡券x2</t>
    <phoneticPr fontId="2" type="noConversion"/>
  </si>
  <si>
    <t>极限突破</t>
    <phoneticPr fontId="2" type="noConversion"/>
  </si>
  <si>
    <t>达到20级，赠送75个绿色基础材料</t>
    <phoneticPr fontId="2" type="noConversion"/>
  </si>
  <si>
    <t>拥有3个5突守护灵，牧守令x1</t>
    <phoneticPr fontId="2" type="noConversion"/>
  </si>
  <si>
    <t>拥有3个6突守护灵，牧守令x1</t>
    <phoneticPr fontId="2" type="noConversion"/>
  </si>
  <si>
    <t>拥有3个7突守护灵，牧守令x1</t>
    <phoneticPr fontId="2" type="noConversion"/>
  </si>
  <si>
    <t>拥有3个8突守护灵，牧守令x1</t>
    <phoneticPr fontId="2" type="noConversion"/>
  </si>
  <si>
    <t>荣誉商城消耗400荣誉点，送钻石200</t>
    <phoneticPr fontId="2" type="noConversion"/>
  </si>
  <si>
    <t>荣誉商城消耗800荣誉点，送钻石200</t>
    <phoneticPr fontId="2" type="noConversion"/>
  </si>
  <si>
    <t>芦花商城消耗1000芦花币，送钻石200</t>
    <phoneticPr fontId="2" type="noConversion"/>
  </si>
  <si>
    <t>钻石商城消费1000钻，送钻石200</t>
    <phoneticPr fontId="2" type="noConversion"/>
  </si>
  <si>
    <t>钻石商城消费2000钻，送钻石200</t>
    <phoneticPr fontId="2" type="noConversion"/>
  </si>
  <si>
    <t>芦花古楼风通关35层，牧守令x2</t>
    <phoneticPr fontId="2" type="noConversion"/>
  </si>
  <si>
    <t>芦花古楼风通关25层，牧守令x1</t>
    <phoneticPr fontId="2" type="noConversion"/>
  </si>
  <si>
    <t>芦花古楼花通关25层，牧守令x1</t>
    <phoneticPr fontId="2" type="noConversion"/>
  </si>
  <si>
    <t>芦花古楼花通关35层，牧守令x2</t>
    <phoneticPr fontId="2" type="noConversion"/>
  </si>
  <si>
    <t>芦花古楼雪通关25层，牧守令x1</t>
    <phoneticPr fontId="2" type="noConversion"/>
  </si>
  <si>
    <t>芦花古楼雪通关35层，牧守令x2</t>
    <phoneticPr fontId="2" type="noConversion"/>
  </si>
  <si>
    <t>芦花古楼月通关25层，牧守令x1</t>
    <phoneticPr fontId="2" type="noConversion"/>
  </si>
  <si>
    <t>芦花古楼月通关35层，牧守令x2</t>
    <phoneticPr fontId="2" type="noConversion"/>
  </si>
  <si>
    <t>技能修炼</t>
    <phoneticPr fontId="2" type="noConversion"/>
  </si>
  <si>
    <t>第六日</t>
    <phoneticPr fontId="2" type="noConversion"/>
  </si>
  <si>
    <t>派遣挂机</t>
    <phoneticPr fontId="2" type="noConversion"/>
  </si>
  <si>
    <t>第七日</t>
    <phoneticPr fontId="2" type="noConversion"/>
  </si>
  <si>
    <t>消灭恶灵</t>
    <phoneticPr fontId="2" type="noConversion"/>
  </si>
  <si>
    <t>第八日</t>
    <phoneticPr fontId="2" type="noConversion"/>
  </si>
  <si>
    <t>北上渡欧</t>
    <phoneticPr fontId="2" type="noConversion"/>
  </si>
  <si>
    <t>地域之道</t>
    <phoneticPr fontId="2" type="noConversion"/>
  </si>
  <si>
    <t>升星达人</t>
    <phoneticPr fontId="2" type="noConversion"/>
  </si>
  <si>
    <t>拥有1个2星的守护灵，守护灵抽卡券x2</t>
    <phoneticPr fontId="2" type="noConversion"/>
  </si>
  <si>
    <t>拥有1个3星的守护灵，守护灵抽卡券x2</t>
    <phoneticPr fontId="2" type="noConversion"/>
  </si>
  <si>
    <t>拥有2个2星的守护灵，守护灵抽卡券x2</t>
    <phoneticPr fontId="2" type="noConversion"/>
  </si>
  <si>
    <t>拥有3个2星的守护灵，守护灵抽卡券x2</t>
    <phoneticPr fontId="2" type="noConversion"/>
  </si>
  <si>
    <t>拥有1个4星的守护灵，守护灵抽卡券x3</t>
    <phoneticPr fontId="2" type="noConversion"/>
  </si>
  <si>
    <t>拥有2个3星的守护灵，守护灵抽卡券x3</t>
    <phoneticPr fontId="2" type="noConversion"/>
  </si>
  <si>
    <t>拥有5个2星的守护灵，守护灵抽卡券x3</t>
    <phoneticPr fontId="2" type="noConversion"/>
  </si>
  <si>
    <t>拥有4个专属技能，洗炼瓶x10</t>
    <phoneticPr fontId="2" type="noConversion"/>
  </si>
  <si>
    <t>进行50次天赋洗炼，洗炼瓶x10</t>
    <phoneticPr fontId="2" type="noConversion"/>
  </si>
  <si>
    <t>进行4次插槽技能兑换，守护灵抽卡券x2</t>
    <phoneticPr fontId="2" type="noConversion"/>
  </si>
  <si>
    <t>进行3次插槽技能突破，守护灵抽卡券x5</t>
    <phoneticPr fontId="2" type="noConversion"/>
  </si>
  <si>
    <t>消耗2000钻石，赠送随机SR宝箱，牧守令x3</t>
    <phoneticPr fontId="2" type="noConversion"/>
  </si>
  <si>
    <t>消耗1000钻石，守护灵经验1W，牧守令x2</t>
    <phoneticPr fontId="2" type="noConversion"/>
  </si>
  <si>
    <t>通关第5章，赠送50个蓝色基础材料</t>
    <phoneticPr fontId="2" type="noConversion"/>
  </si>
  <si>
    <t>通关第6章，赠送100个蓝色基础材料</t>
    <phoneticPr fontId="2" type="noConversion"/>
  </si>
  <si>
    <t>通关第3章，赠送技能经验7000</t>
    <phoneticPr fontId="2" type="noConversion"/>
  </si>
  <si>
    <t>达到40级，技能经验8000</t>
    <phoneticPr fontId="2" type="noConversion"/>
  </si>
  <si>
    <t>拥有1个SSR守护灵，赠送40个初级三才宝箱</t>
    <phoneticPr fontId="2" type="noConversion"/>
  </si>
  <si>
    <t>进行20次守护灵抽卡，守护灵抽卡券x2</t>
    <phoneticPr fontId="2" type="noConversion"/>
  </si>
  <si>
    <t>进行30次守护灵抽卡，守护灵抽卡券x2</t>
    <phoneticPr fontId="2" type="noConversion"/>
  </si>
  <si>
    <t>进行10次插槽技能兑换，守护灵抽卡券x4</t>
    <phoneticPr fontId="2" type="noConversion"/>
  </si>
  <si>
    <t>2000钻，1个随机SSR</t>
    <phoneticPr fontId="2" type="noConversion"/>
  </si>
  <si>
    <t>登录送300钻石，守护灵抽卡券5个</t>
    <phoneticPr fontId="2" type="noConversion"/>
  </si>
  <si>
    <t>等级达到70级送800钻石</t>
    <phoneticPr fontId="2" type="noConversion"/>
  </si>
  <si>
    <t>等级达到74级送800钻石</t>
    <phoneticPr fontId="2" type="noConversion"/>
  </si>
  <si>
    <t>等级达到77级送800钻石</t>
    <phoneticPr fontId="2" type="noConversion"/>
  </si>
  <si>
    <t>等级达到80级，送800钻石</t>
    <phoneticPr fontId="2" type="noConversion"/>
  </si>
  <si>
    <t>登陆送1个随机SR</t>
    <phoneticPr fontId="2" type="noConversion"/>
  </si>
  <si>
    <t>登录送400钻石</t>
    <phoneticPr fontId="2" type="noConversion"/>
  </si>
  <si>
    <t>登录送500钻石</t>
    <phoneticPr fontId="2" type="noConversion"/>
  </si>
  <si>
    <t>300钻守护灵抽卡券x3</t>
    <phoneticPr fontId="2" type="noConversion"/>
  </si>
  <si>
    <t>1580钻守护灵抽卡券x10</t>
    <phoneticPr fontId="2" type="noConversion"/>
  </si>
  <si>
    <t>1580钻守护灵抽卡券x10</t>
    <phoneticPr fontId="2" type="noConversion"/>
  </si>
  <si>
    <t>2000钻1W技能经验</t>
    <phoneticPr fontId="2" type="noConversion"/>
  </si>
  <si>
    <t>击杀2个地煞7不同的恶灵，30个中级三才宝箱</t>
    <phoneticPr fontId="2" type="noConversion"/>
  </si>
  <si>
    <t>天使缇娜</t>
    <phoneticPr fontId="2" type="noConversion"/>
  </si>
  <si>
    <t>SSR</t>
    <phoneticPr fontId="2" type="noConversion"/>
  </si>
  <si>
    <t>修正权重</t>
    <phoneticPr fontId="2" type="noConversion"/>
  </si>
  <si>
    <t>权重</t>
    <phoneticPr fontId="2" type="noConversion"/>
  </si>
  <si>
    <t>价值反比</t>
    <phoneticPr fontId="2" type="noConversion"/>
  </si>
  <si>
    <t>卡牌</t>
    <phoneticPr fontId="2" type="noConversion"/>
  </si>
  <si>
    <t>石灵明</t>
    <phoneticPr fontId="2" type="noConversion"/>
  </si>
  <si>
    <t>徐晃</t>
    <phoneticPr fontId="2" type="noConversion"/>
  </si>
  <si>
    <t>柠檬精</t>
    <phoneticPr fontId="2" type="noConversion"/>
  </si>
  <si>
    <t>柠檬精碎片</t>
    <phoneticPr fontId="2" type="noConversion"/>
  </si>
  <si>
    <t>天使缇娜碎片</t>
    <phoneticPr fontId="2" type="noConversion"/>
  </si>
  <si>
    <t>西方龙碎片</t>
    <phoneticPr fontId="2" type="noConversion"/>
  </si>
  <si>
    <t>典韦碎片</t>
    <phoneticPr fontId="2" type="noConversion"/>
  </si>
  <si>
    <t>张飞碎片</t>
    <phoneticPr fontId="2" type="noConversion"/>
  </si>
  <si>
    <t>飞廉碎片</t>
    <phoneticPr fontId="2" type="noConversion"/>
  </si>
  <si>
    <t xml:space="preserve">低抽设计：
普通库：
70%概率出碎片1~3（R40%，SR20%，SSR10%）
29%概率出R
1%概率出SR
10连循环保底库：
80%概率出R
20%概率出SR
</t>
    <phoneticPr fontId="2" type="noConversion"/>
  </si>
  <si>
    <t>SR</t>
    <phoneticPr fontId="2" type="noConversion"/>
  </si>
  <si>
    <t>R</t>
    <phoneticPr fontId="2" type="noConversion"/>
  </si>
  <si>
    <t>30抽期望</t>
    <phoneticPr fontId="2" type="noConversion"/>
  </si>
  <si>
    <t>10连</t>
    <phoneticPr fontId="2" type="noConversion"/>
  </si>
  <si>
    <t>价值</t>
    <phoneticPr fontId="2" type="noConversion"/>
  </si>
  <si>
    <t xml:space="preserve">抽卡设计：
抽卡分3个库，普通库，10连保底库，30连保底库
普通库：
70%概率出碎片1~3（R40%，SR20%，SSR10%）
25%概率出R
5%概率出SR
10连循环保底库：
85%概率出SR
15%概率出SSR
30连循环保底库：
80%概率出SSR
20%概率出UR
</t>
    <phoneticPr fontId="2" type="noConversion"/>
  </si>
  <si>
    <t>总价值</t>
    <phoneticPr fontId="2" type="noConversion"/>
  </si>
  <si>
    <t>SSR</t>
    <phoneticPr fontId="2" type="noConversion"/>
  </si>
  <si>
    <t>1星</t>
    <phoneticPr fontId="2" type="noConversion"/>
  </si>
  <si>
    <t>600钻100个中级三才宝箱</t>
    <phoneticPr fontId="2" type="noConversion"/>
  </si>
  <si>
    <t>1750钻100个高级三才宝箱</t>
    <phoneticPr fontId="2" type="noConversion"/>
  </si>
  <si>
    <t>战力达到250000送800钻石</t>
    <phoneticPr fontId="2" type="noConversion"/>
  </si>
  <si>
    <t>战力达到300000送800钻石</t>
    <phoneticPr fontId="2" type="noConversion"/>
  </si>
  <si>
    <t>拥有3个4突守护灵，牧守令x1</t>
    <phoneticPr fontId="2" type="noConversion"/>
  </si>
  <si>
    <t>地狱道达到叫唤+1，牧守令x1</t>
    <phoneticPr fontId="2" type="noConversion"/>
  </si>
  <si>
    <t>抽卡中获得3个SR，守护灵抽卡券x2</t>
    <phoneticPr fontId="2" type="noConversion"/>
  </si>
  <si>
    <t>一个技能升级到3级，技能经验500</t>
    <phoneticPr fontId="2" type="noConversion"/>
  </si>
  <si>
    <t>一个插槽技能升级到5级，技能经验500</t>
    <phoneticPr fontId="2" type="noConversion"/>
  </si>
  <si>
    <t>一个插槽技能升级到7级，技能经验500</t>
    <phoneticPr fontId="2" type="noConversion"/>
  </si>
  <si>
    <t>3个插槽技能升到3级，技能经验500</t>
    <phoneticPr fontId="2" type="noConversion"/>
  </si>
  <si>
    <t>5个插槽技能升到5级，技能经验500</t>
    <phoneticPr fontId="2" type="noConversion"/>
  </si>
  <si>
    <t>拥有1个2级的守护灵天赋技，技能经验500</t>
    <phoneticPr fontId="2" type="noConversion"/>
  </si>
  <si>
    <t>拥有1个2级的寄灵人天赋技，技能经验500</t>
    <phoneticPr fontId="2" type="noConversion"/>
  </si>
  <si>
    <t>拥有2个2级的守护灵天赋技，技能经验500</t>
    <phoneticPr fontId="2" type="noConversion"/>
  </si>
  <si>
    <t>拥有2个2级的寄灵人天赋技，技能经验500</t>
    <phoneticPr fontId="2" type="noConversion"/>
  </si>
  <si>
    <t>拥有3个2级的守护灵天赋技，技能经验500</t>
    <phoneticPr fontId="2" type="noConversion"/>
  </si>
  <si>
    <t>拥有3个2级的寄灵人天赋技，技能经验500</t>
    <phoneticPr fontId="2" type="noConversion"/>
  </si>
  <si>
    <t>1个队伍挂机到第7章，技能经验200</t>
    <phoneticPr fontId="2" type="noConversion"/>
  </si>
  <si>
    <t>1个队伍挂机到第8章，技能经验300</t>
    <phoneticPr fontId="2" type="noConversion"/>
  </si>
  <si>
    <t>1个队伍挂机到第9章，技能经验500</t>
    <phoneticPr fontId="2" type="noConversion"/>
  </si>
  <si>
    <t>2个队伍挂机到第5章，技能经验200</t>
    <phoneticPr fontId="2" type="noConversion"/>
  </si>
  <si>
    <t>2个队伍挂机到第6章，技能经验300</t>
    <phoneticPr fontId="2" type="noConversion"/>
  </si>
  <si>
    <t>2个队伍挂机到第7章，技能经验500</t>
    <phoneticPr fontId="2" type="noConversion"/>
  </si>
  <si>
    <t>3个队伍挂机到第5章，技能经验600</t>
    <phoneticPr fontId="2" type="noConversion"/>
  </si>
  <si>
    <t>3个队伍挂机到第4章，技能经验300</t>
    <phoneticPr fontId="2" type="noConversion"/>
  </si>
  <si>
    <t>累计消耗16000钻石，技能经验4000</t>
    <phoneticPr fontId="2" type="noConversion"/>
  </si>
  <si>
    <t>击杀2个地煞8不同的恶灵，30个高级三才宝箱</t>
    <phoneticPr fontId="2" type="noConversion"/>
  </si>
  <si>
    <t>累计消耗20000钻石，专属武器宝箱20</t>
    <phoneticPr fontId="2" type="noConversion"/>
  </si>
  <si>
    <t>击杀2个地煞6不同的恶灵，30个初级三才宝箱</t>
    <phoneticPr fontId="2" type="noConversion"/>
  </si>
  <si>
    <t>击杀1个地煞9的恶灵，专属武器宝箱x5</t>
    <phoneticPr fontId="2" type="noConversion"/>
  </si>
  <si>
    <t>战力达到350000，送800钻石</t>
    <phoneticPr fontId="2" type="noConversion"/>
  </si>
  <si>
    <t>累计消耗25000钻石，</t>
    <phoneticPr fontId="2" type="noConversion"/>
  </si>
  <si>
    <t>地狱道达到众合，牧守令x1</t>
    <phoneticPr fontId="2" type="noConversion"/>
  </si>
  <si>
    <t>地狱道达到众合+1，牧守令x1</t>
    <phoneticPr fontId="2" type="noConversion"/>
  </si>
  <si>
    <t>地狱道达到叫唤，牧守令x1</t>
    <phoneticPr fontId="2" type="noConversion"/>
  </si>
  <si>
    <t>地狱道达到大叫唤，牧守令x1</t>
    <phoneticPr fontId="2" type="noConversion"/>
  </si>
  <si>
    <t>抽卡中获得5个SR，守护灵抽卡券x2</t>
    <phoneticPr fontId="2" type="noConversion"/>
  </si>
  <si>
    <t>抽卡中获得10个SR，守护灵抽卡券x2</t>
    <phoneticPr fontId="2" type="noConversion"/>
  </si>
  <si>
    <t>抽卡中获得1个SSR，守护灵抽卡券x2</t>
    <phoneticPr fontId="2" type="noConversion"/>
  </si>
  <si>
    <t>抽卡中获得2个SSR，守护灵抽卡券x2</t>
    <phoneticPr fontId="2" type="noConversion"/>
  </si>
  <si>
    <t>250钻100个初级三才宝箱</t>
    <phoneticPr fontId="2" type="noConversion"/>
  </si>
  <si>
    <t>解封一次SSR的专属武器，钻石x300</t>
    <phoneticPr fontId="2" type="noConversion"/>
  </si>
  <si>
    <t>塞伯罗斯</t>
    <phoneticPr fontId="2" type="noConversion"/>
  </si>
  <si>
    <t>柠檬精</t>
    <phoneticPr fontId="2" type="noConversion"/>
  </si>
  <si>
    <t>于禁</t>
    <phoneticPr fontId="2" type="noConversion"/>
  </si>
  <si>
    <t>噬日</t>
    <phoneticPr fontId="2" type="noConversion"/>
  </si>
  <si>
    <t>唐流雨</t>
    <phoneticPr fontId="2" type="noConversion"/>
  </si>
  <si>
    <t>食火蜥</t>
    <phoneticPr fontId="2" type="noConversion"/>
  </si>
  <si>
    <t>李轩辕</t>
    <phoneticPr fontId="2" type="noConversion"/>
  </si>
  <si>
    <t>飞镰</t>
    <phoneticPr fontId="2" type="noConversion"/>
  </si>
  <si>
    <t>高顺</t>
    <phoneticPr fontId="2" type="noConversion"/>
  </si>
  <si>
    <t>徐晃</t>
    <phoneticPr fontId="2" type="noConversion"/>
  </si>
  <si>
    <t>烈风螳螂</t>
    <phoneticPr fontId="2" type="noConversion"/>
  </si>
  <si>
    <t>许褚</t>
    <phoneticPr fontId="2" type="noConversion"/>
  </si>
  <si>
    <t>张飞</t>
    <phoneticPr fontId="2" type="noConversion"/>
  </si>
  <si>
    <t>典韦</t>
    <phoneticPr fontId="2" type="noConversion"/>
  </si>
  <si>
    <t>西方龙</t>
    <phoneticPr fontId="2" type="noConversion"/>
  </si>
  <si>
    <t>天使缇娜</t>
    <phoneticPr fontId="2" type="noConversion"/>
  </si>
  <si>
    <t>张郃</t>
    <phoneticPr fontId="2" type="noConversion"/>
  </si>
  <si>
    <t>关羽</t>
    <phoneticPr fontId="2" type="noConversion"/>
  </si>
  <si>
    <t>项羽</t>
    <phoneticPr fontId="2" type="noConversion"/>
  </si>
  <si>
    <t>夏侯惇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</si>
</sst>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52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10" fontId="7" fillId="0" borderId="4" xfId="4" applyNumberFormat="1">
      <alignment vertical="top" wrapText="1"/>
    </xf>
    <xf numFmtId="0" fontId="5" fillId="5" borderId="23" xfId="5" applyBorder="1">
      <alignment horizontal="center" vertical="center" shrinkToFi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7" fillId="8" borderId="4" xfId="8" applyFont="1">
      <alignment horizontal="center" vertical="center" wrapText="1"/>
    </xf>
    <xf numFmtId="0" fontId="0" fillId="0" borderId="0" xfId="0" applyAlignment="1"/>
    <xf numFmtId="0" fontId="7" fillId="13" borderId="4" xfId="4" applyFill="1">
      <alignment vertical="top" wrapText="1"/>
    </xf>
    <xf numFmtId="0" fontId="7" fillId="14" borderId="4" xfId="4" applyFill="1">
      <alignment vertical="top" wrapText="1"/>
    </xf>
    <xf numFmtId="0" fontId="7" fillId="15" borderId="4" xfId="4" applyFill="1">
      <alignment vertical="top" wrapText="1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>
      <alignment horizontal="center" vertical="center"/>
    </xf>
    <xf numFmtId="0" fontId="7" fillId="0" borderId="4" xfId="4">
      <alignment vertical="top" wrapTex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32" t="s">
        <v>13</v>
      </c>
      <c r="C2" s="33"/>
      <c r="D2" s="33"/>
      <c r="E2" s="34"/>
    </row>
    <row r="3" spans="2:5" ht="35.1" customHeight="1" x14ac:dyDescent="0.2">
      <c r="B3" s="2" t="s">
        <v>0</v>
      </c>
      <c r="C3" s="3" t="s">
        <v>11</v>
      </c>
      <c r="D3" s="35" t="s">
        <v>1</v>
      </c>
      <c r="E3" s="37" t="s">
        <v>14</v>
      </c>
    </row>
    <row r="4" spans="2:5" ht="35.1" customHeight="1" x14ac:dyDescent="0.2">
      <c r="B4" s="2" t="s">
        <v>2</v>
      </c>
      <c r="C4" s="3" t="s">
        <v>12</v>
      </c>
      <c r="D4" s="36"/>
      <c r="E4" s="38"/>
    </row>
    <row r="5" spans="2:5" ht="35.1" customHeight="1" x14ac:dyDescent="0.2">
      <c r="B5" s="4" t="s">
        <v>3</v>
      </c>
      <c r="C5" s="39" t="s">
        <v>15</v>
      </c>
      <c r="D5" s="40"/>
      <c r="E5" s="41"/>
    </row>
    <row r="6" spans="2:5" ht="18" x14ac:dyDescent="0.2">
      <c r="B6" s="42" t="s">
        <v>4</v>
      </c>
      <c r="C6" s="43"/>
      <c r="D6" s="43"/>
      <c r="E6" s="44"/>
    </row>
    <row r="7" spans="2:5" ht="18" x14ac:dyDescent="0.2">
      <c r="B7" s="5" t="s">
        <v>5</v>
      </c>
      <c r="C7" s="6" t="s">
        <v>6</v>
      </c>
      <c r="D7" s="30" t="s">
        <v>7</v>
      </c>
      <c r="E7" s="31"/>
    </row>
    <row r="8" spans="2:5" x14ac:dyDescent="0.2">
      <c r="B8" s="7">
        <v>43490</v>
      </c>
      <c r="C8" s="8" t="s">
        <v>10</v>
      </c>
      <c r="D8" s="45" t="s">
        <v>8</v>
      </c>
      <c r="E8" s="46"/>
    </row>
    <row r="9" spans="2:5" x14ac:dyDescent="0.2">
      <c r="B9" s="7"/>
      <c r="C9" s="8"/>
      <c r="D9" s="45"/>
      <c r="E9" s="46"/>
    </row>
    <row r="10" spans="2:5" x14ac:dyDescent="0.2">
      <c r="B10" s="9"/>
      <c r="C10" s="8"/>
      <c r="D10" s="45"/>
      <c r="E10" s="46"/>
    </row>
    <row r="11" spans="2:5" x14ac:dyDescent="0.2">
      <c r="B11" s="9"/>
      <c r="C11" s="8"/>
      <c r="D11" s="45"/>
      <c r="E11" s="46"/>
    </row>
    <row r="12" spans="2:5" x14ac:dyDescent="0.2">
      <c r="B12" s="9"/>
      <c r="C12" s="8"/>
      <c r="D12" s="45"/>
      <c r="E12" s="46"/>
    </row>
    <row r="13" spans="2:5" x14ac:dyDescent="0.2">
      <c r="B13" s="9"/>
      <c r="C13" s="8"/>
      <c r="D13" s="45"/>
      <c r="E13" s="46"/>
    </row>
    <row r="14" spans="2:5" x14ac:dyDescent="0.2">
      <c r="B14" s="9"/>
      <c r="C14" s="8"/>
      <c r="D14" s="45"/>
      <c r="E14" s="46"/>
    </row>
    <row r="15" spans="2:5" x14ac:dyDescent="0.2">
      <c r="B15" s="9"/>
      <c r="C15" s="8"/>
      <c r="D15" s="45"/>
      <c r="E15" s="46"/>
    </row>
    <row r="16" spans="2:5" x14ac:dyDescent="0.2">
      <c r="B16" s="9"/>
      <c r="C16" s="8"/>
      <c r="D16" s="45"/>
      <c r="E16" s="46"/>
    </row>
    <row r="17" spans="2:5" x14ac:dyDescent="0.2">
      <c r="B17" s="9"/>
      <c r="C17" s="8"/>
      <c r="D17" s="45"/>
      <c r="E17" s="46"/>
    </row>
    <row r="18" spans="2:5" x14ac:dyDescent="0.2">
      <c r="B18" s="9"/>
      <c r="C18" s="8"/>
      <c r="D18" s="45"/>
      <c r="E18" s="46"/>
    </row>
    <row r="19" spans="2:5" x14ac:dyDescent="0.2">
      <c r="B19" s="9"/>
      <c r="C19" s="8"/>
      <c r="D19" s="45"/>
      <c r="E19" s="46"/>
    </row>
    <row r="20" spans="2:5" x14ac:dyDescent="0.2">
      <c r="B20" s="9"/>
      <c r="C20" s="8"/>
      <c r="D20" s="45"/>
      <c r="E20" s="46"/>
    </row>
    <row r="21" spans="2:5" x14ac:dyDescent="0.2">
      <c r="B21" s="9"/>
      <c r="C21" s="8"/>
      <c r="D21" s="45"/>
      <c r="E21" s="46"/>
    </row>
    <row r="22" spans="2:5" x14ac:dyDescent="0.2">
      <c r="B22" s="9"/>
      <c r="C22" s="8"/>
      <c r="D22" s="45"/>
      <c r="E22" s="46"/>
    </row>
    <row r="23" spans="2:5" x14ac:dyDescent="0.2">
      <c r="B23" s="9"/>
      <c r="C23" s="8"/>
      <c r="D23" s="45"/>
      <c r="E23" s="46"/>
    </row>
    <row r="24" spans="2:5" x14ac:dyDescent="0.2">
      <c r="B24" s="9"/>
      <c r="C24" s="8"/>
      <c r="D24" s="45"/>
      <c r="E24" s="46"/>
    </row>
    <row r="25" spans="2:5" x14ac:dyDescent="0.2">
      <c r="B25" s="9"/>
      <c r="C25" s="8"/>
      <c r="D25" s="45"/>
      <c r="E25" s="46"/>
    </row>
    <row r="26" spans="2:5" x14ac:dyDescent="0.2">
      <c r="B26" s="9"/>
      <c r="C26" s="8"/>
      <c r="D26" s="45"/>
      <c r="E26" s="46"/>
    </row>
    <row r="27" spans="2:5" x14ac:dyDescent="0.2">
      <c r="B27" s="9"/>
      <c r="C27" s="8"/>
      <c r="D27" s="45"/>
      <c r="E27" s="46"/>
    </row>
    <row r="28" spans="2:5" ht="18" thickBot="1" x14ac:dyDescent="0.25">
      <c r="B28" s="10"/>
      <c r="C28" s="11"/>
      <c r="D28" s="47"/>
      <c r="E28" s="48"/>
    </row>
    <row r="30" spans="2:5" x14ac:dyDescent="0.2">
      <c r="B30" s="49" t="s">
        <v>9</v>
      </c>
      <c r="C30" s="49"/>
      <c r="D30" s="49"/>
      <c r="E30" s="49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20"/>
  <sheetViews>
    <sheetView topLeftCell="A22" workbookViewId="0">
      <selection activeCell="B50" sqref="B50"/>
    </sheetView>
  </sheetViews>
  <sheetFormatPr defaultRowHeight="14.25" x14ac:dyDescent="0.2"/>
  <cols>
    <col min="1" max="1" width="40" customWidth="1"/>
    <col min="2" max="2" width="41.375" customWidth="1"/>
    <col min="3" max="3" width="41.75" customWidth="1"/>
    <col min="4" max="4" width="35.625" customWidth="1"/>
  </cols>
  <sheetData>
    <row r="2" spans="1:4" ht="20.25" x14ac:dyDescent="0.2">
      <c r="A2" s="50" t="s">
        <v>86</v>
      </c>
      <c r="B2" s="50"/>
      <c r="C2" s="50"/>
      <c r="D2" s="50"/>
    </row>
    <row r="3" spans="1:4" ht="15" x14ac:dyDescent="0.2">
      <c r="A3" s="25" t="s">
        <v>87</v>
      </c>
      <c r="B3" s="25" t="s">
        <v>95</v>
      </c>
      <c r="C3" s="25" t="s">
        <v>96</v>
      </c>
      <c r="D3" s="25" t="s">
        <v>88</v>
      </c>
    </row>
    <row r="4" spans="1:4" ht="16.5" x14ac:dyDescent="0.2">
      <c r="A4" s="24" t="s">
        <v>89</v>
      </c>
      <c r="B4" s="24" t="s">
        <v>97</v>
      </c>
      <c r="C4" s="24" t="s">
        <v>98</v>
      </c>
      <c r="D4" s="24" t="s">
        <v>150</v>
      </c>
    </row>
    <row r="5" spans="1:4" ht="16.5" x14ac:dyDescent="0.2">
      <c r="A5" s="24" t="s">
        <v>233</v>
      </c>
      <c r="B5" s="24" t="s">
        <v>236</v>
      </c>
      <c r="C5" s="24" t="s">
        <v>99</v>
      </c>
      <c r="D5" s="24"/>
    </row>
    <row r="6" spans="1:4" ht="16.5" x14ac:dyDescent="0.2">
      <c r="A6" s="24" t="s">
        <v>232</v>
      </c>
      <c r="B6" s="24" t="s">
        <v>93</v>
      </c>
      <c r="C6" s="24" t="s">
        <v>100</v>
      </c>
      <c r="D6" s="24"/>
    </row>
    <row r="7" spans="1:4" ht="16.5" x14ac:dyDescent="0.2">
      <c r="A7" s="24" t="s">
        <v>90</v>
      </c>
      <c r="B7" s="24" t="s">
        <v>94</v>
      </c>
      <c r="C7" s="24" t="s">
        <v>101</v>
      </c>
      <c r="D7" s="24"/>
    </row>
    <row r="8" spans="1:4" ht="16.5" x14ac:dyDescent="0.2">
      <c r="A8" s="24" t="s">
        <v>91</v>
      </c>
      <c r="B8" s="24" t="s">
        <v>184</v>
      </c>
      <c r="C8" s="24" t="s">
        <v>102</v>
      </c>
      <c r="D8" s="24"/>
    </row>
    <row r="9" spans="1:4" ht="16.5" x14ac:dyDescent="0.2">
      <c r="A9" s="24"/>
      <c r="B9" s="24" t="s">
        <v>194</v>
      </c>
      <c r="C9" s="24" t="s">
        <v>103</v>
      </c>
      <c r="D9" s="24"/>
    </row>
    <row r="10" spans="1:4" ht="16.5" x14ac:dyDescent="0.2">
      <c r="A10" s="24"/>
      <c r="B10" s="24" t="s">
        <v>92</v>
      </c>
      <c r="C10" s="24" t="s">
        <v>104</v>
      </c>
      <c r="D10" s="24"/>
    </row>
    <row r="11" spans="1:4" ht="16.5" x14ac:dyDescent="0.2">
      <c r="A11" s="24"/>
      <c r="B11" s="24" t="s">
        <v>237</v>
      </c>
      <c r="C11" s="24" t="s">
        <v>105</v>
      </c>
      <c r="D11" s="24"/>
    </row>
    <row r="12" spans="1:4" ht="16.5" x14ac:dyDescent="0.2">
      <c r="A12" s="24"/>
      <c r="B12" s="24" t="s">
        <v>234</v>
      </c>
      <c r="C12" s="24" t="s">
        <v>238</v>
      </c>
      <c r="D12" s="24"/>
    </row>
    <row r="13" spans="1:4" ht="16.5" x14ac:dyDescent="0.2">
      <c r="A13" s="24"/>
      <c r="B13" s="24" t="s">
        <v>235</v>
      </c>
      <c r="C13" s="24" t="s">
        <v>192</v>
      </c>
      <c r="D13" s="24"/>
    </row>
    <row r="14" spans="1:4" ht="16.5" x14ac:dyDescent="0.2">
      <c r="A14" s="24"/>
      <c r="B14" s="24" t="s">
        <v>186</v>
      </c>
      <c r="C14" s="24" t="s">
        <v>239</v>
      </c>
      <c r="D14" s="24"/>
    </row>
    <row r="15" spans="1:4" ht="16.5" x14ac:dyDescent="0.2">
      <c r="A15" s="24"/>
      <c r="B15" s="24" t="s">
        <v>185</v>
      </c>
      <c r="C15" s="24" t="s">
        <v>240</v>
      </c>
      <c r="D15" s="24"/>
    </row>
    <row r="16" spans="1:4" ht="16.5" x14ac:dyDescent="0.2">
      <c r="A16" s="24"/>
      <c r="B16" s="24"/>
      <c r="C16" s="24"/>
      <c r="D16" s="24"/>
    </row>
    <row r="17" spans="1:4" ht="16.5" x14ac:dyDescent="0.2">
      <c r="A17" s="24"/>
      <c r="B17" s="24"/>
      <c r="C17" s="24"/>
      <c r="D17" s="24"/>
    </row>
    <row r="20" spans="1:4" ht="20.25" x14ac:dyDescent="0.2">
      <c r="A20" s="50" t="s">
        <v>106</v>
      </c>
      <c r="B20" s="50"/>
      <c r="C20" s="50"/>
      <c r="D20" s="50"/>
    </row>
    <row r="21" spans="1:4" ht="15" x14ac:dyDescent="0.2">
      <c r="A21" s="25" t="s">
        <v>87</v>
      </c>
      <c r="B21" s="25" t="s">
        <v>148</v>
      </c>
      <c r="C21" s="25" t="s">
        <v>112</v>
      </c>
      <c r="D21" s="25" t="s">
        <v>88</v>
      </c>
    </row>
    <row r="22" spans="1:4" ht="16.5" x14ac:dyDescent="0.2">
      <c r="A22" s="24" t="s">
        <v>108</v>
      </c>
      <c r="B22" s="24" t="s">
        <v>156</v>
      </c>
      <c r="C22" s="24" t="s">
        <v>132</v>
      </c>
      <c r="D22" s="24" t="s">
        <v>149</v>
      </c>
    </row>
    <row r="23" spans="1:4" ht="32.25" customHeight="1" x14ac:dyDescent="0.2">
      <c r="A23" s="24" t="s">
        <v>109</v>
      </c>
      <c r="B23" s="24" t="s">
        <v>152</v>
      </c>
      <c r="C23" s="24" t="s">
        <v>133</v>
      </c>
      <c r="D23" s="24" t="s">
        <v>151</v>
      </c>
    </row>
    <row r="24" spans="1:4" ht="16.5" x14ac:dyDescent="0.2">
      <c r="A24" s="24" t="s">
        <v>135</v>
      </c>
      <c r="B24" s="24" t="s">
        <v>153</v>
      </c>
      <c r="C24" s="24" t="s">
        <v>125</v>
      </c>
      <c r="D24" s="24"/>
    </row>
    <row r="25" spans="1:4" ht="16.5" x14ac:dyDescent="0.2">
      <c r="A25" s="24" t="s">
        <v>110</v>
      </c>
      <c r="B25" s="24" t="s">
        <v>154</v>
      </c>
      <c r="C25" s="24" t="s">
        <v>126</v>
      </c>
      <c r="D25" s="24"/>
    </row>
    <row r="26" spans="1:4" ht="16.5" x14ac:dyDescent="0.2">
      <c r="B26" s="24" t="s">
        <v>155</v>
      </c>
      <c r="C26" s="24" t="s">
        <v>127</v>
      </c>
      <c r="D26" s="24"/>
    </row>
    <row r="27" spans="1:4" ht="16.5" x14ac:dyDescent="0.2">
      <c r="A27" s="24"/>
      <c r="B27" s="24" t="s">
        <v>163</v>
      </c>
      <c r="C27" s="24" t="s">
        <v>130</v>
      </c>
      <c r="D27" s="24"/>
    </row>
    <row r="28" spans="1:4" ht="16.5" x14ac:dyDescent="0.2">
      <c r="A28" s="24"/>
      <c r="B28" s="24" t="s">
        <v>158</v>
      </c>
      <c r="C28" s="24" t="s">
        <v>128</v>
      </c>
      <c r="D28" s="24"/>
    </row>
    <row r="29" spans="1:4" ht="16.5" x14ac:dyDescent="0.2">
      <c r="A29" s="24"/>
      <c r="B29" s="24" t="s">
        <v>157</v>
      </c>
      <c r="C29" s="24" t="s">
        <v>129</v>
      </c>
      <c r="D29" s="24"/>
    </row>
    <row r="30" spans="1:4" ht="16.5" x14ac:dyDescent="0.2">
      <c r="A30" s="24"/>
      <c r="B30" s="24" t="s">
        <v>159</v>
      </c>
      <c r="C30" s="24"/>
      <c r="D30" s="24"/>
    </row>
    <row r="31" spans="1:4" ht="16.5" x14ac:dyDescent="0.2">
      <c r="A31" s="24"/>
      <c r="B31" s="24" t="s">
        <v>161</v>
      </c>
      <c r="C31" s="24"/>
      <c r="D31" s="24"/>
    </row>
    <row r="32" spans="1:4" ht="16.5" x14ac:dyDescent="0.2">
      <c r="A32" s="24"/>
      <c r="B32" s="24" t="s">
        <v>160</v>
      </c>
      <c r="C32" s="24"/>
      <c r="D32" s="24"/>
    </row>
    <row r="33" spans="1:4" ht="16.5" x14ac:dyDescent="0.2">
      <c r="A33" s="24"/>
      <c r="B33" s="24" t="s">
        <v>162</v>
      </c>
      <c r="C33" s="24"/>
      <c r="D33" s="24"/>
    </row>
    <row r="34" spans="1:4" ht="16.5" x14ac:dyDescent="0.2">
      <c r="A34" s="24"/>
      <c r="B34" s="24"/>
      <c r="C34" s="24"/>
      <c r="D34" s="24"/>
    </row>
    <row r="37" spans="1:4" ht="20.25" x14ac:dyDescent="0.2">
      <c r="A37" s="50" t="s">
        <v>114</v>
      </c>
      <c r="B37" s="50"/>
      <c r="C37" s="50"/>
      <c r="D37" s="50"/>
    </row>
    <row r="38" spans="1:4" ht="15" x14ac:dyDescent="0.2">
      <c r="A38" s="25" t="s">
        <v>87</v>
      </c>
      <c r="B38" s="25" t="s">
        <v>113</v>
      </c>
      <c r="C38" s="25" t="s">
        <v>107</v>
      </c>
      <c r="D38" s="25" t="s">
        <v>88</v>
      </c>
    </row>
    <row r="39" spans="1:4" ht="16.5" x14ac:dyDescent="0.2">
      <c r="A39" s="24" t="s">
        <v>131</v>
      </c>
      <c r="B39" s="24" t="s">
        <v>144</v>
      </c>
      <c r="C39" s="24" t="s">
        <v>119</v>
      </c>
      <c r="D39" s="24" t="s">
        <v>164</v>
      </c>
    </row>
    <row r="40" spans="1:4" ht="16.5" x14ac:dyDescent="0.2">
      <c r="A40" s="24" t="s">
        <v>168</v>
      </c>
      <c r="B40" s="24" t="s">
        <v>138</v>
      </c>
      <c r="C40" s="24" t="s">
        <v>117</v>
      </c>
      <c r="D40" s="24" t="s">
        <v>171</v>
      </c>
    </row>
    <row r="41" spans="1:4" ht="16.5" x14ac:dyDescent="0.2">
      <c r="A41" s="24" t="s">
        <v>167</v>
      </c>
      <c r="B41" s="24" t="s">
        <v>139</v>
      </c>
      <c r="C41" s="24" t="s">
        <v>118</v>
      </c>
      <c r="D41" s="24"/>
    </row>
    <row r="42" spans="1:4" ht="16.5" x14ac:dyDescent="0.2">
      <c r="A42" s="24" t="s">
        <v>136</v>
      </c>
      <c r="B42" s="24" t="s">
        <v>140</v>
      </c>
      <c r="C42" s="24" t="s">
        <v>120</v>
      </c>
      <c r="D42" s="24"/>
    </row>
    <row r="43" spans="1:4" ht="16.5" x14ac:dyDescent="0.2">
      <c r="A43" s="24" t="s">
        <v>137</v>
      </c>
      <c r="B43" s="24" t="s">
        <v>141</v>
      </c>
      <c r="C43" s="24" t="s">
        <v>121</v>
      </c>
      <c r="D43" s="24"/>
    </row>
    <row r="44" spans="1:4" ht="16.5" x14ac:dyDescent="0.2">
      <c r="A44" s="24"/>
      <c r="B44" s="24" t="s">
        <v>142</v>
      </c>
      <c r="C44" s="24" t="s">
        <v>122</v>
      </c>
      <c r="D44" s="24"/>
    </row>
    <row r="45" spans="1:4" ht="16.5" x14ac:dyDescent="0.2">
      <c r="A45" s="24"/>
      <c r="B45" s="24" t="s">
        <v>143</v>
      </c>
      <c r="C45" s="24" t="s">
        <v>123</v>
      </c>
      <c r="D45" s="24"/>
    </row>
    <row r="46" spans="1:4" ht="16.5" x14ac:dyDescent="0.2">
      <c r="A46" s="24"/>
      <c r="B46" s="24" t="s">
        <v>145</v>
      </c>
      <c r="C46" s="24" t="s">
        <v>124</v>
      </c>
      <c r="D46" s="24"/>
    </row>
    <row r="47" spans="1:4" ht="16.5" x14ac:dyDescent="0.2">
      <c r="A47" s="24"/>
      <c r="B47" s="24" t="s">
        <v>146</v>
      </c>
      <c r="C47" s="24"/>
      <c r="D47" s="24"/>
    </row>
    <row r="48" spans="1:4" ht="16.5" x14ac:dyDescent="0.2">
      <c r="A48" s="24"/>
      <c r="B48" s="24" t="s">
        <v>147</v>
      </c>
      <c r="C48" s="24"/>
      <c r="D48" s="24"/>
    </row>
    <row r="49" spans="1:4" ht="16.5" x14ac:dyDescent="0.2">
      <c r="A49" s="29"/>
      <c r="B49" s="29" t="s">
        <v>323</v>
      </c>
      <c r="C49" s="29"/>
      <c r="D49" s="29"/>
    </row>
    <row r="52" spans="1:4" ht="20.25" x14ac:dyDescent="0.2">
      <c r="A52" s="50" t="s">
        <v>115</v>
      </c>
      <c r="B52" s="50"/>
      <c r="C52" s="50"/>
      <c r="D52" s="50"/>
    </row>
    <row r="53" spans="1:4" ht="15" x14ac:dyDescent="0.2">
      <c r="A53" s="25" t="s">
        <v>87</v>
      </c>
      <c r="B53" s="25" t="s">
        <v>134</v>
      </c>
      <c r="C53" s="25" t="s">
        <v>111</v>
      </c>
      <c r="D53" s="25" t="s">
        <v>88</v>
      </c>
    </row>
    <row r="54" spans="1:4" ht="16.5" x14ac:dyDescent="0.2">
      <c r="A54" s="24" t="s">
        <v>172</v>
      </c>
      <c r="B54" s="24" t="s">
        <v>230</v>
      </c>
      <c r="C54" s="24" t="s">
        <v>177</v>
      </c>
      <c r="D54" s="24" t="s">
        <v>170</v>
      </c>
    </row>
    <row r="55" spans="1:4" ht="16.5" x14ac:dyDescent="0.2">
      <c r="A55" s="24" t="s">
        <v>165</v>
      </c>
      <c r="B55" s="24" t="s">
        <v>241</v>
      </c>
      <c r="C55" s="24" t="s">
        <v>181</v>
      </c>
      <c r="D55" s="24" t="s">
        <v>252</v>
      </c>
    </row>
    <row r="56" spans="1:4" ht="16.5" x14ac:dyDescent="0.2">
      <c r="A56" s="24" t="s">
        <v>166</v>
      </c>
      <c r="B56" s="24" t="s">
        <v>231</v>
      </c>
      <c r="C56" s="24" t="s">
        <v>178</v>
      </c>
      <c r="D56" s="24"/>
    </row>
    <row r="57" spans="1:4" ht="16.5" x14ac:dyDescent="0.2">
      <c r="A57" s="24" t="s">
        <v>169</v>
      </c>
      <c r="B57" s="24" t="s">
        <v>187</v>
      </c>
      <c r="C57" s="24" t="s">
        <v>182</v>
      </c>
      <c r="D57" s="24"/>
    </row>
    <row r="58" spans="1:4" ht="16.5" x14ac:dyDescent="0.2">
      <c r="A58" s="24" t="s">
        <v>175</v>
      </c>
      <c r="B58" s="24" t="s">
        <v>229</v>
      </c>
      <c r="C58" s="24" t="s">
        <v>179</v>
      </c>
      <c r="D58" s="24"/>
    </row>
    <row r="59" spans="1:4" ht="16.5" x14ac:dyDescent="0.2">
      <c r="A59" s="24"/>
      <c r="B59" s="24" t="s">
        <v>188</v>
      </c>
      <c r="C59" s="24" t="s">
        <v>183</v>
      </c>
      <c r="D59" s="24"/>
    </row>
    <row r="60" spans="1:4" ht="16.5" x14ac:dyDescent="0.2">
      <c r="A60" s="24"/>
      <c r="B60" s="24" t="s">
        <v>228</v>
      </c>
      <c r="C60" s="24" t="s">
        <v>180</v>
      </c>
      <c r="D60" s="24"/>
    </row>
    <row r="61" spans="1:4" ht="16.5" x14ac:dyDescent="0.2">
      <c r="A61" s="24"/>
      <c r="B61" s="24" t="s">
        <v>189</v>
      </c>
      <c r="C61" s="24"/>
      <c r="D61" s="24"/>
    </row>
    <row r="62" spans="1:4" ht="16.5" x14ac:dyDescent="0.2">
      <c r="A62" s="24"/>
      <c r="B62" s="24" t="s">
        <v>190</v>
      </c>
      <c r="C62" s="24"/>
      <c r="D62" s="24"/>
    </row>
    <row r="63" spans="1:4" ht="16.5" x14ac:dyDescent="0.2">
      <c r="A63" s="24"/>
      <c r="B63" s="24" t="s">
        <v>191</v>
      </c>
      <c r="C63" s="24"/>
      <c r="D63" s="24"/>
    </row>
    <row r="66" spans="1:4" ht="20.25" x14ac:dyDescent="0.2">
      <c r="A66" s="50" t="s">
        <v>116</v>
      </c>
      <c r="B66" s="50"/>
      <c r="C66" s="50"/>
      <c r="D66" s="50"/>
    </row>
    <row r="67" spans="1:4" ht="15" x14ac:dyDescent="0.2">
      <c r="A67" s="25" t="s">
        <v>87</v>
      </c>
      <c r="B67" s="25" t="s">
        <v>220</v>
      </c>
      <c r="C67" s="25" t="s">
        <v>173</v>
      </c>
      <c r="D67" s="25" t="s">
        <v>88</v>
      </c>
    </row>
    <row r="68" spans="1:4" ht="16.5" x14ac:dyDescent="0.2">
      <c r="A68" s="24" t="s">
        <v>243</v>
      </c>
      <c r="B68" s="24" t="s">
        <v>221</v>
      </c>
      <c r="C68" s="24" t="s">
        <v>205</v>
      </c>
      <c r="D68" s="24" t="s">
        <v>251</v>
      </c>
    </row>
    <row r="69" spans="1:4" ht="16.5" x14ac:dyDescent="0.2">
      <c r="A69" s="24" t="s">
        <v>244</v>
      </c>
      <c r="B69" s="24" t="s">
        <v>222</v>
      </c>
      <c r="C69" s="24" t="s">
        <v>204</v>
      </c>
      <c r="D69" s="26" t="s">
        <v>253</v>
      </c>
    </row>
    <row r="70" spans="1:4" ht="16.5" x14ac:dyDescent="0.2">
      <c r="A70" s="24" t="s">
        <v>174</v>
      </c>
      <c r="B70" s="24" t="s">
        <v>225</v>
      </c>
      <c r="C70" s="24" t="s">
        <v>206</v>
      </c>
      <c r="D70" s="24"/>
    </row>
    <row r="71" spans="1:4" ht="16.5" x14ac:dyDescent="0.2">
      <c r="A71" s="24" t="s">
        <v>176</v>
      </c>
      <c r="B71" s="24" t="s">
        <v>223</v>
      </c>
      <c r="C71" s="24" t="s">
        <v>207</v>
      </c>
      <c r="D71" s="24"/>
    </row>
    <row r="72" spans="1:4" ht="16.5" x14ac:dyDescent="0.2">
      <c r="A72" s="24"/>
      <c r="B72" s="24" t="s">
        <v>226</v>
      </c>
      <c r="C72" s="24" t="s">
        <v>208</v>
      </c>
      <c r="D72" s="24"/>
    </row>
    <row r="73" spans="1:4" ht="16.5" x14ac:dyDescent="0.2">
      <c r="A73" s="24"/>
      <c r="B73" s="24" t="s">
        <v>224</v>
      </c>
      <c r="C73" s="24" t="s">
        <v>209</v>
      </c>
      <c r="D73" s="24"/>
    </row>
    <row r="74" spans="1:4" ht="16.5" x14ac:dyDescent="0.2">
      <c r="A74" s="24"/>
      <c r="B74" s="24" t="s">
        <v>227</v>
      </c>
      <c r="C74" s="24" t="s">
        <v>210</v>
      </c>
      <c r="D74" s="24"/>
    </row>
    <row r="75" spans="1:4" ht="16.5" x14ac:dyDescent="0.2">
      <c r="A75" s="24"/>
      <c r="B75" s="24"/>
      <c r="C75" s="24" t="s">
        <v>211</v>
      </c>
      <c r="D75" s="24"/>
    </row>
    <row r="76" spans="1:4" ht="16.5" x14ac:dyDescent="0.2">
      <c r="A76" s="24"/>
      <c r="B76" s="24"/>
      <c r="C76" s="24"/>
      <c r="D76" s="24"/>
    </row>
    <row r="77" spans="1:4" ht="16.5" x14ac:dyDescent="0.2">
      <c r="A77" s="24"/>
      <c r="B77" s="24"/>
      <c r="C77" s="24"/>
      <c r="D77" s="24"/>
    </row>
    <row r="78" spans="1:4" ht="16.5" x14ac:dyDescent="0.2">
      <c r="A78" s="24"/>
      <c r="B78" s="24"/>
      <c r="C78" s="24"/>
      <c r="D78" s="24"/>
    </row>
    <row r="81" spans="1:4" ht="20.25" x14ac:dyDescent="0.2">
      <c r="A81" s="50" t="s">
        <v>213</v>
      </c>
      <c r="B81" s="50"/>
      <c r="C81" s="50"/>
      <c r="D81" s="50"/>
    </row>
    <row r="82" spans="1:4" ht="15" x14ac:dyDescent="0.2">
      <c r="A82" s="25" t="s">
        <v>87</v>
      </c>
      <c r="B82" s="25" t="s">
        <v>212</v>
      </c>
      <c r="C82" s="25" t="s">
        <v>214</v>
      </c>
      <c r="D82" s="25" t="s">
        <v>88</v>
      </c>
    </row>
    <row r="83" spans="1:4" ht="16.5" x14ac:dyDescent="0.2">
      <c r="A83" s="24" t="s">
        <v>249</v>
      </c>
      <c r="B83" s="24" t="s">
        <v>288</v>
      </c>
      <c r="C83" s="24" t="s">
        <v>299</v>
      </c>
      <c r="D83" s="24" t="s">
        <v>254</v>
      </c>
    </row>
    <row r="84" spans="1:4" ht="16.5" x14ac:dyDescent="0.2">
      <c r="A84" s="24" t="s">
        <v>245</v>
      </c>
      <c r="B84" s="26" t="s">
        <v>289</v>
      </c>
      <c r="C84" s="24" t="s">
        <v>300</v>
      </c>
      <c r="D84" s="26" t="s">
        <v>253</v>
      </c>
    </row>
    <row r="85" spans="1:4" ht="16.5" x14ac:dyDescent="0.2">
      <c r="A85" s="24" t="s">
        <v>283</v>
      </c>
      <c r="B85" s="26" t="s">
        <v>290</v>
      </c>
      <c r="C85" s="26" t="s">
        <v>301</v>
      </c>
      <c r="D85" s="24"/>
    </row>
    <row r="86" spans="1:4" ht="16.5" x14ac:dyDescent="0.2">
      <c r="A86" s="24" t="s">
        <v>307</v>
      </c>
      <c r="B86" s="24" t="s">
        <v>291</v>
      </c>
      <c r="C86" s="24" t="s">
        <v>302</v>
      </c>
      <c r="D86" s="24"/>
    </row>
    <row r="87" spans="1:4" ht="16.5" x14ac:dyDescent="0.2">
      <c r="A87" s="24"/>
      <c r="B87" s="24" t="s">
        <v>292</v>
      </c>
      <c r="C87" s="24" t="s">
        <v>303</v>
      </c>
      <c r="D87" s="24"/>
    </row>
    <row r="88" spans="1:4" ht="16.5" x14ac:dyDescent="0.2">
      <c r="A88" s="24"/>
      <c r="B88" s="24" t="s">
        <v>293</v>
      </c>
      <c r="C88" s="26" t="s">
        <v>304</v>
      </c>
      <c r="D88" s="24"/>
    </row>
    <row r="89" spans="1:4" ht="16.5" x14ac:dyDescent="0.2">
      <c r="A89" s="24"/>
      <c r="B89" s="26" t="s">
        <v>294</v>
      </c>
      <c r="C89" s="24" t="s">
        <v>306</v>
      </c>
      <c r="D89" s="24"/>
    </row>
    <row r="90" spans="1:4" ht="16.5" x14ac:dyDescent="0.2">
      <c r="A90" s="24"/>
      <c r="B90" s="26" t="s">
        <v>295</v>
      </c>
      <c r="C90" s="26" t="s">
        <v>305</v>
      </c>
      <c r="D90" s="24"/>
    </row>
    <row r="91" spans="1:4" ht="16.5" x14ac:dyDescent="0.2">
      <c r="A91" s="26"/>
      <c r="B91" s="26" t="s">
        <v>296</v>
      </c>
      <c r="C91" s="26"/>
      <c r="D91" s="26"/>
    </row>
    <row r="92" spans="1:4" ht="16.5" x14ac:dyDescent="0.2">
      <c r="A92" s="26"/>
      <c r="B92" s="26" t="s">
        <v>297</v>
      </c>
      <c r="C92" s="26"/>
      <c r="D92" s="26"/>
    </row>
    <row r="93" spans="1:4" ht="16.5" x14ac:dyDescent="0.2">
      <c r="A93" s="26"/>
      <c r="B93" s="26" t="s">
        <v>298</v>
      </c>
      <c r="C93" s="26"/>
      <c r="D93" s="26"/>
    </row>
    <row r="96" spans="1:4" ht="20.25" x14ac:dyDescent="0.2">
      <c r="A96" s="50" t="s">
        <v>215</v>
      </c>
      <c r="B96" s="50"/>
      <c r="C96" s="50"/>
      <c r="D96" s="50"/>
    </row>
    <row r="97" spans="1:4" ht="15" x14ac:dyDescent="0.2">
      <c r="A97" s="25" t="s">
        <v>87</v>
      </c>
      <c r="B97" s="25" t="s">
        <v>193</v>
      </c>
      <c r="C97" s="25" t="s">
        <v>216</v>
      </c>
      <c r="D97" s="25" t="s">
        <v>88</v>
      </c>
    </row>
    <row r="98" spans="1:4" ht="16.5" x14ac:dyDescent="0.2">
      <c r="A98" s="24" t="s">
        <v>248</v>
      </c>
      <c r="B98" s="24" t="s">
        <v>285</v>
      </c>
      <c r="C98" s="24" t="s">
        <v>310</v>
      </c>
      <c r="D98" s="24" t="s">
        <v>322</v>
      </c>
    </row>
    <row r="99" spans="1:4" ht="16.5" x14ac:dyDescent="0.2">
      <c r="A99" s="24" t="s">
        <v>246</v>
      </c>
      <c r="B99" s="24" t="s">
        <v>195</v>
      </c>
      <c r="C99" s="26" t="s">
        <v>255</v>
      </c>
      <c r="D99" s="24" t="s">
        <v>281</v>
      </c>
    </row>
    <row r="100" spans="1:4" ht="16.5" x14ac:dyDescent="0.2">
      <c r="A100" s="27" t="s">
        <v>284</v>
      </c>
      <c r="B100" s="24" t="s">
        <v>196</v>
      </c>
      <c r="C100" s="26" t="s">
        <v>308</v>
      </c>
      <c r="D100" s="24" t="s">
        <v>282</v>
      </c>
    </row>
    <row r="101" spans="1:4" ht="16.5" x14ac:dyDescent="0.2">
      <c r="A101" s="26" t="s">
        <v>309</v>
      </c>
      <c r="B101" s="24" t="s">
        <v>197</v>
      </c>
      <c r="C101" s="26" t="s">
        <v>311</v>
      </c>
      <c r="D101" s="27" t="s">
        <v>253</v>
      </c>
    </row>
    <row r="102" spans="1:4" ht="16.5" x14ac:dyDescent="0.2">
      <c r="A102" s="24"/>
      <c r="B102" s="24" t="s">
        <v>198</v>
      </c>
      <c r="C102" s="24"/>
      <c r="D102" s="24"/>
    </row>
    <row r="103" spans="1:4" ht="16.5" x14ac:dyDescent="0.2">
      <c r="A103" s="24"/>
      <c r="B103" s="24" t="s">
        <v>202</v>
      </c>
      <c r="C103" s="24"/>
      <c r="D103" s="24"/>
    </row>
    <row r="104" spans="1:4" ht="16.5" x14ac:dyDescent="0.2">
      <c r="A104" s="24"/>
      <c r="B104" s="24" t="s">
        <v>203</v>
      </c>
      <c r="C104" s="24"/>
      <c r="D104" s="24"/>
    </row>
    <row r="105" spans="1:4" ht="16.5" x14ac:dyDescent="0.2">
      <c r="A105" s="24"/>
      <c r="B105" s="24" t="s">
        <v>199</v>
      </c>
      <c r="C105" s="24"/>
      <c r="D105" s="24"/>
    </row>
    <row r="106" spans="1:4" ht="16.5" x14ac:dyDescent="0.2">
      <c r="A106" s="24"/>
      <c r="B106" s="24" t="s">
        <v>200</v>
      </c>
      <c r="C106" s="24"/>
      <c r="D106" s="24"/>
    </row>
    <row r="107" spans="1:4" ht="16.5" x14ac:dyDescent="0.2">
      <c r="A107" s="24"/>
      <c r="B107" s="24" t="s">
        <v>201</v>
      </c>
      <c r="C107" s="24"/>
      <c r="D107" s="24"/>
    </row>
    <row r="111" spans="1:4" ht="20.25" x14ac:dyDescent="0.2">
      <c r="A111" s="50" t="s">
        <v>217</v>
      </c>
      <c r="B111" s="50"/>
      <c r="C111" s="50"/>
      <c r="D111" s="50"/>
    </row>
    <row r="112" spans="1:4" ht="15" x14ac:dyDescent="0.2">
      <c r="A112" s="25" t="s">
        <v>87</v>
      </c>
      <c r="B112" s="25" t="s">
        <v>219</v>
      </c>
      <c r="C112" s="25" t="s">
        <v>218</v>
      </c>
      <c r="D112" s="25" t="s">
        <v>88</v>
      </c>
    </row>
    <row r="113" spans="1:4" ht="16.5" x14ac:dyDescent="0.2">
      <c r="A113" s="24" t="s">
        <v>250</v>
      </c>
      <c r="B113" s="24" t="s">
        <v>314</v>
      </c>
      <c r="C113" s="24" t="s">
        <v>287</v>
      </c>
      <c r="D113" s="24" t="s">
        <v>242</v>
      </c>
    </row>
    <row r="114" spans="1:4" ht="16.5" x14ac:dyDescent="0.2">
      <c r="A114" s="24" t="s">
        <v>247</v>
      </c>
      <c r="B114" s="26" t="s">
        <v>315</v>
      </c>
      <c r="C114" s="26" t="s">
        <v>318</v>
      </c>
      <c r="D114" s="27" t="s">
        <v>253</v>
      </c>
    </row>
    <row r="115" spans="1:4" ht="16.5" x14ac:dyDescent="0.2">
      <c r="A115" s="26" t="s">
        <v>312</v>
      </c>
      <c r="B115" s="26" t="s">
        <v>316</v>
      </c>
      <c r="C115" s="26" t="s">
        <v>319</v>
      </c>
      <c r="D115" s="24"/>
    </row>
    <row r="116" spans="1:4" ht="16.5" x14ac:dyDescent="0.2">
      <c r="A116" s="26" t="s">
        <v>313</v>
      </c>
      <c r="B116" s="26" t="s">
        <v>286</v>
      </c>
      <c r="C116" s="26" t="s">
        <v>320</v>
      </c>
      <c r="D116" s="24"/>
    </row>
    <row r="117" spans="1:4" ht="16.5" x14ac:dyDescent="0.2">
      <c r="A117" s="24"/>
      <c r="B117" s="26" t="s">
        <v>317</v>
      </c>
      <c r="C117" s="26" t="s">
        <v>321</v>
      </c>
      <c r="D117" s="24"/>
    </row>
    <row r="118" spans="1:4" ht="16.5" x14ac:dyDescent="0.2">
      <c r="A118" s="24"/>
      <c r="B118" s="24"/>
      <c r="C118" s="24"/>
      <c r="D118" s="24"/>
    </row>
    <row r="119" spans="1:4" ht="16.5" x14ac:dyDescent="0.2">
      <c r="A119" s="24"/>
      <c r="B119" s="24"/>
      <c r="C119" s="24"/>
      <c r="D119" s="24"/>
    </row>
    <row r="120" spans="1:4" ht="16.5" x14ac:dyDescent="0.2">
      <c r="A120" s="24"/>
      <c r="B120" s="24"/>
      <c r="C120" s="24"/>
      <c r="D120" s="24"/>
    </row>
  </sheetData>
  <mergeCells count="8">
    <mergeCell ref="A96:D96"/>
    <mergeCell ref="A111:D111"/>
    <mergeCell ref="A2:D2"/>
    <mergeCell ref="A20:D20"/>
    <mergeCell ref="A37:D37"/>
    <mergeCell ref="A52:D52"/>
    <mergeCell ref="A66:D66"/>
    <mergeCell ref="A81:D81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activeCell="U5" sqref="U5"/>
    </sheetView>
  </sheetViews>
  <sheetFormatPr defaultRowHeight="14.25" x14ac:dyDescent="0.2"/>
  <cols>
    <col min="1" max="1" width="12.25" customWidth="1"/>
    <col min="3" max="3" width="10.375" customWidth="1"/>
    <col min="4" max="4" width="12.375" customWidth="1"/>
    <col min="5" max="5" width="14.25" customWidth="1"/>
    <col min="6" max="6" width="9.875" customWidth="1"/>
    <col min="22" max="22" width="13.875" bestFit="1" customWidth="1"/>
  </cols>
  <sheetData>
    <row r="1" spans="1:22" ht="15" x14ac:dyDescent="0.2">
      <c r="A1" s="17"/>
      <c r="B1" s="17"/>
      <c r="C1" s="17"/>
      <c r="D1" s="18"/>
      <c r="E1" s="18"/>
      <c r="F1" s="18"/>
    </row>
    <row r="2" spans="1:22" ht="15" x14ac:dyDescent="0.2">
      <c r="A2" s="17"/>
      <c r="B2" s="17"/>
      <c r="C2" s="17"/>
      <c r="D2" s="18"/>
      <c r="E2" s="18"/>
      <c r="F2" s="18"/>
      <c r="G2">
        <v>1</v>
      </c>
      <c r="H2">
        <f>G2*1.15</f>
        <v>1.1499999999999999</v>
      </c>
      <c r="I2">
        <f>H2*1.15</f>
        <v>1.3224999999999998</v>
      </c>
      <c r="J2">
        <f>I2*1.15</f>
        <v>1.5208749999999995</v>
      </c>
      <c r="K2">
        <f>J2*1.105</f>
        <v>1.6805668749999993</v>
      </c>
      <c r="L2">
        <f>K2*1.105</f>
        <v>1.8570263968749992</v>
      </c>
      <c r="M2">
        <f>L2*1.105</f>
        <v>2.052014168546874</v>
      </c>
      <c r="N2">
        <f>M2*1.105</f>
        <v>2.2674756562442959</v>
      </c>
    </row>
    <row r="3" spans="1:22" ht="17.25" x14ac:dyDescent="0.2">
      <c r="A3" s="12" t="s">
        <v>46</v>
      </c>
      <c r="B3" s="12" t="s">
        <v>47</v>
      </c>
      <c r="C3" s="12" t="s">
        <v>48</v>
      </c>
      <c r="D3" s="12" t="s">
        <v>62</v>
      </c>
      <c r="G3" s="12" t="s">
        <v>280</v>
      </c>
      <c r="H3" s="12" t="s">
        <v>51</v>
      </c>
      <c r="I3" s="12" t="s">
        <v>52</v>
      </c>
      <c r="J3" s="12" t="s">
        <v>53</v>
      </c>
      <c r="K3" s="12" t="s">
        <v>54</v>
      </c>
      <c r="L3" s="12" t="s">
        <v>55</v>
      </c>
      <c r="M3" s="12" t="s">
        <v>56</v>
      </c>
      <c r="N3" s="12" t="s">
        <v>57</v>
      </c>
    </row>
    <row r="4" spans="1:22" ht="16.5" x14ac:dyDescent="0.2">
      <c r="A4" s="27" t="s">
        <v>16</v>
      </c>
      <c r="B4" s="27">
        <v>5</v>
      </c>
      <c r="C4" s="27">
        <v>10</v>
      </c>
      <c r="D4" s="27">
        <f>B4*C4</f>
        <v>50</v>
      </c>
      <c r="F4" s="19" t="s">
        <v>17</v>
      </c>
      <c r="G4" s="27">
        <v>20</v>
      </c>
      <c r="H4" s="27">
        <v>40</v>
      </c>
      <c r="I4" s="27">
        <v>80</v>
      </c>
      <c r="J4" s="27">
        <v>120</v>
      </c>
      <c r="K4" s="27">
        <v>160</v>
      </c>
      <c r="L4" s="27"/>
      <c r="M4" s="27"/>
      <c r="N4" s="27"/>
      <c r="Q4">
        <f>SUM(G4:K4)*B5</f>
        <v>4200</v>
      </c>
      <c r="R4">
        <f>SUM(G4:K4)/G4</f>
        <v>21</v>
      </c>
    </row>
    <row r="5" spans="1:22" ht="16.5" x14ac:dyDescent="0.2">
      <c r="A5" s="27" t="s">
        <v>273</v>
      </c>
      <c r="B5" s="27">
        <v>10</v>
      </c>
      <c r="C5" s="27">
        <v>20</v>
      </c>
      <c r="D5" s="27">
        <f>B5*C5</f>
        <v>200</v>
      </c>
      <c r="F5" s="19" t="s">
        <v>272</v>
      </c>
      <c r="G5" s="27"/>
      <c r="H5" s="27">
        <v>40</v>
      </c>
      <c r="I5" s="27">
        <v>80</v>
      </c>
      <c r="J5" s="27">
        <v>120</v>
      </c>
      <c r="K5" s="27">
        <v>160</v>
      </c>
      <c r="L5" s="27">
        <v>240</v>
      </c>
      <c r="M5" s="27"/>
      <c r="N5" s="27"/>
      <c r="Q5">
        <f>SUM(H5:L5)*B6</f>
        <v>9600</v>
      </c>
    </row>
    <row r="6" spans="1:22" ht="16.5" x14ac:dyDescent="0.2">
      <c r="A6" s="27" t="s">
        <v>49</v>
      </c>
      <c r="B6" s="27">
        <v>15</v>
      </c>
      <c r="C6" s="27">
        <v>40</v>
      </c>
      <c r="D6" s="27">
        <f>B6*C6</f>
        <v>600</v>
      </c>
      <c r="F6" s="19" t="s">
        <v>279</v>
      </c>
      <c r="G6" s="27"/>
      <c r="H6" s="27"/>
      <c r="I6" s="27">
        <v>80</v>
      </c>
      <c r="J6" s="27">
        <v>80</v>
      </c>
      <c r="K6" s="27">
        <v>160</v>
      </c>
      <c r="L6" s="27">
        <v>160</v>
      </c>
      <c r="M6" s="27">
        <v>240</v>
      </c>
      <c r="N6" s="27"/>
      <c r="Q6">
        <f>SUM(I6:M6)*B7</f>
        <v>25200</v>
      </c>
    </row>
    <row r="7" spans="1:22" ht="16.5" x14ac:dyDescent="0.2">
      <c r="A7" s="27" t="s">
        <v>257</v>
      </c>
      <c r="B7" s="27">
        <v>35</v>
      </c>
      <c r="C7" s="27">
        <v>80</v>
      </c>
      <c r="D7" s="27">
        <f>B7*C7</f>
        <v>2800</v>
      </c>
      <c r="F7" s="19" t="s">
        <v>58</v>
      </c>
      <c r="G7" s="27"/>
      <c r="H7" s="27"/>
      <c r="I7" s="27"/>
      <c r="J7" s="27">
        <v>80</v>
      </c>
      <c r="K7" s="27">
        <v>80</v>
      </c>
      <c r="L7" s="27">
        <v>160</v>
      </c>
      <c r="M7" s="27">
        <v>160</v>
      </c>
      <c r="N7" s="27">
        <v>240</v>
      </c>
      <c r="Q7">
        <f>SUM(J7:N7)*B8</f>
        <v>72000</v>
      </c>
    </row>
    <row r="8" spans="1:22" ht="16.5" x14ac:dyDescent="0.2">
      <c r="A8" s="27" t="s">
        <v>58</v>
      </c>
      <c r="B8" s="27">
        <v>100</v>
      </c>
      <c r="C8" s="27">
        <v>80</v>
      </c>
      <c r="D8" s="27">
        <f>B8*C8</f>
        <v>8000</v>
      </c>
    </row>
    <row r="11" spans="1:22" ht="16.5" x14ac:dyDescent="0.2">
      <c r="E11" s="20"/>
      <c r="F11" s="20"/>
      <c r="G11" s="20"/>
      <c r="H11" s="20"/>
      <c r="I11" s="20"/>
      <c r="J11" s="20"/>
      <c r="K11" s="20"/>
      <c r="L11" s="20"/>
      <c r="M11" s="20"/>
      <c r="N11" s="20"/>
      <c r="Q11" s="27"/>
      <c r="R11" s="27">
        <v>27</v>
      </c>
      <c r="S11" s="27">
        <v>2</v>
      </c>
      <c r="T11" s="27">
        <v>1</v>
      </c>
      <c r="U11" s="28" t="s">
        <v>278</v>
      </c>
      <c r="V11" s="13">
        <f>SUMPRODUCT(U13:U17,Q13:Q17)/30</f>
        <v>279.01000000000005</v>
      </c>
    </row>
    <row r="12" spans="1:22" ht="15" customHeight="1" x14ac:dyDescent="0.2">
      <c r="A12" s="12" t="s">
        <v>75</v>
      </c>
      <c r="B12" s="12" t="s">
        <v>18</v>
      </c>
      <c r="C12" s="12" t="s">
        <v>276</v>
      </c>
      <c r="D12" s="14"/>
      <c r="E12" s="51" t="s">
        <v>277</v>
      </c>
      <c r="F12" s="51"/>
      <c r="G12" s="51"/>
      <c r="H12" s="51"/>
      <c r="I12" s="51"/>
      <c r="J12" s="51"/>
      <c r="K12" s="51"/>
      <c r="L12" s="51"/>
      <c r="M12" s="51"/>
      <c r="N12" s="51"/>
      <c r="Q12" s="12" t="s">
        <v>276</v>
      </c>
      <c r="R12" s="12" t="s">
        <v>59</v>
      </c>
      <c r="S12" s="12" t="s">
        <v>275</v>
      </c>
      <c r="T12" s="12" t="s">
        <v>60</v>
      </c>
      <c r="U12" s="12" t="s">
        <v>274</v>
      </c>
      <c r="V12" s="16" t="s">
        <v>38</v>
      </c>
    </row>
    <row r="13" spans="1:22" ht="16.5" x14ac:dyDescent="0.2">
      <c r="A13" s="22" t="s">
        <v>324</v>
      </c>
      <c r="B13" s="27" t="s">
        <v>42</v>
      </c>
      <c r="C13" s="27">
        <f t="shared" ref="C13:C33" si="0">MATCH(B13,$F$4:$F$7)+1</f>
        <v>2</v>
      </c>
      <c r="D13" s="14">
        <f>MATCH(B13,$A$4:$A$8,0)</f>
        <v>2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P13" s="27" t="s">
        <v>61</v>
      </c>
      <c r="Q13" s="27">
        <v>27</v>
      </c>
      <c r="R13" s="27">
        <v>0.7</v>
      </c>
      <c r="S13" s="27"/>
      <c r="T13" s="27"/>
      <c r="U13" s="27">
        <f>SUMPRODUCT(R$11:T$11,R13:T13)</f>
        <v>18.899999999999999</v>
      </c>
      <c r="V13" s="15">
        <f>U13/30</f>
        <v>0.63</v>
      </c>
    </row>
    <row r="14" spans="1:22" ht="16.5" x14ac:dyDescent="0.2">
      <c r="A14" s="22" t="s">
        <v>325</v>
      </c>
      <c r="B14" s="27" t="s">
        <v>42</v>
      </c>
      <c r="C14" s="27">
        <f t="shared" si="0"/>
        <v>2</v>
      </c>
      <c r="D14" s="14">
        <f>MATCH(B14,$A$4:$A$8,0)</f>
        <v>2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P14" s="27" t="s">
        <v>273</v>
      </c>
      <c r="Q14" s="27">
        <v>200</v>
      </c>
      <c r="R14" s="27">
        <v>0.25</v>
      </c>
      <c r="S14" s="27"/>
      <c r="T14" s="27"/>
      <c r="U14" s="27">
        <f>SUMPRODUCT(R$11:T$11,R14:T14)</f>
        <v>6.75</v>
      </c>
      <c r="V14" s="15">
        <f>U14/30</f>
        <v>0.22500000000000001</v>
      </c>
    </row>
    <row r="15" spans="1:22" ht="16.5" x14ac:dyDescent="0.2">
      <c r="A15" s="22" t="s">
        <v>330</v>
      </c>
      <c r="B15" s="27" t="s">
        <v>43</v>
      </c>
      <c r="C15" s="27">
        <f t="shared" si="0"/>
        <v>3</v>
      </c>
      <c r="D15" s="14">
        <f>MATCH(B15,$A$4:$A$8,0)</f>
        <v>3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P15" s="27" t="s">
        <v>272</v>
      </c>
      <c r="Q15" s="27">
        <v>600</v>
      </c>
      <c r="R15" s="27">
        <v>0.05</v>
      </c>
      <c r="S15" s="27">
        <v>0.85</v>
      </c>
      <c r="T15" s="27"/>
      <c r="U15" s="27">
        <f>SUMPRODUCT(R$11:T$11,R15:T15)</f>
        <v>3.05</v>
      </c>
      <c r="V15" s="15">
        <f>U15/30</f>
        <v>0.10166666666666666</v>
      </c>
    </row>
    <row r="16" spans="1:22" ht="16.5" x14ac:dyDescent="0.2">
      <c r="A16" s="22" t="s">
        <v>331</v>
      </c>
      <c r="B16" s="27" t="s">
        <v>49</v>
      </c>
      <c r="C16" s="27">
        <f t="shared" si="0"/>
        <v>3</v>
      </c>
      <c r="D16" s="14">
        <f>MATCH(B16,$A$4:$A$8,0)</f>
        <v>3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P16" s="27" t="s">
        <v>257</v>
      </c>
      <c r="Q16" s="27">
        <v>2800</v>
      </c>
      <c r="R16" s="27">
        <v>0</v>
      </c>
      <c r="S16" s="27">
        <v>0.15</v>
      </c>
      <c r="T16" s="27">
        <v>0.8</v>
      </c>
      <c r="U16" s="27">
        <f>SUMPRODUCT(R$11:T$11,R16:T16)</f>
        <v>1.1000000000000001</v>
      </c>
      <c r="V16" s="15">
        <f>U16/30</f>
        <v>3.6666666666666667E-2</v>
      </c>
    </row>
    <row r="17" spans="1:22" ht="16.5" x14ac:dyDescent="0.2">
      <c r="A17" s="22" t="s">
        <v>336</v>
      </c>
      <c r="B17" s="27" t="s">
        <v>50</v>
      </c>
      <c r="C17" s="27">
        <f t="shared" si="0"/>
        <v>4</v>
      </c>
      <c r="D17" s="14">
        <f>MATCH(B24,$A$4:$A$8,0)</f>
        <v>4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P17" s="27" t="s">
        <v>58</v>
      </c>
      <c r="Q17" s="27">
        <v>8000</v>
      </c>
      <c r="R17" s="27">
        <v>0</v>
      </c>
      <c r="S17" s="27"/>
      <c r="T17" s="27">
        <v>0.2</v>
      </c>
      <c r="U17" s="27">
        <f>SUMPRODUCT(R$11:T$11,R17:T17)</f>
        <v>0.2</v>
      </c>
      <c r="V17" s="15">
        <f>U17/30</f>
        <v>6.6666666666666671E-3</v>
      </c>
    </row>
    <row r="18" spans="1:22" ht="16.5" x14ac:dyDescent="0.2">
      <c r="A18" s="22" t="s">
        <v>341</v>
      </c>
      <c r="B18" s="27" t="s">
        <v>45</v>
      </c>
      <c r="C18" s="27">
        <f t="shared" si="0"/>
        <v>5</v>
      </c>
      <c r="D18" s="14">
        <f>MATCH(B33,$A$4:$A$8,0)</f>
        <v>5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22" ht="16.5" x14ac:dyDescent="0.2">
      <c r="A19" s="21" t="s">
        <v>326</v>
      </c>
      <c r="B19" s="27" t="s">
        <v>42</v>
      </c>
      <c r="C19" s="27">
        <f t="shared" si="0"/>
        <v>2</v>
      </c>
      <c r="D19" s="14">
        <f>MATCH(B19,$A$4:$A$8,0)</f>
        <v>2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22" ht="16.5" x14ac:dyDescent="0.2">
      <c r="A20" s="21" t="s">
        <v>327</v>
      </c>
      <c r="B20" s="27" t="s">
        <v>42</v>
      </c>
      <c r="C20" s="27">
        <f t="shared" si="0"/>
        <v>2</v>
      </c>
      <c r="D20" s="14">
        <f>MATCH(B20,$A$4:$A$8,0)</f>
        <v>2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22" ht="16.5" x14ac:dyDescent="0.2">
      <c r="A21" s="21" t="s">
        <v>332</v>
      </c>
      <c r="B21" s="27" t="s">
        <v>43</v>
      </c>
      <c r="C21" s="27">
        <f t="shared" si="0"/>
        <v>3</v>
      </c>
      <c r="D21" s="14">
        <f>MATCH(B21,$A$4:$A$8,0)</f>
        <v>3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 spans="1:22" ht="16.5" x14ac:dyDescent="0.2">
      <c r="A22" s="21" t="s">
        <v>333</v>
      </c>
      <c r="B22" s="27" t="s">
        <v>272</v>
      </c>
      <c r="C22" s="27">
        <f t="shared" si="0"/>
        <v>3</v>
      </c>
      <c r="D22" s="14">
        <f>MATCH(B22,$A$4:$A$8,0)</f>
        <v>3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22" ht="16.5" x14ac:dyDescent="0.2">
      <c r="A23" s="21" t="s">
        <v>337</v>
      </c>
      <c r="B23" s="27" t="s">
        <v>257</v>
      </c>
      <c r="C23" s="27">
        <f t="shared" si="0"/>
        <v>4</v>
      </c>
      <c r="D23" s="14">
        <f>MATCH(B23,$A$4:$A$8,0)</f>
        <v>4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 spans="1:22" ht="16.5" x14ac:dyDescent="0.2">
      <c r="A24" s="21" t="s">
        <v>338</v>
      </c>
      <c r="B24" s="27" t="s">
        <v>257</v>
      </c>
      <c r="C24" s="27">
        <f t="shared" si="0"/>
        <v>4</v>
      </c>
      <c r="D24" s="14">
        <f>MATCH(B17,$A$4:$A$8,0)</f>
        <v>4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22" ht="16.5" x14ac:dyDescent="0.2">
      <c r="A25" s="21" t="s">
        <v>342</v>
      </c>
      <c r="B25" s="27" t="s">
        <v>45</v>
      </c>
      <c r="C25" s="27">
        <f t="shared" si="0"/>
        <v>5</v>
      </c>
      <c r="D25" s="14">
        <f t="shared" ref="D25:D32" si="1">MATCH(B25,$A$4:$A$8,0)</f>
        <v>5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22" ht="16.5" x14ac:dyDescent="0.2">
      <c r="A26" s="23" t="s">
        <v>328</v>
      </c>
      <c r="B26" s="27" t="s">
        <v>42</v>
      </c>
      <c r="C26" s="27">
        <f t="shared" si="0"/>
        <v>2</v>
      </c>
      <c r="D26" s="14">
        <f t="shared" si="1"/>
        <v>2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22" ht="16.5" x14ac:dyDescent="0.2">
      <c r="A27" s="23" t="s">
        <v>329</v>
      </c>
      <c r="B27" s="27" t="s">
        <v>42</v>
      </c>
      <c r="C27" s="27">
        <f t="shared" si="0"/>
        <v>2</v>
      </c>
      <c r="D27" s="14">
        <f t="shared" si="1"/>
        <v>2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22" ht="16.5" x14ac:dyDescent="0.2">
      <c r="A28" s="23" t="s">
        <v>334</v>
      </c>
      <c r="B28" s="27" t="s">
        <v>43</v>
      </c>
      <c r="C28" s="27">
        <f t="shared" si="0"/>
        <v>3</v>
      </c>
      <c r="D28" s="14">
        <f t="shared" si="1"/>
        <v>3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22" ht="16.5" x14ac:dyDescent="0.2">
      <c r="A29" s="23" t="s">
        <v>335</v>
      </c>
      <c r="B29" s="27" t="s">
        <v>43</v>
      </c>
      <c r="C29" s="27">
        <f t="shared" si="0"/>
        <v>3</v>
      </c>
      <c r="D29" s="14">
        <f t="shared" si="1"/>
        <v>3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1:22" ht="16.5" x14ac:dyDescent="0.2">
      <c r="A30" s="23" t="s">
        <v>85</v>
      </c>
      <c r="B30" s="27" t="s">
        <v>49</v>
      </c>
      <c r="C30" s="27">
        <f t="shared" si="0"/>
        <v>3</v>
      </c>
      <c r="D30" s="14">
        <f t="shared" si="1"/>
        <v>3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22" ht="16.5" x14ac:dyDescent="0.2">
      <c r="A31" s="23" t="s">
        <v>339</v>
      </c>
      <c r="B31" s="27" t="s">
        <v>44</v>
      </c>
      <c r="C31" s="27">
        <f t="shared" si="0"/>
        <v>4</v>
      </c>
      <c r="D31" s="14">
        <f t="shared" si="1"/>
        <v>4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1:22" ht="16.5" x14ac:dyDescent="0.2">
      <c r="A32" s="23" t="s">
        <v>340</v>
      </c>
      <c r="B32" s="27" t="s">
        <v>50</v>
      </c>
      <c r="C32" s="27">
        <f t="shared" si="0"/>
        <v>4</v>
      </c>
      <c r="D32" s="14">
        <f t="shared" si="1"/>
        <v>4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1:14" ht="16.5" x14ac:dyDescent="0.2">
      <c r="A33" s="23" t="s">
        <v>343</v>
      </c>
      <c r="B33" s="27" t="s">
        <v>58</v>
      </c>
      <c r="C33" s="27">
        <f t="shared" si="0"/>
        <v>5</v>
      </c>
      <c r="D33" s="14">
        <f>MATCH(B18,$A$4:$A$8,0)</f>
        <v>5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6" spans="1:14" ht="16.5" x14ac:dyDescent="0.2">
      <c r="A36" s="27" t="s">
        <v>63</v>
      </c>
      <c r="B36" s="27">
        <v>650</v>
      </c>
      <c r="C36" s="27"/>
      <c r="E36" s="51" t="s">
        <v>271</v>
      </c>
      <c r="F36" s="51"/>
      <c r="G36" s="51"/>
      <c r="H36" s="51"/>
      <c r="I36" s="51"/>
      <c r="J36" s="51"/>
      <c r="K36" s="51"/>
      <c r="L36" s="51"/>
      <c r="M36" s="51"/>
      <c r="N36" s="51"/>
    </row>
    <row r="37" spans="1:14" ht="16.5" x14ac:dyDescent="0.2">
      <c r="A37" s="27" t="s">
        <v>64</v>
      </c>
      <c r="B37" s="27">
        <v>650</v>
      </c>
      <c r="C37" s="27"/>
      <c r="E37" s="51"/>
      <c r="F37" s="51"/>
      <c r="G37" s="51"/>
      <c r="H37" s="51"/>
      <c r="I37" s="51"/>
      <c r="J37" s="51"/>
      <c r="K37" s="51"/>
      <c r="L37" s="51"/>
      <c r="M37" s="51"/>
      <c r="N37" s="51"/>
    </row>
    <row r="38" spans="1:14" ht="16.5" x14ac:dyDescent="0.2">
      <c r="A38" s="27" t="s">
        <v>66</v>
      </c>
      <c r="B38" s="27">
        <v>650</v>
      </c>
      <c r="C38" s="27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 spans="1:14" ht="16.5" x14ac:dyDescent="0.2">
      <c r="A39" s="27" t="s">
        <v>67</v>
      </c>
      <c r="B39" s="27">
        <v>650</v>
      </c>
      <c r="C39" s="27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 spans="1:14" ht="16.5" x14ac:dyDescent="0.2">
      <c r="A40" s="27" t="s">
        <v>68</v>
      </c>
      <c r="B40" s="27">
        <v>750</v>
      </c>
      <c r="C40" s="27"/>
      <c r="E40" s="51"/>
      <c r="F40" s="51"/>
      <c r="G40" s="51"/>
      <c r="H40" s="51"/>
      <c r="I40" s="51"/>
      <c r="J40" s="51"/>
      <c r="K40" s="51"/>
      <c r="L40" s="51"/>
      <c r="M40" s="51"/>
      <c r="N40" s="51"/>
    </row>
    <row r="41" spans="1:14" ht="16.5" x14ac:dyDescent="0.2">
      <c r="A41" s="27" t="s">
        <v>69</v>
      </c>
      <c r="B41" s="27">
        <v>650</v>
      </c>
      <c r="C41" s="27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1:14" ht="16.5" x14ac:dyDescent="0.2">
      <c r="A42" s="27" t="s">
        <v>65</v>
      </c>
      <c r="B42" s="27">
        <v>285</v>
      </c>
      <c r="C42" s="27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1:14" ht="16.5" x14ac:dyDescent="0.2">
      <c r="A43" s="27" t="s">
        <v>270</v>
      </c>
      <c r="B43" s="27">
        <v>285</v>
      </c>
      <c r="C43" s="27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 spans="1:14" ht="16.5" x14ac:dyDescent="0.2">
      <c r="A44" s="27" t="s">
        <v>70</v>
      </c>
      <c r="B44" s="27">
        <v>285</v>
      </c>
      <c r="C44" s="27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 spans="1:14" ht="16.5" x14ac:dyDescent="0.2">
      <c r="A45" s="27" t="s">
        <v>73</v>
      </c>
      <c r="B45" s="27">
        <v>285</v>
      </c>
      <c r="C45" s="27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 spans="1:14" ht="16.5" x14ac:dyDescent="0.2">
      <c r="A46" s="27" t="s">
        <v>71</v>
      </c>
      <c r="B46" s="27">
        <v>285</v>
      </c>
      <c r="C46" s="27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 spans="1:14" ht="16.5" x14ac:dyDescent="0.2">
      <c r="A47" s="27" t="s">
        <v>72</v>
      </c>
      <c r="B47" s="27">
        <v>290</v>
      </c>
      <c r="C47" s="27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 spans="1:14" ht="16.5" x14ac:dyDescent="0.2">
      <c r="A48" s="27" t="s">
        <v>74</v>
      </c>
      <c r="B48" s="27">
        <v>285</v>
      </c>
      <c r="C48" s="27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 spans="1:14" ht="16.5" x14ac:dyDescent="0.2">
      <c r="A49" s="27" t="s">
        <v>269</v>
      </c>
      <c r="B49" s="27">
        <v>200</v>
      </c>
      <c r="C49" s="27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0" spans="1:14" ht="16.5" x14ac:dyDescent="0.2">
      <c r="A50" s="27" t="s">
        <v>268</v>
      </c>
      <c r="B50" s="27">
        <v>200</v>
      </c>
      <c r="C50" s="27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 spans="1:14" ht="16.5" x14ac:dyDescent="0.2">
      <c r="A51" s="27" t="s">
        <v>267</v>
      </c>
      <c r="B51" s="27">
        <v>200</v>
      </c>
      <c r="C51" s="27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 spans="1:14" ht="16.5" x14ac:dyDescent="0.2">
      <c r="A52" s="27" t="s">
        <v>266</v>
      </c>
      <c r="B52" s="27">
        <v>200</v>
      </c>
      <c r="C52" s="27"/>
      <c r="E52" s="51"/>
      <c r="F52" s="51"/>
      <c r="G52" s="51"/>
      <c r="H52" s="51"/>
      <c r="I52" s="51"/>
      <c r="J52" s="51"/>
      <c r="K52" s="51"/>
      <c r="L52" s="51"/>
      <c r="M52" s="51"/>
      <c r="N52" s="51"/>
    </row>
    <row r="53" spans="1:14" ht="16.5" x14ac:dyDescent="0.2">
      <c r="A53" s="27" t="s">
        <v>78</v>
      </c>
      <c r="B53" s="27">
        <v>200</v>
      </c>
      <c r="C53" s="27"/>
      <c r="E53" s="51"/>
      <c r="F53" s="51"/>
      <c r="G53" s="51"/>
      <c r="H53" s="51"/>
      <c r="I53" s="51"/>
      <c r="J53" s="51"/>
      <c r="K53" s="51"/>
      <c r="L53" s="51"/>
      <c r="M53" s="51"/>
      <c r="N53" s="51"/>
    </row>
    <row r="54" spans="1:14" ht="16.5" x14ac:dyDescent="0.2">
      <c r="A54" s="27"/>
      <c r="B54" s="27"/>
      <c r="C54" s="27"/>
    </row>
    <row r="55" spans="1:14" ht="16.5" x14ac:dyDescent="0.2">
      <c r="A55" s="27" t="s">
        <v>30</v>
      </c>
      <c r="B55" s="27">
        <v>417</v>
      </c>
      <c r="C55" s="27"/>
      <c r="E55" s="27" t="s">
        <v>63</v>
      </c>
      <c r="F55" s="27">
        <v>650</v>
      </c>
    </row>
    <row r="56" spans="1:14" ht="16.5" x14ac:dyDescent="0.2">
      <c r="A56" s="27" t="s">
        <v>40</v>
      </c>
      <c r="B56" s="27">
        <v>417</v>
      </c>
      <c r="C56" s="27"/>
      <c r="E56" s="27" t="s">
        <v>265</v>
      </c>
      <c r="F56" s="27">
        <v>650</v>
      </c>
    </row>
    <row r="57" spans="1:14" ht="16.5" x14ac:dyDescent="0.2">
      <c r="A57" s="27" t="s">
        <v>32</v>
      </c>
      <c r="B57" s="27">
        <v>415</v>
      </c>
      <c r="C57" s="27"/>
      <c r="E57" s="27" t="s">
        <v>66</v>
      </c>
      <c r="F57" s="27">
        <v>650</v>
      </c>
    </row>
    <row r="58" spans="1:14" ht="16.5" x14ac:dyDescent="0.2">
      <c r="A58" s="27" t="s">
        <v>34</v>
      </c>
      <c r="B58" s="27">
        <v>417</v>
      </c>
      <c r="C58" s="27"/>
      <c r="E58" s="27" t="s">
        <v>67</v>
      </c>
      <c r="F58" s="27">
        <v>650</v>
      </c>
    </row>
    <row r="59" spans="1:14" ht="16.5" x14ac:dyDescent="0.2">
      <c r="A59" s="27" t="s">
        <v>22</v>
      </c>
      <c r="B59" s="27">
        <v>417</v>
      </c>
      <c r="C59" s="27"/>
      <c r="E59" s="27" t="s">
        <v>68</v>
      </c>
      <c r="F59" s="27">
        <v>750</v>
      </c>
    </row>
    <row r="60" spans="1:14" ht="16.5" x14ac:dyDescent="0.2">
      <c r="A60" s="27" t="s">
        <v>35</v>
      </c>
      <c r="B60" s="27">
        <v>417</v>
      </c>
      <c r="C60" s="27"/>
      <c r="E60" s="27" t="s">
        <v>69</v>
      </c>
      <c r="F60" s="27">
        <v>650</v>
      </c>
    </row>
    <row r="61" spans="1:14" ht="16.5" x14ac:dyDescent="0.2">
      <c r="A61" s="27" t="s">
        <v>23</v>
      </c>
      <c r="B61" s="27">
        <v>80</v>
      </c>
      <c r="C61" s="27"/>
      <c r="E61" s="27" t="s">
        <v>65</v>
      </c>
      <c r="F61" s="27">
        <v>285</v>
      </c>
    </row>
    <row r="62" spans="1:14" ht="16.5" x14ac:dyDescent="0.2">
      <c r="A62" s="27" t="s">
        <v>77</v>
      </c>
      <c r="B62" s="27">
        <v>80</v>
      </c>
      <c r="C62" s="27"/>
      <c r="E62" s="27" t="s">
        <v>79</v>
      </c>
      <c r="F62" s="27">
        <v>285</v>
      </c>
    </row>
    <row r="63" spans="1:14" ht="16.5" x14ac:dyDescent="0.2">
      <c r="A63" s="27" t="s">
        <v>36</v>
      </c>
      <c r="B63" s="27">
        <v>80</v>
      </c>
      <c r="C63" s="27"/>
      <c r="E63" s="27" t="s">
        <v>70</v>
      </c>
      <c r="F63" s="27">
        <v>285</v>
      </c>
    </row>
    <row r="64" spans="1:14" ht="16.5" x14ac:dyDescent="0.2">
      <c r="A64" s="27" t="s">
        <v>263</v>
      </c>
      <c r="B64" s="27">
        <v>80</v>
      </c>
      <c r="C64" s="27"/>
      <c r="E64" s="27" t="s">
        <v>73</v>
      </c>
      <c r="F64" s="27">
        <v>285</v>
      </c>
    </row>
    <row r="65" spans="1:6" ht="16.5" x14ac:dyDescent="0.2">
      <c r="A65" s="27" t="s">
        <v>37</v>
      </c>
      <c r="B65" s="27">
        <v>100</v>
      </c>
      <c r="C65" s="27"/>
      <c r="E65" s="27" t="s">
        <v>71</v>
      </c>
      <c r="F65" s="27">
        <v>285</v>
      </c>
    </row>
    <row r="66" spans="1:6" ht="16.5" x14ac:dyDescent="0.2">
      <c r="A66" s="27" t="s">
        <v>20</v>
      </c>
      <c r="B66" s="27">
        <v>80</v>
      </c>
      <c r="C66" s="27"/>
      <c r="E66" s="27" t="s">
        <v>72</v>
      </c>
      <c r="F66" s="27">
        <v>290</v>
      </c>
    </row>
    <row r="67" spans="1:6" ht="16.5" x14ac:dyDescent="0.2">
      <c r="E67" s="27" t="s">
        <v>74</v>
      </c>
      <c r="F67" s="27">
        <v>285</v>
      </c>
    </row>
    <row r="68" spans="1:6" ht="16.5" x14ac:dyDescent="0.2">
      <c r="A68" s="27" t="s">
        <v>23</v>
      </c>
      <c r="B68" s="27">
        <v>1212</v>
      </c>
      <c r="C68" s="27"/>
      <c r="E68" s="27" t="s">
        <v>80</v>
      </c>
      <c r="F68" s="27">
        <v>200</v>
      </c>
    </row>
    <row r="69" spans="1:6" ht="16.5" x14ac:dyDescent="0.2">
      <c r="A69" s="27" t="s">
        <v>76</v>
      </c>
      <c r="B69" s="27">
        <v>1212</v>
      </c>
      <c r="C69" s="27"/>
      <c r="E69" s="27" t="s">
        <v>81</v>
      </c>
      <c r="F69" s="27">
        <v>200</v>
      </c>
    </row>
    <row r="70" spans="1:6" ht="16.5" x14ac:dyDescent="0.2">
      <c r="A70" s="27" t="s">
        <v>36</v>
      </c>
      <c r="B70" s="27">
        <v>1212</v>
      </c>
      <c r="C70" s="27"/>
      <c r="E70" s="27" t="s">
        <v>82</v>
      </c>
      <c r="F70" s="27">
        <v>200</v>
      </c>
    </row>
    <row r="71" spans="1:6" ht="16.5" x14ac:dyDescent="0.2">
      <c r="A71" s="27" t="s">
        <v>26</v>
      </c>
      <c r="B71" s="27">
        <v>1212</v>
      </c>
      <c r="C71" s="27"/>
      <c r="E71" s="27" t="s">
        <v>83</v>
      </c>
      <c r="F71" s="27">
        <v>200</v>
      </c>
    </row>
    <row r="72" spans="1:6" ht="16.5" x14ac:dyDescent="0.2">
      <c r="A72" s="27" t="s">
        <v>20</v>
      </c>
      <c r="B72" s="27">
        <v>1212</v>
      </c>
      <c r="C72" s="27"/>
      <c r="E72" s="27" t="s">
        <v>84</v>
      </c>
      <c r="F72" s="27">
        <v>200</v>
      </c>
    </row>
    <row r="73" spans="1:6" ht="16.5" x14ac:dyDescent="0.2">
      <c r="A73" s="27" t="s">
        <v>37</v>
      </c>
      <c r="B73" s="27">
        <v>1228</v>
      </c>
      <c r="C73" s="27"/>
      <c r="E73" s="27" t="s">
        <v>30</v>
      </c>
      <c r="F73" s="27">
        <v>500</v>
      </c>
    </row>
    <row r="74" spans="1:6" ht="16.5" x14ac:dyDescent="0.2">
      <c r="A74" s="27" t="s">
        <v>31</v>
      </c>
      <c r="B74" s="27">
        <v>1212</v>
      </c>
      <c r="C74" s="27"/>
      <c r="E74" s="27" t="s">
        <v>40</v>
      </c>
      <c r="F74" s="27">
        <v>500</v>
      </c>
    </row>
    <row r="75" spans="1:6" ht="16.5" x14ac:dyDescent="0.2">
      <c r="A75" s="27" t="s">
        <v>28</v>
      </c>
      <c r="B75" s="27">
        <v>300</v>
      </c>
      <c r="C75" s="27"/>
      <c r="E75" s="27" t="s">
        <v>32</v>
      </c>
      <c r="F75" s="27">
        <v>500</v>
      </c>
    </row>
    <row r="76" spans="1:6" ht="16.5" x14ac:dyDescent="0.2">
      <c r="A76" s="27" t="s">
        <v>21</v>
      </c>
      <c r="B76" s="27">
        <v>300</v>
      </c>
      <c r="C76" s="27"/>
      <c r="E76" s="27" t="s">
        <v>34</v>
      </c>
      <c r="F76" s="27">
        <v>500</v>
      </c>
    </row>
    <row r="77" spans="1:6" ht="16.5" x14ac:dyDescent="0.2">
      <c r="A77" s="27" t="s">
        <v>33</v>
      </c>
      <c r="B77" s="27">
        <v>300</v>
      </c>
      <c r="C77" s="27"/>
      <c r="E77" s="27" t="s">
        <v>22</v>
      </c>
      <c r="F77" s="27">
        <v>500</v>
      </c>
    </row>
    <row r="78" spans="1:6" ht="16.5" x14ac:dyDescent="0.2">
      <c r="A78" s="27" t="s">
        <v>25</v>
      </c>
      <c r="B78" s="27">
        <v>300</v>
      </c>
      <c r="C78" s="27"/>
      <c r="E78" s="27" t="s">
        <v>35</v>
      </c>
      <c r="F78" s="27">
        <v>500</v>
      </c>
    </row>
    <row r="79" spans="1:6" ht="16.5" x14ac:dyDescent="0.2">
      <c r="A79" s="27" t="s">
        <v>27</v>
      </c>
      <c r="B79" s="27">
        <v>300</v>
      </c>
      <c r="C79" s="27"/>
    </row>
    <row r="81" spans="1:6" ht="16.5" x14ac:dyDescent="0.2">
      <c r="E81" s="27" t="s">
        <v>30</v>
      </c>
      <c r="F81" s="27">
        <v>1350</v>
      </c>
    </row>
    <row r="82" spans="1:6" ht="16.5" x14ac:dyDescent="0.2">
      <c r="A82" s="27" t="s">
        <v>28</v>
      </c>
      <c r="B82" s="27">
        <v>1700</v>
      </c>
      <c r="C82" s="27"/>
      <c r="E82" s="27" t="s">
        <v>264</v>
      </c>
      <c r="F82" s="27">
        <v>1350</v>
      </c>
    </row>
    <row r="83" spans="1:6" ht="16.5" x14ac:dyDescent="0.2">
      <c r="A83" s="27" t="s">
        <v>21</v>
      </c>
      <c r="B83" s="27">
        <v>1700</v>
      </c>
      <c r="C83" s="27"/>
      <c r="E83" s="27" t="s">
        <v>32</v>
      </c>
      <c r="F83" s="27">
        <v>1350</v>
      </c>
    </row>
    <row r="84" spans="1:6" ht="16.5" x14ac:dyDescent="0.2">
      <c r="A84" s="27" t="s">
        <v>33</v>
      </c>
      <c r="B84" s="27">
        <v>1700</v>
      </c>
      <c r="C84" s="27"/>
      <c r="E84" s="27" t="s">
        <v>34</v>
      </c>
      <c r="F84" s="27">
        <v>1350</v>
      </c>
    </row>
    <row r="85" spans="1:6" ht="16.5" x14ac:dyDescent="0.2">
      <c r="A85" s="27" t="s">
        <v>25</v>
      </c>
      <c r="B85" s="27">
        <v>1700</v>
      </c>
      <c r="C85" s="27"/>
      <c r="E85" s="27" t="s">
        <v>22</v>
      </c>
      <c r="F85" s="27">
        <v>1350</v>
      </c>
    </row>
    <row r="86" spans="1:6" ht="16.5" x14ac:dyDescent="0.2">
      <c r="A86" s="27" t="s">
        <v>27</v>
      </c>
      <c r="B86" s="27">
        <v>1700</v>
      </c>
      <c r="C86" s="27"/>
      <c r="E86" s="27" t="s">
        <v>35</v>
      </c>
      <c r="F86" s="27">
        <v>1350</v>
      </c>
    </row>
    <row r="87" spans="1:6" ht="16.5" x14ac:dyDescent="0.2">
      <c r="A87" s="27" t="s">
        <v>19</v>
      </c>
      <c r="B87" s="27">
        <v>500</v>
      </c>
      <c r="C87" s="27"/>
      <c r="E87" s="27" t="s">
        <v>77</v>
      </c>
      <c r="F87" s="27">
        <v>315</v>
      </c>
    </row>
    <row r="88" spans="1:6" ht="16.5" x14ac:dyDescent="0.2">
      <c r="A88" s="27" t="s">
        <v>24</v>
      </c>
      <c r="B88" s="27">
        <v>500</v>
      </c>
      <c r="C88" s="27"/>
      <c r="E88" s="27" t="s">
        <v>36</v>
      </c>
      <c r="F88" s="27">
        <v>315</v>
      </c>
    </row>
    <row r="89" spans="1:6" ht="16.5" x14ac:dyDescent="0.2">
      <c r="A89" s="27" t="s">
        <v>29</v>
      </c>
      <c r="B89" s="27">
        <v>500</v>
      </c>
      <c r="C89" s="27"/>
      <c r="E89" s="27" t="s">
        <v>263</v>
      </c>
      <c r="F89" s="27">
        <v>315</v>
      </c>
    </row>
    <row r="90" spans="1:6" ht="16.5" x14ac:dyDescent="0.2">
      <c r="A90" s="14"/>
      <c r="B90" s="14"/>
      <c r="C90" s="14"/>
      <c r="E90" s="27" t="s">
        <v>37</v>
      </c>
      <c r="F90" s="27">
        <v>315</v>
      </c>
    </row>
    <row r="91" spans="1:6" ht="16.5" x14ac:dyDescent="0.2">
      <c r="A91" s="14"/>
      <c r="B91" s="14"/>
      <c r="C91" s="14"/>
      <c r="E91" s="27" t="s">
        <v>20</v>
      </c>
      <c r="F91" s="27">
        <v>325</v>
      </c>
    </row>
    <row r="92" spans="1:6" ht="16.5" x14ac:dyDescent="0.2">
      <c r="E92" s="27" t="s">
        <v>262</v>
      </c>
      <c r="F92" s="27">
        <v>315</v>
      </c>
    </row>
    <row r="95" spans="1:6" x14ac:dyDescent="0.2">
      <c r="D95">
        <f>SUM(D97:D117)</f>
        <v>405.11904761904759</v>
      </c>
    </row>
    <row r="96" spans="1:6" ht="17.25" x14ac:dyDescent="0.2">
      <c r="A96" s="12" t="s">
        <v>261</v>
      </c>
      <c r="B96" s="12" t="s">
        <v>18</v>
      </c>
      <c r="C96" s="12" t="s">
        <v>39</v>
      </c>
      <c r="D96" s="12" t="s">
        <v>260</v>
      </c>
      <c r="E96" s="12" t="s">
        <v>259</v>
      </c>
      <c r="F96" s="12" t="s">
        <v>258</v>
      </c>
    </row>
    <row r="97" spans="1:6" ht="16.5" x14ac:dyDescent="0.2">
      <c r="A97" s="27" t="s">
        <v>30</v>
      </c>
      <c r="B97" s="27" t="s">
        <v>42</v>
      </c>
      <c r="C97" s="27">
        <f t="shared" ref="C97:C117" si="2">INDEX($D$4:$D$8,MATCH(B97,$A$4:$A$8,0))</f>
        <v>200</v>
      </c>
      <c r="D97" s="27">
        <f t="shared" ref="D97:D117" si="3">10000/C97</f>
        <v>50</v>
      </c>
      <c r="E97" s="27">
        <f t="shared" ref="E97:E117" si="4">ROUND(D97/D$95*10000,0)</f>
        <v>1234</v>
      </c>
      <c r="F97" s="27">
        <v>1234</v>
      </c>
    </row>
    <row r="98" spans="1:6" ht="16.5" x14ac:dyDescent="0.2">
      <c r="A98" s="27" t="s">
        <v>40</v>
      </c>
      <c r="B98" s="27" t="s">
        <v>42</v>
      </c>
      <c r="C98" s="27">
        <f t="shared" si="2"/>
        <v>200</v>
      </c>
      <c r="D98" s="27">
        <f t="shared" si="3"/>
        <v>50</v>
      </c>
      <c r="E98" s="27">
        <f t="shared" si="4"/>
        <v>1234</v>
      </c>
      <c r="F98" s="27">
        <v>1234</v>
      </c>
    </row>
    <row r="99" spans="1:6" ht="16.5" x14ac:dyDescent="0.2">
      <c r="A99" s="27" t="s">
        <v>23</v>
      </c>
      <c r="B99" s="27" t="s">
        <v>43</v>
      </c>
      <c r="C99" s="27">
        <f t="shared" si="2"/>
        <v>600</v>
      </c>
      <c r="D99" s="27">
        <f t="shared" si="3"/>
        <v>16.666666666666668</v>
      </c>
      <c r="E99" s="27">
        <f t="shared" si="4"/>
        <v>411</v>
      </c>
      <c r="F99" s="27">
        <v>414</v>
      </c>
    </row>
    <row r="100" spans="1:6" ht="16.5" x14ac:dyDescent="0.2">
      <c r="A100" s="27" t="s">
        <v>41</v>
      </c>
      <c r="B100" s="27" t="s">
        <v>257</v>
      </c>
      <c r="C100" s="27">
        <f t="shared" si="2"/>
        <v>2800</v>
      </c>
      <c r="D100" s="27">
        <f t="shared" si="3"/>
        <v>3.5714285714285716</v>
      </c>
      <c r="E100" s="27">
        <f t="shared" si="4"/>
        <v>88</v>
      </c>
      <c r="F100" s="27">
        <v>88</v>
      </c>
    </row>
    <row r="101" spans="1:6" ht="16.5" x14ac:dyDescent="0.2">
      <c r="A101" s="27" t="s">
        <v>33</v>
      </c>
      <c r="B101" s="27" t="s">
        <v>45</v>
      </c>
      <c r="C101" s="27">
        <f t="shared" si="2"/>
        <v>8000</v>
      </c>
      <c r="D101" s="27">
        <f t="shared" si="3"/>
        <v>1.25</v>
      </c>
      <c r="E101" s="27">
        <f t="shared" si="4"/>
        <v>31</v>
      </c>
      <c r="F101" s="27">
        <v>31</v>
      </c>
    </row>
    <row r="102" spans="1:6" ht="16.5" x14ac:dyDescent="0.2">
      <c r="A102" s="27" t="s">
        <v>27</v>
      </c>
      <c r="B102" s="27" t="s">
        <v>45</v>
      </c>
      <c r="C102" s="27">
        <f t="shared" si="2"/>
        <v>8000</v>
      </c>
      <c r="D102" s="27">
        <f t="shared" si="3"/>
        <v>1.25</v>
      </c>
      <c r="E102" s="27">
        <f t="shared" si="4"/>
        <v>31</v>
      </c>
      <c r="F102" s="27">
        <v>31</v>
      </c>
    </row>
    <row r="103" spans="1:6" ht="16.5" x14ac:dyDescent="0.2">
      <c r="A103" s="27" t="s">
        <v>32</v>
      </c>
      <c r="B103" s="27" t="s">
        <v>42</v>
      </c>
      <c r="C103" s="27">
        <f t="shared" si="2"/>
        <v>200</v>
      </c>
      <c r="D103" s="27">
        <f t="shared" si="3"/>
        <v>50</v>
      </c>
      <c r="E103" s="27">
        <f t="shared" si="4"/>
        <v>1234</v>
      </c>
      <c r="F103" s="27">
        <v>1234</v>
      </c>
    </row>
    <row r="104" spans="1:6" ht="16.5" x14ac:dyDescent="0.2">
      <c r="A104" s="27" t="s">
        <v>34</v>
      </c>
      <c r="B104" s="27" t="s">
        <v>42</v>
      </c>
      <c r="C104" s="27">
        <f t="shared" si="2"/>
        <v>200</v>
      </c>
      <c r="D104" s="27">
        <f t="shared" si="3"/>
        <v>50</v>
      </c>
      <c r="E104" s="27">
        <f t="shared" si="4"/>
        <v>1234</v>
      </c>
      <c r="F104" s="27">
        <v>1234</v>
      </c>
    </row>
    <row r="105" spans="1:6" ht="16.5" x14ac:dyDescent="0.2">
      <c r="A105" s="27" t="s">
        <v>36</v>
      </c>
      <c r="B105" s="27" t="s">
        <v>43</v>
      </c>
      <c r="C105" s="27">
        <f t="shared" si="2"/>
        <v>600</v>
      </c>
      <c r="D105" s="27">
        <f t="shared" si="3"/>
        <v>16.666666666666668</v>
      </c>
      <c r="E105" s="27">
        <f t="shared" si="4"/>
        <v>411</v>
      </c>
      <c r="F105" s="27">
        <v>411</v>
      </c>
    </row>
    <row r="106" spans="1:6" ht="16.5" x14ac:dyDescent="0.2">
      <c r="A106" s="27" t="s">
        <v>21</v>
      </c>
      <c r="B106" s="27" t="s">
        <v>43</v>
      </c>
      <c r="C106" s="27">
        <f t="shared" si="2"/>
        <v>600</v>
      </c>
      <c r="D106" s="27">
        <f t="shared" si="3"/>
        <v>16.666666666666668</v>
      </c>
      <c r="E106" s="27">
        <f t="shared" si="4"/>
        <v>411</v>
      </c>
      <c r="F106" s="27">
        <v>411</v>
      </c>
    </row>
    <row r="107" spans="1:6" ht="16.5" x14ac:dyDescent="0.2">
      <c r="A107" s="27" t="s">
        <v>26</v>
      </c>
      <c r="B107" s="27" t="s">
        <v>257</v>
      </c>
      <c r="C107" s="27">
        <f t="shared" si="2"/>
        <v>2800</v>
      </c>
      <c r="D107" s="27">
        <f t="shared" si="3"/>
        <v>3.5714285714285716</v>
      </c>
      <c r="E107" s="27">
        <f t="shared" si="4"/>
        <v>88</v>
      </c>
      <c r="F107" s="27">
        <v>88</v>
      </c>
    </row>
    <row r="108" spans="1:6" ht="16.5" x14ac:dyDescent="0.2">
      <c r="A108" s="27" t="s">
        <v>28</v>
      </c>
      <c r="B108" s="27" t="s">
        <v>45</v>
      </c>
      <c r="C108" s="27">
        <f t="shared" si="2"/>
        <v>8000</v>
      </c>
      <c r="D108" s="27">
        <f t="shared" si="3"/>
        <v>1.25</v>
      </c>
      <c r="E108" s="27">
        <f t="shared" si="4"/>
        <v>31</v>
      </c>
      <c r="F108" s="27">
        <v>31</v>
      </c>
    </row>
    <row r="109" spans="1:6" ht="16.5" x14ac:dyDescent="0.2">
      <c r="A109" s="27" t="s">
        <v>24</v>
      </c>
      <c r="B109" s="27" t="s">
        <v>45</v>
      </c>
      <c r="C109" s="27">
        <f t="shared" si="2"/>
        <v>8000</v>
      </c>
      <c r="D109" s="27">
        <f t="shared" si="3"/>
        <v>1.25</v>
      </c>
      <c r="E109" s="27">
        <f t="shared" si="4"/>
        <v>31</v>
      </c>
      <c r="F109" s="27">
        <v>31</v>
      </c>
    </row>
    <row r="110" spans="1:6" ht="16.5" x14ac:dyDescent="0.2">
      <c r="A110" s="27" t="s">
        <v>22</v>
      </c>
      <c r="B110" s="27" t="s">
        <v>42</v>
      </c>
      <c r="C110" s="27">
        <f t="shared" si="2"/>
        <v>200</v>
      </c>
      <c r="D110" s="27">
        <f t="shared" si="3"/>
        <v>50</v>
      </c>
      <c r="E110" s="27">
        <f t="shared" si="4"/>
        <v>1234</v>
      </c>
      <c r="F110" s="27">
        <v>1234</v>
      </c>
    </row>
    <row r="111" spans="1:6" ht="16.5" x14ac:dyDescent="0.2">
      <c r="A111" s="27" t="s">
        <v>35</v>
      </c>
      <c r="B111" s="27" t="s">
        <v>42</v>
      </c>
      <c r="C111" s="27">
        <f t="shared" si="2"/>
        <v>200</v>
      </c>
      <c r="D111" s="27">
        <f t="shared" si="3"/>
        <v>50</v>
      </c>
      <c r="E111" s="27">
        <f t="shared" si="4"/>
        <v>1234</v>
      </c>
      <c r="F111" s="27">
        <v>1234</v>
      </c>
    </row>
    <row r="112" spans="1:6" ht="16.5" x14ac:dyDescent="0.2">
      <c r="A112" s="27" t="s">
        <v>37</v>
      </c>
      <c r="B112" s="27" t="s">
        <v>43</v>
      </c>
      <c r="C112" s="27">
        <f t="shared" si="2"/>
        <v>600</v>
      </c>
      <c r="D112" s="27">
        <f t="shared" si="3"/>
        <v>16.666666666666668</v>
      </c>
      <c r="E112" s="27">
        <f t="shared" si="4"/>
        <v>411</v>
      </c>
      <c r="F112" s="27">
        <v>411</v>
      </c>
    </row>
    <row r="113" spans="1:6" ht="16.5" x14ac:dyDescent="0.2">
      <c r="A113" s="27" t="s">
        <v>20</v>
      </c>
      <c r="B113" s="27" t="s">
        <v>43</v>
      </c>
      <c r="C113" s="27">
        <f t="shared" si="2"/>
        <v>600</v>
      </c>
      <c r="D113" s="27">
        <f t="shared" si="3"/>
        <v>16.666666666666668</v>
      </c>
      <c r="E113" s="27">
        <f t="shared" si="4"/>
        <v>411</v>
      </c>
      <c r="F113" s="27">
        <v>411</v>
      </c>
    </row>
    <row r="114" spans="1:6" ht="16.5" x14ac:dyDescent="0.2">
      <c r="A114" s="27" t="s">
        <v>31</v>
      </c>
      <c r="B114" s="27" t="s">
        <v>257</v>
      </c>
      <c r="C114" s="27">
        <f t="shared" si="2"/>
        <v>2800</v>
      </c>
      <c r="D114" s="27">
        <f t="shared" si="3"/>
        <v>3.5714285714285716</v>
      </c>
      <c r="E114" s="27">
        <f t="shared" si="4"/>
        <v>88</v>
      </c>
      <c r="F114" s="27">
        <v>88</v>
      </c>
    </row>
    <row r="115" spans="1:6" ht="16.5" x14ac:dyDescent="0.2">
      <c r="A115" s="27" t="s">
        <v>256</v>
      </c>
      <c r="B115" s="27" t="s">
        <v>44</v>
      </c>
      <c r="C115" s="27">
        <f t="shared" si="2"/>
        <v>2800</v>
      </c>
      <c r="D115" s="27">
        <f t="shared" si="3"/>
        <v>3.5714285714285716</v>
      </c>
      <c r="E115" s="27">
        <f t="shared" si="4"/>
        <v>88</v>
      </c>
      <c r="F115" s="27">
        <v>88</v>
      </c>
    </row>
    <row r="116" spans="1:6" ht="16.5" x14ac:dyDescent="0.2">
      <c r="A116" s="27" t="s">
        <v>29</v>
      </c>
      <c r="B116" s="27" t="s">
        <v>45</v>
      </c>
      <c r="C116" s="27">
        <f t="shared" si="2"/>
        <v>8000</v>
      </c>
      <c r="D116" s="27">
        <f t="shared" si="3"/>
        <v>1.25</v>
      </c>
      <c r="E116" s="27">
        <f t="shared" si="4"/>
        <v>31</v>
      </c>
      <c r="F116" s="27">
        <v>31</v>
      </c>
    </row>
    <row r="117" spans="1:6" ht="16.5" x14ac:dyDescent="0.2">
      <c r="A117" s="27" t="s">
        <v>19</v>
      </c>
      <c r="B117" s="27" t="s">
        <v>45</v>
      </c>
      <c r="C117" s="27">
        <f t="shared" si="2"/>
        <v>8000</v>
      </c>
      <c r="D117" s="27">
        <f t="shared" si="3"/>
        <v>1.25</v>
      </c>
      <c r="E117" s="27">
        <f t="shared" si="4"/>
        <v>31</v>
      </c>
      <c r="F117" s="27">
        <v>31</v>
      </c>
    </row>
  </sheetData>
  <mergeCells count="2">
    <mergeCell ref="E12:N33"/>
    <mergeCell ref="E36:N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文档说明</vt:lpstr>
      <vt:lpstr>7日活动</vt:lpstr>
      <vt:lpstr>卡牌投放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2019-08-06T06:18:15Z</dcterms:modified>
</cp:coreProperties>
</file>