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hidePivotFieldList="1"/>
  <xr:revisionPtr revIDLastSave="0" documentId="13_ncr:1_{4A674801-E8D3-47FA-869C-E9EFE5048F61}" xr6:coauthVersionLast="41" xr6:coauthVersionMax="41" xr10:uidLastSave="{00000000-0000-0000-0000-000000000000}"/>
  <bookViews>
    <workbookView xWindow="-120" yWindow="-120" windowWidth="29040" windowHeight="15840" activeTab="6" xr2:uid="{00000000-000D-0000-FFFF-FFFF00000000}"/>
  </bookViews>
  <sheets>
    <sheet name="普通难度关卡" sheetId="1" r:id="rId1"/>
    <sheet name="主线关卡" sheetId="10" r:id="rId2"/>
    <sheet name="芦花古楼" sheetId="16" r:id="rId3"/>
    <sheet name="模板组合" sheetId="9" r:id="rId4"/>
    <sheet name="主线怪物" sheetId="11" r:id="rId5"/>
    <sheet name="芦花古楼怪物" sheetId="15" r:id="rId6"/>
    <sheet name="怪物属性参数" sheetId="12" r:id="rId7"/>
    <sheet name="怪物基础属性模板" sheetId="13" r:id="rId8"/>
    <sheet name="节奏规划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5" l="1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4" i="15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518" i="11"/>
  <c r="U519" i="11"/>
  <c r="U520" i="11"/>
  <c r="U521" i="11"/>
  <c r="U522" i="11"/>
  <c r="U523" i="11"/>
  <c r="U524" i="11"/>
  <c r="U525" i="11"/>
  <c r="U526" i="11"/>
  <c r="U527" i="11"/>
  <c r="U528" i="11"/>
  <c r="U529" i="11"/>
  <c r="U530" i="11"/>
  <c r="U531" i="11"/>
  <c r="U532" i="11"/>
  <c r="U533" i="11"/>
  <c r="U534" i="11"/>
  <c r="U535" i="11"/>
  <c r="U536" i="11"/>
  <c r="U537" i="11"/>
  <c r="U538" i="11"/>
  <c r="U539" i="11"/>
  <c r="U540" i="11"/>
  <c r="U541" i="11"/>
  <c r="U542" i="11"/>
  <c r="U543" i="11"/>
  <c r="U544" i="11"/>
  <c r="U545" i="11"/>
  <c r="U546" i="11"/>
  <c r="U547" i="11"/>
  <c r="U548" i="11"/>
  <c r="U549" i="11"/>
  <c r="U550" i="11"/>
  <c r="U551" i="11"/>
  <c r="U552" i="11"/>
  <c r="U553" i="11"/>
  <c r="U554" i="11"/>
  <c r="U555" i="11"/>
  <c r="U556" i="11"/>
  <c r="U557" i="11"/>
  <c r="U558" i="11"/>
  <c r="U559" i="11"/>
  <c r="U560" i="11"/>
  <c r="U561" i="11"/>
  <c r="U562" i="11"/>
  <c r="U563" i="11"/>
  <c r="U564" i="11"/>
  <c r="U565" i="11"/>
  <c r="U566" i="11"/>
  <c r="U567" i="11"/>
  <c r="U568" i="11"/>
  <c r="U569" i="11"/>
  <c r="U570" i="11"/>
  <c r="U571" i="11"/>
  <c r="U572" i="11"/>
  <c r="U573" i="11"/>
  <c r="U574" i="11"/>
  <c r="U575" i="11"/>
  <c r="U576" i="11"/>
  <c r="U577" i="11"/>
  <c r="U578" i="11"/>
  <c r="U579" i="11"/>
  <c r="U580" i="11"/>
  <c r="U581" i="11"/>
  <c r="U582" i="11"/>
  <c r="U583" i="11"/>
  <c r="U584" i="11"/>
  <c r="U585" i="11"/>
  <c r="U586" i="11"/>
  <c r="U587" i="11"/>
  <c r="U588" i="11"/>
  <c r="U589" i="11"/>
  <c r="U590" i="11"/>
  <c r="U591" i="11"/>
  <c r="U592" i="11"/>
  <c r="U593" i="11"/>
  <c r="U594" i="11"/>
  <c r="U595" i="11"/>
  <c r="U596" i="11"/>
  <c r="U597" i="11"/>
  <c r="U598" i="11"/>
  <c r="U599" i="11"/>
  <c r="U600" i="11"/>
  <c r="U601" i="11"/>
  <c r="U602" i="11"/>
  <c r="U603" i="11"/>
  <c r="U604" i="11"/>
  <c r="U605" i="11"/>
  <c r="U606" i="11"/>
  <c r="U607" i="11"/>
  <c r="U608" i="11"/>
  <c r="U609" i="11"/>
  <c r="U610" i="11"/>
  <c r="U611" i="11"/>
  <c r="U612" i="11"/>
  <c r="U613" i="11"/>
  <c r="U614" i="11"/>
  <c r="U615" i="11"/>
  <c r="U616" i="11"/>
  <c r="U617" i="11"/>
  <c r="U618" i="11"/>
  <c r="U619" i="11"/>
  <c r="U620" i="11"/>
  <c r="U621" i="11"/>
  <c r="U622" i="11"/>
  <c r="U623" i="11"/>
  <c r="U624" i="11"/>
  <c r="U625" i="11"/>
  <c r="U626" i="11"/>
  <c r="U627" i="11"/>
  <c r="U628" i="11"/>
  <c r="U629" i="11"/>
  <c r="U630" i="11"/>
  <c r="U631" i="11"/>
  <c r="U632" i="11"/>
  <c r="U633" i="11"/>
  <c r="U634" i="11"/>
  <c r="U635" i="11"/>
  <c r="U636" i="11"/>
  <c r="U637" i="11"/>
  <c r="U638" i="11"/>
  <c r="U639" i="11"/>
  <c r="U640" i="11"/>
  <c r="U641" i="11"/>
  <c r="U642" i="11"/>
  <c r="U643" i="11"/>
  <c r="U644" i="11"/>
  <c r="U645" i="11"/>
  <c r="U646" i="11"/>
  <c r="U647" i="11"/>
  <c r="U648" i="11"/>
  <c r="U649" i="11"/>
  <c r="U650" i="11"/>
  <c r="U651" i="11"/>
  <c r="U652" i="11"/>
  <c r="U653" i="11"/>
  <c r="U654" i="11"/>
  <c r="U655" i="11"/>
  <c r="U656" i="11"/>
  <c r="U657" i="11"/>
  <c r="U658" i="11"/>
  <c r="U659" i="11"/>
  <c r="U660" i="11"/>
  <c r="U661" i="11"/>
  <c r="U662" i="11"/>
  <c r="U663" i="11"/>
  <c r="U664" i="11"/>
  <c r="U665" i="11"/>
  <c r="U666" i="11"/>
  <c r="U667" i="11"/>
  <c r="U668" i="11"/>
  <c r="U669" i="11"/>
  <c r="U670" i="11"/>
  <c r="U671" i="11"/>
  <c r="U672" i="11"/>
  <c r="U673" i="11"/>
  <c r="U674" i="11"/>
  <c r="U675" i="11"/>
  <c r="U676" i="11"/>
  <c r="U677" i="11"/>
  <c r="U678" i="11"/>
  <c r="U679" i="11"/>
  <c r="U680" i="11"/>
  <c r="U681" i="11"/>
  <c r="U682" i="11"/>
  <c r="U683" i="11"/>
  <c r="U684" i="11"/>
  <c r="U685" i="11"/>
  <c r="U686" i="11"/>
  <c r="U687" i="11"/>
  <c r="U688" i="11"/>
  <c r="U689" i="11"/>
  <c r="U690" i="11"/>
  <c r="U691" i="11"/>
  <c r="U692" i="11"/>
  <c r="U693" i="11"/>
  <c r="U694" i="11"/>
  <c r="U695" i="11"/>
  <c r="U696" i="11"/>
  <c r="U697" i="11"/>
  <c r="U698" i="11"/>
  <c r="U699" i="11"/>
  <c r="U700" i="11"/>
  <c r="U701" i="11"/>
  <c r="U702" i="11"/>
  <c r="U703" i="11"/>
  <c r="U704" i="11"/>
  <c r="U705" i="11"/>
  <c r="U706" i="11"/>
  <c r="U707" i="11"/>
  <c r="U708" i="11"/>
  <c r="U709" i="11"/>
  <c r="U710" i="11"/>
  <c r="U711" i="11"/>
  <c r="U712" i="11"/>
  <c r="U713" i="11"/>
  <c r="U714" i="11"/>
  <c r="U715" i="11"/>
  <c r="U716" i="11"/>
  <c r="U717" i="11"/>
  <c r="U718" i="11"/>
  <c r="U719" i="11"/>
  <c r="U720" i="11"/>
  <c r="U721" i="11"/>
  <c r="U722" i="11"/>
  <c r="U723" i="11"/>
  <c r="U724" i="11"/>
  <c r="U725" i="11"/>
  <c r="U726" i="11"/>
  <c r="U727" i="11"/>
  <c r="U728" i="11"/>
  <c r="U729" i="11"/>
  <c r="U730" i="11"/>
  <c r="U731" i="11"/>
  <c r="U732" i="11"/>
  <c r="U733" i="11"/>
  <c r="U734" i="11"/>
  <c r="U735" i="11"/>
  <c r="U736" i="11"/>
  <c r="U737" i="11"/>
  <c r="U738" i="11"/>
  <c r="U739" i="11"/>
  <c r="U740" i="11"/>
  <c r="U741" i="11"/>
  <c r="U742" i="11"/>
  <c r="U743" i="11"/>
  <c r="U744" i="11"/>
  <c r="U745" i="11"/>
  <c r="U746" i="11"/>
  <c r="U747" i="11"/>
  <c r="U748" i="11"/>
  <c r="U749" i="11"/>
  <c r="U750" i="11"/>
  <c r="U751" i="11"/>
  <c r="U752" i="11"/>
  <c r="U753" i="11"/>
  <c r="U754" i="11"/>
  <c r="U755" i="11"/>
  <c r="U756" i="11"/>
  <c r="U757" i="11"/>
  <c r="U758" i="11"/>
  <c r="U759" i="11"/>
  <c r="U760" i="11"/>
  <c r="U761" i="11"/>
  <c r="U762" i="11"/>
  <c r="U763" i="11"/>
  <c r="U764" i="11"/>
  <c r="U765" i="11"/>
  <c r="U766" i="11"/>
  <c r="U767" i="11"/>
  <c r="U768" i="11"/>
  <c r="U769" i="11"/>
  <c r="U770" i="11"/>
  <c r="U771" i="11"/>
  <c r="U772" i="11"/>
  <c r="U773" i="11"/>
  <c r="U774" i="11"/>
  <c r="U775" i="11"/>
  <c r="U776" i="11"/>
  <c r="U777" i="11"/>
  <c r="U778" i="11"/>
  <c r="U779" i="11"/>
  <c r="U780" i="11"/>
  <c r="U781" i="11"/>
  <c r="U782" i="11"/>
  <c r="U783" i="11"/>
  <c r="U784" i="11"/>
  <c r="U785" i="11"/>
  <c r="U786" i="11"/>
  <c r="U787" i="11"/>
  <c r="U788" i="11"/>
  <c r="U789" i="11"/>
  <c r="U790" i="11"/>
  <c r="U791" i="11"/>
  <c r="U792" i="11"/>
  <c r="U793" i="11"/>
  <c r="U794" i="11"/>
  <c r="U795" i="11"/>
  <c r="U796" i="11"/>
  <c r="U797" i="11"/>
  <c r="U798" i="11"/>
  <c r="U799" i="11"/>
  <c r="U800" i="11"/>
  <c r="U801" i="11"/>
  <c r="U802" i="11"/>
  <c r="U803" i="11"/>
  <c r="U804" i="11"/>
  <c r="U805" i="11"/>
  <c r="U806" i="11"/>
  <c r="U807" i="11"/>
  <c r="U808" i="11"/>
  <c r="U809" i="11"/>
  <c r="U810" i="11"/>
  <c r="U811" i="11"/>
  <c r="U812" i="11"/>
  <c r="U813" i="11"/>
  <c r="U814" i="11"/>
  <c r="U815" i="11"/>
  <c r="U816" i="11"/>
  <c r="U817" i="11"/>
  <c r="U818" i="11"/>
  <c r="U819" i="11"/>
  <c r="U820" i="11"/>
  <c r="U821" i="11"/>
  <c r="U822" i="11"/>
  <c r="U823" i="11"/>
  <c r="U824" i="11"/>
  <c r="U825" i="11"/>
  <c r="U826" i="11"/>
  <c r="U827" i="11"/>
  <c r="U828" i="11"/>
  <c r="U829" i="11"/>
  <c r="U830" i="11"/>
  <c r="U831" i="11"/>
  <c r="U832" i="11"/>
  <c r="U833" i="11"/>
  <c r="U834" i="11"/>
  <c r="U835" i="11"/>
  <c r="U836" i="11"/>
  <c r="U837" i="11"/>
  <c r="U838" i="11"/>
  <c r="U839" i="11"/>
  <c r="U840" i="11"/>
  <c r="U841" i="11"/>
  <c r="U842" i="11"/>
  <c r="U843" i="11"/>
  <c r="U844" i="11"/>
  <c r="U845" i="11"/>
  <c r="U846" i="11"/>
  <c r="U847" i="11"/>
  <c r="U848" i="11"/>
  <c r="U849" i="11"/>
  <c r="U850" i="11"/>
  <c r="U851" i="11"/>
  <c r="U852" i="11"/>
  <c r="U853" i="11"/>
  <c r="U854" i="11"/>
  <c r="U855" i="11"/>
  <c r="U856" i="11"/>
  <c r="U857" i="11"/>
  <c r="U858" i="11"/>
  <c r="U859" i="11"/>
  <c r="U860" i="11"/>
  <c r="U861" i="11"/>
  <c r="U862" i="11"/>
  <c r="U863" i="11"/>
  <c r="U864" i="11"/>
  <c r="U865" i="11"/>
  <c r="U866" i="11"/>
  <c r="U867" i="11"/>
  <c r="U868" i="11"/>
  <c r="U869" i="11"/>
  <c r="U870" i="11"/>
  <c r="U871" i="11"/>
  <c r="U872" i="11"/>
  <c r="U873" i="11"/>
  <c r="U874" i="11"/>
  <c r="U875" i="11"/>
  <c r="U876" i="11"/>
  <c r="U877" i="11"/>
  <c r="U878" i="11"/>
  <c r="U879" i="11"/>
  <c r="U880" i="11"/>
  <c r="U881" i="11"/>
  <c r="U882" i="11"/>
  <c r="U883" i="11"/>
  <c r="U884" i="11"/>
  <c r="U885" i="11"/>
  <c r="U886" i="11"/>
  <c r="U887" i="11"/>
  <c r="U888" i="11"/>
  <c r="U889" i="11"/>
  <c r="U890" i="11"/>
  <c r="U891" i="11"/>
  <c r="U892" i="11"/>
  <c r="U893" i="11"/>
  <c r="U894" i="11"/>
  <c r="U895" i="11"/>
  <c r="U896" i="11"/>
  <c r="U897" i="11"/>
  <c r="U898" i="11"/>
  <c r="U899" i="11"/>
  <c r="U900" i="11"/>
  <c r="U901" i="11"/>
  <c r="U902" i="11"/>
  <c r="U903" i="11"/>
  <c r="U4" i="11"/>
  <c r="S5" i="15" l="1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4" i="15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4" i="11"/>
  <c r="H77" i="10" l="1"/>
  <c r="I77" i="10"/>
  <c r="J77" i="10"/>
  <c r="K77" i="10"/>
  <c r="L77" i="10"/>
  <c r="M77" i="10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E454" i="11"/>
  <c r="E455" i="11"/>
  <c r="E456" i="11"/>
  <c r="E457" i="11"/>
  <c r="E458" i="11"/>
  <c r="E459" i="11"/>
  <c r="A454" i="1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C841" i="11"/>
  <c r="C847" i="11" s="1"/>
  <c r="C853" i="11" s="1"/>
  <c r="C859" i="11" s="1"/>
  <c r="C865" i="11" s="1"/>
  <c r="C871" i="11" s="1"/>
  <c r="C877" i="11" s="1"/>
  <c r="C883" i="11" s="1"/>
  <c r="C889" i="11" s="1"/>
  <c r="C895" i="11" s="1"/>
  <c r="C901" i="11" s="1"/>
  <c r="C840" i="11"/>
  <c r="C846" i="11" s="1"/>
  <c r="C852" i="11" s="1"/>
  <c r="C858" i="11" s="1"/>
  <c r="C864" i="11" s="1"/>
  <c r="C870" i="11" s="1"/>
  <c r="C876" i="11" s="1"/>
  <c r="C882" i="11" s="1"/>
  <c r="C888" i="11" s="1"/>
  <c r="C894" i="11" s="1"/>
  <c r="C900" i="11" s="1"/>
  <c r="C829" i="11"/>
  <c r="C835" i="11" s="1"/>
  <c r="C828" i="11"/>
  <c r="C834" i="11" s="1"/>
  <c r="C825" i="11"/>
  <c r="C831" i="11" s="1"/>
  <c r="C837" i="11" s="1"/>
  <c r="C843" i="11" s="1"/>
  <c r="C849" i="11" s="1"/>
  <c r="C855" i="11" s="1"/>
  <c r="C861" i="11" s="1"/>
  <c r="C867" i="11" s="1"/>
  <c r="C873" i="11" s="1"/>
  <c r="C879" i="11" s="1"/>
  <c r="C885" i="11" s="1"/>
  <c r="C891" i="11" s="1"/>
  <c r="C897" i="11" s="1"/>
  <c r="C903" i="11" s="1"/>
  <c r="C824" i="11"/>
  <c r="C830" i="11" s="1"/>
  <c r="C836" i="11" s="1"/>
  <c r="C842" i="11" s="1"/>
  <c r="C848" i="11" s="1"/>
  <c r="C854" i="11" s="1"/>
  <c r="C860" i="11" s="1"/>
  <c r="C866" i="11" s="1"/>
  <c r="C872" i="11" s="1"/>
  <c r="C878" i="11" s="1"/>
  <c r="C884" i="11" s="1"/>
  <c r="C890" i="11" s="1"/>
  <c r="C896" i="11" s="1"/>
  <c r="C902" i="11" s="1"/>
  <c r="C823" i="11"/>
  <c r="C822" i="11"/>
  <c r="C821" i="11"/>
  <c r="C827" i="11" s="1"/>
  <c r="C833" i="11" s="1"/>
  <c r="C839" i="11" s="1"/>
  <c r="C845" i="11" s="1"/>
  <c r="C851" i="11" s="1"/>
  <c r="C857" i="11" s="1"/>
  <c r="C863" i="11" s="1"/>
  <c r="C869" i="11" s="1"/>
  <c r="C875" i="11" s="1"/>
  <c r="C881" i="11" s="1"/>
  <c r="C887" i="11" s="1"/>
  <c r="C893" i="11" s="1"/>
  <c r="C899" i="11" s="1"/>
  <c r="C820" i="11"/>
  <c r="C826" i="11" s="1"/>
  <c r="C832" i="11" s="1"/>
  <c r="C838" i="11" s="1"/>
  <c r="C844" i="11" s="1"/>
  <c r="C850" i="11" s="1"/>
  <c r="C856" i="11" s="1"/>
  <c r="C862" i="11" s="1"/>
  <c r="C868" i="11" s="1"/>
  <c r="C874" i="11" s="1"/>
  <c r="C880" i="11" s="1"/>
  <c r="C886" i="11" s="1"/>
  <c r="C892" i="11" s="1"/>
  <c r="C898" i="11" s="1"/>
  <c r="C751" i="11"/>
  <c r="C757" i="11" s="1"/>
  <c r="C763" i="11" s="1"/>
  <c r="C769" i="11" s="1"/>
  <c r="C775" i="11" s="1"/>
  <c r="C781" i="11" s="1"/>
  <c r="C787" i="11" s="1"/>
  <c r="C793" i="11" s="1"/>
  <c r="C799" i="11" s="1"/>
  <c r="C805" i="11" s="1"/>
  <c r="C811" i="11" s="1"/>
  <c r="C750" i="11"/>
  <c r="C756" i="11" s="1"/>
  <c r="C762" i="11" s="1"/>
  <c r="C768" i="11" s="1"/>
  <c r="C774" i="11" s="1"/>
  <c r="C780" i="11" s="1"/>
  <c r="C786" i="11" s="1"/>
  <c r="C792" i="11" s="1"/>
  <c r="C798" i="11" s="1"/>
  <c r="C804" i="11" s="1"/>
  <c r="C810" i="11" s="1"/>
  <c r="C739" i="11"/>
  <c r="C745" i="11" s="1"/>
  <c r="C738" i="11"/>
  <c r="C744" i="11" s="1"/>
  <c r="C735" i="11"/>
  <c r="C741" i="11" s="1"/>
  <c r="C747" i="11" s="1"/>
  <c r="C753" i="11" s="1"/>
  <c r="C759" i="11" s="1"/>
  <c r="C765" i="11" s="1"/>
  <c r="C771" i="11" s="1"/>
  <c r="C777" i="11" s="1"/>
  <c r="C783" i="11" s="1"/>
  <c r="C789" i="11" s="1"/>
  <c r="C795" i="11" s="1"/>
  <c r="C801" i="11" s="1"/>
  <c r="C807" i="11" s="1"/>
  <c r="C813" i="11" s="1"/>
  <c r="C734" i="11"/>
  <c r="C740" i="11" s="1"/>
  <c r="C746" i="11" s="1"/>
  <c r="C752" i="11" s="1"/>
  <c r="C758" i="11" s="1"/>
  <c r="C764" i="11" s="1"/>
  <c r="C770" i="11" s="1"/>
  <c r="C776" i="11" s="1"/>
  <c r="C782" i="11" s="1"/>
  <c r="C788" i="11" s="1"/>
  <c r="C794" i="11" s="1"/>
  <c r="C800" i="11" s="1"/>
  <c r="C806" i="11" s="1"/>
  <c r="C812" i="11" s="1"/>
  <c r="C733" i="11"/>
  <c r="C732" i="11"/>
  <c r="C731" i="11"/>
  <c r="C737" i="11" s="1"/>
  <c r="C743" i="11" s="1"/>
  <c r="C749" i="11" s="1"/>
  <c r="C755" i="11" s="1"/>
  <c r="C761" i="11" s="1"/>
  <c r="C767" i="11" s="1"/>
  <c r="C773" i="11" s="1"/>
  <c r="C779" i="11" s="1"/>
  <c r="C785" i="11" s="1"/>
  <c r="C791" i="11" s="1"/>
  <c r="C797" i="11" s="1"/>
  <c r="C803" i="11" s="1"/>
  <c r="C809" i="11" s="1"/>
  <c r="C730" i="11"/>
  <c r="C736" i="11" s="1"/>
  <c r="C742" i="11" s="1"/>
  <c r="C748" i="11" s="1"/>
  <c r="C754" i="11" s="1"/>
  <c r="C760" i="11" s="1"/>
  <c r="C766" i="11" s="1"/>
  <c r="C772" i="11" s="1"/>
  <c r="C778" i="11" s="1"/>
  <c r="C784" i="11" s="1"/>
  <c r="C790" i="11" s="1"/>
  <c r="C796" i="11" s="1"/>
  <c r="C802" i="11" s="1"/>
  <c r="C808" i="11" s="1"/>
  <c r="C661" i="11"/>
  <c r="C667" i="11" s="1"/>
  <c r="C673" i="11" s="1"/>
  <c r="C679" i="11" s="1"/>
  <c r="C685" i="11" s="1"/>
  <c r="C691" i="11" s="1"/>
  <c r="C697" i="11" s="1"/>
  <c r="C703" i="11" s="1"/>
  <c r="C709" i="11" s="1"/>
  <c r="C715" i="11" s="1"/>
  <c r="C721" i="11" s="1"/>
  <c r="C660" i="11"/>
  <c r="C666" i="11" s="1"/>
  <c r="C672" i="11" s="1"/>
  <c r="C678" i="11" s="1"/>
  <c r="C684" i="11" s="1"/>
  <c r="C690" i="11" s="1"/>
  <c r="C696" i="11" s="1"/>
  <c r="C702" i="11" s="1"/>
  <c r="C708" i="11" s="1"/>
  <c r="C714" i="11" s="1"/>
  <c r="C720" i="11" s="1"/>
  <c r="C649" i="11"/>
  <c r="C655" i="11" s="1"/>
  <c r="C648" i="11"/>
  <c r="C654" i="11" s="1"/>
  <c r="C645" i="11"/>
  <c r="C651" i="11" s="1"/>
  <c r="C657" i="11" s="1"/>
  <c r="C663" i="11" s="1"/>
  <c r="C669" i="11" s="1"/>
  <c r="C675" i="11" s="1"/>
  <c r="C681" i="11" s="1"/>
  <c r="C687" i="11" s="1"/>
  <c r="C693" i="11" s="1"/>
  <c r="C699" i="11" s="1"/>
  <c r="C705" i="11" s="1"/>
  <c r="C711" i="11" s="1"/>
  <c r="C717" i="11" s="1"/>
  <c r="C723" i="11" s="1"/>
  <c r="C644" i="11"/>
  <c r="C650" i="11" s="1"/>
  <c r="C656" i="11" s="1"/>
  <c r="C662" i="11" s="1"/>
  <c r="C668" i="11" s="1"/>
  <c r="C674" i="11" s="1"/>
  <c r="C680" i="11" s="1"/>
  <c r="C686" i="11" s="1"/>
  <c r="C692" i="11" s="1"/>
  <c r="C698" i="11" s="1"/>
  <c r="C704" i="11" s="1"/>
  <c r="C710" i="11" s="1"/>
  <c r="C716" i="11" s="1"/>
  <c r="C722" i="11" s="1"/>
  <c r="C643" i="11"/>
  <c r="C642" i="11"/>
  <c r="C641" i="11"/>
  <c r="C647" i="11" s="1"/>
  <c r="C653" i="11" s="1"/>
  <c r="C659" i="11" s="1"/>
  <c r="C665" i="11" s="1"/>
  <c r="C671" i="11" s="1"/>
  <c r="C677" i="11" s="1"/>
  <c r="C683" i="11" s="1"/>
  <c r="C689" i="11" s="1"/>
  <c r="C695" i="11" s="1"/>
  <c r="C701" i="11" s="1"/>
  <c r="C707" i="11" s="1"/>
  <c r="C713" i="11" s="1"/>
  <c r="C719" i="11" s="1"/>
  <c r="C640" i="11"/>
  <c r="C646" i="11" s="1"/>
  <c r="C652" i="11" s="1"/>
  <c r="C658" i="11" s="1"/>
  <c r="C664" i="11" s="1"/>
  <c r="C670" i="11" s="1"/>
  <c r="C676" i="11" s="1"/>
  <c r="C682" i="11" s="1"/>
  <c r="C688" i="11" s="1"/>
  <c r="C694" i="11" s="1"/>
  <c r="C700" i="11" s="1"/>
  <c r="C706" i="11" s="1"/>
  <c r="C712" i="11" s="1"/>
  <c r="C718" i="11" s="1"/>
  <c r="C571" i="11"/>
  <c r="C577" i="11" s="1"/>
  <c r="C583" i="11" s="1"/>
  <c r="C589" i="11" s="1"/>
  <c r="C595" i="11" s="1"/>
  <c r="C601" i="11" s="1"/>
  <c r="C607" i="11" s="1"/>
  <c r="C613" i="11" s="1"/>
  <c r="C619" i="11" s="1"/>
  <c r="C625" i="11" s="1"/>
  <c r="C631" i="11" s="1"/>
  <c r="C570" i="11"/>
  <c r="C576" i="11" s="1"/>
  <c r="C582" i="11" s="1"/>
  <c r="C588" i="11" s="1"/>
  <c r="C594" i="11" s="1"/>
  <c r="C600" i="11" s="1"/>
  <c r="C606" i="11" s="1"/>
  <c r="C612" i="11" s="1"/>
  <c r="C618" i="11" s="1"/>
  <c r="C624" i="11" s="1"/>
  <c r="C630" i="11" s="1"/>
  <c r="C559" i="11"/>
  <c r="C565" i="11" s="1"/>
  <c r="C558" i="11"/>
  <c r="C564" i="11" s="1"/>
  <c r="C555" i="11"/>
  <c r="C561" i="11" s="1"/>
  <c r="C567" i="11" s="1"/>
  <c r="C573" i="11" s="1"/>
  <c r="C579" i="11" s="1"/>
  <c r="C585" i="11" s="1"/>
  <c r="C591" i="11" s="1"/>
  <c r="C597" i="11" s="1"/>
  <c r="C603" i="11" s="1"/>
  <c r="C609" i="11" s="1"/>
  <c r="C615" i="11" s="1"/>
  <c r="C621" i="11" s="1"/>
  <c r="C627" i="11" s="1"/>
  <c r="C633" i="11" s="1"/>
  <c r="C554" i="11"/>
  <c r="C560" i="11" s="1"/>
  <c r="C566" i="11" s="1"/>
  <c r="C572" i="11" s="1"/>
  <c r="C578" i="11" s="1"/>
  <c r="C584" i="11" s="1"/>
  <c r="C590" i="11" s="1"/>
  <c r="C596" i="11" s="1"/>
  <c r="C602" i="11" s="1"/>
  <c r="C608" i="11" s="1"/>
  <c r="C614" i="11" s="1"/>
  <c r="C620" i="11" s="1"/>
  <c r="C626" i="11" s="1"/>
  <c r="C632" i="11" s="1"/>
  <c r="C553" i="11"/>
  <c r="C552" i="11"/>
  <c r="C551" i="11"/>
  <c r="C557" i="11" s="1"/>
  <c r="C563" i="11" s="1"/>
  <c r="C569" i="11" s="1"/>
  <c r="C575" i="11" s="1"/>
  <c r="C581" i="11" s="1"/>
  <c r="C587" i="11" s="1"/>
  <c r="C593" i="11" s="1"/>
  <c r="C599" i="11" s="1"/>
  <c r="C605" i="11" s="1"/>
  <c r="C611" i="11" s="1"/>
  <c r="C617" i="11" s="1"/>
  <c r="C623" i="11" s="1"/>
  <c r="C629" i="11" s="1"/>
  <c r="C550" i="11"/>
  <c r="C556" i="11" s="1"/>
  <c r="C562" i="11" s="1"/>
  <c r="C568" i="11" s="1"/>
  <c r="C574" i="11" s="1"/>
  <c r="C580" i="11" s="1"/>
  <c r="C586" i="11" s="1"/>
  <c r="C592" i="11" s="1"/>
  <c r="C598" i="11" s="1"/>
  <c r="C604" i="11" s="1"/>
  <c r="C610" i="11" s="1"/>
  <c r="C616" i="11" s="1"/>
  <c r="C622" i="11" s="1"/>
  <c r="C628" i="11" s="1"/>
  <c r="C507" i="11"/>
  <c r="C513" i="11" s="1"/>
  <c r="C519" i="11" s="1"/>
  <c r="C525" i="11" s="1"/>
  <c r="C531" i="11" s="1"/>
  <c r="C537" i="11" s="1"/>
  <c r="C543" i="11" s="1"/>
  <c r="C506" i="11"/>
  <c r="C512" i="11" s="1"/>
  <c r="C518" i="11" s="1"/>
  <c r="C524" i="11" s="1"/>
  <c r="C530" i="11" s="1"/>
  <c r="C536" i="11" s="1"/>
  <c r="C542" i="11" s="1"/>
  <c r="C503" i="11"/>
  <c r="C509" i="11" s="1"/>
  <c r="C515" i="11" s="1"/>
  <c r="C521" i="11" s="1"/>
  <c r="C527" i="11" s="1"/>
  <c r="C533" i="11" s="1"/>
  <c r="C539" i="11" s="1"/>
  <c r="C502" i="11"/>
  <c r="C508" i="11" s="1"/>
  <c r="C514" i="11" s="1"/>
  <c r="C520" i="11" s="1"/>
  <c r="C526" i="11" s="1"/>
  <c r="C532" i="11" s="1"/>
  <c r="C538" i="11" s="1"/>
  <c r="C501" i="11"/>
  <c r="C500" i="11"/>
  <c r="C499" i="11"/>
  <c r="C505" i="11" s="1"/>
  <c r="C511" i="11" s="1"/>
  <c r="C517" i="11" s="1"/>
  <c r="C523" i="11" s="1"/>
  <c r="C529" i="11" s="1"/>
  <c r="C535" i="11" s="1"/>
  <c r="C541" i="11" s="1"/>
  <c r="C498" i="11"/>
  <c r="C504" i="11" s="1"/>
  <c r="C510" i="11" s="1"/>
  <c r="C516" i="11" s="1"/>
  <c r="C522" i="11" s="1"/>
  <c r="C528" i="11" s="1"/>
  <c r="C534" i="11" s="1"/>
  <c r="C540" i="11" s="1"/>
  <c r="C497" i="11"/>
  <c r="C496" i="11"/>
  <c r="C476" i="11"/>
  <c r="C482" i="11" s="1"/>
  <c r="C488" i="11" s="1"/>
  <c r="C469" i="11"/>
  <c r="C475" i="11" s="1"/>
  <c r="C481" i="11" s="1"/>
  <c r="C487" i="11" s="1"/>
  <c r="C468" i="11"/>
  <c r="C474" i="11" s="1"/>
  <c r="C480" i="11" s="1"/>
  <c r="C486" i="11" s="1"/>
  <c r="C465" i="11"/>
  <c r="C471" i="11" s="1"/>
  <c r="C477" i="11" s="1"/>
  <c r="C483" i="11" s="1"/>
  <c r="C489" i="11" s="1"/>
  <c r="C464" i="11"/>
  <c r="C470" i="11" s="1"/>
  <c r="C463" i="11"/>
  <c r="C462" i="11"/>
  <c r="C461" i="11"/>
  <c r="C467" i="11" s="1"/>
  <c r="C473" i="11" s="1"/>
  <c r="C479" i="11" s="1"/>
  <c r="C485" i="11" s="1"/>
  <c r="C460" i="11"/>
  <c r="C466" i="11" s="1"/>
  <c r="C472" i="11" s="1"/>
  <c r="C478" i="11" s="1"/>
  <c r="C484" i="11" s="1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M151" i="10"/>
  <c r="L151" i="10"/>
  <c r="K151" i="10"/>
  <c r="J151" i="10"/>
  <c r="I151" i="10"/>
  <c r="H151" i="10"/>
  <c r="M150" i="10"/>
  <c r="L150" i="10"/>
  <c r="K150" i="10"/>
  <c r="J150" i="10"/>
  <c r="I150" i="10"/>
  <c r="H150" i="10"/>
  <c r="M149" i="10"/>
  <c r="L149" i="10"/>
  <c r="K149" i="10"/>
  <c r="J149" i="10"/>
  <c r="I149" i="10"/>
  <c r="H149" i="10"/>
  <c r="M148" i="10"/>
  <c r="L148" i="10"/>
  <c r="K148" i="10"/>
  <c r="J148" i="10"/>
  <c r="I148" i="10"/>
  <c r="H148" i="10"/>
  <c r="M147" i="10"/>
  <c r="L147" i="10"/>
  <c r="K147" i="10"/>
  <c r="J147" i="10"/>
  <c r="I147" i="10"/>
  <c r="H147" i="10"/>
  <c r="M146" i="10"/>
  <c r="L146" i="10"/>
  <c r="K146" i="10"/>
  <c r="J146" i="10"/>
  <c r="I146" i="10"/>
  <c r="H146" i="10"/>
  <c r="M145" i="10"/>
  <c r="L145" i="10"/>
  <c r="K145" i="10"/>
  <c r="J145" i="10"/>
  <c r="I145" i="10"/>
  <c r="H145" i="10"/>
  <c r="M144" i="10"/>
  <c r="L144" i="10"/>
  <c r="K144" i="10"/>
  <c r="J144" i="10"/>
  <c r="I144" i="10"/>
  <c r="H144" i="10"/>
  <c r="M143" i="10"/>
  <c r="L143" i="10"/>
  <c r="K143" i="10"/>
  <c r="J143" i="10"/>
  <c r="I143" i="10"/>
  <c r="H143" i="10"/>
  <c r="M142" i="10"/>
  <c r="L142" i="10"/>
  <c r="K142" i="10"/>
  <c r="J142" i="10"/>
  <c r="I142" i="10"/>
  <c r="H142" i="10"/>
  <c r="M141" i="10"/>
  <c r="L141" i="10"/>
  <c r="K141" i="10"/>
  <c r="J141" i="10"/>
  <c r="I141" i="10"/>
  <c r="H141" i="10"/>
  <c r="M140" i="10"/>
  <c r="L140" i="10"/>
  <c r="K140" i="10"/>
  <c r="J140" i="10"/>
  <c r="I140" i="10"/>
  <c r="H140" i="10"/>
  <c r="M139" i="10"/>
  <c r="L139" i="10"/>
  <c r="K139" i="10"/>
  <c r="J139" i="10"/>
  <c r="I139" i="10"/>
  <c r="H139" i="10"/>
  <c r="M138" i="10"/>
  <c r="L138" i="10"/>
  <c r="K138" i="10"/>
  <c r="J138" i="10"/>
  <c r="I138" i="10"/>
  <c r="H138" i="10"/>
  <c r="M137" i="10"/>
  <c r="L137" i="10"/>
  <c r="K137" i="10"/>
  <c r="J137" i="10"/>
  <c r="I137" i="10"/>
  <c r="H137" i="10"/>
  <c r="M136" i="10"/>
  <c r="L136" i="10"/>
  <c r="K136" i="10"/>
  <c r="J136" i="10"/>
  <c r="I136" i="10"/>
  <c r="H136" i="10"/>
  <c r="M135" i="10"/>
  <c r="L135" i="10"/>
  <c r="K135" i="10"/>
  <c r="J135" i="10"/>
  <c r="I135" i="10"/>
  <c r="H135" i="10"/>
  <c r="M134" i="10"/>
  <c r="L134" i="10"/>
  <c r="K134" i="10"/>
  <c r="J134" i="10"/>
  <c r="I134" i="10"/>
  <c r="H134" i="10"/>
  <c r="M133" i="10"/>
  <c r="L133" i="10"/>
  <c r="K133" i="10"/>
  <c r="J133" i="10"/>
  <c r="I133" i="10"/>
  <c r="H133" i="10"/>
  <c r="M132" i="10"/>
  <c r="L132" i="10"/>
  <c r="K132" i="10"/>
  <c r="J132" i="10"/>
  <c r="I132" i="10"/>
  <c r="H132" i="10"/>
  <c r="M131" i="10"/>
  <c r="L131" i="10"/>
  <c r="K131" i="10"/>
  <c r="J131" i="10"/>
  <c r="I131" i="10"/>
  <c r="H131" i="10"/>
  <c r="M130" i="10"/>
  <c r="L130" i="10"/>
  <c r="K130" i="10"/>
  <c r="J130" i="10"/>
  <c r="I130" i="10"/>
  <c r="H130" i="10"/>
  <c r="M129" i="10"/>
  <c r="L129" i="10"/>
  <c r="K129" i="10"/>
  <c r="J129" i="10"/>
  <c r="I129" i="10"/>
  <c r="H129" i="10"/>
  <c r="M128" i="10"/>
  <c r="L128" i="10"/>
  <c r="K128" i="10"/>
  <c r="J128" i="10"/>
  <c r="I128" i="10"/>
  <c r="H128" i="10"/>
  <c r="M127" i="10"/>
  <c r="L127" i="10"/>
  <c r="K127" i="10"/>
  <c r="J127" i="10"/>
  <c r="I127" i="10"/>
  <c r="H127" i="10"/>
  <c r="M126" i="10"/>
  <c r="L126" i="10"/>
  <c r="K126" i="10"/>
  <c r="J126" i="10"/>
  <c r="I126" i="10"/>
  <c r="H126" i="10"/>
  <c r="M125" i="10"/>
  <c r="L125" i="10"/>
  <c r="K125" i="10"/>
  <c r="J125" i="10"/>
  <c r="I125" i="10"/>
  <c r="H125" i="10"/>
  <c r="M124" i="10"/>
  <c r="L124" i="10"/>
  <c r="K124" i="10"/>
  <c r="J124" i="10"/>
  <c r="I124" i="10"/>
  <c r="H124" i="10"/>
  <c r="M123" i="10"/>
  <c r="L123" i="10"/>
  <c r="K123" i="10"/>
  <c r="J123" i="10"/>
  <c r="I123" i="10"/>
  <c r="H123" i="10"/>
  <c r="M122" i="10"/>
  <c r="L122" i="10"/>
  <c r="K122" i="10"/>
  <c r="J122" i="10"/>
  <c r="I122" i="10"/>
  <c r="H122" i="10"/>
  <c r="M121" i="10"/>
  <c r="L121" i="10"/>
  <c r="K121" i="10"/>
  <c r="J121" i="10"/>
  <c r="I121" i="10"/>
  <c r="H121" i="10"/>
  <c r="M120" i="10"/>
  <c r="L120" i="10"/>
  <c r="K120" i="10"/>
  <c r="J120" i="10"/>
  <c r="I120" i="10"/>
  <c r="H120" i="10"/>
  <c r="M119" i="10"/>
  <c r="L119" i="10"/>
  <c r="K119" i="10"/>
  <c r="J119" i="10"/>
  <c r="I119" i="10"/>
  <c r="H119" i="10"/>
  <c r="M118" i="10"/>
  <c r="L118" i="10"/>
  <c r="K118" i="10"/>
  <c r="J118" i="10"/>
  <c r="I118" i="10"/>
  <c r="H118" i="10"/>
  <c r="M117" i="10"/>
  <c r="L117" i="10"/>
  <c r="K117" i="10"/>
  <c r="J117" i="10"/>
  <c r="I117" i="10"/>
  <c r="H117" i="10"/>
  <c r="M116" i="10"/>
  <c r="L116" i="10"/>
  <c r="K116" i="10"/>
  <c r="J116" i="10"/>
  <c r="I116" i="10"/>
  <c r="H116" i="10"/>
  <c r="M115" i="10"/>
  <c r="L115" i="10"/>
  <c r="K115" i="10"/>
  <c r="J115" i="10"/>
  <c r="I115" i="10"/>
  <c r="H115" i="10"/>
  <c r="M114" i="10"/>
  <c r="L114" i="10"/>
  <c r="K114" i="10"/>
  <c r="J114" i="10"/>
  <c r="I114" i="10"/>
  <c r="H114" i="10"/>
  <c r="M113" i="10"/>
  <c r="L113" i="10"/>
  <c r="K113" i="10"/>
  <c r="J113" i="10"/>
  <c r="I113" i="10"/>
  <c r="H113" i="10"/>
  <c r="M112" i="10"/>
  <c r="L112" i="10"/>
  <c r="K112" i="10"/>
  <c r="J112" i="10"/>
  <c r="I112" i="10"/>
  <c r="H112" i="10"/>
  <c r="M111" i="10"/>
  <c r="L111" i="10"/>
  <c r="K111" i="10"/>
  <c r="J111" i="10"/>
  <c r="I111" i="10"/>
  <c r="H111" i="10"/>
  <c r="M110" i="10"/>
  <c r="L110" i="10"/>
  <c r="K110" i="10"/>
  <c r="J110" i="10"/>
  <c r="I110" i="10"/>
  <c r="H110" i="10"/>
  <c r="M109" i="10"/>
  <c r="L109" i="10"/>
  <c r="K109" i="10"/>
  <c r="J109" i="10"/>
  <c r="I109" i="10"/>
  <c r="H109" i="10"/>
  <c r="M108" i="10"/>
  <c r="L108" i="10"/>
  <c r="K108" i="10"/>
  <c r="J108" i="10"/>
  <c r="I108" i="10"/>
  <c r="H108" i="10"/>
  <c r="M107" i="10"/>
  <c r="L107" i="10"/>
  <c r="K107" i="10"/>
  <c r="J107" i="10"/>
  <c r="I107" i="10"/>
  <c r="H107" i="10"/>
  <c r="M106" i="10"/>
  <c r="L106" i="10"/>
  <c r="K106" i="10"/>
  <c r="J106" i="10"/>
  <c r="I106" i="10"/>
  <c r="H106" i="10"/>
  <c r="M105" i="10"/>
  <c r="L105" i="10"/>
  <c r="K105" i="10"/>
  <c r="J105" i="10"/>
  <c r="I105" i="10"/>
  <c r="H105" i="10"/>
  <c r="M104" i="10"/>
  <c r="L104" i="10"/>
  <c r="K104" i="10"/>
  <c r="J104" i="10"/>
  <c r="I104" i="10"/>
  <c r="H104" i="10"/>
  <c r="M103" i="10"/>
  <c r="L103" i="10"/>
  <c r="K103" i="10"/>
  <c r="J103" i="10"/>
  <c r="I103" i="10"/>
  <c r="H103" i="10"/>
  <c r="M102" i="10"/>
  <c r="L102" i="10"/>
  <c r="K102" i="10"/>
  <c r="J102" i="10"/>
  <c r="I102" i="10"/>
  <c r="H102" i="10"/>
  <c r="M101" i="10"/>
  <c r="L101" i="10"/>
  <c r="K101" i="10"/>
  <c r="J101" i="10"/>
  <c r="I101" i="10"/>
  <c r="H101" i="10"/>
  <c r="M100" i="10"/>
  <c r="L100" i="10"/>
  <c r="K100" i="10"/>
  <c r="J100" i="10"/>
  <c r="I100" i="10"/>
  <c r="H100" i="10"/>
  <c r="M99" i="10"/>
  <c r="L99" i="10"/>
  <c r="K99" i="10"/>
  <c r="J99" i="10"/>
  <c r="I99" i="10"/>
  <c r="H99" i="10"/>
  <c r="M98" i="10"/>
  <c r="L98" i="10"/>
  <c r="K98" i="10"/>
  <c r="J98" i="10"/>
  <c r="I98" i="10"/>
  <c r="H98" i="10"/>
  <c r="M97" i="10"/>
  <c r="L97" i="10"/>
  <c r="K97" i="10"/>
  <c r="J97" i="10"/>
  <c r="I97" i="10"/>
  <c r="H97" i="10"/>
  <c r="M96" i="10"/>
  <c r="L96" i="10"/>
  <c r="K96" i="10"/>
  <c r="J96" i="10"/>
  <c r="I96" i="10"/>
  <c r="H96" i="10"/>
  <c r="M95" i="10"/>
  <c r="L95" i="10"/>
  <c r="K95" i="10"/>
  <c r="J95" i="10"/>
  <c r="I95" i="10"/>
  <c r="H95" i="10"/>
  <c r="M94" i="10"/>
  <c r="L94" i="10"/>
  <c r="K94" i="10"/>
  <c r="J94" i="10"/>
  <c r="I94" i="10"/>
  <c r="H94" i="10"/>
  <c r="M93" i="10"/>
  <c r="L93" i="10"/>
  <c r="K93" i="10"/>
  <c r="J93" i="10"/>
  <c r="I93" i="10"/>
  <c r="H93" i="10"/>
  <c r="M92" i="10"/>
  <c r="L92" i="10"/>
  <c r="K92" i="10"/>
  <c r="J92" i="10"/>
  <c r="I92" i="10"/>
  <c r="H92" i="10"/>
  <c r="M91" i="10"/>
  <c r="L91" i="10"/>
  <c r="K91" i="10"/>
  <c r="J91" i="10"/>
  <c r="I91" i="10"/>
  <c r="H91" i="10"/>
  <c r="M90" i="10"/>
  <c r="L90" i="10"/>
  <c r="K90" i="10"/>
  <c r="J90" i="10"/>
  <c r="I90" i="10"/>
  <c r="H90" i="10"/>
  <c r="M89" i="10"/>
  <c r="L89" i="10"/>
  <c r="K89" i="10"/>
  <c r="J89" i="10"/>
  <c r="I89" i="10"/>
  <c r="H89" i="10"/>
  <c r="M88" i="10"/>
  <c r="L88" i="10"/>
  <c r="K88" i="10"/>
  <c r="J88" i="10"/>
  <c r="I88" i="10"/>
  <c r="H88" i="10"/>
  <c r="M87" i="10"/>
  <c r="L87" i="10"/>
  <c r="K87" i="10"/>
  <c r="J87" i="10"/>
  <c r="I87" i="10"/>
  <c r="H87" i="10"/>
  <c r="M86" i="10"/>
  <c r="L86" i="10"/>
  <c r="K86" i="10"/>
  <c r="J86" i="10"/>
  <c r="I86" i="10"/>
  <c r="H86" i="10"/>
  <c r="M85" i="10"/>
  <c r="L85" i="10"/>
  <c r="K85" i="10"/>
  <c r="J85" i="10"/>
  <c r="I85" i="10"/>
  <c r="H85" i="10"/>
  <c r="M84" i="10"/>
  <c r="L84" i="10"/>
  <c r="K84" i="10"/>
  <c r="J84" i="10"/>
  <c r="I84" i="10"/>
  <c r="H84" i="10"/>
  <c r="M83" i="10"/>
  <c r="L83" i="10"/>
  <c r="K83" i="10"/>
  <c r="J83" i="10"/>
  <c r="I83" i="10"/>
  <c r="H83" i="10"/>
  <c r="M82" i="10"/>
  <c r="L82" i="10"/>
  <c r="K82" i="10"/>
  <c r="J82" i="10"/>
  <c r="I82" i="10"/>
  <c r="H82" i="10"/>
  <c r="M81" i="10"/>
  <c r="L81" i="10"/>
  <c r="K81" i="10"/>
  <c r="J81" i="10"/>
  <c r="I81" i="10"/>
  <c r="H81" i="10"/>
  <c r="M80" i="10"/>
  <c r="L80" i="10"/>
  <c r="K80" i="10"/>
  <c r="J80" i="10"/>
  <c r="I80" i="10"/>
  <c r="H80" i="10"/>
  <c r="M79" i="10"/>
  <c r="L79" i="10"/>
  <c r="K79" i="10"/>
  <c r="J79" i="10"/>
  <c r="I79" i="10"/>
  <c r="H79" i="10"/>
  <c r="M78" i="10"/>
  <c r="L78" i="10"/>
  <c r="K78" i="10"/>
  <c r="J78" i="10"/>
  <c r="I78" i="10"/>
  <c r="H78" i="10"/>
  <c r="W457" i="11" l="1"/>
  <c r="Q457" i="11"/>
  <c r="V457" i="11"/>
  <c r="T457" i="11"/>
  <c r="I457" i="11"/>
  <c r="W456" i="11"/>
  <c r="Q456" i="11"/>
  <c r="V456" i="11"/>
  <c r="T456" i="11"/>
  <c r="I456" i="11"/>
  <c r="W455" i="11"/>
  <c r="Q455" i="11"/>
  <c r="V455" i="11"/>
  <c r="T455" i="11"/>
  <c r="I455" i="11"/>
  <c r="W459" i="11"/>
  <c r="Q459" i="11"/>
  <c r="V459" i="11"/>
  <c r="T459" i="11"/>
  <c r="I459" i="11"/>
  <c r="W458" i="11"/>
  <c r="Q458" i="11"/>
  <c r="V458" i="11"/>
  <c r="T458" i="11"/>
  <c r="I458" i="11"/>
  <c r="W454" i="11"/>
  <c r="Q454" i="11"/>
  <c r="V454" i="11"/>
  <c r="T454" i="11"/>
  <c r="I454" i="11"/>
  <c r="G455" i="11"/>
  <c r="H458" i="11"/>
  <c r="G459" i="11"/>
  <c r="H456" i="11"/>
  <c r="G457" i="11"/>
  <c r="H459" i="11"/>
  <c r="G458" i="11"/>
  <c r="H457" i="11"/>
  <c r="G456" i="11"/>
  <c r="H455" i="11"/>
  <c r="G454" i="11"/>
  <c r="H454" i="11"/>
  <c r="A6" i="15" l="1"/>
  <c r="A7" i="15"/>
  <c r="A8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37" i="15" s="1"/>
  <c r="A538" i="15" s="1"/>
  <c r="A539" i="15" s="1"/>
  <c r="A540" i="15" s="1"/>
  <c r="A541" i="15" s="1"/>
  <c r="A542" i="15" s="1"/>
  <c r="A543" i="15" s="1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556" i="15" s="1"/>
  <c r="A557" i="15" s="1"/>
  <c r="A558" i="15" s="1"/>
  <c r="A559" i="15" s="1"/>
  <c r="A560" i="15" s="1"/>
  <c r="A561" i="15" s="1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77" i="15" s="1"/>
  <c r="A578" i="15" s="1"/>
  <c r="A579" i="15" s="1"/>
  <c r="A580" i="15" s="1"/>
  <c r="A581" i="15" s="1"/>
  <c r="A582" i="15" s="1"/>
  <c r="A583" i="15" s="1"/>
  <c r="A584" i="15" s="1"/>
  <c r="A585" i="15" s="1"/>
  <c r="A586" i="15" s="1"/>
  <c r="A587" i="15" s="1"/>
  <c r="A588" i="15" s="1"/>
  <c r="A589" i="15" s="1"/>
  <c r="A590" i="15" s="1"/>
  <c r="A591" i="15" s="1"/>
  <c r="A592" i="15" s="1"/>
  <c r="A593" i="15" s="1"/>
  <c r="A594" i="15" s="1"/>
  <c r="A595" i="15" s="1"/>
  <c r="A596" i="15" s="1"/>
  <c r="A597" i="15" s="1"/>
  <c r="A598" i="15" s="1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617" i="15" s="1"/>
  <c r="A618" i="15" s="1"/>
  <c r="A619" i="15" s="1"/>
  <c r="A620" i="15" s="1"/>
  <c r="A621" i="15" s="1"/>
  <c r="A622" i="15" s="1"/>
  <c r="A623" i="15" s="1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636" i="15" s="1"/>
  <c r="A637" i="15" s="1"/>
  <c r="A638" i="15" s="1"/>
  <c r="A639" i="15" s="1"/>
  <c r="A640" i="15" s="1"/>
  <c r="A641" i="15" s="1"/>
  <c r="A642" i="15" s="1"/>
  <c r="A643" i="15" s="1"/>
  <c r="A644" i="15" s="1"/>
  <c r="A645" i="15" s="1"/>
  <c r="A646" i="15" s="1"/>
  <c r="A647" i="15" s="1"/>
  <c r="A648" i="15" s="1"/>
  <c r="A649" i="15" s="1"/>
  <c r="A650" i="15" s="1"/>
  <c r="A651" i="15" s="1"/>
  <c r="A652" i="15" s="1"/>
  <c r="A653" i="15" s="1"/>
  <c r="A654" i="15" s="1"/>
  <c r="A655" i="15" s="1"/>
  <c r="A656" i="15" s="1"/>
  <c r="A657" i="15" s="1"/>
  <c r="A658" i="15" s="1"/>
  <c r="A659" i="15" s="1"/>
  <c r="A660" i="15" s="1"/>
  <c r="A661" i="15" s="1"/>
  <c r="A662" i="15" s="1"/>
  <c r="A663" i="15" s="1"/>
  <c r="A664" i="15" s="1"/>
  <c r="A665" i="15" s="1"/>
  <c r="A666" i="15" s="1"/>
  <c r="A667" i="15" s="1"/>
  <c r="A668" i="15" s="1"/>
  <c r="A669" i="15" s="1"/>
  <c r="A670" i="15" s="1"/>
  <c r="A671" i="15" s="1"/>
  <c r="A672" i="15" s="1"/>
  <c r="A673" i="15" s="1"/>
  <c r="A674" i="15" s="1"/>
  <c r="A675" i="15" s="1"/>
  <c r="A676" i="15" s="1"/>
  <c r="A677" i="15" s="1"/>
  <c r="A678" i="15" s="1"/>
  <c r="A679" i="15" s="1"/>
  <c r="A680" i="15" s="1"/>
  <c r="A681" i="15" s="1"/>
  <c r="A682" i="15" s="1"/>
  <c r="A683" i="15" s="1"/>
  <c r="A684" i="15" s="1"/>
  <c r="A685" i="15" s="1"/>
  <c r="A686" i="15" s="1"/>
  <c r="A687" i="15" s="1"/>
  <c r="A688" i="15" s="1"/>
  <c r="A689" i="15" s="1"/>
  <c r="A690" i="15" s="1"/>
  <c r="A691" i="15" s="1"/>
  <c r="A692" i="15" s="1"/>
  <c r="A693" i="15" s="1"/>
  <c r="A694" i="15" s="1"/>
  <c r="A695" i="15" s="1"/>
  <c r="A696" i="15" s="1"/>
  <c r="A697" i="15" s="1"/>
  <c r="A698" i="15" s="1"/>
  <c r="A699" i="15" s="1"/>
  <c r="A700" i="15" s="1"/>
  <c r="A701" i="15" s="1"/>
  <c r="A702" i="15" s="1"/>
  <c r="A703" i="15" s="1"/>
  <c r="A704" i="15" s="1"/>
  <c r="A705" i="15" s="1"/>
  <c r="A706" i="15" s="1"/>
  <c r="A707" i="15" s="1"/>
  <c r="A708" i="15" s="1"/>
  <c r="A709" i="15" s="1"/>
  <c r="A710" i="15" s="1"/>
  <c r="A711" i="15" s="1"/>
  <c r="A712" i="15" s="1"/>
  <c r="A713" i="15" s="1"/>
  <c r="A714" i="15" s="1"/>
  <c r="A715" i="15" s="1"/>
  <c r="A716" i="15" s="1"/>
  <c r="A717" i="15" s="1"/>
  <c r="A718" i="15" s="1"/>
  <c r="A719" i="15" s="1"/>
  <c r="A720" i="15" s="1"/>
  <c r="A721" i="15" s="1"/>
  <c r="A722" i="15" s="1"/>
  <c r="A723" i="15" s="1"/>
  <c r="A5" i="15"/>
  <c r="A6" i="11"/>
  <c r="A7" i="11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5" i="11"/>
  <c r="F454" i="15" l="1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" i="15"/>
  <c r="C561" i="15"/>
  <c r="C567" i="15" s="1"/>
  <c r="C573" i="15" s="1"/>
  <c r="C579" i="15" s="1"/>
  <c r="C585" i="15" s="1"/>
  <c r="C591" i="15" s="1"/>
  <c r="C597" i="15" s="1"/>
  <c r="C603" i="15" s="1"/>
  <c r="C609" i="15" s="1"/>
  <c r="C615" i="15" s="1"/>
  <c r="C621" i="15" s="1"/>
  <c r="C627" i="15" s="1"/>
  <c r="C633" i="15" s="1"/>
  <c r="C639" i="15" s="1"/>
  <c r="C645" i="15" s="1"/>
  <c r="C651" i="15" s="1"/>
  <c r="C657" i="15" s="1"/>
  <c r="C663" i="15" s="1"/>
  <c r="C669" i="15" s="1"/>
  <c r="C675" i="15" s="1"/>
  <c r="C681" i="15" s="1"/>
  <c r="C687" i="15" s="1"/>
  <c r="C693" i="15" s="1"/>
  <c r="C699" i="15" s="1"/>
  <c r="C705" i="15" s="1"/>
  <c r="C711" i="15" s="1"/>
  <c r="C717" i="15" s="1"/>
  <c r="C723" i="15" s="1"/>
  <c r="C560" i="15"/>
  <c r="C566" i="15" s="1"/>
  <c r="C572" i="15" s="1"/>
  <c r="C578" i="15" s="1"/>
  <c r="C584" i="15" s="1"/>
  <c r="C590" i="15" s="1"/>
  <c r="C596" i="15" s="1"/>
  <c r="C602" i="15" s="1"/>
  <c r="C608" i="15" s="1"/>
  <c r="C614" i="15" s="1"/>
  <c r="C620" i="15" s="1"/>
  <c r="C626" i="15" s="1"/>
  <c r="C632" i="15" s="1"/>
  <c r="C638" i="15" s="1"/>
  <c r="C644" i="15" s="1"/>
  <c r="C650" i="15" s="1"/>
  <c r="C656" i="15" s="1"/>
  <c r="C662" i="15" s="1"/>
  <c r="C668" i="15" s="1"/>
  <c r="C674" i="15" s="1"/>
  <c r="C680" i="15" s="1"/>
  <c r="C686" i="15" s="1"/>
  <c r="C692" i="15" s="1"/>
  <c r="C698" i="15" s="1"/>
  <c r="C704" i="15" s="1"/>
  <c r="C710" i="15" s="1"/>
  <c r="C716" i="15" s="1"/>
  <c r="C722" i="15" s="1"/>
  <c r="C557" i="15"/>
  <c r="C563" i="15" s="1"/>
  <c r="C569" i="15" s="1"/>
  <c r="C575" i="15" s="1"/>
  <c r="C581" i="15" s="1"/>
  <c r="C587" i="15" s="1"/>
  <c r="C593" i="15" s="1"/>
  <c r="C599" i="15" s="1"/>
  <c r="C605" i="15" s="1"/>
  <c r="C611" i="15" s="1"/>
  <c r="C617" i="15" s="1"/>
  <c r="C623" i="15" s="1"/>
  <c r="C629" i="15" s="1"/>
  <c r="C635" i="15" s="1"/>
  <c r="C641" i="15" s="1"/>
  <c r="C647" i="15" s="1"/>
  <c r="C653" i="15" s="1"/>
  <c r="C659" i="15" s="1"/>
  <c r="C665" i="15" s="1"/>
  <c r="C671" i="15" s="1"/>
  <c r="C677" i="15" s="1"/>
  <c r="C683" i="15" s="1"/>
  <c r="C689" i="15" s="1"/>
  <c r="C695" i="15" s="1"/>
  <c r="C701" i="15" s="1"/>
  <c r="C707" i="15" s="1"/>
  <c r="C713" i="15" s="1"/>
  <c r="C719" i="15" s="1"/>
  <c r="C556" i="15"/>
  <c r="C562" i="15" s="1"/>
  <c r="C568" i="15" s="1"/>
  <c r="C574" i="15" s="1"/>
  <c r="C580" i="15" s="1"/>
  <c r="C586" i="15" s="1"/>
  <c r="C592" i="15" s="1"/>
  <c r="C598" i="15" s="1"/>
  <c r="C604" i="15" s="1"/>
  <c r="C610" i="15" s="1"/>
  <c r="C616" i="15" s="1"/>
  <c r="C622" i="15" s="1"/>
  <c r="C628" i="15" s="1"/>
  <c r="C634" i="15" s="1"/>
  <c r="C640" i="15" s="1"/>
  <c r="C646" i="15" s="1"/>
  <c r="C652" i="15" s="1"/>
  <c r="C658" i="15" s="1"/>
  <c r="C664" i="15" s="1"/>
  <c r="C670" i="15" s="1"/>
  <c r="C676" i="15" s="1"/>
  <c r="C682" i="15" s="1"/>
  <c r="C688" i="15" s="1"/>
  <c r="C694" i="15" s="1"/>
  <c r="C700" i="15" s="1"/>
  <c r="C706" i="15" s="1"/>
  <c r="C712" i="15" s="1"/>
  <c r="C718" i="15" s="1"/>
  <c r="C555" i="15"/>
  <c r="C554" i="15"/>
  <c r="C553" i="15"/>
  <c r="C559" i="15" s="1"/>
  <c r="C565" i="15" s="1"/>
  <c r="C571" i="15" s="1"/>
  <c r="C577" i="15" s="1"/>
  <c r="C583" i="15" s="1"/>
  <c r="C589" i="15" s="1"/>
  <c r="C595" i="15" s="1"/>
  <c r="C601" i="15" s="1"/>
  <c r="C607" i="15" s="1"/>
  <c r="C613" i="15" s="1"/>
  <c r="C619" i="15" s="1"/>
  <c r="C625" i="15" s="1"/>
  <c r="C631" i="15" s="1"/>
  <c r="C637" i="15" s="1"/>
  <c r="C643" i="15" s="1"/>
  <c r="C649" i="15" s="1"/>
  <c r="C655" i="15" s="1"/>
  <c r="C661" i="15" s="1"/>
  <c r="C667" i="15" s="1"/>
  <c r="C673" i="15" s="1"/>
  <c r="C679" i="15" s="1"/>
  <c r="C685" i="15" s="1"/>
  <c r="C691" i="15" s="1"/>
  <c r="C697" i="15" s="1"/>
  <c r="C703" i="15" s="1"/>
  <c r="C709" i="15" s="1"/>
  <c r="C715" i="15" s="1"/>
  <c r="C721" i="15" s="1"/>
  <c r="C552" i="15"/>
  <c r="C558" i="15" s="1"/>
  <c r="C564" i="15" s="1"/>
  <c r="C570" i="15" s="1"/>
  <c r="C576" i="15" s="1"/>
  <c r="C582" i="15" s="1"/>
  <c r="C588" i="15" s="1"/>
  <c r="C594" i="15" s="1"/>
  <c r="C600" i="15" s="1"/>
  <c r="C606" i="15" s="1"/>
  <c r="C612" i="15" s="1"/>
  <c r="C618" i="15" s="1"/>
  <c r="C624" i="15" s="1"/>
  <c r="C630" i="15" s="1"/>
  <c r="C636" i="15" s="1"/>
  <c r="C642" i="15" s="1"/>
  <c r="C648" i="15" s="1"/>
  <c r="C654" i="15" s="1"/>
  <c r="C660" i="15" s="1"/>
  <c r="C666" i="15" s="1"/>
  <c r="C672" i="15" s="1"/>
  <c r="C678" i="15" s="1"/>
  <c r="C684" i="15" s="1"/>
  <c r="C690" i="15" s="1"/>
  <c r="C696" i="15" s="1"/>
  <c r="C702" i="15" s="1"/>
  <c r="C708" i="15" s="1"/>
  <c r="C714" i="15" s="1"/>
  <c r="C720" i="15" s="1"/>
  <c r="C551" i="15"/>
  <c r="C550" i="15"/>
  <c r="C381" i="15"/>
  <c r="C387" i="15" s="1"/>
  <c r="C393" i="15" s="1"/>
  <c r="C399" i="15" s="1"/>
  <c r="C405" i="15" s="1"/>
  <c r="C411" i="15" s="1"/>
  <c r="C417" i="15" s="1"/>
  <c r="C423" i="15" s="1"/>
  <c r="C429" i="15" s="1"/>
  <c r="C435" i="15" s="1"/>
  <c r="C441" i="15" s="1"/>
  <c r="C447" i="15" s="1"/>
  <c r="C453" i="15" s="1"/>
  <c r="C459" i="15" s="1"/>
  <c r="C465" i="15" s="1"/>
  <c r="C471" i="15" s="1"/>
  <c r="C477" i="15" s="1"/>
  <c r="C483" i="15" s="1"/>
  <c r="C489" i="15" s="1"/>
  <c r="C495" i="15" s="1"/>
  <c r="C501" i="15" s="1"/>
  <c r="C507" i="15" s="1"/>
  <c r="C513" i="15" s="1"/>
  <c r="C519" i="15" s="1"/>
  <c r="C525" i="15" s="1"/>
  <c r="C531" i="15" s="1"/>
  <c r="C537" i="15" s="1"/>
  <c r="C543" i="15" s="1"/>
  <c r="C380" i="15"/>
  <c r="C386" i="15" s="1"/>
  <c r="C392" i="15" s="1"/>
  <c r="C398" i="15" s="1"/>
  <c r="C404" i="15" s="1"/>
  <c r="C410" i="15" s="1"/>
  <c r="C416" i="15" s="1"/>
  <c r="C422" i="15" s="1"/>
  <c r="C428" i="15" s="1"/>
  <c r="C434" i="15" s="1"/>
  <c r="C440" i="15" s="1"/>
  <c r="C446" i="15" s="1"/>
  <c r="C452" i="15" s="1"/>
  <c r="C458" i="15" s="1"/>
  <c r="C464" i="15" s="1"/>
  <c r="C470" i="15" s="1"/>
  <c r="C476" i="15" s="1"/>
  <c r="C482" i="15" s="1"/>
  <c r="C488" i="15" s="1"/>
  <c r="C494" i="15" s="1"/>
  <c r="C500" i="15" s="1"/>
  <c r="C506" i="15" s="1"/>
  <c r="C512" i="15" s="1"/>
  <c r="C518" i="15" s="1"/>
  <c r="C524" i="15" s="1"/>
  <c r="C530" i="15" s="1"/>
  <c r="C536" i="15" s="1"/>
  <c r="C542" i="15" s="1"/>
  <c r="C377" i="15"/>
  <c r="C383" i="15" s="1"/>
  <c r="C389" i="15" s="1"/>
  <c r="C395" i="15" s="1"/>
  <c r="C401" i="15" s="1"/>
  <c r="C407" i="15" s="1"/>
  <c r="C413" i="15" s="1"/>
  <c r="C419" i="15" s="1"/>
  <c r="C425" i="15" s="1"/>
  <c r="C431" i="15" s="1"/>
  <c r="C437" i="15" s="1"/>
  <c r="C443" i="15" s="1"/>
  <c r="C449" i="15" s="1"/>
  <c r="C455" i="15" s="1"/>
  <c r="C461" i="15" s="1"/>
  <c r="C467" i="15" s="1"/>
  <c r="C473" i="15" s="1"/>
  <c r="C479" i="15" s="1"/>
  <c r="C485" i="15" s="1"/>
  <c r="C491" i="15" s="1"/>
  <c r="C497" i="15" s="1"/>
  <c r="C503" i="15" s="1"/>
  <c r="C509" i="15" s="1"/>
  <c r="C515" i="15" s="1"/>
  <c r="C521" i="15" s="1"/>
  <c r="C527" i="15" s="1"/>
  <c r="C533" i="15" s="1"/>
  <c r="C539" i="15" s="1"/>
  <c r="C376" i="15"/>
  <c r="C382" i="15" s="1"/>
  <c r="C388" i="15" s="1"/>
  <c r="C394" i="15" s="1"/>
  <c r="C400" i="15" s="1"/>
  <c r="C406" i="15" s="1"/>
  <c r="C412" i="15" s="1"/>
  <c r="C418" i="15" s="1"/>
  <c r="C424" i="15" s="1"/>
  <c r="C430" i="15" s="1"/>
  <c r="C436" i="15" s="1"/>
  <c r="C442" i="15" s="1"/>
  <c r="C448" i="15" s="1"/>
  <c r="C454" i="15" s="1"/>
  <c r="C460" i="15" s="1"/>
  <c r="C466" i="15" s="1"/>
  <c r="C472" i="15" s="1"/>
  <c r="C478" i="15" s="1"/>
  <c r="C484" i="15" s="1"/>
  <c r="C490" i="15" s="1"/>
  <c r="C496" i="15" s="1"/>
  <c r="C502" i="15" s="1"/>
  <c r="C508" i="15" s="1"/>
  <c r="C514" i="15" s="1"/>
  <c r="C520" i="15" s="1"/>
  <c r="C526" i="15" s="1"/>
  <c r="C532" i="15" s="1"/>
  <c r="C538" i="15" s="1"/>
  <c r="C375" i="15"/>
  <c r="C374" i="15"/>
  <c r="C373" i="15"/>
  <c r="C379" i="15" s="1"/>
  <c r="C385" i="15" s="1"/>
  <c r="C391" i="15" s="1"/>
  <c r="C397" i="15" s="1"/>
  <c r="C403" i="15" s="1"/>
  <c r="C409" i="15" s="1"/>
  <c r="C415" i="15" s="1"/>
  <c r="C421" i="15" s="1"/>
  <c r="C427" i="15" s="1"/>
  <c r="C433" i="15" s="1"/>
  <c r="C439" i="15" s="1"/>
  <c r="C445" i="15" s="1"/>
  <c r="C451" i="15" s="1"/>
  <c r="C457" i="15" s="1"/>
  <c r="C463" i="15" s="1"/>
  <c r="C469" i="15" s="1"/>
  <c r="C475" i="15" s="1"/>
  <c r="C481" i="15" s="1"/>
  <c r="C487" i="15" s="1"/>
  <c r="C493" i="15" s="1"/>
  <c r="C499" i="15" s="1"/>
  <c r="C505" i="15" s="1"/>
  <c r="C511" i="15" s="1"/>
  <c r="C517" i="15" s="1"/>
  <c r="C523" i="15" s="1"/>
  <c r="C529" i="15" s="1"/>
  <c r="C535" i="15" s="1"/>
  <c r="C541" i="15" s="1"/>
  <c r="C372" i="15"/>
  <c r="C378" i="15" s="1"/>
  <c r="C384" i="15" s="1"/>
  <c r="C390" i="15" s="1"/>
  <c r="C396" i="15" s="1"/>
  <c r="C402" i="15" s="1"/>
  <c r="C408" i="15" s="1"/>
  <c r="C414" i="15" s="1"/>
  <c r="C420" i="15" s="1"/>
  <c r="C426" i="15" s="1"/>
  <c r="C432" i="15" s="1"/>
  <c r="C438" i="15" s="1"/>
  <c r="C444" i="15" s="1"/>
  <c r="C450" i="15" s="1"/>
  <c r="C456" i="15" s="1"/>
  <c r="C462" i="15" s="1"/>
  <c r="C468" i="15" s="1"/>
  <c r="C474" i="15" s="1"/>
  <c r="C480" i="15" s="1"/>
  <c r="C486" i="15" s="1"/>
  <c r="C492" i="15" s="1"/>
  <c r="C498" i="15" s="1"/>
  <c r="C504" i="15" s="1"/>
  <c r="C510" i="15" s="1"/>
  <c r="C516" i="15" s="1"/>
  <c r="C522" i="15" s="1"/>
  <c r="C528" i="15" s="1"/>
  <c r="C534" i="15" s="1"/>
  <c r="C540" i="15" s="1"/>
  <c r="C371" i="15"/>
  <c r="C370" i="15"/>
  <c r="C201" i="15"/>
  <c r="C207" i="15" s="1"/>
  <c r="C200" i="15"/>
  <c r="C206" i="15" s="1"/>
  <c r="C212" i="15" s="1"/>
  <c r="C218" i="15" s="1"/>
  <c r="C224" i="15" s="1"/>
  <c r="C230" i="15" s="1"/>
  <c r="C236" i="15" s="1"/>
  <c r="C242" i="15" s="1"/>
  <c r="C248" i="15" s="1"/>
  <c r="C254" i="15" s="1"/>
  <c r="C260" i="15" s="1"/>
  <c r="C266" i="15" s="1"/>
  <c r="C272" i="15" s="1"/>
  <c r="C278" i="15" s="1"/>
  <c r="C284" i="15" s="1"/>
  <c r="C290" i="15" s="1"/>
  <c r="C296" i="15" s="1"/>
  <c r="C302" i="15" s="1"/>
  <c r="C308" i="15" s="1"/>
  <c r="C314" i="15" s="1"/>
  <c r="C320" i="15" s="1"/>
  <c r="C326" i="15" s="1"/>
  <c r="C332" i="15" s="1"/>
  <c r="C338" i="15" s="1"/>
  <c r="C344" i="15" s="1"/>
  <c r="C350" i="15" s="1"/>
  <c r="C356" i="15" s="1"/>
  <c r="C362" i="15" s="1"/>
  <c r="C197" i="15"/>
  <c r="C203" i="15" s="1"/>
  <c r="C196" i="15"/>
  <c r="C202" i="15" s="1"/>
  <c r="C208" i="15" s="1"/>
  <c r="C214" i="15" s="1"/>
  <c r="C220" i="15" s="1"/>
  <c r="C226" i="15" s="1"/>
  <c r="C232" i="15" s="1"/>
  <c r="C238" i="15" s="1"/>
  <c r="C244" i="15" s="1"/>
  <c r="C250" i="15" s="1"/>
  <c r="C256" i="15" s="1"/>
  <c r="C262" i="15" s="1"/>
  <c r="C268" i="15" s="1"/>
  <c r="C274" i="15" s="1"/>
  <c r="C280" i="15" s="1"/>
  <c r="C286" i="15" s="1"/>
  <c r="C292" i="15" s="1"/>
  <c r="C298" i="15" s="1"/>
  <c r="C304" i="15" s="1"/>
  <c r="C310" i="15" s="1"/>
  <c r="C316" i="15" s="1"/>
  <c r="C322" i="15" s="1"/>
  <c r="C328" i="15" s="1"/>
  <c r="C334" i="15" s="1"/>
  <c r="C340" i="15" s="1"/>
  <c r="C346" i="15" s="1"/>
  <c r="C352" i="15" s="1"/>
  <c r="C358" i="15" s="1"/>
  <c r="C195" i="15"/>
  <c r="C194" i="15"/>
  <c r="C193" i="15"/>
  <c r="C199" i="15" s="1"/>
  <c r="C192" i="15"/>
  <c r="C198" i="15" s="1"/>
  <c r="C204" i="15" s="1"/>
  <c r="C210" i="15" s="1"/>
  <c r="C216" i="15" s="1"/>
  <c r="C222" i="15" s="1"/>
  <c r="C228" i="15" s="1"/>
  <c r="C234" i="15" s="1"/>
  <c r="C240" i="15" s="1"/>
  <c r="C246" i="15" s="1"/>
  <c r="C252" i="15" s="1"/>
  <c r="C258" i="15" s="1"/>
  <c r="C264" i="15" s="1"/>
  <c r="C270" i="15" s="1"/>
  <c r="C276" i="15" s="1"/>
  <c r="C282" i="15" s="1"/>
  <c r="C288" i="15" s="1"/>
  <c r="C294" i="15" s="1"/>
  <c r="C300" i="15" s="1"/>
  <c r="C306" i="15" s="1"/>
  <c r="C312" i="15" s="1"/>
  <c r="C318" i="15" s="1"/>
  <c r="C324" i="15" s="1"/>
  <c r="C330" i="15" s="1"/>
  <c r="C336" i="15" s="1"/>
  <c r="C342" i="15" s="1"/>
  <c r="C348" i="15" s="1"/>
  <c r="C354" i="15" s="1"/>
  <c r="C360" i="15" s="1"/>
  <c r="C191" i="15"/>
  <c r="C190" i="15"/>
  <c r="C11" i="15"/>
  <c r="C12" i="15"/>
  <c r="C13" i="15"/>
  <c r="C14" i="15"/>
  <c r="C20" i="15" s="1"/>
  <c r="C26" i="15" s="1"/>
  <c r="C32" i="15" s="1"/>
  <c r="C38" i="15" s="1"/>
  <c r="C44" i="15" s="1"/>
  <c r="C50" i="15" s="1"/>
  <c r="C15" i="15"/>
  <c r="C16" i="15"/>
  <c r="C17" i="15"/>
  <c r="C18" i="15"/>
  <c r="C24" i="15" s="1"/>
  <c r="C30" i="15" s="1"/>
  <c r="C36" i="15" s="1"/>
  <c r="C42" i="15" s="1"/>
  <c r="C48" i="15" s="1"/>
  <c r="C54" i="15" s="1"/>
  <c r="C60" i="15" s="1"/>
  <c r="C19" i="15"/>
  <c r="C21" i="15"/>
  <c r="C22" i="15"/>
  <c r="C28" i="15" s="1"/>
  <c r="C23" i="15"/>
  <c r="C25" i="15"/>
  <c r="C27" i="15"/>
  <c r="C29" i="15"/>
  <c r="C31" i="15"/>
  <c r="C33" i="15"/>
  <c r="C34" i="15"/>
  <c r="C40" i="15" s="1"/>
  <c r="C46" i="15" s="1"/>
  <c r="C52" i="15" s="1"/>
  <c r="C58" i="15" s="1"/>
  <c r="C64" i="15" s="1"/>
  <c r="C70" i="15" s="1"/>
  <c r="C76" i="15" s="1"/>
  <c r="C82" i="15" s="1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65" i="15"/>
  <c r="C66" i="15"/>
  <c r="C72" i="15" s="1"/>
  <c r="C78" i="15" s="1"/>
  <c r="C84" i="15" s="1"/>
  <c r="C90" i="15" s="1"/>
  <c r="C96" i="15" s="1"/>
  <c r="C102" i="15" s="1"/>
  <c r="C108" i="15" s="1"/>
  <c r="C67" i="15"/>
  <c r="C69" i="15"/>
  <c r="C71" i="15"/>
  <c r="C73" i="15"/>
  <c r="C75" i="15"/>
  <c r="C77" i="15"/>
  <c r="C79" i="15"/>
  <c r="C81" i="15"/>
  <c r="C83" i="15"/>
  <c r="C85" i="15"/>
  <c r="C87" i="15"/>
  <c r="C89" i="15"/>
  <c r="C91" i="15"/>
  <c r="C93" i="15"/>
  <c r="C95" i="15"/>
  <c r="C97" i="15"/>
  <c r="C99" i="15"/>
  <c r="C101" i="15"/>
  <c r="C103" i="15"/>
  <c r="C105" i="15"/>
  <c r="C107" i="15"/>
  <c r="C109" i="15"/>
  <c r="C111" i="15"/>
  <c r="C113" i="15"/>
  <c r="C115" i="15"/>
  <c r="C117" i="15"/>
  <c r="C119" i="15"/>
  <c r="C121" i="15"/>
  <c r="C123" i="15"/>
  <c r="C125" i="15"/>
  <c r="C127" i="15"/>
  <c r="C129" i="15"/>
  <c r="C131" i="15"/>
  <c r="C133" i="15"/>
  <c r="C135" i="15"/>
  <c r="C137" i="15"/>
  <c r="C139" i="15"/>
  <c r="C141" i="15"/>
  <c r="C143" i="15"/>
  <c r="C145" i="15"/>
  <c r="C147" i="15"/>
  <c r="C149" i="15"/>
  <c r="C151" i="15"/>
  <c r="C153" i="15"/>
  <c r="C155" i="15"/>
  <c r="C157" i="15"/>
  <c r="C159" i="15"/>
  <c r="C161" i="15"/>
  <c r="C163" i="15"/>
  <c r="C165" i="15"/>
  <c r="C167" i="15"/>
  <c r="C169" i="15"/>
  <c r="C171" i="15"/>
  <c r="C173" i="15"/>
  <c r="C175" i="15"/>
  <c r="C177" i="15"/>
  <c r="C179" i="15"/>
  <c r="C181" i="15"/>
  <c r="C183" i="15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G77" i="16"/>
  <c r="E454" i="15" s="1"/>
  <c r="W454" i="15" s="1"/>
  <c r="H77" i="16"/>
  <c r="E455" i="15" s="1"/>
  <c r="W455" i="15" s="1"/>
  <c r="I77" i="16"/>
  <c r="E456" i="15" s="1"/>
  <c r="J77" i="16"/>
  <c r="E457" i="15" s="1"/>
  <c r="W457" i="15" s="1"/>
  <c r="K77" i="16"/>
  <c r="E458" i="15" s="1"/>
  <c r="W458" i="15" s="1"/>
  <c r="L77" i="16"/>
  <c r="E459" i="15" s="1"/>
  <c r="W459" i="15" s="1"/>
  <c r="G78" i="16"/>
  <c r="E460" i="15" s="1"/>
  <c r="H78" i="16"/>
  <c r="E461" i="15" s="1"/>
  <c r="I78" i="16"/>
  <c r="E462" i="15" s="1"/>
  <c r="J78" i="16"/>
  <c r="E463" i="15" s="1"/>
  <c r="W463" i="15" s="1"/>
  <c r="K78" i="16"/>
  <c r="E464" i="15" s="1"/>
  <c r="Q464" i="15" s="1"/>
  <c r="L78" i="16"/>
  <c r="E465" i="15" s="1"/>
  <c r="W465" i="15" s="1"/>
  <c r="G79" i="16"/>
  <c r="E466" i="15" s="1"/>
  <c r="W466" i="15" s="1"/>
  <c r="H79" i="16"/>
  <c r="E467" i="15" s="1"/>
  <c r="W467" i="15" s="1"/>
  <c r="I79" i="16"/>
  <c r="E468" i="15" s="1"/>
  <c r="J79" i="16"/>
  <c r="E469" i="15" s="1"/>
  <c r="K79" i="16"/>
  <c r="E470" i="15" s="1"/>
  <c r="W470" i="15" s="1"/>
  <c r="L79" i="16"/>
  <c r="E471" i="15" s="1"/>
  <c r="W471" i="15" s="1"/>
  <c r="G80" i="16"/>
  <c r="E472" i="15" s="1"/>
  <c r="H80" i="16"/>
  <c r="E473" i="15" s="1"/>
  <c r="I80" i="16"/>
  <c r="E474" i="15" s="1"/>
  <c r="J80" i="16"/>
  <c r="E475" i="15" s="1"/>
  <c r="W475" i="15" s="1"/>
  <c r="K80" i="16"/>
  <c r="E476" i="15" s="1"/>
  <c r="L80" i="16"/>
  <c r="E477" i="15" s="1"/>
  <c r="G81" i="16"/>
  <c r="E478" i="15" s="1"/>
  <c r="W478" i="15" s="1"/>
  <c r="H81" i="16"/>
  <c r="E479" i="15" s="1"/>
  <c r="W479" i="15" s="1"/>
  <c r="I81" i="16"/>
  <c r="E480" i="15" s="1"/>
  <c r="J81" i="16"/>
  <c r="E481" i="15" s="1"/>
  <c r="W481" i="15" s="1"/>
  <c r="K81" i="16"/>
  <c r="E482" i="15" s="1"/>
  <c r="W482" i="15" s="1"/>
  <c r="L81" i="16"/>
  <c r="E483" i="15" s="1"/>
  <c r="W483" i="15" s="1"/>
  <c r="G82" i="16"/>
  <c r="E484" i="15" s="1"/>
  <c r="H82" i="16"/>
  <c r="E485" i="15" s="1"/>
  <c r="I82" i="16"/>
  <c r="E486" i="15" s="1"/>
  <c r="J82" i="16"/>
  <c r="E487" i="15" s="1"/>
  <c r="W487" i="15" s="1"/>
  <c r="K82" i="16"/>
  <c r="E488" i="15" s="1"/>
  <c r="L82" i="16"/>
  <c r="E489" i="15" s="1"/>
  <c r="W489" i="15" s="1"/>
  <c r="G83" i="16"/>
  <c r="E490" i="15" s="1"/>
  <c r="W490" i="15" s="1"/>
  <c r="H83" i="16"/>
  <c r="E491" i="15" s="1"/>
  <c r="W491" i="15" s="1"/>
  <c r="I83" i="16"/>
  <c r="E492" i="15" s="1"/>
  <c r="J83" i="16"/>
  <c r="E493" i="15" s="1"/>
  <c r="K83" i="16"/>
  <c r="E494" i="15" s="1"/>
  <c r="W494" i="15" s="1"/>
  <c r="L83" i="16"/>
  <c r="E495" i="15" s="1"/>
  <c r="W495" i="15" s="1"/>
  <c r="G84" i="16"/>
  <c r="E496" i="15" s="1"/>
  <c r="H84" i="16"/>
  <c r="E497" i="15" s="1"/>
  <c r="I84" i="16"/>
  <c r="E498" i="15" s="1"/>
  <c r="J84" i="16"/>
  <c r="E499" i="15" s="1"/>
  <c r="W499" i="15" s="1"/>
  <c r="K84" i="16"/>
  <c r="E500" i="15" s="1"/>
  <c r="L84" i="16"/>
  <c r="E501" i="15" s="1"/>
  <c r="G85" i="16"/>
  <c r="E502" i="15" s="1"/>
  <c r="W502" i="15" s="1"/>
  <c r="H85" i="16"/>
  <c r="E503" i="15" s="1"/>
  <c r="W503" i="15" s="1"/>
  <c r="I85" i="16"/>
  <c r="E504" i="15" s="1"/>
  <c r="J85" i="16"/>
  <c r="E505" i="15" s="1"/>
  <c r="W505" i="15" s="1"/>
  <c r="K85" i="16"/>
  <c r="E506" i="15" s="1"/>
  <c r="W506" i="15" s="1"/>
  <c r="L85" i="16"/>
  <c r="E507" i="15" s="1"/>
  <c r="W507" i="15" s="1"/>
  <c r="G86" i="16"/>
  <c r="E508" i="15" s="1"/>
  <c r="H86" i="16"/>
  <c r="E509" i="15" s="1"/>
  <c r="I86" i="16"/>
  <c r="E510" i="15" s="1"/>
  <c r="J86" i="16"/>
  <c r="E511" i="15" s="1"/>
  <c r="W511" i="15" s="1"/>
  <c r="K86" i="16"/>
  <c r="E512" i="15" s="1"/>
  <c r="L86" i="16"/>
  <c r="E513" i="15" s="1"/>
  <c r="W513" i="15" s="1"/>
  <c r="G87" i="16"/>
  <c r="E514" i="15" s="1"/>
  <c r="W514" i="15" s="1"/>
  <c r="H87" i="16"/>
  <c r="E515" i="15" s="1"/>
  <c r="W515" i="15" s="1"/>
  <c r="I87" i="16"/>
  <c r="E516" i="15" s="1"/>
  <c r="J87" i="16"/>
  <c r="E517" i="15" s="1"/>
  <c r="K87" i="16"/>
  <c r="E518" i="15" s="1"/>
  <c r="W518" i="15" s="1"/>
  <c r="L87" i="16"/>
  <c r="E519" i="15" s="1"/>
  <c r="W519" i="15" s="1"/>
  <c r="G88" i="16"/>
  <c r="E520" i="15" s="1"/>
  <c r="V520" i="15" s="1"/>
  <c r="H88" i="16"/>
  <c r="E521" i="15" s="1"/>
  <c r="I88" i="16"/>
  <c r="E522" i="15" s="1"/>
  <c r="J88" i="16"/>
  <c r="E523" i="15" s="1"/>
  <c r="W523" i="15" s="1"/>
  <c r="K88" i="16"/>
  <c r="E524" i="15" s="1"/>
  <c r="L88" i="16"/>
  <c r="E525" i="15" s="1"/>
  <c r="G89" i="16"/>
  <c r="E526" i="15" s="1"/>
  <c r="W526" i="15" s="1"/>
  <c r="H89" i="16"/>
  <c r="E527" i="15" s="1"/>
  <c r="W527" i="15" s="1"/>
  <c r="I89" i="16"/>
  <c r="E528" i="15" s="1"/>
  <c r="J89" i="16"/>
  <c r="E529" i="15" s="1"/>
  <c r="W529" i="15" s="1"/>
  <c r="K89" i="16"/>
  <c r="E530" i="15" s="1"/>
  <c r="W530" i="15" s="1"/>
  <c r="L89" i="16"/>
  <c r="E531" i="15" s="1"/>
  <c r="W531" i="15" s="1"/>
  <c r="G90" i="16"/>
  <c r="E532" i="15" s="1"/>
  <c r="H90" i="16"/>
  <c r="E533" i="15" s="1"/>
  <c r="I90" i="16"/>
  <c r="E534" i="15" s="1"/>
  <c r="J90" i="16"/>
  <c r="E535" i="15" s="1"/>
  <c r="W535" i="15" s="1"/>
  <c r="K90" i="16"/>
  <c r="E536" i="15" s="1"/>
  <c r="L90" i="16"/>
  <c r="E537" i="15" s="1"/>
  <c r="W537" i="15" s="1"/>
  <c r="G91" i="16"/>
  <c r="E538" i="15" s="1"/>
  <c r="W538" i="15" s="1"/>
  <c r="H91" i="16"/>
  <c r="E539" i="15" s="1"/>
  <c r="H539" i="15" s="1"/>
  <c r="I91" i="16"/>
  <c r="E540" i="15" s="1"/>
  <c r="J91" i="16"/>
  <c r="E541" i="15" s="1"/>
  <c r="K91" i="16"/>
  <c r="E542" i="15" s="1"/>
  <c r="W542" i="15" s="1"/>
  <c r="L91" i="16"/>
  <c r="E543" i="15" s="1"/>
  <c r="W543" i="15" s="1"/>
  <c r="G92" i="16"/>
  <c r="E544" i="15" s="1"/>
  <c r="H92" i="16"/>
  <c r="E545" i="15" s="1"/>
  <c r="I92" i="16"/>
  <c r="E546" i="15" s="1"/>
  <c r="J92" i="16"/>
  <c r="E547" i="15" s="1"/>
  <c r="W547" i="15" s="1"/>
  <c r="K92" i="16"/>
  <c r="E548" i="15" s="1"/>
  <c r="L92" i="16"/>
  <c r="E549" i="15" s="1"/>
  <c r="G93" i="16"/>
  <c r="E550" i="15" s="1"/>
  <c r="W550" i="15" s="1"/>
  <c r="H93" i="16"/>
  <c r="E551" i="15" s="1"/>
  <c r="W551" i="15" s="1"/>
  <c r="I93" i="16"/>
  <c r="E552" i="15" s="1"/>
  <c r="J93" i="16"/>
  <c r="E553" i="15" s="1"/>
  <c r="W553" i="15" s="1"/>
  <c r="K93" i="16"/>
  <c r="E554" i="15" s="1"/>
  <c r="W554" i="15" s="1"/>
  <c r="L93" i="16"/>
  <c r="E555" i="15" s="1"/>
  <c r="W555" i="15" s="1"/>
  <c r="G94" i="16"/>
  <c r="E556" i="15" s="1"/>
  <c r="H94" i="16"/>
  <c r="E557" i="15" s="1"/>
  <c r="I94" i="16"/>
  <c r="E558" i="15" s="1"/>
  <c r="J94" i="16"/>
  <c r="E559" i="15" s="1"/>
  <c r="W559" i="15" s="1"/>
  <c r="K94" i="16"/>
  <c r="E560" i="15" s="1"/>
  <c r="L94" i="16"/>
  <c r="E561" i="15" s="1"/>
  <c r="W561" i="15" s="1"/>
  <c r="G95" i="16"/>
  <c r="E562" i="15" s="1"/>
  <c r="W562" i="15" s="1"/>
  <c r="H95" i="16"/>
  <c r="E563" i="15" s="1"/>
  <c r="W563" i="15" s="1"/>
  <c r="I95" i="16"/>
  <c r="E564" i="15" s="1"/>
  <c r="J95" i="16"/>
  <c r="E565" i="15" s="1"/>
  <c r="K95" i="16"/>
  <c r="E566" i="15" s="1"/>
  <c r="W566" i="15" s="1"/>
  <c r="L95" i="16"/>
  <c r="E567" i="15" s="1"/>
  <c r="W567" i="15" s="1"/>
  <c r="G96" i="16"/>
  <c r="E568" i="15" s="1"/>
  <c r="H96" i="16"/>
  <c r="E569" i="15" s="1"/>
  <c r="I96" i="16"/>
  <c r="E570" i="15" s="1"/>
  <c r="J96" i="16"/>
  <c r="E571" i="15" s="1"/>
  <c r="W571" i="15" s="1"/>
  <c r="K96" i="16"/>
  <c r="E572" i="15" s="1"/>
  <c r="L96" i="16"/>
  <c r="E573" i="15" s="1"/>
  <c r="G97" i="16"/>
  <c r="E574" i="15" s="1"/>
  <c r="W574" i="15" s="1"/>
  <c r="H97" i="16"/>
  <c r="E575" i="15" s="1"/>
  <c r="W575" i="15" s="1"/>
  <c r="I97" i="16"/>
  <c r="E576" i="15" s="1"/>
  <c r="J97" i="16"/>
  <c r="E577" i="15" s="1"/>
  <c r="W577" i="15" s="1"/>
  <c r="K97" i="16"/>
  <c r="E578" i="15" s="1"/>
  <c r="W578" i="15" s="1"/>
  <c r="L97" i="16"/>
  <c r="E579" i="15" s="1"/>
  <c r="W579" i="15" s="1"/>
  <c r="G98" i="16"/>
  <c r="E580" i="15" s="1"/>
  <c r="H98" i="16"/>
  <c r="E581" i="15" s="1"/>
  <c r="I98" i="16"/>
  <c r="E582" i="15" s="1"/>
  <c r="J98" i="16"/>
  <c r="E583" i="15" s="1"/>
  <c r="W583" i="15" s="1"/>
  <c r="K98" i="16"/>
  <c r="E584" i="15" s="1"/>
  <c r="L98" i="16"/>
  <c r="E585" i="15" s="1"/>
  <c r="W585" i="15" s="1"/>
  <c r="G99" i="16"/>
  <c r="E586" i="15" s="1"/>
  <c r="W586" i="15" s="1"/>
  <c r="H99" i="16"/>
  <c r="E587" i="15" s="1"/>
  <c r="W587" i="15" s="1"/>
  <c r="I99" i="16"/>
  <c r="E588" i="15" s="1"/>
  <c r="J99" i="16"/>
  <c r="E589" i="15" s="1"/>
  <c r="K99" i="16"/>
  <c r="E590" i="15" s="1"/>
  <c r="W590" i="15" s="1"/>
  <c r="L99" i="16"/>
  <c r="E591" i="15" s="1"/>
  <c r="W591" i="15" s="1"/>
  <c r="G100" i="16"/>
  <c r="E592" i="15" s="1"/>
  <c r="H100" i="16"/>
  <c r="E593" i="15" s="1"/>
  <c r="I100" i="16"/>
  <c r="E594" i="15" s="1"/>
  <c r="J100" i="16"/>
  <c r="E595" i="15" s="1"/>
  <c r="W595" i="15" s="1"/>
  <c r="K100" i="16"/>
  <c r="E596" i="15" s="1"/>
  <c r="L100" i="16"/>
  <c r="E597" i="15" s="1"/>
  <c r="G101" i="16"/>
  <c r="E598" i="15" s="1"/>
  <c r="W598" i="15" s="1"/>
  <c r="H101" i="16"/>
  <c r="E599" i="15" s="1"/>
  <c r="W599" i="15" s="1"/>
  <c r="I101" i="16"/>
  <c r="E600" i="15" s="1"/>
  <c r="J101" i="16"/>
  <c r="E601" i="15" s="1"/>
  <c r="W601" i="15" s="1"/>
  <c r="K101" i="16"/>
  <c r="E602" i="15" s="1"/>
  <c r="W602" i="15" s="1"/>
  <c r="L101" i="16"/>
  <c r="E603" i="15" s="1"/>
  <c r="W603" i="15" s="1"/>
  <c r="G102" i="16"/>
  <c r="E604" i="15" s="1"/>
  <c r="H102" i="16"/>
  <c r="E605" i="15" s="1"/>
  <c r="I102" i="16"/>
  <c r="E606" i="15" s="1"/>
  <c r="J102" i="16"/>
  <c r="E607" i="15" s="1"/>
  <c r="W607" i="15" s="1"/>
  <c r="K102" i="16"/>
  <c r="E608" i="15" s="1"/>
  <c r="L102" i="16"/>
  <c r="E609" i="15" s="1"/>
  <c r="W609" i="15" s="1"/>
  <c r="G103" i="16"/>
  <c r="E610" i="15" s="1"/>
  <c r="W610" i="15" s="1"/>
  <c r="H103" i="16"/>
  <c r="E611" i="15" s="1"/>
  <c r="W611" i="15" s="1"/>
  <c r="I103" i="16"/>
  <c r="E612" i="15" s="1"/>
  <c r="J103" i="16"/>
  <c r="E613" i="15" s="1"/>
  <c r="K103" i="16"/>
  <c r="E614" i="15" s="1"/>
  <c r="W614" i="15" s="1"/>
  <c r="L103" i="16"/>
  <c r="E615" i="15" s="1"/>
  <c r="W615" i="15" s="1"/>
  <c r="G104" i="16"/>
  <c r="E616" i="15" s="1"/>
  <c r="H104" i="16"/>
  <c r="E617" i="15" s="1"/>
  <c r="I104" i="16"/>
  <c r="E618" i="15" s="1"/>
  <c r="J104" i="16"/>
  <c r="E619" i="15" s="1"/>
  <c r="W619" i="15" s="1"/>
  <c r="K104" i="16"/>
  <c r="E620" i="15" s="1"/>
  <c r="L104" i="16"/>
  <c r="E621" i="15" s="1"/>
  <c r="G105" i="16"/>
  <c r="E622" i="15" s="1"/>
  <c r="W622" i="15" s="1"/>
  <c r="H105" i="16"/>
  <c r="E623" i="15" s="1"/>
  <c r="W623" i="15" s="1"/>
  <c r="I105" i="16"/>
  <c r="E624" i="15" s="1"/>
  <c r="J105" i="16"/>
  <c r="E625" i="15" s="1"/>
  <c r="W625" i="15" s="1"/>
  <c r="K105" i="16"/>
  <c r="E626" i="15" s="1"/>
  <c r="W626" i="15" s="1"/>
  <c r="L105" i="16"/>
  <c r="E627" i="15" s="1"/>
  <c r="W627" i="15" s="1"/>
  <c r="G106" i="16"/>
  <c r="E628" i="15" s="1"/>
  <c r="H106" i="16"/>
  <c r="E629" i="15" s="1"/>
  <c r="I106" i="16"/>
  <c r="E630" i="15" s="1"/>
  <c r="J106" i="16"/>
  <c r="E631" i="15" s="1"/>
  <c r="W631" i="15" s="1"/>
  <c r="K106" i="16"/>
  <c r="E632" i="15" s="1"/>
  <c r="L106" i="16"/>
  <c r="E633" i="15" s="1"/>
  <c r="W633" i="15" s="1"/>
  <c r="G107" i="16"/>
  <c r="E634" i="15" s="1"/>
  <c r="W634" i="15" s="1"/>
  <c r="H107" i="16"/>
  <c r="E635" i="15" s="1"/>
  <c r="W635" i="15" s="1"/>
  <c r="I107" i="16"/>
  <c r="E636" i="15" s="1"/>
  <c r="J107" i="16"/>
  <c r="E637" i="15" s="1"/>
  <c r="K107" i="16"/>
  <c r="E638" i="15" s="1"/>
  <c r="W638" i="15" s="1"/>
  <c r="L107" i="16"/>
  <c r="E639" i="15" s="1"/>
  <c r="W639" i="15" s="1"/>
  <c r="G108" i="16"/>
  <c r="E640" i="15" s="1"/>
  <c r="H108" i="16"/>
  <c r="E641" i="15" s="1"/>
  <c r="I108" i="16"/>
  <c r="E642" i="15" s="1"/>
  <c r="J108" i="16"/>
  <c r="E643" i="15" s="1"/>
  <c r="W643" i="15" s="1"/>
  <c r="K108" i="16"/>
  <c r="E644" i="15" s="1"/>
  <c r="L108" i="16"/>
  <c r="E645" i="15" s="1"/>
  <c r="G109" i="16"/>
  <c r="E646" i="15" s="1"/>
  <c r="W646" i="15" s="1"/>
  <c r="H109" i="16"/>
  <c r="E647" i="15" s="1"/>
  <c r="W647" i="15" s="1"/>
  <c r="I109" i="16"/>
  <c r="E648" i="15" s="1"/>
  <c r="J109" i="16"/>
  <c r="E649" i="15" s="1"/>
  <c r="W649" i="15" s="1"/>
  <c r="K109" i="16"/>
  <c r="E650" i="15" s="1"/>
  <c r="W650" i="15" s="1"/>
  <c r="L109" i="16"/>
  <c r="E651" i="15" s="1"/>
  <c r="W651" i="15" s="1"/>
  <c r="G110" i="16"/>
  <c r="E652" i="15" s="1"/>
  <c r="H110" i="16"/>
  <c r="E653" i="15" s="1"/>
  <c r="I110" i="16"/>
  <c r="E654" i="15" s="1"/>
  <c r="J110" i="16"/>
  <c r="E655" i="15" s="1"/>
  <c r="W655" i="15" s="1"/>
  <c r="K110" i="16"/>
  <c r="E656" i="15" s="1"/>
  <c r="L110" i="16"/>
  <c r="E657" i="15" s="1"/>
  <c r="W657" i="15" s="1"/>
  <c r="G111" i="16"/>
  <c r="E658" i="15" s="1"/>
  <c r="W658" i="15" s="1"/>
  <c r="H111" i="16"/>
  <c r="E659" i="15" s="1"/>
  <c r="W659" i="15" s="1"/>
  <c r="I111" i="16"/>
  <c r="E660" i="15" s="1"/>
  <c r="J111" i="16"/>
  <c r="E661" i="15" s="1"/>
  <c r="K111" i="16"/>
  <c r="E662" i="15" s="1"/>
  <c r="W662" i="15" s="1"/>
  <c r="L111" i="16"/>
  <c r="E663" i="15" s="1"/>
  <c r="W663" i="15" s="1"/>
  <c r="G112" i="16"/>
  <c r="E664" i="15" s="1"/>
  <c r="H112" i="16"/>
  <c r="E665" i="15" s="1"/>
  <c r="I112" i="16"/>
  <c r="E666" i="15" s="1"/>
  <c r="J112" i="16"/>
  <c r="E667" i="15" s="1"/>
  <c r="W667" i="15" s="1"/>
  <c r="K112" i="16"/>
  <c r="E668" i="15" s="1"/>
  <c r="L112" i="16"/>
  <c r="E669" i="15" s="1"/>
  <c r="G113" i="16"/>
  <c r="E670" i="15" s="1"/>
  <c r="W670" i="15" s="1"/>
  <c r="H113" i="16"/>
  <c r="E671" i="15" s="1"/>
  <c r="W671" i="15" s="1"/>
  <c r="I113" i="16"/>
  <c r="E672" i="15" s="1"/>
  <c r="J113" i="16"/>
  <c r="E673" i="15" s="1"/>
  <c r="W673" i="15" s="1"/>
  <c r="K113" i="16"/>
  <c r="E674" i="15" s="1"/>
  <c r="W674" i="15" s="1"/>
  <c r="L113" i="16"/>
  <c r="E675" i="15" s="1"/>
  <c r="W675" i="15" s="1"/>
  <c r="G114" i="16"/>
  <c r="E676" i="15" s="1"/>
  <c r="H114" i="16"/>
  <c r="E677" i="15" s="1"/>
  <c r="I114" i="16"/>
  <c r="E678" i="15" s="1"/>
  <c r="J114" i="16"/>
  <c r="E679" i="15" s="1"/>
  <c r="W679" i="15" s="1"/>
  <c r="K114" i="16"/>
  <c r="E680" i="15" s="1"/>
  <c r="L114" i="16"/>
  <c r="E681" i="15" s="1"/>
  <c r="W681" i="15" s="1"/>
  <c r="G115" i="16"/>
  <c r="E682" i="15" s="1"/>
  <c r="W682" i="15" s="1"/>
  <c r="H115" i="16"/>
  <c r="E683" i="15" s="1"/>
  <c r="W683" i="15" s="1"/>
  <c r="I115" i="16"/>
  <c r="E684" i="15" s="1"/>
  <c r="J115" i="16"/>
  <c r="E685" i="15" s="1"/>
  <c r="K115" i="16"/>
  <c r="E686" i="15" s="1"/>
  <c r="W686" i="15" s="1"/>
  <c r="L115" i="16"/>
  <c r="E687" i="15" s="1"/>
  <c r="W687" i="15" s="1"/>
  <c r="G116" i="16"/>
  <c r="E688" i="15" s="1"/>
  <c r="H116" i="16"/>
  <c r="E689" i="15" s="1"/>
  <c r="I116" i="16"/>
  <c r="E690" i="15" s="1"/>
  <c r="J116" i="16"/>
  <c r="E691" i="15" s="1"/>
  <c r="W691" i="15" s="1"/>
  <c r="K116" i="16"/>
  <c r="E692" i="15" s="1"/>
  <c r="L116" i="16"/>
  <c r="E693" i="15" s="1"/>
  <c r="G117" i="16"/>
  <c r="E694" i="15" s="1"/>
  <c r="W694" i="15" s="1"/>
  <c r="H117" i="16"/>
  <c r="E695" i="15" s="1"/>
  <c r="W695" i="15" s="1"/>
  <c r="I117" i="16"/>
  <c r="E696" i="15" s="1"/>
  <c r="J117" i="16"/>
  <c r="E697" i="15" s="1"/>
  <c r="W697" i="15" s="1"/>
  <c r="K117" i="16"/>
  <c r="E698" i="15" s="1"/>
  <c r="W698" i="15" s="1"/>
  <c r="L117" i="16"/>
  <c r="E699" i="15" s="1"/>
  <c r="W699" i="15" s="1"/>
  <c r="G118" i="16"/>
  <c r="E700" i="15" s="1"/>
  <c r="H118" i="16"/>
  <c r="E701" i="15" s="1"/>
  <c r="I118" i="16"/>
  <c r="E702" i="15" s="1"/>
  <c r="J118" i="16"/>
  <c r="E703" i="15" s="1"/>
  <c r="W703" i="15" s="1"/>
  <c r="K118" i="16"/>
  <c r="E704" i="15" s="1"/>
  <c r="L118" i="16"/>
  <c r="E705" i="15" s="1"/>
  <c r="W705" i="15" s="1"/>
  <c r="G119" i="16"/>
  <c r="E706" i="15" s="1"/>
  <c r="W706" i="15" s="1"/>
  <c r="H119" i="16"/>
  <c r="E707" i="15" s="1"/>
  <c r="W707" i="15" s="1"/>
  <c r="I119" i="16"/>
  <c r="E708" i="15" s="1"/>
  <c r="J119" i="16"/>
  <c r="E709" i="15" s="1"/>
  <c r="K119" i="16"/>
  <c r="E710" i="15" s="1"/>
  <c r="W710" i="15" s="1"/>
  <c r="L119" i="16"/>
  <c r="E711" i="15" s="1"/>
  <c r="W711" i="15" s="1"/>
  <c r="G120" i="16"/>
  <c r="E712" i="15" s="1"/>
  <c r="H120" i="16"/>
  <c r="E713" i="15" s="1"/>
  <c r="I120" i="16"/>
  <c r="E714" i="15" s="1"/>
  <c r="J120" i="16"/>
  <c r="E715" i="15" s="1"/>
  <c r="W715" i="15" s="1"/>
  <c r="K120" i="16"/>
  <c r="E716" i="15" s="1"/>
  <c r="L120" i="16"/>
  <c r="E717" i="15" s="1"/>
  <c r="G121" i="16"/>
  <c r="E718" i="15" s="1"/>
  <c r="W718" i="15" s="1"/>
  <c r="H121" i="16"/>
  <c r="E719" i="15" s="1"/>
  <c r="W719" i="15" s="1"/>
  <c r="I121" i="16"/>
  <c r="E720" i="15" s="1"/>
  <c r="J121" i="16"/>
  <c r="E721" i="15" s="1"/>
  <c r="W721" i="15" s="1"/>
  <c r="K121" i="16"/>
  <c r="E722" i="15" s="1"/>
  <c r="W722" i="15" s="1"/>
  <c r="L121" i="16"/>
  <c r="E723" i="15" s="1"/>
  <c r="W723" i="15" s="1"/>
  <c r="J60" i="16"/>
  <c r="L59" i="16"/>
  <c r="J58" i="16"/>
  <c r="J56" i="16"/>
  <c r="L55" i="16"/>
  <c r="J54" i="16"/>
  <c r="J52" i="16"/>
  <c r="L51" i="16"/>
  <c r="J50" i="16"/>
  <c r="J48" i="16"/>
  <c r="L47" i="16"/>
  <c r="J46" i="16"/>
  <c r="J44" i="16"/>
  <c r="L43" i="16"/>
  <c r="J42" i="16"/>
  <c r="J40" i="16"/>
  <c r="L39" i="16"/>
  <c r="J38" i="16"/>
  <c r="J36" i="16"/>
  <c r="L35" i="16"/>
  <c r="J34" i="16"/>
  <c r="J32" i="16"/>
  <c r="E187" i="15" s="1"/>
  <c r="G2" i="16"/>
  <c r="E4" i="15" s="1"/>
  <c r="W4" i="15" s="1"/>
  <c r="H2" i="16"/>
  <c r="E5" i="15" s="1"/>
  <c r="Q5" i="15" s="1"/>
  <c r="I2" i="16"/>
  <c r="E6" i="15" s="1"/>
  <c r="I6" i="15" s="1"/>
  <c r="J2" i="16"/>
  <c r="E7" i="15" s="1"/>
  <c r="Q7" i="15" s="1"/>
  <c r="K2" i="16"/>
  <c r="E8" i="15" s="1"/>
  <c r="W8" i="15" s="1"/>
  <c r="L2" i="16"/>
  <c r="E9" i="15" s="1"/>
  <c r="Q9" i="15" s="1"/>
  <c r="L76" i="16"/>
  <c r="K76" i="16"/>
  <c r="J76" i="16"/>
  <c r="I76" i="16"/>
  <c r="H76" i="16"/>
  <c r="G76" i="16"/>
  <c r="L75" i="16"/>
  <c r="K75" i="16"/>
  <c r="J75" i="16"/>
  <c r="I75" i="16"/>
  <c r="H75" i="16"/>
  <c r="G75" i="16"/>
  <c r="L74" i="16"/>
  <c r="K74" i="16"/>
  <c r="J74" i="16"/>
  <c r="I74" i="16"/>
  <c r="H74" i="16"/>
  <c r="G74" i="16"/>
  <c r="L73" i="16"/>
  <c r="K73" i="16"/>
  <c r="J73" i="16"/>
  <c r="I73" i="16"/>
  <c r="H73" i="16"/>
  <c r="G73" i="16"/>
  <c r="L72" i="16"/>
  <c r="K72" i="16"/>
  <c r="J72" i="16"/>
  <c r="I72" i="16"/>
  <c r="H72" i="16"/>
  <c r="G72" i="16"/>
  <c r="L71" i="16"/>
  <c r="K71" i="16"/>
  <c r="J71" i="16"/>
  <c r="I71" i="16"/>
  <c r="H71" i="16"/>
  <c r="G71" i="16"/>
  <c r="L70" i="16"/>
  <c r="K70" i="16"/>
  <c r="J70" i="16"/>
  <c r="I70" i="16"/>
  <c r="H70" i="16"/>
  <c r="G70" i="16"/>
  <c r="L69" i="16"/>
  <c r="K69" i="16"/>
  <c r="J69" i="16"/>
  <c r="I69" i="16"/>
  <c r="H69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6" i="16"/>
  <c r="K66" i="16"/>
  <c r="J66" i="16"/>
  <c r="I66" i="16"/>
  <c r="H66" i="16"/>
  <c r="G66" i="16"/>
  <c r="L65" i="16"/>
  <c r="K65" i="16"/>
  <c r="J65" i="16"/>
  <c r="I65" i="16"/>
  <c r="H65" i="16"/>
  <c r="G65" i="16"/>
  <c r="L64" i="16"/>
  <c r="K64" i="16"/>
  <c r="J64" i="16"/>
  <c r="I64" i="16"/>
  <c r="H64" i="16"/>
  <c r="G64" i="16"/>
  <c r="L63" i="16"/>
  <c r="K63" i="16"/>
  <c r="J63" i="16"/>
  <c r="I63" i="16"/>
  <c r="H63" i="16"/>
  <c r="G63" i="16"/>
  <c r="L62" i="16"/>
  <c r="K62" i="16"/>
  <c r="J62" i="16"/>
  <c r="I62" i="16"/>
  <c r="H62" i="16"/>
  <c r="G62" i="16"/>
  <c r="L61" i="16"/>
  <c r="K61" i="16"/>
  <c r="J61" i="16"/>
  <c r="I61" i="16"/>
  <c r="H61" i="16"/>
  <c r="G61" i="16"/>
  <c r="L60" i="16"/>
  <c r="K60" i="16"/>
  <c r="I60" i="16"/>
  <c r="H60" i="16"/>
  <c r="G60" i="16"/>
  <c r="J59" i="16"/>
  <c r="I59" i="16"/>
  <c r="K58" i="16"/>
  <c r="G58" i="16"/>
  <c r="L57" i="16"/>
  <c r="K57" i="16"/>
  <c r="J57" i="16"/>
  <c r="I57" i="16"/>
  <c r="H57" i="16"/>
  <c r="G57" i="16"/>
  <c r="L56" i="16"/>
  <c r="K56" i="16"/>
  <c r="I56" i="16"/>
  <c r="H56" i="16"/>
  <c r="G56" i="16"/>
  <c r="J55" i="16"/>
  <c r="I55" i="16"/>
  <c r="K54" i="16"/>
  <c r="G54" i="16"/>
  <c r="L53" i="16"/>
  <c r="K53" i="16"/>
  <c r="J53" i="16"/>
  <c r="I53" i="16"/>
  <c r="H53" i="16"/>
  <c r="G53" i="16"/>
  <c r="L52" i="16"/>
  <c r="K52" i="16"/>
  <c r="I52" i="16"/>
  <c r="H52" i="16"/>
  <c r="G52" i="16"/>
  <c r="J51" i="16"/>
  <c r="I51" i="16"/>
  <c r="K50" i="16"/>
  <c r="G50" i="16"/>
  <c r="L49" i="16"/>
  <c r="K49" i="16"/>
  <c r="J49" i="16"/>
  <c r="I49" i="16"/>
  <c r="H49" i="16"/>
  <c r="G49" i="16"/>
  <c r="L48" i="16"/>
  <c r="K48" i="16"/>
  <c r="I48" i="16"/>
  <c r="H48" i="16"/>
  <c r="G48" i="16"/>
  <c r="J47" i="16"/>
  <c r="I47" i="16"/>
  <c r="K46" i="16"/>
  <c r="G46" i="16"/>
  <c r="L45" i="16"/>
  <c r="K45" i="16"/>
  <c r="J45" i="16"/>
  <c r="I45" i="16"/>
  <c r="H45" i="16"/>
  <c r="G45" i="16"/>
  <c r="L44" i="16"/>
  <c r="K44" i="16"/>
  <c r="I44" i="16"/>
  <c r="H44" i="16"/>
  <c r="G44" i="16"/>
  <c r="J43" i="16"/>
  <c r="I43" i="16"/>
  <c r="K42" i="16"/>
  <c r="G42" i="16"/>
  <c r="L41" i="16"/>
  <c r="K41" i="16"/>
  <c r="J41" i="16"/>
  <c r="I41" i="16"/>
  <c r="H41" i="16"/>
  <c r="G41" i="16"/>
  <c r="L40" i="16"/>
  <c r="K40" i="16"/>
  <c r="I40" i="16"/>
  <c r="H40" i="16"/>
  <c r="G40" i="16"/>
  <c r="J39" i="16"/>
  <c r="I39" i="16"/>
  <c r="K38" i="16"/>
  <c r="G38" i="16"/>
  <c r="L37" i="16"/>
  <c r="K37" i="16"/>
  <c r="J37" i="16"/>
  <c r="I37" i="16"/>
  <c r="H37" i="16"/>
  <c r="G37" i="16"/>
  <c r="L36" i="16"/>
  <c r="K36" i="16"/>
  <c r="I36" i="16"/>
  <c r="H36" i="16"/>
  <c r="G36" i="16"/>
  <c r="J35" i="16"/>
  <c r="I35" i="16"/>
  <c r="K34" i="16"/>
  <c r="G34" i="16"/>
  <c r="L33" i="16"/>
  <c r="E195" i="15" s="1"/>
  <c r="G195" i="15" s="1"/>
  <c r="K33" i="16"/>
  <c r="J33" i="16"/>
  <c r="I33" i="16"/>
  <c r="H33" i="16"/>
  <c r="E191" i="15" s="1"/>
  <c r="G33" i="16"/>
  <c r="L32" i="16"/>
  <c r="E189" i="15" s="1"/>
  <c r="I189" i="15" s="1"/>
  <c r="K32" i="16"/>
  <c r="I32" i="16"/>
  <c r="H32" i="16"/>
  <c r="E185" i="15" s="1"/>
  <c r="V185" i="15" s="1"/>
  <c r="G32" i="16"/>
  <c r="L31" i="16"/>
  <c r="E183" i="15" s="1"/>
  <c r="K31" i="16"/>
  <c r="J31" i="16"/>
  <c r="E181" i="15" s="1"/>
  <c r="V181" i="15" s="1"/>
  <c r="I31" i="16"/>
  <c r="H31" i="16"/>
  <c r="E179" i="15" s="1"/>
  <c r="T179" i="15" s="1"/>
  <c r="G31" i="16"/>
  <c r="L30" i="16"/>
  <c r="E177" i="15" s="1"/>
  <c r="K30" i="16"/>
  <c r="J30" i="16"/>
  <c r="E175" i="15" s="1"/>
  <c r="I30" i="16"/>
  <c r="H30" i="16"/>
  <c r="E173" i="15" s="1"/>
  <c r="I173" i="15" s="1"/>
  <c r="G30" i="16"/>
  <c r="L29" i="16"/>
  <c r="E171" i="15" s="1"/>
  <c r="K29" i="16"/>
  <c r="J29" i="16"/>
  <c r="E169" i="15" s="1"/>
  <c r="V169" i="15" s="1"/>
  <c r="I29" i="16"/>
  <c r="H29" i="16"/>
  <c r="E167" i="15" s="1"/>
  <c r="G29" i="16"/>
  <c r="L28" i="16"/>
  <c r="E165" i="15" s="1"/>
  <c r="V165" i="15" s="1"/>
  <c r="K28" i="16"/>
  <c r="J28" i="16"/>
  <c r="E163" i="15" s="1"/>
  <c r="T163" i="15" s="1"/>
  <c r="I28" i="16"/>
  <c r="H28" i="16"/>
  <c r="E161" i="15" s="1"/>
  <c r="G28" i="16"/>
  <c r="L27" i="16"/>
  <c r="E159" i="15" s="1"/>
  <c r="K27" i="16"/>
  <c r="J27" i="16"/>
  <c r="E157" i="15" s="1"/>
  <c r="I157" i="15" s="1"/>
  <c r="I27" i="16"/>
  <c r="H27" i="16"/>
  <c r="E155" i="15" s="1"/>
  <c r="G27" i="16"/>
  <c r="L26" i="16"/>
  <c r="E153" i="15" s="1"/>
  <c r="V153" i="15" s="1"/>
  <c r="K26" i="16"/>
  <c r="J26" i="16"/>
  <c r="E151" i="15" s="1"/>
  <c r="I26" i="16"/>
  <c r="H26" i="16"/>
  <c r="E149" i="15" s="1"/>
  <c r="V149" i="15" s="1"/>
  <c r="G26" i="16"/>
  <c r="L25" i="16"/>
  <c r="E147" i="15" s="1"/>
  <c r="T147" i="15" s="1"/>
  <c r="K25" i="16"/>
  <c r="J25" i="16"/>
  <c r="E145" i="15" s="1"/>
  <c r="I145" i="15" s="1"/>
  <c r="I25" i="16"/>
  <c r="H25" i="16"/>
  <c r="E143" i="15" s="1"/>
  <c r="G25" i="16"/>
  <c r="L24" i="16"/>
  <c r="E141" i="15" s="1"/>
  <c r="I141" i="15" s="1"/>
  <c r="K24" i="16"/>
  <c r="J24" i="16"/>
  <c r="E139" i="15" s="1"/>
  <c r="T139" i="15" s="1"/>
  <c r="I24" i="16"/>
  <c r="H24" i="16"/>
  <c r="E137" i="15" s="1"/>
  <c r="I137" i="15" s="1"/>
  <c r="G24" i="16"/>
  <c r="L23" i="16"/>
  <c r="E135" i="15" s="1"/>
  <c r="K23" i="16"/>
  <c r="J23" i="16"/>
  <c r="E133" i="15" s="1"/>
  <c r="I133" i="15" s="1"/>
  <c r="I23" i="16"/>
  <c r="H23" i="16"/>
  <c r="E131" i="15" s="1"/>
  <c r="T131" i="15" s="1"/>
  <c r="G23" i="16"/>
  <c r="L22" i="16"/>
  <c r="E129" i="15" s="1"/>
  <c r="I129" i="15" s="1"/>
  <c r="K22" i="16"/>
  <c r="J22" i="16"/>
  <c r="E127" i="15" s="1"/>
  <c r="I22" i="16"/>
  <c r="H22" i="16"/>
  <c r="E125" i="15" s="1"/>
  <c r="I125" i="15" s="1"/>
  <c r="G22" i="16"/>
  <c r="L21" i="16"/>
  <c r="E123" i="15" s="1"/>
  <c r="T123" i="15" s="1"/>
  <c r="K21" i="16"/>
  <c r="J21" i="16"/>
  <c r="E121" i="15" s="1"/>
  <c r="I121" i="15" s="1"/>
  <c r="I21" i="16"/>
  <c r="H21" i="16"/>
  <c r="E119" i="15" s="1"/>
  <c r="G21" i="16"/>
  <c r="L20" i="16"/>
  <c r="E117" i="15" s="1"/>
  <c r="I117" i="15" s="1"/>
  <c r="K20" i="16"/>
  <c r="J20" i="16"/>
  <c r="E115" i="15" s="1"/>
  <c r="T115" i="15" s="1"/>
  <c r="I20" i="16"/>
  <c r="H20" i="16"/>
  <c r="E113" i="15" s="1"/>
  <c r="G20" i="16"/>
  <c r="L19" i="16"/>
  <c r="E111" i="15" s="1"/>
  <c r="K19" i="16"/>
  <c r="J19" i="16"/>
  <c r="E109" i="15" s="1"/>
  <c r="I19" i="16"/>
  <c r="H19" i="16"/>
  <c r="E107" i="15" s="1"/>
  <c r="G19" i="16"/>
  <c r="L18" i="16"/>
  <c r="E105" i="15" s="1"/>
  <c r="K18" i="16"/>
  <c r="J18" i="16"/>
  <c r="E103" i="15" s="1"/>
  <c r="Q103" i="15" s="1"/>
  <c r="I18" i="16"/>
  <c r="H18" i="16"/>
  <c r="E101" i="15" s="1"/>
  <c r="G18" i="16"/>
  <c r="L17" i="16"/>
  <c r="E99" i="15" s="1"/>
  <c r="T99" i="15" s="1"/>
  <c r="K17" i="16"/>
  <c r="J17" i="16"/>
  <c r="E97" i="15" s="1"/>
  <c r="H97" i="15" s="1"/>
  <c r="I17" i="16"/>
  <c r="H17" i="16"/>
  <c r="E95" i="15" s="1"/>
  <c r="G17" i="16"/>
  <c r="L16" i="16"/>
  <c r="E93" i="15" s="1"/>
  <c r="K16" i="16"/>
  <c r="J16" i="16"/>
  <c r="E91" i="15" s="1"/>
  <c r="I16" i="16"/>
  <c r="H16" i="16"/>
  <c r="E89" i="15" s="1"/>
  <c r="G16" i="16"/>
  <c r="L15" i="16"/>
  <c r="E87" i="15" s="1"/>
  <c r="Q87" i="15" s="1"/>
  <c r="K15" i="16"/>
  <c r="J15" i="16"/>
  <c r="E85" i="15" s="1"/>
  <c r="I15" i="16"/>
  <c r="H15" i="16"/>
  <c r="E83" i="15" s="1"/>
  <c r="G15" i="16"/>
  <c r="L14" i="16"/>
  <c r="E81" i="15" s="1"/>
  <c r="K14" i="16"/>
  <c r="J14" i="16"/>
  <c r="E79" i="15" s="1"/>
  <c r="I14" i="16"/>
  <c r="H14" i="16"/>
  <c r="E77" i="15" s="1"/>
  <c r="G14" i="16"/>
  <c r="E76" i="15" s="1"/>
  <c r="Q76" i="15" s="1"/>
  <c r="L13" i="16"/>
  <c r="E75" i="15" s="1"/>
  <c r="K13" i="16"/>
  <c r="J13" i="16"/>
  <c r="E73" i="15" s="1"/>
  <c r="I13" i="16"/>
  <c r="H13" i="16"/>
  <c r="E71" i="15" s="1"/>
  <c r="G13" i="16"/>
  <c r="E70" i="15" s="1"/>
  <c r="L12" i="16"/>
  <c r="E69" i="15" s="1"/>
  <c r="K12" i="16"/>
  <c r="J12" i="16"/>
  <c r="E67" i="15" s="1"/>
  <c r="Q67" i="15" s="1"/>
  <c r="I12" i="16"/>
  <c r="H12" i="16"/>
  <c r="E65" i="15" s="1"/>
  <c r="G12" i="16"/>
  <c r="E64" i="15" s="1"/>
  <c r="Q64" i="15" s="1"/>
  <c r="L11" i="16"/>
  <c r="E63" i="15" s="1"/>
  <c r="K11" i="16"/>
  <c r="J11" i="16"/>
  <c r="E61" i="15" s="1"/>
  <c r="I11" i="16"/>
  <c r="H11" i="16"/>
  <c r="E59" i="15" s="1"/>
  <c r="G11" i="16"/>
  <c r="E58" i="15" s="1"/>
  <c r="L10" i="16"/>
  <c r="E57" i="15" s="1"/>
  <c r="K10" i="16"/>
  <c r="J10" i="16"/>
  <c r="E55" i="15" s="1"/>
  <c r="Q55" i="15" s="1"/>
  <c r="I10" i="16"/>
  <c r="E54" i="15" s="1"/>
  <c r="H10" i="16"/>
  <c r="E53" i="15" s="1"/>
  <c r="G10" i="16"/>
  <c r="E52" i="15" s="1"/>
  <c r="Q52" i="15" s="1"/>
  <c r="L9" i="16"/>
  <c r="E51" i="15" s="1"/>
  <c r="Q51" i="15" s="1"/>
  <c r="K9" i="16"/>
  <c r="J9" i="16"/>
  <c r="E49" i="15" s="1"/>
  <c r="I9" i="16"/>
  <c r="E48" i="15" s="1"/>
  <c r="T48" i="15" s="1"/>
  <c r="H9" i="16"/>
  <c r="E47" i="15" s="1"/>
  <c r="G9" i="16"/>
  <c r="E46" i="15" s="1"/>
  <c r="V46" i="15" s="1"/>
  <c r="L8" i="16"/>
  <c r="E45" i="15" s="1"/>
  <c r="Q45" i="15" s="1"/>
  <c r="K8" i="16"/>
  <c r="E44" i="15" s="1"/>
  <c r="W44" i="15" s="1"/>
  <c r="J8" i="16"/>
  <c r="E43" i="15" s="1"/>
  <c r="Q43" i="15" s="1"/>
  <c r="I8" i="16"/>
  <c r="E42" i="15" s="1"/>
  <c r="H8" i="16"/>
  <c r="E41" i="15" s="1"/>
  <c r="Q41" i="15" s="1"/>
  <c r="G8" i="16"/>
  <c r="E40" i="15" s="1"/>
  <c r="W40" i="15" s="1"/>
  <c r="L7" i="16"/>
  <c r="E39" i="15" s="1"/>
  <c r="K7" i="16"/>
  <c r="E38" i="15" s="1"/>
  <c r="V38" i="15" s="1"/>
  <c r="J7" i="16"/>
  <c r="E37" i="15" s="1"/>
  <c r="I7" i="16"/>
  <c r="E36" i="15" s="1"/>
  <c r="T36" i="15" s="1"/>
  <c r="H7" i="16"/>
  <c r="E35" i="15" s="1"/>
  <c r="G7" i="16"/>
  <c r="E34" i="15" s="1"/>
  <c r="I34" i="15" s="1"/>
  <c r="L6" i="16"/>
  <c r="E33" i="15" s="1"/>
  <c r="K6" i="16"/>
  <c r="E32" i="15" s="1"/>
  <c r="Q32" i="15" s="1"/>
  <c r="J6" i="16"/>
  <c r="E31" i="15" s="1"/>
  <c r="I6" i="16"/>
  <c r="E30" i="15" s="1"/>
  <c r="H6" i="16"/>
  <c r="E29" i="15" s="1"/>
  <c r="G6" i="16"/>
  <c r="E28" i="15" s="1"/>
  <c r="Q28" i="15" s="1"/>
  <c r="L5" i="16"/>
  <c r="E27" i="15" s="1"/>
  <c r="K5" i="16"/>
  <c r="E26" i="15" s="1"/>
  <c r="I26" i="15" s="1"/>
  <c r="J5" i="16"/>
  <c r="E25" i="15" s="1"/>
  <c r="I5" i="16"/>
  <c r="E24" i="15" s="1"/>
  <c r="G24" i="15" s="1"/>
  <c r="H5" i="16"/>
  <c r="E23" i="15" s="1"/>
  <c r="G5" i="16"/>
  <c r="E22" i="15" s="1"/>
  <c r="V22" i="15" s="1"/>
  <c r="L4" i="16"/>
  <c r="E21" i="15" s="1"/>
  <c r="K4" i="16"/>
  <c r="E20" i="15" s="1"/>
  <c r="Q20" i="15" s="1"/>
  <c r="J4" i="16"/>
  <c r="E19" i="15" s="1"/>
  <c r="I4" i="16"/>
  <c r="E18" i="15" s="1"/>
  <c r="H4" i="16"/>
  <c r="E17" i="15" s="1"/>
  <c r="G4" i="16"/>
  <c r="E16" i="15" s="1"/>
  <c r="Q16" i="15" s="1"/>
  <c r="L3" i="16"/>
  <c r="E15" i="15" s="1"/>
  <c r="K3" i="16"/>
  <c r="E14" i="15" s="1"/>
  <c r="V14" i="15" s="1"/>
  <c r="J3" i="16"/>
  <c r="E13" i="15" s="1"/>
  <c r="I3" i="16"/>
  <c r="E12" i="15" s="1"/>
  <c r="T12" i="15" s="1"/>
  <c r="H3" i="16"/>
  <c r="E11" i="15" s="1"/>
  <c r="G3" i="16"/>
  <c r="E10" i="15" s="1"/>
  <c r="V10" i="15" s="1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C10" i="15"/>
  <c r="H9" i="15" l="1"/>
  <c r="H13" i="15"/>
  <c r="G16" i="15"/>
  <c r="Q19" i="15"/>
  <c r="H29" i="15"/>
  <c r="T32" i="15"/>
  <c r="V34" i="15"/>
  <c r="T40" i="15"/>
  <c r="G44" i="15"/>
  <c r="Q47" i="15"/>
  <c r="G52" i="15"/>
  <c r="V58" i="15"/>
  <c r="T64" i="15"/>
  <c r="Q75" i="15"/>
  <c r="H85" i="15"/>
  <c r="Q91" i="15"/>
  <c r="H105" i="15"/>
  <c r="V117" i="15"/>
  <c r="I149" i="15"/>
  <c r="W539" i="15"/>
  <c r="G4" i="15"/>
  <c r="T16" i="15"/>
  <c r="G20" i="15"/>
  <c r="Q27" i="15"/>
  <c r="H33" i="15"/>
  <c r="Q35" i="15"/>
  <c r="H41" i="15"/>
  <c r="T44" i="15"/>
  <c r="T52" i="15"/>
  <c r="H57" i="15"/>
  <c r="Q59" i="15"/>
  <c r="H65" i="15"/>
  <c r="I70" i="15"/>
  <c r="G76" i="15"/>
  <c r="H81" i="15"/>
  <c r="H93" i="15"/>
  <c r="Q99" i="15"/>
  <c r="H113" i="15"/>
  <c r="V141" i="15"/>
  <c r="G179" i="15"/>
  <c r="T4" i="15"/>
  <c r="G8" i="15"/>
  <c r="Q11" i="15"/>
  <c r="I14" i="15"/>
  <c r="H17" i="15"/>
  <c r="T20" i="15"/>
  <c r="Q23" i="15"/>
  <c r="G28" i="15"/>
  <c r="Q31" i="15"/>
  <c r="Q39" i="15"/>
  <c r="H45" i="15"/>
  <c r="H49" i="15"/>
  <c r="H53" i="15"/>
  <c r="Q63" i="15"/>
  <c r="V70" i="15"/>
  <c r="T76" i="15"/>
  <c r="H89" i="15"/>
  <c r="H101" i="15"/>
  <c r="Q107" i="15"/>
  <c r="V133" i="15"/>
  <c r="G163" i="15"/>
  <c r="I181" i="15"/>
  <c r="H5" i="15"/>
  <c r="T8" i="15"/>
  <c r="G12" i="15"/>
  <c r="Q15" i="15"/>
  <c r="H21" i="15"/>
  <c r="H25" i="15"/>
  <c r="T28" i="15"/>
  <c r="G32" i="15"/>
  <c r="H37" i="15"/>
  <c r="G40" i="15"/>
  <c r="I58" i="15"/>
  <c r="G64" i="15"/>
  <c r="H69" i="15"/>
  <c r="Q71" i="15"/>
  <c r="H77" i="15"/>
  <c r="Q83" i="15"/>
  <c r="H109" i="15"/>
  <c r="V125" i="15"/>
  <c r="G147" i="15"/>
  <c r="I165" i="15"/>
  <c r="H18" i="15"/>
  <c r="T18" i="15"/>
  <c r="G18" i="15"/>
  <c r="Q18" i="15"/>
  <c r="I18" i="15"/>
  <c r="V18" i="15"/>
  <c r="W42" i="15"/>
  <c r="H42" i="15"/>
  <c r="T42" i="15"/>
  <c r="G42" i="15"/>
  <c r="Q42" i="15"/>
  <c r="V42" i="15"/>
  <c r="I42" i="15"/>
  <c r="H30" i="15"/>
  <c r="T30" i="15"/>
  <c r="G30" i="15"/>
  <c r="Q30" i="15"/>
  <c r="I30" i="15"/>
  <c r="V30" i="15"/>
  <c r="H54" i="15"/>
  <c r="T54" i="15"/>
  <c r="G54" i="15"/>
  <c r="Q54" i="15"/>
  <c r="T717" i="15"/>
  <c r="G717" i="15"/>
  <c r="Q717" i="15"/>
  <c r="V717" i="15"/>
  <c r="I717" i="15"/>
  <c r="H717" i="15"/>
  <c r="T693" i="15"/>
  <c r="G693" i="15"/>
  <c r="Q693" i="15"/>
  <c r="V693" i="15"/>
  <c r="I693" i="15"/>
  <c r="H693" i="15"/>
  <c r="H669" i="15"/>
  <c r="T669" i="15"/>
  <c r="G669" i="15"/>
  <c r="Q669" i="15"/>
  <c r="V669" i="15"/>
  <c r="I669" i="15"/>
  <c r="H645" i="15"/>
  <c r="T645" i="15"/>
  <c r="G645" i="15"/>
  <c r="Q645" i="15"/>
  <c r="V645" i="15"/>
  <c r="I645" i="15"/>
  <c r="Q621" i="15"/>
  <c r="V621" i="15"/>
  <c r="I621" i="15"/>
  <c r="T621" i="15"/>
  <c r="H621" i="15"/>
  <c r="G621" i="15"/>
  <c r="Q597" i="15"/>
  <c r="V597" i="15"/>
  <c r="I597" i="15"/>
  <c r="T597" i="15"/>
  <c r="H597" i="15"/>
  <c r="G597" i="15"/>
  <c r="Q573" i="15"/>
  <c r="V573" i="15"/>
  <c r="I573" i="15"/>
  <c r="T573" i="15"/>
  <c r="H573" i="15"/>
  <c r="G573" i="15"/>
  <c r="V549" i="15"/>
  <c r="I549" i="15"/>
  <c r="H549" i="15"/>
  <c r="G549" i="15"/>
  <c r="T549" i="15"/>
  <c r="Q549" i="15"/>
  <c r="V525" i="15"/>
  <c r="I525" i="15"/>
  <c r="H525" i="15"/>
  <c r="G525" i="15"/>
  <c r="T525" i="15"/>
  <c r="Q525" i="15"/>
  <c r="V501" i="15"/>
  <c r="I501" i="15"/>
  <c r="H501" i="15"/>
  <c r="G501" i="15"/>
  <c r="T501" i="15"/>
  <c r="Q501" i="15"/>
  <c r="Q477" i="15"/>
  <c r="V477" i="15"/>
  <c r="I477" i="15"/>
  <c r="H477" i="15"/>
  <c r="T477" i="15"/>
  <c r="G477" i="15"/>
  <c r="I10" i="15"/>
  <c r="H714" i="15"/>
  <c r="T714" i="15"/>
  <c r="G714" i="15"/>
  <c r="Q714" i="15"/>
  <c r="I714" i="15"/>
  <c r="V714" i="15"/>
  <c r="W714" i="15"/>
  <c r="H702" i="15"/>
  <c r="T702" i="15"/>
  <c r="G702" i="15"/>
  <c r="Q702" i="15"/>
  <c r="V702" i="15"/>
  <c r="I702" i="15"/>
  <c r="W702" i="15"/>
  <c r="H690" i="15"/>
  <c r="T690" i="15"/>
  <c r="G690" i="15"/>
  <c r="Q690" i="15"/>
  <c r="V690" i="15"/>
  <c r="I690" i="15"/>
  <c r="W690" i="15"/>
  <c r="H678" i="15"/>
  <c r="T678" i="15"/>
  <c r="G678" i="15"/>
  <c r="Q678" i="15"/>
  <c r="V678" i="15"/>
  <c r="I678" i="15"/>
  <c r="W678" i="15"/>
  <c r="V666" i="15"/>
  <c r="I666" i="15"/>
  <c r="H666" i="15"/>
  <c r="T666" i="15"/>
  <c r="G666" i="15"/>
  <c r="Q666" i="15"/>
  <c r="W666" i="15"/>
  <c r="V654" i="15"/>
  <c r="I654" i="15"/>
  <c r="H654" i="15"/>
  <c r="T654" i="15"/>
  <c r="G654" i="15"/>
  <c r="Q654" i="15"/>
  <c r="W654" i="15"/>
  <c r="V642" i="15"/>
  <c r="I642" i="15"/>
  <c r="H642" i="15"/>
  <c r="T642" i="15"/>
  <c r="G642" i="15"/>
  <c r="Q642" i="15"/>
  <c r="W642" i="15"/>
  <c r="H630" i="15"/>
  <c r="T630" i="15"/>
  <c r="G630" i="15"/>
  <c r="Q630" i="15"/>
  <c r="V630" i="15"/>
  <c r="I630" i="15"/>
  <c r="W630" i="15"/>
  <c r="T618" i="15"/>
  <c r="G618" i="15"/>
  <c r="Q618" i="15"/>
  <c r="H618" i="15"/>
  <c r="V618" i="15"/>
  <c r="I618" i="15"/>
  <c r="W618" i="15"/>
  <c r="T606" i="15"/>
  <c r="G606" i="15"/>
  <c r="Q606" i="15"/>
  <c r="I606" i="15"/>
  <c r="H606" i="15"/>
  <c r="V606" i="15"/>
  <c r="W606" i="15"/>
  <c r="T594" i="15"/>
  <c r="G594" i="15"/>
  <c r="Q594" i="15"/>
  <c r="H594" i="15"/>
  <c r="V594" i="15"/>
  <c r="I594" i="15"/>
  <c r="W594" i="15"/>
  <c r="T582" i="15"/>
  <c r="G582" i="15"/>
  <c r="Q582" i="15"/>
  <c r="I582" i="15"/>
  <c r="V582" i="15"/>
  <c r="H582" i="15"/>
  <c r="W582" i="15"/>
  <c r="T570" i="15"/>
  <c r="G570" i="15"/>
  <c r="Q570" i="15"/>
  <c r="H570" i="15"/>
  <c r="V570" i="15"/>
  <c r="I570" i="15"/>
  <c r="W570" i="15"/>
  <c r="T558" i="15"/>
  <c r="G558" i="15"/>
  <c r="Q558" i="15"/>
  <c r="I558" i="15"/>
  <c r="H558" i="15"/>
  <c r="V558" i="15"/>
  <c r="W558" i="15"/>
  <c r="Q546" i="15"/>
  <c r="V546" i="15"/>
  <c r="I546" i="15"/>
  <c r="T546" i="15"/>
  <c r="H546" i="15"/>
  <c r="G546" i="15"/>
  <c r="W546" i="15"/>
  <c r="Q534" i="15"/>
  <c r="V534" i="15"/>
  <c r="I534" i="15"/>
  <c r="H534" i="15"/>
  <c r="G534" i="15"/>
  <c r="T534" i="15"/>
  <c r="W534" i="15"/>
  <c r="Q522" i="15"/>
  <c r="V522" i="15"/>
  <c r="I522" i="15"/>
  <c r="T522" i="15"/>
  <c r="H522" i="15"/>
  <c r="G522" i="15"/>
  <c r="W522" i="15"/>
  <c r="Q510" i="15"/>
  <c r="V510" i="15"/>
  <c r="I510" i="15"/>
  <c r="H510" i="15"/>
  <c r="G510" i="15"/>
  <c r="T510" i="15"/>
  <c r="W510" i="15"/>
  <c r="T498" i="15"/>
  <c r="G498" i="15"/>
  <c r="Q498" i="15"/>
  <c r="V498" i="15"/>
  <c r="I498" i="15"/>
  <c r="H498" i="15"/>
  <c r="W498" i="15"/>
  <c r="T486" i="15"/>
  <c r="G486" i="15"/>
  <c r="Q486" i="15"/>
  <c r="V486" i="15"/>
  <c r="I486" i="15"/>
  <c r="H486" i="15"/>
  <c r="W486" i="15"/>
  <c r="T474" i="15"/>
  <c r="G474" i="15"/>
  <c r="Q474" i="15"/>
  <c r="V474" i="15"/>
  <c r="I474" i="15"/>
  <c r="H474" i="15"/>
  <c r="W474" i="15"/>
  <c r="T462" i="15"/>
  <c r="G462" i="15"/>
  <c r="Q462" i="15"/>
  <c r="V462" i="15"/>
  <c r="I462" i="15"/>
  <c r="H462" i="15"/>
  <c r="W462" i="15"/>
  <c r="H38" i="15"/>
  <c r="T38" i="15"/>
  <c r="G38" i="15"/>
  <c r="Q38" i="15"/>
  <c r="H46" i="15"/>
  <c r="T46" i="15"/>
  <c r="G46" i="15"/>
  <c r="Q46" i="15"/>
  <c r="T713" i="15"/>
  <c r="G713" i="15"/>
  <c r="Q713" i="15"/>
  <c r="V713" i="15"/>
  <c r="I713" i="15"/>
  <c r="H713" i="15"/>
  <c r="T709" i="15"/>
  <c r="G709" i="15"/>
  <c r="Q709" i="15"/>
  <c r="V709" i="15"/>
  <c r="I709" i="15"/>
  <c r="H709" i="15"/>
  <c r="T689" i="15"/>
  <c r="G689" i="15"/>
  <c r="Q689" i="15"/>
  <c r="V689" i="15"/>
  <c r="I689" i="15"/>
  <c r="H689" i="15"/>
  <c r="T685" i="15"/>
  <c r="G685" i="15"/>
  <c r="Q685" i="15"/>
  <c r="V685" i="15"/>
  <c r="I685" i="15"/>
  <c r="H685" i="15"/>
  <c r="H665" i="15"/>
  <c r="T665" i="15"/>
  <c r="G665" i="15"/>
  <c r="Q665" i="15"/>
  <c r="V665" i="15"/>
  <c r="I665" i="15"/>
  <c r="H661" i="15"/>
  <c r="T661" i="15"/>
  <c r="G661" i="15"/>
  <c r="Q661" i="15"/>
  <c r="V661" i="15"/>
  <c r="I661" i="15"/>
  <c r="H641" i="15"/>
  <c r="T641" i="15"/>
  <c r="G641" i="15"/>
  <c r="Q641" i="15"/>
  <c r="I641" i="15"/>
  <c r="V641" i="15"/>
  <c r="T637" i="15"/>
  <c r="G637" i="15"/>
  <c r="Q637" i="15"/>
  <c r="V637" i="15"/>
  <c r="I637" i="15"/>
  <c r="H637" i="15"/>
  <c r="Q617" i="15"/>
  <c r="V617" i="15"/>
  <c r="I617" i="15"/>
  <c r="G617" i="15"/>
  <c r="T617" i="15"/>
  <c r="H617" i="15"/>
  <c r="Q613" i="15"/>
  <c r="V613" i="15"/>
  <c r="I613" i="15"/>
  <c r="T613" i="15"/>
  <c r="H613" i="15"/>
  <c r="G613" i="15"/>
  <c r="Q593" i="15"/>
  <c r="V593" i="15"/>
  <c r="I593" i="15"/>
  <c r="G593" i="15"/>
  <c r="T593" i="15"/>
  <c r="H593" i="15"/>
  <c r="Q589" i="15"/>
  <c r="V589" i="15"/>
  <c r="I589" i="15"/>
  <c r="T589" i="15"/>
  <c r="H589" i="15"/>
  <c r="G589" i="15"/>
  <c r="Q569" i="15"/>
  <c r="V569" i="15"/>
  <c r="I569" i="15"/>
  <c r="G569" i="15"/>
  <c r="T569" i="15"/>
  <c r="H569" i="15"/>
  <c r="Q565" i="15"/>
  <c r="V565" i="15"/>
  <c r="I565" i="15"/>
  <c r="T565" i="15"/>
  <c r="H565" i="15"/>
  <c r="G565" i="15"/>
  <c r="V545" i="15"/>
  <c r="I545" i="15"/>
  <c r="H545" i="15"/>
  <c r="T545" i="15"/>
  <c r="Q545" i="15"/>
  <c r="G545" i="15"/>
  <c r="V541" i="15"/>
  <c r="I541" i="15"/>
  <c r="H541" i="15"/>
  <c r="G541" i="15"/>
  <c r="T541" i="15"/>
  <c r="Q541" i="15"/>
  <c r="V521" i="15"/>
  <c r="I521" i="15"/>
  <c r="H521" i="15"/>
  <c r="T521" i="15"/>
  <c r="Q521" i="15"/>
  <c r="G521" i="15"/>
  <c r="V517" i="15"/>
  <c r="I517" i="15"/>
  <c r="H517" i="15"/>
  <c r="G517" i="15"/>
  <c r="T517" i="15"/>
  <c r="Q517" i="15"/>
  <c r="Q497" i="15"/>
  <c r="V497" i="15"/>
  <c r="I497" i="15"/>
  <c r="H497" i="15"/>
  <c r="T497" i="15"/>
  <c r="G497" i="15"/>
  <c r="Q493" i="15"/>
  <c r="V493" i="15"/>
  <c r="I493" i="15"/>
  <c r="H493" i="15"/>
  <c r="T493" i="15"/>
  <c r="G493" i="15"/>
  <c r="Q473" i="15"/>
  <c r="V473" i="15"/>
  <c r="I473" i="15"/>
  <c r="H473" i="15"/>
  <c r="G473" i="15"/>
  <c r="T473" i="15"/>
  <c r="Q469" i="15"/>
  <c r="V469" i="15"/>
  <c r="I469" i="15"/>
  <c r="H469" i="15"/>
  <c r="T469" i="15"/>
  <c r="G469" i="15"/>
  <c r="W713" i="15"/>
  <c r="W689" i="15"/>
  <c r="W665" i="15"/>
  <c r="W641" i="15"/>
  <c r="W617" i="15"/>
  <c r="W593" i="15"/>
  <c r="W569" i="15"/>
  <c r="W545" i="15"/>
  <c r="W521" i="15"/>
  <c r="W497" i="15"/>
  <c r="W473" i="15"/>
  <c r="I46" i="15"/>
  <c r="Q12" i="15"/>
  <c r="V12" i="15"/>
  <c r="I12" i="15"/>
  <c r="H12" i="15"/>
  <c r="Q24" i="15"/>
  <c r="V24" i="15"/>
  <c r="I24" i="15"/>
  <c r="H24" i="15"/>
  <c r="Q36" i="15"/>
  <c r="V36" i="15"/>
  <c r="I36" i="15"/>
  <c r="H36" i="15"/>
  <c r="Q48" i="15"/>
  <c r="V48" i="15"/>
  <c r="I48" i="15"/>
  <c r="H48" i="15"/>
  <c r="H26" i="15"/>
  <c r="T26" i="15"/>
  <c r="G26" i="15"/>
  <c r="Q26" i="15"/>
  <c r="H34" i="15"/>
  <c r="T34" i="15"/>
  <c r="G34" i="15"/>
  <c r="Q34" i="15"/>
  <c r="Q720" i="15"/>
  <c r="V720" i="15"/>
  <c r="I720" i="15"/>
  <c r="H720" i="15"/>
  <c r="T720" i="15"/>
  <c r="G720" i="15"/>
  <c r="W720" i="15"/>
  <c r="Q708" i="15"/>
  <c r="V708" i="15"/>
  <c r="I708" i="15"/>
  <c r="H708" i="15"/>
  <c r="T708" i="15"/>
  <c r="G708" i="15"/>
  <c r="W708" i="15"/>
  <c r="Q696" i="15"/>
  <c r="V696" i="15"/>
  <c r="I696" i="15"/>
  <c r="H696" i="15"/>
  <c r="G696" i="15"/>
  <c r="T696" i="15"/>
  <c r="W696" i="15"/>
  <c r="Q684" i="15"/>
  <c r="V684" i="15"/>
  <c r="I684" i="15"/>
  <c r="H684" i="15"/>
  <c r="T684" i="15"/>
  <c r="G684" i="15"/>
  <c r="W684" i="15"/>
  <c r="T672" i="15"/>
  <c r="G672" i="15"/>
  <c r="Q672" i="15"/>
  <c r="V672" i="15"/>
  <c r="I672" i="15"/>
  <c r="H672" i="15"/>
  <c r="W672" i="15"/>
  <c r="T660" i="15"/>
  <c r="G660" i="15"/>
  <c r="Q660" i="15"/>
  <c r="V660" i="15"/>
  <c r="I660" i="15"/>
  <c r="H660" i="15"/>
  <c r="W660" i="15"/>
  <c r="T648" i="15"/>
  <c r="G648" i="15"/>
  <c r="Q648" i="15"/>
  <c r="V648" i="15"/>
  <c r="I648" i="15"/>
  <c r="H648" i="15"/>
  <c r="W648" i="15"/>
  <c r="Q636" i="15"/>
  <c r="V636" i="15"/>
  <c r="I636" i="15"/>
  <c r="H636" i="15"/>
  <c r="T636" i="15"/>
  <c r="G636" i="15"/>
  <c r="W636" i="15"/>
  <c r="V624" i="15"/>
  <c r="I624" i="15"/>
  <c r="H624" i="15"/>
  <c r="T624" i="15"/>
  <c r="Q624" i="15"/>
  <c r="G624" i="15"/>
  <c r="W624" i="15"/>
  <c r="V612" i="15"/>
  <c r="I612" i="15"/>
  <c r="H612" i="15"/>
  <c r="Q612" i="15"/>
  <c r="G612" i="15"/>
  <c r="T612" i="15"/>
  <c r="W612" i="15"/>
  <c r="V600" i="15"/>
  <c r="I600" i="15"/>
  <c r="H600" i="15"/>
  <c r="T600" i="15"/>
  <c r="Q600" i="15"/>
  <c r="G600" i="15"/>
  <c r="W600" i="15"/>
  <c r="V588" i="15"/>
  <c r="I588" i="15"/>
  <c r="H588" i="15"/>
  <c r="Q588" i="15"/>
  <c r="G588" i="15"/>
  <c r="T588" i="15"/>
  <c r="W588" i="15"/>
  <c r="V576" i="15"/>
  <c r="I576" i="15"/>
  <c r="H576" i="15"/>
  <c r="T576" i="15"/>
  <c r="Q576" i="15"/>
  <c r="G576" i="15"/>
  <c r="W576" i="15"/>
  <c r="V564" i="15"/>
  <c r="I564" i="15"/>
  <c r="H564" i="15"/>
  <c r="Q564" i="15"/>
  <c r="G564" i="15"/>
  <c r="T564" i="15"/>
  <c r="W564" i="15"/>
  <c r="H552" i="15"/>
  <c r="T552" i="15"/>
  <c r="G552" i="15"/>
  <c r="Q552" i="15"/>
  <c r="I552" i="15"/>
  <c r="V552" i="15"/>
  <c r="W552" i="15"/>
  <c r="H540" i="15"/>
  <c r="T540" i="15"/>
  <c r="G540" i="15"/>
  <c r="V540" i="15"/>
  <c r="Q540" i="15"/>
  <c r="I540" i="15"/>
  <c r="W540" i="15"/>
  <c r="H528" i="15"/>
  <c r="T528" i="15"/>
  <c r="G528" i="15"/>
  <c r="Q528" i="15"/>
  <c r="I528" i="15"/>
  <c r="V528" i="15"/>
  <c r="W528" i="15"/>
  <c r="H516" i="15"/>
  <c r="T516" i="15"/>
  <c r="G516" i="15"/>
  <c r="V516" i="15"/>
  <c r="Q516" i="15"/>
  <c r="I516" i="15"/>
  <c r="W516" i="15"/>
  <c r="H504" i="15"/>
  <c r="T504" i="15"/>
  <c r="G504" i="15"/>
  <c r="Q504" i="15"/>
  <c r="I504" i="15"/>
  <c r="V504" i="15"/>
  <c r="W504" i="15"/>
  <c r="V492" i="15"/>
  <c r="I492" i="15"/>
  <c r="H492" i="15"/>
  <c r="T492" i="15"/>
  <c r="G492" i="15"/>
  <c r="Q492" i="15"/>
  <c r="W492" i="15"/>
  <c r="V480" i="15"/>
  <c r="I480" i="15"/>
  <c r="H480" i="15"/>
  <c r="T480" i="15"/>
  <c r="G480" i="15"/>
  <c r="Q480" i="15"/>
  <c r="W480" i="15"/>
  <c r="V468" i="15"/>
  <c r="I468" i="15"/>
  <c r="H468" i="15"/>
  <c r="T468" i="15"/>
  <c r="G468" i="15"/>
  <c r="Q468" i="15"/>
  <c r="W468" i="15"/>
  <c r="V456" i="15"/>
  <c r="I456" i="15"/>
  <c r="H456" i="15"/>
  <c r="T456" i="15"/>
  <c r="G456" i="15"/>
  <c r="Q456" i="15"/>
  <c r="W456" i="15"/>
  <c r="H14" i="15"/>
  <c r="T14" i="15"/>
  <c r="G14" i="15"/>
  <c r="Q14" i="15"/>
  <c r="H22" i="15"/>
  <c r="T22" i="15"/>
  <c r="G22" i="15"/>
  <c r="Q22" i="15"/>
  <c r="V55" i="15"/>
  <c r="I55" i="15"/>
  <c r="H55" i="15"/>
  <c r="T55" i="15"/>
  <c r="G55" i="15"/>
  <c r="T61" i="15"/>
  <c r="G61" i="15"/>
  <c r="Q61" i="15"/>
  <c r="V61" i="15"/>
  <c r="I61" i="15"/>
  <c r="V67" i="15"/>
  <c r="I67" i="15"/>
  <c r="H67" i="15"/>
  <c r="T67" i="15"/>
  <c r="G67" i="15"/>
  <c r="T73" i="15"/>
  <c r="G73" i="15"/>
  <c r="Q73" i="15"/>
  <c r="V73" i="15"/>
  <c r="I73" i="15"/>
  <c r="V79" i="15"/>
  <c r="I79" i="15"/>
  <c r="H79" i="15"/>
  <c r="T79" i="15"/>
  <c r="G79" i="15"/>
  <c r="V87" i="15"/>
  <c r="I87" i="15"/>
  <c r="H87" i="15"/>
  <c r="T87" i="15"/>
  <c r="G87" i="15"/>
  <c r="W95" i="15"/>
  <c r="V95" i="15"/>
  <c r="I95" i="15"/>
  <c r="H95" i="15"/>
  <c r="T95" i="15"/>
  <c r="G95" i="15"/>
  <c r="V103" i="15"/>
  <c r="I103" i="15"/>
  <c r="H103" i="15"/>
  <c r="T103" i="15"/>
  <c r="G103" i="15"/>
  <c r="V111" i="15"/>
  <c r="I111" i="15"/>
  <c r="Q111" i="15"/>
  <c r="H111" i="15"/>
  <c r="T111" i="15"/>
  <c r="G111" i="15"/>
  <c r="V119" i="15"/>
  <c r="I119" i="15"/>
  <c r="H119" i="15"/>
  <c r="T119" i="15"/>
  <c r="G119" i="15"/>
  <c r="Q119" i="15"/>
  <c r="V127" i="15"/>
  <c r="I127" i="15"/>
  <c r="H127" i="15"/>
  <c r="T127" i="15"/>
  <c r="Q127" i="15"/>
  <c r="G127" i="15"/>
  <c r="V135" i="15"/>
  <c r="I135" i="15"/>
  <c r="H135" i="15"/>
  <c r="T135" i="15"/>
  <c r="Q135" i="15"/>
  <c r="G135" i="15"/>
  <c r="V143" i="15"/>
  <c r="I143" i="15"/>
  <c r="H143" i="15"/>
  <c r="T143" i="15"/>
  <c r="Q143" i="15"/>
  <c r="G143" i="15"/>
  <c r="Q151" i="15"/>
  <c r="V151" i="15"/>
  <c r="I151" i="15"/>
  <c r="H151" i="15"/>
  <c r="G151" i="15"/>
  <c r="T151" i="15"/>
  <c r="Q159" i="15"/>
  <c r="V159" i="15"/>
  <c r="I159" i="15"/>
  <c r="H159" i="15"/>
  <c r="T159" i="15"/>
  <c r="G159" i="15"/>
  <c r="Q167" i="15"/>
  <c r="V167" i="15"/>
  <c r="I167" i="15"/>
  <c r="H167" i="15"/>
  <c r="G167" i="15"/>
  <c r="T167" i="15"/>
  <c r="Q175" i="15"/>
  <c r="V175" i="15"/>
  <c r="I175" i="15"/>
  <c r="H175" i="15"/>
  <c r="T175" i="15"/>
  <c r="G175" i="15"/>
  <c r="Q183" i="15"/>
  <c r="V183" i="15"/>
  <c r="I183" i="15"/>
  <c r="H183" i="15"/>
  <c r="G183" i="15"/>
  <c r="T183" i="15"/>
  <c r="W191" i="15"/>
  <c r="Q191" i="15"/>
  <c r="V191" i="15"/>
  <c r="I191" i="15"/>
  <c r="H191" i="15"/>
  <c r="T191" i="15"/>
  <c r="G191" i="15"/>
  <c r="T721" i="15"/>
  <c r="G721" i="15"/>
  <c r="Q721" i="15"/>
  <c r="V721" i="15"/>
  <c r="I721" i="15"/>
  <c r="H721" i="15"/>
  <c r="T701" i="15"/>
  <c r="G701" i="15"/>
  <c r="Q701" i="15"/>
  <c r="V701" i="15"/>
  <c r="I701" i="15"/>
  <c r="H701" i="15"/>
  <c r="T697" i="15"/>
  <c r="G697" i="15"/>
  <c r="Q697" i="15"/>
  <c r="V697" i="15"/>
  <c r="I697" i="15"/>
  <c r="H697" i="15"/>
  <c r="T677" i="15"/>
  <c r="G677" i="15"/>
  <c r="Q677" i="15"/>
  <c r="V677" i="15"/>
  <c r="I677" i="15"/>
  <c r="H677" i="15"/>
  <c r="H673" i="15"/>
  <c r="T673" i="15"/>
  <c r="G673" i="15"/>
  <c r="Q673" i="15"/>
  <c r="I673" i="15"/>
  <c r="V673" i="15"/>
  <c r="H653" i="15"/>
  <c r="T653" i="15"/>
  <c r="G653" i="15"/>
  <c r="Q653" i="15"/>
  <c r="V653" i="15"/>
  <c r="I653" i="15"/>
  <c r="H649" i="15"/>
  <c r="T649" i="15"/>
  <c r="G649" i="15"/>
  <c r="Q649" i="15"/>
  <c r="V649" i="15"/>
  <c r="I649" i="15"/>
  <c r="Q629" i="15"/>
  <c r="V629" i="15"/>
  <c r="I629" i="15"/>
  <c r="T629" i="15"/>
  <c r="H629" i="15"/>
  <c r="G629" i="15"/>
  <c r="Q625" i="15"/>
  <c r="V625" i="15"/>
  <c r="I625" i="15"/>
  <c r="G625" i="15"/>
  <c r="T625" i="15"/>
  <c r="H625" i="15"/>
  <c r="Q605" i="15"/>
  <c r="V605" i="15"/>
  <c r="I605" i="15"/>
  <c r="T605" i="15"/>
  <c r="H605" i="15"/>
  <c r="G605" i="15"/>
  <c r="Q601" i="15"/>
  <c r="V601" i="15"/>
  <c r="I601" i="15"/>
  <c r="G601" i="15"/>
  <c r="T601" i="15"/>
  <c r="H601" i="15"/>
  <c r="Q581" i="15"/>
  <c r="V581" i="15"/>
  <c r="I581" i="15"/>
  <c r="T581" i="15"/>
  <c r="H581" i="15"/>
  <c r="G581" i="15"/>
  <c r="Q577" i="15"/>
  <c r="V577" i="15"/>
  <c r="I577" i="15"/>
  <c r="G577" i="15"/>
  <c r="T577" i="15"/>
  <c r="H577" i="15"/>
  <c r="Q557" i="15"/>
  <c r="V557" i="15"/>
  <c r="I557" i="15"/>
  <c r="T557" i="15"/>
  <c r="H557" i="15"/>
  <c r="G557" i="15"/>
  <c r="V553" i="15"/>
  <c r="I553" i="15"/>
  <c r="H553" i="15"/>
  <c r="T553" i="15"/>
  <c r="Q553" i="15"/>
  <c r="G553" i="15"/>
  <c r="V533" i="15"/>
  <c r="I533" i="15"/>
  <c r="H533" i="15"/>
  <c r="G533" i="15"/>
  <c r="T533" i="15"/>
  <c r="Q533" i="15"/>
  <c r="V529" i="15"/>
  <c r="I529" i="15"/>
  <c r="H529" i="15"/>
  <c r="T529" i="15"/>
  <c r="Q529" i="15"/>
  <c r="G529" i="15"/>
  <c r="V509" i="15"/>
  <c r="I509" i="15"/>
  <c r="H509" i="15"/>
  <c r="G509" i="15"/>
  <c r="T509" i="15"/>
  <c r="Q509" i="15"/>
  <c r="V505" i="15"/>
  <c r="I505" i="15"/>
  <c r="H505" i="15"/>
  <c r="T505" i="15"/>
  <c r="Q505" i="15"/>
  <c r="G505" i="15"/>
  <c r="Q485" i="15"/>
  <c r="V485" i="15"/>
  <c r="I485" i="15"/>
  <c r="H485" i="15"/>
  <c r="T485" i="15"/>
  <c r="G485" i="15"/>
  <c r="Q481" i="15"/>
  <c r="V481" i="15"/>
  <c r="I481" i="15"/>
  <c r="H481" i="15"/>
  <c r="T481" i="15"/>
  <c r="G481" i="15"/>
  <c r="Q461" i="15"/>
  <c r="V461" i="15"/>
  <c r="I461" i="15"/>
  <c r="H461" i="15"/>
  <c r="T461" i="15"/>
  <c r="G461" i="15"/>
  <c r="Q457" i="15"/>
  <c r="V457" i="15"/>
  <c r="I457" i="15"/>
  <c r="H457" i="15"/>
  <c r="G457" i="15"/>
  <c r="T457" i="15"/>
  <c r="W717" i="15"/>
  <c r="W709" i="15"/>
  <c r="W701" i="15"/>
  <c r="W693" i="15"/>
  <c r="W685" i="15"/>
  <c r="W677" i="15"/>
  <c r="W669" i="15"/>
  <c r="W661" i="15"/>
  <c r="W653" i="15"/>
  <c r="W645" i="15"/>
  <c r="W637" i="15"/>
  <c r="W629" i="15"/>
  <c r="W621" i="15"/>
  <c r="W613" i="15"/>
  <c r="W605" i="15"/>
  <c r="W597" i="15"/>
  <c r="W589" i="15"/>
  <c r="W581" i="15"/>
  <c r="W573" i="15"/>
  <c r="W565" i="15"/>
  <c r="W557" i="15"/>
  <c r="W549" i="15"/>
  <c r="W541" i="15"/>
  <c r="W533" i="15"/>
  <c r="W525" i="15"/>
  <c r="W517" i="15"/>
  <c r="W509" i="15"/>
  <c r="W501" i="15"/>
  <c r="W493" i="15"/>
  <c r="W485" i="15"/>
  <c r="W477" i="15"/>
  <c r="W469" i="15"/>
  <c r="W461" i="15"/>
  <c r="I22" i="15"/>
  <c r="T24" i="15"/>
  <c r="V26" i="15"/>
  <c r="G36" i="15"/>
  <c r="I38" i="15"/>
  <c r="I54" i="15"/>
  <c r="H61" i="15"/>
  <c r="Q79" i="15"/>
  <c r="Q95" i="15"/>
  <c r="W6" i="15"/>
  <c r="H6" i="15"/>
  <c r="T6" i="15"/>
  <c r="G6" i="15"/>
  <c r="Q6" i="15"/>
  <c r="H10" i="15"/>
  <c r="T10" i="15"/>
  <c r="G10" i="15"/>
  <c r="Q10" i="15"/>
  <c r="V51" i="15"/>
  <c r="I51" i="15"/>
  <c r="H51" i="15"/>
  <c r="T51" i="15"/>
  <c r="G51" i="15"/>
  <c r="T705" i="15"/>
  <c r="G705" i="15"/>
  <c r="Q705" i="15"/>
  <c r="V705" i="15"/>
  <c r="I705" i="15"/>
  <c r="H705" i="15"/>
  <c r="T681" i="15"/>
  <c r="G681" i="15"/>
  <c r="Q681" i="15"/>
  <c r="V681" i="15"/>
  <c r="I681" i="15"/>
  <c r="H681" i="15"/>
  <c r="H657" i="15"/>
  <c r="T657" i="15"/>
  <c r="G657" i="15"/>
  <c r="Q657" i="15"/>
  <c r="I657" i="15"/>
  <c r="V657" i="15"/>
  <c r="T633" i="15"/>
  <c r="G633" i="15"/>
  <c r="Q633" i="15"/>
  <c r="V633" i="15"/>
  <c r="I633" i="15"/>
  <c r="H633" i="15"/>
  <c r="Q609" i="15"/>
  <c r="V609" i="15"/>
  <c r="I609" i="15"/>
  <c r="G609" i="15"/>
  <c r="T609" i="15"/>
  <c r="H609" i="15"/>
  <c r="Q585" i="15"/>
  <c r="V585" i="15"/>
  <c r="I585" i="15"/>
  <c r="G585" i="15"/>
  <c r="T585" i="15"/>
  <c r="H585" i="15"/>
  <c r="Q561" i="15"/>
  <c r="V561" i="15"/>
  <c r="I561" i="15"/>
  <c r="G561" i="15"/>
  <c r="T561" i="15"/>
  <c r="H561" i="15"/>
  <c r="V537" i="15"/>
  <c r="I537" i="15"/>
  <c r="H537" i="15"/>
  <c r="T537" i="15"/>
  <c r="Q537" i="15"/>
  <c r="G537" i="15"/>
  <c r="V513" i="15"/>
  <c r="I513" i="15"/>
  <c r="H513" i="15"/>
  <c r="T513" i="15"/>
  <c r="Q513" i="15"/>
  <c r="G513" i="15"/>
  <c r="Q489" i="15"/>
  <c r="V489" i="15"/>
  <c r="I489" i="15"/>
  <c r="H489" i="15"/>
  <c r="G489" i="15"/>
  <c r="T489" i="15"/>
  <c r="Q465" i="15"/>
  <c r="V465" i="15"/>
  <c r="I465" i="15"/>
  <c r="H465" i="15"/>
  <c r="T465" i="15"/>
  <c r="G465" i="15"/>
  <c r="V6" i="15"/>
  <c r="G48" i="15"/>
  <c r="V54" i="15"/>
  <c r="H73" i="15"/>
  <c r="W7" i="15"/>
  <c r="W43" i="15"/>
  <c r="W97" i="15"/>
  <c r="T121" i="15"/>
  <c r="G121" i="15"/>
  <c r="Q121" i="15"/>
  <c r="T129" i="15"/>
  <c r="G129" i="15"/>
  <c r="Q129" i="15"/>
  <c r="T137" i="15"/>
  <c r="G137" i="15"/>
  <c r="Q137" i="15"/>
  <c r="T145" i="15"/>
  <c r="G145" i="15"/>
  <c r="Q145" i="15"/>
  <c r="H153" i="15"/>
  <c r="T153" i="15"/>
  <c r="G153" i="15"/>
  <c r="Q153" i="15"/>
  <c r="H161" i="15"/>
  <c r="T161" i="15"/>
  <c r="G161" i="15"/>
  <c r="Q161" i="15"/>
  <c r="H169" i="15"/>
  <c r="T169" i="15"/>
  <c r="G169" i="15"/>
  <c r="Q169" i="15"/>
  <c r="H177" i="15"/>
  <c r="T177" i="15"/>
  <c r="G177" i="15"/>
  <c r="Q177" i="15"/>
  <c r="W185" i="15"/>
  <c r="H185" i="15"/>
  <c r="T185" i="15"/>
  <c r="G185" i="15"/>
  <c r="Q185" i="15"/>
  <c r="W195" i="15"/>
  <c r="Q195" i="15"/>
  <c r="V195" i="15"/>
  <c r="I195" i="15"/>
  <c r="H195" i="15"/>
  <c r="Q716" i="15"/>
  <c r="V716" i="15"/>
  <c r="I716" i="15"/>
  <c r="H716" i="15"/>
  <c r="T716" i="15"/>
  <c r="G716" i="15"/>
  <c r="Q712" i="15"/>
  <c r="V712" i="15"/>
  <c r="I712" i="15"/>
  <c r="H712" i="15"/>
  <c r="G712" i="15"/>
  <c r="T712" i="15"/>
  <c r="Q704" i="15"/>
  <c r="V704" i="15"/>
  <c r="I704" i="15"/>
  <c r="H704" i="15"/>
  <c r="T704" i="15"/>
  <c r="G704" i="15"/>
  <c r="Q700" i="15"/>
  <c r="V700" i="15"/>
  <c r="I700" i="15"/>
  <c r="H700" i="15"/>
  <c r="T700" i="15"/>
  <c r="G700" i="15"/>
  <c r="Q692" i="15"/>
  <c r="V692" i="15"/>
  <c r="I692" i="15"/>
  <c r="H692" i="15"/>
  <c r="T692" i="15"/>
  <c r="G692" i="15"/>
  <c r="Q688" i="15"/>
  <c r="V688" i="15"/>
  <c r="I688" i="15"/>
  <c r="H688" i="15"/>
  <c r="T688" i="15"/>
  <c r="G688" i="15"/>
  <c r="Q680" i="15"/>
  <c r="V680" i="15"/>
  <c r="I680" i="15"/>
  <c r="H680" i="15"/>
  <c r="G680" i="15"/>
  <c r="T680" i="15"/>
  <c r="Q676" i="15"/>
  <c r="V676" i="15"/>
  <c r="I676" i="15"/>
  <c r="H676" i="15"/>
  <c r="T676" i="15"/>
  <c r="G676" i="15"/>
  <c r="T668" i="15"/>
  <c r="G668" i="15"/>
  <c r="Q668" i="15"/>
  <c r="V668" i="15"/>
  <c r="I668" i="15"/>
  <c r="H668" i="15"/>
  <c r="T664" i="15"/>
  <c r="G664" i="15"/>
  <c r="Q664" i="15"/>
  <c r="V664" i="15"/>
  <c r="I664" i="15"/>
  <c r="H664" i="15"/>
  <c r="T656" i="15"/>
  <c r="G656" i="15"/>
  <c r="Q656" i="15"/>
  <c r="V656" i="15"/>
  <c r="I656" i="15"/>
  <c r="H656" i="15"/>
  <c r="T652" i="15"/>
  <c r="G652" i="15"/>
  <c r="Q652" i="15"/>
  <c r="V652" i="15"/>
  <c r="I652" i="15"/>
  <c r="H652" i="15"/>
  <c r="T644" i="15"/>
  <c r="G644" i="15"/>
  <c r="Q644" i="15"/>
  <c r="V644" i="15"/>
  <c r="I644" i="15"/>
  <c r="H644" i="15"/>
  <c r="T640" i="15"/>
  <c r="G640" i="15"/>
  <c r="Q640" i="15"/>
  <c r="V640" i="15"/>
  <c r="I640" i="15"/>
  <c r="H640" i="15"/>
  <c r="Q632" i="15"/>
  <c r="V632" i="15"/>
  <c r="I632" i="15"/>
  <c r="H632" i="15"/>
  <c r="G632" i="15"/>
  <c r="T632" i="15"/>
  <c r="V628" i="15"/>
  <c r="I628" i="15"/>
  <c r="H628" i="15"/>
  <c r="T628" i="15"/>
  <c r="Q628" i="15"/>
  <c r="G628" i="15"/>
  <c r="V620" i="15"/>
  <c r="I620" i="15"/>
  <c r="H620" i="15"/>
  <c r="Q620" i="15"/>
  <c r="G620" i="15"/>
  <c r="T620" i="15"/>
  <c r="V616" i="15"/>
  <c r="I616" i="15"/>
  <c r="H616" i="15"/>
  <c r="T616" i="15"/>
  <c r="Q616" i="15"/>
  <c r="G616" i="15"/>
  <c r="V608" i="15"/>
  <c r="I608" i="15"/>
  <c r="H608" i="15"/>
  <c r="T608" i="15"/>
  <c r="Q608" i="15"/>
  <c r="G608" i="15"/>
  <c r="V604" i="15"/>
  <c r="I604" i="15"/>
  <c r="H604" i="15"/>
  <c r="Q604" i="15"/>
  <c r="G604" i="15"/>
  <c r="T604" i="15"/>
  <c r="V596" i="15"/>
  <c r="I596" i="15"/>
  <c r="H596" i="15"/>
  <c r="Q596" i="15"/>
  <c r="G596" i="15"/>
  <c r="T596" i="15"/>
  <c r="V592" i="15"/>
  <c r="I592" i="15"/>
  <c r="H592" i="15"/>
  <c r="T592" i="15"/>
  <c r="Q592" i="15"/>
  <c r="G592" i="15"/>
  <c r="V584" i="15"/>
  <c r="I584" i="15"/>
  <c r="H584" i="15"/>
  <c r="T584" i="15"/>
  <c r="Q584" i="15"/>
  <c r="G584" i="15"/>
  <c r="V580" i="15"/>
  <c r="I580" i="15"/>
  <c r="H580" i="15"/>
  <c r="Q580" i="15"/>
  <c r="G580" i="15"/>
  <c r="T580" i="15"/>
  <c r="V572" i="15"/>
  <c r="I572" i="15"/>
  <c r="H572" i="15"/>
  <c r="Q572" i="15"/>
  <c r="G572" i="15"/>
  <c r="T572" i="15"/>
  <c r="V568" i="15"/>
  <c r="I568" i="15"/>
  <c r="H568" i="15"/>
  <c r="T568" i="15"/>
  <c r="Q568" i="15"/>
  <c r="G568" i="15"/>
  <c r="V560" i="15"/>
  <c r="I560" i="15"/>
  <c r="H560" i="15"/>
  <c r="T560" i="15"/>
  <c r="Q560" i="15"/>
  <c r="G560" i="15"/>
  <c r="V556" i="15"/>
  <c r="I556" i="15"/>
  <c r="H556" i="15"/>
  <c r="Q556" i="15"/>
  <c r="G556" i="15"/>
  <c r="T556" i="15"/>
  <c r="H548" i="15"/>
  <c r="T548" i="15"/>
  <c r="G548" i="15"/>
  <c r="V548" i="15"/>
  <c r="Q548" i="15"/>
  <c r="I548" i="15"/>
  <c r="H544" i="15"/>
  <c r="T544" i="15"/>
  <c r="G544" i="15"/>
  <c r="Q544" i="15"/>
  <c r="I544" i="15"/>
  <c r="V544" i="15"/>
  <c r="H536" i="15"/>
  <c r="T536" i="15"/>
  <c r="G536" i="15"/>
  <c r="Q536" i="15"/>
  <c r="I536" i="15"/>
  <c r="V536" i="15"/>
  <c r="H532" i="15"/>
  <c r="T532" i="15"/>
  <c r="G532" i="15"/>
  <c r="V532" i="15"/>
  <c r="Q532" i="15"/>
  <c r="I532" i="15"/>
  <c r="H524" i="15"/>
  <c r="T524" i="15"/>
  <c r="G524" i="15"/>
  <c r="V524" i="15"/>
  <c r="Q524" i="15"/>
  <c r="I524" i="15"/>
  <c r="H520" i="15"/>
  <c r="T520" i="15"/>
  <c r="G520" i="15"/>
  <c r="Q520" i="15"/>
  <c r="I520" i="15"/>
  <c r="H512" i="15"/>
  <c r="T512" i="15"/>
  <c r="G512" i="15"/>
  <c r="Q512" i="15"/>
  <c r="I512" i="15"/>
  <c r="V512" i="15"/>
  <c r="H508" i="15"/>
  <c r="T508" i="15"/>
  <c r="G508" i="15"/>
  <c r="V508" i="15"/>
  <c r="Q508" i="15"/>
  <c r="I508" i="15"/>
  <c r="H500" i="15"/>
  <c r="T500" i="15"/>
  <c r="G500" i="15"/>
  <c r="V500" i="15"/>
  <c r="Q500" i="15"/>
  <c r="I500" i="15"/>
  <c r="V496" i="15"/>
  <c r="I496" i="15"/>
  <c r="H496" i="15"/>
  <c r="T496" i="15"/>
  <c r="G496" i="15"/>
  <c r="Q496" i="15"/>
  <c r="V488" i="15"/>
  <c r="I488" i="15"/>
  <c r="H488" i="15"/>
  <c r="T488" i="15"/>
  <c r="G488" i="15"/>
  <c r="Q488" i="15"/>
  <c r="V484" i="15"/>
  <c r="I484" i="15"/>
  <c r="H484" i="15"/>
  <c r="T484" i="15"/>
  <c r="G484" i="15"/>
  <c r="Q484" i="15"/>
  <c r="V476" i="15"/>
  <c r="I476" i="15"/>
  <c r="H476" i="15"/>
  <c r="T476" i="15"/>
  <c r="G476" i="15"/>
  <c r="Q476" i="15"/>
  <c r="V472" i="15"/>
  <c r="I472" i="15"/>
  <c r="H472" i="15"/>
  <c r="T472" i="15"/>
  <c r="G472" i="15"/>
  <c r="Q472" i="15"/>
  <c r="V464" i="15"/>
  <c r="I464" i="15"/>
  <c r="H464" i="15"/>
  <c r="T464" i="15"/>
  <c r="G464" i="15"/>
  <c r="V460" i="15"/>
  <c r="I460" i="15"/>
  <c r="H460" i="15"/>
  <c r="T460" i="15"/>
  <c r="G460" i="15"/>
  <c r="Q460" i="15"/>
  <c r="H4" i="15"/>
  <c r="I5" i="15"/>
  <c r="V5" i="15"/>
  <c r="G7" i="15"/>
  <c r="T7" i="15"/>
  <c r="H8" i="15"/>
  <c r="I9" i="15"/>
  <c r="V9" i="15"/>
  <c r="G11" i="15"/>
  <c r="T11" i="15"/>
  <c r="I13" i="15"/>
  <c r="V13" i="15"/>
  <c r="G15" i="15"/>
  <c r="T15" i="15"/>
  <c r="H16" i="15"/>
  <c r="I17" i="15"/>
  <c r="V17" i="15"/>
  <c r="G19" i="15"/>
  <c r="T19" i="15"/>
  <c r="H20" i="15"/>
  <c r="I21" i="15"/>
  <c r="V21" i="15"/>
  <c r="G23" i="15"/>
  <c r="T23" i="15"/>
  <c r="I25" i="15"/>
  <c r="V25" i="15"/>
  <c r="G27" i="15"/>
  <c r="T27" i="15"/>
  <c r="H28" i="15"/>
  <c r="I29" i="15"/>
  <c r="V29" i="15"/>
  <c r="G31" i="15"/>
  <c r="T31" i="15"/>
  <c r="H32" i="15"/>
  <c r="I33" i="15"/>
  <c r="V33" i="15"/>
  <c r="G35" i="15"/>
  <c r="T35" i="15"/>
  <c r="I37" i="15"/>
  <c r="V37" i="15"/>
  <c r="G39" i="15"/>
  <c r="T39" i="15"/>
  <c r="H40" i="15"/>
  <c r="I41" i="15"/>
  <c r="V41" i="15"/>
  <c r="G43" i="15"/>
  <c r="T43" i="15"/>
  <c r="H44" i="15"/>
  <c r="I45" i="15"/>
  <c r="V45" i="15"/>
  <c r="G47" i="15"/>
  <c r="T47" i="15"/>
  <c r="I49" i="15"/>
  <c r="V49" i="15"/>
  <c r="H52" i="15"/>
  <c r="I53" i="15"/>
  <c r="V53" i="15"/>
  <c r="I57" i="15"/>
  <c r="V57" i="15"/>
  <c r="Q58" i="15"/>
  <c r="G59" i="15"/>
  <c r="T59" i="15"/>
  <c r="G63" i="15"/>
  <c r="T63" i="15"/>
  <c r="H64" i="15"/>
  <c r="I65" i="15"/>
  <c r="V65" i="15"/>
  <c r="I69" i="15"/>
  <c r="V69" i="15"/>
  <c r="Q70" i="15"/>
  <c r="G71" i="15"/>
  <c r="T71" i="15"/>
  <c r="G75" i="15"/>
  <c r="T75" i="15"/>
  <c r="H76" i="15"/>
  <c r="I77" i="15"/>
  <c r="V77" i="15"/>
  <c r="I81" i="15"/>
  <c r="V81" i="15"/>
  <c r="G83" i="15"/>
  <c r="T83" i="15"/>
  <c r="I85" i="15"/>
  <c r="V85" i="15"/>
  <c r="I89" i="15"/>
  <c r="V89" i="15"/>
  <c r="G91" i="15"/>
  <c r="T91" i="15"/>
  <c r="I93" i="15"/>
  <c r="V93" i="15"/>
  <c r="I97" i="15"/>
  <c r="V97" i="15"/>
  <c r="G99" i="15"/>
  <c r="I101" i="15"/>
  <c r="V101" i="15"/>
  <c r="I105" i="15"/>
  <c r="V105" i="15"/>
  <c r="G107" i="15"/>
  <c r="T107" i="15"/>
  <c r="I109" i="15"/>
  <c r="V109" i="15"/>
  <c r="I113" i="15"/>
  <c r="V113" i="15"/>
  <c r="H117" i="15"/>
  <c r="H125" i="15"/>
  <c r="H133" i="15"/>
  <c r="H141" i="15"/>
  <c r="I161" i="15"/>
  <c r="I177" i="15"/>
  <c r="T195" i="15"/>
  <c r="W99" i="15"/>
  <c r="V115" i="15"/>
  <c r="I115" i="15"/>
  <c r="H115" i="15"/>
  <c r="V123" i="15"/>
  <c r="I123" i="15"/>
  <c r="H123" i="15"/>
  <c r="V131" i="15"/>
  <c r="I131" i="15"/>
  <c r="H131" i="15"/>
  <c r="V139" i="15"/>
  <c r="I139" i="15"/>
  <c r="H139" i="15"/>
  <c r="Q147" i="15"/>
  <c r="V147" i="15"/>
  <c r="I147" i="15"/>
  <c r="H147" i="15"/>
  <c r="Q155" i="15"/>
  <c r="V155" i="15"/>
  <c r="I155" i="15"/>
  <c r="H155" i="15"/>
  <c r="Q163" i="15"/>
  <c r="V163" i="15"/>
  <c r="I163" i="15"/>
  <c r="H163" i="15"/>
  <c r="Q171" i="15"/>
  <c r="V171" i="15"/>
  <c r="I171" i="15"/>
  <c r="H171" i="15"/>
  <c r="Q179" i="15"/>
  <c r="V179" i="15"/>
  <c r="I179" i="15"/>
  <c r="H179" i="15"/>
  <c r="W187" i="15"/>
  <c r="Q187" i="15"/>
  <c r="V187" i="15"/>
  <c r="I187" i="15"/>
  <c r="H187" i="15"/>
  <c r="H197" i="15"/>
  <c r="E60" i="15"/>
  <c r="V723" i="15"/>
  <c r="I723" i="15"/>
  <c r="H723" i="15"/>
  <c r="T723" i="15"/>
  <c r="G723" i="15"/>
  <c r="Q723" i="15"/>
  <c r="V719" i="15"/>
  <c r="I719" i="15"/>
  <c r="H719" i="15"/>
  <c r="T719" i="15"/>
  <c r="G719" i="15"/>
  <c r="Q719" i="15"/>
  <c r="V715" i="15"/>
  <c r="I715" i="15"/>
  <c r="H715" i="15"/>
  <c r="T715" i="15"/>
  <c r="G715" i="15"/>
  <c r="Q715" i="15"/>
  <c r="V711" i="15"/>
  <c r="I711" i="15"/>
  <c r="H711" i="15"/>
  <c r="T711" i="15"/>
  <c r="G711" i="15"/>
  <c r="Q711" i="15"/>
  <c r="V707" i="15"/>
  <c r="I707" i="15"/>
  <c r="H707" i="15"/>
  <c r="T707" i="15"/>
  <c r="G707" i="15"/>
  <c r="Q707" i="15"/>
  <c r="V703" i="15"/>
  <c r="I703" i="15"/>
  <c r="H703" i="15"/>
  <c r="T703" i="15"/>
  <c r="G703" i="15"/>
  <c r="Q703" i="15"/>
  <c r="V699" i="15"/>
  <c r="I699" i="15"/>
  <c r="H699" i="15"/>
  <c r="T699" i="15"/>
  <c r="G699" i="15"/>
  <c r="Q699" i="15"/>
  <c r="V695" i="15"/>
  <c r="I695" i="15"/>
  <c r="H695" i="15"/>
  <c r="T695" i="15"/>
  <c r="G695" i="15"/>
  <c r="Q695" i="15"/>
  <c r="V691" i="15"/>
  <c r="I691" i="15"/>
  <c r="H691" i="15"/>
  <c r="T691" i="15"/>
  <c r="G691" i="15"/>
  <c r="Q691" i="15"/>
  <c r="V687" i="15"/>
  <c r="I687" i="15"/>
  <c r="H687" i="15"/>
  <c r="T687" i="15"/>
  <c r="G687" i="15"/>
  <c r="Q687" i="15"/>
  <c r="V683" i="15"/>
  <c r="I683" i="15"/>
  <c r="H683" i="15"/>
  <c r="T683" i="15"/>
  <c r="G683" i="15"/>
  <c r="Q683" i="15"/>
  <c r="V679" i="15"/>
  <c r="I679" i="15"/>
  <c r="H679" i="15"/>
  <c r="T679" i="15"/>
  <c r="G679" i="15"/>
  <c r="Q679" i="15"/>
  <c r="V675" i="15"/>
  <c r="T675" i="15"/>
  <c r="Q675" i="15"/>
  <c r="I675" i="15"/>
  <c r="H675" i="15"/>
  <c r="G675" i="15"/>
  <c r="Q671" i="15"/>
  <c r="V671" i="15"/>
  <c r="I671" i="15"/>
  <c r="H671" i="15"/>
  <c r="G671" i="15"/>
  <c r="T671" i="15"/>
  <c r="Q667" i="15"/>
  <c r="V667" i="15"/>
  <c r="I667" i="15"/>
  <c r="H667" i="15"/>
  <c r="T667" i="15"/>
  <c r="G667" i="15"/>
  <c r="Q663" i="15"/>
  <c r="V663" i="15"/>
  <c r="I663" i="15"/>
  <c r="H663" i="15"/>
  <c r="T663" i="15"/>
  <c r="G663" i="15"/>
  <c r="Q659" i="15"/>
  <c r="V659" i="15"/>
  <c r="I659" i="15"/>
  <c r="H659" i="15"/>
  <c r="T659" i="15"/>
  <c r="G659" i="15"/>
  <c r="Q655" i="15"/>
  <c r="V655" i="15"/>
  <c r="I655" i="15"/>
  <c r="H655" i="15"/>
  <c r="G655" i="15"/>
  <c r="T655" i="15"/>
  <c r="Q651" i="15"/>
  <c r="V651" i="15"/>
  <c r="I651" i="15"/>
  <c r="H651" i="15"/>
  <c r="T651" i="15"/>
  <c r="G651" i="15"/>
  <c r="Q647" i="15"/>
  <c r="V647" i="15"/>
  <c r="I647" i="15"/>
  <c r="H647" i="15"/>
  <c r="T647" i="15"/>
  <c r="G647" i="15"/>
  <c r="Q643" i="15"/>
  <c r="V643" i="15"/>
  <c r="I643" i="15"/>
  <c r="H643" i="15"/>
  <c r="T643" i="15"/>
  <c r="G643" i="15"/>
  <c r="Q639" i="15"/>
  <c r="V639" i="15"/>
  <c r="I639" i="15"/>
  <c r="H639" i="15"/>
  <c r="G639" i="15"/>
  <c r="T639" i="15"/>
  <c r="V635" i="15"/>
  <c r="I635" i="15"/>
  <c r="H635" i="15"/>
  <c r="T635" i="15"/>
  <c r="G635" i="15"/>
  <c r="Q635" i="15"/>
  <c r="V631" i="15"/>
  <c r="I631" i="15"/>
  <c r="H631" i="15"/>
  <c r="T631" i="15"/>
  <c r="G631" i="15"/>
  <c r="Q631" i="15"/>
  <c r="H627" i="15"/>
  <c r="T627" i="15"/>
  <c r="G627" i="15"/>
  <c r="I627" i="15"/>
  <c r="V627" i="15"/>
  <c r="Q627" i="15"/>
  <c r="H623" i="15"/>
  <c r="T623" i="15"/>
  <c r="G623" i="15"/>
  <c r="V623" i="15"/>
  <c r="Q623" i="15"/>
  <c r="I623" i="15"/>
  <c r="H619" i="15"/>
  <c r="T619" i="15"/>
  <c r="G619" i="15"/>
  <c r="I619" i="15"/>
  <c r="V619" i="15"/>
  <c r="Q619" i="15"/>
  <c r="H615" i="15"/>
  <c r="T615" i="15"/>
  <c r="G615" i="15"/>
  <c r="V615" i="15"/>
  <c r="Q615" i="15"/>
  <c r="I615" i="15"/>
  <c r="H611" i="15"/>
  <c r="T611" i="15"/>
  <c r="G611" i="15"/>
  <c r="I611" i="15"/>
  <c r="V611" i="15"/>
  <c r="Q611" i="15"/>
  <c r="H607" i="15"/>
  <c r="T607" i="15"/>
  <c r="G607" i="15"/>
  <c r="V607" i="15"/>
  <c r="Q607" i="15"/>
  <c r="I607" i="15"/>
  <c r="H603" i="15"/>
  <c r="T603" i="15"/>
  <c r="G603" i="15"/>
  <c r="I603" i="15"/>
  <c r="V603" i="15"/>
  <c r="Q603" i="15"/>
  <c r="H599" i="15"/>
  <c r="T599" i="15"/>
  <c r="G599" i="15"/>
  <c r="V599" i="15"/>
  <c r="Q599" i="15"/>
  <c r="I599" i="15"/>
  <c r="H595" i="15"/>
  <c r="T595" i="15"/>
  <c r="G595" i="15"/>
  <c r="I595" i="15"/>
  <c r="V595" i="15"/>
  <c r="Q595" i="15"/>
  <c r="H591" i="15"/>
  <c r="T591" i="15"/>
  <c r="G591" i="15"/>
  <c r="V591" i="15"/>
  <c r="Q591" i="15"/>
  <c r="I591" i="15"/>
  <c r="H587" i="15"/>
  <c r="T587" i="15"/>
  <c r="G587" i="15"/>
  <c r="I587" i="15"/>
  <c r="V587" i="15"/>
  <c r="Q587" i="15"/>
  <c r="H583" i="15"/>
  <c r="T583" i="15"/>
  <c r="G583" i="15"/>
  <c r="V583" i="15"/>
  <c r="Q583" i="15"/>
  <c r="I583" i="15"/>
  <c r="H579" i="15"/>
  <c r="T579" i="15"/>
  <c r="G579" i="15"/>
  <c r="I579" i="15"/>
  <c r="V579" i="15"/>
  <c r="Q579" i="15"/>
  <c r="H575" i="15"/>
  <c r="T575" i="15"/>
  <c r="G575" i="15"/>
  <c r="V575" i="15"/>
  <c r="Q575" i="15"/>
  <c r="I575" i="15"/>
  <c r="H571" i="15"/>
  <c r="T571" i="15"/>
  <c r="G571" i="15"/>
  <c r="I571" i="15"/>
  <c r="V571" i="15"/>
  <c r="Q571" i="15"/>
  <c r="H567" i="15"/>
  <c r="T567" i="15"/>
  <c r="G567" i="15"/>
  <c r="V567" i="15"/>
  <c r="Q567" i="15"/>
  <c r="I567" i="15"/>
  <c r="H563" i="15"/>
  <c r="T563" i="15"/>
  <c r="G563" i="15"/>
  <c r="I563" i="15"/>
  <c r="V563" i="15"/>
  <c r="Q563" i="15"/>
  <c r="H559" i="15"/>
  <c r="T559" i="15"/>
  <c r="G559" i="15"/>
  <c r="V559" i="15"/>
  <c r="Q559" i="15"/>
  <c r="I559" i="15"/>
  <c r="H555" i="15"/>
  <c r="T555" i="15"/>
  <c r="G555" i="15"/>
  <c r="I555" i="15"/>
  <c r="V555" i="15"/>
  <c r="Q555" i="15"/>
  <c r="T551" i="15"/>
  <c r="G551" i="15"/>
  <c r="Q551" i="15"/>
  <c r="I551" i="15"/>
  <c r="H551" i="15"/>
  <c r="V551" i="15"/>
  <c r="T547" i="15"/>
  <c r="G547" i="15"/>
  <c r="Q547" i="15"/>
  <c r="V547" i="15"/>
  <c r="I547" i="15"/>
  <c r="H547" i="15"/>
  <c r="T543" i="15"/>
  <c r="G543" i="15"/>
  <c r="Q543" i="15"/>
  <c r="I543" i="15"/>
  <c r="H543" i="15"/>
  <c r="V543" i="15"/>
  <c r="T539" i="15"/>
  <c r="G539" i="15"/>
  <c r="Q539" i="15"/>
  <c r="V539" i="15"/>
  <c r="I539" i="15"/>
  <c r="T535" i="15"/>
  <c r="G535" i="15"/>
  <c r="Q535" i="15"/>
  <c r="I535" i="15"/>
  <c r="H535" i="15"/>
  <c r="V535" i="15"/>
  <c r="T531" i="15"/>
  <c r="G531" i="15"/>
  <c r="Q531" i="15"/>
  <c r="V531" i="15"/>
  <c r="I531" i="15"/>
  <c r="H531" i="15"/>
  <c r="T527" i="15"/>
  <c r="G527" i="15"/>
  <c r="Q527" i="15"/>
  <c r="I527" i="15"/>
  <c r="H527" i="15"/>
  <c r="V527" i="15"/>
  <c r="T523" i="15"/>
  <c r="G523" i="15"/>
  <c r="Q523" i="15"/>
  <c r="V523" i="15"/>
  <c r="I523" i="15"/>
  <c r="H523" i="15"/>
  <c r="T519" i="15"/>
  <c r="G519" i="15"/>
  <c r="Q519" i="15"/>
  <c r="I519" i="15"/>
  <c r="H519" i="15"/>
  <c r="V519" i="15"/>
  <c r="T515" i="15"/>
  <c r="G515" i="15"/>
  <c r="Q515" i="15"/>
  <c r="V515" i="15"/>
  <c r="I515" i="15"/>
  <c r="H515" i="15"/>
  <c r="T511" i="15"/>
  <c r="G511" i="15"/>
  <c r="Q511" i="15"/>
  <c r="I511" i="15"/>
  <c r="H511" i="15"/>
  <c r="V511" i="15"/>
  <c r="T507" i="15"/>
  <c r="G507" i="15"/>
  <c r="Q507" i="15"/>
  <c r="V507" i="15"/>
  <c r="I507" i="15"/>
  <c r="H507" i="15"/>
  <c r="T503" i="15"/>
  <c r="G503" i="15"/>
  <c r="Q503" i="15"/>
  <c r="I503" i="15"/>
  <c r="H503" i="15"/>
  <c r="V503" i="15"/>
  <c r="T499" i="15"/>
  <c r="V499" i="15"/>
  <c r="H499" i="15"/>
  <c r="G499" i="15"/>
  <c r="Q499" i="15"/>
  <c r="I499" i="15"/>
  <c r="H495" i="15"/>
  <c r="T495" i="15"/>
  <c r="G495" i="15"/>
  <c r="Q495" i="15"/>
  <c r="V495" i="15"/>
  <c r="I495" i="15"/>
  <c r="H491" i="15"/>
  <c r="T491" i="15"/>
  <c r="G491" i="15"/>
  <c r="Q491" i="15"/>
  <c r="I491" i="15"/>
  <c r="H487" i="15"/>
  <c r="T487" i="15"/>
  <c r="G487" i="15"/>
  <c r="Q487" i="15"/>
  <c r="V487" i="15"/>
  <c r="I487" i="15"/>
  <c r="H483" i="15"/>
  <c r="T483" i="15"/>
  <c r="G483" i="15"/>
  <c r="Q483" i="15"/>
  <c r="V483" i="15"/>
  <c r="I483" i="15"/>
  <c r="H479" i="15"/>
  <c r="T479" i="15"/>
  <c r="G479" i="15"/>
  <c r="Q479" i="15"/>
  <c r="V479" i="15"/>
  <c r="I479" i="15"/>
  <c r="H475" i="15"/>
  <c r="T475" i="15"/>
  <c r="G475" i="15"/>
  <c r="Q475" i="15"/>
  <c r="I475" i="15"/>
  <c r="V475" i="15"/>
  <c r="H471" i="15"/>
  <c r="T471" i="15"/>
  <c r="G471" i="15"/>
  <c r="Q471" i="15"/>
  <c r="V471" i="15"/>
  <c r="I471" i="15"/>
  <c r="H467" i="15"/>
  <c r="T467" i="15"/>
  <c r="G467" i="15"/>
  <c r="Q467" i="15"/>
  <c r="V467" i="15"/>
  <c r="I467" i="15"/>
  <c r="H463" i="15"/>
  <c r="T463" i="15"/>
  <c r="G463" i="15"/>
  <c r="Q463" i="15"/>
  <c r="V463" i="15"/>
  <c r="I463" i="15"/>
  <c r="H459" i="15"/>
  <c r="T459" i="15"/>
  <c r="G459" i="15"/>
  <c r="Q459" i="15"/>
  <c r="I459" i="15"/>
  <c r="V459" i="15"/>
  <c r="H455" i="15"/>
  <c r="T455" i="15"/>
  <c r="G455" i="15"/>
  <c r="Q455" i="15"/>
  <c r="V455" i="15"/>
  <c r="W716" i="15"/>
  <c r="W712" i="15"/>
  <c r="W704" i="15"/>
  <c r="W700" i="15"/>
  <c r="W692" i="15"/>
  <c r="W688" i="15"/>
  <c r="W680" i="15"/>
  <c r="W676" i="15"/>
  <c r="W668" i="15"/>
  <c r="W664" i="15"/>
  <c r="W656" i="15"/>
  <c r="W652" i="15"/>
  <c r="W644" i="15"/>
  <c r="W640" i="15"/>
  <c r="W632" i="15"/>
  <c r="W628" i="15"/>
  <c r="W620" i="15"/>
  <c r="W616" i="15"/>
  <c r="W608" i="15"/>
  <c r="W604" i="15"/>
  <c r="W596" i="15"/>
  <c r="W592" i="15"/>
  <c r="W584" i="15"/>
  <c r="W580" i="15"/>
  <c r="W572" i="15"/>
  <c r="W568" i="15"/>
  <c r="W560" i="15"/>
  <c r="W556" i="15"/>
  <c r="W548" i="15"/>
  <c r="W544" i="15"/>
  <c r="W536" i="15"/>
  <c r="W532" i="15"/>
  <c r="W524" i="15"/>
  <c r="W520" i="15"/>
  <c r="W512" i="15"/>
  <c r="W508" i="15"/>
  <c r="W500" i="15"/>
  <c r="W496" i="15"/>
  <c r="W488" i="15"/>
  <c r="W484" i="15"/>
  <c r="W476" i="15"/>
  <c r="W472" i="15"/>
  <c r="W464" i="15"/>
  <c r="W460" i="15"/>
  <c r="I4" i="15"/>
  <c r="V4" i="15"/>
  <c r="H7" i="15"/>
  <c r="I8" i="15"/>
  <c r="V8" i="15"/>
  <c r="H11" i="15"/>
  <c r="Q13" i="15"/>
  <c r="H15" i="15"/>
  <c r="I16" i="15"/>
  <c r="V16" i="15"/>
  <c r="Q17" i="15"/>
  <c r="H19" i="15"/>
  <c r="I20" i="15"/>
  <c r="V20" i="15"/>
  <c r="Q21" i="15"/>
  <c r="H23" i="15"/>
  <c r="Q25" i="15"/>
  <c r="H27" i="15"/>
  <c r="I28" i="15"/>
  <c r="V28" i="15"/>
  <c r="Q29" i="15"/>
  <c r="H31" i="15"/>
  <c r="I32" i="15"/>
  <c r="V32" i="15"/>
  <c r="Q33" i="15"/>
  <c r="H35" i="15"/>
  <c r="Q37" i="15"/>
  <c r="H39" i="15"/>
  <c r="I40" i="15"/>
  <c r="V40" i="15"/>
  <c r="H43" i="15"/>
  <c r="I44" i="15"/>
  <c r="V44" i="15"/>
  <c r="H47" i="15"/>
  <c r="Q49" i="15"/>
  <c r="I52" i="15"/>
  <c r="V52" i="15"/>
  <c r="Q53" i="15"/>
  <c r="Q57" i="15"/>
  <c r="G58" i="15"/>
  <c r="T58" i="15"/>
  <c r="H59" i="15"/>
  <c r="H63" i="15"/>
  <c r="I64" i="15"/>
  <c r="V64" i="15"/>
  <c r="Q65" i="15"/>
  <c r="Q69" i="15"/>
  <c r="G70" i="15"/>
  <c r="T70" i="15"/>
  <c r="H71" i="15"/>
  <c r="H75" i="15"/>
  <c r="I76" i="15"/>
  <c r="V76" i="15"/>
  <c r="Q77" i="15"/>
  <c r="Q81" i="15"/>
  <c r="H83" i="15"/>
  <c r="Q85" i="15"/>
  <c r="Q89" i="15"/>
  <c r="H91" i="15"/>
  <c r="Q93" i="15"/>
  <c r="Q97" i="15"/>
  <c r="H99" i="15"/>
  <c r="Q101" i="15"/>
  <c r="Q105" i="15"/>
  <c r="H107" i="15"/>
  <c r="Q109" i="15"/>
  <c r="Q113" i="15"/>
  <c r="G115" i="15"/>
  <c r="V121" i="15"/>
  <c r="G123" i="15"/>
  <c r="V129" i="15"/>
  <c r="G131" i="15"/>
  <c r="V137" i="15"/>
  <c r="G139" i="15"/>
  <c r="V145" i="15"/>
  <c r="G155" i="15"/>
  <c r="V161" i="15"/>
  <c r="G171" i="15"/>
  <c r="V177" i="15"/>
  <c r="G187" i="15"/>
  <c r="I455" i="15"/>
  <c r="V491" i="15"/>
  <c r="W5" i="15"/>
  <c r="W9" i="15"/>
  <c r="W41" i="15"/>
  <c r="W45" i="15"/>
  <c r="T117" i="15"/>
  <c r="G117" i="15"/>
  <c r="Q117" i="15"/>
  <c r="T125" i="15"/>
  <c r="G125" i="15"/>
  <c r="Q125" i="15"/>
  <c r="T133" i="15"/>
  <c r="G133" i="15"/>
  <c r="Q133" i="15"/>
  <c r="T141" i="15"/>
  <c r="G141" i="15"/>
  <c r="Q141" i="15"/>
  <c r="H149" i="15"/>
  <c r="T149" i="15"/>
  <c r="G149" i="15"/>
  <c r="Q149" i="15"/>
  <c r="H157" i="15"/>
  <c r="T157" i="15"/>
  <c r="G157" i="15"/>
  <c r="Q157" i="15"/>
  <c r="H165" i="15"/>
  <c r="T165" i="15"/>
  <c r="G165" i="15"/>
  <c r="Q165" i="15"/>
  <c r="H173" i="15"/>
  <c r="T173" i="15"/>
  <c r="G173" i="15"/>
  <c r="Q173" i="15"/>
  <c r="H181" i="15"/>
  <c r="T181" i="15"/>
  <c r="G181" i="15"/>
  <c r="Q181" i="15"/>
  <c r="W189" i="15"/>
  <c r="H189" i="15"/>
  <c r="T189" i="15"/>
  <c r="G189" i="15"/>
  <c r="Q189" i="15"/>
  <c r="E108" i="15"/>
  <c r="W108" i="15" s="1"/>
  <c r="H722" i="15"/>
  <c r="T722" i="15"/>
  <c r="G722" i="15"/>
  <c r="Q722" i="15"/>
  <c r="V722" i="15"/>
  <c r="I722" i="15"/>
  <c r="H718" i="15"/>
  <c r="T718" i="15"/>
  <c r="G718" i="15"/>
  <c r="Q718" i="15"/>
  <c r="V718" i="15"/>
  <c r="I718" i="15"/>
  <c r="H710" i="15"/>
  <c r="T710" i="15"/>
  <c r="G710" i="15"/>
  <c r="Q710" i="15"/>
  <c r="V710" i="15"/>
  <c r="I710" i="15"/>
  <c r="H706" i="15"/>
  <c r="T706" i="15"/>
  <c r="G706" i="15"/>
  <c r="Q706" i="15"/>
  <c r="V706" i="15"/>
  <c r="I706" i="15"/>
  <c r="H698" i="15"/>
  <c r="T698" i="15"/>
  <c r="G698" i="15"/>
  <c r="Q698" i="15"/>
  <c r="I698" i="15"/>
  <c r="V698" i="15"/>
  <c r="H694" i="15"/>
  <c r="T694" i="15"/>
  <c r="G694" i="15"/>
  <c r="Q694" i="15"/>
  <c r="V694" i="15"/>
  <c r="I694" i="15"/>
  <c r="H686" i="15"/>
  <c r="T686" i="15"/>
  <c r="G686" i="15"/>
  <c r="Q686" i="15"/>
  <c r="V686" i="15"/>
  <c r="I686" i="15"/>
  <c r="H682" i="15"/>
  <c r="T682" i="15"/>
  <c r="G682" i="15"/>
  <c r="Q682" i="15"/>
  <c r="I682" i="15"/>
  <c r="V682" i="15"/>
  <c r="V674" i="15"/>
  <c r="I674" i="15"/>
  <c r="H674" i="15"/>
  <c r="T674" i="15"/>
  <c r="G674" i="15"/>
  <c r="Q674" i="15"/>
  <c r="V670" i="15"/>
  <c r="I670" i="15"/>
  <c r="H670" i="15"/>
  <c r="T670" i="15"/>
  <c r="G670" i="15"/>
  <c r="Q670" i="15"/>
  <c r="V662" i="15"/>
  <c r="I662" i="15"/>
  <c r="H662" i="15"/>
  <c r="T662" i="15"/>
  <c r="G662" i="15"/>
  <c r="Q662" i="15"/>
  <c r="V658" i="15"/>
  <c r="I658" i="15"/>
  <c r="H658" i="15"/>
  <c r="T658" i="15"/>
  <c r="G658" i="15"/>
  <c r="Q658" i="15"/>
  <c r="V650" i="15"/>
  <c r="I650" i="15"/>
  <c r="H650" i="15"/>
  <c r="T650" i="15"/>
  <c r="G650" i="15"/>
  <c r="Q650" i="15"/>
  <c r="V646" i="15"/>
  <c r="I646" i="15"/>
  <c r="H646" i="15"/>
  <c r="T646" i="15"/>
  <c r="G646" i="15"/>
  <c r="Q646" i="15"/>
  <c r="V638" i="15"/>
  <c r="H638" i="15"/>
  <c r="T638" i="15"/>
  <c r="G638" i="15"/>
  <c r="Q638" i="15"/>
  <c r="I638" i="15"/>
  <c r="H634" i="15"/>
  <c r="T634" i="15"/>
  <c r="G634" i="15"/>
  <c r="Q634" i="15"/>
  <c r="I634" i="15"/>
  <c r="V634" i="15"/>
  <c r="T626" i="15"/>
  <c r="G626" i="15"/>
  <c r="Q626" i="15"/>
  <c r="H626" i="15"/>
  <c r="V626" i="15"/>
  <c r="I626" i="15"/>
  <c r="T622" i="15"/>
  <c r="G622" i="15"/>
  <c r="Q622" i="15"/>
  <c r="I622" i="15"/>
  <c r="H622" i="15"/>
  <c r="V622" i="15"/>
  <c r="T614" i="15"/>
  <c r="G614" i="15"/>
  <c r="Q614" i="15"/>
  <c r="I614" i="15"/>
  <c r="V614" i="15"/>
  <c r="H614" i="15"/>
  <c r="T610" i="15"/>
  <c r="G610" i="15"/>
  <c r="Q610" i="15"/>
  <c r="H610" i="15"/>
  <c r="V610" i="15"/>
  <c r="I610" i="15"/>
  <c r="T602" i="15"/>
  <c r="G602" i="15"/>
  <c r="Q602" i="15"/>
  <c r="H602" i="15"/>
  <c r="V602" i="15"/>
  <c r="I602" i="15"/>
  <c r="T598" i="15"/>
  <c r="G598" i="15"/>
  <c r="Q598" i="15"/>
  <c r="I598" i="15"/>
  <c r="V598" i="15"/>
  <c r="H598" i="15"/>
  <c r="T590" i="15"/>
  <c r="G590" i="15"/>
  <c r="Q590" i="15"/>
  <c r="I590" i="15"/>
  <c r="H590" i="15"/>
  <c r="V590" i="15"/>
  <c r="T586" i="15"/>
  <c r="G586" i="15"/>
  <c r="Q586" i="15"/>
  <c r="H586" i="15"/>
  <c r="V586" i="15"/>
  <c r="I586" i="15"/>
  <c r="T578" i="15"/>
  <c r="G578" i="15"/>
  <c r="Q578" i="15"/>
  <c r="H578" i="15"/>
  <c r="V578" i="15"/>
  <c r="I578" i="15"/>
  <c r="T574" i="15"/>
  <c r="G574" i="15"/>
  <c r="Q574" i="15"/>
  <c r="I574" i="15"/>
  <c r="H574" i="15"/>
  <c r="V574" i="15"/>
  <c r="T566" i="15"/>
  <c r="G566" i="15"/>
  <c r="Q566" i="15"/>
  <c r="I566" i="15"/>
  <c r="V566" i="15"/>
  <c r="H566" i="15"/>
  <c r="T562" i="15"/>
  <c r="G562" i="15"/>
  <c r="Q562" i="15"/>
  <c r="H562" i="15"/>
  <c r="V562" i="15"/>
  <c r="I562" i="15"/>
  <c r="T554" i="15"/>
  <c r="G554" i="15"/>
  <c r="Q554" i="15"/>
  <c r="H554" i="15"/>
  <c r="V554" i="15"/>
  <c r="I554" i="15"/>
  <c r="Q550" i="15"/>
  <c r="V550" i="15"/>
  <c r="I550" i="15"/>
  <c r="H550" i="15"/>
  <c r="G550" i="15"/>
  <c r="T550" i="15"/>
  <c r="Q542" i="15"/>
  <c r="V542" i="15"/>
  <c r="I542" i="15"/>
  <c r="H542" i="15"/>
  <c r="G542" i="15"/>
  <c r="T542" i="15"/>
  <c r="Q538" i="15"/>
  <c r="V538" i="15"/>
  <c r="I538" i="15"/>
  <c r="T538" i="15"/>
  <c r="H538" i="15"/>
  <c r="G538" i="15"/>
  <c r="Q530" i="15"/>
  <c r="V530" i="15"/>
  <c r="I530" i="15"/>
  <c r="T530" i="15"/>
  <c r="H530" i="15"/>
  <c r="G530" i="15"/>
  <c r="Q526" i="15"/>
  <c r="V526" i="15"/>
  <c r="I526" i="15"/>
  <c r="H526" i="15"/>
  <c r="G526" i="15"/>
  <c r="T526" i="15"/>
  <c r="Q518" i="15"/>
  <c r="V518" i="15"/>
  <c r="I518" i="15"/>
  <c r="H518" i="15"/>
  <c r="G518" i="15"/>
  <c r="T518" i="15"/>
  <c r="Q514" i="15"/>
  <c r="V514" i="15"/>
  <c r="I514" i="15"/>
  <c r="T514" i="15"/>
  <c r="H514" i="15"/>
  <c r="G514" i="15"/>
  <c r="Q506" i="15"/>
  <c r="V506" i="15"/>
  <c r="I506" i="15"/>
  <c r="T506" i="15"/>
  <c r="H506" i="15"/>
  <c r="G506" i="15"/>
  <c r="Q502" i="15"/>
  <c r="V502" i="15"/>
  <c r="I502" i="15"/>
  <c r="H502" i="15"/>
  <c r="G502" i="15"/>
  <c r="T494" i="15"/>
  <c r="G494" i="15"/>
  <c r="Q494" i="15"/>
  <c r="V494" i="15"/>
  <c r="I494" i="15"/>
  <c r="H494" i="15"/>
  <c r="T490" i="15"/>
  <c r="G490" i="15"/>
  <c r="Q490" i="15"/>
  <c r="V490" i="15"/>
  <c r="I490" i="15"/>
  <c r="H490" i="15"/>
  <c r="T482" i="15"/>
  <c r="G482" i="15"/>
  <c r="Q482" i="15"/>
  <c r="V482" i="15"/>
  <c r="I482" i="15"/>
  <c r="H482" i="15"/>
  <c r="T478" i="15"/>
  <c r="G478" i="15"/>
  <c r="Q478" i="15"/>
  <c r="V478" i="15"/>
  <c r="I478" i="15"/>
  <c r="H478" i="15"/>
  <c r="T470" i="15"/>
  <c r="G470" i="15"/>
  <c r="Q470" i="15"/>
  <c r="V470" i="15"/>
  <c r="I470" i="15"/>
  <c r="H470" i="15"/>
  <c r="T466" i="15"/>
  <c r="G466" i="15"/>
  <c r="Q466" i="15"/>
  <c r="V466" i="15"/>
  <c r="I466" i="15"/>
  <c r="H466" i="15"/>
  <c r="T458" i="15"/>
  <c r="G458" i="15"/>
  <c r="Q458" i="15"/>
  <c r="V458" i="15"/>
  <c r="I458" i="15"/>
  <c r="H458" i="15"/>
  <c r="T454" i="15"/>
  <c r="G454" i="15"/>
  <c r="Q454" i="15"/>
  <c r="V454" i="15"/>
  <c r="I454" i="15"/>
  <c r="H454" i="15"/>
  <c r="Q4" i="15"/>
  <c r="G5" i="15"/>
  <c r="T5" i="15"/>
  <c r="I7" i="15"/>
  <c r="V7" i="15"/>
  <c r="Q8" i="15"/>
  <c r="G9" i="15"/>
  <c r="T9" i="15"/>
  <c r="I11" i="15"/>
  <c r="V11" i="15"/>
  <c r="G13" i="15"/>
  <c r="T13" i="15"/>
  <c r="I15" i="15"/>
  <c r="V15" i="15"/>
  <c r="G17" i="15"/>
  <c r="T17" i="15"/>
  <c r="I19" i="15"/>
  <c r="V19" i="15"/>
  <c r="G21" i="15"/>
  <c r="T21" i="15"/>
  <c r="I23" i="15"/>
  <c r="V23" i="15"/>
  <c r="G25" i="15"/>
  <c r="T25" i="15"/>
  <c r="I27" i="15"/>
  <c r="V27" i="15"/>
  <c r="G29" i="15"/>
  <c r="T29" i="15"/>
  <c r="I31" i="15"/>
  <c r="V31" i="15"/>
  <c r="G33" i="15"/>
  <c r="T33" i="15"/>
  <c r="I35" i="15"/>
  <c r="V35" i="15"/>
  <c r="G37" i="15"/>
  <c r="T37" i="15"/>
  <c r="I39" i="15"/>
  <c r="V39" i="15"/>
  <c r="Q40" i="15"/>
  <c r="G41" i="15"/>
  <c r="T41" i="15"/>
  <c r="I43" i="15"/>
  <c r="V43" i="15"/>
  <c r="Q44" i="15"/>
  <c r="G45" i="15"/>
  <c r="T45" i="15"/>
  <c r="I47" i="15"/>
  <c r="V47" i="15"/>
  <c r="G49" i="15"/>
  <c r="T49" i="15"/>
  <c r="G53" i="15"/>
  <c r="T53" i="15"/>
  <c r="G57" i="15"/>
  <c r="T57" i="15"/>
  <c r="H58" i="15"/>
  <c r="I59" i="15"/>
  <c r="V59" i="15"/>
  <c r="I63" i="15"/>
  <c r="V63" i="15"/>
  <c r="G65" i="15"/>
  <c r="T65" i="15"/>
  <c r="G69" i="15"/>
  <c r="T69" i="15"/>
  <c r="H70" i="15"/>
  <c r="I71" i="15"/>
  <c r="V71" i="15"/>
  <c r="I75" i="15"/>
  <c r="V75" i="15"/>
  <c r="G77" i="15"/>
  <c r="T77" i="15"/>
  <c r="G81" i="15"/>
  <c r="T81" i="15"/>
  <c r="I83" i="15"/>
  <c r="V83" i="15"/>
  <c r="G85" i="15"/>
  <c r="T85" i="15"/>
  <c r="G89" i="15"/>
  <c r="T89" i="15"/>
  <c r="I91" i="15"/>
  <c r="V91" i="15"/>
  <c r="G93" i="15"/>
  <c r="T93" i="15"/>
  <c r="G97" i="15"/>
  <c r="T97" i="15"/>
  <c r="I99" i="15"/>
  <c r="V99" i="15"/>
  <c r="G101" i="15"/>
  <c r="T101" i="15"/>
  <c r="G105" i="15"/>
  <c r="T105" i="15"/>
  <c r="I107" i="15"/>
  <c r="V107" i="15"/>
  <c r="G109" i="15"/>
  <c r="T109" i="15"/>
  <c r="G113" i="15"/>
  <c r="T113" i="15"/>
  <c r="Q115" i="15"/>
  <c r="H121" i="15"/>
  <c r="Q123" i="15"/>
  <c r="H129" i="15"/>
  <c r="Q131" i="15"/>
  <c r="H137" i="15"/>
  <c r="Q139" i="15"/>
  <c r="H145" i="15"/>
  <c r="I153" i="15"/>
  <c r="T155" i="15"/>
  <c r="V157" i="15"/>
  <c r="I169" i="15"/>
  <c r="T171" i="15"/>
  <c r="V173" i="15"/>
  <c r="I185" i="15"/>
  <c r="T187" i="15"/>
  <c r="V189" i="15"/>
  <c r="T502" i="15"/>
  <c r="E199" i="15"/>
  <c r="C205" i="15"/>
  <c r="C209" i="15"/>
  <c r="E207" i="15"/>
  <c r="C213" i="15"/>
  <c r="E193" i="15"/>
  <c r="C56" i="15"/>
  <c r="E50" i="15"/>
  <c r="C88" i="15"/>
  <c r="E82" i="15"/>
  <c r="C114" i="15"/>
  <c r="E66" i="15"/>
  <c r="E72" i="15"/>
  <c r="E78" i="15"/>
  <c r="E84" i="15"/>
  <c r="E90" i="15"/>
  <c r="E96" i="15"/>
  <c r="E102" i="15"/>
  <c r="W102" i="15" s="1"/>
  <c r="W46" i="15"/>
  <c r="W48" i="15"/>
  <c r="W49" i="15"/>
  <c r="W47" i="15"/>
  <c r="W51" i="15"/>
  <c r="H34" i="16"/>
  <c r="E197" i="15" s="1"/>
  <c r="V197" i="15" s="1"/>
  <c r="L34" i="16"/>
  <c r="E201" i="15" s="1"/>
  <c r="H38" i="16"/>
  <c r="L38" i="16"/>
  <c r="H42" i="16"/>
  <c r="L42" i="16"/>
  <c r="H46" i="16"/>
  <c r="L46" i="16"/>
  <c r="H50" i="16"/>
  <c r="L50" i="16"/>
  <c r="H54" i="16"/>
  <c r="L54" i="16"/>
  <c r="H58" i="16"/>
  <c r="L58" i="16"/>
  <c r="I34" i="16"/>
  <c r="G35" i="16"/>
  <c r="K35" i="16"/>
  <c r="I38" i="16"/>
  <c r="G39" i="16"/>
  <c r="K39" i="16"/>
  <c r="I42" i="16"/>
  <c r="G43" i="16"/>
  <c r="K43" i="16"/>
  <c r="I46" i="16"/>
  <c r="G47" i="16"/>
  <c r="K47" i="16"/>
  <c r="I50" i="16"/>
  <c r="G51" i="16"/>
  <c r="K51" i="16"/>
  <c r="I54" i="16"/>
  <c r="G55" i="16"/>
  <c r="K55" i="16"/>
  <c r="I58" i="16"/>
  <c r="G59" i="16"/>
  <c r="K59" i="16"/>
  <c r="H35" i="16"/>
  <c r="E203" i="15" s="1"/>
  <c r="H39" i="16"/>
  <c r="H43" i="16"/>
  <c r="H47" i="16"/>
  <c r="H51" i="16"/>
  <c r="H55" i="16"/>
  <c r="H59" i="16"/>
  <c r="W107" i="15"/>
  <c r="W109" i="15"/>
  <c r="W111" i="15"/>
  <c r="W16" i="15"/>
  <c r="W18" i="15"/>
  <c r="W20" i="15"/>
  <c r="W17" i="15"/>
  <c r="W19" i="15"/>
  <c r="W21" i="15"/>
  <c r="W10" i="15"/>
  <c r="W11" i="15"/>
  <c r="W12" i="15"/>
  <c r="W13" i="15"/>
  <c r="W14" i="15"/>
  <c r="W15" i="15"/>
  <c r="W101" i="15"/>
  <c r="W103" i="15"/>
  <c r="W105" i="15"/>
  <c r="W197" i="15"/>
  <c r="Q197" i="15" l="1"/>
  <c r="G197" i="15"/>
  <c r="T197" i="15"/>
  <c r="I197" i="15"/>
  <c r="H193" i="15"/>
  <c r="T193" i="15"/>
  <c r="G193" i="15"/>
  <c r="Q193" i="15"/>
  <c r="V193" i="15"/>
  <c r="I193" i="15"/>
  <c r="W193" i="15"/>
  <c r="W50" i="15"/>
  <c r="H50" i="15"/>
  <c r="T50" i="15"/>
  <c r="G50" i="15"/>
  <c r="Q50" i="15"/>
  <c r="I50" i="15"/>
  <c r="V50" i="15"/>
  <c r="Q199" i="15"/>
  <c r="V199" i="15"/>
  <c r="I199" i="15"/>
  <c r="H199" i="15"/>
  <c r="G199" i="15"/>
  <c r="T199" i="15"/>
  <c r="W96" i="15"/>
  <c r="Q96" i="15"/>
  <c r="V96" i="15"/>
  <c r="I96" i="15"/>
  <c r="H96" i="15"/>
  <c r="G96" i="15"/>
  <c r="T96" i="15"/>
  <c r="Q72" i="15"/>
  <c r="V72" i="15"/>
  <c r="I72" i="15"/>
  <c r="H72" i="15"/>
  <c r="T72" i="15"/>
  <c r="G72" i="15"/>
  <c r="H90" i="15"/>
  <c r="T90" i="15"/>
  <c r="G90" i="15"/>
  <c r="Q90" i="15"/>
  <c r="V90" i="15"/>
  <c r="I90" i="15"/>
  <c r="H66" i="15"/>
  <c r="T66" i="15"/>
  <c r="G66" i="15"/>
  <c r="Q66" i="15"/>
  <c r="I66" i="15"/>
  <c r="V66" i="15"/>
  <c r="Q108" i="15"/>
  <c r="V108" i="15"/>
  <c r="I108" i="15"/>
  <c r="H108" i="15"/>
  <c r="T108" i="15"/>
  <c r="G108" i="15"/>
  <c r="Q60" i="15"/>
  <c r="V60" i="15"/>
  <c r="I60" i="15"/>
  <c r="H60" i="15"/>
  <c r="G60" i="15"/>
  <c r="T60" i="15"/>
  <c r="Q84" i="15"/>
  <c r="V84" i="15"/>
  <c r="I84" i="15"/>
  <c r="H84" i="15"/>
  <c r="T84" i="15"/>
  <c r="G84" i="15"/>
  <c r="Q207" i="15"/>
  <c r="V207" i="15"/>
  <c r="I207" i="15"/>
  <c r="H207" i="15"/>
  <c r="T207" i="15"/>
  <c r="G207" i="15"/>
  <c r="H102" i="15"/>
  <c r="T102" i="15"/>
  <c r="G102" i="15"/>
  <c r="Q102" i="15"/>
  <c r="V102" i="15"/>
  <c r="I102" i="15"/>
  <c r="H78" i="15"/>
  <c r="T78" i="15"/>
  <c r="G78" i="15"/>
  <c r="Q78" i="15"/>
  <c r="V78" i="15"/>
  <c r="I78" i="15"/>
  <c r="H82" i="15"/>
  <c r="T82" i="15"/>
  <c r="G82" i="15"/>
  <c r="Q82" i="15"/>
  <c r="I82" i="15"/>
  <c r="V82" i="15"/>
  <c r="W201" i="15"/>
  <c r="H201" i="15"/>
  <c r="T201" i="15"/>
  <c r="G201" i="15"/>
  <c r="Q201" i="15"/>
  <c r="I201" i="15"/>
  <c r="V201" i="15"/>
  <c r="Q203" i="15"/>
  <c r="V203" i="15"/>
  <c r="I203" i="15"/>
  <c r="H203" i="15"/>
  <c r="T203" i="15"/>
  <c r="G203" i="15"/>
  <c r="C215" i="15"/>
  <c r="E209" i="15"/>
  <c r="C219" i="15"/>
  <c r="E213" i="15"/>
  <c r="C211" i="15"/>
  <c r="E205" i="15"/>
  <c r="C94" i="15"/>
  <c r="E88" i="15"/>
  <c r="C120" i="15"/>
  <c r="E114" i="15"/>
  <c r="C62" i="15"/>
  <c r="E56" i="15"/>
  <c r="W207" i="15"/>
  <c r="W199" i="15"/>
  <c r="W55" i="15"/>
  <c r="W27" i="15"/>
  <c r="W22" i="15"/>
  <c r="W115" i="15"/>
  <c r="W54" i="15"/>
  <c r="W23" i="15"/>
  <c r="W26" i="15"/>
  <c r="W203" i="15"/>
  <c r="W57" i="15"/>
  <c r="W53" i="15"/>
  <c r="W24" i="15"/>
  <c r="W117" i="15"/>
  <c r="W113" i="15"/>
  <c r="W52" i="15"/>
  <c r="W25" i="15"/>
  <c r="W114" i="15" l="1"/>
  <c r="H114" i="15"/>
  <c r="T114" i="15"/>
  <c r="I114" i="15"/>
  <c r="Q114" i="15"/>
  <c r="G114" i="15"/>
  <c r="V114" i="15"/>
  <c r="W56" i="15"/>
  <c r="Q56" i="15"/>
  <c r="V56" i="15"/>
  <c r="I56" i="15"/>
  <c r="H56" i="15"/>
  <c r="T56" i="15"/>
  <c r="G56" i="15"/>
  <c r="Q88" i="15"/>
  <c r="V88" i="15"/>
  <c r="I88" i="15"/>
  <c r="H88" i="15"/>
  <c r="T88" i="15"/>
  <c r="G88" i="15"/>
  <c r="H209" i="15"/>
  <c r="T209" i="15"/>
  <c r="G209" i="15"/>
  <c r="Q209" i="15"/>
  <c r="V209" i="15"/>
  <c r="I209" i="15"/>
  <c r="H205" i="15"/>
  <c r="T205" i="15"/>
  <c r="G205" i="15"/>
  <c r="Q205" i="15"/>
  <c r="V205" i="15"/>
  <c r="I205" i="15"/>
  <c r="H213" i="15"/>
  <c r="T213" i="15"/>
  <c r="G213" i="15"/>
  <c r="Q213" i="15"/>
  <c r="V213" i="15"/>
  <c r="I213" i="15"/>
  <c r="C225" i="15"/>
  <c r="E219" i="15"/>
  <c r="C217" i="15"/>
  <c r="E211" i="15"/>
  <c r="E215" i="15"/>
  <c r="C221" i="15"/>
  <c r="C126" i="15"/>
  <c r="E120" i="15"/>
  <c r="C68" i="15"/>
  <c r="E62" i="15"/>
  <c r="C100" i="15"/>
  <c r="E94" i="15"/>
  <c r="W31" i="15"/>
  <c r="W37" i="15"/>
  <c r="W123" i="15"/>
  <c r="W59" i="15"/>
  <c r="W209" i="15"/>
  <c r="W32" i="15"/>
  <c r="W38" i="15"/>
  <c r="W60" i="15"/>
  <c r="W121" i="15"/>
  <c r="W61" i="15"/>
  <c r="W205" i="15"/>
  <c r="W58" i="15"/>
  <c r="W119" i="15"/>
  <c r="W36" i="15"/>
  <c r="W30" i="15"/>
  <c r="W63" i="15"/>
  <c r="W29" i="15"/>
  <c r="W35" i="15"/>
  <c r="W28" i="15"/>
  <c r="W34" i="15"/>
  <c r="W39" i="15"/>
  <c r="W33" i="15"/>
  <c r="W213" i="15"/>
  <c r="W94" i="15" l="1"/>
  <c r="H94" i="15"/>
  <c r="T94" i="15"/>
  <c r="G94" i="15"/>
  <c r="Q94" i="15"/>
  <c r="V94" i="15"/>
  <c r="I94" i="15"/>
  <c r="Q215" i="15"/>
  <c r="V215" i="15"/>
  <c r="I215" i="15"/>
  <c r="H215" i="15"/>
  <c r="G215" i="15"/>
  <c r="T215" i="15"/>
  <c r="Q211" i="15"/>
  <c r="V211" i="15"/>
  <c r="I211" i="15"/>
  <c r="H211" i="15"/>
  <c r="T211" i="15"/>
  <c r="G211" i="15"/>
  <c r="W120" i="15"/>
  <c r="Q120" i="15"/>
  <c r="V120" i="15"/>
  <c r="I120" i="15"/>
  <c r="G120" i="15"/>
  <c r="H120" i="15"/>
  <c r="T120" i="15"/>
  <c r="W62" i="15"/>
  <c r="H62" i="15"/>
  <c r="T62" i="15"/>
  <c r="G62" i="15"/>
  <c r="Q62" i="15"/>
  <c r="I62" i="15"/>
  <c r="V62" i="15"/>
  <c r="Q219" i="15"/>
  <c r="V219" i="15"/>
  <c r="I219" i="15"/>
  <c r="H219" i="15"/>
  <c r="T219" i="15"/>
  <c r="G219" i="15"/>
  <c r="C227" i="15"/>
  <c r="E221" i="15"/>
  <c r="C223" i="15"/>
  <c r="E217" i="15"/>
  <c r="C231" i="15"/>
  <c r="E225" i="15"/>
  <c r="C74" i="15"/>
  <c r="E68" i="15"/>
  <c r="C106" i="15"/>
  <c r="E100" i="15"/>
  <c r="C132" i="15"/>
  <c r="E126" i="15"/>
  <c r="W69" i="15"/>
  <c r="W64" i="15"/>
  <c r="W67" i="15"/>
  <c r="W127" i="15"/>
  <c r="W66" i="15"/>
  <c r="W65" i="15"/>
  <c r="W129" i="15"/>
  <c r="W219" i="15"/>
  <c r="W125" i="15"/>
  <c r="W211" i="15"/>
  <c r="W215" i="15"/>
  <c r="W100" i="15" l="1"/>
  <c r="Q100" i="15"/>
  <c r="V100" i="15"/>
  <c r="I100" i="15"/>
  <c r="H100" i="15"/>
  <c r="T100" i="15"/>
  <c r="G100" i="15"/>
  <c r="W126" i="15"/>
  <c r="H126" i="15"/>
  <c r="T126" i="15"/>
  <c r="G126" i="15"/>
  <c r="V126" i="15"/>
  <c r="Q126" i="15"/>
  <c r="I126" i="15"/>
  <c r="W68" i="15"/>
  <c r="Q68" i="15"/>
  <c r="V68" i="15"/>
  <c r="I68" i="15"/>
  <c r="H68" i="15"/>
  <c r="T68" i="15"/>
  <c r="G68" i="15"/>
  <c r="H217" i="15"/>
  <c r="T217" i="15"/>
  <c r="G217" i="15"/>
  <c r="Q217" i="15"/>
  <c r="I217" i="15"/>
  <c r="V217" i="15"/>
  <c r="H225" i="15"/>
  <c r="T225" i="15"/>
  <c r="G225" i="15"/>
  <c r="Q225" i="15"/>
  <c r="V225" i="15"/>
  <c r="I225" i="15"/>
  <c r="H221" i="15"/>
  <c r="T221" i="15"/>
  <c r="G221" i="15"/>
  <c r="Q221" i="15"/>
  <c r="V221" i="15"/>
  <c r="I221" i="15"/>
  <c r="E223" i="15"/>
  <c r="C229" i="15"/>
  <c r="E231" i="15"/>
  <c r="C237" i="15"/>
  <c r="C233" i="15"/>
  <c r="E227" i="15"/>
  <c r="C112" i="15"/>
  <c r="E106" i="15"/>
  <c r="C138" i="15"/>
  <c r="E132" i="15"/>
  <c r="C80" i="15"/>
  <c r="E74" i="15"/>
  <c r="W221" i="15"/>
  <c r="W131" i="15"/>
  <c r="W71" i="15"/>
  <c r="W72" i="15"/>
  <c r="W73" i="15"/>
  <c r="W70" i="15"/>
  <c r="W217" i="15"/>
  <c r="W225" i="15"/>
  <c r="W135" i="15"/>
  <c r="W133" i="15"/>
  <c r="W75" i="15"/>
  <c r="W74" i="15" l="1"/>
  <c r="H74" i="15"/>
  <c r="T74" i="15"/>
  <c r="G74" i="15"/>
  <c r="Q74" i="15"/>
  <c r="V74" i="15"/>
  <c r="I74" i="15"/>
  <c r="W106" i="15"/>
  <c r="H106" i="15"/>
  <c r="T106" i="15"/>
  <c r="G106" i="15"/>
  <c r="Q106" i="15"/>
  <c r="V106" i="15"/>
  <c r="I106" i="15"/>
  <c r="Q231" i="15"/>
  <c r="V231" i="15"/>
  <c r="I231" i="15"/>
  <c r="H231" i="15"/>
  <c r="G231" i="15"/>
  <c r="T231" i="15"/>
  <c r="W132" i="15"/>
  <c r="Q132" i="15"/>
  <c r="V132" i="15"/>
  <c r="I132" i="15"/>
  <c r="T132" i="15"/>
  <c r="H132" i="15"/>
  <c r="G132" i="15"/>
  <c r="Q227" i="15"/>
  <c r="V227" i="15"/>
  <c r="I227" i="15"/>
  <c r="H227" i="15"/>
  <c r="T227" i="15"/>
  <c r="G227" i="15"/>
  <c r="Q223" i="15"/>
  <c r="V223" i="15"/>
  <c r="I223" i="15"/>
  <c r="H223" i="15"/>
  <c r="T223" i="15"/>
  <c r="G223" i="15"/>
  <c r="C239" i="15"/>
  <c r="E233" i="15"/>
  <c r="C243" i="15"/>
  <c r="E237" i="15"/>
  <c r="C235" i="15"/>
  <c r="E229" i="15"/>
  <c r="C144" i="15"/>
  <c r="E138" i="15"/>
  <c r="C86" i="15"/>
  <c r="E80" i="15"/>
  <c r="C118" i="15"/>
  <c r="E112" i="15"/>
  <c r="W79" i="15"/>
  <c r="W77" i="15"/>
  <c r="W227" i="15"/>
  <c r="W231" i="15"/>
  <c r="W81" i="15"/>
  <c r="W139" i="15"/>
  <c r="W141" i="15"/>
  <c r="W223" i="15"/>
  <c r="W76" i="15"/>
  <c r="W78" i="15"/>
  <c r="W137" i="15"/>
  <c r="W112" i="15" l="1"/>
  <c r="Q112" i="15"/>
  <c r="T112" i="15"/>
  <c r="G112" i="15"/>
  <c r="V112" i="15"/>
  <c r="I112" i="15"/>
  <c r="H112" i="15"/>
  <c r="H237" i="15"/>
  <c r="T237" i="15"/>
  <c r="G237" i="15"/>
  <c r="Q237" i="15"/>
  <c r="V237" i="15"/>
  <c r="I237" i="15"/>
  <c r="H138" i="15"/>
  <c r="T138" i="15"/>
  <c r="G138" i="15"/>
  <c r="I138" i="15"/>
  <c r="V138" i="15"/>
  <c r="Q138" i="15"/>
  <c r="W80" i="15"/>
  <c r="Q80" i="15"/>
  <c r="V80" i="15"/>
  <c r="I80" i="15"/>
  <c r="H80" i="15"/>
  <c r="G80" i="15"/>
  <c r="T80" i="15"/>
  <c r="H233" i="15"/>
  <c r="T233" i="15"/>
  <c r="G233" i="15"/>
  <c r="Q233" i="15"/>
  <c r="I233" i="15"/>
  <c r="V233" i="15"/>
  <c r="W138" i="15"/>
  <c r="H229" i="15"/>
  <c r="T229" i="15"/>
  <c r="G229" i="15"/>
  <c r="Q229" i="15"/>
  <c r="V229" i="15"/>
  <c r="I229" i="15"/>
  <c r="C249" i="15"/>
  <c r="E243" i="15"/>
  <c r="C241" i="15"/>
  <c r="E235" i="15"/>
  <c r="E239" i="15"/>
  <c r="C245" i="15"/>
  <c r="C92" i="15"/>
  <c r="E86" i="15"/>
  <c r="C124" i="15"/>
  <c r="E118" i="15"/>
  <c r="C150" i="15"/>
  <c r="E144" i="15"/>
  <c r="W143" i="15"/>
  <c r="W82" i="15"/>
  <c r="W88" i="15"/>
  <c r="W85" i="15"/>
  <c r="W91" i="15"/>
  <c r="W229" i="15"/>
  <c r="W145" i="15"/>
  <c r="W237" i="15"/>
  <c r="W233" i="15"/>
  <c r="W84" i="15"/>
  <c r="W90" i="15"/>
  <c r="W147" i="15"/>
  <c r="W87" i="15"/>
  <c r="W93" i="15"/>
  <c r="W83" i="15"/>
  <c r="W89" i="15"/>
  <c r="W118" i="15" l="1"/>
  <c r="H118" i="15"/>
  <c r="T118" i="15"/>
  <c r="G118" i="15"/>
  <c r="V118" i="15"/>
  <c r="Q118" i="15"/>
  <c r="I118" i="15"/>
  <c r="Q239" i="15"/>
  <c r="V239" i="15"/>
  <c r="I239" i="15"/>
  <c r="H239" i="15"/>
  <c r="T239" i="15"/>
  <c r="G239" i="15"/>
  <c r="Q235" i="15"/>
  <c r="V235" i="15"/>
  <c r="I235" i="15"/>
  <c r="H235" i="15"/>
  <c r="T235" i="15"/>
  <c r="G235" i="15"/>
  <c r="W144" i="15"/>
  <c r="Q144" i="15"/>
  <c r="V144" i="15"/>
  <c r="I144" i="15"/>
  <c r="G144" i="15"/>
  <c r="T144" i="15"/>
  <c r="H144" i="15"/>
  <c r="W86" i="15"/>
  <c r="H86" i="15"/>
  <c r="T86" i="15"/>
  <c r="G86" i="15"/>
  <c r="Q86" i="15"/>
  <c r="V86" i="15"/>
  <c r="I86" i="15"/>
  <c r="Q243" i="15"/>
  <c r="V243" i="15"/>
  <c r="I243" i="15"/>
  <c r="H243" i="15"/>
  <c r="T243" i="15"/>
  <c r="G243" i="15"/>
  <c r="C247" i="15"/>
  <c r="E241" i="15"/>
  <c r="C251" i="15"/>
  <c r="E245" i="15"/>
  <c r="C255" i="15"/>
  <c r="E249" i="15"/>
  <c r="E124" i="15"/>
  <c r="C130" i="15"/>
  <c r="C156" i="15"/>
  <c r="E150" i="15"/>
  <c r="W150" i="15" s="1"/>
  <c r="E92" i="15"/>
  <c r="C98" i="15"/>
  <c r="W153" i="15"/>
  <c r="W149" i="15"/>
  <c r="W239" i="15"/>
  <c r="W243" i="15"/>
  <c r="W151" i="15"/>
  <c r="W235" i="15"/>
  <c r="W92" i="15" l="1"/>
  <c r="Q92" i="15"/>
  <c r="V92" i="15"/>
  <c r="I92" i="15"/>
  <c r="H92" i="15"/>
  <c r="T92" i="15"/>
  <c r="G92" i="15"/>
  <c r="V150" i="15"/>
  <c r="I150" i="15"/>
  <c r="H150" i="15"/>
  <c r="T150" i="15"/>
  <c r="G150" i="15"/>
  <c r="Q150" i="15"/>
  <c r="H245" i="15"/>
  <c r="T245" i="15"/>
  <c r="G245" i="15"/>
  <c r="Q245" i="15"/>
  <c r="V245" i="15"/>
  <c r="I245" i="15"/>
  <c r="W124" i="15"/>
  <c r="Q124" i="15"/>
  <c r="V124" i="15"/>
  <c r="I124" i="15"/>
  <c r="T124" i="15"/>
  <c r="H124" i="15"/>
  <c r="G124" i="15"/>
  <c r="H241" i="15"/>
  <c r="T241" i="15"/>
  <c r="G241" i="15"/>
  <c r="Q241" i="15"/>
  <c r="V241" i="15"/>
  <c r="I241" i="15"/>
  <c r="H249" i="15"/>
  <c r="T249" i="15"/>
  <c r="G249" i="15"/>
  <c r="Q249" i="15"/>
  <c r="I249" i="15"/>
  <c r="V249" i="15"/>
  <c r="C257" i="15"/>
  <c r="E251" i="15"/>
  <c r="E255" i="15"/>
  <c r="C261" i="15"/>
  <c r="E247" i="15"/>
  <c r="C253" i="15"/>
  <c r="E156" i="15"/>
  <c r="C162" i="15"/>
  <c r="C104" i="15"/>
  <c r="E98" i="15"/>
  <c r="C136" i="15"/>
  <c r="E130" i="15"/>
  <c r="W157" i="15"/>
  <c r="W241" i="15"/>
  <c r="W245" i="15"/>
  <c r="W155" i="15"/>
  <c r="W159" i="15"/>
  <c r="W249" i="15"/>
  <c r="C375" i="11"/>
  <c r="C374" i="11"/>
  <c r="C373" i="11"/>
  <c r="C372" i="11"/>
  <c r="C371" i="11"/>
  <c r="C370" i="11"/>
  <c r="C285" i="11"/>
  <c r="C284" i="11"/>
  <c r="C283" i="11"/>
  <c r="C282" i="11"/>
  <c r="C281" i="11"/>
  <c r="C280" i="11"/>
  <c r="C195" i="11"/>
  <c r="C194" i="11"/>
  <c r="C193" i="11"/>
  <c r="C192" i="11"/>
  <c r="C191" i="11"/>
  <c r="C190" i="11"/>
  <c r="C105" i="11"/>
  <c r="C104" i="11"/>
  <c r="C103" i="11"/>
  <c r="C102" i="11"/>
  <c r="C101" i="11"/>
  <c r="C100" i="11"/>
  <c r="C51" i="11"/>
  <c r="C50" i="11"/>
  <c r="C49" i="11"/>
  <c r="C48" i="11"/>
  <c r="C47" i="11"/>
  <c r="C46" i="11"/>
  <c r="C15" i="11"/>
  <c r="C14" i="11"/>
  <c r="C13" i="11"/>
  <c r="C12" i="11"/>
  <c r="C11" i="11"/>
  <c r="C10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2" i="10"/>
  <c r="E6" i="11" s="1"/>
  <c r="Q247" i="15" l="1"/>
  <c r="V247" i="15"/>
  <c r="I247" i="15"/>
  <c r="H247" i="15"/>
  <c r="G247" i="15"/>
  <c r="T247" i="15"/>
  <c r="H255" i="15"/>
  <c r="T255" i="15"/>
  <c r="G255" i="15"/>
  <c r="V255" i="15"/>
  <c r="Q255" i="15"/>
  <c r="I255" i="15"/>
  <c r="W130" i="15"/>
  <c r="H130" i="15"/>
  <c r="T130" i="15"/>
  <c r="G130" i="15"/>
  <c r="I130" i="15"/>
  <c r="V130" i="15"/>
  <c r="Q130" i="15"/>
  <c r="T156" i="15"/>
  <c r="G156" i="15"/>
  <c r="Q156" i="15"/>
  <c r="V156" i="15"/>
  <c r="I156" i="15"/>
  <c r="H156" i="15"/>
  <c r="W156" i="15"/>
  <c r="W98" i="15"/>
  <c r="H98" i="15"/>
  <c r="T98" i="15"/>
  <c r="G98" i="15"/>
  <c r="Q98" i="15"/>
  <c r="I98" i="15"/>
  <c r="V98" i="15"/>
  <c r="Q251" i="15"/>
  <c r="V251" i="15"/>
  <c r="I251" i="15"/>
  <c r="H251" i="15"/>
  <c r="T251" i="15"/>
  <c r="G251" i="15"/>
  <c r="W6" i="11"/>
  <c r="Q6" i="11"/>
  <c r="V6" i="11"/>
  <c r="T6" i="11"/>
  <c r="I6" i="11"/>
  <c r="C263" i="15"/>
  <c r="E257" i="15"/>
  <c r="C267" i="15"/>
  <c r="E261" i="15"/>
  <c r="C259" i="15"/>
  <c r="E253" i="15"/>
  <c r="C110" i="15"/>
  <c r="E104" i="15"/>
  <c r="C168" i="15"/>
  <c r="E162" i="15"/>
  <c r="C142" i="15"/>
  <c r="E136" i="15"/>
  <c r="W255" i="15"/>
  <c r="W251" i="15"/>
  <c r="W165" i="15"/>
  <c r="W247" i="15"/>
  <c r="W161" i="15"/>
  <c r="W163" i="15"/>
  <c r="E5" i="11"/>
  <c r="E9" i="11"/>
  <c r="C19" i="11"/>
  <c r="F13" i="11"/>
  <c r="F47" i="11"/>
  <c r="F51" i="11"/>
  <c r="C109" i="11"/>
  <c r="F103" i="11"/>
  <c r="F190" i="11"/>
  <c r="F194" i="11"/>
  <c r="F281" i="11"/>
  <c r="F285" i="11"/>
  <c r="F372" i="11"/>
  <c r="F10" i="11"/>
  <c r="F14" i="11"/>
  <c r="C54" i="11"/>
  <c r="F48" i="11"/>
  <c r="F100" i="11"/>
  <c r="F104" i="11"/>
  <c r="C197" i="11"/>
  <c r="F191" i="11"/>
  <c r="C201" i="11"/>
  <c r="F195" i="11"/>
  <c r="C288" i="11"/>
  <c r="F288" i="11" s="1"/>
  <c r="F282" i="11"/>
  <c r="C291" i="11"/>
  <c r="F291" i="11" s="1"/>
  <c r="F373" i="11"/>
  <c r="F5" i="11"/>
  <c r="F9" i="11"/>
  <c r="F41" i="11"/>
  <c r="F45" i="11"/>
  <c r="F97" i="11"/>
  <c r="F185" i="11"/>
  <c r="F189" i="11"/>
  <c r="F277" i="11"/>
  <c r="F6" i="11"/>
  <c r="F42" i="11"/>
  <c r="F94" i="11"/>
  <c r="F98" i="11"/>
  <c r="F186" i="11"/>
  <c r="F274" i="11"/>
  <c r="F278" i="11"/>
  <c r="F7" i="11"/>
  <c r="F43" i="11"/>
  <c r="F95" i="11"/>
  <c r="F99" i="11"/>
  <c r="F187" i="11"/>
  <c r="F275" i="11"/>
  <c r="F279" i="11"/>
  <c r="F8" i="11"/>
  <c r="F44" i="11"/>
  <c r="F188" i="11"/>
  <c r="F366" i="11"/>
  <c r="F4" i="11"/>
  <c r="F369" i="11"/>
  <c r="F96" i="11"/>
  <c r="F367" i="11"/>
  <c r="F368" i="11"/>
  <c r="F40" i="11"/>
  <c r="F365" i="11"/>
  <c r="F276" i="11"/>
  <c r="F364" i="11"/>
  <c r="F184" i="11"/>
  <c r="E7" i="11"/>
  <c r="H7" i="11" s="1"/>
  <c r="C17" i="11"/>
  <c r="F11" i="11"/>
  <c r="C21" i="11"/>
  <c r="F15" i="11"/>
  <c r="F49" i="11"/>
  <c r="C107" i="11"/>
  <c r="F101" i="11"/>
  <c r="C111" i="11"/>
  <c r="F105" i="11"/>
  <c r="F192" i="11"/>
  <c r="C196" i="11"/>
  <c r="F196" i="11" s="1"/>
  <c r="F283" i="11"/>
  <c r="F370" i="11"/>
  <c r="F374" i="11"/>
  <c r="E4" i="11"/>
  <c r="E8" i="11"/>
  <c r="F12" i="11"/>
  <c r="C52" i="11"/>
  <c r="F46" i="11"/>
  <c r="C56" i="11"/>
  <c r="F50" i="11"/>
  <c r="F102" i="11"/>
  <c r="C199" i="11"/>
  <c r="F193" i="11"/>
  <c r="C286" i="11"/>
  <c r="F286" i="11" s="1"/>
  <c r="F280" i="11"/>
  <c r="C290" i="11"/>
  <c r="F290" i="11" s="1"/>
  <c r="F284" i="11"/>
  <c r="F371" i="11"/>
  <c r="F375" i="11"/>
  <c r="C289" i="11"/>
  <c r="F289" i="11" s="1"/>
  <c r="C297" i="11"/>
  <c r="F297" i="11" s="1"/>
  <c r="C378" i="11"/>
  <c r="F378" i="11" s="1"/>
  <c r="H5" i="11"/>
  <c r="G6" i="11"/>
  <c r="H6" i="11"/>
  <c r="C295" i="11"/>
  <c r="F295" i="11" s="1"/>
  <c r="C16" i="11"/>
  <c r="F16" i="11" s="1"/>
  <c r="C18" i="11"/>
  <c r="F18" i="11" s="1"/>
  <c r="C20" i="11"/>
  <c r="F20" i="11" s="1"/>
  <c r="C53" i="11"/>
  <c r="F53" i="11" s="1"/>
  <c r="C55" i="11"/>
  <c r="F55" i="11" s="1"/>
  <c r="C57" i="11"/>
  <c r="F57" i="11" s="1"/>
  <c r="C106" i="11"/>
  <c r="F106" i="11" s="1"/>
  <c r="C108" i="11"/>
  <c r="F108" i="11" s="1"/>
  <c r="C110" i="11"/>
  <c r="F110" i="11" s="1"/>
  <c r="C198" i="11"/>
  <c r="F198" i="11" s="1"/>
  <c r="C202" i="11"/>
  <c r="F202" i="11" s="1"/>
  <c r="C287" i="11"/>
  <c r="F287" i="11" s="1"/>
  <c r="C296" i="11"/>
  <c r="F296" i="11" s="1"/>
  <c r="C200" i="11"/>
  <c r="F200" i="11" s="1"/>
  <c r="C294" i="11"/>
  <c r="F294" i="11" s="1"/>
  <c r="C292" i="11"/>
  <c r="F292" i="11" s="1"/>
  <c r="C376" i="11"/>
  <c r="F376" i="11" s="1"/>
  <c r="C384" i="11"/>
  <c r="F384" i="11" s="1"/>
  <c r="C303" i="11"/>
  <c r="F303" i="11" s="1"/>
  <c r="C380" i="11"/>
  <c r="F380" i="11" s="1"/>
  <c r="C377" i="11"/>
  <c r="F377" i="11" s="1"/>
  <c r="C379" i="11"/>
  <c r="F379" i="11" s="1"/>
  <c r="C381" i="11"/>
  <c r="F381" i="11" s="1"/>
  <c r="H4" i="10"/>
  <c r="E466" i="11" s="1"/>
  <c r="I4" i="10"/>
  <c r="J4" i="10"/>
  <c r="E468" i="11" s="1"/>
  <c r="K4" i="10"/>
  <c r="L4" i="10"/>
  <c r="E470" i="11" s="1"/>
  <c r="M4" i="10"/>
  <c r="H5" i="10"/>
  <c r="E472" i="11" s="1"/>
  <c r="I5" i="10"/>
  <c r="E473" i="11" s="1"/>
  <c r="J5" i="10"/>
  <c r="E474" i="11" s="1"/>
  <c r="K5" i="10"/>
  <c r="E475" i="11" s="1"/>
  <c r="L5" i="10"/>
  <c r="E476" i="11" s="1"/>
  <c r="M5" i="10"/>
  <c r="E477" i="11" s="1"/>
  <c r="H6" i="10"/>
  <c r="E478" i="11" s="1"/>
  <c r="I6" i="10"/>
  <c r="E479" i="11" s="1"/>
  <c r="J6" i="10"/>
  <c r="E480" i="11" s="1"/>
  <c r="K6" i="10"/>
  <c r="E481" i="11" s="1"/>
  <c r="L6" i="10"/>
  <c r="E482" i="11" s="1"/>
  <c r="M6" i="10"/>
  <c r="E483" i="11" s="1"/>
  <c r="H7" i="10"/>
  <c r="E484" i="11" s="1"/>
  <c r="I7" i="10"/>
  <c r="E485" i="11" s="1"/>
  <c r="J7" i="10"/>
  <c r="E486" i="11" s="1"/>
  <c r="K7" i="10"/>
  <c r="E487" i="11" s="1"/>
  <c r="L7" i="10"/>
  <c r="E488" i="11" s="1"/>
  <c r="M7" i="10"/>
  <c r="E489" i="11" s="1"/>
  <c r="H8" i="10"/>
  <c r="I8" i="10"/>
  <c r="J8" i="10"/>
  <c r="K8" i="10"/>
  <c r="L8" i="10"/>
  <c r="M8" i="10"/>
  <c r="H9" i="10"/>
  <c r="I9" i="10"/>
  <c r="J9" i="10"/>
  <c r="K9" i="10"/>
  <c r="L9" i="10"/>
  <c r="M9" i="10"/>
  <c r="H10" i="10"/>
  <c r="I10" i="10"/>
  <c r="E503" i="11" s="1"/>
  <c r="J10" i="10"/>
  <c r="K10" i="10"/>
  <c r="E505" i="11" s="1"/>
  <c r="L10" i="10"/>
  <c r="M10" i="10"/>
  <c r="E507" i="11" s="1"/>
  <c r="H11" i="10"/>
  <c r="E508" i="11" s="1"/>
  <c r="I11" i="10"/>
  <c r="E509" i="11" s="1"/>
  <c r="J11" i="10"/>
  <c r="E510" i="11" s="1"/>
  <c r="K11" i="10"/>
  <c r="E511" i="11" s="1"/>
  <c r="L11" i="10"/>
  <c r="E512" i="11" s="1"/>
  <c r="M11" i="10"/>
  <c r="E513" i="11" s="1"/>
  <c r="H12" i="10"/>
  <c r="E514" i="11" s="1"/>
  <c r="I12" i="10"/>
  <c r="E515" i="11" s="1"/>
  <c r="J12" i="10"/>
  <c r="E516" i="11" s="1"/>
  <c r="K12" i="10"/>
  <c r="E517" i="11" s="1"/>
  <c r="L12" i="10"/>
  <c r="E518" i="11" s="1"/>
  <c r="M12" i="10"/>
  <c r="E519" i="11" s="1"/>
  <c r="H13" i="10"/>
  <c r="E520" i="11" s="1"/>
  <c r="I13" i="10"/>
  <c r="E521" i="11" s="1"/>
  <c r="J13" i="10"/>
  <c r="E522" i="11" s="1"/>
  <c r="K13" i="10"/>
  <c r="E523" i="11" s="1"/>
  <c r="L13" i="10"/>
  <c r="E524" i="11" s="1"/>
  <c r="M13" i="10"/>
  <c r="E525" i="11" s="1"/>
  <c r="H14" i="10"/>
  <c r="E526" i="11" s="1"/>
  <c r="I14" i="10"/>
  <c r="E527" i="11" s="1"/>
  <c r="J14" i="10"/>
  <c r="E528" i="11" s="1"/>
  <c r="K14" i="10"/>
  <c r="E529" i="11" s="1"/>
  <c r="L14" i="10"/>
  <c r="E530" i="11" s="1"/>
  <c r="M14" i="10"/>
  <c r="E531" i="11" s="1"/>
  <c r="H15" i="10"/>
  <c r="E532" i="11" s="1"/>
  <c r="I15" i="10"/>
  <c r="E533" i="11" s="1"/>
  <c r="J15" i="10"/>
  <c r="E534" i="11" s="1"/>
  <c r="K15" i="10"/>
  <c r="E535" i="11" s="1"/>
  <c r="L15" i="10"/>
  <c r="E536" i="11" s="1"/>
  <c r="M15" i="10"/>
  <c r="E537" i="11" s="1"/>
  <c r="H16" i="10"/>
  <c r="E538" i="11" s="1"/>
  <c r="I16" i="10"/>
  <c r="E539" i="11" s="1"/>
  <c r="J16" i="10"/>
  <c r="E540" i="11" s="1"/>
  <c r="K16" i="10"/>
  <c r="E541" i="11" s="1"/>
  <c r="L16" i="10"/>
  <c r="E542" i="11" s="1"/>
  <c r="M16" i="10"/>
  <c r="E543" i="11" s="1"/>
  <c r="H17" i="10"/>
  <c r="I17" i="10"/>
  <c r="J17" i="10"/>
  <c r="K17" i="10"/>
  <c r="L17" i="10"/>
  <c r="M17" i="10"/>
  <c r="H18" i="10"/>
  <c r="I18" i="10"/>
  <c r="J18" i="10"/>
  <c r="K18" i="10"/>
  <c r="L18" i="10"/>
  <c r="M18" i="10"/>
  <c r="H19" i="10"/>
  <c r="E556" i="11" s="1"/>
  <c r="I19" i="10"/>
  <c r="J19" i="10"/>
  <c r="E558" i="11" s="1"/>
  <c r="K19" i="10"/>
  <c r="L19" i="10"/>
  <c r="E560" i="11" s="1"/>
  <c r="M19" i="10"/>
  <c r="H20" i="10"/>
  <c r="E562" i="11" s="1"/>
  <c r="I20" i="10"/>
  <c r="E563" i="11" s="1"/>
  <c r="J20" i="10"/>
  <c r="E564" i="11" s="1"/>
  <c r="K20" i="10"/>
  <c r="E565" i="11" s="1"/>
  <c r="L20" i="10"/>
  <c r="E566" i="11" s="1"/>
  <c r="M20" i="10"/>
  <c r="E567" i="11" s="1"/>
  <c r="H21" i="10"/>
  <c r="E568" i="11" s="1"/>
  <c r="I21" i="10"/>
  <c r="E569" i="11" s="1"/>
  <c r="J21" i="10"/>
  <c r="E570" i="11" s="1"/>
  <c r="K21" i="10"/>
  <c r="E571" i="11" s="1"/>
  <c r="L21" i="10"/>
  <c r="E572" i="11" s="1"/>
  <c r="M21" i="10"/>
  <c r="E573" i="11" s="1"/>
  <c r="H22" i="10"/>
  <c r="E574" i="11" s="1"/>
  <c r="I22" i="10"/>
  <c r="E575" i="11" s="1"/>
  <c r="J22" i="10"/>
  <c r="E576" i="11" s="1"/>
  <c r="K22" i="10"/>
  <c r="E577" i="11" s="1"/>
  <c r="L22" i="10"/>
  <c r="E578" i="11" s="1"/>
  <c r="M22" i="10"/>
  <c r="E579" i="11" s="1"/>
  <c r="H23" i="10"/>
  <c r="E580" i="11" s="1"/>
  <c r="I23" i="10"/>
  <c r="E581" i="11" s="1"/>
  <c r="J23" i="10"/>
  <c r="E582" i="11" s="1"/>
  <c r="K23" i="10"/>
  <c r="E583" i="11" s="1"/>
  <c r="L23" i="10"/>
  <c r="E584" i="11" s="1"/>
  <c r="M23" i="10"/>
  <c r="E585" i="11" s="1"/>
  <c r="H24" i="10"/>
  <c r="E586" i="11" s="1"/>
  <c r="I24" i="10"/>
  <c r="E587" i="11" s="1"/>
  <c r="J24" i="10"/>
  <c r="E588" i="11" s="1"/>
  <c r="K24" i="10"/>
  <c r="E589" i="11" s="1"/>
  <c r="L24" i="10"/>
  <c r="E590" i="11" s="1"/>
  <c r="M24" i="10"/>
  <c r="E591" i="11" s="1"/>
  <c r="H25" i="10"/>
  <c r="E592" i="11" s="1"/>
  <c r="I25" i="10"/>
  <c r="E593" i="11" s="1"/>
  <c r="J25" i="10"/>
  <c r="E594" i="11" s="1"/>
  <c r="K25" i="10"/>
  <c r="E595" i="11" s="1"/>
  <c r="L25" i="10"/>
  <c r="E596" i="11" s="1"/>
  <c r="M25" i="10"/>
  <c r="E597" i="11" s="1"/>
  <c r="H26" i="10"/>
  <c r="E598" i="11" s="1"/>
  <c r="I26" i="10"/>
  <c r="E599" i="11" s="1"/>
  <c r="J26" i="10"/>
  <c r="E600" i="11" s="1"/>
  <c r="K26" i="10"/>
  <c r="E601" i="11" s="1"/>
  <c r="L26" i="10"/>
  <c r="E602" i="11" s="1"/>
  <c r="M26" i="10"/>
  <c r="E603" i="11" s="1"/>
  <c r="H27" i="10"/>
  <c r="E604" i="11" s="1"/>
  <c r="I27" i="10"/>
  <c r="E605" i="11" s="1"/>
  <c r="J27" i="10"/>
  <c r="E606" i="11" s="1"/>
  <c r="K27" i="10"/>
  <c r="E607" i="11" s="1"/>
  <c r="L27" i="10"/>
  <c r="E608" i="11" s="1"/>
  <c r="M27" i="10"/>
  <c r="E609" i="11" s="1"/>
  <c r="H28" i="10"/>
  <c r="E610" i="11" s="1"/>
  <c r="I28" i="10"/>
  <c r="E611" i="11" s="1"/>
  <c r="J28" i="10"/>
  <c r="E612" i="11" s="1"/>
  <c r="K28" i="10"/>
  <c r="E613" i="11" s="1"/>
  <c r="L28" i="10"/>
  <c r="E614" i="11" s="1"/>
  <c r="M28" i="10"/>
  <c r="E615" i="11" s="1"/>
  <c r="H29" i="10"/>
  <c r="E616" i="11" s="1"/>
  <c r="I29" i="10"/>
  <c r="E617" i="11" s="1"/>
  <c r="J29" i="10"/>
  <c r="E618" i="11" s="1"/>
  <c r="K29" i="10"/>
  <c r="E619" i="11" s="1"/>
  <c r="L29" i="10"/>
  <c r="E620" i="11" s="1"/>
  <c r="M29" i="10"/>
  <c r="E621" i="11" s="1"/>
  <c r="H30" i="10"/>
  <c r="E622" i="11" s="1"/>
  <c r="I30" i="10"/>
  <c r="E623" i="11" s="1"/>
  <c r="J30" i="10"/>
  <c r="E624" i="11" s="1"/>
  <c r="K30" i="10"/>
  <c r="E625" i="11" s="1"/>
  <c r="L30" i="10"/>
  <c r="E626" i="11" s="1"/>
  <c r="M30" i="10"/>
  <c r="E627" i="11" s="1"/>
  <c r="H31" i="10"/>
  <c r="E628" i="11" s="1"/>
  <c r="I31" i="10"/>
  <c r="E629" i="11" s="1"/>
  <c r="J31" i="10"/>
  <c r="E630" i="11" s="1"/>
  <c r="K31" i="10"/>
  <c r="E631" i="11" s="1"/>
  <c r="L31" i="10"/>
  <c r="E632" i="11" s="1"/>
  <c r="M31" i="10"/>
  <c r="E633" i="11" s="1"/>
  <c r="H32" i="10"/>
  <c r="I32" i="10"/>
  <c r="J32" i="10"/>
  <c r="K32" i="10"/>
  <c r="L32" i="10"/>
  <c r="M32" i="10"/>
  <c r="H33" i="10"/>
  <c r="I33" i="10"/>
  <c r="J33" i="10"/>
  <c r="K33" i="10"/>
  <c r="L33" i="10"/>
  <c r="M33" i="10"/>
  <c r="H34" i="10"/>
  <c r="I34" i="10"/>
  <c r="J34" i="10"/>
  <c r="E648" i="11" s="1"/>
  <c r="K34" i="10"/>
  <c r="L34" i="10"/>
  <c r="E650" i="11" s="1"/>
  <c r="M34" i="10"/>
  <c r="H35" i="10"/>
  <c r="E652" i="11" s="1"/>
  <c r="I35" i="10"/>
  <c r="E653" i="11" s="1"/>
  <c r="J35" i="10"/>
  <c r="E654" i="11" s="1"/>
  <c r="K35" i="10"/>
  <c r="E655" i="11" s="1"/>
  <c r="L35" i="10"/>
  <c r="E656" i="11" s="1"/>
  <c r="M35" i="10"/>
  <c r="E657" i="11" s="1"/>
  <c r="H36" i="10"/>
  <c r="E658" i="11" s="1"/>
  <c r="I36" i="10"/>
  <c r="E659" i="11" s="1"/>
  <c r="J36" i="10"/>
  <c r="E660" i="11" s="1"/>
  <c r="K36" i="10"/>
  <c r="E661" i="11" s="1"/>
  <c r="L36" i="10"/>
  <c r="E662" i="11" s="1"/>
  <c r="M36" i="10"/>
  <c r="E663" i="11" s="1"/>
  <c r="H37" i="10"/>
  <c r="E664" i="11" s="1"/>
  <c r="I37" i="10"/>
  <c r="E665" i="11" s="1"/>
  <c r="J37" i="10"/>
  <c r="E666" i="11" s="1"/>
  <c r="K37" i="10"/>
  <c r="E667" i="11" s="1"/>
  <c r="L37" i="10"/>
  <c r="E668" i="11" s="1"/>
  <c r="M37" i="10"/>
  <c r="E669" i="11" s="1"/>
  <c r="H38" i="10"/>
  <c r="E670" i="11" s="1"/>
  <c r="I38" i="10"/>
  <c r="E671" i="11" s="1"/>
  <c r="J38" i="10"/>
  <c r="E672" i="11" s="1"/>
  <c r="K38" i="10"/>
  <c r="E673" i="11" s="1"/>
  <c r="L38" i="10"/>
  <c r="E674" i="11" s="1"/>
  <c r="M38" i="10"/>
  <c r="E675" i="11" s="1"/>
  <c r="H39" i="10"/>
  <c r="E676" i="11" s="1"/>
  <c r="I39" i="10"/>
  <c r="E677" i="11" s="1"/>
  <c r="J39" i="10"/>
  <c r="E678" i="11" s="1"/>
  <c r="K39" i="10"/>
  <c r="E679" i="11" s="1"/>
  <c r="L39" i="10"/>
  <c r="E680" i="11" s="1"/>
  <c r="M39" i="10"/>
  <c r="E681" i="11" s="1"/>
  <c r="H40" i="10"/>
  <c r="E682" i="11" s="1"/>
  <c r="I40" i="10"/>
  <c r="E683" i="11" s="1"/>
  <c r="J40" i="10"/>
  <c r="E684" i="11" s="1"/>
  <c r="K40" i="10"/>
  <c r="E685" i="11" s="1"/>
  <c r="L40" i="10"/>
  <c r="E686" i="11" s="1"/>
  <c r="M40" i="10"/>
  <c r="E687" i="11" s="1"/>
  <c r="H41" i="10"/>
  <c r="E688" i="11" s="1"/>
  <c r="I41" i="10"/>
  <c r="E689" i="11" s="1"/>
  <c r="J41" i="10"/>
  <c r="E690" i="11" s="1"/>
  <c r="K41" i="10"/>
  <c r="E691" i="11" s="1"/>
  <c r="L41" i="10"/>
  <c r="E692" i="11" s="1"/>
  <c r="M41" i="10"/>
  <c r="E693" i="11" s="1"/>
  <c r="H42" i="10"/>
  <c r="E694" i="11" s="1"/>
  <c r="I42" i="10"/>
  <c r="E695" i="11" s="1"/>
  <c r="J42" i="10"/>
  <c r="E696" i="11" s="1"/>
  <c r="K42" i="10"/>
  <c r="E697" i="11" s="1"/>
  <c r="L42" i="10"/>
  <c r="E698" i="11" s="1"/>
  <c r="M42" i="10"/>
  <c r="E699" i="11" s="1"/>
  <c r="H43" i="10"/>
  <c r="E700" i="11" s="1"/>
  <c r="I43" i="10"/>
  <c r="E701" i="11" s="1"/>
  <c r="J43" i="10"/>
  <c r="E702" i="11" s="1"/>
  <c r="K43" i="10"/>
  <c r="E703" i="11" s="1"/>
  <c r="L43" i="10"/>
  <c r="E704" i="11" s="1"/>
  <c r="M43" i="10"/>
  <c r="E705" i="11" s="1"/>
  <c r="H44" i="10"/>
  <c r="E706" i="11" s="1"/>
  <c r="I44" i="10"/>
  <c r="E707" i="11" s="1"/>
  <c r="J44" i="10"/>
  <c r="E708" i="11" s="1"/>
  <c r="K44" i="10"/>
  <c r="E709" i="11" s="1"/>
  <c r="L44" i="10"/>
  <c r="E710" i="11" s="1"/>
  <c r="M44" i="10"/>
  <c r="E711" i="11" s="1"/>
  <c r="H45" i="10"/>
  <c r="E712" i="11" s="1"/>
  <c r="I45" i="10"/>
  <c r="E713" i="11" s="1"/>
  <c r="J45" i="10"/>
  <c r="E714" i="11" s="1"/>
  <c r="K45" i="10"/>
  <c r="E715" i="11" s="1"/>
  <c r="L45" i="10"/>
  <c r="E716" i="11" s="1"/>
  <c r="M45" i="10"/>
  <c r="E717" i="11" s="1"/>
  <c r="H46" i="10"/>
  <c r="E718" i="11" s="1"/>
  <c r="I46" i="10"/>
  <c r="E719" i="11" s="1"/>
  <c r="J46" i="10"/>
  <c r="E720" i="11" s="1"/>
  <c r="K46" i="10"/>
  <c r="E721" i="11" s="1"/>
  <c r="L46" i="10"/>
  <c r="E722" i="11" s="1"/>
  <c r="M46" i="10"/>
  <c r="E723" i="11" s="1"/>
  <c r="H47" i="10"/>
  <c r="I47" i="10"/>
  <c r="J47" i="10"/>
  <c r="K47" i="10"/>
  <c r="L47" i="10"/>
  <c r="M47" i="10"/>
  <c r="H48" i="10"/>
  <c r="I48" i="10"/>
  <c r="J48" i="10"/>
  <c r="K48" i="10"/>
  <c r="L48" i="10"/>
  <c r="M48" i="10"/>
  <c r="H49" i="10"/>
  <c r="I49" i="10"/>
  <c r="E737" i="11" s="1"/>
  <c r="J49" i="10"/>
  <c r="K49" i="10"/>
  <c r="L49" i="10"/>
  <c r="M49" i="10"/>
  <c r="H50" i="10"/>
  <c r="E742" i="11" s="1"/>
  <c r="I50" i="10"/>
  <c r="E743" i="11" s="1"/>
  <c r="J50" i="10"/>
  <c r="E744" i="11" s="1"/>
  <c r="K50" i="10"/>
  <c r="E745" i="11" s="1"/>
  <c r="L50" i="10"/>
  <c r="E746" i="11" s="1"/>
  <c r="M50" i="10"/>
  <c r="E747" i="11" s="1"/>
  <c r="H51" i="10"/>
  <c r="E748" i="11" s="1"/>
  <c r="I51" i="10"/>
  <c r="E749" i="11" s="1"/>
  <c r="J51" i="10"/>
  <c r="E750" i="11" s="1"/>
  <c r="K51" i="10"/>
  <c r="E751" i="11" s="1"/>
  <c r="L51" i="10"/>
  <c r="E752" i="11" s="1"/>
  <c r="M51" i="10"/>
  <c r="E753" i="11" s="1"/>
  <c r="H52" i="10"/>
  <c r="E754" i="11" s="1"/>
  <c r="I52" i="10"/>
  <c r="E755" i="11" s="1"/>
  <c r="J52" i="10"/>
  <c r="E756" i="11" s="1"/>
  <c r="K52" i="10"/>
  <c r="E757" i="11" s="1"/>
  <c r="L52" i="10"/>
  <c r="E758" i="11" s="1"/>
  <c r="M52" i="10"/>
  <c r="E759" i="11" s="1"/>
  <c r="H53" i="10"/>
  <c r="E760" i="11" s="1"/>
  <c r="I53" i="10"/>
  <c r="E761" i="11" s="1"/>
  <c r="J53" i="10"/>
  <c r="E762" i="11" s="1"/>
  <c r="K53" i="10"/>
  <c r="E763" i="11" s="1"/>
  <c r="L53" i="10"/>
  <c r="E764" i="11" s="1"/>
  <c r="M53" i="10"/>
  <c r="E765" i="11" s="1"/>
  <c r="H54" i="10"/>
  <c r="E766" i="11" s="1"/>
  <c r="I54" i="10"/>
  <c r="E767" i="11" s="1"/>
  <c r="J54" i="10"/>
  <c r="E768" i="11" s="1"/>
  <c r="K54" i="10"/>
  <c r="E769" i="11" s="1"/>
  <c r="L54" i="10"/>
  <c r="E770" i="11" s="1"/>
  <c r="M54" i="10"/>
  <c r="E771" i="11" s="1"/>
  <c r="H55" i="10"/>
  <c r="E772" i="11" s="1"/>
  <c r="I55" i="10"/>
  <c r="E773" i="11" s="1"/>
  <c r="J55" i="10"/>
  <c r="E774" i="11" s="1"/>
  <c r="K55" i="10"/>
  <c r="E775" i="11" s="1"/>
  <c r="L55" i="10"/>
  <c r="E776" i="11" s="1"/>
  <c r="M55" i="10"/>
  <c r="E777" i="11" s="1"/>
  <c r="H56" i="10"/>
  <c r="E778" i="11" s="1"/>
  <c r="I56" i="10"/>
  <c r="E779" i="11" s="1"/>
  <c r="J56" i="10"/>
  <c r="E780" i="11" s="1"/>
  <c r="K56" i="10"/>
  <c r="E781" i="11" s="1"/>
  <c r="L56" i="10"/>
  <c r="E782" i="11" s="1"/>
  <c r="M56" i="10"/>
  <c r="E783" i="11" s="1"/>
  <c r="H57" i="10"/>
  <c r="E784" i="11" s="1"/>
  <c r="I57" i="10"/>
  <c r="E785" i="11" s="1"/>
  <c r="J57" i="10"/>
  <c r="E786" i="11" s="1"/>
  <c r="K57" i="10"/>
  <c r="E787" i="11" s="1"/>
  <c r="L57" i="10"/>
  <c r="E788" i="11" s="1"/>
  <c r="M57" i="10"/>
  <c r="E789" i="11" s="1"/>
  <c r="H58" i="10"/>
  <c r="E790" i="11" s="1"/>
  <c r="I58" i="10"/>
  <c r="E791" i="11" s="1"/>
  <c r="J58" i="10"/>
  <c r="E792" i="11" s="1"/>
  <c r="K58" i="10"/>
  <c r="E793" i="11" s="1"/>
  <c r="L58" i="10"/>
  <c r="E794" i="11" s="1"/>
  <c r="M58" i="10"/>
  <c r="E795" i="11" s="1"/>
  <c r="H59" i="10"/>
  <c r="E796" i="11" s="1"/>
  <c r="I59" i="10"/>
  <c r="E797" i="11" s="1"/>
  <c r="J59" i="10"/>
  <c r="E798" i="11" s="1"/>
  <c r="K59" i="10"/>
  <c r="E799" i="11" s="1"/>
  <c r="L59" i="10"/>
  <c r="E800" i="11" s="1"/>
  <c r="M59" i="10"/>
  <c r="E801" i="11" s="1"/>
  <c r="H60" i="10"/>
  <c r="E802" i="11" s="1"/>
  <c r="I60" i="10"/>
  <c r="E803" i="11" s="1"/>
  <c r="J60" i="10"/>
  <c r="E804" i="11" s="1"/>
  <c r="K60" i="10"/>
  <c r="E805" i="11" s="1"/>
  <c r="L60" i="10"/>
  <c r="E806" i="11" s="1"/>
  <c r="M60" i="10"/>
  <c r="E807" i="11" s="1"/>
  <c r="H61" i="10"/>
  <c r="E808" i="11" s="1"/>
  <c r="I61" i="10"/>
  <c r="E809" i="11" s="1"/>
  <c r="J61" i="10"/>
  <c r="E810" i="11" s="1"/>
  <c r="K61" i="10"/>
  <c r="E811" i="11" s="1"/>
  <c r="L61" i="10"/>
  <c r="E812" i="11" s="1"/>
  <c r="M61" i="10"/>
  <c r="E813" i="11" s="1"/>
  <c r="H62" i="10"/>
  <c r="I62" i="10"/>
  <c r="J62" i="10"/>
  <c r="K62" i="10"/>
  <c r="L62" i="10"/>
  <c r="M62" i="10"/>
  <c r="H63" i="10"/>
  <c r="I63" i="10"/>
  <c r="J63" i="10"/>
  <c r="K63" i="10"/>
  <c r="L63" i="10"/>
  <c r="M63" i="10"/>
  <c r="H64" i="10"/>
  <c r="E826" i="11" s="1"/>
  <c r="I64" i="10"/>
  <c r="E827" i="11" s="1"/>
  <c r="J64" i="10"/>
  <c r="E828" i="11" s="1"/>
  <c r="K64" i="10"/>
  <c r="E829" i="11" s="1"/>
  <c r="L64" i="10"/>
  <c r="E830" i="11" s="1"/>
  <c r="M64" i="10"/>
  <c r="E831" i="11" s="1"/>
  <c r="H65" i="10"/>
  <c r="E832" i="11" s="1"/>
  <c r="I65" i="10"/>
  <c r="E833" i="11" s="1"/>
  <c r="J65" i="10"/>
  <c r="E834" i="11" s="1"/>
  <c r="K65" i="10"/>
  <c r="E835" i="11" s="1"/>
  <c r="L65" i="10"/>
  <c r="E836" i="11" s="1"/>
  <c r="M65" i="10"/>
  <c r="E837" i="11" s="1"/>
  <c r="H66" i="10"/>
  <c r="E838" i="11" s="1"/>
  <c r="I66" i="10"/>
  <c r="E839" i="11" s="1"/>
  <c r="J66" i="10"/>
  <c r="E840" i="11" s="1"/>
  <c r="K66" i="10"/>
  <c r="E841" i="11" s="1"/>
  <c r="L66" i="10"/>
  <c r="E842" i="11" s="1"/>
  <c r="M66" i="10"/>
  <c r="E843" i="11" s="1"/>
  <c r="H67" i="10"/>
  <c r="E844" i="11" s="1"/>
  <c r="I67" i="10"/>
  <c r="E845" i="11" s="1"/>
  <c r="J67" i="10"/>
  <c r="E846" i="11" s="1"/>
  <c r="K67" i="10"/>
  <c r="E847" i="11" s="1"/>
  <c r="L67" i="10"/>
  <c r="E848" i="11" s="1"/>
  <c r="M67" i="10"/>
  <c r="E849" i="11" s="1"/>
  <c r="H68" i="10"/>
  <c r="E850" i="11" s="1"/>
  <c r="I68" i="10"/>
  <c r="E851" i="11" s="1"/>
  <c r="J68" i="10"/>
  <c r="E852" i="11" s="1"/>
  <c r="K68" i="10"/>
  <c r="E853" i="11" s="1"/>
  <c r="L68" i="10"/>
  <c r="E854" i="11" s="1"/>
  <c r="M68" i="10"/>
  <c r="E855" i="11" s="1"/>
  <c r="H69" i="10"/>
  <c r="E856" i="11" s="1"/>
  <c r="I69" i="10"/>
  <c r="E857" i="11" s="1"/>
  <c r="J69" i="10"/>
  <c r="E858" i="11" s="1"/>
  <c r="K69" i="10"/>
  <c r="E859" i="11" s="1"/>
  <c r="L69" i="10"/>
  <c r="E860" i="11" s="1"/>
  <c r="M69" i="10"/>
  <c r="E861" i="11" s="1"/>
  <c r="H70" i="10"/>
  <c r="E862" i="11" s="1"/>
  <c r="I70" i="10"/>
  <c r="E863" i="11" s="1"/>
  <c r="J70" i="10"/>
  <c r="E864" i="11" s="1"/>
  <c r="K70" i="10"/>
  <c r="E865" i="11" s="1"/>
  <c r="L70" i="10"/>
  <c r="E866" i="11" s="1"/>
  <c r="M70" i="10"/>
  <c r="E867" i="11" s="1"/>
  <c r="H71" i="10"/>
  <c r="E868" i="11" s="1"/>
  <c r="I71" i="10"/>
  <c r="E869" i="11" s="1"/>
  <c r="J71" i="10"/>
  <c r="E870" i="11" s="1"/>
  <c r="K71" i="10"/>
  <c r="E871" i="11" s="1"/>
  <c r="L71" i="10"/>
  <c r="E872" i="11" s="1"/>
  <c r="M71" i="10"/>
  <c r="E873" i="11" s="1"/>
  <c r="H72" i="10"/>
  <c r="E874" i="11" s="1"/>
  <c r="I72" i="10"/>
  <c r="E875" i="11" s="1"/>
  <c r="J72" i="10"/>
  <c r="E876" i="11" s="1"/>
  <c r="K72" i="10"/>
  <c r="E877" i="11" s="1"/>
  <c r="L72" i="10"/>
  <c r="E878" i="11" s="1"/>
  <c r="M72" i="10"/>
  <c r="E879" i="11" s="1"/>
  <c r="H73" i="10"/>
  <c r="E880" i="11" s="1"/>
  <c r="I73" i="10"/>
  <c r="E881" i="11" s="1"/>
  <c r="J73" i="10"/>
  <c r="E882" i="11" s="1"/>
  <c r="K73" i="10"/>
  <c r="E883" i="11" s="1"/>
  <c r="L73" i="10"/>
  <c r="E884" i="11" s="1"/>
  <c r="M73" i="10"/>
  <c r="E885" i="11" s="1"/>
  <c r="H74" i="10"/>
  <c r="E886" i="11" s="1"/>
  <c r="I74" i="10"/>
  <c r="E887" i="11" s="1"/>
  <c r="J74" i="10"/>
  <c r="E888" i="11" s="1"/>
  <c r="K74" i="10"/>
  <c r="E889" i="11" s="1"/>
  <c r="L74" i="10"/>
  <c r="E890" i="11" s="1"/>
  <c r="M74" i="10"/>
  <c r="E891" i="11" s="1"/>
  <c r="H75" i="10"/>
  <c r="E892" i="11" s="1"/>
  <c r="I75" i="10"/>
  <c r="E893" i="11" s="1"/>
  <c r="J75" i="10"/>
  <c r="E894" i="11" s="1"/>
  <c r="K75" i="10"/>
  <c r="E895" i="11" s="1"/>
  <c r="L75" i="10"/>
  <c r="E896" i="11" s="1"/>
  <c r="M75" i="10"/>
  <c r="E897" i="11" s="1"/>
  <c r="H76" i="10"/>
  <c r="E898" i="11" s="1"/>
  <c r="I76" i="10"/>
  <c r="E899" i="11" s="1"/>
  <c r="J76" i="10"/>
  <c r="E900" i="11" s="1"/>
  <c r="K76" i="10"/>
  <c r="E901" i="11" s="1"/>
  <c r="L76" i="10"/>
  <c r="E902" i="11" s="1"/>
  <c r="M76" i="10"/>
  <c r="E903" i="11" s="1"/>
  <c r="I3" i="10"/>
  <c r="J3" i="10"/>
  <c r="K3" i="10"/>
  <c r="L3" i="10"/>
  <c r="M3" i="10"/>
  <c r="H3" i="10"/>
  <c r="W162" i="15" l="1"/>
  <c r="V162" i="15"/>
  <c r="I162" i="15"/>
  <c r="H162" i="15"/>
  <c r="T162" i="15"/>
  <c r="G162" i="15"/>
  <c r="Q162" i="15"/>
  <c r="H253" i="15"/>
  <c r="T253" i="15"/>
  <c r="G253" i="15"/>
  <c r="Q253" i="15"/>
  <c r="V253" i="15"/>
  <c r="I253" i="15"/>
  <c r="Q257" i="15"/>
  <c r="V257" i="15"/>
  <c r="I257" i="15"/>
  <c r="H257" i="15"/>
  <c r="G257" i="15"/>
  <c r="T257" i="15"/>
  <c r="W136" i="15"/>
  <c r="Q136" i="15"/>
  <c r="V136" i="15"/>
  <c r="I136" i="15"/>
  <c r="G136" i="15"/>
  <c r="T136" i="15"/>
  <c r="H136" i="15"/>
  <c r="W104" i="15"/>
  <c r="Q104" i="15"/>
  <c r="V104" i="15"/>
  <c r="I104" i="15"/>
  <c r="H104" i="15"/>
  <c r="T104" i="15"/>
  <c r="G104" i="15"/>
  <c r="Q261" i="15"/>
  <c r="V261" i="15"/>
  <c r="I261" i="15"/>
  <c r="T261" i="15"/>
  <c r="H261" i="15"/>
  <c r="G261" i="15"/>
  <c r="W892" i="11"/>
  <c r="Q892" i="11"/>
  <c r="V892" i="11"/>
  <c r="T892" i="11"/>
  <c r="I892" i="11"/>
  <c r="W880" i="11"/>
  <c r="Q880" i="11"/>
  <c r="V880" i="11"/>
  <c r="T880" i="11"/>
  <c r="I880" i="11"/>
  <c r="W864" i="11"/>
  <c r="Q864" i="11"/>
  <c r="V864" i="11"/>
  <c r="T864" i="11"/>
  <c r="I864" i="11"/>
  <c r="W852" i="11"/>
  <c r="Q852" i="11"/>
  <c r="V852" i="11"/>
  <c r="T852" i="11"/>
  <c r="I852" i="11"/>
  <c r="W840" i="11"/>
  <c r="Q840" i="11"/>
  <c r="V840" i="11"/>
  <c r="T840" i="11"/>
  <c r="I840" i="11"/>
  <c r="W828" i="11"/>
  <c r="Q828" i="11"/>
  <c r="V828" i="11"/>
  <c r="T828" i="11"/>
  <c r="I828" i="11"/>
  <c r="W804" i="11"/>
  <c r="Q804" i="11"/>
  <c r="T804" i="11"/>
  <c r="V804" i="11"/>
  <c r="I804" i="11"/>
  <c r="W792" i="11"/>
  <c r="Q792" i="11"/>
  <c r="V792" i="11"/>
  <c r="T792" i="11"/>
  <c r="I792" i="11"/>
  <c r="W780" i="11"/>
  <c r="Q780" i="11"/>
  <c r="V780" i="11"/>
  <c r="T780" i="11"/>
  <c r="I780" i="11"/>
  <c r="W768" i="11"/>
  <c r="Q768" i="11"/>
  <c r="V768" i="11"/>
  <c r="T768" i="11"/>
  <c r="I768" i="11"/>
  <c r="W756" i="11"/>
  <c r="Q756" i="11"/>
  <c r="T756" i="11"/>
  <c r="V756" i="11"/>
  <c r="I756" i="11"/>
  <c r="W744" i="11"/>
  <c r="Q744" i="11"/>
  <c r="V744" i="11"/>
  <c r="T744" i="11"/>
  <c r="I744" i="11"/>
  <c r="W712" i="11"/>
  <c r="Q712" i="11"/>
  <c r="V712" i="11"/>
  <c r="T712" i="11"/>
  <c r="I712" i="11"/>
  <c r="W700" i="11"/>
  <c r="Q700" i="11"/>
  <c r="V700" i="11"/>
  <c r="T700" i="11"/>
  <c r="I700" i="11"/>
  <c r="W684" i="11"/>
  <c r="Q684" i="11"/>
  <c r="V684" i="11"/>
  <c r="T684" i="11"/>
  <c r="I684" i="11"/>
  <c r="W676" i="11"/>
  <c r="Q676" i="11"/>
  <c r="T676" i="11"/>
  <c r="V676" i="11"/>
  <c r="I676" i="11"/>
  <c r="W664" i="11"/>
  <c r="Q664" i="11"/>
  <c r="V664" i="11"/>
  <c r="T664" i="11"/>
  <c r="I664" i="11"/>
  <c r="W652" i="11"/>
  <c r="Q652" i="11"/>
  <c r="V652" i="11"/>
  <c r="T652" i="11"/>
  <c r="I652" i="11"/>
  <c r="W628" i="11"/>
  <c r="Q628" i="11"/>
  <c r="V628" i="11"/>
  <c r="T628" i="11"/>
  <c r="I628" i="11"/>
  <c r="W616" i="11"/>
  <c r="Q616" i="11"/>
  <c r="V616" i="11"/>
  <c r="T616" i="11"/>
  <c r="I616" i="11"/>
  <c r="W596" i="11"/>
  <c r="Q596" i="11"/>
  <c r="V596" i="11"/>
  <c r="T596" i="11"/>
  <c r="I596" i="11"/>
  <c r="W584" i="11"/>
  <c r="Q584" i="11"/>
  <c r="V584" i="11"/>
  <c r="T584" i="11"/>
  <c r="I584" i="11"/>
  <c r="W572" i="11"/>
  <c r="Q572" i="11"/>
  <c r="V572" i="11"/>
  <c r="T572" i="11"/>
  <c r="I572" i="11"/>
  <c r="W560" i="11"/>
  <c r="Q560" i="11"/>
  <c r="V560" i="11"/>
  <c r="T560" i="11"/>
  <c r="I560" i="11"/>
  <c r="W536" i="11"/>
  <c r="Q536" i="11"/>
  <c r="V536" i="11"/>
  <c r="T536" i="11"/>
  <c r="I536" i="11"/>
  <c r="W524" i="11"/>
  <c r="Q524" i="11"/>
  <c r="V524" i="11"/>
  <c r="T524" i="11"/>
  <c r="I524" i="11"/>
  <c r="W512" i="11"/>
  <c r="Q512" i="11"/>
  <c r="V512" i="11"/>
  <c r="T512" i="11"/>
  <c r="I512" i="11"/>
  <c r="W508" i="11"/>
  <c r="Q508" i="11"/>
  <c r="V508" i="11"/>
  <c r="T508" i="11"/>
  <c r="I508" i="11"/>
  <c r="W476" i="11"/>
  <c r="Q476" i="11"/>
  <c r="V476" i="11"/>
  <c r="T476" i="11"/>
  <c r="I476" i="11"/>
  <c r="Q903" i="11"/>
  <c r="W903" i="11"/>
  <c r="V903" i="11"/>
  <c r="T903" i="11"/>
  <c r="I903" i="11"/>
  <c r="Q891" i="11"/>
  <c r="W891" i="11"/>
  <c r="V891" i="11"/>
  <c r="T891" i="11"/>
  <c r="I891" i="11"/>
  <c r="Q879" i="11"/>
  <c r="W879" i="11"/>
  <c r="V879" i="11"/>
  <c r="T879" i="11"/>
  <c r="I879" i="11"/>
  <c r="Q871" i="11"/>
  <c r="W871" i="11"/>
  <c r="V871" i="11"/>
  <c r="T871" i="11"/>
  <c r="I871" i="11"/>
  <c r="Q859" i="11"/>
  <c r="W859" i="11"/>
  <c r="V859" i="11"/>
  <c r="T859" i="11"/>
  <c r="I859" i="11"/>
  <c r="Q847" i="11"/>
  <c r="W847" i="11"/>
  <c r="V847" i="11"/>
  <c r="T847" i="11"/>
  <c r="I847" i="11"/>
  <c r="Q835" i="11"/>
  <c r="W835" i="11"/>
  <c r="V835" i="11"/>
  <c r="T835" i="11"/>
  <c r="I835" i="11"/>
  <c r="Q811" i="11"/>
  <c r="W811" i="11"/>
  <c r="V811" i="11"/>
  <c r="T811" i="11"/>
  <c r="I811" i="11"/>
  <c r="Q799" i="11"/>
  <c r="W799" i="11"/>
  <c r="V799" i="11"/>
  <c r="T799" i="11"/>
  <c r="I799" i="11"/>
  <c r="Q787" i="11"/>
  <c r="W787" i="11"/>
  <c r="V787" i="11"/>
  <c r="T787" i="11"/>
  <c r="I787" i="11"/>
  <c r="Q779" i="11"/>
  <c r="W779" i="11"/>
  <c r="V779" i="11"/>
  <c r="T779" i="11"/>
  <c r="I779" i="11"/>
  <c r="Q767" i="11"/>
  <c r="W767" i="11"/>
  <c r="V767" i="11"/>
  <c r="T767" i="11"/>
  <c r="I767" i="11"/>
  <c r="Q755" i="11"/>
  <c r="W755" i="11"/>
  <c r="V755" i="11"/>
  <c r="T755" i="11"/>
  <c r="I755" i="11"/>
  <c r="Q743" i="11"/>
  <c r="W743" i="11"/>
  <c r="V743" i="11"/>
  <c r="T743" i="11"/>
  <c r="I743" i="11"/>
  <c r="Q711" i="11"/>
  <c r="W711" i="11"/>
  <c r="V711" i="11"/>
  <c r="T711" i="11"/>
  <c r="I711" i="11"/>
  <c r="Q703" i="11"/>
  <c r="W703" i="11"/>
  <c r="V703" i="11"/>
  <c r="T703" i="11"/>
  <c r="I703" i="11"/>
  <c r="Q691" i="11"/>
  <c r="W691" i="11"/>
  <c r="V691" i="11"/>
  <c r="T691" i="11"/>
  <c r="I691" i="11"/>
  <c r="Q679" i="11"/>
  <c r="W679" i="11"/>
  <c r="V679" i="11"/>
  <c r="T679" i="11"/>
  <c r="I679" i="11"/>
  <c r="Q667" i="11"/>
  <c r="W667" i="11"/>
  <c r="V667" i="11"/>
  <c r="T667" i="11"/>
  <c r="I667" i="11"/>
  <c r="Q655" i="11"/>
  <c r="W655" i="11"/>
  <c r="V655" i="11"/>
  <c r="T655" i="11"/>
  <c r="I655" i="11"/>
  <c r="Q623" i="11"/>
  <c r="W623" i="11"/>
  <c r="V623" i="11"/>
  <c r="T623" i="11"/>
  <c r="I623" i="11"/>
  <c r="W611" i="11"/>
  <c r="Q611" i="11"/>
  <c r="V611" i="11"/>
  <c r="T611" i="11"/>
  <c r="I611" i="11"/>
  <c r="W595" i="11"/>
  <c r="Q595" i="11"/>
  <c r="V595" i="11"/>
  <c r="T595" i="11"/>
  <c r="I595" i="11"/>
  <c r="W587" i="11"/>
  <c r="Q587" i="11"/>
  <c r="V587" i="11"/>
  <c r="T587" i="11"/>
  <c r="I587" i="11"/>
  <c r="W575" i="11"/>
  <c r="Q575" i="11"/>
  <c r="V575" i="11"/>
  <c r="T575" i="11"/>
  <c r="I575" i="11"/>
  <c r="W567" i="11"/>
  <c r="Q567" i="11"/>
  <c r="V567" i="11"/>
  <c r="T567" i="11"/>
  <c r="I567" i="11"/>
  <c r="W563" i="11"/>
  <c r="Q563" i="11"/>
  <c r="V563" i="11"/>
  <c r="T563" i="11"/>
  <c r="I563" i="11"/>
  <c r="W543" i="11"/>
  <c r="Q543" i="11"/>
  <c r="V543" i="11"/>
  <c r="T543" i="11"/>
  <c r="I543" i="11"/>
  <c r="W539" i="11"/>
  <c r="Q539" i="11"/>
  <c r="V539" i="11"/>
  <c r="T539" i="11"/>
  <c r="I539" i="11"/>
  <c r="W535" i="11"/>
  <c r="Q535" i="11"/>
  <c r="V535" i="11"/>
  <c r="T535" i="11"/>
  <c r="I535" i="11"/>
  <c r="W531" i="11"/>
  <c r="Q531" i="11"/>
  <c r="V531" i="11"/>
  <c r="T531" i="11"/>
  <c r="I531" i="11"/>
  <c r="W527" i="11"/>
  <c r="Q527" i="11"/>
  <c r="V527" i="11"/>
  <c r="T527" i="11"/>
  <c r="I527" i="11"/>
  <c r="W523" i="11"/>
  <c r="Q523" i="11"/>
  <c r="V523" i="11"/>
  <c r="T523" i="11"/>
  <c r="I523" i="11"/>
  <c r="W519" i="11"/>
  <c r="Q519" i="11"/>
  <c r="V519" i="11"/>
  <c r="T519" i="11"/>
  <c r="I519" i="11"/>
  <c r="W515" i="11"/>
  <c r="Q515" i="11"/>
  <c r="V515" i="11"/>
  <c r="T515" i="11"/>
  <c r="I515" i="11"/>
  <c r="W511" i="11"/>
  <c r="Q511" i="11"/>
  <c r="V511" i="11"/>
  <c r="T511" i="11"/>
  <c r="I511" i="11"/>
  <c r="W507" i="11"/>
  <c r="Q507" i="11"/>
  <c r="V507" i="11"/>
  <c r="T507" i="11"/>
  <c r="I507" i="11"/>
  <c r="W503" i="11"/>
  <c r="Q503" i="11"/>
  <c r="V503" i="11"/>
  <c r="T503" i="11"/>
  <c r="I503" i="11"/>
  <c r="W487" i="11"/>
  <c r="Q487" i="11"/>
  <c r="V487" i="11"/>
  <c r="T487" i="11"/>
  <c r="I487" i="11"/>
  <c r="W483" i="11"/>
  <c r="Q483" i="11"/>
  <c r="V483" i="11"/>
  <c r="T483" i="11"/>
  <c r="I483" i="11"/>
  <c r="W479" i="11"/>
  <c r="Q479" i="11"/>
  <c r="V479" i="11"/>
  <c r="T479" i="11"/>
  <c r="I479" i="11"/>
  <c r="W475" i="11"/>
  <c r="Q475" i="11"/>
  <c r="V475" i="11"/>
  <c r="T475" i="11"/>
  <c r="I475" i="11"/>
  <c r="Q4" i="11"/>
  <c r="W4" i="11"/>
  <c r="V4" i="11"/>
  <c r="T4" i="11"/>
  <c r="I4" i="11"/>
  <c r="W900" i="11"/>
  <c r="Q900" i="11"/>
  <c r="T900" i="11"/>
  <c r="V900" i="11"/>
  <c r="I900" i="11"/>
  <c r="W888" i="11"/>
  <c r="Q888" i="11"/>
  <c r="V888" i="11"/>
  <c r="T888" i="11"/>
  <c r="I888" i="11"/>
  <c r="W876" i="11"/>
  <c r="Q876" i="11"/>
  <c r="V876" i="11"/>
  <c r="T876" i="11"/>
  <c r="I876" i="11"/>
  <c r="W860" i="11"/>
  <c r="Q860" i="11"/>
  <c r="V860" i="11"/>
  <c r="T860" i="11"/>
  <c r="I860" i="11"/>
  <c r="W848" i="11"/>
  <c r="Q848" i="11"/>
  <c r="V848" i="11"/>
  <c r="T848" i="11"/>
  <c r="I848" i="11"/>
  <c r="W836" i="11"/>
  <c r="Q836" i="11"/>
  <c r="T836" i="11"/>
  <c r="V836" i="11"/>
  <c r="I836" i="11"/>
  <c r="W812" i="11"/>
  <c r="Q812" i="11"/>
  <c r="V812" i="11"/>
  <c r="T812" i="11"/>
  <c r="I812" i="11"/>
  <c r="W800" i="11"/>
  <c r="Q800" i="11"/>
  <c r="V800" i="11"/>
  <c r="T800" i="11"/>
  <c r="I800" i="11"/>
  <c r="W788" i="11"/>
  <c r="Q788" i="11"/>
  <c r="V788" i="11"/>
  <c r="T788" i="11"/>
  <c r="I788" i="11"/>
  <c r="W776" i="11"/>
  <c r="Q776" i="11"/>
  <c r="V776" i="11"/>
  <c r="T776" i="11"/>
  <c r="I776" i="11"/>
  <c r="W764" i="11"/>
  <c r="Q764" i="11"/>
  <c r="V764" i="11"/>
  <c r="T764" i="11"/>
  <c r="I764" i="11"/>
  <c r="W752" i="11"/>
  <c r="Q752" i="11"/>
  <c r="V752" i="11"/>
  <c r="T752" i="11"/>
  <c r="I752" i="11"/>
  <c r="W720" i="11"/>
  <c r="Q720" i="11"/>
  <c r="V720" i="11"/>
  <c r="T720" i="11"/>
  <c r="I720" i="11"/>
  <c r="W708" i="11"/>
  <c r="Q708" i="11"/>
  <c r="T708" i="11"/>
  <c r="V708" i="11"/>
  <c r="I708" i="11"/>
  <c r="W696" i="11"/>
  <c r="Q696" i="11"/>
  <c r="V696" i="11"/>
  <c r="T696" i="11"/>
  <c r="I696" i="11"/>
  <c r="W680" i="11"/>
  <c r="Q680" i="11"/>
  <c r="V680" i="11"/>
  <c r="T680" i="11"/>
  <c r="I680" i="11"/>
  <c r="W668" i="11"/>
  <c r="Q668" i="11"/>
  <c r="V668" i="11"/>
  <c r="T668" i="11"/>
  <c r="I668" i="11"/>
  <c r="W656" i="11"/>
  <c r="Q656" i="11"/>
  <c r="V656" i="11"/>
  <c r="T656" i="11"/>
  <c r="I656" i="11"/>
  <c r="W632" i="11"/>
  <c r="Q632" i="11"/>
  <c r="V632" i="11"/>
  <c r="T632" i="11"/>
  <c r="I632" i="11"/>
  <c r="W620" i="11"/>
  <c r="Q620" i="11"/>
  <c r="V620" i="11"/>
  <c r="T620" i="11"/>
  <c r="I620" i="11"/>
  <c r="W608" i="11"/>
  <c r="Q608" i="11"/>
  <c r="V608" i="11"/>
  <c r="T608" i="11"/>
  <c r="I608" i="11"/>
  <c r="W600" i="11"/>
  <c r="Q600" i="11"/>
  <c r="V600" i="11"/>
  <c r="T600" i="11"/>
  <c r="I600" i="11"/>
  <c r="W588" i="11"/>
  <c r="Q588" i="11"/>
  <c r="V588" i="11"/>
  <c r="T588" i="11"/>
  <c r="I588" i="11"/>
  <c r="W576" i="11"/>
  <c r="Q576" i="11"/>
  <c r="V576" i="11"/>
  <c r="T576" i="11"/>
  <c r="I576" i="11"/>
  <c r="W564" i="11"/>
  <c r="Q564" i="11"/>
  <c r="V564" i="11"/>
  <c r="T564" i="11"/>
  <c r="I564" i="11"/>
  <c r="W540" i="11"/>
  <c r="Q540" i="11"/>
  <c r="V540" i="11"/>
  <c r="T540" i="11"/>
  <c r="I540" i="11"/>
  <c r="W528" i="11"/>
  <c r="Q528" i="11"/>
  <c r="V528" i="11"/>
  <c r="T528" i="11"/>
  <c r="I528" i="11"/>
  <c r="W516" i="11"/>
  <c r="Q516" i="11"/>
  <c r="T516" i="11"/>
  <c r="V516" i="11"/>
  <c r="I516" i="11"/>
  <c r="W484" i="11"/>
  <c r="Q484" i="11"/>
  <c r="V484" i="11"/>
  <c r="T484" i="11"/>
  <c r="I484" i="11"/>
  <c r="W472" i="11"/>
  <c r="Q472" i="11"/>
  <c r="V472" i="11"/>
  <c r="T472" i="11"/>
  <c r="I472" i="11"/>
  <c r="W8" i="11"/>
  <c r="Q8" i="11"/>
  <c r="V8" i="11"/>
  <c r="T8" i="11"/>
  <c r="I8" i="11"/>
  <c r="Q895" i="11"/>
  <c r="W895" i="11"/>
  <c r="V895" i="11"/>
  <c r="T895" i="11"/>
  <c r="I895" i="11"/>
  <c r="Q887" i="11"/>
  <c r="W887" i="11"/>
  <c r="V887" i="11"/>
  <c r="T887" i="11"/>
  <c r="I887" i="11"/>
  <c r="Q875" i="11"/>
  <c r="W875" i="11"/>
  <c r="V875" i="11"/>
  <c r="T875" i="11"/>
  <c r="I875" i="11"/>
  <c r="Q863" i="11"/>
  <c r="W863" i="11"/>
  <c r="V863" i="11"/>
  <c r="T863" i="11"/>
  <c r="I863" i="11"/>
  <c r="Q851" i="11"/>
  <c r="W851" i="11"/>
  <c r="V851" i="11"/>
  <c r="T851" i="11"/>
  <c r="I851" i="11"/>
  <c r="Q839" i="11"/>
  <c r="W839" i="11"/>
  <c r="V839" i="11"/>
  <c r="T839" i="11"/>
  <c r="I839" i="11"/>
  <c r="Q827" i="11"/>
  <c r="W827" i="11"/>
  <c r="V827" i="11"/>
  <c r="T827" i="11"/>
  <c r="I827" i="11"/>
  <c r="Q803" i="11"/>
  <c r="W803" i="11"/>
  <c r="V803" i="11"/>
  <c r="T803" i="11"/>
  <c r="I803" i="11"/>
  <c r="Q791" i="11"/>
  <c r="W791" i="11"/>
  <c r="V791" i="11"/>
  <c r="T791" i="11"/>
  <c r="I791" i="11"/>
  <c r="Q775" i="11"/>
  <c r="W775" i="11"/>
  <c r="V775" i="11"/>
  <c r="T775" i="11"/>
  <c r="I775" i="11"/>
  <c r="Q763" i="11"/>
  <c r="W763" i="11"/>
  <c r="V763" i="11"/>
  <c r="T763" i="11"/>
  <c r="I763" i="11"/>
  <c r="Q751" i="11"/>
  <c r="W751" i="11"/>
  <c r="V751" i="11"/>
  <c r="T751" i="11"/>
  <c r="I751" i="11"/>
  <c r="Q723" i="11"/>
  <c r="W723" i="11"/>
  <c r="V723" i="11"/>
  <c r="T723" i="11"/>
  <c r="I723" i="11"/>
  <c r="Q715" i="11"/>
  <c r="W715" i="11"/>
  <c r="V715" i="11"/>
  <c r="T715" i="11"/>
  <c r="I715" i="11"/>
  <c r="Q699" i="11"/>
  <c r="W699" i="11"/>
  <c r="V699" i="11"/>
  <c r="T699" i="11"/>
  <c r="I699" i="11"/>
  <c r="Q687" i="11"/>
  <c r="W687" i="11"/>
  <c r="V687" i="11"/>
  <c r="T687" i="11"/>
  <c r="I687" i="11"/>
  <c r="Q675" i="11"/>
  <c r="W675" i="11"/>
  <c r="V675" i="11"/>
  <c r="T675" i="11"/>
  <c r="I675" i="11"/>
  <c r="Q663" i="11"/>
  <c r="W663" i="11"/>
  <c r="V663" i="11"/>
  <c r="T663" i="11"/>
  <c r="I663" i="11"/>
  <c r="Q631" i="11"/>
  <c r="W631" i="11"/>
  <c r="V631" i="11"/>
  <c r="T631" i="11"/>
  <c r="I631" i="11"/>
  <c r="Q619" i="11"/>
  <c r="W619" i="11"/>
  <c r="V619" i="11"/>
  <c r="T619" i="11"/>
  <c r="I619" i="11"/>
  <c r="Q607" i="11"/>
  <c r="W607" i="11"/>
  <c r="V607" i="11"/>
  <c r="T607" i="11"/>
  <c r="I607" i="11"/>
  <c r="W591" i="11"/>
  <c r="Q591" i="11"/>
  <c r="V591" i="11"/>
  <c r="T591" i="11"/>
  <c r="I591" i="11"/>
  <c r="W579" i="11"/>
  <c r="Q579" i="11"/>
  <c r="V579" i="11"/>
  <c r="T579" i="11"/>
  <c r="I579" i="11"/>
  <c r="W902" i="11"/>
  <c r="Q902" i="11"/>
  <c r="V902" i="11"/>
  <c r="T902" i="11"/>
  <c r="I902" i="11"/>
  <c r="W898" i="11"/>
  <c r="Q898" i="11"/>
  <c r="V898" i="11"/>
  <c r="T898" i="11"/>
  <c r="I898" i="11"/>
  <c r="W894" i="11"/>
  <c r="Q894" i="11"/>
  <c r="V894" i="11"/>
  <c r="T894" i="11"/>
  <c r="I894" i="11"/>
  <c r="W890" i="11"/>
  <c r="Q890" i="11"/>
  <c r="V890" i="11"/>
  <c r="T890" i="11"/>
  <c r="I890" i="11"/>
  <c r="W886" i="11"/>
  <c r="Q886" i="11"/>
  <c r="V886" i="11"/>
  <c r="T886" i="11"/>
  <c r="I886" i="11"/>
  <c r="W882" i="11"/>
  <c r="Q882" i="11"/>
  <c r="V882" i="11"/>
  <c r="T882" i="11"/>
  <c r="I882" i="11"/>
  <c r="W878" i="11"/>
  <c r="Q878" i="11"/>
  <c r="V878" i="11"/>
  <c r="T878" i="11"/>
  <c r="I878" i="11"/>
  <c r="W874" i="11"/>
  <c r="Q874" i="11"/>
  <c r="V874" i="11"/>
  <c r="T874" i="11"/>
  <c r="I874" i="11"/>
  <c r="W870" i="11"/>
  <c r="Q870" i="11"/>
  <c r="V870" i="11"/>
  <c r="T870" i="11"/>
  <c r="I870" i="11"/>
  <c r="W866" i="11"/>
  <c r="Q866" i="11"/>
  <c r="V866" i="11"/>
  <c r="T866" i="11"/>
  <c r="I866" i="11"/>
  <c r="W862" i="11"/>
  <c r="Q862" i="11"/>
  <c r="V862" i="11"/>
  <c r="T862" i="11"/>
  <c r="I862" i="11"/>
  <c r="W858" i="11"/>
  <c r="Q858" i="11"/>
  <c r="V858" i="11"/>
  <c r="T858" i="11"/>
  <c r="I858" i="11"/>
  <c r="W854" i="11"/>
  <c r="Q854" i="11"/>
  <c r="V854" i="11"/>
  <c r="T854" i="11"/>
  <c r="I854" i="11"/>
  <c r="W850" i="11"/>
  <c r="Q850" i="11"/>
  <c r="V850" i="11"/>
  <c r="T850" i="11"/>
  <c r="I850" i="11"/>
  <c r="W846" i="11"/>
  <c r="Q846" i="11"/>
  <c r="V846" i="11"/>
  <c r="T846" i="11"/>
  <c r="I846" i="11"/>
  <c r="W842" i="11"/>
  <c r="Q842" i="11"/>
  <c r="V842" i="11"/>
  <c r="T842" i="11"/>
  <c r="I842" i="11"/>
  <c r="W838" i="11"/>
  <c r="Q838" i="11"/>
  <c r="V838" i="11"/>
  <c r="T838" i="11"/>
  <c r="I838" i="11"/>
  <c r="W834" i="11"/>
  <c r="Q834" i="11"/>
  <c r="V834" i="11"/>
  <c r="T834" i="11"/>
  <c r="I834" i="11"/>
  <c r="W830" i="11"/>
  <c r="Q830" i="11"/>
  <c r="V830" i="11"/>
  <c r="T830" i="11"/>
  <c r="I830" i="11"/>
  <c r="W826" i="11"/>
  <c r="Q826" i="11"/>
  <c r="V826" i="11"/>
  <c r="T826" i="11"/>
  <c r="I826" i="11"/>
  <c r="W810" i="11"/>
  <c r="Q810" i="11"/>
  <c r="V810" i="11"/>
  <c r="T810" i="11"/>
  <c r="I810" i="11"/>
  <c r="W806" i="11"/>
  <c r="Q806" i="11"/>
  <c r="V806" i="11"/>
  <c r="T806" i="11"/>
  <c r="I806" i="11"/>
  <c r="W802" i="11"/>
  <c r="Q802" i="11"/>
  <c r="V802" i="11"/>
  <c r="T802" i="11"/>
  <c r="I802" i="11"/>
  <c r="W798" i="11"/>
  <c r="Q798" i="11"/>
  <c r="V798" i="11"/>
  <c r="T798" i="11"/>
  <c r="I798" i="11"/>
  <c r="W794" i="11"/>
  <c r="Q794" i="11"/>
  <c r="V794" i="11"/>
  <c r="T794" i="11"/>
  <c r="I794" i="11"/>
  <c r="W790" i="11"/>
  <c r="Q790" i="11"/>
  <c r="V790" i="11"/>
  <c r="T790" i="11"/>
  <c r="I790" i="11"/>
  <c r="W786" i="11"/>
  <c r="Q786" i="11"/>
  <c r="V786" i="11"/>
  <c r="T786" i="11"/>
  <c r="I786" i="11"/>
  <c r="W782" i="11"/>
  <c r="Q782" i="11"/>
  <c r="V782" i="11"/>
  <c r="T782" i="11"/>
  <c r="I782" i="11"/>
  <c r="W778" i="11"/>
  <c r="Q778" i="11"/>
  <c r="V778" i="11"/>
  <c r="T778" i="11"/>
  <c r="I778" i="11"/>
  <c r="W774" i="11"/>
  <c r="Q774" i="11"/>
  <c r="V774" i="11"/>
  <c r="T774" i="11"/>
  <c r="I774" i="11"/>
  <c r="W770" i="11"/>
  <c r="Q770" i="11"/>
  <c r="V770" i="11"/>
  <c r="T770" i="11"/>
  <c r="I770" i="11"/>
  <c r="W766" i="11"/>
  <c r="Q766" i="11"/>
  <c r="V766" i="11"/>
  <c r="T766" i="11"/>
  <c r="I766" i="11"/>
  <c r="W762" i="11"/>
  <c r="Q762" i="11"/>
  <c r="V762" i="11"/>
  <c r="T762" i="11"/>
  <c r="I762" i="11"/>
  <c r="W758" i="11"/>
  <c r="Q758" i="11"/>
  <c r="V758" i="11"/>
  <c r="T758" i="11"/>
  <c r="I758" i="11"/>
  <c r="W754" i="11"/>
  <c r="Q754" i="11"/>
  <c r="V754" i="11"/>
  <c r="T754" i="11"/>
  <c r="I754" i="11"/>
  <c r="W750" i="11"/>
  <c r="Q750" i="11"/>
  <c r="V750" i="11"/>
  <c r="T750" i="11"/>
  <c r="I750" i="11"/>
  <c r="W746" i="11"/>
  <c r="Q746" i="11"/>
  <c r="V746" i="11"/>
  <c r="T746" i="11"/>
  <c r="I746" i="11"/>
  <c r="W742" i="11"/>
  <c r="Q742" i="11"/>
  <c r="V742" i="11"/>
  <c r="T742" i="11"/>
  <c r="I742" i="11"/>
  <c r="W722" i="11"/>
  <c r="Q722" i="11"/>
  <c r="V722" i="11"/>
  <c r="T722" i="11"/>
  <c r="I722" i="11"/>
  <c r="W718" i="11"/>
  <c r="Q718" i="11"/>
  <c r="V718" i="11"/>
  <c r="T718" i="11"/>
  <c r="I718" i="11"/>
  <c r="W714" i="11"/>
  <c r="Q714" i="11"/>
  <c r="V714" i="11"/>
  <c r="T714" i="11"/>
  <c r="I714" i="11"/>
  <c r="W710" i="11"/>
  <c r="Q710" i="11"/>
  <c r="V710" i="11"/>
  <c r="T710" i="11"/>
  <c r="I710" i="11"/>
  <c r="W706" i="11"/>
  <c r="Q706" i="11"/>
  <c r="V706" i="11"/>
  <c r="T706" i="11"/>
  <c r="I706" i="11"/>
  <c r="W702" i="11"/>
  <c r="Q702" i="11"/>
  <c r="V702" i="11"/>
  <c r="T702" i="11"/>
  <c r="I702" i="11"/>
  <c r="W698" i="11"/>
  <c r="Q698" i="11"/>
  <c r="V698" i="11"/>
  <c r="T698" i="11"/>
  <c r="I698" i="11"/>
  <c r="W694" i="11"/>
  <c r="Q694" i="11"/>
  <c r="V694" i="11"/>
  <c r="T694" i="11"/>
  <c r="I694" i="11"/>
  <c r="W690" i="11"/>
  <c r="Q690" i="11"/>
  <c r="V690" i="11"/>
  <c r="T690" i="11"/>
  <c r="I690" i="11"/>
  <c r="W686" i="11"/>
  <c r="Q686" i="11"/>
  <c r="V686" i="11"/>
  <c r="T686" i="11"/>
  <c r="I686" i="11"/>
  <c r="W682" i="11"/>
  <c r="Q682" i="11"/>
  <c r="V682" i="11"/>
  <c r="T682" i="11"/>
  <c r="I682" i="11"/>
  <c r="W678" i="11"/>
  <c r="Q678" i="11"/>
  <c r="V678" i="11"/>
  <c r="T678" i="11"/>
  <c r="I678" i="11"/>
  <c r="W674" i="11"/>
  <c r="Q674" i="11"/>
  <c r="V674" i="11"/>
  <c r="T674" i="11"/>
  <c r="I674" i="11"/>
  <c r="W670" i="11"/>
  <c r="Q670" i="11"/>
  <c r="V670" i="11"/>
  <c r="T670" i="11"/>
  <c r="I670" i="11"/>
  <c r="W666" i="11"/>
  <c r="Q666" i="11"/>
  <c r="V666" i="11"/>
  <c r="T666" i="11"/>
  <c r="I666" i="11"/>
  <c r="W662" i="11"/>
  <c r="Q662" i="11"/>
  <c r="V662" i="11"/>
  <c r="T662" i="11"/>
  <c r="I662" i="11"/>
  <c r="W658" i="11"/>
  <c r="Q658" i="11"/>
  <c r="V658" i="11"/>
  <c r="T658" i="11"/>
  <c r="I658" i="11"/>
  <c r="W654" i="11"/>
  <c r="Q654" i="11"/>
  <c r="V654" i="11"/>
  <c r="T654" i="11"/>
  <c r="I654" i="11"/>
  <c r="W650" i="11"/>
  <c r="Q650" i="11"/>
  <c r="V650" i="11"/>
  <c r="T650" i="11"/>
  <c r="I650" i="11"/>
  <c r="W630" i="11"/>
  <c r="Q630" i="11"/>
  <c r="V630" i="11"/>
  <c r="T630" i="11"/>
  <c r="I630" i="11"/>
  <c r="W626" i="11"/>
  <c r="Q626" i="11"/>
  <c r="V626" i="11"/>
  <c r="T626" i="11"/>
  <c r="I626" i="11"/>
  <c r="W622" i="11"/>
  <c r="Q622" i="11"/>
  <c r="V622" i="11"/>
  <c r="T622" i="11"/>
  <c r="I622" i="11"/>
  <c r="W618" i="11"/>
  <c r="Q618" i="11"/>
  <c r="V618" i="11"/>
  <c r="T618" i="11"/>
  <c r="I618" i="11"/>
  <c r="W614" i="11"/>
  <c r="Q614" i="11"/>
  <c r="V614" i="11"/>
  <c r="T614" i="11"/>
  <c r="I614" i="11"/>
  <c r="W610" i="11"/>
  <c r="Q610" i="11"/>
  <c r="V610" i="11"/>
  <c r="T610" i="11"/>
  <c r="I610" i="11"/>
  <c r="W606" i="11"/>
  <c r="Q606" i="11"/>
  <c r="V606" i="11"/>
  <c r="T606" i="11"/>
  <c r="I606" i="11"/>
  <c r="W602" i="11"/>
  <c r="Q602" i="11"/>
  <c r="V602" i="11"/>
  <c r="T602" i="11"/>
  <c r="I602" i="11"/>
  <c r="W598" i="11"/>
  <c r="Q598" i="11"/>
  <c r="V598" i="11"/>
  <c r="T598" i="11"/>
  <c r="I598" i="11"/>
  <c r="W594" i="11"/>
  <c r="Q594" i="11"/>
  <c r="V594" i="11"/>
  <c r="T594" i="11"/>
  <c r="I594" i="11"/>
  <c r="W590" i="11"/>
  <c r="Q590" i="11"/>
  <c r="V590" i="11"/>
  <c r="T590" i="11"/>
  <c r="I590" i="11"/>
  <c r="W586" i="11"/>
  <c r="Q586" i="11"/>
  <c r="V586" i="11"/>
  <c r="T586" i="11"/>
  <c r="I586" i="11"/>
  <c r="W582" i="11"/>
  <c r="Q582" i="11"/>
  <c r="V582" i="11"/>
  <c r="T582" i="11"/>
  <c r="I582" i="11"/>
  <c r="W578" i="11"/>
  <c r="Q578" i="11"/>
  <c r="V578" i="11"/>
  <c r="T578" i="11"/>
  <c r="I578" i="11"/>
  <c r="W574" i="11"/>
  <c r="Q574" i="11"/>
  <c r="V574" i="11"/>
  <c r="T574" i="11"/>
  <c r="I574" i="11"/>
  <c r="W570" i="11"/>
  <c r="Q570" i="11"/>
  <c r="V570" i="11"/>
  <c r="T570" i="11"/>
  <c r="I570" i="11"/>
  <c r="W566" i="11"/>
  <c r="Q566" i="11"/>
  <c r="V566" i="11"/>
  <c r="T566" i="11"/>
  <c r="I566" i="11"/>
  <c r="W562" i="11"/>
  <c r="Q562" i="11"/>
  <c r="V562" i="11"/>
  <c r="T562" i="11"/>
  <c r="I562" i="11"/>
  <c r="W558" i="11"/>
  <c r="Q558" i="11"/>
  <c r="V558" i="11"/>
  <c r="T558" i="11"/>
  <c r="I558" i="11"/>
  <c r="W542" i="11"/>
  <c r="Q542" i="11"/>
  <c r="V542" i="11"/>
  <c r="T542" i="11"/>
  <c r="I542" i="11"/>
  <c r="W538" i="11"/>
  <c r="Q538" i="11"/>
  <c r="V538" i="11"/>
  <c r="T538" i="11"/>
  <c r="I538" i="11"/>
  <c r="W534" i="11"/>
  <c r="Q534" i="11"/>
  <c r="V534" i="11"/>
  <c r="T534" i="11"/>
  <c r="I534" i="11"/>
  <c r="W530" i="11"/>
  <c r="Q530" i="11"/>
  <c r="V530" i="11"/>
  <c r="T530" i="11"/>
  <c r="I530" i="11"/>
  <c r="W526" i="11"/>
  <c r="Q526" i="11"/>
  <c r="V526" i="11"/>
  <c r="T526" i="11"/>
  <c r="I526" i="11"/>
  <c r="W522" i="11"/>
  <c r="Q522" i="11"/>
  <c r="V522" i="11"/>
  <c r="T522" i="11"/>
  <c r="I522" i="11"/>
  <c r="W518" i="11"/>
  <c r="Q518" i="11"/>
  <c r="V518" i="11"/>
  <c r="T518" i="11"/>
  <c r="I518" i="11"/>
  <c r="W514" i="11"/>
  <c r="Q514" i="11"/>
  <c r="V514" i="11"/>
  <c r="T514" i="11"/>
  <c r="I514" i="11"/>
  <c r="W510" i="11"/>
  <c r="Q510" i="11"/>
  <c r="V510" i="11"/>
  <c r="T510" i="11"/>
  <c r="I510" i="11"/>
  <c r="W486" i="11"/>
  <c r="Q486" i="11"/>
  <c r="V486" i="11"/>
  <c r="T486" i="11"/>
  <c r="I486" i="11"/>
  <c r="W482" i="11"/>
  <c r="Q482" i="11"/>
  <c r="V482" i="11"/>
  <c r="T482" i="11"/>
  <c r="I482" i="11"/>
  <c r="W478" i="11"/>
  <c r="Q478" i="11"/>
  <c r="V478" i="11"/>
  <c r="T478" i="11"/>
  <c r="I478" i="11"/>
  <c r="W474" i="11"/>
  <c r="Q474" i="11"/>
  <c r="V474" i="11"/>
  <c r="T474" i="11"/>
  <c r="I474" i="11"/>
  <c r="W470" i="11"/>
  <c r="Q470" i="11"/>
  <c r="V470" i="11"/>
  <c r="T470" i="11"/>
  <c r="I470" i="11"/>
  <c r="W466" i="11"/>
  <c r="Q466" i="11"/>
  <c r="V466" i="11"/>
  <c r="T466" i="11"/>
  <c r="I466" i="11"/>
  <c r="W9" i="11"/>
  <c r="Q9" i="11"/>
  <c r="V9" i="11"/>
  <c r="T9" i="11"/>
  <c r="I9" i="11"/>
  <c r="W896" i="11"/>
  <c r="Q896" i="11"/>
  <c r="V896" i="11"/>
  <c r="T896" i="11"/>
  <c r="I896" i="11"/>
  <c r="W884" i="11"/>
  <c r="Q884" i="11"/>
  <c r="T884" i="11"/>
  <c r="V884" i="11"/>
  <c r="I884" i="11"/>
  <c r="W872" i="11"/>
  <c r="Q872" i="11"/>
  <c r="V872" i="11"/>
  <c r="T872" i="11"/>
  <c r="I872" i="11"/>
  <c r="W868" i="11"/>
  <c r="Q868" i="11"/>
  <c r="T868" i="11"/>
  <c r="V868" i="11"/>
  <c r="I868" i="11"/>
  <c r="W856" i="11"/>
  <c r="Q856" i="11"/>
  <c r="V856" i="11"/>
  <c r="T856" i="11"/>
  <c r="I856" i="11"/>
  <c r="W844" i="11"/>
  <c r="Q844" i="11"/>
  <c r="V844" i="11"/>
  <c r="T844" i="11"/>
  <c r="I844" i="11"/>
  <c r="W832" i="11"/>
  <c r="Q832" i="11"/>
  <c r="V832" i="11"/>
  <c r="T832" i="11"/>
  <c r="I832" i="11"/>
  <c r="W808" i="11"/>
  <c r="Q808" i="11"/>
  <c r="V808" i="11"/>
  <c r="T808" i="11"/>
  <c r="I808" i="11"/>
  <c r="W796" i="11"/>
  <c r="Q796" i="11"/>
  <c r="V796" i="11"/>
  <c r="T796" i="11"/>
  <c r="I796" i="11"/>
  <c r="W784" i="11"/>
  <c r="Q784" i="11"/>
  <c r="V784" i="11"/>
  <c r="T784" i="11"/>
  <c r="I784" i="11"/>
  <c r="W772" i="11"/>
  <c r="Q772" i="11"/>
  <c r="T772" i="11"/>
  <c r="V772" i="11"/>
  <c r="I772" i="11"/>
  <c r="W760" i="11"/>
  <c r="Q760" i="11"/>
  <c r="V760" i="11"/>
  <c r="T760" i="11"/>
  <c r="I760" i="11"/>
  <c r="W748" i="11"/>
  <c r="Q748" i="11"/>
  <c r="V748" i="11"/>
  <c r="T748" i="11"/>
  <c r="I748" i="11"/>
  <c r="W716" i="11"/>
  <c r="Q716" i="11"/>
  <c r="V716" i="11"/>
  <c r="T716" i="11"/>
  <c r="I716" i="11"/>
  <c r="W704" i="11"/>
  <c r="Q704" i="11"/>
  <c r="V704" i="11"/>
  <c r="T704" i="11"/>
  <c r="I704" i="11"/>
  <c r="W692" i="11"/>
  <c r="Q692" i="11"/>
  <c r="T692" i="11"/>
  <c r="V692" i="11"/>
  <c r="I692" i="11"/>
  <c r="W688" i="11"/>
  <c r="Q688" i="11"/>
  <c r="V688" i="11"/>
  <c r="T688" i="11"/>
  <c r="I688" i="11"/>
  <c r="W672" i="11"/>
  <c r="Q672" i="11"/>
  <c r="V672" i="11"/>
  <c r="T672" i="11"/>
  <c r="I672" i="11"/>
  <c r="W660" i="11"/>
  <c r="Q660" i="11"/>
  <c r="V660" i="11"/>
  <c r="T660" i="11"/>
  <c r="I660" i="11"/>
  <c r="W648" i="11"/>
  <c r="Q648" i="11"/>
  <c r="V648" i="11"/>
  <c r="T648" i="11"/>
  <c r="I648" i="11"/>
  <c r="W624" i="11"/>
  <c r="Q624" i="11"/>
  <c r="V624" i="11"/>
  <c r="T624" i="11"/>
  <c r="I624" i="11"/>
  <c r="W612" i="11"/>
  <c r="Q612" i="11"/>
  <c r="V612" i="11"/>
  <c r="T612" i="11"/>
  <c r="I612" i="11"/>
  <c r="W604" i="11"/>
  <c r="Q604" i="11"/>
  <c r="V604" i="11"/>
  <c r="T604" i="11"/>
  <c r="I604" i="11"/>
  <c r="W592" i="11"/>
  <c r="Q592" i="11"/>
  <c r="V592" i="11"/>
  <c r="T592" i="11"/>
  <c r="I592" i="11"/>
  <c r="W580" i="11"/>
  <c r="Q580" i="11"/>
  <c r="T580" i="11"/>
  <c r="V580" i="11"/>
  <c r="I580" i="11"/>
  <c r="W568" i="11"/>
  <c r="Q568" i="11"/>
  <c r="V568" i="11"/>
  <c r="T568" i="11"/>
  <c r="I568" i="11"/>
  <c r="W556" i="11"/>
  <c r="Q556" i="11"/>
  <c r="V556" i="11"/>
  <c r="T556" i="11"/>
  <c r="I556" i="11"/>
  <c r="W532" i="11"/>
  <c r="Q532" i="11"/>
  <c r="V532" i="11"/>
  <c r="T532" i="11"/>
  <c r="I532" i="11"/>
  <c r="W520" i="11"/>
  <c r="Q520" i="11"/>
  <c r="V520" i="11"/>
  <c r="T520" i="11"/>
  <c r="I520" i="11"/>
  <c r="W488" i="11"/>
  <c r="Q488" i="11"/>
  <c r="V488" i="11"/>
  <c r="T488" i="11"/>
  <c r="I488" i="11"/>
  <c r="W480" i="11"/>
  <c r="Q480" i="11"/>
  <c r="V480" i="11"/>
  <c r="T480" i="11"/>
  <c r="I480" i="11"/>
  <c r="W468" i="11"/>
  <c r="Q468" i="11"/>
  <c r="V468" i="11"/>
  <c r="T468" i="11"/>
  <c r="I468" i="11"/>
  <c r="W7" i="11"/>
  <c r="Q7" i="11"/>
  <c r="V7" i="11"/>
  <c r="T7" i="11"/>
  <c r="I7" i="11"/>
  <c r="Q899" i="11"/>
  <c r="W899" i="11"/>
  <c r="V899" i="11"/>
  <c r="T899" i="11"/>
  <c r="I899" i="11"/>
  <c r="Q883" i="11"/>
  <c r="W883" i="11"/>
  <c r="V883" i="11"/>
  <c r="T883" i="11"/>
  <c r="I883" i="11"/>
  <c r="Q867" i="11"/>
  <c r="W867" i="11"/>
  <c r="V867" i="11"/>
  <c r="T867" i="11"/>
  <c r="I867" i="11"/>
  <c r="Q855" i="11"/>
  <c r="W855" i="11"/>
  <c r="V855" i="11"/>
  <c r="T855" i="11"/>
  <c r="I855" i="11"/>
  <c r="Q843" i="11"/>
  <c r="W843" i="11"/>
  <c r="V843" i="11"/>
  <c r="T843" i="11"/>
  <c r="I843" i="11"/>
  <c r="Q831" i="11"/>
  <c r="W831" i="11"/>
  <c r="V831" i="11"/>
  <c r="T831" i="11"/>
  <c r="I831" i="11"/>
  <c r="Q807" i="11"/>
  <c r="W807" i="11"/>
  <c r="V807" i="11"/>
  <c r="T807" i="11"/>
  <c r="I807" i="11"/>
  <c r="Q795" i="11"/>
  <c r="W795" i="11"/>
  <c r="V795" i="11"/>
  <c r="T795" i="11"/>
  <c r="I795" i="11"/>
  <c r="Q783" i="11"/>
  <c r="W783" i="11"/>
  <c r="V783" i="11"/>
  <c r="T783" i="11"/>
  <c r="I783" i="11"/>
  <c r="Q771" i="11"/>
  <c r="W771" i="11"/>
  <c r="V771" i="11"/>
  <c r="T771" i="11"/>
  <c r="I771" i="11"/>
  <c r="Q759" i="11"/>
  <c r="W759" i="11"/>
  <c r="V759" i="11"/>
  <c r="T759" i="11"/>
  <c r="I759" i="11"/>
  <c r="Q747" i="11"/>
  <c r="W747" i="11"/>
  <c r="V747" i="11"/>
  <c r="T747" i="11"/>
  <c r="I747" i="11"/>
  <c r="Q719" i="11"/>
  <c r="W719" i="11"/>
  <c r="V719" i="11"/>
  <c r="T719" i="11"/>
  <c r="I719" i="11"/>
  <c r="Q707" i="11"/>
  <c r="W707" i="11"/>
  <c r="V707" i="11"/>
  <c r="T707" i="11"/>
  <c r="I707" i="11"/>
  <c r="Q695" i="11"/>
  <c r="W695" i="11"/>
  <c r="V695" i="11"/>
  <c r="T695" i="11"/>
  <c r="I695" i="11"/>
  <c r="Q683" i="11"/>
  <c r="W683" i="11"/>
  <c r="V683" i="11"/>
  <c r="T683" i="11"/>
  <c r="I683" i="11"/>
  <c r="Q671" i="11"/>
  <c r="W671" i="11"/>
  <c r="V671" i="11"/>
  <c r="T671" i="11"/>
  <c r="I671" i="11"/>
  <c r="Q659" i="11"/>
  <c r="W659" i="11"/>
  <c r="V659" i="11"/>
  <c r="T659" i="11"/>
  <c r="I659" i="11"/>
  <c r="Q627" i="11"/>
  <c r="W627" i="11"/>
  <c r="V627" i="11"/>
  <c r="T627" i="11"/>
  <c r="I627" i="11"/>
  <c r="Q615" i="11"/>
  <c r="W615" i="11"/>
  <c r="V615" i="11"/>
  <c r="T615" i="11"/>
  <c r="I615" i="11"/>
  <c r="W603" i="11"/>
  <c r="Q603" i="11"/>
  <c r="V603" i="11"/>
  <c r="T603" i="11"/>
  <c r="I603" i="11"/>
  <c r="W599" i="11"/>
  <c r="Q599" i="11"/>
  <c r="V599" i="11"/>
  <c r="T599" i="11"/>
  <c r="I599" i="11"/>
  <c r="W583" i="11"/>
  <c r="Q583" i="11"/>
  <c r="V583" i="11"/>
  <c r="T583" i="11"/>
  <c r="I583" i="11"/>
  <c r="W571" i="11"/>
  <c r="Q571" i="11"/>
  <c r="V571" i="11"/>
  <c r="T571" i="11"/>
  <c r="I571" i="11"/>
  <c r="W901" i="11"/>
  <c r="Q901" i="11"/>
  <c r="V901" i="11"/>
  <c r="T901" i="11"/>
  <c r="I901" i="11"/>
  <c r="W897" i="11"/>
  <c r="Q897" i="11"/>
  <c r="V897" i="11"/>
  <c r="T897" i="11"/>
  <c r="I897" i="11"/>
  <c r="W893" i="11"/>
  <c r="Q893" i="11"/>
  <c r="V893" i="11"/>
  <c r="T893" i="11"/>
  <c r="I893" i="11"/>
  <c r="W889" i="11"/>
  <c r="Q889" i="11"/>
  <c r="V889" i="11"/>
  <c r="T889" i="11"/>
  <c r="I889" i="11"/>
  <c r="W885" i="11"/>
  <c r="Q885" i="11"/>
  <c r="V885" i="11"/>
  <c r="T885" i="11"/>
  <c r="I885" i="11"/>
  <c r="W881" i="11"/>
  <c r="Q881" i="11"/>
  <c r="V881" i="11"/>
  <c r="T881" i="11"/>
  <c r="I881" i="11"/>
  <c r="W877" i="11"/>
  <c r="Q877" i="11"/>
  <c r="V877" i="11"/>
  <c r="T877" i="11"/>
  <c r="I877" i="11"/>
  <c r="W873" i="11"/>
  <c r="Q873" i="11"/>
  <c r="V873" i="11"/>
  <c r="T873" i="11"/>
  <c r="I873" i="11"/>
  <c r="W869" i="11"/>
  <c r="Q869" i="11"/>
  <c r="V869" i="11"/>
  <c r="T869" i="11"/>
  <c r="I869" i="11"/>
  <c r="W865" i="11"/>
  <c r="Q865" i="11"/>
  <c r="V865" i="11"/>
  <c r="T865" i="11"/>
  <c r="I865" i="11"/>
  <c r="W861" i="11"/>
  <c r="Q861" i="11"/>
  <c r="V861" i="11"/>
  <c r="T861" i="11"/>
  <c r="I861" i="11"/>
  <c r="W857" i="11"/>
  <c r="Q857" i="11"/>
  <c r="V857" i="11"/>
  <c r="T857" i="11"/>
  <c r="I857" i="11"/>
  <c r="W853" i="11"/>
  <c r="Q853" i="11"/>
  <c r="V853" i="11"/>
  <c r="T853" i="11"/>
  <c r="I853" i="11"/>
  <c r="W849" i="11"/>
  <c r="Q849" i="11"/>
  <c r="V849" i="11"/>
  <c r="T849" i="11"/>
  <c r="I849" i="11"/>
  <c r="W845" i="11"/>
  <c r="Q845" i="11"/>
  <c r="V845" i="11"/>
  <c r="T845" i="11"/>
  <c r="I845" i="11"/>
  <c r="W841" i="11"/>
  <c r="Q841" i="11"/>
  <c r="V841" i="11"/>
  <c r="T841" i="11"/>
  <c r="I841" i="11"/>
  <c r="W837" i="11"/>
  <c r="Q837" i="11"/>
  <c r="V837" i="11"/>
  <c r="T837" i="11"/>
  <c r="I837" i="11"/>
  <c r="W833" i="11"/>
  <c r="Q833" i="11"/>
  <c r="V833" i="11"/>
  <c r="T833" i="11"/>
  <c r="I833" i="11"/>
  <c r="W829" i="11"/>
  <c r="Q829" i="11"/>
  <c r="V829" i="11"/>
  <c r="T829" i="11"/>
  <c r="I829" i="11"/>
  <c r="W813" i="11"/>
  <c r="Q813" i="11"/>
  <c r="V813" i="11"/>
  <c r="T813" i="11"/>
  <c r="I813" i="11"/>
  <c r="W809" i="11"/>
  <c r="Q809" i="11"/>
  <c r="V809" i="11"/>
  <c r="T809" i="11"/>
  <c r="I809" i="11"/>
  <c r="W805" i="11"/>
  <c r="Q805" i="11"/>
  <c r="V805" i="11"/>
  <c r="T805" i="11"/>
  <c r="I805" i="11"/>
  <c r="W801" i="11"/>
  <c r="Q801" i="11"/>
  <c r="V801" i="11"/>
  <c r="T801" i="11"/>
  <c r="I801" i="11"/>
  <c r="W797" i="11"/>
  <c r="Q797" i="11"/>
  <c r="V797" i="11"/>
  <c r="T797" i="11"/>
  <c r="I797" i="11"/>
  <c r="W793" i="11"/>
  <c r="Q793" i="11"/>
  <c r="V793" i="11"/>
  <c r="T793" i="11"/>
  <c r="I793" i="11"/>
  <c r="W789" i="11"/>
  <c r="Q789" i="11"/>
  <c r="V789" i="11"/>
  <c r="T789" i="11"/>
  <c r="I789" i="11"/>
  <c r="W785" i="11"/>
  <c r="Q785" i="11"/>
  <c r="V785" i="11"/>
  <c r="T785" i="11"/>
  <c r="I785" i="11"/>
  <c r="W781" i="11"/>
  <c r="Q781" i="11"/>
  <c r="V781" i="11"/>
  <c r="T781" i="11"/>
  <c r="I781" i="11"/>
  <c r="W777" i="11"/>
  <c r="Q777" i="11"/>
  <c r="V777" i="11"/>
  <c r="T777" i="11"/>
  <c r="I777" i="11"/>
  <c r="W773" i="11"/>
  <c r="Q773" i="11"/>
  <c r="V773" i="11"/>
  <c r="T773" i="11"/>
  <c r="I773" i="11"/>
  <c r="W769" i="11"/>
  <c r="Q769" i="11"/>
  <c r="V769" i="11"/>
  <c r="T769" i="11"/>
  <c r="I769" i="11"/>
  <c r="W765" i="11"/>
  <c r="Q765" i="11"/>
  <c r="V765" i="11"/>
  <c r="T765" i="11"/>
  <c r="I765" i="11"/>
  <c r="W761" i="11"/>
  <c r="Q761" i="11"/>
  <c r="V761" i="11"/>
  <c r="T761" i="11"/>
  <c r="I761" i="11"/>
  <c r="W757" i="11"/>
  <c r="Q757" i="11"/>
  <c r="V757" i="11"/>
  <c r="T757" i="11"/>
  <c r="I757" i="11"/>
  <c r="W753" i="11"/>
  <c r="Q753" i="11"/>
  <c r="V753" i="11"/>
  <c r="T753" i="11"/>
  <c r="I753" i="11"/>
  <c r="W749" i="11"/>
  <c r="Q749" i="11"/>
  <c r="V749" i="11"/>
  <c r="T749" i="11"/>
  <c r="I749" i="11"/>
  <c r="W745" i="11"/>
  <c r="Q745" i="11"/>
  <c r="V745" i="11"/>
  <c r="T745" i="11"/>
  <c r="I745" i="11"/>
  <c r="W737" i="11"/>
  <c r="Q737" i="11"/>
  <c r="V737" i="11"/>
  <c r="T737" i="11"/>
  <c r="I737" i="11"/>
  <c r="W721" i="11"/>
  <c r="Q721" i="11"/>
  <c r="V721" i="11"/>
  <c r="T721" i="11"/>
  <c r="I721" i="11"/>
  <c r="W717" i="11"/>
  <c r="Q717" i="11"/>
  <c r="V717" i="11"/>
  <c r="T717" i="11"/>
  <c r="I717" i="11"/>
  <c r="W713" i="11"/>
  <c r="Q713" i="11"/>
  <c r="V713" i="11"/>
  <c r="T713" i="11"/>
  <c r="I713" i="11"/>
  <c r="W709" i="11"/>
  <c r="Q709" i="11"/>
  <c r="V709" i="11"/>
  <c r="T709" i="11"/>
  <c r="I709" i="11"/>
  <c r="W705" i="11"/>
  <c r="Q705" i="11"/>
  <c r="V705" i="11"/>
  <c r="T705" i="11"/>
  <c r="I705" i="11"/>
  <c r="W701" i="11"/>
  <c r="Q701" i="11"/>
  <c r="V701" i="11"/>
  <c r="T701" i="11"/>
  <c r="I701" i="11"/>
  <c r="W697" i="11"/>
  <c r="Q697" i="11"/>
  <c r="V697" i="11"/>
  <c r="T697" i="11"/>
  <c r="I697" i="11"/>
  <c r="W693" i="11"/>
  <c r="Q693" i="11"/>
  <c r="V693" i="11"/>
  <c r="T693" i="11"/>
  <c r="I693" i="11"/>
  <c r="W689" i="11"/>
  <c r="Q689" i="11"/>
  <c r="V689" i="11"/>
  <c r="T689" i="11"/>
  <c r="I689" i="11"/>
  <c r="W685" i="11"/>
  <c r="Q685" i="11"/>
  <c r="V685" i="11"/>
  <c r="T685" i="11"/>
  <c r="I685" i="11"/>
  <c r="W681" i="11"/>
  <c r="Q681" i="11"/>
  <c r="V681" i="11"/>
  <c r="T681" i="11"/>
  <c r="I681" i="11"/>
  <c r="W677" i="11"/>
  <c r="Q677" i="11"/>
  <c r="V677" i="11"/>
  <c r="T677" i="11"/>
  <c r="I677" i="11"/>
  <c r="W673" i="11"/>
  <c r="Q673" i="11"/>
  <c r="V673" i="11"/>
  <c r="T673" i="11"/>
  <c r="I673" i="11"/>
  <c r="W669" i="11"/>
  <c r="Q669" i="11"/>
  <c r="V669" i="11"/>
  <c r="T669" i="11"/>
  <c r="I669" i="11"/>
  <c r="W665" i="11"/>
  <c r="Q665" i="11"/>
  <c r="V665" i="11"/>
  <c r="T665" i="11"/>
  <c r="I665" i="11"/>
  <c r="W661" i="11"/>
  <c r="Q661" i="11"/>
  <c r="V661" i="11"/>
  <c r="T661" i="11"/>
  <c r="I661" i="11"/>
  <c r="W657" i="11"/>
  <c r="Q657" i="11"/>
  <c r="V657" i="11"/>
  <c r="T657" i="11"/>
  <c r="I657" i="11"/>
  <c r="W653" i="11"/>
  <c r="Q653" i="11"/>
  <c r="V653" i="11"/>
  <c r="T653" i="11"/>
  <c r="I653" i="11"/>
  <c r="W633" i="11"/>
  <c r="Q633" i="11"/>
  <c r="V633" i="11"/>
  <c r="T633" i="11"/>
  <c r="I633" i="11"/>
  <c r="W629" i="11"/>
  <c r="Q629" i="11"/>
  <c r="V629" i="11"/>
  <c r="T629" i="11"/>
  <c r="I629" i="11"/>
  <c r="W625" i="11"/>
  <c r="Q625" i="11"/>
  <c r="V625" i="11"/>
  <c r="T625" i="11"/>
  <c r="I625" i="11"/>
  <c r="W621" i="11"/>
  <c r="Q621" i="11"/>
  <c r="V621" i="11"/>
  <c r="T621" i="11"/>
  <c r="I621" i="11"/>
  <c r="W617" i="11"/>
  <c r="Q617" i="11"/>
  <c r="V617" i="11"/>
  <c r="T617" i="11"/>
  <c r="I617" i="11"/>
  <c r="W613" i="11"/>
  <c r="Q613" i="11"/>
  <c r="V613" i="11"/>
  <c r="T613" i="11"/>
  <c r="I613" i="11"/>
  <c r="W609" i="11"/>
  <c r="Q609" i="11"/>
  <c r="V609" i="11"/>
  <c r="T609" i="11"/>
  <c r="I609" i="11"/>
  <c r="W605" i="11"/>
  <c r="Q605" i="11"/>
  <c r="V605" i="11"/>
  <c r="T605" i="11"/>
  <c r="I605" i="11"/>
  <c r="W601" i="11"/>
  <c r="Q601" i="11"/>
  <c r="V601" i="11"/>
  <c r="T601" i="11"/>
  <c r="I601" i="11"/>
  <c r="W597" i="11"/>
  <c r="Q597" i="11"/>
  <c r="V597" i="11"/>
  <c r="T597" i="11"/>
  <c r="I597" i="11"/>
  <c r="W593" i="11"/>
  <c r="Q593" i="11"/>
  <c r="V593" i="11"/>
  <c r="T593" i="11"/>
  <c r="I593" i="11"/>
  <c r="W589" i="11"/>
  <c r="Q589" i="11"/>
  <c r="V589" i="11"/>
  <c r="T589" i="11"/>
  <c r="I589" i="11"/>
  <c r="W585" i="11"/>
  <c r="Q585" i="11"/>
  <c r="V585" i="11"/>
  <c r="T585" i="11"/>
  <c r="I585" i="11"/>
  <c r="W581" i="11"/>
  <c r="Q581" i="11"/>
  <c r="V581" i="11"/>
  <c r="T581" i="11"/>
  <c r="I581" i="11"/>
  <c r="W577" i="11"/>
  <c r="Q577" i="11"/>
  <c r="V577" i="11"/>
  <c r="T577" i="11"/>
  <c r="I577" i="11"/>
  <c r="W573" i="11"/>
  <c r="Q573" i="11"/>
  <c r="V573" i="11"/>
  <c r="T573" i="11"/>
  <c r="I573" i="11"/>
  <c r="W569" i="11"/>
  <c r="Q569" i="11"/>
  <c r="V569" i="11"/>
  <c r="T569" i="11"/>
  <c r="I569" i="11"/>
  <c r="W565" i="11"/>
  <c r="Q565" i="11"/>
  <c r="V565" i="11"/>
  <c r="T565" i="11"/>
  <c r="I565" i="11"/>
  <c r="W541" i="11"/>
  <c r="Q541" i="11"/>
  <c r="V541" i="11"/>
  <c r="T541" i="11"/>
  <c r="I541" i="11"/>
  <c r="W537" i="11"/>
  <c r="Q537" i="11"/>
  <c r="V537" i="11"/>
  <c r="T537" i="11"/>
  <c r="I537" i="11"/>
  <c r="W533" i="11"/>
  <c r="Q533" i="11"/>
  <c r="V533" i="11"/>
  <c r="T533" i="11"/>
  <c r="I533" i="11"/>
  <c r="W529" i="11"/>
  <c r="Q529" i="11"/>
  <c r="V529" i="11"/>
  <c r="T529" i="11"/>
  <c r="I529" i="11"/>
  <c r="W525" i="11"/>
  <c r="Q525" i="11"/>
  <c r="V525" i="11"/>
  <c r="T525" i="11"/>
  <c r="I525" i="11"/>
  <c r="W521" i="11"/>
  <c r="Q521" i="11"/>
  <c r="V521" i="11"/>
  <c r="T521" i="11"/>
  <c r="I521" i="11"/>
  <c r="W517" i="11"/>
  <c r="Q517" i="11"/>
  <c r="V517" i="11"/>
  <c r="T517" i="11"/>
  <c r="I517" i="11"/>
  <c r="W513" i="11"/>
  <c r="Q513" i="11"/>
  <c r="V513" i="11"/>
  <c r="T513" i="11"/>
  <c r="I513" i="11"/>
  <c r="W509" i="11"/>
  <c r="Q509" i="11"/>
  <c r="V509" i="11"/>
  <c r="T509" i="11"/>
  <c r="I509" i="11"/>
  <c r="W505" i="11"/>
  <c r="Q505" i="11"/>
  <c r="V505" i="11"/>
  <c r="T505" i="11"/>
  <c r="I505" i="11"/>
  <c r="W489" i="11"/>
  <c r="Q489" i="11"/>
  <c r="V489" i="11"/>
  <c r="T489" i="11"/>
  <c r="I489" i="11"/>
  <c r="W485" i="11"/>
  <c r="Q485" i="11"/>
  <c r="V485" i="11"/>
  <c r="T485" i="11"/>
  <c r="I485" i="11"/>
  <c r="W481" i="11"/>
  <c r="Q481" i="11"/>
  <c r="V481" i="11"/>
  <c r="T481" i="11"/>
  <c r="I481" i="11"/>
  <c r="W477" i="11"/>
  <c r="Q477" i="11"/>
  <c r="V477" i="11"/>
  <c r="T477" i="11"/>
  <c r="I477" i="11"/>
  <c r="W473" i="11"/>
  <c r="Q473" i="11"/>
  <c r="V473" i="11"/>
  <c r="T473" i="11"/>
  <c r="I473" i="11"/>
  <c r="W5" i="11"/>
  <c r="Q5" i="11"/>
  <c r="V5" i="11"/>
  <c r="T5" i="11"/>
  <c r="I5" i="11"/>
  <c r="E48" i="11"/>
  <c r="E498" i="11"/>
  <c r="E44" i="11"/>
  <c r="E494" i="11"/>
  <c r="E40" i="11"/>
  <c r="E490" i="11"/>
  <c r="G486" i="11"/>
  <c r="H486" i="11"/>
  <c r="G482" i="11"/>
  <c r="H482" i="11"/>
  <c r="G478" i="11"/>
  <c r="H478" i="11"/>
  <c r="G474" i="11"/>
  <c r="H474" i="11"/>
  <c r="G470" i="11"/>
  <c r="H470" i="11"/>
  <c r="H466" i="11"/>
  <c r="G466" i="11"/>
  <c r="H902" i="11"/>
  <c r="G902" i="11"/>
  <c r="G894" i="11"/>
  <c r="H894" i="11"/>
  <c r="G882" i="11"/>
  <c r="H882" i="11"/>
  <c r="H874" i="11"/>
  <c r="G874" i="11"/>
  <c r="G870" i="11"/>
  <c r="H870" i="11"/>
  <c r="G858" i="11"/>
  <c r="H858" i="11"/>
  <c r="H850" i="11"/>
  <c r="G850" i="11"/>
  <c r="G842" i="11"/>
  <c r="H842" i="11"/>
  <c r="H834" i="11"/>
  <c r="G834" i="11"/>
  <c r="G706" i="11"/>
  <c r="H706" i="11"/>
  <c r="H702" i="11"/>
  <c r="G702" i="11"/>
  <c r="G698" i="11"/>
  <c r="H698" i="11"/>
  <c r="G694" i="11"/>
  <c r="H694" i="11"/>
  <c r="G690" i="11"/>
  <c r="H690" i="11"/>
  <c r="G686" i="11"/>
  <c r="H686" i="11"/>
  <c r="G682" i="11"/>
  <c r="H682" i="11"/>
  <c r="G678" i="11"/>
  <c r="H678" i="11"/>
  <c r="H674" i="11"/>
  <c r="G674" i="11"/>
  <c r="G670" i="11"/>
  <c r="H670" i="11"/>
  <c r="H666" i="11"/>
  <c r="G666" i="11"/>
  <c r="G662" i="11"/>
  <c r="H662" i="11"/>
  <c r="G658" i="11"/>
  <c r="H658" i="11"/>
  <c r="G654" i="11"/>
  <c r="H654" i="11"/>
  <c r="H650" i="11"/>
  <c r="G650" i="11"/>
  <c r="E196" i="11"/>
  <c r="E646" i="11"/>
  <c r="E192" i="11"/>
  <c r="E642" i="11"/>
  <c r="E188" i="11"/>
  <c r="E638" i="11"/>
  <c r="E184" i="11"/>
  <c r="E634" i="11"/>
  <c r="H630" i="11"/>
  <c r="G630" i="11"/>
  <c r="G626" i="11"/>
  <c r="H626" i="11"/>
  <c r="H622" i="11"/>
  <c r="G622" i="11"/>
  <c r="G618" i="11"/>
  <c r="H618" i="11"/>
  <c r="H614" i="11"/>
  <c r="G614" i="11"/>
  <c r="G610" i="11"/>
  <c r="H610" i="11"/>
  <c r="G606" i="11"/>
  <c r="H606" i="11"/>
  <c r="G602" i="11"/>
  <c r="H602" i="11"/>
  <c r="H598" i="11"/>
  <c r="G598" i="11"/>
  <c r="G594" i="11"/>
  <c r="H594" i="11"/>
  <c r="G590" i="11"/>
  <c r="H590" i="11"/>
  <c r="G586" i="11"/>
  <c r="H586" i="11"/>
  <c r="G582" i="11"/>
  <c r="H582" i="11"/>
  <c r="G578" i="11"/>
  <c r="H578" i="11"/>
  <c r="G574" i="11"/>
  <c r="H574" i="11"/>
  <c r="G570" i="11"/>
  <c r="H570" i="11"/>
  <c r="G566" i="11"/>
  <c r="H566" i="11"/>
  <c r="G562" i="11"/>
  <c r="H562" i="11"/>
  <c r="H558" i="11"/>
  <c r="G558" i="11"/>
  <c r="E104" i="11"/>
  <c r="E554" i="11"/>
  <c r="E100" i="11"/>
  <c r="E550" i="11"/>
  <c r="E96" i="11"/>
  <c r="E546" i="11"/>
  <c r="H542" i="11"/>
  <c r="G542" i="11"/>
  <c r="H538" i="11"/>
  <c r="G538" i="11"/>
  <c r="G534" i="11"/>
  <c r="H534" i="11"/>
  <c r="G530" i="11"/>
  <c r="H530" i="11"/>
  <c r="H526" i="11"/>
  <c r="G526" i="11"/>
  <c r="G522" i="11"/>
  <c r="H522" i="11"/>
  <c r="G518" i="11"/>
  <c r="H518" i="11"/>
  <c r="G514" i="11"/>
  <c r="H514" i="11"/>
  <c r="H510" i="11"/>
  <c r="G510" i="11"/>
  <c r="E56" i="11"/>
  <c r="E506" i="11"/>
  <c r="E52" i="11"/>
  <c r="H52" i="11" s="1"/>
  <c r="E502" i="11"/>
  <c r="E10" i="11"/>
  <c r="E460" i="11"/>
  <c r="E12" i="11"/>
  <c r="E462" i="11"/>
  <c r="G901" i="11"/>
  <c r="H901" i="11"/>
  <c r="G897" i="11"/>
  <c r="H897" i="11"/>
  <c r="G893" i="11"/>
  <c r="H893" i="11"/>
  <c r="G889" i="11"/>
  <c r="H889" i="11"/>
  <c r="G885" i="11"/>
  <c r="H885" i="11"/>
  <c r="G881" i="11"/>
  <c r="H881" i="11"/>
  <c r="G877" i="11"/>
  <c r="H877" i="11"/>
  <c r="G873" i="11"/>
  <c r="H873" i="11"/>
  <c r="H869" i="11"/>
  <c r="G869" i="11"/>
  <c r="G865" i="11"/>
  <c r="H865" i="11"/>
  <c r="G861" i="11"/>
  <c r="H861" i="11"/>
  <c r="H857" i="11"/>
  <c r="G857" i="11"/>
  <c r="H853" i="11"/>
  <c r="G853" i="11"/>
  <c r="H849" i="11"/>
  <c r="G849" i="11"/>
  <c r="G845" i="11"/>
  <c r="H845" i="11"/>
  <c r="G841" i="11"/>
  <c r="H841" i="11"/>
  <c r="H837" i="11"/>
  <c r="G837" i="11"/>
  <c r="G833" i="11"/>
  <c r="H833" i="11"/>
  <c r="H829" i="11"/>
  <c r="G829" i="11"/>
  <c r="E375" i="11"/>
  <c r="H375" i="11" s="1"/>
  <c r="E825" i="11"/>
  <c r="E371" i="11"/>
  <c r="E821" i="11"/>
  <c r="E367" i="11"/>
  <c r="E817" i="11"/>
  <c r="H813" i="11"/>
  <c r="G813" i="11"/>
  <c r="H809" i="11"/>
  <c r="G809" i="11"/>
  <c r="G805" i="11"/>
  <c r="H805" i="11"/>
  <c r="G801" i="11"/>
  <c r="H801" i="11"/>
  <c r="H797" i="11"/>
  <c r="G797" i="11"/>
  <c r="H793" i="11"/>
  <c r="G793" i="11"/>
  <c r="G789" i="11"/>
  <c r="H789" i="11"/>
  <c r="H785" i="11"/>
  <c r="G785" i="11"/>
  <c r="G781" i="11"/>
  <c r="H781" i="11"/>
  <c r="G777" i="11"/>
  <c r="H777" i="11"/>
  <c r="G773" i="11"/>
  <c r="H773" i="11"/>
  <c r="G769" i="11"/>
  <c r="H769" i="11"/>
  <c r="G765" i="11"/>
  <c r="H765" i="11"/>
  <c r="H761" i="11"/>
  <c r="G761" i="11"/>
  <c r="G757" i="11"/>
  <c r="H757" i="11"/>
  <c r="H753" i="11"/>
  <c r="G753" i="11"/>
  <c r="G749" i="11"/>
  <c r="H749" i="11"/>
  <c r="H745" i="11"/>
  <c r="G745" i="11"/>
  <c r="E291" i="11"/>
  <c r="E741" i="11"/>
  <c r="H737" i="11"/>
  <c r="G737" i="11"/>
  <c r="E283" i="11"/>
  <c r="H283" i="11" s="1"/>
  <c r="E733" i="11"/>
  <c r="E279" i="11"/>
  <c r="G279" i="11" s="1"/>
  <c r="E729" i="11"/>
  <c r="E275" i="11"/>
  <c r="E725" i="11"/>
  <c r="H721" i="11"/>
  <c r="G721" i="11"/>
  <c r="G717" i="11"/>
  <c r="H717" i="11"/>
  <c r="H713" i="11"/>
  <c r="G713" i="11"/>
  <c r="G709" i="11"/>
  <c r="H709" i="11"/>
  <c r="H705" i="11"/>
  <c r="G705" i="11"/>
  <c r="G701" i="11"/>
  <c r="H701" i="11"/>
  <c r="H697" i="11"/>
  <c r="G697" i="11"/>
  <c r="G693" i="11"/>
  <c r="H693" i="11"/>
  <c r="G689" i="11"/>
  <c r="H689" i="11"/>
  <c r="G685" i="11"/>
  <c r="H685" i="11"/>
  <c r="G681" i="11"/>
  <c r="H681" i="11"/>
  <c r="H677" i="11"/>
  <c r="G677" i="11"/>
  <c r="G673" i="11"/>
  <c r="H673" i="11"/>
  <c r="G669" i="11"/>
  <c r="H669" i="11"/>
  <c r="G665" i="11"/>
  <c r="H665" i="11"/>
  <c r="H661" i="11"/>
  <c r="G661" i="11"/>
  <c r="G657" i="11"/>
  <c r="H657" i="11"/>
  <c r="G653" i="11"/>
  <c r="H653" i="11"/>
  <c r="E199" i="11"/>
  <c r="H199" i="11" s="1"/>
  <c r="E649" i="11"/>
  <c r="E195" i="11"/>
  <c r="H195" i="11" s="1"/>
  <c r="E645" i="11"/>
  <c r="E191" i="11"/>
  <c r="H191" i="11" s="1"/>
  <c r="E641" i="11"/>
  <c r="E187" i="11"/>
  <c r="G187" i="11" s="1"/>
  <c r="E637" i="11"/>
  <c r="H633" i="11"/>
  <c r="G633" i="11"/>
  <c r="H629" i="11"/>
  <c r="G629" i="11"/>
  <c r="G625" i="11"/>
  <c r="H625" i="11"/>
  <c r="G621" i="11"/>
  <c r="H621" i="11"/>
  <c r="G617" i="11"/>
  <c r="H617" i="11"/>
  <c r="G613" i="11"/>
  <c r="H613" i="11"/>
  <c r="G609" i="11"/>
  <c r="H609" i="11"/>
  <c r="H605" i="11"/>
  <c r="G605" i="11"/>
  <c r="G601" i="11"/>
  <c r="H601" i="11"/>
  <c r="H597" i="11"/>
  <c r="G597" i="11"/>
  <c r="G593" i="11"/>
  <c r="H593" i="11"/>
  <c r="H589" i="11"/>
  <c r="G589" i="11"/>
  <c r="G585" i="11"/>
  <c r="H585" i="11"/>
  <c r="H581" i="11"/>
  <c r="G581" i="11"/>
  <c r="H577" i="11"/>
  <c r="G577" i="11"/>
  <c r="H573" i="11"/>
  <c r="G573" i="11"/>
  <c r="H569" i="11"/>
  <c r="G569" i="11"/>
  <c r="H565" i="11"/>
  <c r="G565" i="11"/>
  <c r="E111" i="11"/>
  <c r="E561" i="11"/>
  <c r="E107" i="11"/>
  <c r="E557" i="11"/>
  <c r="E103" i="11"/>
  <c r="G103" i="11" s="1"/>
  <c r="E553" i="11"/>
  <c r="E99" i="11"/>
  <c r="G99" i="11" s="1"/>
  <c r="E549" i="11"/>
  <c r="E95" i="11"/>
  <c r="G95" i="11" s="1"/>
  <c r="E545" i="11"/>
  <c r="G541" i="11"/>
  <c r="H541" i="11"/>
  <c r="H537" i="11"/>
  <c r="G537" i="11"/>
  <c r="G533" i="11"/>
  <c r="H533" i="11"/>
  <c r="H529" i="11"/>
  <c r="G529" i="11"/>
  <c r="H525" i="11"/>
  <c r="G525" i="11"/>
  <c r="G521" i="11"/>
  <c r="H521" i="11"/>
  <c r="G517" i="11"/>
  <c r="H517" i="11"/>
  <c r="G513" i="11"/>
  <c r="H513" i="11"/>
  <c r="H509" i="11"/>
  <c r="G509" i="11"/>
  <c r="G505" i="11"/>
  <c r="H505" i="11"/>
  <c r="E51" i="11"/>
  <c r="G51" i="11" s="1"/>
  <c r="E501" i="11"/>
  <c r="E47" i="11"/>
  <c r="G47" i="11" s="1"/>
  <c r="E497" i="11"/>
  <c r="E43" i="11"/>
  <c r="G43" i="11" s="1"/>
  <c r="E493" i="11"/>
  <c r="H489" i="11"/>
  <c r="G489" i="11"/>
  <c r="G485" i="11"/>
  <c r="H485" i="11"/>
  <c r="G481" i="11"/>
  <c r="H481" i="11"/>
  <c r="G477" i="11"/>
  <c r="H477" i="11"/>
  <c r="H473" i="11"/>
  <c r="G473" i="11"/>
  <c r="E19" i="11"/>
  <c r="E469" i="11"/>
  <c r="E13" i="11"/>
  <c r="E463" i="11"/>
  <c r="G898" i="11"/>
  <c r="H898" i="11"/>
  <c r="G890" i="11"/>
  <c r="H890" i="11"/>
  <c r="G886" i="11"/>
  <c r="H886" i="11"/>
  <c r="G878" i="11"/>
  <c r="H878" i="11"/>
  <c r="G866" i="11"/>
  <c r="H866" i="11"/>
  <c r="H862" i="11"/>
  <c r="G862" i="11"/>
  <c r="G854" i="11"/>
  <c r="H854" i="11"/>
  <c r="G846" i="11"/>
  <c r="H846" i="11"/>
  <c r="G838" i="11"/>
  <c r="H838" i="11"/>
  <c r="G830" i="11"/>
  <c r="H830" i="11"/>
  <c r="H826" i="11"/>
  <c r="G826" i="11"/>
  <c r="E372" i="11"/>
  <c r="E822" i="11"/>
  <c r="E368" i="11"/>
  <c r="E818" i="11"/>
  <c r="E364" i="11"/>
  <c r="H364" i="11" s="1"/>
  <c r="E814" i="11"/>
  <c r="H810" i="11"/>
  <c r="G810" i="11"/>
  <c r="H806" i="11"/>
  <c r="G806" i="11"/>
  <c r="H802" i="11"/>
  <c r="G802" i="11"/>
  <c r="H798" i="11"/>
  <c r="G798" i="11"/>
  <c r="H794" i="11"/>
  <c r="G794" i="11"/>
  <c r="H790" i="11"/>
  <c r="G790" i="11"/>
  <c r="H786" i="11"/>
  <c r="G786" i="11"/>
  <c r="H782" i="11"/>
  <c r="G782" i="11"/>
  <c r="H778" i="11"/>
  <c r="G778" i="11"/>
  <c r="H774" i="11"/>
  <c r="G774" i="11"/>
  <c r="H770" i="11"/>
  <c r="G770" i="11"/>
  <c r="H766" i="11"/>
  <c r="G766" i="11"/>
  <c r="H762" i="11"/>
  <c r="G762" i="11"/>
  <c r="H758" i="11"/>
  <c r="G758" i="11"/>
  <c r="H754" i="11"/>
  <c r="G754" i="11"/>
  <c r="G750" i="11"/>
  <c r="H750" i="11"/>
  <c r="G746" i="11"/>
  <c r="H746" i="11"/>
  <c r="G742" i="11"/>
  <c r="H742" i="11"/>
  <c r="E288" i="11"/>
  <c r="G288" i="11" s="1"/>
  <c r="E738" i="11"/>
  <c r="E284" i="11"/>
  <c r="E734" i="11"/>
  <c r="E280" i="11"/>
  <c r="H280" i="11" s="1"/>
  <c r="E730" i="11"/>
  <c r="E276" i="11"/>
  <c r="E726" i="11"/>
  <c r="G722" i="11"/>
  <c r="H722" i="11"/>
  <c r="G718" i="11"/>
  <c r="H718" i="11"/>
  <c r="H714" i="11"/>
  <c r="G714" i="11"/>
  <c r="G710" i="11"/>
  <c r="H710" i="11"/>
  <c r="E15" i="11"/>
  <c r="G15" i="11" s="1"/>
  <c r="E465" i="11"/>
  <c r="E11" i="11"/>
  <c r="H11" i="11" s="1"/>
  <c r="E461" i="11"/>
  <c r="H900" i="11"/>
  <c r="G900" i="11"/>
  <c r="G896" i="11"/>
  <c r="H896" i="11"/>
  <c r="H892" i="11"/>
  <c r="G892" i="11"/>
  <c r="G888" i="11"/>
  <c r="H888" i="11"/>
  <c r="G884" i="11"/>
  <c r="H884" i="11"/>
  <c r="H880" i="11"/>
  <c r="G880" i="11"/>
  <c r="H876" i="11"/>
  <c r="G876" i="11"/>
  <c r="H872" i="11"/>
  <c r="G872" i="11"/>
  <c r="G868" i="11"/>
  <c r="H868" i="11"/>
  <c r="H864" i="11"/>
  <c r="G864" i="11"/>
  <c r="H860" i="11"/>
  <c r="G860" i="11"/>
  <c r="H856" i="11"/>
  <c r="G856" i="11"/>
  <c r="H852" i="11"/>
  <c r="G852" i="11"/>
  <c r="H848" i="11"/>
  <c r="G848" i="11"/>
  <c r="H844" i="11"/>
  <c r="G844" i="11"/>
  <c r="H840" i="11"/>
  <c r="G840" i="11"/>
  <c r="H836" i="11"/>
  <c r="G836" i="11"/>
  <c r="H832" i="11"/>
  <c r="G832" i="11"/>
  <c r="H828" i="11"/>
  <c r="G828" i="11"/>
  <c r="E374" i="11"/>
  <c r="E824" i="11"/>
  <c r="E370" i="11"/>
  <c r="E820" i="11"/>
  <c r="E366" i="11"/>
  <c r="E816" i="11"/>
  <c r="H812" i="11"/>
  <c r="G812" i="11"/>
  <c r="H808" i="11"/>
  <c r="G808" i="11"/>
  <c r="H804" i="11"/>
  <c r="G804" i="11"/>
  <c r="H800" i="11"/>
  <c r="G800" i="11"/>
  <c r="H796" i="11"/>
  <c r="G796" i="11"/>
  <c r="H792" i="11"/>
  <c r="G792" i="11"/>
  <c r="H788" i="11"/>
  <c r="G788" i="11"/>
  <c r="H784" i="11"/>
  <c r="G784" i="11"/>
  <c r="H780" i="11"/>
  <c r="G780" i="11"/>
  <c r="H776" i="11"/>
  <c r="G776" i="11"/>
  <c r="H772" i="11"/>
  <c r="G772" i="11"/>
  <c r="G768" i="11"/>
  <c r="H768" i="11"/>
  <c r="H764" i="11"/>
  <c r="G764" i="11"/>
  <c r="H760" i="11"/>
  <c r="G760" i="11"/>
  <c r="H756" i="11"/>
  <c r="G756" i="11"/>
  <c r="H752" i="11"/>
  <c r="G752" i="11"/>
  <c r="G748" i="11"/>
  <c r="H748" i="11"/>
  <c r="H744" i="11"/>
  <c r="G744" i="11"/>
  <c r="E290" i="11"/>
  <c r="G290" i="11" s="1"/>
  <c r="E740" i="11"/>
  <c r="E286" i="11"/>
  <c r="E736" i="11"/>
  <c r="E282" i="11"/>
  <c r="H282" i="11" s="1"/>
  <c r="E732" i="11"/>
  <c r="E278" i="11"/>
  <c r="E728" i="11"/>
  <c r="E274" i="11"/>
  <c r="E724" i="11"/>
  <c r="H720" i="11"/>
  <c r="G720" i="11"/>
  <c r="H716" i="11"/>
  <c r="G716" i="11"/>
  <c r="H712" i="11"/>
  <c r="G712" i="11"/>
  <c r="H708" i="11"/>
  <c r="G708" i="11"/>
  <c r="H704" i="11"/>
  <c r="G704" i="11"/>
  <c r="G700" i="11"/>
  <c r="H700" i="11"/>
  <c r="G696" i="11"/>
  <c r="H696" i="11"/>
  <c r="H692" i="11"/>
  <c r="G692" i="11"/>
  <c r="G688" i="11"/>
  <c r="H688" i="11"/>
  <c r="G684" i="11"/>
  <c r="H684" i="11"/>
  <c r="G680" i="11"/>
  <c r="H680" i="11"/>
  <c r="H676" i="11"/>
  <c r="G676" i="11"/>
  <c r="H672" i="11"/>
  <c r="G672" i="11"/>
  <c r="G668" i="11"/>
  <c r="H668" i="11"/>
  <c r="G664" i="11"/>
  <c r="H664" i="11"/>
  <c r="H660" i="11"/>
  <c r="G660" i="11"/>
  <c r="G656" i="11"/>
  <c r="H656" i="11"/>
  <c r="H652" i="11"/>
  <c r="G652" i="11"/>
  <c r="G648" i="11"/>
  <c r="H648" i="11"/>
  <c r="E194" i="11"/>
  <c r="G194" i="11" s="1"/>
  <c r="E644" i="11"/>
  <c r="E190" i="11"/>
  <c r="E640" i="11"/>
  <c r="E186" i="11"/>
  <c r="H186" i="11" s="1"/>
  <c r="E636" i="11"/>
  <c r="G632" i="11"/>
  <c r="H632" i="11"/>
  <c r="G628" i="11"/>
  <c r="H628" i="11"/>
  <c r="H624" i="11"/>
  <c r="G624" i="11"/>
  <c r="G620" i="11"/>
  <c r="H620" i="11"/>
  <c r="H616" i="11"/>
  <c r="G616" i="11"/>
  <c r="G612" i="11"/>
  <c r="H612" i="11"/>
  <c r="G608" i="11"/>
  <c r="H608" i="11"/>
  <c r="G604" i="11"/>
  <c r="H604" i="11"/>
  <c r="G600" i="11"/>
  <c r="H600" i="11"/>
  <c r="G596" i="11"/>
  <c r="H596" i="11"/>
  <c r="H592" i="11"/>
  <c r="G592" i="11"/>
  <c r="G588" i="11"/>
  <c r="H588" i="11"/>
  <c r="H584" i="11"/>
  <c r="G584" i="11"/>
  <c r="G580" i="11"/>
  <c r="H580" i="11"/>
  <c r="H576" i="11"/>
  <c r="G576" i="11"/>
  <c r="G572" i="11"/>
  <c r="H572" i="11"/>
  <c r="G568" i="11"/>
  <c r="H568" i="11"/>
  <c r="G564" i="11"/>
  <c r="H564" i="11"/>
  <c r="H560" i="11"/>
  <c r="G560" i="11"/>
  <c r="G556" i="11"/>
  <c r="H556" i="11"/>
  <c r="E102" i="11"/>
  <c r="E552" i="11"/>
  <c r="E98" i="11"/>
  <c r="E548" i="11"/>
  <c r="E94" i="11"/>
  <c r="H94" i="11" s="1"/>
  <c r="E544" i="11"/>
  <c r="G540" i="11"/>
  <c r="H540" i="11"/>
  <c r="H536" i="11"/>
  <c r="G536" i="11"/>
  <c r="G532" i="11"/>
  <c r="H532" i="11"/>
  <c r="G528" i="11"/>
  <c r="H528" i="11"/>
  <c r="G524" i="11"/>
  <c r="H524" i="11"/>
  <c r="G520" i="11"/>
  <c r="H520" i="11"/>
  <c r="G516" i="11"/>
  <c r="H516" i="11"/>
  <c r="G512" i="11"/>
  <c r="H512" i="11"/>
  <c r="G508" i="11"/>
  <c r="H508" i="11"/>
  <c r="E54" i="11"/>
  <c r="E504" i="11"/>
  <c r="E50" i="11"/>
  <c r="E500" i="11"/>
  <c r="E46" i="11"/>
  <c r="G46" i="11" s="1"/>
  <c r="E496" i="11"/>
  <c r="E42" i="11"/>
  <c r="G42" i="11" s="1"/>
  <c r="E492" i="11"/>
  <c r="H488" i="11"/>
  <c r="G488" i="11"/>
  <c r="G484" i="11"/>
  <c r="H484" i="11"/>
  <c r="H480" i="11"/>
  <c r="G480" i="11"/>
  <c r="H476" i="11"/>
  <c r="G476" i="11"/>
  <c r="G472" i="11"/>
  <c r="H472" i="11"/>
  <c r="H468" i="11"/>
  <c r="G468" i="11"/>
  <c r="E14" i="11"/>
  <c r="E464" i="11"/>
  <c r="G903" i="11"/>
  <c r="H903" i="11"/>
  <c r="G899" i="11"/>
  <c r="H899" i="11"/>
  <c r="G895" i="11"/>
  <c r="H895" i="11"/>
  <c r="G891" i="11"/>
  <c r="H891" i="11"/>
  <c r="G887" i="11"/>
  <c r="H887" i="11"/>
  <c r="G883" i="11"/>
  <c r="H883" i="11"/>
  <c r="G879" i="11"/>
  <c r="H879" i="11"/>
  <c r="G875" i="11"/>
  <c r="H875" i="11"/>
  <c r="G871" i="11"/>
  <c r="H871" i="11"/>
  <c r="H867" i="11"/>
  <c r="G867" i="11"/>
  <c r="G863" i="11"/>
  <c r="H863" i="11"/>
  <c r="H859" i="11"/>
  <c r="G859" i="11"/>
  <c r="H855" i="11"/>
  <c r="G855" i="11"/>
  <c r="H851" i="11"/>
  <c r="G851" i="11"/>
  <c r="H847" i="11"/>
  <c r="G847" i="11"/>
  <c r="G843" i="11"/>
  <c r="H843" i="11"/>
  <c r="H839" i="11"/>
  <c r="G839" i="11"/>
  <c r="G835" i="11"/>
  <c r="H835" i="11"/>
  <c r="G831" i="11"/>
  <c r="H831" i="11"/>
  <c r="H827" i="11"/>
  <c r="G827" i="11"/>
  <c r="E373" i="11"/>
  <c r="E823" i="11"/>
  <c r="E369" i="11"/>
  <c r="E819" i="11"/>
  <c r="E365" i="11"/>
  <c r="H365" i="11" s="1"/>
  <c r="E815" i="11"/>
  <c r="H811" i="11"/>
  <c r="G811" i="11"/>
  <c r="H807" i="11"/>
  <c r="G807" i="11"/>
  <c r="G803" i="11"/>
  <c r="H803" i="11"/>
  <c r="G799" i="11"/>
  <c r="H799" i="11"/>
  <c r="H795" i="11"/>
  <c r="G795" i="11"/>
  <c r="H791" i="11"/>
  <c r="G791" i="11"/>
  <c r="G787" i="11"/>
  <c r="H787" i="11"/>
  <c r="H783" i="11"/>
  <c r="G783" i="11"/>
  <c r="G779" i="11"/>
  <c r="H779" i="11"/>
  <c r="G775" i="11"/>
  <c r="H775" i="11"/>
  <c r="G771" i="11"/>
  <c r="H771" i="11"/>
  <c r="G767" i="11"/>
  <c r="H767" i="11"/>
  <c r="H763" i="11"/>
  <c r="G763" i="11"/>
  <c r="G759" i="11"/>
  <c r="H759" i="11"/>
  <c r="H755" i="11"/>
  <c r="G755" i="11"/>
  <c r="G751" i="11"/>
  <c r="H751" i="11"/>
  <c r="H747" i="11"/>
  <c r="G747" i="11"/>
  <c r="G743" i="11"/>
  <c r="H743" i="11"/>
  <c r="E289" i="11"/>
  <c r="H289" i="11" s="1"/>
  <c r="E739" i="11"/>
  <c r="E285" i="11"/>
  <c r="E735" i="11"/>
  <c r="E281" i="11"/>
  <c r="E731" i="11"/>
  <c r="E277" i="11"/>
  <c r="G277" i="11" s="1"/>
  <c r="E727" i="11"/>
  <c r="H723" i="11"/>
  <c r="G723" i="11"/>
  <c r="H719" i="11"/>
  <c r="G719" i="11"/>
  <c r="H715" i="11"/>
  <c r="G715" i="11"/>
  <c r="H711" i="11"/>
  <c r="G711" i="11"/>
  <c r="H707" i="11"/>
  <c r="G707" i="11"/>
  <c r="H703" i="11"/>
  <c r="G703" i="11"/>
  <c r="H699" i="11"/>
  <c r="G699" i="11"/>
  <c r="H695" i="11"/>
  <c r="G695" i="11"/>
  <c r="H691" i="11"/>
  <c r="G691" i="11"/>
  <c r="G687" i="11"/>
  <c r="H687" i="11"/>
  <c r="H683" i="11"/>
  <c r="G683" i="11"/>
  <c r="H679" i="11"/>
  <c r="G679" i="11"/>
  <c r="G675" i="11"/>
  <c r="H675" i="11"/>
  <c r="G671" i="11"/>
  <c r="H671" i="11"/>
  <c r="H667" i="11"/>
  <c r="G667" i="11"/>
  <c r="G663" i="11"/>
  <c r="H663" i="11"/>
  <c r="H659" i="11"/>
  <c r="G659" i="11"/>
  <c r="G655" i="11"/>
  <c r="H655" i="11"/>
  <c r="E201" i="11"/>
  <c r="E651" i="11"/>
  <c r="E197" i="11"/>
  <c r="E647" i="11"/>
  <c r="E193" i="11"/>
  <c r="E643" i="11"/>
  <c r="E189" i="11"/>
  <c r="H189" i="11" s="1"/>
  <c r="E639" i="11"/>
  <c r="E185" i="11"/>
  <c r="G185" i="11" s="1"/>
  <c r="E635" i="11"/>
  <c r="H631" i="11"/>
  <c r="G631" i="11"/>
  <c r="H627" i="11"/>
  <c r="G627" i="11"/>
  <c r="H623" i="11"/>
  <c r="G623" i="11"/>
  <c r="H619" i="11"/>
  <c r="G619" i="11"/>
  <c r="H615" i="11"/>
  <c r="G615" i="11"/>
  <c r="H611" i="11"/>
  <c r="G611" i="11"/>
  <c r="H607" i="11"/>
  <c r="G607" i="11"/>
  <c r="H603" i="11"/>
  <c r="G603" i="11"/>
  <c r="H599" i="11"/>
  <c r="G599" i="11"/>
  <c r="G595" i="11"/>
  <c r="H595" i="11"/>
  <c r="G591" i="11"/>
  <c r="H591" i="11"/>
  <c r="H587" i="11"/>
  <c r="G587" i="11"/>
  <c r="H583" i="11"/>
  <c r="G583" i="11"/>
  <c r="H579" i="11"/>
  <c r="G579" i="11"/>
  <c r="G575" i="11"/>
  <c r="H575" i="11"/>
  <c r="G571" i="11"/>
  <c r="H571" i="11"/>
  <c r="H567" i="11"/>
  <c r="G567" i="11"/>
  <c r="G563" i="11"/>
  <c r="H563" i="11"/>
  <c r="E109" i="11"/>
  <c r="E559" i="11"/>
  <c r="E105" i="11"/>
  <c r="E555" i="11"/>
  <c r="E101" i="11"/>
  <c r="H101" i="11" s="1"/>
  <c r="E551" i="11"/>
  <c r="E97" i="11"/>
  <c r="E547" i="11"/>
  <c r="G543" i="11"/>
  <c r="H543" i="11"/>
  <c r="G539" i="11"/>
  <c r="H539" i="11"/>
  <c r="H535" i="11"/>
  <c r="G535" i="11"/>
  <c r="G531" i="11"/>
  <c r="H531" i="11"/>
  <c r="G527" i="11"/>
  <c r="H527" i="11"/>
  <c r="G523" i="11"/>
  <c r="H523" i="11"/>
  <c r="H519" i="11"/>
  <c r="G519" i="11"/>
  <c r="G515" i="11"/>
  <c r="H515" i="11"/>
  <c r="G511" i="11"/>
  <c r="H511" i="11"/>
  <c r="H507" i="11"/>
  <c r="G507" i="11"/>
  <c r="H503" i="11"/>
  <c r="G503" i="11"/>
  <c r="E49" i="11"/>
  <c r="E499" i="11"/>
  <c r="E45" i="11"/>
  <c r="E495" i="11"/>
  <c r="E41" i="11"/>
  <c r="G41" i="11" s="1"/>
  <c r="E491" i="11"/>
  <c r="G487" i="11"/>
  <c r="H487" i="11"/>
  <c r="H483" i="11"/>
  <c r="G483" i="11"/>
  <c r="G479" i="11"/>
  <c r="H479" i="11"/>
  <c r="H475" i="11"/>
  <c r="G475" i="11"/>
  <c r="E21" i="11"/>
  <c r="G21" i="11" s="1"/>
  <c r="E471" i="11"/>
  <c r="E17" i="11"/>
  <c r="E467" i="11"/>
  <c r="G7" i="11"/>
  <c r="H8" i="11"/>
  <c r="G5" i="11"/>
  <c r="G4" i="11"/>
  <c r="H4" i="11"/>
  <c r="G9" i="11"/>
  <c r="H9" i="11"/>
  <c r="G8" i="11"/>
  <c r="C273" i="15"/>
  <c r="E267" i="15"/>
  <c r="C265" i="15"/>
  <c r="E259" i="15"/>
  <c r="E263" i="15"/>
  <c r="C269" i="15"/>
  <c r="C174" i="15"/>
  <c r="E168" i="15"/>
  <c r="C148" i="15"/>
  <c r="E142" i="15"/>
  <c r="C116" i="15"/>
  <c r="E110" i="15"/>
  <c r="W169" i="15"/>
  <c r="W253" i="15"/>
  <c r="W171" i="15"/>
  <c r="W167" i="15"/>
  <c r="W257" i="15"/>
  <c r="W261" i="15"/>
  <c r="C62" i="11"/>
  <c r="F56" i="11"/>
  <c r="G56" i="11" s="1"/>
  <c r="C117" i="11"/>
  <c r="F111" i="11"/>
  <c r="C203" i="11"/>
  <c r="F197" i="11"/>
  <c r="C60" i="11"/>
  <c r="F54" i="11"/>
  <c r="H374" i="11"/>
  <c r="E117" i="11"/>
  <c r="E60" i="11"/>
  <c r="C205" i="11"/>
  <c r="F199" i="11"/>
  <c r="C27" i="11"/>
  <c r="F21" i="11"/>
  <c r="H21" i="11" s="1"/>
  <c r="C115" i="11"/>
  <c r="F109" i="11"/>
  <c r="C25" i="11"/>
  <c r="F19" i="11"/>
  <c r="E203" i="11"/>
  <c r="E115" i="11"/>
  <c r="E27" i="11"/>
  <c r="C58" i="11"/>
  <c r="F52" i="11"/>
  <c r="C113" i="11"/>
  <c r="E113" i="11" s="1"/>
  <c r="F107" i="11"/>
  <c r="C207" i="11"/>
  <c r="F201" i="11"/>
  <c r="H278" i="11"/>
  <c r="E62" i="11"/>
  <c r="E58" i="11"/>
  <c r="C23" i="11"/>
  <c r="E23" i="11" s="1"/>
  <c r="F17" i="11"/>
  <c r="H50" i="11"/>
  <c r="H46" i="11"/>
  <c r="G368" i="11"/>
  <c r="H44" i="11"/>
  <c r="G44" i="11"/>
  <c r="H368" i="11"/>
  <c r="G374" i="11"/>
  <c r="G366" i="11"/>
  <c r="G278" i="11"/>
  <c r="H190" i="11"/>
  <c r="H102" i="11"/>
  <c r="G14" i="11"/>
  <c r="H14" i="11"/>
  <c r="G369" i="11"/>
  <c r="G201" i="11"/>
  <c r="H193" i="11"/>
  <c r="G189" i="11"/>
  <c r="H185" i="11"/>
  <c r="G105" i="11"/>
  <c r="G13" i="11"/>
  <c r="H196" i="11"/>
  <c r="G196" i="11"/>
  <c r="G192" i="11"/>
  <c r="H188" i="11"/>
  <c r="G188" i="11"/>
  <c r="G184" i="11"/>
  <c r="H104" i="11"/>
  <c r="H100" i="11"/>
  <c r="G100" i="11"/>
  <c r="H96" i="11"/>
  <c r="G10" i="11"/>
  <c r="H10" i="11"/>
  <c r="H12" i="11"/>
  <c r="G12" i="11"/>
  <c r="G375" i="11"/>
  <c r="G367" i="11"/>
  <c r="H367" i="11"/>
  <c r="H279" i="11"/>
  <c r="G195" i="11"/>
  <c r="G191" i="11"/>
  <c r="H187" i="11"/>
  <c r="H103" i="11"/>
  <c r="H99" i="11"/>
  <c r="H95" i="11"/>
  <c r="H51" i="11"/>
  <c r="H47" i="11"/>
  <c r="H43" i="11"/>
  <c r="H366" i="11"/>
  <c r="H49" i="11"/>
  <c r="E297" i="11"/>
  <c r="E378" i="11"/>
  <c r="H13" i="11"/>
  <c r="H17" i="11"/>
  <c r="G199" i="11"/>
  <c r="H281" i="11"/>
  <c r="G281" i="11"/>
  <c r="G52" i="11"/>
  <c r="H286" i="11"/>
  <c r="G286" i="11"/>
  <c r="G289" i="11"/>
  <c r="G54" i="11"/>
  <c r="E379" i="11"/>
  <c r="C385" i="11"/>
  <c r="F385" i="11" s="1"/>
  <c r="E384" i="11"/>
  <c r="C390" i="11"/>
  <c r="F390" i="11" s="1"/>
  <c r="E294" i="11"/>
  <c r="C300" i="11"/>
  <c r="F300" i="11" s="1"/>
  <c r="E296" i="11"/>
  <c r="C302" i="11"/>
  <c r="F302" i="11" s="1"/>
  <c r="E202" i="11"/>
  <c r="C208" i="11"/>
  <c r="F208" i="11" s="1"/>
  <c r="E110" i="11"/>
  <c r="C116" i="11"/>
  <c r="F116" i="11" s="1"/>
  <c r="E55" i="11"/>
  <c r="C61" i="11"/>
  <c r="F61" i="11" s="1"/>
  <c r="E16" i="11"/>
  <c r="C22" i="11"/>
  <c r="F22" i="11" s="1"/>
  <c r="E18" i="11"/>
  <c r="C24" i="11"/>
  <c r="F24" i="11" s="1"/>
  <c r="E377" i="11"/>
  <c r="C383" i="11"/>
  <c r="F383" i="11" s="1"/>
  <c r="E376" i="11"/>
  <c r="C382" i="11"/>
  <c r="F382" i="11" s="1"/>
  <c r="E380" i="11"/>
  <c r="C386" i="11"/>
  <c r="F386" i="11" s="1"/>
  <c r="E292" i="11"/>
  <c r="C298" i="11"/>
  <c r="F298" i="11" s="1"/>
  <c r="E200" i="11"/>
  <c r="C206" i="11"/>
  <c r="F206" i="11" s="1"/>
  <c r="E198" i="11"/>
  <c r="C204" i="11"/>
  <c r="F204" i="11" s="1"/>
  <c r="E108" i="11"/>
  <c r="C114" i="11"/>
  <c r="F114" i="11" s="1"/>
  <c r="E53" i="11"/>
  <c r="C59" i="11"/>
  <c r="F59" i="11" s="1"/>
  <c r="E295" i="11"/>
  <c r="C301" i="11"/>
  <c r="F301" i="11" s="1"/>
  <c r="E57" i="11"/>
  <c r="C63" i="11"/>
  <c r="F63" i="11" s="1"/>
  <c r="E381" i="11"/>
  <c r="C387" i="11"/>
  <c r="F387" i="11" s="1"/>
  <c r="E303" i="11"/>
  <c r="C309" i="11"/>
  <c r="F309" i="11" s="1"/>
  <c r="E287" i="11"/>
  <c r="C293" i="11"/>
  <c r="F293" i="11" s="1"/>
  <c r="E106" i="11"/>
  <c r="C112" i="11"/>
  <c r="F112" i="11" s="1"/>
  <c r="E20" i="11"/>
  <c r="C26" i="11"/>
  <c r="F26" i="11" s="1"/>
  <c r="G280" i="11" l="1"/>
  <c r="H194" i="11"/>
  <c r="H54" i="11"/>
  <c r="G111" i="11"/>
  <c r="G17" i="11"/>
  <c r="W142" i="15"/>
  <c r="H142" i="15"/>
  <c r="T142" i="15"/>
  <c r="G142" i="15"/>
  <c r="V142" i="15"/>
  <c r="Q142" i="15"/>
  <c r="I142" i="15"/>
  <c r="H267" i="15"/>
  <c r="T267" i="15"/>
  <c r="G267" i="15"/>
  <c r="Q267" i="15"/>
  <c r="I267" i="15"/>
  <c r="V267" i="15"/>
  <c r="H263" i="15"/>
  <c r="T263" i="15"/>
  <c r="G263" i="15"/>
  <c r="V263" i="15"/>
  <c r="Q263" i="15"/>
  <c r="I263" i="15"/>
  <c r="W110" i="15"/>
  <c r="H110" i="15"/>
  <c r="V110" i="15"/>
  <c r="T110" i="15"/>
  <c r="G110" i="15"/>
  <c r="Q110" i="15"/>
  <c r="I110" i="15"/>
  <c r="W168" i="15"/>
  <c r="T168" i="15"/>
  <c r="G168" i="15"/>
  <c r="Q168" i="15"/>
  <c r="V168" i="15"/>
  <c r="I168" i="15"/>
  <c r="H168" i="15"/>
  <c r="H259" i="15"/>
  <c r="T259" i="15"/>
  <c r="G259" i="15"/>
  <c r="Q259" i="15"/>
  <c r="I259" i="15"/>
  <c r="V259" i="15"/>
  <c r="W43" i="11"/>
  <c r="Q43" i="11"/>
  <c r="V43" i="11"/>
  <c r="T43" i="11"/>
  <c r="I43" i="11"/>
  <c r="W99" i="11"/>
  <c r="Q99" i="11"/>
  <c r="V99" i="11"/>
  <c r="T99" i="11"/>
  <c r="I99" i="11"/>
  <c r="W195" i="11"/>
  <c r="Q195" i="11"/>
  <c r="V195" i="11"/>
  <c r="T195" i="11"/>
  <c r="I195" i="11"/>
  <c r="W283" i="11"/>
  <c r="Q283" i="11"/>
  <c r="V283" i="11"/>
  <c r="T283" i="11"/>
  <c r="I283" i="11"/>
  <c r="Q371" i="11"/>
  <c r="W371" i="11"/>
  <c r="V371" i="11"/>
  <c r="T371" i="11"/>
  <c r="I371" i="11"/>
  <c r="W10" i="11"/>
  <c r="Q10" i="11"/>
  <c r="V10" i="11"/>
  <c r="T10" i="11"/>
  <c r="I10" i="11"/>
  <c r="W96" i="11"/>
  <c r="Q96" i="11"/>
  <c r="V96" i="11"/>
  <c r="T96" i="11"/>
  <c r="I96" i="11"/>
  <c r="W184" i="11"/>
  <c r="Q184" i="11"/>
  <c r="V184" i="11"/>
  <c r="T184" i="11"/>
  <c r="I184" i="11"/>
  <c r="W48" i="11"/>
  <c r="Q48" i="11"/>
  <c r="V48" i="11"/>
  <c r="T48" i="11"/>
  <c r="I48" i="11"/>
  <c r="W649" i="11"/>
  <c r="Q649" i="11"/>
  <c r="V649" i="11"/>
  <c r="T649" i="11"/>
  <c r="I649" i="11"/>
  <c r="W825" i="11"/>
  <c r="Q825" i="11"/>
  <c r="V825" i="11"/>
  <c r="T825" i="11"/>
  <c r="I825" i="11"/>
  <c r="W462" i="11"/>
  <c r="Q462" i="11"/>
  <c r="V462" i="11"/>
  <c r="T462" i="11"/>
  <c r="I462" i="11"/>
  <c r="W550" i="11"/>
  <c r="Q550" i="11"/>
  <c r="V550" i="11"/>
  <c r="T550" i="11"/>
  <c r="I550" i="11"/>
  <c r="W646" i="11"/>
  <c r="Q646" i="11"/>
  <c r="V646" i="11"/>
  <c r="T646" i="11"/>
  <c r="I646" i="11"/>
  <c r="W494" i="11"/>
  <c r="Q494" i="11"/>
  <c r="V494" i="11"/>
  <c r="T494" i="11"/>
  <c r="I494" i="11"/>
  <c r="W106" i="11"/>
  <c r="Q106" i="11"/>
  <c r="V106" i="11"/>
  <c r="T106" i="11"/>
  <c r="I106" i="11"/>
  <c r="W303" i="11"/>
  <c r="Q303" i="11"/>
  <c r="V303" i="11"/>
  <c r="T303" i="11"/>
  <c r="I303" i="11"/>
  <c r="W57" i="11"/>
  <c r="Q57" i="11"/>
  <c r="V57" i="11"/>
  <c r="T57" i="11"/>
  <c r="I57" i="11"/>
  <c r="W53" i="11"/>
  <c r="Q53" i="11"/>
  <c r="V53" i="11"/>
  <c r="T53" i="11"/>
  <c r="I53" i="11"/>
  <c r="W198" i="11"/>
  <c r="Q198" i="11"/>
  <c r="V198" i="11"/>
  <c r="T198" i="11"/>
  <c r="I198" i="11"/>
  <c r="W292" i="11"/>
  <c r="Q292" i="11"/>
  <c r="V292" i="11"/>
  <c r="T292" i="11"/>
  <c r="I292" i="11"/>
  <c r="W376" i="11"/>
  <c r="Q376" i="11"/>
  <c r="V376" i="11"/>
  <c r="T376" i="11"/>
  <c r="I376" i="11"/>
  <c r="W18" i="11"/>
  <c r="Q18" i="11"/>
  <c r="V18" i="11"/>
  <c r="T18" i="11"/>
  <c r="I18" i="11"/>
  <c r="W55" i="11"/>
  <c r="Q55" i="11"/>
  <c r="V55" i="11"/>
  <c r="T55" i="11"/>
  <c r="I55" i="11"/>
  <c r="W202" i="11"/>
  <c r="Q202" i="11"/>
  <c r="V202" i="11"/>
  <c r="T202" i="11"/>
  <c r="I202" i="11"/>
  <c r="W294" i="11"/>
  <c r="Q294" i="11"/>
  <c r="V294" i="11"/>
  <c r="T294" i="11"/>
  <c r="I294" i="11"/>
  <c r="W379" i="11"/>
  <c r="Q379" i="11"/>
  <c r="V379" i="11"/>
  <c r="T379" i="11"/>
  <c r="I379" i="11"/>
  <c r="W378" i="11"/>
  <c r="Q378" i="11"/>
  <c r="V378" i="11"/>
  <c r="T378" i="11"/>
  <c r="I378" i="11"/>
  <c r="W62" i="11"/>
  <c r="Q62" i="11"/>
  <c r="V62" i="11"/>
  <c r="T62" i="11"/>
  <c r="I62" i="11"/>
  <c r="W27" i="11"/>
  <c r="Q27" i="11"/>
  <c r="V27" i="11"/>
  <c r="T27" i="11"/>
  <c r="I27" i="11"/>
  <c r="W60" i="11"/>
  <c r="Q60" i="11"/>
  <c r="V60" i="11"/>
  <c r="T60" i="11"/>
  <c r="I60" i="11"/>
  <c r="W471" i="11"/>
  <c r="Q471" i="11"/>
  <c r="V471" i="11"/>
  <c r="T471" i="11"/>
  <c r="I471" i="11"/>
  <c r="W495" i="11"/>
  <c r="Q495" i="11"/>
  <c r="V495" i="11"/>
  <c r="T495" i="11"/>
  <c r="I495" i="11"/>
  <c r="W551" i="11"/>
  <c r="Q551" i="11"/>
  <c r="V551" i="11"/>
  <c r="T551" i="11"/>
  <c r="I551" i="11"/>
  <c r="W559" i="11"/>
  <c r="Q559" i="11"/>
  <c r="V559" i="11"/>
  <c r="T559" i="11"/>
  <c r="I559" i="11"/>
  <c r="Q639" i="11"/>
  <c r="W639" i="11"/>
  <c r="V639" i="11"/>
  <c r="T639" i="11"/>
  <c r="I639" i="11"/>
  <c r="Q647" i="11"/>
  <c r="W647" i="11"/>
  <c r="V647" i="11"/>
  <c r="T647" i="11"/>
  <c r="I647" i="11"/>
  <c r="Q727" i="11"/>
  <c r="W727" i="11"/>
  <c r="V727" i="11"/>
  <c r="T727" i="11"/>
  <c r="I727" i="11"/>
  <c r="Q735" i="11"/>
  <c r="W735" i="11"/>
  <c r="V735" i="11"/>
  <c r="T735" i="11"/>
  <c r="I735" i="11"/>
  <c r="Q815" i="11"/>
  <c r="W815" i="11"/>
  <c r="V815" i="11"/>
  <c r="T815" i="11"/>
  <c r="I815" i="11"/>
  <c r="Q823" i="11"/>
  <c r="W823" i="11"/>
  <c r="V823" i="11"/>
  <c r="T823" i="11"/>
  <c r="I823" i="11"/>
  <c r="W492" i="11"/>
  <c r="Q492" i="11"/>
  <c r="V492" i="11"/>
  <c r="T492" i="11"/>
  <c r="I492" i="11"/>
  <c r="W500" i="11"/>
  <c r="Q500" i="11"/>
  <c r="V500" i="11"/>
  <c r="T500" i="11"/>
  <c r="I500" i="11"/>
  <c r="W548" i="11"/>
  <c r="Q548" i="11"/>
  <c r="V548" i="11"/>
  <c r="T548" i="11"/>
  <c r="I548" i="11"/>
  <c r="W636" i="11"/>
  <c r="Q636" i="11"/>
  <c r="V636" i="11"/>
  <c r="T636" i="11"/>
  <c r="I636" i="11"/>
  <c r="W644" i="11"/>
  <c r="Q644" i="11"/>
  <c r="V644" i="11"/>
  <c r="T644" i="11"/>
  <c r="I644" i="11"/>
  <c r="W724" i="11"/>
  <c r="Q724" i="11"/>
  <c r="V724" i="11"/>
  <c r="T724" i="11"/>
  <c r="I724" i="11"/>
  <c r="W732" i="11"/>
  <c r="Q732" i="11"/>
  <c r="V732" i="11"/>
  <c r="T732" i="11"/>
  <c r="I732" i="11"/>
  <c r="W740" i="11"/>
  <c r="Q740" i="11"/>
  <c r="T740" i="11"/>
  <c r="V740" i="11"/>
  <c r="I740" i="11"/>
  <c r="W820" i="11"/>
  <c r="Q820" i="11"/>
  <c r="T820" i="11"/>
  <c r="V820" i="11"/>
  <c r="I820" i="11"/>
  <c r="W465" i="11"/>
  <c r="Q465" i="11"/>
  <c r="V465" i="11"/>
  <c r="T465" i="11"/>
  <c r="I465" i="11"/>
  <c r="W730" i="11"/>
  <c r="Q730" i="11"/>
  <c r="V730" i="11"/>
  <c r="T730" i="11"/>
  <c r="I730" i="11"/>
  <c r="W738" i="11"/>
  <c r="Q738" i="11"/>
  <c r="V738" i="11"/>
  <c r="T738" i="11"/>
  <c r="I738" i="11"/>
  <c r="W818" i="11"/>
  <c r="Q818" i="11"/>
  <c r="V818" i="11"/>
  <c r="T818" i="11"/>
  <c r="I818" i="11"/>
  <c r="W469" i="11"/>
  <c r="Q469" i="11"/>
  <c r="V469" i="11"/>
  <c r="T469" i="11"/>
  <c r="I469" i="11"/>
  <c r="W493" i="11"/>
  <c r="Q493" i="11"/>
  <c r="V493" i="11"/>
  <c r="T493" i="11"/>
  <c r="I493" i="11"/>
  <c r="W501" i="11"/>
  <c r="Q501" i="11"/>
  <c r="V501" i="11"/>
  <c r="T501" i="11"/>
  <c r="I501" i="11"/>
  <c r="W549" i="11"/>
  <c r="Q549" i="11"/>
  <c r="V549" i="11"/>
  <c r="T549" i="11"/>
  <c r="I549" i="11"/>
  <c r="W557" i="11"/>
  <c r="Q557" i="11"/>
  <c r="V557" i="11"/>
  <c r="T557" i="11"/>
  <c r="I557" i="11"/>
  <c r="W637" i="11"/>
  <c r="Q637" i="11"/>
  <c r="V637" i="11"/>
  <c r="T637" i="11"/>
  <c r="I637" i="11"/>
  <c r="W645" i="11"/>
  <c r="Q645" i="11"/>
  <c r="V645" i="11"/>
  <c r="T645" i="11"/>
  <c r="I645" i="11"/>
  <c r="W725" i="11"/>
  <c r="Q725" i="11"/>
  <c r="V725" i="11"/>
  <c r="T725" i="11"/>
  <c r="I725" i="11"/>
  <c r="W733" i="11"/>
  <c r="Q733" i="11"/>
  <c r="V733" i="11"/>
  <c r="T733" i="11"/>
  <c r="I733" i="11"/>
  <c r="W741" i="11"/>
  <c r="Q741" i="11"/>
  <c r="V741" i="11"/>
  <c r="T741" i="11"/>
  <c r="I741" i="11"/>
  <c r="W821" i="11"/>
  <c r="Q821" i="11"/>
  <c r="V821" i="11"/>
  <c r="T821" i="11"/>
  <c r="I821" i="11"/>
  <c r="W460" i="11"/>
  <c r="Q460" i="11"/>
  <c r="V460" i="11"/>
  <c r="T460" i="11"/>
  <c r="I460" i="11"/>
  <c r="W506" i="11"/>
  <c r="Q506" i="11"/>
  <c r="V506" i="11"/>
  <c r="T506" i="11"/>
  <c r="I506" i="11"/>
  <c r="W546" i="11"/>
  <c r="Q546" i="11"/>
  <c r="V546" i="11"/>
  <c r="T546" i="11"/>
  <c r="I546" i="11"/>
  <c r="W554" i="11"/>
  <c r="Q554" i="11"/>
  <c r="V554" i="11"/>
  <c r="T554" i="11"/>
  <c r="I554" i="11"/>
  <c r="W297" i="11"/>
  <c r="Q297" i="11"/>
  <c r="V297" i="11"/>
  <c r="T297" i="11"/>
  <c r="I297" i="11"/>
  <c r="W113" i="11"/>
  <c r="Q113" i="11"/>
  <c r="V113" i="11"/>
  <c r="T113" i="11"/>
  <c r="I113" i="11"/>
  <c r="W115" i="11"/>
  <c r="Q115" i="11"/>
  <c r="V115" i="11"/>
  <c r="T115" i="11"/>
  <c r="I115" i="11"/>
  <c r="W117" i="11"/>
  <c r="Q117" i="11"/>
  <c r="V117" i="11"/>
  <c r="T117" i="11"/>
  <c r="I117" i="11"/>
  <c r="W21" i="11"/>
  <c r="Q21" i="11"/>
  <c r="V21" i="11"/>
  <c r="T21" i="11"/>
  <c r="I21" i="11"/>
  <c r="W45" i="11"/>
  <c r="Q45" i="11"/>
  <c r="V45" i="11"/>
  <c r="T45" i="11"/>
  <c r="I45" i="11"/>
  <c r="W101" i="11"/>
  <c r="Q101" i="11"/>
  <c r="V101" i="11"/>
  <c r="T101" i="11"/>
  <c r="I101" i="11"/>
  <c r="W109" i="11"/>
  <c r="Q109" i="11"/>
  <c r="V109" i="11"/>
  <c r="T109" i="11"/>
  <c r="I109" i="11"/>
  <c r="W189" i="11"/>
  <c r="Q189" i="11"/>
  <c r="V189" i="11"/>
  <c r="T189" i="11"/>
  <c r="I189" i="11"/>
  <c r="W197" i="11"/>
  <c r="Q197" i="11"/>
  <c r="V197" i="11"/>
  <c r="T197" i="11"/>
  <c r="I197" i="11"/>
  <c r="W277" i="11"/>
  <c r="Q277" i="11"/>
  <c r="V277" i="11"/>
  <c r="T277" i="11"/>
  <c r="I277" i="11"/>
  <c r="H285" i="11"/>
  <c r="W285" i="11"/>
  <c r="Q285" i="11"/>
  <c r="V285" i="11"/>
  <c r="T285" i="11"/>
  <c r="I285" i="11"/>
  <c r="W365" i="11"/>
  <c r="Q365" i="11"/>
  <c r="V365" i="11"/>
  <c r="T365" i="11"/>
  <c r="I365" i="11"/>
  <c r="W373" i="11"/>
  <c r="Q373" i="11"/>
  <c r="V373" i="11"/>
  <c r="T373" i="11"/>
  <c r="I373" i="11"/>
  <c r="W42" i="11"/>
  <c r="Q42" i="11"/>
  <c r="V42" i="11"/>
  <c r="T42" i="11"/>
  <c r="I42" i="11"/>
  <c r="W50" i="11"/>
  <c r="Q50" i="11"/>
  <c r="V50" i="11"/>
  <c r="T50" i="11"/>
  <c r="I50" i="11"/>
  <c r="W98" i="11"/>
  <c r="Q98" i="11"/>
  <c r="V98" i="11"/>
  <c r="T98" i="11"/>
  <c r="I98" i="11"/>
  <c r="W186" i="11"/>
  <c r="Q186" i="11"/>
  <c r="V186" i="11"/>
  <c r="T186" i="11"/>
  <c r="I186" i="11"/>
  <c r="W194" i="11"/>
  <c r="Q194" i="11"/>
  <c r="V194" i="11"/>
  <c r="T194" i="11"/>
  <c r="I194" i="11"/>
  <c r="W274" i="11"/>
  <c r="Q274" i="11"/>
  <c r="V274" i="11"/>
  <c r="T274" i="11"/>
  <c r="I274" i="11"/>
  <c r="G282" i="11"/>
  <c r="W282" i="11"/>
  <c r="Q282" i="11"/>
  <c r="V282" i="11"/>
  <c r="T282" i="11"/>
  <c r="I282" i="11"/>
  <c r="W290" i="11"/>
  <c r="Q290" i="11"/>
  <c r="V290" i="11"/>
  <c r="T290" i="11"/>
  <c r="I290" i="11"/>
  <c r="W370" i="11"/>
  <c r="Q370" i="11"/>
  <c r="V370" i="11"/>
  <c r="T370" i="11"/>
  <c r="I370" i="11"/>
  <c r="W15" i="11"/>
  <c r="Q15" i="11"/>
  <c r="V15" i="11"/>
  <c r="T15" i="11"/>
  <c r="I15" i="11"/>
  <c r="W280" i="11"/>
  <c r="Q280" i="11"/>
  <c r="V280" i="11"/>
  <c r="T280" i="11"/>
  <c r="I280" i="11"/>
  <c r="W288" i="11"/>
  <c r="Q288" i="11"/>
  <c r="V288" i="11"/>
  <c r="T288" i="11"/>
  <c r="I288" i="11"/>
  <c r="W368" i="11"/>
  <c r="Q368" i="11"/>
  <c r="V368" i="11"/>
  <c r="T368" i="11"/>
  <c r="I368" i="11"/>
  <c r="W19" i="11"/>
  <c r="Q19" i="11"/>
  <c r="V19" i="11"/>
  <c r="T19" i="11"/>
  <c r="I19" i="11"/>
  <c r="W51" i="11"/>
  <c r="Q51" i="11"/>
  <c r="V51" i="11"/>
  <c r="T51" i="11"/>
  <c r="I51" i="11"/>
  <c r="W107" i="11"/>
  <c r="Q107" i="11"/>
  <c r="V107" i="11"/>
  <c r="T107" i="11"/>
  <c r="I107" i="11"/>
  <c r="W187" i="11"/>
  <c r="Q187" i="11"/>
  <c r="V187" i="11"/>
  <c r="T187" i="11"/>
  <c r="I187" i="11"/>
  <c r="W275" i="11"/>
  <c r="Q275" i="11"/>
  <c r="V275" i="11"/>
  <c r="T275" i="11"/>
  <c r="I275" i="11"/>
  <c r="W291" i="11"/>
  <c r="Q291" i="11"/>
  <c r="V291" i="11"/>
  <c r="T291" i="11"/>
  <c r="I291" i="11"/>
  <c r="W56" i="11"/>
  <c r="Q56" i="11"/>
  <c r="V56" i="11"/>
  <c r="T56" i="11"/>
  <c r="I56" i="11"/>
  <c r="W104" i="11"/>
  <c r="Q104" i="11"/>
  <c r="V104" i="11"/>
  <c r="T104" i="11"/>
  <c r="I104" i="11"/>
  <c r="W192" i="11"/>
  <c r="Q192" i="11"/>
  <c r="V192" i="11"/>
  <c r="T192" i="11"/>
  <c r="I192" i="11"/>
  <c r="W40" i="11"/>
  <c r="Q40" i="11"/>
  <c r="V40" i="11"/>
  <c r="T40" i="11"/>
  <c r="I40" i="11"/>
  <c r="W20" i="11"/>
  <c r="Q20" i="11"/>
  <c r="V20" i="11"/>
  <c r="T20" i="11"/>
  <c r="I20" i="11"/>
  <c r="W287" i="11"/>
  <c r="Q287" i="11"/>
  <c r="V287" i="11"/>
  <c r="T287" i="11"/>
  <c r="I287" i="11"/>
  <c r="W381" i="11"/>
  <c r="Q381" i="11"/>
  <c r="V381" i="11"/>
  <c r="T381" i="11"/>
  <c r="I381" i="11"/>
  <c r="W295" i="11"/>
  <c r="Q295" i="11"/>
  <c r="V295" i="11"/>
  <c r="T295" i="11"/>
  <c r="I295" i="11"/>
  <c r="W108" i="11"/>
  <c r="Q108" i="11"/>
  <c r="V108" i="11"/>
  <c r="T108" i="11"/>
  <c r="I108" i="11"/>
  <c r="W200" i="11"/>
  <c r="Q200" i="11"/>
  <c r="V200" i="11"/>
  <c r="T200" i="11"/>
  <c r="I200" i="11"/>
  <c r="W380" i="11"/>
  <c r="Q380" i="11"/>
  <c r="V380" i="11"/>
  <c r="T380" i="11"/>
  <c r="I380" i="11"/>
  <c r="W377" i="11"/>
  <c r="Q377" i="11"/>
  <c r="V377" i="11"/>
  <c r="T377" i="11"/>
  <c r="I377" i="11"/>
  <c r="W16" i="11"/>
  <c r="Q16" i="11"/>
  <c r="V16" i="11"/>
  <c r="T16" i="11"/>
  <c r="I16" i="11"/>
  <c r="W110" i="11"/>
  <c r="Q110" i="11"/>
  <c r="V110" i="11"/>
  <c r="T110" i="11"/>
  <c r="I110" i="11"/>
  <c r="W296" i="11"/>
  <c r="Q296" i="11"/>
  <c r="V296" i="11"/>
  <c r="T296" i="11"/>
  <c r="I296" i="11"/>
  <c r="W384" i="11"/>
  <c r="Q384" i="11"/>
  <c r="V384" i="11"/>
  <c r="T384" i="11"/>
  <c r="I384" i="11"/>
  <c r="H288" i="11"/>
  <c r="G19" i="11"/>
  <c r="H275" i="11"/>
  <c r="G283" i="11"/>
  <c r="G371" i="11"/>
  <c r="H56" i="11"/>
  <c r="H184" i="11"/>
  <c r="H277" i="11"/>
  <c r="H373" i="11"/>
  <c r="H98" i="11"/>
  <c r="G186" i="11"/>
  <c r="H274" i="11"/>
  <c r="G40" i="11"/>
  <c r="G48" i="11"/>
  <c r="G45" i="11"/>
  <c r="W23" i="11"/>
  <c r="Q23" i="11"/>
  <c r="V23" i="11"/>
  <c r="T23" i="11"/>
  <c r="I23" i="11"/>
  <c r="W203" i="11"/>
  <c r="Q203" i="11"/>
  <c r="V203" i="11"/>
  <c r="T203" i="11"/>
  <c r="I203" i="11"/>
  <c r="G109" i="11"/>
  <c r="W467" i="11"/>
  <c r="Q467" i="11"/>
  <c r="V467" i="11"/>
  <c r="T467" i="11"/>
  <c r="I467" i="11"/>
  <c r="W491" i="11"/>
  <c r="Q491" i="11"/>
  <c r="V491" i="11"/>
  <c r="T491" i="11"/>
  <c r="I491" i="11"/>
  <c r="W499" i="11"/>
  <c r="Q499" i="11"/>
  <c r="V499" i="11"/>
  <c r="T499" i="11"/>
  <c r="I499" i="11"/>
  <c r="Q547" i="11"/>
  <c r="W547" i="11"/>
  <c r="V547" i="11"/>
  <c r="T547" i="11"/>
  <c r="I547" i="11"/>
  <c r="W555" i="11"/>
  <c r="Q555" i="11"/>
  <c r="V555" i="11"/>
  <c r="T555" i="11"/>
  <c r="I555" i="11"/>
  <c r="Q635" i="11"/>
  <c r="W635" i="11"/>
  <c r="V635" i="11"/>
  <c r="T635" i="11"/>
  <c r="I635" i="11"/>
  <c r="Q643" i="11"/>
  <c r="W643" i="11"/>
  <c r="V643" i="11"/>
  <c r="T643" i="11"/>
  <c r="I643" i="11"/>
  <c r="Q651" i="11"/>
  <c r="W651" i="11"/>
  <c r="V651" i="11"/>
  <c r="T651" i="11"/>
  <c r="I651" i="11"/>
  <c r="Q731" i="11"/>
  <c r="W731" i="11"/>
  <c r="V731" i="11"/>
  <c r="T731" i="11"/>
  <c r="I731" i="11"/>
  <c r="Q739" i="11"/>
  <c r="W739" i="11"/>
  <c r="V739" i="11"/>
  <c r="T739" i="11"/>
  <c r="I739" i="11"/>
  <c r="Q819" i="11"/>
  <c r="W819" i="11"/>
  <c r="V819" i="11"/>
  <c r="T819" i="11"/>
  <c r="I819" i="11"/>
  <c r="W464" i="11"/>
  <c r="Q464" i="11"/>
  <c r="V464" i="11"/>
  <c r="T464" i="11"/>
  <c r="I464" i="11"/>
  <c r="W496" i="11"/>
  <c r="Q496" i="11"/>
  <c r="V496" i="11"/>
  <c r="T496" i="11"/>
  <c r="I496" i="11"/>
  <c r="W504" i="11"/>
  <c r="Q504" i="11"/>
  <c r="V504" i="11"/>
  <c r="T504" i="11"/>
  <c r="I504" i="11"/>
  <c r="W544" i="11"/>
  <c r="Q544" i="11"/>
  <c r="V544" i="11"/>
  <c r="T544" i="11"/>
  <c r="I544" i="11"/>
  <c r="W552" i="11"/>
  <c r="Q552" i="11"/>
  <c r="V552" i="11"/>
  <c r="T552" i="11"/>
  <c r="I552" i="11"/>
  <c r="W640" i="11"/>
  <c r="Q640" i="11"/>
  <c r="V640" i="11"/>
  <c r="T640" i="11"/>
  <c r="I640" i="11"/>
  <c r="W728" i="11"/>
  <c r="Q728" i="11"/>
  <c r="V728" i="11"/>
  <c r="T728" i="11"/>
  <c r="I728" i="11"/>
  <c r="W736" i="11"/>
  <c r="Q736" i="11"/>
  <c r="V736" i="11"/>
  <c r="T736" i="11"/>
  <c r="I736" i="11"/>
  <c r="W816" i="11"/>
  <c r="Q816" i="11"/>
  <c r="V816" i="11"/>
  <c r="T816" i="11"/>
  <c r="I816" i="11"/>
  <c r="W824" i="11"/>
  <c r="Q824" i="11"/>
  <c r="V824" i="11"/>
  <c r="T824" i="11"/>
  <c r="I824" i="11"/>
  <c r="W461" i="11"/>
  <c r="Q461" i="11"/>
  <c r="V461" i="11"/>
  <c r="T461" i="11"/>
  <c r="I461" i="11"/>
  <c r="W726" i="11"/>
  <c r="Q726" i="11"/>
  <c r="V726" i="11"/>
  <c r="T726" i="11"/>
  <c r="I726" i="11"/>
  <c r="W734" i="11"/>
  <c r="Q734" i="11"/>
  <c r="V734" i="11"/>
  <c r="T734" i="11"/>
  <c r="I734" i="11"/>
  <c r="W814" i="11"/>
  <c r="Q814" i="11"/>
  <c r="V814" i="11"/>
  <c r="T814" i="11"/>
  <c r="I814" i="11"/>
  <c r="W822" i="11"/>
  <c r="Q822" i="11"/>
  <c r="V822" i="11"/>
  <c r="T822" i="11"/>
  <c r="I822" i="11"/>
  <c r="W463" i="11"/>
  <c r="Q463" i="11"/>
  <c r="V463" i="11"/>
  <c r="T463" i="11"/>
  <c r="I463" i="11"/>
  <c r="W497" i="11"/>
  <c r="Q497" i="11"/>
  <c r="V497" i="11"/>
  <c r="T497" i="11"/>
  <c r="I497" i="11"/>
  <c r="W545" i="11"/>
  <c r="Q545" i="11"/>
  <c r="V545" i="11"/>
  <c r="T545" i="11"/>
  <c r="I545" i="11"/>
  <c r="W553" i="11"/>
  <c r="Q553" i="11"/>
  <c r="V553" i="11"/>
  <c r="T553" i="11"/>
  <c r="I553" i="11"/>
  <c r="W561" i="11"/>
  <c r="Q561" i="11"/>
  <c r="V561" i="11"/>
  <c r="T561" i="11"/>
  <c r="I561" i="11"/>
  <c r="W641" i="11"/>
  <c r="Q641" i="11"/>
  <c r="V641" i="11"/>
  <c r="T641" i="11"/>
  <c r="I641" i="11"/>
  <c r="W729" i="11"/>
  <c r="Q729" i="11"/>
  <c r="V729" i="11"/>
  <c r="T729" i="11"/>
  <c r="I729" i="11"/>
  <c r="W817" i="11"/>
  <c r="Q817" i="11"/>
  <c r="V817" i="11"/>
  <c r="T817" i="11"/>
  <c r="I817" i="11"/>
  <c r="W502" i="11"/>
  <c r="Q502" i="11"/>
  <c r="V502" i="11"/>
  <c r="T502" i="11"/>
  <c r="I502" i="11"/>
  <c r="W638" i="11"/>
  <c r="Q638" i="11"/>
  <c r="V638" i="11"/>
  <c r="T638" i="11"/>
  <c r="I638" i="11"/>
  <c r="H107" i="11"/>
  <c r="H109" i="11"/>
  <c r="H192" i="11"/>
  <c r="H19" i="11"/>
  <c r="G275" i="11"/>
  <c r="G291" i="11"/>
  <c r="H371" i="11"/>
  <c r="G96" i="11"/>
  <c r="G104" i="11"/>
  <c r="G101" i="11"/>
  <c r="H197" i="11"/>
  <c r="G365" i="11"/>
  <c r="G98" i="11"/>
  <c r="H15" i="11"/>
  <c r="H40" i="11"/>
  <c r="H48" i="11"/>
  <c r="G285" i="11"/>
  <c r="W58" i="11"/>
  <c r="Q58" i="11"/>
  <c r="V58" i="11"/>
  <c r="T58" i="11"/>
  <c r="I58" i="11"/>
  <c r="H45" i="11"/>
  <c r="W17" i="11"/>
  <c r="Q17" i="11"/>
  <c r="V17" i="11"/>
  <c r="T17" i="11"/>
  <c r="I17" i="11"/>
  <c r="W41" i="11"/>
  <c r="Q41" i="11"/>
  <c r="V41" i="11"/>
  <c r="T41" i="11"/>
  <c r="I41" i="11"/>
  <c r="W49" i="11"/>
  <c r="Q49" i="11"/>
  <c r="V49" i="11"/>
  <c r="T49" i="11"/>
  <c r="I49" i="11"/>
  <c r="W97" i="11"/>
  <c r="Q97" i="11"/>
  <c r="V97" i="11"/>
  <c r="T97" i="11"/>
  <c r="I97" i="11"/>
  <c r="W105" i="11"/>
  <c r="Q105" i="11"/>
  <c r="V105" i="11"/>
  <c r="T105" i="11"/>
  <c r="I105" i="11"/>
  <c r="W185" i="11"/>
  <c r="Q185" i="11"/>
  <c r="V185" i="11"/>
  <c r="T185" i="11"/>
  <c r="I185" i="11"/>
  <c r="W193" i="11"/>
  <c r="Q193" i="11"/>
  <c r="V193" i="11"/>
  <c r="T193" i="11"/>
  <c r="I193" i="11"/>
  <c r="W201" i="11"/>
  <c r="Q201" i="11"/>
  <c r="V201" i="11"/>
  <c r="T201" i="11"/>
  <c r="I201" i="11"/>
  <c r="W281" i="11"/>
  <c r="Q281" i="11"/>
  <c r="V281" i="11"/>
  <c r="T281" i="11"/>
  <c r="I281" i="11"/>
  <c r="W289" i="11"/>
  <c r="Q289" i="11"/>
  <c r="V289" i="11"/>
  <c r="T289" i="11"/>
  <c r="I289" i="11"/>
  <c r="W369" i="11"/>
  <c r="Q369" i="11"/>
  <c r="V369" i="11"/>
  <c r="T369" i="11"/>
  <c r="I369" i="11"/>
  <c r="W14" i="11"/>
  <c r="Q14" i="11"/>
  <c r="V14" i="11"/>
  <c r="T14" i="11"/>
  <c r="I14" i="11"/>
  <c r="W46" i="11"/>
  <c r="Q46" i="11"/>
  <c r="V46" i="11"/>
  <c r="T46" i="11"/>
  <c r="I46" i="11"/>
  <c r="W54" i="11"/>
  <c r="Q54" i="11"/>
  <c r="V54" i="11"/>
  <c r="T54" i="11"/>
  <c r="I54" i="11"/>
  <c r="W94" i="11"/>
  <c r="Q94" i="11"/>
  <c r="V94" i="11"/>
  <c r="T94" i="11"/>
  <c r="I94" i="11"/>
  <c r="W102" i="11"/>
  <c r="Q102" i="11"/>
  <c r="V102" i="11"/>
  <c r="T102" i="11"/>
  <c r="I102" i="11"/>
  <c r="W190" i="11"/>
  <c r="Q190" i="11"/>
  <c r="V190" i="11"/>
  <c r="T190" i="11"/>
  <c r="I190" i="11"/>
  <c r="W278" i="11"/>
  <c r="Q278" i="11"/>
  <c r="V278" i="11"/>
  <c r="T278" i="11"/>
  <c r="I278" i="11"/>
  <c r="W286" i="11"/>
  <c r="Q286" i="11"/>
  <c r="V286" i="11"/>
  <c r="T286" i="11"/>
  <c r="I286" i="11"/>
  <c r="W366" i="11"/>
  <c r="Q366" i="11"/>
  <c r="V366" i="11"/>
  <c r="T366" i="11"/>
  <c r="I366" i="11"/>
  <c r="W374" i="11"/>
  <c r="Q374" i="11"/>
  <c r="V374" i="11"/>
  <c r="T374" i="11"/>
  <c r="I374" i="11"/>
  <c r="W11" i="11"/>
  <c r="Q11" i="11"/>
  <c r="V11" i="11"/>
  <c r="T11" i="11"/>
  <c r="I11" i="11"/>
  <c r="G276" i="11"/>
  <c r="W276" i="11"/>
  <c r="Q276" i="11"/>
  <c r="V276" i="11"/>
  <c r="T276" i="11"/>
  <c r="I276" i="11"/>
  <c r="H284" i="11"/>
  <c r="W284" i="11"/>
  <c r="Q284" i="11"/>
  <c r="V284" i="11"/>
  <c r="T284" i="11"/>
  <c r="I284" i="11"/>
  <c r="W364" i="11"/>
  <c r="Q364" i="11"/>
  <c r="V364" i="11"/>
  <c r="T364" i="11"/>
  <c r="I364" i="11"/>
  <c r="W372" i="11"/>
  <c r="Q372" i="11"/>
  <c r="V372" i="11"/>
  <c r="T372" i="11"/>
  <c r="I372" i="11"/>
  <c r="W13" i="11"/>
  <c r="Q13" i="11"/>
  <c r="V13" i="11"/>
  <c r="T13" i="11"/>
  <c r="I13" i="11"/>
  <c r="W47" i="11"/>
  <c r="Q47" i="11"/>
  <c r="V47" i="11"/>
  <c r="T47" i="11"/>
  <c r="I47" i="11"/>
  <c r="W95" i="11"/>
  <c r="Q95" i="11"/>
  <c r="V95" i="11"/>
  <c r="T95" i="11"/>
  <c r="I95" i="11"/>
  <c r="W103" i="11"/>
  <c r="Q103" i="11"/>
  <c r="V103" i="11"/>
  <c r="T103" i="11"/>
  <c r="I103" i="11"/>
  <c r="W111" i="11"/>
  <c r="Q111" i="11"/>
  <c r="V111" i="11"/>
  <c r="T111" i="11"/>
  <c r="I111" i="11"/>
  <c r="W191" i="11"/>
  <c r="Q191" i="11"/>
  <c r="V191" i="11"/>
  <c r="T191" i="11"/>
  <c r="I191" i="11"/>
  <c r="W199" i="11"/>
  <c r="Q199" i="11"/>
  <c r="V199" i="11"/>
  <c r="T199" i="11"/>
  <c r="I199" i="11"/>
  <c r="W279" i="11"/>
  <c r="Q279" i="11"/>
  <c r="V279" i="11"/>
  <c r="T279" i="11"/>
  <c r="I279" i="11"/>
  <c r="W367" i="11"/>
  <c r="Q367" i="11"/>
  <c r="V367" i="11"/>
  <c r="T367" i="11"/>
  <c r="I367" i="11"/>
  <c r="W375" i="11"/>
  <c r="Q375" i="11"/>
  <c r="V375" i="11"/>
  <c r="T375" i="11"/>
  <c r="I375" i="11"/>
  <c r="W12" i="11"/>
  <c r="Q12" i="11"/>
  <c r="V12" i="11"/>
  <c r="T12" i="11"/>
  <c r="I12" i="11"/>
  <c r="W52" i="11"/>
  <c r="Q52" i="11"/>
  <c r="V52" i="11"/>
  <c r="T52" i="11"/>
  <c r="I52" i="11"/>
  <c r="W100" i="11"/>
  <c r="Q100" i="11"/>
  <c r="V100" i="11"/>
  <c r="T100" i="11"/>
  <c r="I100" i="11"/>
  <c r="W188" i="11"/>
  <c r="Q188" i="11"/>
  <c r="V188" i="11"/>
  <c r="T188" i="11"/>
  <c r="I188" i="11"/>
  <c r="W196" i="11"/>
  <c r="Q196" i="11"/>
  <c r="T196" i="11"/>
  <c r="V196" i="11"/>
  <c r="I196" i="11"/>
  <c r="W44" i="11"/>
  <c r="Q44" i="11"/>
  <c r="V44" i="11"/>
  <c r="T44" i="11"/>
  <c r="I44" i="11"/>
  <c r="W634" i="11"/>
  <c r="Q634" i="11"/>
  <c r="V634" i="11"/>
  <c r="T634" i="11"/>
  <c r="I634" i="11"/>
  <c r="W642" i="11"/>
  <c r="Q642" i="11"/>
  <c r="V642" i="11"/>
  <c r="T642" i="11"/>
  <c r="I642" i="11"/>
  <c r="W490" i="11"/>
  <c r="Q490" i="11"/>
  <c r="V490" i="11"/>
  <c r="T490" i="11"/>
  <c r="I490" i="11"/>
  <c r="W498" i="11"/>
  <c r="Q498" i="11"/>
  <c r="V498" i="11"/>
  <c r="T498" i="11"/>
  <c r="I498" i="11"/>
  <c r="H821" i="11"/>
  <c r="G821" i="11"/>
  <c r="H462" i="11"/>
  <c r="G462" i="11"/>
  <c r="G502" i="11"/>
  <c r="H502" i="11"/>
  <c r="H546" i="11"/>
  <c r="G546" i="11"/>
  <c r="H554" i="11"/>
  <c r="G554" i="11"/>
  <c r="G638" i="11"/>
  <c r="H638" i="11"/>
  <c r="G646" i="11"/>
  <c r="H646" i="11"/>
  <c r="H494" i="11"/>
  <c r="G494" i="11"/>
  <c r="H467" i="11"/>
  <c r="G467" i="11"/>
  <c r="G491" i="11"/>
  <c r="H491" i="11"/>
  <c r="H559" i="11"/>
  <c r="G559" i="11"/>
  <c r="G647" i="11"/>
  <c r="H647" i="11"/>
  <c r="H735" i="11"/>
  <c r="G735" i="11"/>
  <c r="H823" i="11"/>
  <c r="G823" i="11"/>
  <c r="G500" i="11"/>
  <c r="H500" i="11"/>
  <c r="G544" i="11"/>
  <c r="H544" i="11"/>
  <c r="G640" i="11"/>
  <c r="H640" i="11"/>
  <c r="H724" i="11"/>
  <c r="G724" i="11"/>
  <c r="H740" i="11"/>
  <c r="G740" i="11"/>
  <c r="H820" i="11"/>
  <c r="G820" i="11"/>
  <c r="G726" i="11"/>
  <c r="H726" i="11"/>
  <c r="H822" i="11"/>
  <c r="G822" i="11"/>
  <c r="G553" i="11"/>
  <c r="H553" i="11"/>
  <c r="G649" i="11"/>
  <c r="H649" i="11"/>
  <c r="G741" i="11"/>
  <c r="H741" i="11"/>
  <c r="G107" i="11"/>
  <c r="H111" i="11"/>
  <c r="H290" i="11"/>
  <c r="H105" i="11"/>
  <c r="H291" i="11"/>
  <c r="G284" i="11"/>
  <c r="H97" i="11"/>
  <c r="G97" i="11"/>
  <c r="G193" i="11"/>
  <c r="H201" i="11"/>
  <c r="H369" i="11"/>
  <c r="G373" i="11"/>
  <c r="G190" i="11"/>
  <c r="G274" i="11"/>
  <c r="H276" i="11"/>
  <c r="G364" i="11"/>
  <c r="G372" i="11"/>
  <c r="G50" i="11"/>
  <c r="H471" i="11"/>
  <c r="G471" i="11"/>
  <c r="G495" i="11"/>
  <c r="H495" i="11"/>
  <c r="G547" i="11"/>
  <c r="H547" i="11"/>
  <c r="G555" i="11"/>
  <c r="H555" i="11"/>
  <c r="H635" i="11"/>
  <c r="G635" i="11"/>
  <c r="H643" i="11"/>
  <c r="G643" i="11"/>
  <c r="H651" i="11"/>
  <c r="G651" i="11"/>
  <c r="H731" i="11"/>
  <c r="G731" i="11"/>
  <c r="H739" i="11"/>
  <c r="G739" i="11"/>
  <c r="G819" i="11"/>
  <c r="H819" i="11"/>
  <c r="H464" i="11"/>
  <c r="G464" i="11"/>
  <c r="H496" i="11"/>
  <c r="G496" i="11"/>
  <c r="H504" i="11"/>
  <c r="G504" i="11"/>
  <c r="G548" i="11"/>
  <c r="H548" i="11"/>
  <c r="G636" i="11"/>
  <c r="H636" i="11"/>
  <c r="H644" i="11"/>
  <c r="G644" i="11"/>
  <c r="H728" i="11"/>
  <c r="G728" i="11"/>
  <c r="H736" i="11"/>
  <c r="G736" i="11"/>
  <c r="H816" i="11"/>
  <c r="G816" i="11"/>
  <c r="H824" i="11"/>
  <c r="G824" i="11"/>
  <c r="H465" i="11"/>
  <c r="G465" i="11"/>
  <c r="H730" i="11"/>
  <c r="G730" i="11"/>
  <c r="G738" i="11"/>
  <c r="H738" i="11"/>
  <c r="H818" i="11"/>
  <c r="G818" i="11"/>
  <c r="G463" i="11"/>
  <c r="H463" i="11"/>
  <c r="H493" i="11"/>
  <c r="G493" i="11"/>
  <c r="G501" i="11"/>
  <c r="H501" i="11"/>
  <c r="G549" i="11"/>
  <c r="H549" i="11"/>
  <c r="H557" i="11"/>
  <c r="G557" i="11"/>
  <c r="H637" i="11"/>
  <c r="G637" i="11"/>
  <c r="H645" i="11"/>
  <c r="G645" i="11"/>
  <c r="G725" i="11"/>
  <c r="H725" i="11"/>
  <c r="H733" i="11"/>
  <c r="G733" i="11"/>
  <c r="H817" i="11"/>
  <c r="G817" i="11"/>
  <c r="H825" i="11"/>
  <c r="G825" i="11"/>
  <c r="H460" i="11"/>
  <c r="G460" i="11"/>
  <c r="G506" i="11"/>
  <c r="H506" i="11"/>
  <c r="G550" i="11"/>
  <c r="H550" i="11"/>
  <c r="G634" i="11"/>
  <c r="H634" i="11"/>
  <c r="H642" i="11"/>
  <c r="G642" i="11"/>
  <c r="G490" i="11"/>
  <c r="H490" i="11"/>
  <c r="G498" i="11"/>
  <c r="H498" i="11"/>
  <c r="G499" i="11"/>
  <c r="H499" i="11"/>
  <c r="H551" i="11"/>
  <c r="G551" i="11"/>
  <c r="G639" i="11"/>
  <c r="H639" i="11"/>
  <c r="H727" i="11"/>
  <c r="G727" i="11"/>
  <c r="G815" i="11"/>
  <c r="H815" i="11"/>
  <c r="H492" i="11"/>
  <c r="G492" i="11"/>
  <c r="G552" i="11"/>
  <c r="H552" i="11"/>
  <c r="G732" i="11"/>
  <c r="H732" i="11"/>
  <c r="G461" i="11"/>
  <c r="H461" i="11"/>
  <c r="G734" i="11"/>
  <c r="H734" i="11"/>
  <c r="H814" i="11"/>
  <c r="G814" i="11"/>
  <c r="H469" i="11"/>
  <c r="G469" i="11"/>
  <c r="G497" i="11"/>
  <c r="H497" i="11"/>
  <c r="H545" i="11"/>
  <c r="G545" i="11"/>
  <c r="H561" i="11"/>
  <c r="G561" i="11"/>
  <c r="G641" i="11"/>
  <c r="H641" i="11"/>
  <c r="H729" i="11"/>
  <c r="G729" i="11"/>
  <c r="G197" i="11"/>
  <c r="G94" i="11"/>
  <c r="G102" i="11"/>
  <c r="G370" i="11"/>
  <c r="H370" i="11"/>
  <c r="G11" i="11"/>
  <c r="H372" i="11"/>
  <c r="H41" i="11"/>
  <c r="G49" i="11"/>
  <c r="H42" i="11"/>
  <c r="C275" i="15"/>
  <c r="E269" i="15"/>
  <c r="C271" i="15"/>
  <c r="E265" i="15"/>
  <c r="C279" i="15"/>
  <c r="E273" i="15"/>
  <c r="C154" i="15"/>
  <c r="E148" i="15"/>
  <c r="C122" i="15"/>
  <c r="E116" i="15"/>
  <c r="C180" i="15"/>
  <c r="E174" i="15"/>
  <c r="W173" i="15"/>
  <c r="W179" i="15"/>
  <c r="W177" i="15"/>
  <c r="W183" i="15"/>
  <c r="W267" i="15"/>
  <c r="W175" i="15"/>
  <c r="W181" i="15"/>
  <c r="W263" i="15"/>
  <c r="W259" i="15"/>
  <c r="C213" i="11"/>
  <c r="F207" i="11"/>
  <c r="C64" i="11"/>
  <c r="F58" i="11"/>
  <c r="E207" i="11"/>
  <c r="C31" i="11"/>
  <c r="F25" i="11"/>
  <c r="E25" i="11"/>
  <c r="C33" i="11"/>
  <c r="F27" i="11"/>
  <c r="C209" i="11"/>
  <c r="F203" i="11"/>
  <c r="C68" i="11"/>
  <c r="F62" i="11"/>
  <c r="C119" i="11"/>
  <c r="F113" i="11"/>
  <c r="C121" i="11"/>
  <c r="F115" i="11"/>
  <c r="C211" i="11"/>
  <c r="F205" i="11"/>
  <c r="C29" i="11"/>
  <c r="F23" i="11"/>
  <c r="E205" i="11"/>
  <c r="C66" i="11"/>
  <c r="F60" i="11"/>
  <c r="C123" i="11"/>
  <c r="F117" i="11"/>
  <c r="H378" i="11"/>
  <c r="G378" i="11"/>
  <c r="H297" i="11"/>
  <c r="G297" i="11"/>
  <c r="G303" i="11"/>
  <c r="H303" i="11"/>
  <c r="H381" i="11"/>
  <c r="G381" i="11"/>
  <c r="H53" i="11"/>
  <c r="G53" i="11"/>
  <c r="H376" i="11"/>
  <c r="G376" i="11"/>
  <c r="H57" i="11"/>
  <c r="G57" i="11"/>
  <c r="H108" i="11"/>
  <c r="G108" i="11"/>
  <c r="H380" i="11"/>
  <c r="G380" i="11"/>
  <c r="H16" i="11"/>
  <c r="G16" i="11"/>
  <c r="H296" i="11"/>
  <c r="G296" i="11"/>
  <c r="H295" i="11"/>
  <c r="G295" i="11"/>
  <c r="H200" i="11"/>
  <c r="G200" i="11"/>
  <c r="H377" i="11"/>
  <c r="G377" i="11"/>
  <c r="G110" i="11"/>
  <c r="H110" i="11"/>
  <c r="H384" i="11"/>
  <c r="G384" i="11"/>
  <c r="G106" i="11"/>
  <c r="H106" i="11"/>
  <c r="H20" i="11"/>
  <c r="G20" i="11"/>
  <c r="G287" i="11"/>
  <c r="H287" i="11"/>
  <c r="G198" i="11"/>
  <c r="H198" i="11"/>
  <c r="H292" i="11"/>
  <c r="G292" i="11"/>
  <c r="G18" i="11"/>
  <c r="H18" i="11"/>
  <c r="G55" i="11"/>
  <c r="H55" i="11"/>
  <c r="G202" i="11"/>
  <c r="H202" i="11"/>
  <c r="H294" i="11"/>
  <c r="G294" i="11"/>
  <c r="G379" i="11"/>
  <c r="H379" i="11"/>
  <c r="E112" i="11"/>
  <c r="C118" i="11"/>
  <c r="F118" i="11" s="1"/>
  <c r="E309" i="11"/>
  <c r="C315" i="11"/>
  <c r="F315" i="11" s="1"/>
  <c r="E63" i="11"/>
  <c r="C69" i="11"/>
  <c r="F69" i="11" s="1"/>
  <c r="E301" i="11"/>
  <c r="C307" i="11"/>
  <c r="F307" i="11" s="1"/>
  <c r="E114" i="11"/>
  <c r="C120" i="11"/>
  <c r="F120" i="11" s="1"/>
  <c r="E206" i="11"/>
  <c r="C212" i="11"/>
  <c r="F212" i="11" s="1"/>
  <c r="E386" i="11"/>
  <c r="C392" i="11"/>
  <c r="F392" i="11" s="1"/>
  <c r="E383" i="11"/>
  <c r="C389" i="11"/>
  <c r="F389" i="11" s="1"/>
  <c r="E22" i="11"/>
  <c r="C28" i="11"/>
  <c r="F28" i="11" s="1"/>
  <c r="E116" i="11"/>
  <c r="C122" i="11"/>
  <c r="F122" i="11" s="1"/>
  <c r="E302" i="11"/>
  <c r="C308" i="11"/>
  <c r="F308" i="11" s="1"/>
  <c r="E390" i="11"/>
  <c r="C396" i="11"/>
  <c r="F396" i="11" s="1"/>
  <c r="E26" i="11"/>
  <c r="C32" i="11"/>
  <c r="F32" i="11" s="1"/>
  <c r="E293" i="11"/>
  <c r="C299" i="11"/>
  <c r="F299" i="11" s="1"/>
  <c r="E387" i="11"/>
  <c r="C393" i="11"/>
  <c r="F393" i="11" s="1"/>
  <c r="E59" i="11"/>
  <c r="C65" i="11"/>
  <c r="F65" i="11" s="1"/>
  <c r="E204" i="11"/>
  <c r="C210" i="11"/>
  <c r="F210" i="11" s="1"/>
  <c r="E298" i="11"/>
  <c r="C304" i="11"/>
  <c r="F304" i="11" s="1"/>
  <c r="E382" i="11"/>
  <c r="C388" i="11"/>
  <c r="F388" i="11" s="1"/>
  <c r="E24" i="11"/>
  <c r="C30" i="11"/>
  <c r="F30" i="11" s="1"/>
  <c r="E61" i="11"/>
  <c r="C67" i="11"/>
  <c r="F67" i="11" s="1"/>
  <c r="E208" i="11"/>
  <c r="C214" i="11"/>
  <c r="F214" i="11" s="1"/>
  <c r="E300" i="11"/>
  <c r="C306" i="11"/>
  <c r="F306" i="11" s="1"/>
  <c r="E385" i="11"/>
  <c r="C391" i="11"/>
  <c r="F391" i="11" s="1"/>
  <c r="W174" i="15" l="1"/>
  <c r="V174" i="15"/>
  <c r="I174" i="15"/>
  <c r="H174" i="15"/>
  <c r="T174" i="15"/>
  <c r="G174" i="15"/>
  <c r="Q174" i="15"/>
  <c r="W148" i="15"/>
  <c r="T148" i="15"/>
  <c r="G148" i="15"/>
  <c r="Q148" i="15"/>
  <c r="V148" i="15"/>
  <c r="I148" i="15"/>
  <c r="H148" i="15"/>
  <c r="Q265" i="15"/>
  <c r="V265" i="15"/>
  <c r="I265" i="15"/>
  <c r="H265" i="15"/>
  <c r="G265" i="15"/>
  <c r="T265" i="15"/>
  <c r="W116" i="15"/>
  <c r="Q116" i="15"/>
  <c r="V116" i="15"/>
  <c r="I116" i="15"/>
  <c r="T116" i="15"/>
  <c r="H116" i="15"/>
  <c r="G116" i="15"/>
  <c r="W273" i="15"/>
  <c r="Q273" i="15"/>
  <c r="V273" i="15"/>
  <c r="I273" i="15"/>
  <c r="H273" i="15"/>
  <c r="G273" i="15"/>
  <c r="T273" i="15"/>
  <c r="W269" i="15"/>
  <c r="Q269" i="15"/>
  <c r="V269" i="15"/>
  <c r="I269" i="15"/>
  <c r="T269" i="15"/>
  <c r="H269" i="15"/>
  <c r="G269" i="15"/>
  <c r="W298" i="11"/>
  <c r="Q298" i="11"/>
  <c r="V298" i="11"/>
  <c r="T298" i="11"/>
  <c r="I298" i="11"/>
  <c r="W390" i="11"/>
  <c r="Q390" i="11"/>
  <c r="V390" i="11"/>
  <c r="T390" i="11"/>
  <c r="I390" i="11"/>
  <c r="W301" i="11"/>
  <c r="Q301" i="11"/>
  <c r="V301" i="11"/>
  <c r="T301" i="11"/>
  <c r="I301" i="11"/>
  <c r="W205" i="11"/>
  <c r="Q205" i="11"/>
  <c r="V205" i="11"/>
  <c r="T205" i="11"/>
  <c r="I205" i="11"/>
  <c r="W208" i="11"/>
  <c r="Q208" i="11"/>
  <c r="V208" i="11"/>
  <c r="T208" i="11"/>
  <c r="I208" i="11"/>
  <c r="W293" i="11"/>
  <c r="Q293" i="11"/>
  <c r="V293" i="11"/>
  <c r="T293" i="11"/>
  <c r="I293" i="11"/>
  <c r="W116" i="11"/>
  <c r="Q116" i="11"/>
  <c r="V116" i="11"/>
  <c r="T116" i="11"/>
  <c r="I116" i="11"/>
  <c r="W206" i="11"/>
  <c r="Q206" i="11"/>
  <c r="V206" i="11"/>
  <c r="T206" i="11"/>
  <c r="I206" i="11"/>
  <c r="W207" i="11"/>
  <c r="Q207" i="11"/>
  <c r="V207" i="11"/>
  <c r="T207" i="11"/>
  <c r="I207" i="11"/>
  <c r="W385" i="11"/>
  <c r="Q385" i="11"/>
  <c r="V385" i="11"/>
  <c r="T385" i="11"/>
  <c r="I385" i="11"/>
  <c r="W24" i="11"/>
  <c r="Q24" i="11"/>
  <c r="V24" i="11"/>
  <c r="T24" i="11"/>
  <c r="I24" i="11"/>
  <c r="W59" i="11"/>
  <c r="Q59" i="11"/>
  <c r="V59" i="11"/>
  <c r="T59" i="11"/>
  <c r="I59" i="11"/>
  <c r="W383" i="11"/>
  <c r="Q383" i="11"/>
  <c r="V383" i="11"/>
  <c r="T383" i="11"/>
  <c r="I383" i="11"/>
  <c r="W309" i="11"/>
  <c r="Q309" i="11"/>
  <c r="V309" i="11"/>
  <c r="T309" i="11"/>
  <c r="I309" i="11"/>
  <c r="W300" i="11"/>
  <c r="Q300" i="11"/>
  <c r="V300" i="11"/>
  <c r="T300" i="11"/>
  <c r="I300" i="11"/>
  <c r="W61" i="11"/>
  <c r="Q61" i="11"/>
  <c r="V61" i="11"/>
  <c r="T61" i="11"/>
  <c r="I61" i="11"/>
  <c r="W382" i="11"/>
  <c r="Q382" i="11"/>
  <c r="V382" i="11"/>
  <c r="T382" i="11"/>
  <c r="I382" i="11"/>
  <c r="W204" i="11"/>
  <c r="Q204" i="11"/>
  <c r="V204" i="11"/>
  <c r="T204" i="11"/>
  <c r="I204" i="11"/>
  <c r="W387" i="11"/>
  <c r="Q387" i="11"/>
  <c r="V387" i="11"/>
  <c r="T387" i="11"/>
  <c r="I387" i="11"/>
  <c r="W26" i="11"/>
  <c r="Q26" i="11"/>
  <c r="V26" i="11"/>
  <c r="T26" i="11"/>
  <c r="I26" i="11"/>
  <c r="W302" i="11"/>
  <c r="Q302" i="11"/>
  <c r="V302" i="11"/>
  <c r="T302" i="11"/>
  <c r="I302" i="11"/>
  <c r="W22" i="11"/>
  <c r="Q22" i="11"/>
  <c r="V22" i="11"/>
  <c r="T22" i="11"/>
  <c r="I22" i="11"/>
  <c r="W386" i="11"/>
  <c r="Q386" i="11"/>
  <c r="V386" i="11"/>
  <c r="T386" i="11"/>
  <c r="I386" i="11"/>
  <c r="W114" i="11"/>
  <c r="Q114" i="11"/>
  <c r="V114" i="11"/>
  <c r="T114" i="11"/>
  <c r="I114" i="11"/>
  <c r="W63" i="11"/>
  <c r="Q63" i="11"/>
  <c r="V63" i="11"/>
  <c r="T63" i="11"/>
  <c r="I63" i="11"/>
  <c r="W112" i="11"/>
  <c r="Q112" i="11"/>
  <c r="V112" i="11"/>
  <c r="T112" i="11"/>
  <c r="I112" i="11"/>
  <c r="W25" i="11"/>
  <c r="Q25" i="11"/>
  <c r="V25" i="11"/>
  <c r="T25" i="11"/>
  <c r="I25" i="11"/>
  <c r="E271" i="15"/>
  <c r="C277" i="15"/>
  <c r="E279" i="15"/>
  <c r="C285" i="15"/>
  <c r="C281" i="15"/>
  <c r="E275" i="15"/>
  <c r="C128" i="15"/>
  <c r="E122" i="15"/>
  <c r="E180" i="15"/>
  <c r="C160" i="15"/>
  <c r="E154" i="15"/>
  <c r="W265" i="15"/>
  <c r="G23" i="11"/>
  <c r="H23" i="11"/>
  <c r="G115" i="11"/>
  <c r="H115" i="11"/>
  <c r="H27" i="11"/>
  <c r="G27" i="11"/>
  <c r="C37" i="11"/>
  <c r="F31" i="11"/>
  <c r="E31" i="11"/>
  <c r="H207" i="11"/>
  <c r="G207" i="11"/>
  <c r="H60" i="11"/>
  <c r="G60" i="11"/>
  <c r="C35" i="11"/>
  <c r="F29" i="11"/>
  <c r="E29" i="11"/>
  <c r="C127" i="11"/>
  <c r="F121" i="11"/>
  <c r="E121" i="11"/>
  <c r="C74" i="11"/>
  <c r="F68" i="11"/>
  <c r="E68" i="11"/>
  <c r="C39" i="11"/>
  <c r="F33" i="11"/>
  <c r="E33" i="11"/>
  <c r="C219" i="11"/>
  <c r="F213" i="11"/>
  <c r="E213" i="11"/>
  <c r="C72" i="11"/>
  <c r="F66" i="11"/>
  <c r="E66" i="11"/>
  <c r="H205" i="11"/>
  <c r="G205" i="11"/>
  <c r="G113" i="11"/>
  <c r="H113" i="11"/>
  <c r="G203" i="11"/>
  <c r="H203" i="11"/>
  <c r="G58" i="11"/>
  <c r="H58" i="11"/>
  <c r="C129" i="11"/>
  <c r="F123" i="11"/>
  <c r="E123" i="11"/>
  <c r="G62" i="11"/>
  <c r="H62" i="11"/>
  <c r="H117" i="11"/>
  <c r="G117" i="11"/>
  <c r="C217" i="11"/>
  <c r="F211" i="11"/>
  <c r="E211" i="11"/>
  <c r="C125" i="11"/>
  <c r="F119" i="11"/>
  <c r="E119" i="11"/>
  <c r="C215" i="11"/>
  <c r="F209" i="11"/>
  <c r="E209" i="11"/>
  <c r="H25" i="11"/>
  <c r="G25" i="11"/>
  <c r="C70" i="11"/>
  <c r="F64" i="11"/>
  <c r="E64" i="11"/>
  <c r="H385" i="11"/>
  <c r="G385" i="11"/>
  <c r="H298" i="11"/>
  <c r="G298" i="11"/>
  <c r="G59" i="11"/>
  <c r="H59" i="11"/>
  <c r="H293" i="11"/>
  <c r="G293" i="11"/>
  <c r="H302" i="11"/>
  <c r="G302" i="11"/>
  <c r="G22" i="11"/>
  <c r="H22" i="11"/>
  <c r="H386" i="11"/>
  <c r="G386" i="11"/>
  <c r="G114" i="11"/>
  <c r="H114" i="11"/>
  <c r="G63" i="11"/>
  <c r="H63" i="11"/>
  <c r="H112" i="11"/>
  <c r="G112" i="11"/>
  <c r="H208" i="11"/>
  <c r="G208" i="11"/>
  <c r="H24" i="11"/>
  <c r="G24" i="11"/>
  <c r="H300" i="11"/>
  <c r="G300" i="11"/>
  <c r="H61" i="11"/>
  <c r="G61" i="11"/>
  <c r="H382" i="11"/>
  <c r="G382" i="11"/>
  <c r="H204" i="11"/>
  <c r="G204" i="11"/>
  <c r="H387" i="11"/>
  <c r="G387" i="11"/>
  <c r="G26" i="11"/>
  <c r="H26" i="11"/>
  <c r="H390" i="11"/>
  <c r="G390" i="11"/>
  <c r="H116" i="11"/>
  <c r="G116" i="11"/>
  <c r="G383" i="11"/>
  <c r="H383" i="11"/>
  <c r="G206" i="11"/>
  <c r="H206" i="11"/>
  <c r="H301" i="11"/>
  <c r="G301" i="11"/>
  <c r="H309" i="11"/>
  <c r="G309" i="11"/>
  <c r="E391" i="11"/>
  <c r="C397" i="11"/>
  <c r="F397" i="11" s="1"/>
  <c r="E214" i="11"/>
  <c r="C220" i="11"/>
  <c r="F220" i="11" s="1"/>
  <c r="E30" i="11"/>
  <c r="C36" i="11"/>
  <c r="E304" i="11"/>
  <c r="C310" i="11"/>
  <c r="F310" i="11" s="1"/>
  <c r="E65" i="11"/>
  <c r="C71" i="11"/>
  <c r="F71" i="11" s="1"/>
  <c r="E299" i="11"/>
  <c r="C305" i="11"/>
  <c r="F305" i="11" s="1"/>
  <c r="E308" i="11"/>
  <c r="C314" i="11"/>
  <c r="F314" i="11" s="1"/>
  <c r="E28" i="11"/>
  <c r="C34" i="11"/>
  <c r="E392" i="11"/>
  <c r="C398" i="11"/>
  <c r="F398" i="11" s="1"/>
  <c r="C126" i="11"/>
  <c r="F126" i="11" s="1"/>
  <c r="E120" i="11"/>
  <c r="E69" i="11"/>
  <c r="C75" i="11"/>
  <c r="F75" i="11" s="1"/>
  <c r="E118" i="11"/>
  <c r="C124" i="11"/>
  <c r="F124" i="11" s="1"/>
  <c r="E306" i="11"/>
  <c r="C312" i="11"/>
  <c r="F312" i="11" s="1"/>
  <c r="E67" i="11"/>
  <c r="C73" i="11"/>
  <c r="F73" i="11" s="1"/>
  <c r="E388" i="11"/>
  <c r="C394" i="11"/>
  <c r="F394" i="11" s="1"/>
  <c r="E210" i="11"/>
  <c r="C216" i="11"/>
  <c r="F216" i="11" s="1"/>
  <c r="E393" i="11"/>
  <c r="C399" i="11"/>
  <c r="F399" i="11" s="1"/>
  <c r="E32" i="11"/>
  <c r="C38" i="11"/>
  <c r="E396" i="11"/>
  <c r="C402" i="11"/>
  <c r="F402" i="11" s="1"/>
  <c r="C128" i="11"/>
  <c r="F128" i="11" s="1"/>
  <c r="E122" i="11"/>
  <c r="E389" i="11"/>
  <c r="C395" i="11"/>
  <c r="F395" i="11" s="1"/>
  <c r="E212" i="11"/>
  <c r="C218" i="11"/>
  <c r="F218" i="11" s="1"/>
  <c r="E307" i="11"/>
  <c r="C313" i="11"/>
  <c r="F313" i="11" s="1"/>
  <c r="E315" i="11"/>
  <c r="C321" i="11"/>
  <c r="F321" i="11" s="1"/>
  <c r="W122" i="15" l="1"/>
  <c r="H122" i="15"/>
  <c r="T122" i="15"/>
  <c r="G122" i="15"/>
  <c r="I122" i="15"/>
  <c r="Q122" i="15"/>
  <c r="V122" i="15"/>
  <c r="W154" i="15"/>
  <c r="V154" i="15"/>
  <c r="I154" i="15"/>
  <c r="H154" i="15"/>
  <c r="T154" i="15"/>
  <c r="G154" i="15"/>
  <c r="Q154" i="15"/>
  <c r="W279" i="15"/>
  <c r="V279" i="15"/>
  <c r="I279" i="15"/>
  <c r="H279" i="15"/>
  <c r="T279" i="15"/>
  <c r="G279" i="15"/>
  <c r="Q279" i="15"/>
  <c r="W275" i="15"/>
  <c r="H275" i="15"/>
  <c r="T275" i="15"/>
  <c r="G275" i="15"/>
  <c r="Q275" i="15"/>
  <c r="I275" i="15"/>
  <c r="V275" i="15"/>
  <c r="W180" i="15"/>
  <c r="T180" i="15"/>
  <c r="G180" i="15"/>
  <c r="Q180" i="15"/>
  <c r="V180" i="15"/>
  <c r="I180" i="15"/>
  <c r="H180" i="15"/>
  <c r="W271" i="15"/>
  <c r="H271" i="15"/>
  <c r="T271" i="15"/>
  <c r="G271" i="15"/>
  <c r="V271" i="15"/>
  <c r="Q271" i="15"/>
  <c r="I271" i="15"/>
  <c r="W307" i="11"/>
  <c r="Q307" i="11"/>
  <c r="V307" i="11"/>
  <c r="T307" i="11"/>
  <c r="I307" i="11"/>
  <c r="W389" i="11"/>
  <c r="Q389" i="11"/>
  <c r="V389" i="11"/>
  <c r="T389" i="11"/>
  <c r="I389" i="11"/>
  <c r="W396" i="11"/>
  <c r="Q396" i="11"/>
  <c r="V396" i="11"/>
  <c r="T396" i="11"/>
  <c r="I396" i="11"/>
  <c r="W393" i="11"/>
  <c r="Q393" i="11"/>
  <c r="V393" i="11"/>
  <c r="T393" i="11"/>
  <c r="I393" i="11"/>
  <c r="W388" i="11"/>
  <c r="Q388" i="11"/>
  <c r="T388" i="11"/>
  <c r="V388" i="11"/>
  <c r="I388" i="11"/>
  <c r="W306" i="11"/>
  <c r="Q306" i="11"/>
  <c r="V306" i="11"/>
  <c r="T306" i="11"/>
  <c r="I306" i="11"/>
  <c r="W69" i="11"/>
  <c r="Q69" i="11"/>
  <c r="V69" i="11"/>
  <c r="T69" i="11"/>
  <c r="I69" i="11"/>
  <c r="W392" i="11"/>
  <c r="Q392" i="11"/>
  <c r="V392" i="11"/>
  <c r="T392" i="11"/>
  <c r="I392" i="11"/>
  <c r="W308" i="11"/>
  <c r="Q308" i="11"/>
  <c r="V308" i="11"/>
  <c r="T308" i="11"/>
  <c r="I308" i="11"/>
  <c r="W65" i="11"/>
  <c r="Q65" i="11"/>
  <c r="V65" i="11"/>
  <c r="T65" i="11"/>
  <c r="I65" i="11"/>
  <c r="W30" i="11"/>
  <c r="Q30" i="11"/>
  <c r="V30" i="11"/>
  <c r="T30" i="11"/>
  <c r="I30" i="11"/>
  <c r="W391" i="11"/>
  <c r="Q391" i="11"/>
  <c r="V391" i="11"/>
  <c r="T391" i="11"/>
  <c r="I391" i="11"/>
  <c r="W211" i="11"/>
  <c r="Q211" i="11"/>
  <c r="V211" i="11"/>
  <c r="T211" i="11"/>
  <c r="I211" i="11"/>
  <c r="W33" i="11"/>
  <c r="Q33" i="11"/>
  <c r="V33" i="11"/>
  <c r="T33" i="11"/>
  <c r="I33" i="11"/>
  <c r="W31" i="11"/>
  <c r="Q31" i="11"/>
  <c r="V31" i="11"/>
  <c r="T31" i="11"/>
  <c r="I31" i="11"/>
  <c r="W123" i="11"/>
  <c r="Q123" i="11"/>
  <c r="V123" i="11"/>
  <c r="T123" i="11"/>
  <c r="I123" i="11"/>
  <c r="W64" i="11"/>
  <c r="Q64" i="11"/>
  <c r="V64" i="11"/>
  <c r="T64" i="11"/>
  <c r="I64" i="11"/>
  <c r="W29" i="11"/>
  <c r="Q29" i="11"/>
  <c r="V29" i="11"/>
  <c r="T29" i="11"/>
  <c r="I29" i="11"/>
  <c r="W68" i="11"/>
  <c r="Q68" i="11"/>
  <c r="T68" i="11"/>
  <c r="V68" i="11"/>
  <c r="I68" i="11"/>
  <c r="W122" i="11"/>
  <c r="Q122" i="11"/>
  <c r="V122" i="11"/>
  <c r="T122" i="11"/>
  <c r="I122" i="11"/>
  <c r="W120" i="11"/>
  <c r="Q120" i="11"/>
  <c r="V120" i="11"/>
  <c r="T120" i="11"/>
  <c r="I120" i="11"/>
  <c r="W119" i="11"/>
  <c r="Q119" i="11"/>
  <c r="V119" i="11"/>
  <c r="T119" i="11"/>
  <c r="I119" i="11"/>
  <c r="W213" i="11"/>
  <c r="Q213" i="11"/>
  <c r="V213" i="11"/>
  <c r="T213" i="11"/>
  <c r="I213" i="11"/>
  <c r="W315" i="11"/>
  <c r="Q315" i="11"/>
  <c r="V315" i="11"/>
  <c r="T315" i="11"/>
  <c r="I315" i="11"/>
  <c r="W212" i="11"/>
  <c r="Q212" i="11"/>
  <c r="V212" i="11"/>
  <c r="T212" i="11"/>
  <c r="I212" i="11"/>
  <c r="W32" i="11"/>
  <c r="Q32" i="11"/>
  <c r="V32" i="11"/>
  <c r="T32" i="11"/>
  <c r="I32" i="11"/>
  <c r="W210" i="11"/>
  <c r="Q210" i="11"/>
  <c r="V210" i="11"/>
  <c r="T210" i="11"/>
  <c r="I210" i="11"/>
  <c r="W67" i="11"/>
  <c r="Q67" i="11"/>
  <c r="V67" i="11"/>
  <c r="T67" i="11"/>
  <c r="I67" i="11"/>
  <c r="W118" i="11"/>
  <c r="Q118" i="11"/>
  <c r="V118" i="11"/>
  <c r="T118" i="11"/>
  <c r="I118" i="11"/>
  <c r="W28" i="11"/>
  <c r="Q28" i="11"/>
  <c r="V28" i="11"/>
  <c r="T28" i="11"/>
  <c r="I28" i="11"/>
  <c r="W299" i="11"/>
  <c r="Q299" i="11"/>
  <c r="V299" i="11"/>
  <c r="T299" i="11"/>
  <c r="I299" i="11"/>
  <c r="W304" i="11"/>
  <c r="Q304" i="11"/>
  <c r="V304" i="11"/>
  <c r="T304" i="11"/>
  <c r="I304" i="11"/>
  <c r="W214" i="11"/>
  <c r="Q214" i="11"/>
  <c r="V214" i="11"/>
  <c r="T214" i="11"/>
  <c r="I214" i="11"/>
  <c r="W209" i="11"/>
  <c r="Q209" i="11"/>
  <c r="V209" i="11"/>
  <c r="T209" i="11"/>
  <c r="I209" i="11"/>
  <c r="W66" i="11"/>
  <c r="Q66" i="11"/>
  <c r="V66" i="11"/>
  <c r="T66" i="11"/>
  <c r="I66" i="11"/>
  <c r="W121" i="11"/>
  <c r="Q121" i="11"/>
  <c r="V121" i="11"/>
  <c r="T121" i="11"/>
  <c r="I121" i="11"/>
  <c r="C287" i="15"/>
  <c r="E281" i="15"/>
  <c r="C291" i="15"/>
  <c r="E285" i="15"/>
  <c r="C283" i="15"/>
  <c r="E277" i="15"/>
  <c r="E186" i="15"/>
  <c r="C166" i="15"/>
  <c r="E160" i="15"/>
  <c r="C134" i="15"/>
  <c r="E128" i="15"/>
  <c r="G123" i="11"/>
  <c r="H123" i="11"/>
  <c r="H66" i="11"/>
  <c r="G66" i="11"/>
  <c r="C225" i="11"/>
  <c r="F219" i="11"/>
  <c r="E219" i="11"/>
  <c r="H29" i="11"/>
  <c r="G29" i="11"/>
  <c r="C221" i="11"/>
  <c r="F215" i="11"/>
  <c r="E215" i="11"/>
  <c r="F129" i="11"/>
  <c r="C135" i="11"/>
  <c r="E129" i="11"/>
  <c r="C78" i="11"/>
  <c r="F72" i="11"/>
  <c r="E72" i="11"/>
  <c r="G121" i="11"/>
  <c r="H121" i="11"/>
  <c r="F35" i="11"/>
  <c r="E35" i="11"/>
  <c r="H31" i="11"/>
  <c r="G31" i="11"/>
  <c r="E38" i="11"/>
  <c r="F38" i="11"/>
  <c r="E34" i="11"/>
  <c r="F34" i="11"/>
  <c r="G64" i="11"/>
  <c r="H64" i="11"/>
  <c r="G211" i="11"/>
  <c r="H211" i="11"/>
  <c r="G68" i="11"/>
  <c r="H68" i="11"/>
  <c r="F127" i="11"/>
  <c r="C133" i="11"/>
  <c r="E127" i="11"/>
  <c r="F37" i="11"/>
  <c r="E37" i="11"/>
  <c r="E36" i="11"/>
  <c r="F36" i="11"/>
  <c r="H209" i="11"/>
  <c r="G209" i="11"/>
  <c r="F125" i="11"/>
  <c r="C131" i="11"/>
  <c r="E125" i="11"/>
  <c r="F39" i="11"/>
  <c r="E39" i="11"/>
  <c r="C76" i="11"/>
  <c r="F70" i="11"/>
  <c r="E70" i="11"/>
  <c r="G119" i="11"/>
  <c r="H119" i="11"/>
  <c r="C223" i="11"/>
  <c r="F217" i="11"/>
  <c r="E217" i="11"/>
  <c r="H213" i="11"/>
  <c r="G213" i="11"/>
  <c r="H33" i="11"/>
  <c r="G33" i="11"/>
  <c r="C80" i="11"/>
  <c r="F74" i="11"/>
  <c r="E74" i="11"/>
  <c r="H389" i="11"/>
  <c r="G389" i="11"/>
  <c r="G315" i="11"/>
  <c r="H315" i="11"/>
  <c r="H396" i="11"/>
  <c r="G396" i="11"/>
  <c r="H306" i="11"/>
  <c r="G306" i="11"/>
  <c r="H69" i="11"/>
  <c r="G69" i="11"/>
  <c r="H308" i="11"/>
  <c r="G308" i="11"/>
  <c r="H65" i="11"/>
  <c r="G65" i="11"/>
  <c r="G30" i="11"/>
  <c r="H30" i="11"/>
  <c r="H391" i="11"/>
  <c r="G391" i="11"/>
  <c r="H307" i="11"/>
  <c r="G307" i="11"/>
  <c r="H388" i="11"/>
  <c r="G388" i="11"/>
  <c r="H392" i="11"/>
  <c r="G392" i="11"/>
  <c r="G122" i="11"/>
  <c r="H122" i="11"/>
  <c r="G38" i="11"/>
  <c r="H38" i="11"/>
  <c r="H120" i="11"/>
  <c r="G120" i="11"/>
  <c r="H393" i="11"/>
  <c r="G393" i="11"/>
  <c r="H212" i="11"/>
  <c r="G212" i="11"/>
  <c r="H32" i="11"/>
  <c r="G32" i="11"/>
  <c r="G210" i="11"/>
  <c r="H210" i="11"/>
  <c r="G67" i="11"/>
  <c r="H67" i="11"/>
  <c r="G118" i="11"/>
  <c r="H118" i="11"/>
  <c r="H28" i="11"/>
  <c r="G28" i="11"/>
  <c r="G299" i="11"/>
  <c r="H299" i="11"/>
  <c r="H304" i="11"/>
  <c r="G304" i="11"/>
  <c r="G214" i="11"/>
  <c r="H214" i="11"/>
  <c r="C132" i="11"/>
  <c r="F132" i="11" s="1"/>
  <c r="E126" i="11"/>
  <c r="E313" i="11"/>
  <c r="C319" i="11"/>
  <c r="F319" i="11" s="1"/>
  <c r="E395" i="11"/>
  <c r="C401" i="11"/>
  <c r="F401" i="11" s="1"/>
  <c r="E402" i="11"/>
  <c r="C408" i="11"/>
  <c r="F408" i="11" s="1"/>
  <c r="E399" i="11"/>
  <c r="C405" i="11"/>
  <c r="F405" i="11" s="1"/>
  <c r="E394" i="11"/>
  <c r="C400" i="11"/>
  <c r="F400" i="11" s="1"/>
  <c r="E312" i="11"/>
  <c r="C318" i="11"/>
  <c r="F318" i="11" s="1"/>
  <c r="E75" i="11"/>
  <c r="C81" i="11"/>
  <c r="F81" i="11" s="1"/>
  <c r="E398" i="11"/>
  <c r="C404" i="11"/>
  <c r="F404" i="11" s="1"/>
  <c r="E314" i="11"/>
  <c r="C320" i="11"/>
  <c r="F320" i="11" s="1"/>
  <c r="E71" i="11"/>
  <c r="C77" i="11"/>
  <c r="F77" i="11" s="1"/>
  <c r="E397" i="11"/>
  <c r="C403" i="11"/>
  <c r="F403" i="11" s="1"/>
  <c r="E321" i="11"/>
  <c r="C327" i="11"/>
  <c r="F327" i="11" s="1"/>
  <c r="E218" i="11"/>
  <c r="C224" i="11"/>
  <c r="F224" i="11" s="1"/>
  <c r="E216" i="11"/>
  <c r="C222" i="11"/>
  <c r="F222" i="11" s="1"/>
  <c r="E73" i="11"/>
  <c r="C79" i="11"/>
  <c r="F79" i="11" s="1"/>
  <c r="C130" i="11"/>
  <c r="F130" i="11" s="1"/>
  <c r="E124" i="11"/>
  <c r="E305" i="11"/>
  <c r="C311" i="11"/>
  <c r="F311" i="11" s="1"/>
  <c r="E310" i="11"/>
  <c r="C316" i="11"/>
  <c r="F316" i="11" s="1"/>
  <c r="E220" i="11"/>
  <c r="C226" i="11"/>
  <c r="F226" i="11" s="1"/>
  <c r="C134" i="11"/>
  <c r="F134" i="11" s="1"/>
  <c r="E128" i="11"/>
  <c r="W128" i="15" l="1"/>
  <c r="Q128" i="15"/>
  <c r="V128" i="15"/>
  <c r="I128" i="15"/>
  <c r="G128" i="15"/>
  <c r="T128" i="15"/>
  <c r="H128" i="15"/>
  <c r="W186" i="15"/>
  <c r="V186" i="15"/>
  <c r="I186" i="15"/>
  <c r="H186" i="15"/>
  <c r="T186" i="15"/>
  <c r="G186" i="15"/>
  <c r="Q186" i="15"/>
  <c r="W277" i="15"/>
  <c r="Q277" i="15"/>
  <c r="V277" i="15"/>
  <c r="I277" i="15"/>
  <c r="T277" i="15"/>
  <c r="H277" i="15"/>
  <c r="G277" i="15"/>
  <c r="W281" i="15"/>
  <c r="T281" i="15"/>
  <c r="G281" i="15"/>
  <c r="Q281" i="15"/>
  <c r="V281" i="15"/>
  <c r="I281" i="15"/>
  <c r="H281" i="15"/>
  <c r="W160" i="15"/>
  <c r="T160" i="15"/>
  <c r="G160" i="15"/>
  <c r="Q160" i="15"/>
  <c r="V160" i="15"/>
  <c r="I160" i="15"/>
  <c r="H160" i="15"/>
  <c r="W285" i="15"/>
  <c r="T285" i="15"/>
  <c r="G285" i="15"/>
  <c r="Q285" i="15"/>
  <c r="V285" i="15"/>
  <c r="I285" i="15"/>
  <c r="H285" i="15"/>
  <c r="W305" i="11"/>
  <c r="Q305" i="11"/>
  <c r="V305" i="11"/>
  <c r="T305" i="11"/>
  <c r="I305" i="11"/>
  <c r="W128" i="11"/>
  <c r="Q128" i="11"/>
  <c r="V128" i="11"/>
  <c r="T128" i="11"/>
  <c r="I128" i="11"/>
  <c r="W74" i="11"/>
  <c r="Q74" i="11"/>
  <c r="V74" i="11"/>
  <c r="T74" i="11"/>
  <c r="I74" i="11"/>
  <c r="W37" i="11"/>
  <c r="Q37" i="11"/>
  <c r="V37" i="11"/>
  <c r="T37" i="11"/>
  <c r="I37" i="11"/>
  <c r="W129" i="11"/>
  <c r="Q129" i="11"/>
  <c r="V129" i="11"/>
  <c r="T129" i="11"/>
  <c r="I129" i="11"/>
  <c r="W218" i="11"/>
  <c r="Q218" i="11"/>
  <c r="V218" i="11"/>
  <c r="T218" i="11"/>
  <c r="I218" i="11"/>
  <c r="W126" i="11"/>
  <c r="Q126" i="11"/>
  <c r="V126" i="11"/>
  <c r="T126" i="11"/>
  <c r="I126" i="11"/>
  <c r="W70" i="11"/>
  <c r="Q70" i="11"/>
  <c r="V70" i="11"/>
  <c r="T70" i="11"/>
  <c r="I70" i="11"/>
  <c r="W310" i="11"/>
  <c r="Q310" i="11"/>
  <c r="V310" i="11"/>
  <c r="T310" i="11"/>
  <c r="I310" i="11"/>
  <c r="W216" i="11"/>
  <c r="Q216" i="11"/>
  <c r="V216" i="11"/>
  <c r="T216" i="11"/>
  <c r="I216" i="11"/>
  <c r="W398" i="11"/>
  <c r="Q398" i="11"/>
  <c r="V398" i="11"/>
  <c r="T398" i="11"/>
  <c r="I398" i="11"/>
  <c r="W399" i="11"/>
  <c r="Q399" i="11"/>
  <c r="V399" i="11"/>
  <c r="T399" i="11"/>
  <c r="I399" i="11"/>
  <c r="W125" i="11"/>
  <c r="Q125" i="11"/>
  <c r="V125" i="11"/>
  <c r="T125" i="11"/>
  <c r="I125" i="11"/>
  <c r="W35" i="11"/>
  <c r="Q35" i="11"/>
  <c r="V35" i="11"/>
  <c r="T35" i="11"/>
  <c r="I35" i="11"/>
  <c r="W73" i="11"/>
  <c r="Q73" i="11"/>
  <c r="V73" i="11"/>
  <c r="T73" i="11"/>
  <c r="I73" i="11"/>
  <c r="W124" i="11"/>
  <c r="Q124" i="11"/>
  <c r="V124" i="11"/>
  <c r="T124" i="11"/>
  <c r="I124" i="11"/>
  <c r="W34" i="11"/>
  <c r="Q34" i="11"/>
  <c r="V34" i="11"/>
  <c r="T34" i="11"/>
  <c r="I34" i="11"/>
  <c r="W219" i="11"/>
  <c r="Q219" i="11"/>
  <c r="V219" i="11"/>
  <c r="T219" i="11"/>
  <c r="I219" i="11"/>
  <c r="W321" i="11"/>
  <c r="Q321" i="11"/>
  <c r="V321" i="11"/>
  <c r="T321" i="11"/>
  <c r="I321" i="11"/>
  <c r="W71" i="11"/>
  <c r="Q71" i="11"/>
  <c r="V71" i="11"/>
  <c r="T71" i="11"/>
  <c r="I71" i="11"/>
  <c r="W312" i="11"/>
  <c r="Q312" i="11"/>
  <c r="V312" i="11"/>
  <c r="T312" i="11"/>
  <c r="I312" i="11"/>
  <c r="W395" i="11"/>
  <c r="Q395" i="11"/>
  <c r="V395" i="11"/>
  <c r="T395" i="11"/>
  <c r="I395" i="11"/>
  <c r="W72" i="11"/>
  <c r="Q72" i="11"/>
  <c r="V72" i="11"/>
  <c r="T72" i="11"/>
  <c r="I72" i="11"/>
  <c r="W127" i="11"/>
  <c r="Q127" i="11"/>
  <c r="V127" i="11"/>
  <c r="T127" i="11"/>
  <c r="I127" i="11"/>
  <c r="W38" i="11"/>
  <c r="Q38" i="11"/>
  <c r="V38" i="11"/>
  <c r="T38" i="11"/>
  <c r="I38" i="11"/>
  <c r="W220" i="11"/>
  <c r="Q220" i="11"/>
  <c r="V220" i="11"/>
  <c r="T220" i="11"/>
  <c r="I220" i="11"/>
  <c r="W397" i="11"/>
  <c r="Q397" i="11"/>
  <c r="V397" i="11"/>
  <c r="T397" i="11"/>
  <c r="I397" i="11"/>
  <c r="W314" i="11"/>
  <c r="Q314" i="11"/>
  <c r="V314" i="11"/>
  <c r="T314" i="11"/>
  <c r="I314" i="11"/>
  <c r="W75" i="11"/>
  <c r="Q75" i="11"/>
  <c r="V75" i="11"/>
  <c r="T75" i="11"/>
  <c r="I75" i="11"/>
  <c r="W394" i="11"/>
  <c r="Q394" i="11"/>
  <c r="V394" i="11"/>
  <c r="T394" i="11"/>
  <c r="I394" i="11"/>
  <c r="W402" i="11"/>
  <c r="Q402" i="11"/>
  <c r="V402" i="11"/>
  <c r="T402" i="11"/>
  <c r="I402" i="11"/>
  <c r="W313" i="11"/>
  <c r="Q313" i="11"/>
  <c r="V313" i="11"/>
  <c r="T313" i="11"/>
  <c r="I313" i="11"/>
  <c r="W217" i="11"/>
  <c r="Q217" i="11"/>
  <c r="V217" i="11"/>
  <c r="T217" i="11"/>
  <c r="I217" i="11"/>
  <c r="W39" i="11"/>
  <c r="Q39" i="11"/>
  <c r="V39" i="11"/>
  <c r="T39" i="11"/>
  <c r="I39" i="11"/>
  <c r="W36" i="11"/>
  <c r="Q36" i="11"/>
  <c r="V36" i="11"/>
  <c r="T36" i="11"/>
  <c r="I36" i="11"/>
  <c r="W215" i="11"/>
  <c r="Q215" i="11"/>
  <c r="V215" i="11"/>
  <c r="T215" i="11"/>
  <c r="I215" i="11"/>
  <c r="H34" i="11"/>
  <c r="G36" i="11"/>
  <c r="C297" i="15"/>
  <c r="E291" i="15"/>
  <c r="C289" i="15"/>
  <c r="E283" i="15"/>
  <c r="E287" i="15"/>
  <c r="C293" i="15"/>
  <c r="C140" i="15"/>
  <c r="E134" i="15"/>
  <c r="E192" i="15"/>
  <c r="C172" i="15"/>
  <c r="E166" i="15"/>
  <c r="C86" i="11"/>
  <c r="F80" i="11"/>
  <c r="E80" i="11"/>
  <c r="F131" i="11"/>
  <c r="C137" i="11"/>
  <c r="E131" i="11"/>
  <c r="G35" i="11"/>
  <c r="H35" i="11"/>
  <c r="G219" i="11"/>
  <c r="H219" i="11"/>
  <c r="G34" i="11"/>
  <c r="H36" i="11"/>
  <c r="H217" i="11"/>
  <c r="H125" i="11"/>
  <c r="F133" i="11"/>
  <c r="C139" i="11"/>
  <c r="E133" i="11"/>
  <c r="F135" i="11"/>
  <c r="C141" i="11"/>
  <c r="E135" i="11"/>
  <c r="G215" i="11"/>
  <c r="H215" i="11"/>
  <c r="C231" i="11"/>
  <c r="F225" i="11"/>
  <c r="E225" i="11"/>
  <c r="G217" i="11"/>
  <c r="H70" i="11"/>
  <c r="G70" i="11"/>
  <c r="H39" i="11"/>
  <c r="G39" i="11"/>
  <c r="G127" i="11"/>
  <c r="H127" i="11"/>
  <c r="H72" i="11"/>
  <c r="G72" i="11"/>
  <c r="H129" i="11"/>
  <c r="G129" i="11"/>
  <c r="C227" i="11"/>
  <c r="F221" i="11"/>
  <c r="E221" i="11"/>
  <c r="G74" i="11"/>
  <c r="H74" i="11"/>
  <c r="C229" i="11"/>
  <c r="F223" i="11"/>
  <c r="E223" i="11"/>
  <c r="C82" i="11"/>
  <c r="F76" i="11"/>
  <c r="E76" i="11"/>
  <c r="G125" i="11"/>
  <c r="G37" i="11"/>
  <c r="H37" i="11"/>
  <c r="C84" i="11"/>
  <c r="F78" i="11"/>
  <c r="E78" i="11"/>
  <c r="H305" i="11"/>
  <c r="G305" i="11"/>
  <c r="H397" i="11"/>
  <c r="G397" i="11"/>
  <c r="H312" i="11"/>
  <c r="G312" i="11"/>
  <c r="G395" i="11"/>
  <c r="H395" i="11"/>
  <c r="H128" i="11"/>
  <c r="G128" i="11"/>
  <c r="H124" i="11"/>
  <c r="G124" i="11"/>
  <c r="G126" i="11"/>
  <c r="H126" i="11"/>
  <c r="G218" i="11"/>
  <c r="H218" i="11"/>
  <c r="H216" i="11"/>
  <c r="G216" i="11"/>
  <c r="H321" i="11"/>
  <c r="G321" i="11"/>
  <c r="G71" i="11"/>
  <c r="H71" i="11"/>
  <c r="H398" i="11"/>
  <c r="G398" i="11"/>
  <c r="H394" i="11"/>
  <c r="G394" i="11"/>
  <c r="H402" i="11"/>
  <c r="G402" i="11"/>
  <c r="H313" i="11"/>
  <c r="G313" i="11"/>
  <c r="H220" i="11"/>
  <c r="G220" i="11"/>
  <c r="H310" i="11"/>
  <c r="G310" i="11"/>
  <c r="H73" i="11"/>
  <c r="G73" i="11"/>
  <c r="H314" i="11"/>
  <c r="G314" i="11"/>
  <c r="G75" i="11"/>
  <c r="H75" i="11"/>
  <c r="G399" i="11"/>
  <c r="H399" i="11"/>
  <c r="E316" i="11"/>
  <c r="C322" i="11"/>
  <c r="F322" i="11" s="1"/>
  <c r="E222" i="11"/>
  <c r="C228" i="11"/>
  <c r="F228" i="11" s="1"/>
  <c r="E327" i="11"/>
  <c r="C333" i="11"/>
  <c r="F333" i="11" s="1"/>
  <c r="E77" i="11"/>
  <c r="C83" i="11"/>
  <c r="F83" i="11" s="1"/>
  <c r="E404" i="11"/>
  <c r="C410" i="11"/>
  <c r="F410" i="11" s="1"/>
  <c r="E400" i="11"/>
  <c r="C406" i="11"/>
  <c r="F406" i="11" s="1"/>
  <c r="E408" i="11"/>
  <c r="C414" i="11"/>
  <c r="F414" i="11" s="1"/>
  <c r="E319" i="11"/>
  <c r="C325" i="11"/>
  <c r="F325" i="11" s="1"/>
  <c r="C138" i="11"/>
  <c r="F138" i="11" s="1"/>
  <c r="E132" i="11"/>
  <c r="C140" i="11"/>
  <c r="F140" i="11" s="1"/>
  <c r="E134" i="11"/>
  <c r="C136" i="11"/>
  <c r="F136" i="11" s="1"/>
  <c r="E130" i="11"/>
  <c r="E226" i="11"/>
  <c r="C232" i="11"/>
  <c r="F232" i="11" s="1"/>
  <c r="E311" i="11"/>
  <c r="C317" i="11"/>
  <c r="F317" i="11" s="1"/>
  <c r="E79" i="11"/>
  <c r="C85" i="11"/>
  <c r="F85" i="11" s="1"/>
  <c r="E224" i="11"/>
  <c r="C230" i="11"/>
  <c r="F230" i="11" s="1"/>
  <c r="E403" i="11"/>
  <c r="C409" i="11"/>
  <c r="F409" i="11" s="1"/>
  <c r="E320" i="11"/>
  <c r="C326" i="11"/>
  <c r="F326" i="11" s="1"/>
  <c r="E81" i="11"/>
  <c r="C87" i="11"/>
  <c r="F87" i="11" s="1"/>
  <c r="E318" i="11"/>
  <c r="C324" i="11"/>
  <c r="F324" i="11" s="1"/>
  <c r="E405" i="11"/>
  <c r="C411" i="11"/>
  <c r="F411" i="11" s="1"/>
  <c r="E401" i="11"/>
  <c r="C407" i="11"/>
  <c r="F407" i="11" s="1"/>
  <c r="W192" i="15" l="1"/>
  <c r="T192" i="15"/>
  <c r="G192" i="15"/>
  <c r="Q192" i="15"/>
  <c r="V192" i="15"/>
  <c r="I192" i="15"/>
  <c r="H192" i="15"/>
  <c r="W287" i="15"/>
  <c r="V287" i="15"/>
  <c r="I287" i="15"/>
  <c r="H287" i="15"/>
  <c r="T287" i="15"/>
  <c r="G287" i="15"/>
  <c r="Q287" i="15"/>
  <c r="W134" i="15"/>
  <c r="H134" i="15"/>
  <c r="T134" i="15"/>
  <c r="G134" i="15"/>
  <c r="V134" i="15"/>
  <c r="Q134" i="15"/>
  <c r="I134" i="15"/>
  <c r="W283" i="15"/>
  <c r="V283" i="15"/>
  <c r="I283" i="15"/>
  <c r="H283" i="15"/>
  <c r="T283" i="15"/>
  <c r="G283" i="15"/>
  <c r="Q283" i="15"/>
  <c r="W166" i="15"/>
  <c r="V166" i="15"/>
  <c r="I166" i="15"/>
  <c r="H166" i="15"/>
  <c r="T166" i="15"/>
  <c r="G166" i="15"/>
  <c r="Q166" i="15"/>
  <c r="W291" i="15"/>
  <c r="V291" i="15"/>
  <c r="I291" i="15"/>
  <c r="H291" i="15"/>
  <c r="T291" i="15"/>
  <c r="G291" i="15"/>
  <c r="Q291" i="15"/>
  <c r="W318" i="11"/>
  <c r="Q318" i="11"/>
  <c r="V318" i="11"/>
  <c r="T318" i="11"/>
  <c r="I318" i="11"/>
  <c r="W405" i="11"/>
  <c r="Q405" i="11"/>
  <c r="V405" i="11"/>
  <c r="T405" i="11"/>
  <c r="I405" i="11"/>
  <c r="W81" i="11"/>
  <c r="Q81" i="11"/>
  <c r="V81" i="11"/>
  <c r="T81" i="11"/>
  <c r="I81" i="11"/>
  <c r="W79" i="11"/>
  <c r="Q79" i="11"/>
  <c r="V79" i="11"/>
  <c r="T79" i="11"/>
  <c r="I79" i="11"/>
  <c r="W319" i="11"/>
  <c r="Q319" i="11"/>
  <c r="V319" i="11"/>
  <c r="T319" i="11"/>
  <c r="I319" i="11"/>
  <c r="W222" i="11"/>
  <c r="Q222" i="11"/>
  <c r="V222" i="11"/>
  <c r="T222" i="11"/>
  <c r="I222" i="11"/>
  <c r="W130" i="11"/>
  <c r="Q130" i="11"/>
  <c r="V130" i="11"/>
  <c r="T130" i="11"/>
  <c r="I130" i="11"/>
  <c r="W132" i="11"/>
  <c r="Q132" i="11"/>
  <c r="V132" i="11"/>
  <c r="T132" i="11"/>
  <c r="I132" i="11"/>
  <c r="W78" i="11"/>
  <c r="Q78" i="11"/>
  <c r="V78" i="11"/>
  <c r="T78" i="11"/>
  <c r="I78" i="11"/>
  <c r="W225" i="11"/>
  <c r="Q225" i="11"/>
  <c r="V225" i="11"/>
  <c r="T225" i="11"/>
  <c r="I225" i="11"/>
  <c r="W133" i="11"/>
  <c r="Q133" i="11"/>
  <c r="V133" i="11"/>
  <c r="T133" i="11"/>
  <c r="I133" i="11"/>
  <c r="W320" i="11"/>
  <c r="Q320" i="11"/>
  <c r="V320" i="11"/>
  <c r="T320" i="11"/>
  <c r="I320" i="11"/>
  <c r="W404" i="11"/>
  <c r="Q404" i="11"/>
  <c r="V404" i="11"/>
  <c r="T404" i="11"/>
  <c r="I404" i="11"/>
  <c r="W316" i="11"/>
  <c r="Q316" i="11"/>
  <c r="V316" i="11"/>
  <c r="T316" i="11"/>
  <c r="I316" i="11"/>
  <c r="W223" i="11"/>
  <c r="Q223" i="11"/>
  <c r="V223" i="11"/>
  <c r="T223" i="11"/>
  <c r="I223" i="11"/>
  <c r="W135" i="11"/>
  <c r="Q135" i="11"/>
  <c r="V135" i="11"/>
  <c r="T135" i="11"/>
  <c r="I135" i="11"/>
  <c r="W224" i="11"/>
  <c r="Q224" i="11"/>
  <c r="V224" i="11"/>
  <c r="T224" i="11"/>
  <c r="I224" i="11"/>
  <c r="W408" i="11"/>
  <c r="Q408" i="11"/>
  <c r="V408" i="11"/>
  <c r="T408" i="11"/>
  <c r="I408" i="11"/>
  <c r="W327" i="11"/>
  <c r="Q327" i="11"/>
  <c r="V327" i="11"/>
  <c r="T327" i="11"/>
  <c r="I327" i="11"/>
  <c r="W134" i="11"/>
  <c r="Q134" i="11"/>
  <c r="V134" i="11"/>
  <c r="T134" i="11"/>
  <c r="I134" i="11"/>
  <c r="W76" i="11"/>
  <c r="Q76" i="11"/>
  <c r="V76" i="11"/>
  <c r="T76" i="11"/>
  <c r="I76" i="11"/>
  <c r="W221" i="11"/>
  <c r="Q221" i="11"/>
  <c r="V221" i="11"/>
  <c r="T221" i="11"/>
  <c r="I221" i="11"/>
  <c r="W80" i="11"/>
  <c r="Q80" i="11"/>
  <c r="V80" i="11"/>
  <c r="T80" i="11"/>
  <c r="I80" i="11"/>
  <c r="W401" i="11"/>
  <c r="Q401" i="11"/>
  <c r="V401" i="11"/>
  <c r="T401" i="11"/>
  <c r="I401" i="11"/>
  <c r="W311" i="11"/>
  <c r="Q311" i="11"/>
  <c r="V311" i="11"/>
  <c r="T311" i="11"/>
  <c r="I311" i="11"/>
  <c r="W403" i="11"/>
  <c r="Q403" i="11"/>
  <c r="V403" i="11"/>
  <c r="T403" i="11"/>
  <c r="I403" i="11"/>
  <c r="W226" i="11"/>
  <c r="Q226" i="11"/>
  <c r="V226" i="11"/>
  <c r="T226" i="11"/>
  <c r="I226" i="11"/>
  <c r="W400" i="11"/>
  <c r="Q400" i="11"/>
  <c r="V400" i="11"/>
  <c r="T400" i="11"/>
  <c r="I400" i="11"/>
  <c r="W77" i="11"/>
  <c r="Q77" i="11"/>
  <c r="V77" i="11"/>
  <c r="T77" i="11"/>
  <c r="I77" i="11"/>
  <c r="W131" i="11"/>
  <c r="Q131" i="11"/>
  <c r="V131" i="11"/>
  <c r="T131" i="11"/>
  <c r="I131" i="11"/>
  <c r="C295" i="15"/>
  <c r="E289" i="15"/>
  <c r="C299" i="15"/>
  <c r="E293" i="15"/>
  <c r="C303" i="15"/>
  <c r="E297" i="15"/>
  <c r="E172" i="15"/>
  <c r="C178" i="15"/>
  <c r="C146" i="15"/>
  <c r="E140" i="15"/>
  <c r="E198" i="15"/>
  <c r="C233" i="11"/>
  <c r="F227" i="11"/>
  <c r="E227" i="11"/>
  <c r="G225" i="11"/>
  <c r="H225" i="11"/>
  <c r="G131" i="11"/>
  <c r="H131" i="11"/>
  <c r="G78" i="11"/>
  <c r="H78" i="11"/>
  <c r="G223" i="11"/>
  <c r="H223" i="11"/>
  <c r="C237" i="11"/>
  <c r="F231" i="11"/>
  <c r="E231" i="11"/>
  <c r="C90" i="11"/>
  <c r="F84" i="11"/>
  <c r="E84" i="11"/>
  <c r="H76" i="11"/>
  <c r="G76" i="11"/>
  <c r="C235" i="11"/>
  <c r="F229" i="11"/>
  <c r="E229" i="11"/>
  <c r="F141" i="11"/>
  <c r="C147" i="11"/>
  <c r="E141" i="11"/>
  <c r="F139" i="11"/>
  <c r="E139" i="11"/>
  <c r="C145" i="11"/>
  <c r="G80" i="11"/>
  <c r="H80" i="11"/>
  <c r="C88" i="11"/>
  <c r="F82" i="11"/>
  <c r="E82" i="11"/>
  <c r="H221" i="11"/>
  <c r="G221" i="11"/>
  <c r="G135" i="11"/>
  <c r="H135" i="11"/>
  <c r="G133" i="11"/>
  <c r="H133" i="11"/>
  <c r="F137" i="11"/>
  <c r="E137" i="11"/>
  <c r="C143" i="11"/>
  <c r="C92" i="11"/>
  <c r="F86" i="11"/>
  <c r="E86" i="11"/>
  <c r="H405" i="11"/>
  <c r="G405" i="11"/>
  <c r="H81" i="11"/>
  <c r="G81" i="11"/>
  <c r="G226" i="11"/>
  <c r="H226" i="11"/>
  <c r="H404" i="11"/>
  <c r="G404" i="11"/>
  <c r="H327" i="11"/>
  <c r="G327" i="11"/>
  <c r="G130" i="11"/>
  <c r="H130" i="11"/>
  <c r="H132" i="11"/>
  <c r="G132" i="11"/>
  <c r="H401" i="11"/>
  <c r="G401" i="11"/>
  <c r="H318" i="11"/>
  <c r="G318" i="11"/>
  <c r="H320" i="11"/>
  <c r="G320" i="11"/>
  <c r="H224" i="11"/>
  <c r="G224" i="11"/>
  <c r="H311" i="11"/>
  <c r="G311" i="11"/>
  <c r="G319" i="11"/>
  <c r="H319" i="11"/>
  <c r="H400" i="11"/>
  <c r="G400" i="11"/>
  <c r="H77" i="11"/>
  <c r="G77" i="11"/>
  <c r="G222" i="11"/>
  <c r="H222" i="11"/>
  <c r="G134" i="11"/>
  <c r="H134" i="11"/>
  <c r="H403" i="11"/>
  <c r="G403" i="11"/>
  <c r="G79" i="11"/>
  <c r="H79" i="11"/>
  <c r="H408" i="11"/>
  <c r="G408" i="11"/>
  <c r="H316" i="11"/>
  <c r="G316" i="11"/>
  <c r="E407" i="11"/>
  <c r="C413" i="11"/>
  <c r="F413" i="11" s="1"/>
  <c r="E324" i="11"/>
  <c r="C330" i="11"/>
  <c r="F330" i="11" s="1"/>
  <c r="E326" i="11"/>
  <c r="C332" i="11"/>
  <c r="F332" i="11" s="1"/>
  <c r="E230" i="11"/>
  <c r="C236" i="11"/>
  <c r="F236" i="11" s="1"/>
  <c r="E317" i="11"/>
  <c r="C323" i="11"/>
  <c r="F323" i="11" s="1"/>
  <c r="E325" i="11"/>
  <c r="C331" i="11"/>
  <c r="F331" i="11" s="1"/>
  <c r="E406" i="11"/>
  <c r="C412" i="11"/>
  <c r="F412" i="11" s="1"/>
  <c r="E83" i="11"/>
  <c r="C89" i="11"/>
  <c r="E228" i="11"/>
  <c r="C234" i="11"/>
  <c r="F234" i="11" s="1"/>
  <c r="C142" i="11"/>
  <c r="F142" i="11" s="1"/>
  <c r="E136" i="11"/>
  <c r="C144" i="11"/>
  <c r="F144" i="11" s="1"/>
  <c r="E138" i="11"/>
  <c r="E411" i="11"/>
  <c r="C417" i="11"/>
  <c r="F417" i="11" s="1"/>
  <c r="E87" i="11"/>
  <c r="C93" i="11"/>
  <c r="E409" i="11"/>
  <c r="C415" i="11"/>
  <c r="F415" i="11" s="1"/>
  <c r="E85" i="11"/>
  <c r="C91" i="11"/>
  <c r="E232" i="11"/>
  <c r="C238" i="11"/>
  <c r="F238" i="11" s="1"/>
  <c r="E414" i="11"/>
  <c r="C420" i="11"/>
  <c r="F420" i="11" s="1"/>
  <c r="E410" i="11"/>
  <c r="C416" i="11"/>
  <c r="F416" i="11" s="1"/>
  <c r="E333" i="11"/>
  <c r="C339" i="11"/>
  <c r="F339" i="11" s="1"/>
  <c r="E322" i="11"/>
  <c r="C328" i="11"/>
  <c r="F328" i="11" s="1"/>
  <c r="C146" i="11"/>
  <c r="F146" i="11" s="1"/>
  <c r="E140" i="11"/>
  <c r="W140" i="15" l="1"/>
  <c r="Q140" i="15"/>
  <c r="V140" i="15"/>
  <c r="I140" i="15"/>
  <c r="T140" i="15"/>
  <c r="H140" i="15"/>
  <c r="G140" i="15"/>
  <c r="W297" i="15"/>
  <c r="T297" i="15"/>
  <c r="G297" i="15"/>
  <c r="Q297" i="15"/>
  <c r="V297" i="15"/>
  <c r="I297" i="15"/>
  <c r="H297" i="15"/>
  <c r="W289" i="15"/>
  <c r="T289" i="15"/>
  <c r="G289" i="15"/>
  <c r="Q289" i="15"/>
  <c r="V289" i="15"/>
  <c r="I289" i="15"/>
  <c r="H289" i="15"/>
  <c r="W293" i="15"/>
  <c r="T293" i="15"/>
  <c r="G293" i="15"/>
  <c r="Q293" i="15"/>
  <c r="V293" i="15"/>
  <c r="I293" i="15"/>
  <c r="H293" i="15"/>
  <c r="W198" i="15"/>
  <c r="V198" i="15"/>
  <c r="I198" i="15"/>
  <c r="H198" i="15"/>
  <c r="T198" i="15"/>
  <c r="G198" i="15"/>
  <c r="Q198" i="15"/>
  <c r="W172" i="15"/>
  <c r="T172" i="15"/>
  <c r="G172" i="15"/>
  <c r="Q172" i="15"/>
  <c r="V172" i="15"/>
  <c r="I172" i="15"/>
  <c r="H172" i="15"/>
  <c r="W406" i="11"/>
  <c r="Q406" i="11"/>
  <c r="V406" i="11"/>
  <c r="T406" i="11"/>
  <c r="I406" i="11"/>
  <c r="W410" i="11"/>
  <c r="Q410" i="11"/>
  <c r="V410" i="11"/>
  <c r="T410" i="11"/>
  <c r="I410" i="11"/>
  <c r="W409" i="11"/>
  <c r="Q409" i="11"/>
  <c r="V409" i="11"/>
  <c r="T409" i="11"/>
  <c r="I409" i="11"/>
  <c r="W325" i="11"/>
  <c r="Q325" i="11"/>
  <c r="V325" i="11"/>
  <c r="T325" i="11"/>
  <c r="I325" i="11"/>
  <c r="W324" i="11"/>
  <c r="Q324" i="11"/>
  <c r="T324" i="11"/>
  <c r="V324" i="11"/>
  <c r="I324" i="11"/>
  <c r="W229" i="11"/>
  <c r="Q229" i="11"/>
  <c r="V229" i="11"/>
  <c r="T229" i="11"/>
  <c r="I229" i="11"/>
  <c r="W231" i="11"/>
  <c r="Q231" i="11"/>
  <c r="V231" i="11"/>
  <c r="T231" i="11"/>
  <c r="I231" i="11"/>
  <c r="W414" i="11"/>
  <c r="Q414" i="11"/>
  <c r="V414" i="11"/>
  <c r="T414" i="11"/>
  <c r="I414" i="11"/>
  <c r="W228" i="11"/>
  <c r="Q228" i="11"/>
  <c r="V228" i="11"/>
  <c r="T228" i="11"/>
  <c r="I228" i="11"/>
  <c r="W322" i="11"/>
  <c r="Q322" i="11"/>
  <c r="V322" i="11"/>
  <c r="T322" i="11"/>
  <c r="I322" i="11"/>
  <c r="W232" i="11"/>
  <c r="Q232" i="11"/>
  <c r="V232" i="11"/>
  <c r="T232" i="11"/>
  <c r="I232" i="11"/>
  <c r="W411" i="11"/>
  <c r="Q411" i="11"/>
  <c r="V411" i="11"/>
  <c r="T411" i="11"/>
  <c r="I411" i="11"/>
  <c r="W83" i="11"/>
  <c r="Q83" i="11"/>
  <c r="V83" i="11"/>
  <c r="T83" i="11"/>
  <c r="I83" i="11"/>
  <c r="W230" i="11"/>
  <c r="Q230" i="11"/>
  <c r="V230" i="11"/>
  <c r="T230" i="11"/>
  <c r="I230" i="11"/>
  <c r="W140" i="11"/>
  <c r="Q140" i="11"/>
  <c r="V140" i="11"/>
  <c r="T140" i="11"/>
  <c r="I140" i="11"/>
  <c r="W138" i="11"/>
  <c r="Q138" i="11"/>
  <c r="V138" i="11"/>
  <c r="T138" i="11"/>
  <c r="I138" i="11"/>
  <c r="W86" i="11"/>
  <c r="Q86" i="11"/>
  <c r="V86" i="11"/>
  <c r="T86" i="11"/>
  <c r="I86" i="11"/>
  <c r="W137" i="11"/>
  <c r="Q137" i="11"/>
  <c r="V137" i="11"/>
  <c r="T137" i="11"/>
  <c r="I137" i="11"/>
  <c r="W82" i="11"/>
  <c r="Q82" i="11"/>
  <c r="V82" i="11"/>
  <c r="T82" i="11"/>
  <c r="I82" i="11"/>
  <c r="W141" i="11"/>
  <c r="Q141" i="11"/>
  <c r="V141" i="11"/>
  <c r="T141" i="11"/>
  <c r="I141" i="11"/>
  <c r="W84" i="11"/>
  <c r="Q84" i="11"/>
  <c r="V84" i="11"/>
  <c r="T84" i="11"/>
  <c r="I84" i="11"/>
  <c r="W333" i="11"/>
  <c r="Q333" i="11"/>
  <c r="V333" i="11"/>
  <c r="T333" i="11"/>
  <c r="I333" i="11"/>
  <c r="W87" i="11"/>
  <c r="Q87" i="11"/>
  <c r="V87" i="11"/>
  <c r="T87" i="11"/>
  <c r="I87" i="11"/>
  <c r="W326" i="11"/>
  <c r="Q326" i="11"/>
  <c r="V326" i="11"/>
  <c r="T326" i="11"/>
  <c r="I326" i="11"/>
  <c r="W407" i="11"/>
  <c r="Q407" i="11"/>
  <c r="V407" i="11"/>
  <c r="T407" i="11"/>
  <c r="I407" i="11"/>
  <c r="W85" i="11"/>
  <c r="Q85" i="11"/>
  <c r="V85" i="11"/>
  <c r="T85" i="11"/>
  <c r="I85" i="11"/>
  <c r="W317" i="11"/>
  <c r="Q317" i="11"/>
  <c r="V317" i="11"/>
  <c r="T317" i="11"/>
  <c r="I317" i="11"/>
  <c r="W136" i="11"/>
  <c r="Q136" i="11"/>
  <c r="V136" i="11"/>
  <c r="T136" i="11"/>
  <c r="I136" i="11"/>
  <c r="W139" i="11"/>
  <c r="Q139" i="11"/>
  <c r="V139" i="11"/>
  <c r="T139" i="11"/>
  <c r="I139" i="11"/>
  <c r="W227" i="11"/>
  <c r="Q227" i="11"/>
  <c r="V227" i="11"/>
  <c r="T227" i="11"/>
  <c r="I227" i="11"/>
  <c r="C305" i="15"/>
  <c r="E299" i="15"/>
  <c r="C309" i="15"/>
  <c r="E303" i="15"/>
  <c r="C301" i="15"/>
  <c r="E295" i="15"/>
  <c r="C152" i="15"/>
  <c r="E146" i="15"/>
  <c r="E178" i="15"/>
  <c r="E204" i="15"/>
  <c r="E89" i="11"/>
  <c r="H89" i="11" s="1"/>
  <c r="F89" i="11"/>
  <c r="F90" i="11"/>
  <c r="E90" i="11"/>
  <c r="F143" i="11"/>
  <c r="C149" i="11"/>
  <c r="E143" i="11"/>
  <c r="F145" i="11"/>
  <c r="C151" i="11"/>
  <c r="E145" i="11"/>
  <c r="F147" i="11"/>
  <c r="C153" i="11"/>
  <c r="E147" i="11"/>
  <c r="H229" i="11"/>
  <c r="G229" i="11"/>
  <c r="H231" i="11"/>
  <c r="G231" i="11"/>
  <c r="G227" i="11"/>
  <c r="H227" i="11"/>
  <c r="F92" i="11"/>
  <c r="E92" i="11"/>
  <c r="F88" i="11"/>
  <c r="E88" i="11"/>
  <c r="G141" i="11"/>
  <c r="H141" i="11"/>
  <c r="C241" i="11"/>
  <c r="F235" i="11"/>
  <c r="E235" i="11"/>
  <c r="C243" i="11"/>
  <c r="F237" i="11"/>
  <c r="E237" i="11"/>
  <c r="C239" i="11"/>
  <c r="F233" i="11"/>
  <c r="E233" i="11"/>
  <c r="E91" i="11"/>
  <c r="F91" i="11"/>
  <c r="E93" i="11"/>
  <c r="F93" i="11"/>
  <c r="G86" i="11"/>
  <c r="H86" i="11"/>
  <c r="H137" i="11"/>
  <c r="G137" i="11"/>
  <c r="G82" i="11"/>
  <c r="H82" i="11"/>
  <c r="G139" i="11"/>
  <c r="H139" i="11"/>
  <c r="G84" i="11"/>
  <c r="H84" i="11"/>
  <c r="H322" i="11"/>
  <c r="G322" i="11"/>
  <c r="H333" i="11"/>
  <c r="G333" i="11"/>
  <c r="H85" i="11"/>
  <c r="G85" i="11"/>
  <c r="H325" i="11"/>
  <c r="G325" i="11"/>
  <c r="H324" i="11"/>
  <c r="G324" i="11"/>
  <c r="G138" i="11"/>
  <c r="H138" i="11"/>
  <c r="H232" i="11"/>
  <c r="G232" i="11"/>
  <c r="H409" i="11"/>
  <c r="G409" i="11"/>
  <c r="G411" i="11"/>
  <c r="H411" i="11"/>
  <c r="H228" i="11"/>
  <c r="G228" i="11"/>
  <c r="H406" i="11"/>
  <c r="G406" i="11"/>
  <c r="H317" i="11"/>
  <c r="G317" i="11"/>
  <c r="H326" i="11"/>
  <c r="G326" i="11"/>
  <c r="H407" i="11"/>
  <c r="G407" i="11"/>
  <c r="H140" i="11"/>
  <c r="G140" i="11"/>
  <c r="H136" i="11"/>
  <c r="G136" i="11"/>
  <c r="H410" i="11"/>
  <c r="G410" i="11"/>
  <c r="G93" i="11"/>
  <c r="H414" i="11"/>
  <c r="G414" i="11"/>
  <c r="G87" i="11"/>
  <c r="H87" i="11"/>
  <c r="G83" i="11"/>
  <c r="H83" i="11"/>
  <c r="G230" i="11"/>
  <c r="H230" i="11"/>
  <c r="C148" i="11"/>
  <c r="F148" i="11" s="1"/>
  <c r="E142" i="11"/>
  <c r="E328" i="11"/>
  <c r="C334" i="11"/>
  <c r="F334" i="11" s="1"/>
  <c r="E416" i="11"/>
  <c r="C422" i="11"/>
  <c r="F422" i="11" s="1"/>
  <c r="E238" i="11"/>
  <c r="C244" i="11"/>
  <c r="F244" i="11" s="1"/>
  <c r="E415" i="11"/>
  <c r="C421" i="11"/>
  <c r="F421" i="11" s="1"/>
  <c r="E417" i="11"/>
  <c r="C423" i="11"/>
  <c r="F423" i="11" s="1"/>
  <c r="E234" i="11"/>
  <c r="C240" i="11"/>
  <c r="F240" i="11" s="1"/>
  <c r="E412" i="11"/>
  <c r="C418" i="11"/>
  <c r="F418" i="11" s="1"/>
  <c r="E323" i="11"/>
  <c r="C329" i="11"/>
  <c r="F329" i="11" s="1"/>
  <c r="E332" i="11"/>
  <c r="C338" i="11"/>
  <c r="F338" i="11" s="1"/>
  <c r="E413" i="11"/>
  <c r="C419" i="11"/>
  <c r="F419" i="11" s="1"/>
  <c r="C150" i="11"/>
  <c r="F150" i="11" s="1"/>
  <c r="E144" i="11"/>
  <c r="E331" i="11"/>
  <c r="C337" i="11"/>
  <c r="F337" i="11" s="1"/>
  <c r="E236" i="11"/>
  <c r="C242" i="11"/>
  <c r="F242" i="11" s="1"/>
  <c r="E330" i="11"/>
  <c r="C336" i="11"/>
  <c r="F336" i="11" s="1"/>
  <c r="E339" i="11"/>
  <c r="C345" i="11"/>
  <c r="F345" i="11" s="1"/>
  <c r="E420" i="11"/>
  <c r="C426" i="11"/>
  <c r="F426" i="11" s="1"/>
  <c r="C152" i="11"/>
  <c r="F152" i="11" s="1"/>
  <c r="E146" i="11"/>
  <c r="W204" i="15" l="1"/>
  <c r="T204" i="15"/>
  <c r="G204" i="15"/>
  <c r="Q204" i="15"/>
  <c r="V204" i="15"/>
  <c r="I204" i="15"/>
  <c r="H204" i="15"/>
  <c r="W295" i="15"/>
  <c r="V295" i="15"/>
  <c r="I295" i="15"/>
  <c r="H295" i="15"/>
  <c r="T295" i="15"/>
  <c r="G295" i="15"/>
  <c r="Q295" i="15"/>
  <c r="W299" i="15"/>
  <c r="V299" i="15"/>
  <c r="I299" i="15"/>
  <c r="H299" i="15"/>
  <c r="T299" i="15"/>
  <c r="G299" i="15"/>
  <c r="Q299" i="15"/>
  <c r="W178" i="15"/>
  <c r="V178" i="15"/>
  <c r="I178" i="15"/>
  <c r="H178" i="15"/>
  <c r="T178" i="15"/>
  <c r="G178" i="15"/>
  <c r="Q178" i="15"/>
  <c r="W146" i="15"/>
  <c r="V146" i="15"/>
  <c r="I146" i="15"/>
  <c r="H146" i="15"/>
  <c r="T146" i="15"/>
  <c r="G146" i="15"/>
  <c r="Q146" i="15"/>
  <c r="W303" i="15"/>
  <c r="V303" i="15"/>
  <c r="I303" i="15"/>
  <c r="H303" i="15"/>
  <c r="T303" i="15"/>
  <c r="G303" i="15"/>
  <c r="Q303" i="15"/>
  <c r="W339" i="11"/>
  <c r="Q339" i="11"/>
  <c r="V339" i="11"/>
  <c r="T339" i="11"/>
  <c r="I339" i="11"/>
  <c r="W332" i="11"/>
  <c r="Q332" i="11"/>
  <c r="V332" i="11"/>
  <c r="T332" i="11"/>
  <c r="I332" i="11"/>
  <c r="W142" i="11"/>
  <c r="Q142" i="11"/>
  <c r="V142" i="11"/>
  <c r="T142" i="11"/>
  <c r="I142" i="11"/>
  <c r="W91" i="11"/>
  <c r="Q91" i="11"/>
  <c r="V91" i="11"/>
  <c r="T91" i="11"/>
  <c r="I91" i="11"/>
  <c r="W237" i="11"/>
  <c r="Q237" i="11"/>
  <c r="V237" i="11"/>
  <c r="T237" i="11"/>
  <c r="I237" i="11"/>
  <c r="W88" i="11"/>
  <c r="Q88" i="11"/>
  <c r="V88" i="11"/>
  <c r="T88" i="11"/>
  <c r="I88" i="11"/>
  <c r="W143" i="11"/>
  <c r="Q143" i="11"/>
  <c r="V143" i="11"/>
  <c r="T143" i="11"/>
  <c r="I143" i="11"/>
  <c r="W144" i="11"/>
  <c r="Q144" i="11"/>
  <c r="V144" i="11"/>
  <c r="T144" i="11"/>
  <c r="I144" i="11"/>
  <c r="W420" i="11"/>
  <c r="Q420" i="11"/>
  <c r="V420" i="11"/>
  <c r="T420" i="11"/>
  <c r="I420" i="11"/>
  <c r="W330" i="11"/>
  <c r="Q330" i="11"/>
  <c r="V330" i="11"/>
  <c r="T330" i="11"/>
  <c r="I330" i="11"/>
  <c r="W331" i="11"/>
  <c r="Q331" i="11"/>
  <c r="V331" i="11"/>
  <c r="T331" i="11"/>
  <c r="I331" i="11"/>
  <c r="W413" i="11"/>
  <c r="Q413" i="11"/>
  <c r="V413" i="11"/>
  <c r="T413" i="11"/>
  <c r="I413" i="11"/>
  <c r="W323" i="11"/>
  <c r="Q323" i="11"/>
  <c r="V323" i="11"/>
  <c r="T323" i="11"/>
  <c r="I323" i="11"/>
  <c r="W234" i="11"/>
  <c r="Q234" i="11"/>
  <c r="V234" i="11"/>
  <c r="T234" i="11"/>
  <c r="I234" i="11"/>
  <c r="W415" i="11"/>
  <c r="Q415" i="11"/>
  <c r="V415" i="11"/>
  <c r="T415" i="11"/>
  <c r="I415" i="11"/>
  <c r="W416" i="11"/>
  <c r="Q416" i="11"/>
  <c r="V416" i="11"/>
  <c r="T416" i="11"/>
  <c r="I416" i="11"/>
  <c r="H93" i="11"/>
  <c r="W233" i="11"/>
  <c r="Q233" i="11"/>
  <c r="V233" i="11"/>
  <c r="T233" i="11"/>
  <c r="I233" i="11"/>
  <c r="W145" i="11"/>
  <c r="Q145" i="11"/>
  <c r="V145" i="11"/>
  <c r="T145" i="11"/>
  <c r="I145" i="11"/>
  <c r="W146" i="11"/>
  <c r="Q146" i="11"/>
  <c r="V146" i="11"/>
  <c r="T146" i="11"/>
  <c r="I146" i="11"/>
  <c r="W93" i="11"/>
  <c r="Q93" i="11"/>
  <c r="V93" i="11"/>
  <c r="T93" i="11"/>
  <c r="I93" i="11"/>
  <c r="W92" i="11"/>
  <c r="Q92" i="11"/>
  <c r="V92" i="11"/>
  <c r="T92" i="11"/>
  <c r="I92" i="11"/>
  <c r="W147" i="11"/>
  <c r="Q147" i="11"/>
  <c r="V147" i="11"/>
  <c r="T147" i="11"/>
  <c r="I147" i="11"/>
  <c r="W89" i="11"/>
  <c r="Q89" i="11"/>
  <c r="V89" i="11"/>
  <c r="T89" i="11"/>
  <c r="I89" i="11"/>
  <c r="W236" i="11"/>
  <c r="Q236" i="11"/>
  <c r="V236" i="11"/>
  <c r="T236" i="11"/>
  <c r="I236" i="11"/>
  <c r="W412" i="11"/>
  <c r="Q412" i="11"/>
  <c r="V412" i="11"/>
  <c r="T412" i="11"/>
  <c r="I412" i="11"/>
  <c r="W417" i="11"/>
  <c r="Q417" i="11"/>
  <c r="V417" i="11"/>
  <c r="T417" i="11"/>
  <c r="I417" i="11"/>
  <c r="W238" i="11"/>
  <c r="Q238" i="11"/>
  <c r="V238" i="11"/>
  <c r="T238" i="11"/>
  <c r="I238" i="11"/>
  <c r="W328" i="11"/>
  <c r="Q328" i="11"/>
  <c r="V328" i="11"/>
  <c r="T328" i="11"/>
  <c r="I328" i="11"/>
  <c r="G89" i="11"/>
  <c r="W235" i="11"/>
  <c r="Q235" i="11"/>
  <c r="V235" i="11"/>
  <c r="T235" i="11"/>
  <c r="I235" i="11"/>
  <c r="W90" i="11"/>
  <c r="Q90" i="11"/>
  <c r="V90" i="11"/>
  <c r="T90" i="11"/>
  <c r="I90" i="11"/>
  <c r="G91" i="11"/>
  <c r="H91" i="11"/>
  <c r="C315" i="15"/>
  <c r="E309" i="15"/>
  <c r="C307" i="15"/>
  <c r="E301" i="15"/>
  <c r="C311" i="15"/>
  <c r="E305" i="15"/>
  <c r="E210" i="15"/>
  <c r="C158" i="15"/>
  <c r="E152" i="15"/>
  <c r="E184" i="15"/>
  <c r="F149" i="11"/>
  <c r="E149" i="11"/>
  <c r="C155" i="11"/>
  <c r="H90" i="11"/>
  <c r="G90" i="11"/>
  <c r="H237" i="11"/>
  <c r="G237" i="11"/>
  <c r="G235" i="11"/>
  <c r="H235" i="11"/>
  <c r="H88" i="11"/>
  <c r="G88" i="11"/>
  <c r="F151" i="11"/>
  <c r="C157" i="11"/>
  <c r="E151" i="11"/>
  <c r="G143" i="11"/>
  <c r="H143" i="11"/>
  <c r="H233" i="11"/>
  <c r="G233" i="11"/>
  <c r="C249" i="11"/>
  <c r="F243" i="11"/>
  <c r="E243" i="11"/>
  <c r="C247" i="11"/>
  <c r="F241" i="11"/>
  <c r="E241" i="11"/>
  <c r="H92" i="11"/>
  <c r="F153" i="11"/>
  <c r="C159" i="11"/>
  <c r="E153" i="11"/>
  <c r="G145" i="11"/>
  <c r="H145" i="11"/>
  <c r="C245" i="11"/>
  <c r="F239" i="11"/>
  <c r="E239" i="11"/>
  <c r="G92" i="11"/>
  <c r="H147" i="11"/>
  <c r="G147" i="11"/>
  <c r="G142" i="11"/>
  <c r="H142" i="11"/>
  <c r="H236" i="11"/>
  <c r="G236" i="11"/>
  <c r="H412" i="11"/>
  <c r="G412" i="11"/>
  <c r="H328" i="11"/>
  <c r="G328" i="11"/>
  <c r="H144" i="11"/>
  <c r="G144" i="11"/>
  <c r="H420" i="11"/>
  <c r="G420" i="11"/>
  <c r="H332" i="11"/>
  <c r="G332" i="11"/>
  <c r="H417" i="11"/>
  <c r="G417" i="11"/>
  <c r="H238" i="11"/>
  <c r="G238" i="11"/>
  <c r="G146" i="11"/>
  <c r="H146" i="11"/>
  <c r="H339" i="11"/>
  <c r="G339" i="11"/>
  <c r="H330" i="11"/>
  <c r="G330" i="11"/>
  <c r="G331" i="11"/>
  <c r="H331" i="11"/>
  <c r="H413" i="11"/>
  <c r="G413" i="11"/>
  <c r="H323" i="11"/>
  <c r="G323" i="11"/>
  <c r="G234" i="11"/>
  <c r="H234" i="11"/>
  <c r="G415" i="11"/>
  <c r="H415" i="11"/>
  <c r="H416" i="11"/>
  <c r="G416" i="11"/>
  <c r="E426" i="11"/>
  <c r="C432" i="11"/>
  <c r="F432" i="11" s="1"/>
  <c r="E242" i="11"/>
  <c r="C248" i="11"/>
  <c r="F248" i="11" s="1"/>
  <c r="E338" i="11"/>
  <c r="C344" i="11"/>
  <c r="F344" i="11" s="1"/>
  <c r="E418" i="11"/>
  <c r="C424" i="11"/>
  <c r="F424" i="11" s="1"/>
  <c r="E423" i="11"/>
  <c r="C429" i="11"/>
  <c r="F429" i="11" s="1"/>
  <c r="E244" i="11"/>
  <c r="C250" i="11"/>
  <c r="F250" i="11" s="1"/>
  <c r="E334" i="11"/>
  <c r="C340" i="11"/>
  <c r="F340" i="11" s="1"/>
  <c r="C158" i="11"/>
  <c r="F158" i="11" s="1"/>
  <c r="E152" i="11"/>
  <c r="C156" i="11"/>
  <c r="F156" i="11" s="1"/>
  <c r="E150" i="11"/>
  <c r="C154" i="11"/>
  <c r="F154" i="11" s="1"/>
  <c r="E148" i="11"/>
  <c r="E345" i="11"/>
  <c r="C351" i="11"/>
  <c r="F351" i="11" s="1"/>
  <c r="E336" i="11"/>
  <c r="C342" i="11"/>
  <c r="F342" i="11" s="1"/>
  <c r="E337" i="11"/>
  <c r="C343" i="11"/>
  <c r="F343" i="11" s="1"/>
  <c r="E419" i="11"/>
  <c r="C425" i="11"/>
  <c r="F425" i="11" s="1"/>
  <c r="E329" i="11"/>
  <c r="C335" i="11"/>
  <c r="F335" i="11" s="1"/>
  <c r="E240" i="11"/>
  <c r="C246" i="11"/>
  <c r="F246" i="11" s="1"/>
  <c r="E421" i="11"/>
  <c r="C427" i="11"/>
  <c r="F427" i="11" s="1"/>
  <c r="E422" i="11"/>
  <c r="C428" i="11"/>
  <c r="F428" i="11" s="1"/>
  <c r="W184" i="15" l="1"/>
  <c r="T184" i="15"/>
  <c r="G184" i="15"/>
  <c r="Q184" i="15"/>
  <c r="V184" i="15"/>
  <c r="I184" i="15"/>
  <c r="H184" i="15"/>
  <c r="W305" i="15"/>
  <c r="T305" i="15"/>
  <c r="G305" i="15"/>
  <c r="Q305" i="15"/>
  <c r="V305" i="15"/>
  <c r="I305" i="15"/>
  <c r="H305" i="15"/>
  <c r="W309" i="15"/>
  <c r="T309" i="15"/>
  <c r="G309" i="15"/>
  <c r="Q309" i="15"/>
  <c r="V309" i="15"/>
  <c r="I309" i="15"/>
  <c r="H309" i="15"/>
  <c r="W152" i="15"/>
  <c r="T152" i="15"/>
  <c r="G152" i="15"/>
  <c r="Q152" i="15"/>
  <c r="V152" i="15"/>
  <c r="I152" i="15"/>
  <c r="H152" i="15"/>
  <c r="W301" i="15"/>
  <c r="T301" i="15"/>
  <c r="G301" i="15"/>
  <c r="Q301" i="15"/>
  <c r="V301" i="15"/>
  <c r="I301" i="15"/>
  <c r="H301" i="15"/>
  <c r="W210" i="15"/>
  <c r="V210" i="15"/>
  <c r="I210" i="15"/>
  <c r="H210" i="15"/>
  <c r="T210" i="15"/>
  <c r="G210" i="15"/>
  <c r="Q210" i="15"/>
  <c r="W329" i="11"/>
  <c r="Q329" i="11"/>
  <c r="V329" i="11"/>
  <c r="T329" i="11"/>
  <c r="I329" i="11"/>
  <c r="W334" i="11"/>
  <c r="Q334" i="11"/>
  <c r="V334" i="11"/>
  <c r="T334" i="11"/>
  <c r="I334" i="11"/>
  <c r="W422" i="11"/>
  <c r="Q422" i="11"/>
  <c r="V422" i="11"/>
  <c r="T422" i="11"/>
  <c r="I422" i="11"/>
  <c r="W240" i="11"/>
  <c r="Q240" i="11"/>
  <c r="V240" i="11"/>
  <c r="T240" i="11"/>
  <c r="I240" i="11"/>
  <c r="W336" i="11"/>
  <c r="Q336" i="11"/>
  <c r="V336" i="11"/>
  <c r="T336" i="11"/>
  <c r="I336" i="11"/>
  <c r="W244" i="11"/>
  <c r="Q244" i="11"/>
  <c r="V244" i="11"/>
  <c r="T244" i="11"/>
  <c r="I244" i="11"/>
  <c r="W418" i="11"/>
  <c r="Q418" i="11"/>
  <c r="V418" i="11"/>
  <c r="T418" i="11"/>
  <c r="I418" i="11"/>
  <c r="W242" i="11"/>
  <c r="Q242" i="11"/>
  <c r="V242" i="11"/>
  <c r="T242" i="11"/>
  <c r="I242" i="11"/>
  <c r="W421" i="11"/>
  <c r="Q421" i="11"/>
  <c r="V421" i="11"/>
  <c r="T421" i="11"/>
  <c r="I421" i="11"/>
  <c r="W423" i="11"/>
  <c r="Q423" i="11"/>
  <c r="V423" i="11"/>
  <c r="T423" i="11"/>
  <c r="I423" i="11"/>
  <c r="W419" i="11"/>
  <c r="Q419" i="11"/>
  <c r="V419" i="11"/>
  <c r="T419" i="11"/>
  <c r="I419" i="11"/>
  <c r="W150" i="11"/>
  <c r="Q150" i="11"/>
  <c r="V150" i="11"/>
  <c r="T150" i="11"/>
  <c r="I150" i="11"/>
  <c r="W151" i="11"/>
  <c r="Q151" i="11"/>
  <c r="V151" i="11"/>
  <c r="T151" i="11"/>
  <c r="I151" i="11"/>
  <c r="W149" i="11"/>
  <c r="Q149" i="11"/>
  <c r="V149" i="11"/>
  <c r="T149" i="11"/>
  <c r="I149" i="11"/>
  <c r="W337" i="11"/>
  <c r="Q337" i="11"/>
  <c r="V337" i="11"/>
  <c r="T337" i="11"/>
  <c r="I337" i="11"/>
  <c r="W338" i="11"/>
  <c r="Q338" i="11"/>
  <c r="V338" i="11"/>
  <c r="T338" i="11"/>
  <c r="I338" i="11"/>
  <c r="W239" i="11"/>
  <c r="Q239" i="11"/>
  <c r="V239" i="11"/>
  <c r="T239" i="11"/>
  <c r="I239" i="11"/>
  <c r="W243" i="11"/>
  <c r="Q243" i="11"/>
  <c r="V243" i="11"/>
  <c r="T243" i="11"/>
  <c r="I243" i="11"/>
  <c r="W345" i="11"/>
  <c r="Q345" i="11"/>
  <c r="V345" i="11"/>
  <c r="T345" i="11"/>
  <c r="I345" i="11"/>
  <c r="W426" i="11"/>
  <c r="Q426" i="11"/>
  <c r="V426" i="11"/>
  <c r="T426" i="11"/>
  <c r="I426" i="11"/>
  <c r="W148" i="11"/>
  <c r="Q148" i="11"/>
  <c r="V148" i="11"/>
  <c r="T148" i="11"/>
  <c r="I148" i="11"/>
  <c r="W152" i="11"/>
  <c r="Q152" i="11"/>
  <c r="V152" i="11"/>
  <c r="T152" i="11"/>
  <c r="I152" i="11"/>
  <c r="W153" i="11"/>
  <c r="Q153" i="11"/>
  <c r="V153" i="11"/>
  <c r="T153" i="11"/>
  <c r="I153" i="11"/>
  <c r="W241" i="11"/>
  <c r="Q241" i="11"/>
  <c r="V241" i="11"/>
  <c r="T241" i="11"/>
  <c r="I241" i="11"/>
  <c r="C313" i="15"/>
  <c r="E307" i="15"/>
  <c r="C317" i="15"/>
  <c r="E311" i="15"/>
  <c r="C321" i="15"/>
  <c r="E315" i="15"/>
  <c r="E190" i="15"/>
  <c r="E216" i="15"/>
  <c r="C164" i="15"/>
  <c r="E158" i="15"/>
  <c r="C255" i="11"/>
  <c r="F249" i="11"/>
  <c r="E249" i="11"/>
  <c r="F159" i="11"/>
  <c r="C165" i="11"/>
  <c r="E159" i="11"/>
  <c r="H243" i="11"/>
  <c r="G243" i="11"/>
  <c r="H153" i="11"/>
  <c r="G153" i="11"/>
  <c r="F157" i="11"/>
  <c r="C163" i="11"/>
  <c r="E157" i="11"/>
  <c r="F155" i="11"/>
  <c r="E155" i="11"/>
  <c r="C161" i="11"/>
  <c r="G239" i="11"/>
  <c r="H239" i="11"/>
  <c r="C253" i="11"/>
  <c r="F247" i="11"/>
  <c r="E247" i="11"/>
  <c r="G151" i="11"/>
  <c r="H151" i="11"/>
  <c r="H241" i="11"/>
  <c r="G241" i="11"/>
  <c r="C251" i="11"/>
  <c r="F245" i="11"/>
  <c r="E245" i="11"/>
  <c r="H149" i="11"/>
  <c r="G149" i="11"/>
  <c r="H329" i="11"/>
  <c r="G329" i="11"/>
  <c r="H345" i="11"/>
  <c r="G345" i="11"/>
  <c r="H148" i="11"/>
  <c r="G148" i="11"/>
  <c r="H152" i="11"/>
  <c r="G152" i="11"/>
  <c r="H422" i="11"/>
  <c r="G422" i="11"/>
  <c r="H240" i="11"/>
  <c r="G240" i="11"/>
  <c r="H419" i="11"/>
  <c r="G419" i="11"/>
  <c r="H336" i="11"/>
  <c r="G336" i="11"/>
  <c r="H244" i="11"/>
  <c r="G244" i="11"/>
  <c r="H418" i="11"/>
  <c r="G418" i="11"/>
  <c r="H242" i="11"/>
  <c r="G242" i="11"/>
  <c r="G150" i="11"/>
  <c r="H150" i="11"/>
  <c r="H421" i="11"/>
  <c r="G421" i="11"/>
  <c r="H337" i="11"/>
  <c r="G337" i="11"/>
  <c r="H334" i="11"/>
  <c r="G334" i="11"/>
  <c r="G423" i="11"/>
  <c r="H423" i="11"/>
  <c r="H338" i="11"/>
  <c r="G338" i="11"/>
  <c r="H426" i="11"/>
  <c r="G426" i="11"/>
  <c r="E250" i="11"/>
  <c r="C256" i="11"/>
  <c r="F256" i="11" s="1"/>
  <c r="E424" i="11"/>
  <c r="C430" i="11"/>
  <c r="F430" i="11" s="1"/>
  <c r="E248" i="11"/>
  <c r="C254" i="11"/>
  <c r="F254" i="11" s="1"/>
  <c r="C160" i="11"/>
  <c r="F160" i="11" s="1"/>
  <c r="E154" i="11"/>
  <c r="C164" i="11"/>
  <c r="F164" i="11" s="1"/>
  <c r="E158" i="11"/>
  <c r="E427" i="11"/>
  <c r="C433" i="11"/>
  <c r="F433" i="11" s="1"/>
  <c r="E335" i="11"/>
  <c r="C341" i="11"/>
  <c r="F341" i="11" s="1"/>
  <c r="E343" i="11"/>
  <c r="C349" i="11"/>
  <c r="F349" i="11" s="1"/>
  <c r="E351" i="11"/>
  <c r="C357" i="11"/>
  <c r="F357" i="11" s="1"/>
  <c r="E340" i="11"/>
  <c r="C346" i="11"/>
  <c r="F346" i="11" s="1"/>
  <c r="E429" i="11"/>
  <c r="C435" i="11"/>
  <c r="F435" i="11" s="1"/>
  <c r="E344" i="11"/>
  <c r="C350" i="11"/>
  <c r="F350" i="11" s="1"/>
  <c r="E432" i="11"/>
  <c r="C438" i="11"/>
  <c r="F438" i="11" s="1"/>
  <c r="E428" i="11"/>
  <c r="C434" i="11"/>
  <c r="F434" i="11" s="1"/>
  <c r="E246" i="11"/>
  <c r="C252" i="11"/>
  <c r="F252" i="11" s="1"/>
  <c r="E425" i="11"/>
  <c r="C431" i="11"/>
  <c r="F431" i="11" s="1"/>
  <c r="E342" i="11"/>
  <c r="C348" i="11"/>
  <c r="F348" i="11" s="1"/>
  <c r="C162" i="11"/>
  <c r="F162" i="11" s="1"/>
  <c r="E156" i="11"/>
  <c r="W216" i="15" l="1"/>
  <c r="T216" i="15"/>
  <c r="G216" i="15"/>
  <c r="Q216" i="15"/>
  <c r="V216" i="15"/>
  <c r="I216" i="15"/>
  <c r="H216" i="15"/>
  <c r="W311" i="15"/>
  <c r="V311" i="15"/>
  <c r="I311" i="15"/>
  <c r="H311" i="15"/>
  <c r="T311" i="15"/>
  <c r="G311" i="15"/>
  <c r="Q311" i="15"/>
  <c r="W190" i="15"/>
  <c r="V190" i="15"/>
  <c r="I190" i="15"/>
  <c r="H190" i="15"/>
  <c r="T190" i="15"/>
  <c r="G190" i="15"/>
  <c r="Q190" i="15"/>
  <c r="W158" i="15"/>
  <c r="V158" i="15"/>
  <c r="I158" i="15"/>
  <c r="H158" i="15"/>
  <c r="T158" i="15"/>
  <c r="G158" i="15"/>
  <c r="Q158" i="15"/>
  <c r="W315" i="15"/>
  <c r="V315" i="15"/>
  <c r="I315" i="15"/>
  <c r="H315" i="15"/>
  <c r="T315" i="15"/>
  <c r="G315" i="15"/>
  <c r="Q315" i="15"/>
  <c r="W307" i="15"/>
  <c r="V307" i="15"/>
  <c r="I307" i="15"/>
  <c r="H307" i="15"/>
  <c r="T307" i="15"/>
  <c r="G307" i="15"/>
  <c r="Q307" i="15"/>
  <c r="W425" i="11"/>
  <c r="Q425" i="11"/>
  <c r="V425" i="11"/>
  <c r="T425" i="11"/>
  <c r="I425" i="11"/>
  <c r="W340" i="11"/>
  <c r="Q340" i="11"/>
  <c r="V340" i="11"/>
  <c r="T340" i="11"/>
  <c r="I340" i="11"/>
  <c r="W424" i="11"/>
  <c r="Q424" i="11"/>
  <c r="V424" i="11"/>
  <c r="T424" i="11"/>
  <c r="I424" i="11"/>
  <c r="W247" i="11"/>
  <c r="Q247" i="11"/>
  <c r="V247" i="11"/>
  <c r="T247" i="11"/>
  <c r="I247" i="11"/>
  <c r="W158" i="11"/>
  <c r="Q158" i="11"/>
  <c r="V158" i="11"/>
  <c r="T158" i="11"/>
  <c r="I158" i="11"/>
  <c r="W246" i="11"/>
  <c r="Q246" i="11"/>
  <c r="V246" i="11"/>
  <c r="T246" i="11"/>
  <c r="I246" i="11"/>
  <c r="W429" i="11"/>
  <c r="Q429" i="11"/>
  <c r="V429" i="11"/>
  <c r="T429" i="11"/>
  <c r="I429" i="11"/>
  <c r="W156" i="11"/>
  <c r="Q156" i="11"/>
  <c r="V156" i="11"/>
  <c r="T156" i="11"/>
  <c r="I156" i="11"/>
  <c r="W154" i="11"/>
  <c r="Q154" i="11"/>
  <c r="V154" i="11"/>
  <c r="T154" i="11"/>
  <c r="I154" i="11"/>
  <c r="W159" i="11"/>
  <c r="Q159" i="11"/>
  <c r="V159" i="11"/>
  <c r="T159" i="11"/>
  <c r="I159" i="11"/>
  <c r="W428" i="11"/>
  <c r="Q428" i="11"/>
  <c r="V428" i="11"/>
  <c r="T428" i="11"/>
  <c r="I428" i="11"/>
  <c r="W427" i="11"/>
  <c r="Q427" i="11"/>
  <c r="V427" i="11"/>
  <c r="T427" i="11"/>
  <c r="I427" i="11"/>
  <c r="W157" i="11"/>
  <c r="Q157" i="11"/>
  <c r="V157" i="11"/>
  <c r="T157" i="11"/>
  <c r="I157" i="11"/>
  <c r="W245" i="11"/>
  <c r="Q245" i="11"/>
  <c r="V245" i="11"/>
  <c r="T245" i="11"/>
  <c r="I245" i="11"/>
  <c r="W344" i="11"/>
  <c r="Q344" i="11"/>
  <c r="V344" i="11"/>
  <c r="T344" i="11"/>
  <c r="I344" i="11"/>
  <c r="W343" i="11"/>
  <c r="Q343" i="11"/>
  <c r="V343" i="11"/>
  <c r="T343" i="11"/>
  <c r="I343" i="11"/>
  <c r="W342" i="11"/>
  <c r="Q342" i="11"/>
  <c r="V342" i="11"/>
  <c r="T342" i="11"/>
  <c r="I342" i="11"/>
  <c r="W432" i="11"/>
  <c r="Q432" i="11"/>
  <c r="V432" i="11"/>
  <c r="T432" i="11"/>
  <c r="I432" i="11"/>
  <c r="W351" i="11"/>
  <c r="Q351" i="11"/>
  <c r="V351" i="11"/>
  <c r="T351" i="11"/>
  <c r="I351" i="11"/>
  <c r="W335" i="11"/>
  <c r="Q335" i="11"/>
  <c r="V335" i="11"/>
  <c r="T335" i="11"/>
  <c r="I335" i="11"/>
  <c r="W248" i="11"/>
  <c r="Q248" i="11"/>
  <c r="V248" i="11"/>
  <c r="T248" i="11"/>
  <c r="I248" i="11"/>
  <c r="W250" i="11"/>
  <c r="Q250" i="11"/>
  <c r="V250" i="11"/>
  <c r="T250" i="11"/>
  <c r="I250" i="11"/>
  <c r="W155" i="11"/>
  <c r="Q155" i="11"/>
  <c r="V155" i="11"/>
  <c r="T155" i="11"/>
  <c r="I155" i="11"/>
  <c r="W249" i="11"/>
  <c r="Q249" i="11"/>
  <c r="V249" i="11"/>
  <c r="T249" i="11"/>
  <c r="I249" i="11"/>
  <c r="C323" i="15"/>
  <c r="E317" i="15"/>
  <c r="C327" i="15"/>
  <c r="E321" i="15"/>
  <c r="C319" i="15"/>
  <c r="E313" i="15"/>
  <c r="E222" i="15"/>
  <c r="C170" i="15"/>
  <c r="E164" i="15"/>
  <c r="E196" i="15"/>
  <c r="H247" i="11"/>
  <c r="G247" i="11"/>
  <c r="G249" i="11"/>
  <c r="H245" i="11"/>
  <c r="G245" i="11"/>
  <c r="G157" i="11"/>
  <c r="H157" i="11"/>
  <c r="G159" i="11"/>
  <c r="H159" i="11"/>
  <c r="C257" i="11"/>
  <c r="F251" i="11"/>
  <c r="E251" i="11"/>
  <c r="G155" i="11"/>
  <c r="H155" i="11"/>
  <c r="H249" i="11"/>
  <c r="C259" i="11"/>
  <c r="F253" i="11"/>
  <c r="E253" i="11"/>
  <c r="F161" i="11"/>
  <c r="C167" i="11"/>
  <c r="E161" i="11"/>
  <c r="F163" i="11"/>
  <c r="E163" i="11"/>
  <c r="C169" i="11"/>
  <c r="F165" i="11"/>
  <c r="C171" i="11"/>
  <c r="E165" i="11"/>
  <c r="C261" i="11"/>
  <c r="F255" i="11"/>
  <c r="E255" i="11"/>
  <c r="H429" i="11"/>
  <c r="G429" i="11"/>
  <c r="G335" i="11"/>
  <c r="H335" i="11"/>
  <c r="H250" i="11"/>
  <c r="G250" i="11"/>
  <c r="H156" i="11"/>
  <c r="G156" i="11"/>
  <c r="G154" i="11"/>
  <c r="H154" i="11"/>
  <c r="H342" i="11"/>
  <c r="G342" i="11"/>
  <c r="H432" i="11"/>
  <c r="G432" i="11"/>
  <c r="H425" i="11"/>
  <c r="G425" i="11"/>
  <c r="H428" i="11"/>
  <c r="G428" i="11"/>
  <c r="H344" i="11"/>
  <c r="G344" i="11"/>
  <c r="H340" i="11"/>
  <c r="G340" i="11"/>
  <c r="H343" i="11"/>
  <c r="G343" i="11"/>
  <c r="G427" i="11"/>
  <c r="H427" i="11"/>
  <c r="H424" i="11"/>
  <c r="G424" i="11"/>
  <c r="G158" i="11"/>
  <c r="H158" i="11"/>
  <c r="H246" i="11"/>
  <c r="G246" i="11"/>
  <c r="G351" i="11"/>
  <c r="H351" i="11"/>
  <c r="H248" i="11"/>
  <c r="G248" i="11"/>
  <c r="C170" i="11"/>
  <c r="F170" i="11" s="1"/>
  <c r="E164" i="11"/>
  <c r="E431" i="11"/>
  <c r="C437" i="11"/>
  <c r="F437" i="11" s="1"/>
  <c r="E434" i="11"/>
  <c r="C440" i="11"/>
  <c r="F440" i="11" s="1"/>
  <c r="E350" i="11"/>
  <c r="C356" i="11"/>
  <c r="F356" i="11" s="1"/>
  <c r="E346" i="11"/>
  <c r="C352" i="11"/>
  <c r="F352" i="11" s="1"/>
  <c r="E349" i="11"/>
  <c r="C355" i="11"/>
  <c r="F355" i="11" s="1"/>
  <c r="E433" i="11"/>
  <c r="C439" i="11"/>
  <c r="F439" i="11" s="1"/>
  <c r="E430" i="11"/>
  <c r="C436" i="11"/>
  <c r="F436" i="11" s="1"/>
  <c r="C166" i="11"/>
  <c r="F166" i="11" s="1"/>
  <c r="E160" i="11"/>
  <c r="C168" i="11"/>
  <c r="F168" i="11" s="1"/>
  <c r="E162" i="11"/>
  <c r="E348" i="11"/>
  <c r="C354" i="11"/>
  <c r="F354" i="11" s="1"/>
  <c r="E252" i="11"/>
  <c r="C258" i="11"/>
  <c r="F258" i="11" s="1"/>
  <c r="E438" i="11"/>
  <c r="C444" i="11"/>
  <c r="F444" i="11" s="1"/>
  <c r="E435" i="11"/>
  <c r="C441" i="11"/>
  <c r="F441" i="11" s="1"/>
  <c r="E357" i="11"/>
  <c r="C363" i="11"/>
  <c r="E341" i="11"/>
  <c r="C347" i="11"/>
  <c r="F347" i="11" s="1"/>
  <c r="E254" i="11"/>
  <c r="C260" i="11"/>
  <c r="F260" i="11" s="1"/>
  <c r="E256" i="11"/>
  <c r="C262" i="11"/>
  <c r="F262" i="11" s="1"/>
  <c r="W164" i="15" l="1"/>
  <c r="T164" i="15"/>
  <c r="G164" i="15"/>
  <c r="Q164" i="15"/>
  <c r="V164" i="15"/>
  <c r="I164" i="15"/>
  <c r="H164" i="15"/>
  <c r="W321" i="15"/>
  <c r="T321" i="15"/>
  <c r="G321" i="15"/>
  <c r="Q321" i="15"/>
  <c r="V321" i="15"/>
  <c r="I321" i="15"/>
  <c r="H321" i="15"/>
  <c r="W222" i="15"/>
  <c r="V222" i="15"/>
  <c r="I222" i="15"/>
  <c r="H222" i="15"/>
  <c r="T222" i="15"/>
  <c r="G222" i="15"/>
  <c r="Q222" i="15"/>
  <c r="W196" i="15"/>
  <c r="T196" i="15"/>
  <c r="G196" i="15"/>
  <c r="Q196" i="15"/>
  <c r="V196" i="15"/>
  <c r="I196" i="15"/>
  <c r="H196" i="15"/>
  <c r="W313" i="15"/>
  <c r="T313" i="15"/>
  <c r="G313" i="15"/>
  <c r="Q313" i="15"/>
  <c r="V313" i="15"/>
  <c r="I313" i="15"/>
  <c r="H313" i="15"/>
  <c r="W317" i="15"/>
  <c r="T317" i="15"/>
  <c r="G317" i="15"/>
  <c r="Q317" i="15"/>
  <c r="V317" i="15"/>
  <c r="I317" i="15"/>
  <c r="H317" i="15"/>
  <c r="W357" i="11"/>
  <c r="Q357" i="11"/>
  <c r="V357" i="11"/>
  <c r="T357" i="11"/>
  <c r="I357" i="11"/>
  <c r="W433" i="11"/>
  <c r="Q433" i="11"/>
  <c r="V433" i="11"/>
  <c r="T433" i="11"/>
  <c r="I433" i="11"/>
  <c r="W434" i="11"/>
  <c r="Q434" i="11"/>
  <c r="V434" i="11"/>
  <c r="T434" i="11"/>
  <c r="I434" i="11"/>
  <c r="W165" i="11"/>
  <c r="Q165" i="11"/>
  <c r="V165" i="11"/>
  <c r="T165" i="11"/>
  <c r="I165" i="11"/>
  <c r="W162" i="11"/>
  <c r="Q162" i="11"/>
  <c r="V162" i="11"/>
  <c r="T162" i="11"/>
  <c r="I162" i="11"/>
  <c r="W255" i="11"/>
  <c r="Q255" i="11"/>
  <c r="V255" i="11"/>
  <c r="T255" i="11"/>
  <c r="I255" i="11"/>
  <c r="W253" i="11"/>
  <c r="Q253" i="11"/>
  <c r="V253" i="11"/>
  <c r="T253" i="11"/>
  <c r="I253" i="11"/>
  <c r="W164" i="11"/>
  <c r="Q164" i="11"/>
  <c r="V164" i="11"/>
  <c r="T164" i="11"/>
  <c r="I164" i="11"/>
  <c r="W438" i="11"/>
  <c r="Q438" i="11"/>
  <c r="V438" i="11"/>
  <c r="T438" i="11"/>
  <c r="I438" i="11"/>
  <c r="W256" i="11"/>
  <c r="Q256" i="11"/>
  <c r="V256" i="11"/>
  <c r="T256" i="11"/>
  <c r="I256" i="11"/>
  <c r="W341" i="11"/>
  <c r="Q341" i="11"/>
  <c r="V341" i="11"/>
  <c r="T341" i="11"/>
  <c r="I341" i="11"/>
  <c r="Q435" i="11"/>
  <c r="W435" i="11"/>
  <c r="V435" i="11"/>
  <c r="T435" i="11"/>
  <c r="I435" i="11"/>
  <c r="W252" i="11"/>
  <c r="Q252" i="11"/>
  <c r="V252" i="11"/>
  <c r="T252" i="11"/>
  <c r="I252" i="11"/>
  <c r="W430" i="11"/>
  <c r="Q430" i="11"/>
  <c r="V430" i="11"/>
  <c r="T430" i="11"/>
  <c r="I430" i="11"/>
  <c r="W349" i="11"/>
  <c r="Q349" i="11"/>
  <c r="V349" i="11"/>
  <c r="T349" i="11"/>
  <c r="I349" i="11"/>
  <c r="W350" i="11"/>
  <c r="Q350" i="11"/>
  <c r="V350" i="11"/>
  <c r="T350" i="11"/>
  <c r="I350" i="11"/>
  <c r="W431" i="11"/>
  <c r="Q431" i="11"/>
  <c r="V431" i="11"/>
  <c r="T431" i="11"/>
  <c r="I431" i="11"/>
  <c r="W161" i="11"/>
  <c r="Q161" i="11"/>
  <c r="V161" i="11"/>
  <c r="T161" i="11"/>
  <c r="I161" i="11"/>
  <c r="W251" i="11"/>
  <c r="Q251" i="11"/>
  <c r="V251" i="11"/>
  <c r="T251" i="11"/>
  <c r="I251" i="11"/>
  <c r="W160" i="11"/>
  <c r="Q160" i="11"/>
  <c r="V160" i="11"/>
  <c r="T160" i="11"/>
  <c r="I160" i="11"/>
  <c r="W254" i="11"/>
  <c r="Q254" i="11"/>
  <c r="V254" i="11"/>
  <c r="T254" i="11"/>
  <c r="I254" i="11"/>
  <c r="W348" i="11"/>
  <c r="Q348" i="11"/>
  <c r="V348" i="11"/>
  <c r="T348" i="11"/>
  <c r="I348" i="11"/>
  <c r="W346" i="11"/>
  <c r="Q346" i="11"/>
  <c r="V346" i="11"/>
  <c r="T346" i="11"/>
  <c r="I346" i="11"/>
  <c r="W163" i="11"/>
  <c r="Q163" i="11"/>
  <c r="V163" i="11"/>
  <c r="T163" i="11"/>
  <c r="I163" i="11"/>
  <c r="C333" i="15"/>
  <c r="E327" i="15"/>
  <c r="C325" i="15"/>
  <c r="E319" i="15"/>
  <c r="C329" i="15"/>
  <c r="E323" i="15"/>
  <c r="C176" i="15"/>
  <c r="E170" i="15"/>
  <c r="E202" i="15"/>
  <c r="E228" i="15"/>
  <c r="E363" i="11"/>
  <c r="F363" i="11"/>
  <c r="H163" i="11"/>
  <c r="G163" i="11"/>
  <c r="F261" i="11"/>
  <c r="C267" i="11"/>
  <c r="E261" i="11"/>
  <c r="F169" i="11"/>
  <c r="E169" i="11"/>
  <c r="C175" i="11"/>
  <c r="F167" i="11"/>
  <c r="C173" i="11"/>
  <c r="E167" i="11"/>
  <c r="C265" i="11"/>
  <c r="F259" i="11"/>
  <c r="E259" i="11"/>
  <c r="H161" i="11"/>
  <c r="G161" i="11"/>
  <c r="F171" i="11"/>
  <c r="E171" i="11"/>
  <c r="C177" i="11"/>
  <c r="H251" i="11"/>
  <c r="G251" i="11"/>
  <c r="G255" i="11"/>
  <c r="H255" i="11"/>
  <c r="G165" i="11"/>
  <c r="H165" i="11"/>
  <c r="H253" i="11"/>
  <c r="G253" i="11"/>
  <c r="C263" i="11"/>
  <c r="F257" i="11"/>
  <c r="E257" i="11"/>
  <c r="H254" i="11"/>
  <c r="G254" i="11"/>
  <c r="H438" i="11"/>
  <c r="G438" i="11"/>
  <c r="H433" i="11"/>
  <c r="G433" i="11"/>
  <c r="G162" i="11"/>
  <c r="H162" i="11"/>
  <c r="H256" i="11"/>
  <c r="G256" i="11"/>
  <c r="H341" i="11"/>
  <c r="G341" i="11"/>
  <c r="H435" i="11"/>
  <c r="G435" i="11"/>
  <c r="H252" i="11"/>
  <c r="G252" i="11"/>
  <c r="H430" i="11"/>
  <c r="G430" i="11"/>
  <c r="H349" i="11"/>
  <c r="G349" i="11"/>
  <c r="H350" i="11"/>
  <c r="G350" i="11"/>
  <c r="H431" i="11"/>
  <c r="G431" i="11"/>
  <c r="H164" i="11"/>
  <c r="G164" i="11"/>
  <c r="H160" i="11"/>
  <c r="G160" i="11"/>
  <c r="H357" i="11"/>
  <c r="G357" i="11"/>
  <c r="H348" i="11"/>
  <c r="G348" i="11"/>
  <c r="H346" i="11"/>
  <c r="G346" i="11"/>
  <c r="H434" i="11"/>
  <c r="G434" i="11"/>
  <c r="C172" i="11"/>
  <c r="F172" i="11" s="1"/>
  <c r="E166" i="11"/>
  <c r="C268" i="11"/>
  <c r="E262" i="11"/>
  <c r="E347" i="11"/>
  <c r="C353" i="11"/>
  <c r="F353" i="11" s="1"/>
  <c r="E441" i="11"/>
  <c r="C447" i="11"/>
  <c r="F447" i="11" s="1"/>
  <c r="C264" i="11"/>
  <c r="F264" i="11" s="1"/>
  <c r="E258" i="11"/>
  <c r="E436" i="11"/>
  <c r="C442" i="11"/>
  <c r="F442" i="11" s="1"/>
  <c r="E355" i="11"/>
  <c r="C361" i="11"/>
  <c r="E356" i="11"/>
  <c r="C362" i="11"/>
  <c r="E437" i="11"/>
  <c r="C443" i="11"/>
  <c r="F443" i="11" s="1"/>
  <c r="C174" i="11"/>
  <c r="F174" i="11" s="1"/>
  <c r="E168" i="11"/>
  <c r="C266" i="11"/>
  <c r="F266" i="11" s="1"/>
  <c r="E260" i="11"/>
  <c r="E444" i="11"/>
  <c r="C450" i="11"/>
  <c r="E354" i="11"/>
  <c r="C360" i="11"/>
  <c r="E439" i="11"/>
  <c r="C445" i="11"/>
  <c r="F445" i="11" s="1"/>
  <c r="E352" i="11"/>
  <c r="C358" i="11"/>
  <c r="E440" i="11"/>
  <c r="C446" i="11"/>
  <c r="F446" i="11" s="1"/>
  <c r="C176" i="11"/>
  <c r="F176" i="11" s="1"/>
  <c r="E170" i="11"/>
  <c r="W202" i="15" l="1"/>
  <c r="V202" i="15"/>
  <c r="I202" i="15"/>
  <c r="H202" i="15"/>
  <c r="T202" i="15"/>
  <c r="G202" i="15"/>
  <c r="Q202" i="15"/>
  <c r="W170" i="15"/>
  <c r="V170" i="15"/>
  <c r="I170" i="15"/>
  <c r="H170" i="15"/>
  <c r="T170" i="15"/>
  <c r="G170" i="15"/>
  <c r="Q170" i="15"/>
  <c r="W319" i="15"/>
  <c r="V319" i="15"/>
  <c r="I319" i="15"/>
  <c r="H319" i="15"/>
  <c r="T319" i="15"/>
  <c r="G319" i="15"/>
  <c r="Q319" i="15"/>
  <c r="W228" i="15"/>
  <c r="T228" i="15"/>
  <c r="G228" i="15"/>
  <c r="Q228" i="15"/>
  <c r="V228" i="15"/>
  <c r="I228" i="15"/>
  <c r="H228" i="15"/>
  <c r="W323" i="15"/>
  <c r="V323" i="15"/>
  <c r="I323" i="15"/>
  <c r="H323" i="15"/>
  <c r="T323" i="15"/>
  <c r="G323" i="15"/>
  <c r="Q323" i="15"/>
  <c r="W327" i="15"/>
  <c r="V327" i="15"/>
  <c r="I327" i="15"/>
  <c r="H327" i="15"/>
  <c r="T327" i="15"/>
  <c r="G327" i="15"/>
  <c r="Q327" i="15"/>
  <c r="W352" i="11"/>
  <c r="Q352" i="11"/>
  <c r="V352" i="11"/>
  <c r="T352" i="11"/>
  <c r="I352" i="11"/>
  <c r="W347" i="11"/>
  <c r="Q347" i="11"/>
  <c r="V347" i="11"/>
  <c r="T347" i="11"/>
  <c r="I347" i="11"/>
  <c r="W167" i="11"/>
  <c r="Q167" i="11"/>
  <c r="V167" i="11"/>
  <c r="T167" i="11"/>
  <c r="I167" i="11"/>
  <c r="W439" i="11"/>
  <c r="Q439" i="11"/>
  <c r="V439" i="11"/>
  <c r="T439" i="11"/>
  <c r="I439" i="11"/>
  <c r="W356" i="11"/>
  <c r="Q356" i="11"/>
  <c r="V356" i="11"/>
  <c r="T356" i="11"/>
  <c r="I356" i="11"/>
  <c r="W436" i="11"/>
  <c r="Q436" i="11"/>
  <c r="V436" i="11"/>
  <c r="T436" i="11"/>
  <c r="I436" i="11"/>
  <c r="W170" i="11"/>
  <c r="Q170" i="11"/>
  <c r="V170" i="11"/>
  <c r="T170" i="11"/>
  <c r="I170" i="11"/>
  <c r="Q260" i="11"/>
  <c r="W260" i="11"/>
  <c r="T260" i="11"/>
  <c r="V260" i="11"/>
  <c r="I260" i="11"/>
  <c r="W258" i="11"/>
  <c r="Q258" i="11"/>
  <c r="V258" i="11"/>
  <c r="T258" i="11"/>
  <c r="I258" i="11"/>
  <c r="W166" i="11"/>
  <c r="Q166" i="11"/>
  <c r="V166" i="11"/>
  <c r="T166" i="11"/>
  <c r="I166" i="11"/>
  <c r="W354" i="11"/>
  <c r="Q354" i="11"/>
  <c r="V354" i="11"/>
  <c r="T354" i="11"/>
  <c r="I354" i="11"/>
  <c r="W363" i="11"/>
  <c r="Q363" i="11"/>
  <c r="V363" i="11"/>
  <c r="T363" i="11"/>
  <c r="I363" i="11"/>
  <c r="W437" i="11"/>
  <c r="Q437" i="11"/>
  <c r="V437" i="11"/>
  <c r="T437" i="11"/>
  <c r="I437" i="11"/>
  <c r="W169" i="11"/>
  <c r="Q169" i="11"/>
  <c r="V169" i="11"/>
  <c r="T169" i="11"/>
  <c r="I169" i="11"/>
  <c r="W168" i="11"/>
  <c r="Q168" i="11"/>
  <c r="V168" i="11"/>
  <c r="T168" i="11"/>
  <c r="I168" i="11"/>
  <c r="W262" i="11"/>
  <c r="Q262" i="11"/>
  <c r="V262" i="11"/>
  <c r="T262" i="11"/>
  <c r="I262" i="11"/>
  <c r="W257" i="11"/>
  <c r="Q257" i="11"/>
  <c r="V257" i="11"/>
  <c r="T257" i="11"/>
  <c r="I257" i="11"/>
  <c r="W171" i="11"/>
  <c r="Q171" i="11"/>
  <c r="V171" i="11"/>
  <c r="T171" i="11"/>
  <c r="I171" i="11"/>
  <c r="W259" i="11"/>
  <c r="Q259" i="11"/>
  <c r="V259" i="11"/>
  <c r="T259" i="11"/>
  <c r="I259" i="11"/>
  <c r="W355" i="11"/>
  <c r="Q355" i="11"/>
  <c r="V355" i="11"/>
  <c r="T355" i="11"/>
  <c r="I355" i="11"/>
  <c r="W440" i="11"/>
  <c r="Q440" i="11"/>
  <c r="V440" i="11"/>
  <c r="T440" i="11"/>
  <c r="I440" i="11"/>
  <c r="W444" i="11"/>
  <c r="Q444" i="11"/>
  <c r="V444" i="11"/>
  <c r="T444" i="11"/>
  <c r="I444" i="11"/>
  <c r="W441" i="11"/>
  <c r="Q441" i="11"/>
  <c r="V441" i="11"/>
  <c r="T441" i="11"/>
  <c r="I441" i="11"/>
  <c r="W261" i="11"/>
  <c r="Q261" i="11"/>
  <c r="V261" i="11"/>
  <c r="T261" i="11"/>
  <c r="I261" i="11"/>
  <c r="G363" i="11"/>
  <c r="C331" i="15"/>
  <c r="E325" i="15"/>
  <c r="C335" i="15"/>
  <c r="E329" i="15"/>
  <c r="C339" i="15"/>
  <c r="E333" i="15"/>
  <c r="E208" i="15"/>
  <c r="E234" i="15"/>
  <c r="C182" i="15"/>
  <c r="E176" i="15"/>
  <c r="E268" i="11"/>
  <c r="F268" i="11"/>
  <c r="F177" i="11"/>
  <c r="C183" i="11"/>
  <c r="E177" i="11"/>
  <c r="H259" i="11"/>
  <c r="G259" i="11"/>
  <c r="G167" i="11"/>
  <c r="H167" i="11"/>
  <c r="H171" i="11"/>
  <c r="G171" i="11"/>
  <c r="G261" i="11"/>
  <c r="H261" i="11"/>
  <c r="E358" i="11"/>
  <c r="F358" i="11"/>
  <c r="E360" i="11"/>
  <c r="F360" i="11"/>
  <c r="E361" i="11"/>
  <c r="F361" i="11"/>
  <c r="H363" i="11"/>
  <c r="G257" i="11"/>
  <c r="H257" i="11"/>
  <c r="C271" i="11"/>
  <c r="F265" i="11"/>
  <c r="E265" i="11"/>
  <c r="F175" i="11"/>
  <c r="C181" i="11"/>
  <c r="E175" i="11"/>
  <c r="F267" i="11"/>
  <c r="C273" i="11"/>
  <c r="E267" i="11"/>
  <c r="F263" i="11"/>
  <c r="C269" i="11"/>
  <c r="E263" i="11"/>
  <c r="E450" i="11"/>
  <c r="F450" i="11"/>
  <c r="E362" i="11"/>
  <c r="H362" i="11" s="1"/>
  <c r="F362" i="11"/>
  <c r="F173" i="11"/>
  <c r="C179" i="11"/>
  <c r="E173" i="11"/>
  <c r="G169" i="11"/>
  <c r="H169" i="11"/>
  <c r="H360" i="11"/>
  <c r="H168" i="11"/>
  <c r="G168" i="11"/>
  <c r="H262" i="11"/>
  <c r="G262" i="11"/>
  <c r="H440" i="11"/>
  <c r="G440" i="11"/>
  <c r="H439" i="11"/>
  <c r="G439" i="11"/>
  <c r="H444" i="11"/>
  <c r="G444" i="11"/>
  <c r="H356" i="11"/>
  <c r="G356" i="11"/>
  <c r="H436" i="11"/>
  <c r="G436" i="11"/>
  <c r="H441" i="11"/>
  <c r="G441" i="11"/>
  <c r="H258" i="11"/>
  <c r="G258" i="11"/>
  <c r="G170" i="11"/>
  <c r="H170" i="11"/>
  <c r="H260" i="11"/>
  <c r="G260" i="11"/>
  <c r="G166" i="11"/>
  <c r="H166" i="11"/>
  <c r="H352" i="11"/>
  <c r="G352" i="11"/>
  <c r="H354" i="11"/>
  <c r="G354" i="11"/>
  <c r="H437" i="11"/>
  <c r="G437" i="11"/>
  <c r="H355" i="11"/>
  <c r="G355" i="11"/>
  <c r="G347" i="11"/>
  <c r="H347" i="11"/>
  <c r="E442" i="11"/>
  <c r="C448" i="11"/>
  <c r="E447" i="11"/>
  <c r="C453" i="11"/>
  <c r="C180" i="11"/>
  <c r="E174" i="11"/>
  <c r="E446" i="11"/>
  <c r="C452" i="11"/>
  <c r="E445" i="11"/>
  <c r="C451" i="11"/>
  <c r="E443" i="11"/>
  <c r="C449" i="11"/>
  <c r="E353" i="11"/>
  <c r="C359" i="11"/>
  <c r="C182" i="11"/>
  <c r="E176" i="11"/>
  <c r="C272" i="11"/>
  <c r="E266" i="11"/>
  <c r="C270" i="11"/>
  <c r="E264" i="11"/>
  <c r="C178" i="11"/>
  <c r="E172" i="11"/>
  <c r="W234" i="15" l="1"/>
  <c r="V234" i="15"/>
  <c r="I234" i="15"/>
  <c r="H234" i="15"/>
  <c r="T234" i="15"/>
  <c r="G234" i="15"/>
  <c r="Q234" i="15"/>
  <c r="W329" i="15"/>
  <c r="T329" i="15"/>
  <c r="G329" i="15"/>
  <c r="Q329" i="15"/>
  <c r="V329" i="15"/>
  <c r="I329" i="15"/>
  <c r="H329" i="15"/>
  <c r="W208" i="15"/>
  <c r="T208" i="15"/>
  <c r="G208" i="15"/>
  <c r="Q208" i="15"/>
  <c r="V208" i="15"/>
  <c r="I208" i="15"/>
  <c r="H208" i="15"/>
  <c r="W176" i="15"/>
  <c r="T176" i="15"/>
  <c r="G176" i="15"/>
  <c r="Q176" i="15"/>
  <c r="V176" i="15"/>
  <c r="I176" i="15"/>
  <c r="H176" i="15"/>
  <c r="W333" i="15"/>
  <c r="T333" i="15"/>
  <c r="G333" i="15"/>
  <c r="Q333" i="15"/>
  <c r="V333" i="15"/>
  <c r="I333" i="15"/>
  <c r="H333" i="15"/>
  <c r="W325" i="15"/>
  <c r="T325" i="15"/>
  <c r="G325" i="15"/>
  <c r="Q325" i="15"/>
  <c r="V325" i="15"/>
  <c r="I325" i="15"/>
  <c r="H325" i="15"/>
  <c r="W264" i="11"/>
  <c r="Q264" i="11"/>
  <c r="V264" i="11"/>
  <c r="T264" i="11"/>
  <c r="I264" i="11"/>
  <c r="W443" i="11"/>
  <c r="Q443" i="11"/>
  <c r="V443" i="11"/>
  <c r="T443" i="11"/>
  <c r="I443" i="11"/>
  <c r="W172" i="11"/>
  <c r="Q172" i="11"/>
  <c r="V172" i="11"/>
  <c r="T172" i="11"/>
  <c r="I172" i="11"/>
  <c r="W266" i="11"/>
  <c r="Q266" i="11"/>
  <c r="V266" i="11"/>
  <c r="T266" i="11"/>
  <c r="I266" i="11"/>
  <c r="W174" i="11"/>
  <c r="Q174" i="11"/>
  <c r="V174" i="11"/>
  <c r="T174" i="11"/>
  <c r="I174" i="11"/>
  <c r="W173" i="11"/>
  <c r="Q173" i="11"/>
  <c r="V173" i="11"/>
  <c r="T173" i="11"/>
  <c r="I173" i="11"/>
  <c r="W362" i="11"/>
  <c r="Q362" i="11"/>
  <c r="V362" i="11"/>
  <c r="T362" i="11"/>
  <c r="I362" i="11"/>
  <c r="W265" i="11"/>
  <c r="Q265" i="11"/>
  <c r="V265" i="11"/>
  <c r="T265" i="11"/>
  <c r="I265" i="11"/>
  <c r="W177" i="11"/>
  <c r="Q177" i="11"/>
  <c r="V177" i="11"/>
  <c r="T177" i="11"/>
  <c r="I177" i="11"/>
  <c r="W268" i="11"/>
  <c r="Q268" i="11"/>
  <c r="V268" i="11"/>
  <c r="T268" i="11"/>
  <c r="I268" i="11"/>
  <c r="W176" i="11"/>
  <c r="Q176" i="11"/>
  <c r="V176" i="11"/>
  <c r="T176" i="11"/>
  <c r="I176" i="11"/>
  <c r="W353" i="11"/>
  <c r="Q353" i="11"/>
  <c r="V353" i="11"/>
  <c r="T353" i="11"/>
  <c r="I353" i="11"/>
  <c r="W445" i="11"/>
  <c r="Q445" i="11"/>
  <c r="V445" i="11"/>
  <c r="T445" i="11"/>
  <c r="I445" i="11"/>
  <c r="W442" i="11"/>
  <c r="Q442" i="11"/>
  <c r="V442" i="11"/>
  <c r="T442" i="11"/>
  <c r="I442" i="11"/>
  <c r="W175" i="11"/>
  <c r="Q175" i="11"/>
  <c r="V175" i="11"/>
  <c r="T175" i="11"/>
  <c r="I175" i="11"/>
  <c r="W360" i="11"/>
  <c r="Q360" i="11"/>
  <c r="V360" i="11"/>
  <c r="T360" i="11"/>
  <c r="I360" i="11"/>
  <c r="W450" i="11"/>
  <c r="Q450" i="11"/>
  <c r="V450" i="11"/>
  <c r="T450" i="11"/>
  <c r="I450" i="11"/>
  <c r="W267" i="11"/>
  <c r="Q267" i="11"/>
  <c r="V267" i="11"/>
  <c r="T267" i="11"/>
  <c r="I267" i="11"/>
  <c r="W446" i="11"/>
  <c r="Q446" i="11"/>
  <c r="V446" i="11"/>
  <c r="T446" i="11"/>
  <c r="I446" i="11"/>
  <c r="W447" i="11"/>
  <c r="Q447" i="11"/>
  <c r="V447" i="11"/>
  <c r="T447" i="11"/>
  <c r="I447" i="11"/>
  <c r="W263" i="11"/>
  <c r="Q263" i="11"/>
  <c r="V263" i="11"/>
  <c r="T263" i="11"/>
  <c r="I263" i="11"/>
  <c r="W361" i="11"/>
  <c r="Q361" i="11"/>
  <c r="V361" i="11"/>
  <c r="T361" i="11"/>
  <c r="I361" i="11"/>
  <c r="W358" i="11"/>
  <c r="Q358" i="11"/>
  <c r="V358" i="11"/>
  <c r="T358" i="11"/>
  <c r="I358" i="11"/>
  <c r="G362" i="11"/>
  <c r="G360" i="11"/>
  <c r="G361" i="11"/>
  <c r="H358" i="11"/>
  <c r="C341" i="15"/>
  <c r="E335" i="15"/>
  <c r="C345" i="15"/>
  <c r="E339" i="15"/>
  <c r="C337" i="15"/>
  <c r="E331" i="15"/>
  <c r="E240" i="15"/>
  <c r="E182" i="15"/>
  <c r="E214" i="15"/>
  <c r="H173" i="11"/>
  <c r="G173" i="11"/>
  <c r="H267" i="11"/>
  <c r="G267" i="11"/>
  <c r="E183" i="11"/>
  <c r="F183" i="11"/>
  <c r="E449" i="11"/>
  <c r="F449" i="11"/>
  <c r="E452" i="11"/>
  <c r="F452" i="11"/>
  <c r="E453" i="11"/>
  <c r="F453" i="11"/>
  <c r="G358" i="11"/>
  <c r="G450" i="11"/>
  <c r="E181" i="11"/>
  <c r="F181" i="11"/>
  <c r="F271" i="11"/>
  <c r="E271" i="11"/>
  <c r="F269" i="11"/>
  <c r="E269" i="11"/>
  <c r="E270" i="11"/>
  <c r="F270" i="11"/>
  <c r="E182" i="11"/>
  <c r="F182" i="11"/>
  <c r="H268" i="11"/>
  <c r="H450" i="11"/>
  <c r="H361" i="11"/>
  <c r="E179" i="11"/>
  <c r="F179" i="11"/>
  <c r="E273" i="11"/>
  <c r="F273" i="11"/>
  <c r="H175" i="11"/>
  <c r="G175" i="11"/>
  <c r="E359" i="11"/>
  <c r="F359" i="11"/>
  <c r="E451" i="11"/>
  <c r="H451" i="11" s="1"/>
  <c r="F451" i="11"/>
  <c r="E448" i="11"/>
  <c r="F448" i="11"/>
  <c r="E178" i="11"/>
  <c r="G178" i="11" s="1"/>
  <c r="F178" i="11"/>
  <c r="E272" i="11"/>
  <c r="F272" i="11"/>
  <c r="E180" i="11"/>
  <c r="F180" i="11"/>
  <c r="G268" i="11"/>
  <c r="H263" i="11"/>
  <c r="G263" i="11"/>
  <c r="H265" i="11"/>
  <c r="G265" i="11"/>
  <c r="G177" i="11"/>
  <c r="H177" i="11"/>
  <c r="H452" i="11"/>
  <c r="H446" i="11"/>
  <c r="G446" i="11"/>
  <c r="G447" i="11"/>
  <c r="H447" i="11"/>
  <c r="H176" i="11"/>
  <c r="G176" i="11"/>
  <c r="H443" i="11"/>
  <c r="G443" i="11"/>
  <c r="H172" i="11"/>
  <c r="G172" i="11"/>
  <c r="H266" i="11"/>
  <c r="G266" i="11"/>
  <c r="H359" i="11"/>
  <c r="G451" i="11"/>
  <c r="G174" i="11"/>
  <c r="H174" i="11"/>
  <c r="H264" i="11"/>
  <c r="G264" i="11"/>
  <c r="H272" i="11"/>
  <c r="G272" i="11"/>
  <c r="H353" i="11"/>
  <c r="G353" i="11"/>
  <c r="H445" i="11"/>
  <c r="G445" i="11"/>
  <c r="H442" i="11"/>
  <c r="G442" i="11"/>
  <c r="W182" i="15" l="1"/>
  <c r="V182" i="15"/>
  <c r="I182" i="15"/>
  <c r="H182" i="15"/>
  <c r="T182" i="15"/>
  <c r="G182" i="15"/>
  <c r="Q182" i="15"/>
  <c r="W339" i="15"/>
  <c r="V339" i="15"/>
  <c r="I339" i="15"/>
  <c r="H339" i="15"/>
  <c r="T339" i="15"/>
  <c r="G339" i="15"/>
  <c r="Q339" i="15"/>
  <c r="W240" i="15"/>
  <c r="T240" i="15"/>
  <c r="G240" i="15"/>
  <c r="Q240" i="15"/>
  <c r="V240" i="15"/>
  <c r="I240" i="15"/>
  <c r="H240" i="15"/>
  <c r="W331" i="15"/>
  <c r="V331" i="15"/>
  <c r="I331" i="15"/>
  <c r="H331" i="15"/>
  <c r="T331" i="15"/>
  <c r="G331" i="15"/>
  <c r="Q331" i="15"/>
  <c r="W335" i="15"/>
  <c r="V335" i="15"/>
  <c r="I335" i="15"/>
  <c r="H335" i="15"/>
  <c r="T335" i="15"/>
  <c r="G335" i="15"/>
  <c r="Q335" i="15"/>
  <c r="W214" i="15"/>
  <c r="V214" i="15"/>
  <c r="I214" i="15"/>
  <c r="H214" i="15"/>
  <c r="T214" i="15"/>
  <c r="G214" i="15"/>
  <c r="Q214" i="15"/>
  <c r="W272" i="11"/>
  <c r="Q272" i="11"/>
  <c r="V272" i="11"/>
  <c r="T272" i="11"/>
  <c r="I272" i="11"/>
  <c r="W448" i="11"/>
  <c r="Q448" i="11"/>
  <c r="V448" i="11"/>
  <c r="T448" i="11"/>
  <c r="I448" i="11"/>
  <c r="W359" i="11"/>
  <c r="Q359" i="11"/>
  <c r="V359" i="11"/>
  <c r="T359" i="11"/>
  <c r="I359" i="11"/>
  <c r="W273" i="11"/>
  <c r="Q273" i="11"/>
  <c r="V273" i="11"/>
  <c r="T273" i="11"/>
  <c r="I273" i="11"/>
  <c r="W271" i="11"/>
  <c r="Q271" i="11"/>
  <c r="V271" i="11"/>
  <c r="T271" i="11"/>
  <c r="I271" i="11"/>
  <c r="W270" i="11"/>
  <c r="Q270" i="11"/>
  <c r="V270" i="11"/>
  <c r="T270" i="11"/>
  <c r="I270" i="11"/>
  <c r="W452" i="11"/>
  <c r="Q452" i="11"/>
  <c r="T452" i="11"/>
  <c r="V452" i="11"/>
  <c r="I452" i="11"/>
  <c r="W183" i="11"/>
  <c r="Q183" i="11"/>
  <c r="V183" i="11"/>
  <c r="T183" i="11"/>
  <c r="I183" i="11"/>
  <c r="W180" i="11"/>
  <c r="Q180" i="11"/>
  <c r="V180" i="11"/>
  <c r="T180" i="11"/>
  <c r="I180" i="11"/>
  <c r="W178" i="11"/>
  <c r="Q178" i="11"/>
  <c r="V178" i="11"/>
  <c r="T178" i="11"/>
  <c r="I178" i="11"/>
  <c r="W451" i="11"/>
  <c r="Q451" i="11"/>
  <c r="V451" i="11"/>
  <c r="T451" i="11"/>
  <c r="I451" i="11"/>
  <c r="W179" i="11"/>
  <c r="Q179" i="11"/>
  <c r="V179" i="11"/>
  <c r="T179" i="11"/>
  <c r="I179" i="11"/>
  <c r="W269" i="11"/>
  <c r="Q269" i="11"/>
  <c r="V269" i="11"/>
  <c r="T269" i="11"/>
  <c r="I269" i="11"/>
  <c r="W182" i="11"/>
  <c r="Q182" i="11"/>
  <c r="V182" i="11"/>
  <c r="T182" i="11"/>
  <c r="I182" i="11"/>
  <c r="W181" i="11"/>
  <c r="Q181" i="11"/>
  <c r="V181" i="11"/>
  <c r="T181" i="11"/>
  <c r="I181" i="11"/>
  <c r="W453" i="11"/>
  <c r="Q453" i="11"/>
  <c r="V453" i="11"/>
  <c r="T453" i="11"/>
  <c r="I453" i="11"/>
  <c r="W449" i="11"/>
  <c r="Q449" i="11"/>
  <c r="V449" i="11"/>
  <c r="T449" i="11"/>
  <c r="I449" i="11"/>
  <c r="G182" i="11"/>
  <c r="H270" i="11"/>
  <c r="G449" i="11"/>
  <c r="H453" i="11"/>
  <c r="H448" i="11"/>
  <c r="H182" i="11"/>
  <c r="G452" i="11"/>
  <c r="C351" i="15"/>
  <c r="E345" i="15"/>
  <c r="C343" i="15"/>
  <c r="E337" i="15"/>
  <c r="C347" i="15"/>
  <c r="E341" i="15"/>
  <c r="E188" i="15"/>
  <c r="E220" i="15"/>
  <c r="E246" i="15"/>
  <c r="G271" i="11"/>
  <c r="H180" i="11"/>
  <c r="H449" i="11"/>
  <c r="G448" i="11"/>
  <c r="G270" i="11"/>
  <c r="H181" i="11"/>
  <c r="G181" i="11"/>
  <c r="G183" i="11"/>
  <c r="H183" i="11"/>
  <c r="H179" i="11"/>
  <c r="G179" i="11"/>
  <c r="G180" i="11"/>
  <c r="H178" i="11"/>
  <c r="G359" i="11"/>
  <c r="G453" i="11"/>
  <c r="G269" i="11"/>
  <c r="H269" i="11"/>
  <c r="H273" i="11"/>
  <c r="G273" i="11"/>
  <c r="H271" i="11"/>
  <c r="W345" i="15" l="1"/>
  <c r="T345" i="15"/>
  <c r="G345" i="15"/>
  <c r="Q345" i="15"/>
  <c r="V345" i="15"/>
  <c r="I345" i="15"/>
  <c r="H345" i="15"/>
  <c r="W341" i="15"/>
  <c r="T341" i="15"/>
  <c r="G341" i="15"/>
  <c r="Q341" i="15"/>
  <c r="V341" i="15"/>
  <c r="I341" i="15"/>
  <c r="H341" i="15"/>
  <c r="W246" i="15"/>
  <c r="V246" i="15"/>
  <c r="I246" i="15"/>
  <c r="H246" i="15"/>
  <c r="T246" i="15"/>
  <c r="G246" i="15"/>
  <c r="Q246" i="15"/>
  <c r="W220" i="15"/>
  <c r="T220" i="15"/>
  <c r="G220" i="15"/>
  <c r="Q220" i="15"/>
  <c r="V220" i="15"/>
  <c r="I220" i="15"/>
  <c r="H220" i="15"/>
  <c r="W337" i="15"/>
  <c r="T337" i="15"/>
  <c r="G337" i="15"/>
  <c r="Q337" i="15"/>
  <c r="V337" i="15"/>
  <c r="I337" i="15"/>
  <c r="H337" i="15"/>
  <c r="W188" i="15"/>
  <c r="T188" i="15"/>
  <c r="G188" i="15"/>
  <c r="Q188" i="15"/>
  <c r="V188" i="15"/>
  <c r="I188" i="15"/>
  <c r="H188" i="15"/>
  <c r="C349" i="15"/>
  <c r="E343" i="15"/>
  <c r="C353" i="15"/>
  <c r="E347" i="15"/>
  <c r="C357" i="15"/>
  <c r="E351" i="15"/>
  <c r="E194" i="15"/>
  <c r="E252" i="15"/>
  <c r="E226" i="15"/>
  <c r="W226" i="15" l="1"/>
  <c r="V226" i="15"/>
  <c r="I226" i="15"/>
  <c r="H226" i="15"/>
  <c r="T226" i="15"/>
  <c r="G226" i="15"/>
  <c r="Q226" i="15"/>
  <c r="W252" i="15"/>
  <c r="T252" i="15"/>
  <c r="G252" i="15"/>
  <c r="Q252" i="15"/>
  <c r="V252" i="15"/>
  <c r="I252" i="15"/>
  <c r="H252" i="15"/>
  <c r="W347" i="15"/>
  <c r="V347" i="15"/>
  <c r="I347" i="15"/>
  <c r="H347" i="15"/>
  <c r="T347" i="15"/>
  <c r="G347" i="15"/>
  <c r="Q347" i="15"/>
  <c r="W351" i="15"/>
  <c r="V351" i="15"/>
  <c r="I351" i="15"/>
  <c r="H351" i="15"/>
  <c r="T351" i="15"/>
  <c r="G351" i="15"/>
  <c r="Q351" i="15"/>
  <c r="W194" i="15"/>
  <c r="V194" i="15"/>
  <c r="I194" i="15"/>
  <c r="H194" i="15"/>
  <c r="T194" i="15"/>
  <c r="G194" i="15"/>
  <c r="Q194" i="15"/>
  <c r="W343" i="15"/>
  <c r="V343" i="15"/>
  <c r="I343" i="15"/>
  <c r="H343" i="15"/>
  <c r="T343" i="15"/>
  <c r="G343" i="15"/>
  <c r="Q343" i="15"/>
  <c r="C359" i="15"/>
  <c r="E353" i="15"/>
  <c r="C363" i="15"/>
  <c r="E357" i="15"/>
  <c r="C355" i="15"/>
  <c r="E349" i="15"/>
  <c r="E258" i="15"/>
  <c r="E232" i="15"/>
  <c r="E200" i="15"/>
  <c r="W200" i="15" l="1"/>
  <c r="T200" i="15"/>
  <c r="G200" i="15"/>
  <c r="Q200" i="15"/>
  <c r="V200" i="15"/>
  <c r="I200" i="15"/>
  <c r="H200" i="15"/>
  <c r="W349" i="15"/>
  <c r="T349" i="15"/>
  <c r="G349" i="15"/>
  <c r="Q349" i="15"/>
  <c r="V349" i="15"/>
  <c r="I349" i="15"/>
  <c r="H349" i="15"/>
  <c r="W357" i="15"/>
  <c r="T357" i="15"/>
  <c r="G357" i="15"/>
  <c r="Q357" i="15"/>
  <c r="V357" i="15"/>
  <c r="I357" i="15"/>
  <c r="H357" i="15"/>
  <c r="W232" i="15"/>
  <c r="T232" i="15"/>
  <c r="G232" i="15"/>
  <c r="Q232" i="15"/>
  <c r="V232" i="15"/>
  <c r="I232" i="15"/>
  <c r="H232" i="15"/>
  <c r="W258" i="15"/>
  <c r="T258" i="15"/>
  <c r="G258" i="15"/>
  <c r="Q258" i="15"/>
  <c r="I258" i="15"/>
  <c r="H258" i="15"/>
  <c r="V258" i="15"/>
  <c r="W353" i="15"/>
  <c r="T353" i="15"/>
  <c r="G353" i="15"/>
  <c r="Q353" i="15"/>
  <c r="V353" i="15"/>
  <c r="I353" i="15"/>
  <c r="H353" i="15"/>
  <c r="E363" i="15"/>
  <c r="C361" i="15"/>
  <c r="E355" i="15"/>
  <c r="E359" i="15"/>
  <c r="E238" i="15"/>
  <c r="E206" i="15"/>
  <c r="E264" i="15"/>
  <c r="W238" i="15" l="1"/>
  <c r="V238" i="15"/>
  <c r="I238" i="15"/>
  <c r="H238" i="15"/>
  <c r="T238" i="15"/>
  <c r="G238" i="15"/>
  <c r="Q238" i="15"/>
  <c r="W363" i="15"/>
  <c r="V363" i="15"/>
  <c r="I363" i="15"/>
  <c r="H363" i="15"/>
  <c r="T363" i="15"/>
  <c r="G363" i="15"/>
  <c r="Q363" i="15"/>
  <c r="W359" i="15"/>
  <c r="V359" i="15"/>
  <c r="I359" i="15"/>
  <c r="H359" i="15"/>
  <c r="T359" i="15"/>
  <c r="G359" i="15"/>
  <c r="Q359" i="15"/>
  <c r="W355" i="15"/>
  <c r="V355" i="15"/>
  <c r="I355" i="15"/>
  <c r="H355" i="15"/>
  <c r="T355" i="15"/>
  <c r="G355" i="15"/>
  <c r="Q355" i="15"/>
  <c r="W264" i="15"/>
  <c r="V264" i="15"/>
  <c r="I264" i="15"/>
  <c r="H264" i="15"/>
  <c r="G264" i="15"/>
  <c r="T264" i="15"/>
  <c r="Q264" i="15"/>
  <c r="W206" i="15"/>
  <c r="V206" i="15"/>
  <c r="I206" i="15"/>
  <c r="H206" i="15"/>
  <c r="T206" i="15"/>
  <c r="G206" i="15"/>
  <c r="Q206" i="15"/>
  <c r="E361" i="15"/>
  <c r="E365" i="15"/>
  <c r="E369" i="15"/>
  <c r="E212" i="15"/>
  <c r="E270" i="15"/>
  <c r="E244" i="15"/>
  <c r="W361" i="15" l="1"/>
  <c r="T361" i="15"/>
  <c r="G361" i="15"/>
  <c r="Q361" i="15"/>
  <c r="V361" i="15"/>
  <c r="I361" i="15"/>
  <c r="H361" i="15"/>
  <c r="W244" i="15"/>
  <c r="T244" i="15"/>
  <c r="G244" i="15"/>
  <c r="Q244" i="15"/>
  <c r="V244" i="15"/>
  <c r="I244" i="15"/>
  <c r="H244" i="15"/>
  <c r="W270" i="15"/>
  <c r="T270" i="15"/>
  <c r="G270" i="15"/>
  <c r="Q270" i="15"/>
  <c r="V270" i="15"/>
  <c r="I270" i="15"/>
  <c r="H270" i="15"/>
  <c r="W212" i="15"/>
  <c r="T212" i="15"/>
  <c r="G212" i="15"/>
  <c r="Q212" i="15"/>
  <c r="V212" i="15"/>
  <c r="I212" i="15"/>
  <c r="H212" i="15"/>
  <c r="W369" i="15"/>
  <c r="T369" i="15"/>
  <c r="G369" i="15"/>
  <c r="Q369" i="15"/>
  <c r="V369" i="15"/>
  <c r="I369" i="15"/>
  <c r="H369" i="15"/>
  <c r="W365" i="15"/>
  <c r="T365" i="15"/>
  <c r="G365" i="15"/>
  <c r="Q365" i="15"/>
  <c r="V365" i="15"/>
  <c r="I365" i="15"/>
  <c r="H365" i="15"/>
  <c r="E371" i="15"/>
  <c r="E375" i="15"/>
  <c r="E367" i="15"/>
  <c r="E276" i="15"/>
  <c r="E250" i="15"/>
  <c r="E218" i="15"/>
  <c r="W371" i="15" l="1"/>
  <c r="V371" i="15"/>
  <c r="I371" i="15"/>
  <c r="H371" i="15"/>
  <c r="T371" i="15"/>
  <c r="G371" i="15"/>
  <c r="Q371" i="15"/>
  <c r="W250" i="15"/>
  <c r="V250" i="15"/>
  <c r="I250" i="15"/>
  <c r="H250" i="15"/>
  <c r="T250" i="15"/>
  <c r="G250" i="15"/>
  <c r="Q250" i="15"/>
  <c r="W276" i="15"/>
  <c r="V276" i="15"/>
  <c r="I276" i="15"/>
  <c r="H276" i="15"/>
  <c r="T276" i="15"/>
  <c r="Q276" i="15"/>
  <c r="G276" i="15"/>
  <c r="W218" i="15"/>
  <c r="V218" i="15"/>
  <c r="I218" i="15"/>
  <c r="H218" i="15"/>
  <c r="T218" i="15"/>
  <c r="G218" i="15"/>
  <c r="Q218" i="15"/>
  <c r="W367" i="15"/>
  <c r="V367" i="15"/>
  <c r="I367" i="15"/>
  <c r="H367" i="15"/>
  <c r="T367" i="15"/>
  <c r="G367" i="15"/>
  <c r="Q367" i="15"/>
  <c r="W375" i="15"/>
  <c r="V375" i="15"/>
  <c r="I375" i="15"/>
  <c r="H375" i="15"/>
  <c r="T375" i="15"/>
  <c r="G375" i="15"/>
  <c r="Q375" i="15"/>
  <c r="E381" i="15"/>
  <c r="E373" i="15"/>
  <c r="E377" i="15"/>
  <c r="E256" i="15"/>
  <c r="E224" i="15"/>
  <c r="E282" i="15"/>
  <c r="W224" i="15" l="1"/>
  <c r="T224" i="15"/>
  <c r="G224" i="15"/>
  <c r="Q224" i="15"/>
  <c r="V224" i="15"/>
  <c r="I224" i="15"/>
  <c r="H224" i="15"/>
  <c r="W381" i="15"/>
  <c r="T381" i="15"/>
  <c r="G381" i="15"/>
  <c r="Q381" i="15"/>
  <c r="V381" i="15"/>
  <c r="I381" i="15"/>
  <c r="H381" i="15"/>
  <c r="W256" i="15"/>
  <c r="V256" i="15"/>
  <c r="I256" i="15"/>
  <c r="H256" i="15"/>
  <c r="G256" i="15"/>
  <c r="T256" i="15"/>
  <c r="Q256" i="15"/>
  <c r="W282" i="15"/>
  <c r="H282" i="15"/>
  <c r="T282" i="15"/>
  <c r="G282" i="15"/>
  <c r="Q282" i="15"/>
  <c r="I282" i="15"/>
  <c r="V282" i="15"/>
  <c r="W377" i="15"/>
  <c r="T377" i="15"/>
  <c r="G377" i="15"/>
  <c r="Q377" i="15"/>
  <c r="V377" i="15"/>
  <c r="I377" i="15"/>
  <c r="H377" i="15"/>
  <c r="W373" i="15"/>
  <c r="T373" i="15"/>
  <c r="G373" i="15"/>
  <c r="Q373" i="15"/>
  <c r="V373" i="15"/>
  <c r="I373" i="15"/>
  <c r="H373" i="15"/>
  <c r="E379" i="15"/>
  <c r="E383" i="15"/>
  <c r="E387" i="15"/>
  <c r="E230" i="15"/>
  <c r="E288" i="15"/>
  <c r="E262" i="15"/>
  <c r="W379" i="15" l="1"/>
  <c r="V379" i="15"/>
  <c r="I379" i="15"/>
  <c r="H379" i="15"/>
  <c r="T379" i="15"/>
  <c r="G379" i="15"/>
  <c r="Q379" i="15"/>
  <c r="W288" i="15"/>
  <c r="Q288" i="15"/>
  <c r="V288" i="15"/>
  <c r="I288" i="15"/>
  <c r="H288" i="15"/>
  <c r="T288" i="15"/>
  <c r="G288" i="15"/>
  <c r="W230" i="15"/>
  <c r="V230" i="15"/>
  <c r="I230" i="15"/>
  <c r="H230" i="15"/>
  <c r="T230" i="15"/>
  <c r="G230" i="15"/>
  <c r="Q230" i="15"/>
  <c r="W262" i="15"/>
  <c r="T262" i="15"/>
  <c r="G262" i="15"/>
  <c r="Q262" i="15"/>
  <c r="V262" i="15"/>
  <c r="I262" i="15"/>
  <c r="H262" i="15"/>
  <c r="W387" i="15"/>
  <c r="V387" i="15"/>
  <c r="I387" i="15"/>
  <c r="H387" i="15"/>
  <c r="T387" i="15"/>
  <c r="G387" i="15"/>
  <c r="Q387" i="15"/>
  <c r="W383" i="15"/>
  <c r="V383" i="15"/>
  <c r="I383" i="15"/>
  <c r="H383" i="15"/>
  <c r="T383" i="15"/>
  <c r="G383" i="15"/>
  <c r="Q383" i="15"/>
  <c r="E389" i="15"/>
  <c r="E393" i="15"/>
  <c r="E385" i="15"/>
  <c r="E294" i="15"/>
  <c r="E268" i="15"/>
  <c r="E236" i="15"/>
  <c r="W389" i="15" l="1"/>
  <c r="T389" i="15"/>
  <c r="G389" i="15"/>
  <c r="Q389" i="15"/>
  <c r="V389" i="15"/>
  <c r="I389" i="15"/>
  <c r="H389" i="15"/>
  <c r="W268" i="15"/>
  <c r="V268" i="15"/>
  <c r="I268" i="15"/>
  <c r="H268" i="15"/>
  <c r="T268" i="15"/>
  <c r="Q268" i="15"/>
  <c r="G268" i="15"/>
  <c r="W294" i="15"/>
  <c r="H294" i="15"/>
  <c r="T294" i="15"/>
  <c r="G294" i="15"/>
  <c r="Q294" i="15"/>
  <c r="V294" i="15"/>
  <c r="I294" i="15"/>
  <c r="W236" i="15"/>
  <c r="T236" i="15"/>
  <c r="G236" i="15"/>
  <c r="Q236" i="15"/>
  <c r="V236" i="15"/>
  <c r="I236" i="15"/>
  <c r="H236" i="15"/>
  <c r="W385" i="15"/>
  <c r="T385" i="15"/>
  <c r="G385" i="15"/>
  <c r="Q385" i="15"/>
  <c r="V385" i="15"/>
  <c r="I385" i="15"/>
  <c r="H385" i="15"/>
  <c r="W393" i="15"/>
  <c r="T393" i="15"/>
  <c r="G393" i="15"/>
  <c r="Q393" i="15"/>
  <c r="V393" i="15"/>
  <c r="I393" i="15"/>
  <c r="H393" i="15"/>
  <c r="E399" i="15"/>
  <c r="E391" i="15"/>
  <c r="E395" i="15"/>
  <c r="E242" i="15"/>
  <c r="E274" i="15"/>
  <c r="E300" i="15"/>
  <c r="W399" i="15" l="1"/>
  <c r="V399" i="15"/>
  <c r="I399" i="15"/>
  <c r="H399" i="15"/>
  <c r="T399" i="15"/>
  <c r="G399" i="15"/>
  <c r="Q399" i="15"/>
  <c r="W242" i="15"/>
  <c r="V242" i="15"/>
  <c r="I242" i="15"/>
  <c r="H242" i="15"/>
  <c r="T242" i="15"/>
  <c r="G242" i="15"/>
  <c r="Q242" i="15"/>
  <c r="W300" i="15"/>
  <c r="Q300" i="15"/>
  <c r="V300" i="15"/>
  <c r="I300" i="15"/>
  <c r="H300" i="15"/>
  <c r="T300" i="15"/>
  <c r="G300" i="15"/>
  <c r="W274" i="15"/>
  <c r="T274" i="15"/>
  <c r="G274" i="15"/>
  <c r="Q274" i="15"/>
  <c r="I274" i="15"/>
  <c r="H274" i="15"/>
  <c r="V274" i="15"/>
  <c r="W395" i="15"/>
  <c r="V395" i="15"/>
  <c r="I395" i="15"/>
  <c r="H395" i="15"/>
  <c r="T395" i="15"/>
  <c r="G395" i="15"/>
  <c r="Q395" i="15"/>
  <c r="W391" i="15"/>
  <c r="V391" i="15"/>
  <c r="I391" i="15"/>
  <c r="H391" i="15"/>
  <c r="T391" i="15"/>
  <c r="G391" i="15"/>
  <c r="Q391" i="15"/>
  <c r="E397" i="15"/>
  <c r="E401" i="15"/>
  <c r="E405" i="15"/>
  <c r="E280" i="15"/>
  <c r="E306" i="15"/>
  <c r="E248" i="15"/>
  <c r="W397" i="15" l="1"/>
  <c r="T397" i="15"/>
  <c r="G397" i="15"/>
  <c r="Q397" i="15"/>
  <c r="V397" i="15"/>
  <c r="I397" i="15"/>
  <c r="H397" i="15"/>
  <c r="W306" i="15"/>
  <c r="H306" i="15"/>
  <c r="T306" i="15"/>
  <c r="G306" i="15"/>
  <c r="Q306" i="15"/>
  <c r="V306" i="15"/>
  <c r="I306" i="15"/>
  <c r="W280" i="15"/>
  <c r="Q280" i="15"/>
  <c r="V280" i="15"/>
  <c r="I280" i="15"/>
  <c r="H280" i="15"/>
  <c r="G280" i="15"/>
  <c r="T280" i="15"/>
  <c r="W405" i="15"/>
  <c r="V405" i="15"/>
  <c r="I405" i="15"/>
  <c r="H405" i="15"/>
  <c r="Q405" i="15"/>
  <c r="G405" i="15"/>
  <c r="T405" i="15"/>
  <c r="W248" i="15"/>
  <c r="T248" i="15"/>
  <c r="G248" i="15"/>
  <c r="Q248" i="15"/>
  <c r="V248" i="15"/>
  <c r="I248" i="15"/>
  <c r="H248" i="15"/>
  <c r="W401" i="15"/>
  <c r="V401" i="15"/>
  <c r="I401" i="15"/>
  <c r="H401" i="15"/>
  <c r="G401" i="15"/>
  <c r="T401" i="15"/>
  <c r="Q401" i="15"/>
  <c r="E407" i="15"/>
  <c r="E411" i="15"/>
  <c r="E403" i="15"/>
  <c r="E312" i="15"/>
  <c r="E254" i="15"/>
  <c r="E286" i="15"/>
  <c r="W407" i="15" l="1"/>
  <c r="T407" i="15"/>
  <c r="G407" i="15"/>
  <c r="Q407" i="15"/>
  <c r="I407" i="15"/>
  <c r="H407" i="15"/>
  <c r="V407" i="15"/>
  <c r="W312" i="15"/>
  <c r="Q312" i="15"/>
  <c r="V312" i="15"/>
  <c r="I312" i="15"/>
  <c r="H312" i="15"/>
  <c r="G312" i="15"/>
  <c r="T312" i="15"/>
  <c r="W254" i="15"/>
  <c r="V254" i="15"/>
  <c r="I254" i="15"/>
  <c r="H254" i="15"/>
  <c r="T254" i="15"/>
  <c r="G254" i="15"/>
  <c r="Q254" i="15"/>
  <c r="W403" i="15"/>
  <c r="T403" i="15"/>
  <c r="G403" i="15"/>
  <c r="Q403" i="15"/>
  <c r="H403" i="15"/>
  <c r="V403" i="15"/>
  <c r="I403" i="15"/>
  <c r="W286" i="15"/>
  <c r="H286" i="15"/>
  <c r="T286" i="15"/>
  <c r="G286" i="15"/>
  <c r="Q286" i="15"/>
  <c r="V286" i="15"/>
  <c r="I286" i="15"/>
  <c r="W411" i="15"/>
  <c r="T411" i="15"/>
  <c r="G411" i="15"/>
  <c r="Q411" i="15"/>
  <c r="H411" i="15"/>
  <c r="V411" i="15"/>
  <c r="I411" i="15"/>
  <c r="E417" i="15"/>
  <c r="E409" i="15"/>
  <c r="E413" i="15"/>
  <c r="E260" i="15"/>
  <c r="E292" i="15"/>
  <c r="E318" i="15"/>
  <c r="W417" i="15" l="1"/>
  <c r="V417" i="15"/>
  <c r="I417" i="15"/>
  <c r="H417" i="15"/>
  <c r="T417" i="15"/>
  <c r="Q417" i="15"/>
  <c r="G417" i="15"/>
  <c r="W318" i="15"/>
  <c r="H318" i="15"/>
  <c r="T318" i="15"/>
  <c r="G318" i="15"/>
  <c r="Q318" i="15"/>
  <c r="V318" i="15"/>
  <c r="I318" i="15"/>
  <c r="W292" i="15"/>
  <c r="Q292" i="15"/>
  <c r="V292" i="15"/>
  <c r="I292" i="15"/>
  <c r="H292" i="15"/>
  <c r="T292" i="15"/>
  <c r="G292" i="15"/>
  <c r="W260" i="15"/>
  <c r="V260" i="15"/>
  <c r="I260" i="15"/>
  <c r="H260" i="15"/>
  <c r="T260" i="15"/>
  <c r="Q260" i="15"/>
  <c r="G260" i="15"/>
  <c r="W413" i="15"/>
  <c r="V413" i="15"/>
  <c r="I413" i="15"/>
  <c r="H413" i="15"/>
  <c r="Q413" i="15"/>
  <c r="G413" i="15"/>
  <c r="T413" i="15"/>
  <c r="W409" i="15"/>
  <c r="V409" i="15"/>
  <c r="I409" i="15"/>
  <c r="H409" i="15"/>
  <c r="T409" i="15"/>
  <c r="Q409" i="15"/>
  <c r="G409" i="15"/>
  <c r="E419" i="15"/>
  <c r="E423" i="15"/>
  <c r="E415" i="15"/>
  <c r="E298" i="15"/>
  <c r="E324" i="15"/>
  <c r="E266" i="15"/>
  <c r="W423" i="15" l="1"/>
  <c r="T423" i="15"/>
  <c r="G423" i="15"/>
  <c r="Q423" i="15"/>
  <c r="I423" i="15"/>
  <c r="H423" i="15"/>
  <c r="V423" i="15"/>
  <c r="W324" i="15"/>
  <c r="Q324" i="15"/>
  <c r="V324" i="15"/>
  <c r="I324" i="15"/>
  <c r="H324" i="15"/>
  <c r="T324" i="15"/>
  <c r="G324" i="15"/>
  <c r="W419" i="15"/>
  <c r="T419" i="15"/>
  <c r="G419" i="15"/>
  <c r="Q419" i="15"/>
  <c r="H419" i="15"/>
  <c r="V419" i="15"/>
  <c r="I419" i="15"/>
  <c r="W298" i="15"/>
  <c r="H298" i="15"/>
  <c r="T298" i="15"/>
  <c r="G298" i="15"/>
  <c r="Q298" i="15"/>
  <c r="I298" i="15"/>
  <c r="V298" i="15"/>
  <c r="W415" i="15"/>
  <c r="T415" i="15"/>
  <c r="G415" i="15"/>
  <c r="Q415" i="15"/>
  <c r="I415" i="15"/>
  <c r="H415" i="15"/>
  <c r="V415" i="15"/>
  <c r="W266" i="15"/>
  <c r="T266" i="15"/>
  <c r="G266" i="15"/>
  <c r="Q266" i="15"/>
  <c r="I266" i="15"/>
  <c r="H266" i="15"/>
  <c r="V266" i="15"/>
  <c r="E429" i="15"/>
  <c r="E421" i="15"/>
  <c r="E425" i="15"/>
  <c r="E330" i="15"/>
  <c r="E272" i="15"/>
  <c r="E304" i="15"/>
  <c r="W421" i="15" l="1"/>
  <c r="V421" i="15"/>
  <c r="I421" i="15"/>
  <c r="H421" i="15"/>
  <c r="Q421" i="15"/>
  <c r="G421" i="15"/>
  <c r="T421" i="15"/>
  <c r="W272" i="15"/>
  <c r="V272" i="15"/>
  <c r="I272" i="15"/>
  <c r="H272" i="15"/>
  <c r="G272" i="15"/>
  <c r="T272" i="15"/>
  <c r="Q272" i="15"/>
  <c r="W429" i="15"/>
  <c r="V429" i="15"/>
  <c r="I429" i="15"/>
  <c r="H429" i="15"/>
  <c r="Q429" i="15"/>
  <c r="G429" i="15"/>
  <c r="T429" i="15"/>
  <c r="W330" i="15"/>
  <c r="H330" i="15"/>
  <c r="T330" i="15"/>
  <c r="G330" i="15"/>
  <c r="Q330" i="15"/>
  <c r="I330" i="15"/>
  <c r="V330" i="15"/>
  <c r="W425" i="15"/>
  <c r="V425" i="15"/>
  <c r="I425" i="15"/>
  <c r="H425" i="15"/>
  <c r="T425" i="15"/>
  <c r="Q425" i="15"/>
  <c r="G425" i="15"/>
  <c r="W304" i="15"/>
  <c r="Q304" i="15"/>
  <c r="V304" i="15"/>
  <c r="I304" i="15"/>
  <c r="H304" i="15"/>
  <c r="T304" i="15"/>
  <c r="G304" i="15"/>
  <c r="E427" i="15"/>
  <c r="E431" i="15"/>
  <c r="E435" i="15"/>
  <c r="E278" i="15"/>
  <c r="E310" i="15"/>
  <c r="E336" i="15"/>
  <c r="W310" i="15" l="1"/>
  <c r="H310" i="15"/>
  <c r="T310" i="15"/>
  <c r="G310" i="15"/>
  <c r="Q310" i="15"/>
  <c r="V310" i="15"/>
  <c r="I310" i="15"/>
  <c r="W427" i="15"/>
  <c r="T427" i="15"/>
  <c r="G427" i="15"/>
  <c r="Q427" i="15"/>
  <c r="H427" i="15"/>
  <c r="V427" i="15"/>
  <c r="I427" i="15"/>
  <c r="W278" i="15"/>
  <c r="H278" i="15"/>
  <c r="T278" i="15"/>
  <c r="G278" i="15"/>
  <c r="Q278" i="15"/>
  <c r="V278" i="15"/>
  <c r="I278" i="15"/>
  <c r="W435" i="15"/>
  <c r="T435" i="15"/>
  <c r="G435" i="15"/>
  <c r="Q435" i="15"/>
  <c r="H435" i="15"/>
  <c r="V435" i="15"/>
  <c r="I435" i="15"/>
  <c r="W336" i="15"/>
  <c r="Q336" i="15"/>
  <c r="V336" i="15"/>
  <c r="I336" i="15"/>
  <c r="H336" i="15"/>
  <c r="T336" i="15"/>
  <c r="G336" i="15"/>
  <c r="W431" i="15"/>
  <c r="T431" i="15"/>
  <c r="G431" i="15"/>
  <c r="Q431" i="15"/>
  <c r="I431" i="15"/>
  <c r="H431" i="15"/>
  <c r="V431" i="15"/>
  <c r="E437" i="15"/>
  <c r="E441" i="15"/>
  <c r="E433" i="15"/>
  <c r="E316" i="15"/>
  <c r="E342" i="15"/>
  <c r="E284" i="15"/>
  <c r="W284" i="15" l="1"/>
  <c r="Q284" i="15"/>
  <c r="V284" i="15"/>
  <c r="I284" i="15"/>
  <c r="H284" i="15"/>
  <c r="T284" i="15"/>
  <c r="G284" i="15"/>
  <c r="W342" i="15"/>
  <c r="H342" i="15"/>
  <c r="T342" i="15"/>
  <c r="G342" i="15"/>
  <c r="Q342" i="15"/>
  <c r="V342" i="15"/>
  <c r="I342" i="15"/>
  <c r="W437" i="15"/>
  <c r="V437" i="15"/>
  <c r="I437" i="15"/>
  <c r="H437" i="15"/>
  <c r="Q437" i="15"/>
  <c r="G437" i="15"/>
  <c r="T437" i="15"/>
  <c r="W316" i="15"/>
  <c r="Q316" i="15"/>
  <c r="V316" i="15"/>
  <c r="I316" i="15"/>
  <c r="H316" i="15"/>
  <c r="T316" i="15"/>
  <c r="G316" i="15"/>
  <c r="W433" i="15"/>
  <c r="V433" i="15"/>
  <c r="I433" i="15"/>
  <c r="H433" i="15"/>
  <c r="T433" i="15"/>
  <c r="Q433" i="15"/>
  <c r="G433" i="15"/>
  <c r="W441" i="15"/>
  <c r="V441" i="15"/>
  <c r="I441" i="15"/>
  <c r="H441" i="15"/>
  <c r="T441" i="15"/>
  <c r="Q441" i="15"/>
  <c r="G441" i="15"/>
  <c r="E447" i="15"/>
  <c r="E453" i="15"/>
  <c r="E439" i="15"/>
  <c r="E443" i="15"/>
  <c r="E449" i="15"/>
  <c r="E348" i="15"/>
  <c r="E290" i="15"/>
  <c r="E322" i="15"/>
  <c r="W322" i="15" l="1"/>
  <c r="H322" i="15"/>
  <c r="T322" i="15"/>
  <c r="G322" i="15"/>
  <c r="Q322" i="15"/>
  <c r="V322" i="15"/>
  <c r="I322" i="15"/>
  <c r="W449" i="15"/>
  <c r="V449" i="15"/>
  <c r="I449" i="15"/>
  <c r="H449" i="15"/>
  <c r="T449" i="15"/>
  <c r="Q449" i="15"/>
  <c r="G449" i="15"/>
  <c r="W447" i="15"/>
  <c r="T447" i="15"/>
  <c r="G447" i="15"/>
  <c r="Q447" i="15"/>
  <c r="I447" i="15"/>
  <c r="H447" i="15"/>
  <c r="V447" i="15"/>
  <c r="W443" i="15"/>
  <c r="T443" i="15"/>
  <c r="G443" i="15"/>
  <c r="Q443" i="15"/>
  <c r="H443" i="15"/>
  <c r="V443" i="15"/>
  <c r="I443" i="15"/>
  <c r="W290" i="15"/>
  <c r="H290" i="15"/>
  <c r="T290" i="15"/>
  <c r="G290" i="15"/>
  <c r="Q290" i="15"/>
  <c r="V290" i="15"/>
  <c r="I290" i="15"/>
  <c r="W439" i="15"/>
  <c r="T439" i="15"/>
  <c r="G439" i="15"/>
  <c r="Q439" i="15"/>
  <c r="I439" i="15"/>
  <c r="H439" i="15"/>
  <c r="V439" i="15"/>
  <c r="W348" i="15"/>
  <c r="Q348" i="15"/>
  <c r="V348" i="15"/>
  <c r="I348" i="15"/>
  <c r="H348" i="15"/>
  <c r="T348" i="15"/>
  <c r="G348" i="15"/>
  <c r="W453" i="15"/>
  <c r="Q453" i="15"/>
  <c r="V453" i="15"/>
  <c r="I453" i="15"/>
  <c r="H453" i="15"/>
  <c r="T453" i="15"/>
  <c r="G453" i="15"/>
  <c r="E445" i="15"/>
  <c r="E451" i="15"/>
  <c r="E296" i="15"/>
  <c r="E328" i="15"/>
  <c r="E354" i="15"/>
  <c r="W296" i="15" l="1"/>
  <c r="Q296" i="15"/>
  <c r="V296" i="15"/>
  <c r="I296" i="15"/>
  <c r="H296" i="15"/>
  <c r="G296" i="15"/>
  <c r="T296" i="15"/>
  <c r="W451" i="15"/>
  <c r="H451" i="15"/>
  <c r="T451" i="15"/>
  <c r="G451" i="15"/>
  <c r="Q451" i="15"/>
  <c r="V451" i="15"/>
  <c r="I451" i="15"/>
  <c r="W354" i="15"/>
  <c r="H354" i="15"/>
  <c r="T354" i="15"/>
  <c r="G354" i="15"/>
  <c r="Q354" i="15"/>
  <c r="V354" i="15"/>
  <c r="I354" i="15"/>
  <c r="W445" i="15"/>
  <c r="V445" i="15"/>
  <c r="I445" i="15"/>
  <c r="H445" i="15"/>
  <c r="Q445" i="15"/>
  <c r="G445" i="15"/>
  <c r="T445" i="15"/>
  <c r="W328" i="15"/>
  <c r="Q328" i="15"/>
  <c r="V328" i="15"/>
  <c r="I328" i="15"/>
  <c r="H328" i="15"/>
  <c r="G328" i="15"/>
  <c r="T328" i="15"/>
  <c r="E334" i="15"/>
  <c r="E360" i="15"/>
  <c r="E302" i="15"/>
  <c r="W360" i="15" l="1"/>
  <c r="Q360" i="15"/>
  <c r="V360" i="15"/>
  <c r="I360" i="15"/>
  <c r="H360" i="15"/>
  <c r="G360" i="15"/>
  <c r="T360" i="15"/>
  <c r="W334" i="15"/>
  <c r="H334" i="15"/>
  <c r="T334" i="15"/>
  <c r="G334" i="15"/>
  <c r="Q334" i="15"/>
  <c r="V334" i="15"/>
  <c r="I334" i="15"/>
  <c r="W302" i="15"/>
  <c r="H302" i="15"/>
  <c r="T302" i="15"/>
  <c r="G302" i="15"/>
  <c r="Q302" i="15"/>
  <c r="V302" i="15"/>
  <c r="I302" i="15"/>
  <c r="E366" i="15"/>
  <c r="E308" i="15"/>
  <c r="E340" i="15"/>
  <c r="W366" i="15" l="1"/>
  <c r="H366" i="15"/>
  <c r="T366" i="15"/>
  <c r="G366" i="15"/>
  <c r="Q366" i="15"/>
  <c r="V366" i="15"/>
  <c r="I366" i="15"/>
  <c r="W308" i="15"/>
  <c r="Q308" i="15"/>
  <c r="V308" i="15"/>
  <c r="I308" i="15"/>
  <c r="H308" i="15"/>
  <c r="T308" i="15"/>
  <c r="G308" i="15"/>
  <c r="W340" i="15"/>
  <c r="Q340" i="15"/>
  <c r="V340" i="15"/>
  <c r="I340" i="15"/>
  <c r="H340" i="15"/>
  <c r="T340" i="15"/>
  <c r="G340" i="15"/>
  <c r="E314" i="15"/>
  <c r="E346" i="15"/>
  <c r="E372" i="15"/>
  <c r="W372" i="15" l="1"/>
  <c r="Q372" i="15"/>
  <c r="V372" i="15"/>
  <c r="I372" i="15"/>
  <c r="H372" i="15"/>
  <c r="T372" i="15"/>
  <c r="G372" i="15"/>
  <c r="W346" i="15"/>
  <c r="H346" i="15"/>
  <c r="T346" i="15"/>
  <c r="G346" i="15"/>
  <c r="Q346" i="15"/>
  <c r="I346" i="15"/>
  <c r="V346" i="15"/>
  <c r="W314" i="15"/>
  <c r="H314" i="15"/>
  <c r="T314" i="15"/>
  <c r="G314" i="15"/>
  <c r="Q314" i="15"/>
  <c r="I314" i="15"/>
  <c r="V314" i="15"/>
  <c r="E352" i="15"/>
  <c r="E378" i="15"/>
  <c r="E320" i="15"/>
  <c r="W320" i="15" l="1"/>
  <c r="Q320" i="15"/>
  <c r="V320" i="15"/>
  <c r="I320" i="15"/>
  <c r="H320" i="15"/>
  <c r="T320" i="15"/>
  <c r="G320" i="15"/>
  <c r="W352" i="15"/>
  <c r="Q352" i="15"/>
  <c r="V352" i="15"/>
  <c r="I352" i="15"/>
  <c r="H352" i="15"/>
  <c r="T352" i="15"/>
  <c r="G352" i="15"/>
  <c r="W378" i="15"/>
  <c r="H378" i="15"/>
  <c r="T378" i="15"/>
  <c r="G378" i="15"/>
  <c r="Q378" i="15"/>
  <c r="I378" i="15"/>
  <c r="V378" i="15"/>
  <c r="E384" i="15"/>
  <c r="E326" i="15"/>
  <c r="E358" i="15"/>
  <c r="W326" i="15" l="1"/>
  <c r="H326" i="15"/>
  <c r="T326" i="15"/>
  <c r="G326" i="15"/>
  <c r="Q326" i="15"/>
  <c r="V326" i="15"/>
  <c r="I326" i="15"/>
  <c r="W358" i="15"/>
  <c r="H358" i="15"/>
  <c r="T358" i="15"/>
  <c r="G358" i="15"/>
  <c r="Q358" i="15"/>
  <c r="V358" i="15"/>
  <c r="I358" i="15"/>
  <c r="W384" i="15"/>
  <c r="Q384" i="15"/>
  <c r="V384" i="15"/>
  <c r="I384" i="15"/>
  <c r="H384" i="15"/>
  <c r="T384" i="15"/>
  <c r="G384" i="15"/>
  <c r="E332" i="15"/>
  <c r="E364" i="15"/>
  <c r="E390" i="15"/>
  <c r="W390" i="15" l="1"/>
  <c r="H390" i="15"/>
  <c r="T390" i="15"/>
  <c r="G390" i="15"/>
  <c r="Q390" i="15"/>
  <c r="V390" i="15"/>
  <c r="I390" i="15"/>
  <c r="W364" i="15"/>
  <c r="Q364" i="15"/>
  <c r="V364" i="15"/>
  <c r="I364" i="15"/>
  <c r="H364" i="15"/>
  <c r="T364" i="15"/>
  <c r="G364" i="15"/>
  <c r="W332" i="15"/>
  <c r="Q332" i="15"/>
  <c r="V332" i="15"/>
  <c r="I332" i="15"/>
  <c r="H332" i="15"/>
  <c r="T332" i="15"/>
  <c r="G332" i="15"/>
  <c r="E370" i="15"/>
  <c r="E396" i="15"/>
  <c r="E338" i="15"/>
  <c r="W396" i="15" l="1"/>
  <c r="Q396" i="15"/>
  <c r="V396" i="15"/>
  <c r="I396" i="15"/>
  <c r="H396" i="15"/>
  <c r="T396" i="15"/>
  <c r="G396" i="15"/>
  <c r="W370" i="15"/>
  <c r="H370" i="15"/>
  <c r="T370" i="15"/>
  <c r="G370" i="15"/>
  <c r="Q370" i="15"/>
  <c r="V370" i="15"/>
  <c r="I370" i="15"/>
  <c r="W338" i="15"/>
  <c r="H338" i="15"/>
  <c r="T338" i="15"/>
  <c r="G338" i="15"/>
  <c r="Q338" i="15"/>
  <c r="V338" i="15"/>
  <c r="I338" i="15"/>
  <c r="E402" i="15"/>
  <c r="E344" i="15"/>
  <c r="E376" i="15"/>
  <c r="W402" i="15" l="1"/>
  <c r="Q402" i="15"/>
  <c r="V402" i="15"/>
  <c r="I402" i="15"/>
  <c r="G402" i="15"/>
  <c r="T402" i="15"/>
  <c r="H402" i="15"/>
  <c r="W376" i="15"/>
  <c r="Q376" i="15"/>
  <c r="V376" i="15"/>
  <c r="I376" i="15"/>
  <c r="H376" i="15"/>
  <c r="G376" i="15"/>
  <c r="T376" i="15"/>
  <c r="W344" i="15"/>
  <c r="Q344" i="15"/>
  <c r="V344" i="15"/>
  <c r="I344" i="15"/>
  <c r="H344" i="15"/>
  <c r="G344" i="15"/>
  <c r="T344" i="15"/>
  <c r="E350" i="15"/>
  <c r="E382" i="15"/>
  <c r="E408" i="15"/>
  <c r="W408" i="15" l="1"/>
  <c r="H408" i="15"/>
  <c r="T408" i="15"/>
  <c r="G408" i="15"/>
  <c r="V408" i="15"/>
  <c r="Q408" i="15"/>
  <c r="I408" i="15"/>
  <c r="W350" i="15"/>
  <c r="H350" i="15"/>
  <c r="T350" i="15"/>
  <c r="G350" i="15"/>
  <c r="Q350" i="15"/>
  <c r="V350" i="15"/>
  <c r="I350" i="15"/>
  <c r="W382" i="15"/>
  <c r="H382" i="15"/>
  <c r="T382" i="15"/>
  <c r="G382" i="15"/>
  <c r="Q382" i="15"/>
  <c r="V382" i="15"/>
  <c r="I382" i="15"/>
  <c r="E388" i="15"/>
  <c r="E414" i="15"/>
  <c r="E356" i="15"/>
  <c r="W414" i="15" l="1"/>
  <c r="Q414" i="15"/>
  <c r="V414" i="15"/>
  <c r="I414" i="15"/>
  <c r="T414" i="15"/>
  <c r="H414" i="15"/>
  <c r="G414" i="15"/>
  <c r="W356" i="15"/>
  <c r="Q356" i="15"/>
  <c r="V356" i="15"/>
  <c r="I356" i="15"/>
  <c r="H356" i="15"/>
  <c r="T356" i="15"/>
  <c r="G356" i="15"/>
  <c r="W388" i="15"/>
  <c r="Q388" i="15"/>
  <c r="V388" i="15"/>
  <c r="I388" i="15"/>
  <c r="H388" i="15"/>
  <c r="T388" i="15"/>
  <c r="G388" i="15"/>
  <c r="E420" i="15"/>
  <c r="E362" i="15"/>
  <c r="E394" i="15"/>
  <c r="W362" i="15" l="1"/>
  <c r="H362" i="15"/>
  <c r="T362" i="15"/>
  <c r="G362" i="15"/>
  <c r="Q362" i="15"/>
  <c r="I362" i="15"/>
  <c r="V362" i="15"/>
  <c r="W394" i="15"/>
  <c r="H394" i="15"/>
  <c r="T394" i="15"/>
  <c r="G394" i="15"/>
  <c r="Q394" i="15"/>
  <c r="I394" i="15"/>
  <c r="V394" i="15"/>
  <c r="W420" i="15"/>
  <c r="H420" i="15"/>
  <c r="T420" i="15"/>
  <c r="G420" i="15"/>
  <c r="I420" i="15"/>
  <c r="V420" i="15"/>
  <c r="Q420" i="15"/>
  <c r="E368" i="15"/>
  <c r="E400" i="15"/>
  <c r="E426" i="15"/>
  <c r="W400" i="15" l="1"/>
  <c r="Q400" i="15"/>
  <c r="I400" i="15"/>
  <c r="V400" i="15"/>
  <c r="H400" i="15"/>
  <c r="T400" i="15"/>
  <c r="G400" i="15"/>
  <c r="W426" i="15"/>
  <c r="Q426" i="15"/>
  <c r="V426" i="15"/>
  <c r="I426" i="15"/>
  <c r="G426" i="15"/>
  <c r="T426" i="15"/>
  <c r="H426" i="15"/>
  <c r="W368" i="15"/>
  <c r="Q368" i="15"/>
  <c r="V368" i="15"/>
  <c r="I368" i="15"/>
  <c r="H368" i="15"/>
  <c r="T368" i="15"/>
  <c r="G368" i="15"/>
  <c r="E406" i="15"/>
  <c r="E432" i="15"/>
  <c r="E374" i="15"/>
  <c r="W374" i="15" l="1"/>
  <c r="H374" i="15"/>
  <c r="T374" i="15"/>
  <c r="G374" i="15"/>
  <c r="Q374" i="15"/>
  <c r="V374" i="15"/>
  <c r="I374" i="15"/>
  <c r="W432" i="15"/>
  <c r="H432" i="15"/>
  <c r="T432" i="15"/>
  <c r="G432" i="15"/>
  <c r="V432" i="15"/>
  <c r="Q432" i="15"/>
  <c r="I432" i="15"/>
  <c r="W406" i="15"/>
  <c r="Q406" i="15"/>
  <c r="V406" i="15"/>
  <c r="I406" i="15"/>
  <c r="T406" i="15"/>
  <c r="H406" i="15"/>
  <c r="G406" i="15"/>
  <c r="E438" i="15"/>
  <c r="E380" i="15"/>
  <c r="E412" i="15"/>
  <c r="W380" i="15" l="1"/>
  <c r="Q380" i="15"/>
  <c r="V380" i="15"/>
  <c r="I380" i="15"/>
  <c r="H380" i="15"/>
  <c r="T380" i="15"/>
  <c r="G380" i="15"/>
  <c r="W412" i="15"/>
  <c r="H412" i="15"/>
  <c r="T412" i="15"/>
  <c r="G412" i="15"/>
  <c r="I412" i="15"/>
  <c r="V412" i="15"/>
  <c r="Q412" i="15"/>
  <c r="W438" i="15"/>
  <c r="Q438" i="15"/>
  <c r="V438" i="15"/>
  <c r="I438" i="15"/>
  <c r="T438" i="15"/>
  <c r="H438" i="15"/>
  <c r="G438" i="15"/>
  <c r="E386" i="15"/>
  <c r="E418" i="15"/>
  <c r="E444" i="15"/>
  <c r="W418" i="15" l="1"/>
  <c r="Q418" i="15"/>
  <c r="V418" i="15"/>
  <c r="I418" i="15"/>
  <c r="G418" i="15"/>
  <c r="T418" i="15"/>
  <c r="H418" i="15"/>
  <c r="W444" i="15"/>
  <c r="H444" i="15"/>
  <c r="T444" i="15"/>
  <c r="G444" i="15"/>
  <c r="I444" i="15"/>
  <c r="V444" i="15"/>
  <c r="Q444" i="15"/>
  <c r="W386" i="15"/>
  <c r="H386" i="15"/>
  <c r="T386" i="15"/>
  <c r="G386" i="15"/>
  <c r="Q386" i="15"/>
  <c r="V386" i="15"/>
  <c r="I386" i="15"/>
  <c r="E450" i="15"/>
  <c r="E424" i="15"/>
  <c r="E392" i="15"/>
  <c r="W392" i="15" l="1"/>
  <c r="Q392" i="15"/>
  <c r="V392" i="15"/>
  <c r="I392" i="15"/>
  <c r="H392" i="15"/>
  <c r="G392" i="15"/>
  <c r="T392" i="15"/>
  <c r="W424" i="15"/>
  <c r="H424" i="15"/>
  <c r="T424" i="15"/>
  <c r="G424" i="15"/>
  <c r="V424" i="15"/>
  <c r="Q424" i="15"/>
  <c r="I424" i="15"/>
  <c r="W450" i="15"/>
  <c r="T450" i="15"/>
  <c r="G450" i="15"/>
  <c r="Q450" i="15"/>
  <c r="V450" i="15"/>
  <c r="I450" i="15"/>
  <c r="H450" i="15"/>
  <c r="E430" i="15"/>
  <c r="E398" i="15"/>
  <c r="W398" i="15" l="1"/>
  <c r="H398" i="15"/>
  <c r="T398" i="15"/>
  <c r="G398" i="15"/>
  <c r="Q398" i="15"/>
  <c r="V398" i="15"/>
  <c r="I398" i="15"/>
  <c r="W430" i="15"/>
  <c r="Q430" i="15"/>
  <c r="V430" i="15"/>
  <c r="I430" i="15"/>
  <c r="T430" i="15"/>
  <c r="H430" i="15"/>
  <c r="G430" i="15"/>
  <c r="E404" i="15"/>
  <c r="E436" i="15"/>
  <c r="W436" i="15" l="1"/>
  <c r="H436" i="15"/>
  <c r="T436" i="15"/>
  <c r="G436" i="15"/>
  <c r="I436" i="15"/>
  <c r="V436" i="15"/>
  <c r="Q436" i="15"/>
  <c r="W404" i="15"/>
  <c r="H404" i="15"/>
  <c r="T404" i="15"/>
  <c r="G404" i="15"/>
  <c r="I404" i="15"/>
  <c r="V404" i="15"/>
  <c r="Q404" i="15"/>
  <c r="E442" i="15"/>
  <c r="E410" i="15"/>
  <c r="W410" i="15" l="1"/>
  <c r="Q410" i="15"/>
  <c r="V410" i="15"/>
  <c r="I410" i="15"/>
  <c r="G410" i="15"/>
  <c r="T410" i="15"/>
  <c r="H410" i="15"/>
  <c r="W442" i="15"/>
  <c r="Q442" i="15"/>
  <c r="V442" i="15"/>
  <c r="I442" i="15"/>
  <c r="G442" i="15"/>
  <c r="T442" i="15"/>
  <c r="H442" i="15"/>
  <c r="E416" i="15"/>
  <c r="E448" i="15"/>
  <c r="W448" i="15" l="1"/>
  <c r="H448" i="15"/>
  <c r="T448" i="15"/>
  <c r="G448" i="15"/>
  <c r="V448" i="15"/>
  <c r="Q448" i="15"/>
  <c r="I448" i="15"/>
  <c r="W416" i="15"/>
  <c r="H416" i="15"/>
  <c r="T416" i="15"/>
  <c r="G416" i="15"/>
  <c r="V416" i="15"/>
  <c r="Q416" i="15"/>
  <c r="I416" i="15"/>
  <c r="E422" i="15"/>
  <c r="W422" i="15" l="1"/>
  <c r="Q422" i="15"/>
  <c r="V422" i="15"/>
  <c r="I422" i="15"/>
  <c r="T422" i="15"/>
  <c r="H422" i="15"/>
  <c r="G422" i="15"/>
  <c r="E428" i="15"/>
  <c r="W428" i="15" l="1"/>
  <c r="H428" i="15"/>
  <c r="T428" i="15"/>
  <c r="G428" i="15"/>
  <c r="I428" i="15"/>
  <c r="V428" i="15"/>
  <c r="Q428" i="15"/>
  <c r="E434" i="15"/>
  <c r="W434" i="15" l="1"/>
  <c r="Q434" i="15"/>
  <c r="V434" i="15"/>
  <c r="I434" i="15"/>
  <c r="G434" i="15"/>
  <c r="T434" i="15"/>
  <c r="H434" i="15"/>
  <c r="E440" i="15"/>
  <c r="W440" i="15" l="1"/>
  <c r="H440" i="15"/>
  <c r="T440" i="15"/>
  <c r="G440" i="15"/>
  <c r="V440" i="15"/>
  <c r="Q440" i="15"/>
  <c r="I440" i="15"/>
  <c r="E446" i="15"/>
  <c r="W446" i="15" l="1"/>
  <c r="Q446" i="15"/>
  <c r="V446" i="15"/>
  <c r="I446" i="15"/>
  <c r="T446" i="15"/>
  <c r="H446" i="15"/>
  <c r="G446" i="15"/>
  <c r="E452" i="15"/>
  <c r="W452" i="15" l="1"/>
  <c r="V452" i="15"/>
  <c r="I452" i="15"/>
  <c r="H452" i="15"/>
  <c r="T452" i="15"/>
  <c r="G452" i="15"/>
  <c r="Q452" i="15"/>
</calcChain>
</file>

<file path=xl/sharedStrings.xml><?xml version="1.0" encoding="utf-8"?>
<sst xmlns="http://schemas.openxmlformats.org/spreadsheetml/2006/main" count="2881" uniqueCount="357">
  <si>
    <t>篇</t>
    <phoneticPr fontId="1" type="noConversion"/>
  </si>
  <si>
    <t>章节</t>
    <phoneticPr fontId="1" type="noConversion"/>
  </si>
  <si>
    <t>关卡</t>
    <phoneticPr fontId="1" type="noConversion"/>
  </si>
  <si>
    <t>罗刹街</t>
    <phoneticPr fontId="1" type="noConversion"/>
  </si>
  <si>
    <t>纯剧情</t>
    <phoneticPr fontId="1" type="noConversion"/>
  </si>
  <si>
    <t>纯战斗</t>
    <phoneticPr fontId="1" type="noConversion"/>
  </si>
  <si>
    <t>剧情战斗</t>
    <phoneticPr fontId="1" type="noConversion"/>
  </si>
  <si>
    <t>关卡形式</t>
    <phoneticPr fontId="1" type="noConversion"/>
  </si>
  <si>
    <t>详情</t>
    <phoneticPr fontId="1" type="noConversion"/>
  </si>
  <si>
    <t>夏铃醒来发现即将迟到，夏铃在十字路口与曹焱兵相撞</t>
    <phoneticPr fontId="1" type="noConversion"/>
  </si>
  <si>
    <t>夏铃在公司收到鬼符三通的信息，与曹焱兵发生冲突，夏铃误入罗刹街，遭遇鬼兵</t>
    <phoneticPr fontId="1" type="noConversion"/>
  </si>
  <si>
    <t>曹焱兵感受到危机赶往事发地，战斗—鬼兵</t>
    <phoneticPr fontId="1" type="noConversion"/>
  </si>
  <si>
    <t>曹焱兵赶到，夏铃获救</t>
  </si>
  <si>
    <t>曹玄亮宽慰夏铃，告知夏铃其身在罗刹街</t>
    <phoneticPr fontId="1" type="noConversion"/>
  </si>
  <si>
    <t>鬼将军现身，曹焱兵缠斗</t>
    <phoneticPr fontId="1" type="noConversion"/>
  </si>
  <si>
    <t>鬼将军变身，曹焱兵召唤许褚</t>
    <phoneticPr fontId="1" type="noConversion"/>
  </si>
  <si>
    <t>曹家兄弟讲设定，三人在曹家休息</t>
    <phoneticPr fontId="1" type="noConversion"/>
  </si>
  <si>
    <t>夏铃与曹焱兵在院中讨论灵槐，曹焱兵送夏铃出镇魂街</t>
    <phoneticPr fontId="1" type="noConversion"/>
  </si>
  <si>
    <t>夏铃回归正常生活，夜晚遭遇车祸，被李轩辕拯救，夏铃回归罗刹街</t>
    <phoneticPr fontId="1" type="noConversion"/>
  </si>
  <si>
    <t>夏铃无法破解李轩辕封印，曹玄亮告知夏铃灵槐用处，被曹焱兵警告不得使用灵槐</t>
    <phoneticPr fontId="1" type="noConversion"/>
  </si>
  <si>
    <t>曹焱兵夜晚准备回家发现摩托车不见了，曹玄亮感受到妖气动身前往青果巷</t>
    <phoneticPr fontId="1" type="noConversion"/>
  </si>
  <si>
    <t>曹玄亮到达青果巷，遇到山蜘蛛，战斗—小蜘蛛</t>
    <phoneticPr fontId="1" type="noConversion"/>
  </si>
  <si>
    <t>唐流雨显威，战斗—山蜘蛛</t>
    <phoneticPr fontId="1" type="noConversion"/>
  </si>
  <si>
    <t>赤炼街镇魂将左铳被三头地狱犬击杀，王国组织黑尔现身，战斗—地狱犬</t>
    <phoneticPr fontId="1" type="noConversion"/>
  </si>
  <si>
    <t>夏铃在家遭遇丧尸，曹玄亮回到家中，黑尔变身，曹玄亮让夏铃服食灵槐枝，战斗—合体黑尔</t>
    <phoneticPr fontId="1" type="noConversion"/>
  </si>
  <si>
    <t>曹玄亮陷入苦战，夏铃服食灵槐枝后昏迷，初遇李轩辕，夏铃动身为李轩辕解封</t>
    <phoneticPr fontId="1" type="noConversion"/>
  </si>
  <si>
    <t>黑尔准备破坏灵槐，李轩辕解围，战斗—合体黑尔</t>
    <phoneticPr fontId="1" type="noConversion"/>
  </si>
  <si>
    <t>黑尔被李轩辕镇压，转而攻击夏铃，李轩辕失手摧毁灵槐，曹焱兵在城市中发现罗刹街爆炸的光柱</t>
    <phoneticPr fontId="1" type="noConversion"/>
  </si>
  <si>
    <t>鬼符三通赶到罗刹街，封印灵槐破损处的结界，黑尔准备逃跑，被曹焱兵暴揍，战斗—黑尔</t>
    <phoneticPr fontId="1" type="noConversion"/>
  </si>
  <si>
    <t>鬼符三通讲设定，金灵子化形，曹焱兵准备启程动身修复灵槐，黑尔反击，曹焱兵武神躯显现，战斗—黑尔</t>
    <phoneticPr fontId="1" type="noConversion"/>
  </si>
  <si>
    <t>鬼符三通动身押送黑尔，赠予几人临别礼物，曹家兄弟与夏铃三人在屋顶夜谈</t>
    <phoneticPr fontId="1" type="noConversion"/>
  </si>
  <si>
    <t>黑尔在赤炼街设埋伏，与鬼符三通一触即发，战斗—黑尔</t>
    <phoneticPr fontId="1" type="noConversion"/>
  </si>
  <si>
    <t>鬼符三通离去，曹焱兵与夏铃启程离开罗刹街</t>
    <phoneticPr fontId="1" type="noConversion"/>
  </si>
  <si>
    <t>位置1</t>
    <phoneticPr fontId="1" type="noConversion"/>
  </si>
  <si>
    <t>位置2</t>
  </si>
  <si>
    <t>位置3</t>
  </si>
  <si>
    <t>守护灵1</t>
    <phoneticPr fontId="1" type="noConversion"/>
  </si>
  <si>
    <t>守护灵2</t>
  </si>
  <si>
    <t>守护灵3</t>
  </si>
  <si>
    <t>寄灵人1</t>
    <phoneticPr fontId="1" type="noConversion"/>
  </si>
  <si>
    <t>寄灵人2</t>
  </si>
  <si>
    <t>寄灵人3</t>
  </si>
  <si>
    <t>守护灵1</t>
    <phoneticPr fontId="1" type="noConversion"/>
  </si>
  <si>
    <t>组合备注</t>
    <phoneticPr fontId="1" type="noConversion"/>
  </si>
  <si>
    <t>常服曹焱兵</t>
    <phoneticPr fontId="1" type="noConversion"/>
  </si>
  <si>
    <t>于禁</t>
    <phoneticPr fontId="1" type="noConversion"/>
  </si>
  <si>
    <t>新手</t>
    <phoneticPr fontId="1" type="noConversion"/>
  </si>
  <si>
    <t>曹玄亮</t>
    <phoneticPr fontId="1" type="noConversion"/>
  </si>
  <si>
    <t>唐流雨</t>
    <phoneticPr fontId="1" type="noConversion"/>
  </si>
  <si>
    <t>战斗夏玲</t>
    <phoneticPr fontId="1" type="noConversion"/>
  </si>
  <si>
    <t>李轩辕</t>
    <phoneticPr fontId="1" type="noConversion"/>
  </si>
  <si>
    <t>强调水晶</t>
    <phoneticPr fontId="1" type="noConversion"/>
  </si>
  <si>
    <t>阎风吒</t>
    <phoneticPr fontId="1" type="noConversion"/>
  </si>
  <si>
    <t>飞廉</t>
    <phoneticPr fontId="1" type="noConversion"/>
  </si>
  <si>
    <t>许褚</t>
    <phoneticPr fontId="1" type="noConversion"/>
  </si>
  <si>
    <t>收割阵容</t>
    <phoneticPr fontId="1" type="noConversion"/>
  </si>
  <si>
    <t>项昆仑</t>
    <phoneticPr fontId="1" type="noConversion"/>
  </si>
  <si>
    <t>项羽</t>
    <phoneticPr fontId="1" type="noConversion"/>
  </si>
  <si>
    <t>战斗曹焱兵</t>
    <phoneticPr fontId="1" type="noConversion"/>
  </si>
  <si>
    <t>张郃</t>
    <phoneticPr fontId="1" type="noConversion"/>
  </si>
  <si>
    <t>刘羽禅</t>
    <phoneticPr fontId="1" type="noConversion"/>
  </si>
  <si>
    <t>关羽</t>
    <phoneticPr fontId="1" type="noConversion"/>
  </si>
  <si>
    <t>吉拉</t>
    <phoneticPr fontId="1" type="noConversion"/>
  </si>
  <si>
    <t>食火蜥</t>
    <phoneticPr fontId="1" type="noConversion"/>
  </si>
  <si>
    <t>削水晶组合</t>
    <phoneticPr fontId="1" type="noConversion"/>
  </si>
  <si>
    <t>南御夫</t>
    <phoneticPr fontId="1" type="noConversion"/>
  </si>
  <si>
    <t>噬日</t>
    <phoneticPr fontId="1" type="noConversion"/>
  </si>
  <si>
    <t>吕仙宫</t>
    <phoneticPr fontId="1" type="noConversion"/>
  </si>
  <si>
    <t>高顺</t>
    <phoneticPr fontId="1" type="noConversion"/>
  </si>
  <si>
    <t>召唤组合</t>
    <phoneticPr fontId="1" type="noConversion"/>
  </si>
  <si>
    <t>夏侯惇</t>
    <phoneticPr fontId="1" type="noConversion"/>
  </si>
  <si>
    <t>张飞</t>
    <phoneticPr fontId="1" type="noConversion"/>
  </si>
  <si>
    <t>穿透点杀</t>
    <phoneticPr fontId="1" type="noConversion"/>
  </si>
  <si>
    <t>北落师门</t>
    <phoneticPr fontId="1" type="noConversion"/>
  </si>
  <si>
    <t>石灵明</t>
    <phoneticPr fontId="1" type="noConversion"/>
  </si>
  <si>
    <t>阎巧巧</t>
    <phoneticPr fontId="1" type="noConversion"/>
  </si>
  <si>
    <t>烈风螳螂</t>
    <phoneticPr fontId="1" type="noConversion"/>
  </si>
  <si>
    <t>典韦</t>
    <phoneticPr fontId="1" type="noConversion"/>
  </si>
  <si>
    <t>后期伤害</t>
    <phoneticPr fontId="1" type="noConversion"/>
  </si>
  <si>
    <t>盖文</t>
    <phoneticPr fontId="1" type="noConversion"/>
  </si>
  <si>
    <t>西方龙</t>
    <phoneticPr fontId="1" type="noConversion"/>
  </si>
  <si>
    <t>控制组合</t>
    <phoneticPr fontId="1" type="noConversion"/>
  </si>
  <si>
    <t>塞伯罗斯</t>
    <phoneticPr fontId="1" type="noConversion"/>
  </si>
  <si>
    <t>残血爆发</t>
    <phoneticPr fontId="1" type="noConversion"/>
  </si>
  <si>
    <t>徐晃</t>
    <phoneticPr fontId="1" type="noConversion"/>
  </si>
  <si>
    <t>常规点杀</t>
    <phoneticPr fontId="1" type="noConversion"/>
  </si>
  <si>
    <t>蚕食削弱</t>
    <phoneticPr fontId="1" type="noConversion"/>
  </si>
  <si>
    <t>砍刀鬼兵</t>
    <phoneticPr fontId="1" type="noConversion"/>
  </si>
  <si>
    <t>双刃鬼兵</t>
    <phoneticPr fontId="1" type="noConversion"/>
  </si>
  <si>
    <t>链球鬼兵</t>
    <phoneticPr fontId="1" type="noConversion"/>
  </si>
  <si>
    <t>鬼将军</t>
    <phoneticPr fontId="1" type="noConversion"/>
  </si>
  <si>
    <t>变身后鬼将军</t>
    <phoneticPr fontId="1" type="noConversion"/>
  </si>
  <si>
    <t>小蜘蛛</t>
    <phoneticPr fontId="1" type="noConversion"/>
  </si>
  <si>
    <t>山蜘蛛</t>
    <phoneticPr fontId="1" type="noConversion"/>
  </si>
  <si>
    <t>魔导机兵团</t>
    <phoneticPr fontId="1" type="noConversion"/>
  </si>
  <si>
    <t>伏尸将军</t>
    <phoneticPr fontId="1" type="noConversion"/>
  </si>
  <si>
    <t>石瀑将军</t>
    <phoneticPr fontId="1" type="noConversion"/>
  </si>
  <si>
    <t>砍刀鬼兵</t>
    <phoneticPr fontId="1" type="noConversion"/>
  </si>
  <si>
    <t>双刃鬼兵</t>
    <phoneticPr fontId="1" type="noConversion"/>
  </si>
  <si>
    <t>链球鬼兵</t>
    <phoneticPr fontId="1" type="noConversion"/>
  </si>
  <si>
    <t>鬼将军</t>
    <phoneticPr fontId="1" type="noConversion"/>
  </si>
  <si>
    <t>变身后鬼将军</t>
    <phoneticPr fontId="1" type="noConversion"/>
  </si>
  <si>
    <t>山蜘蛛</t>
    <phoneticPr fontId="1" type="noConversion"/>
  </si>
  <si>
    <t>小蜘蛛</t>
    <phoneticPr fontId="1" type="noConversion"/>
  </si>
  <si>
    <t>魔导机兵团</t>
    <phoneticPr fontId="1" type="noConversion"/>
  </si>
  <si>
    <t>伏尸将军</t>
    <phoneticPr fontId="1" type="noConversion"/>
  </si>
  <si>
    <t>石瀑将军</t>
    <phoneticPr fontId="1" type="noConversion"/>
  </si>
  <si>
    <t>强调水晶</t>
    <phoneticPr fontId="1" type="noConversion"/>
  </si>
  <si>
    <t>砍刀鬼兵</t>
    <phoneticPr fontId="1" type="noConversion"/>
  </si>
  <si>
    <t>双刃鬼兵</t>
    <phoneticPr fontId="1" type="noConversion"/>
  </si>
  <si>
    <t>链球鬼兵</t>
    <phoneticPr fontId="1" type="noConversion"/>
  </si>
  <si>
    <t>伏尸将军</t>
    <phoneticPr fontId="1" type="noConversion"/>
  </si>
  <si>
    <t>夏铃醒来发现即将迟到，夏铃在十字路口与曹焱兵相撞</t>
    <phoneticPr fontId="1" type="noConversion"/>
  </si>
  <si>
    <t>曹焱兵感受到危机赶往事发地，战斗—鬼兵</t>
    <phoneticPr fontId="1" type="noConversion"/>
  </si>
  <si>
    <t>曹焱兵赶到，夏铃获救</t>
    <phoneticPr fontId="1" type="noConversion"/>
  </si>
  <si>
    <t>曹玄亮宽慰夏铃，告知夏铃其身在罗刹街</t>
    <phoneticPr fontId="1" type="noConversion"/>
  </si>
  <si>
    <t>夏铃无法破解李轩辕封印，曹玄亮告知夏铃灵槐用处，被曹焱兵警告不得使用灵槐</t>
    <phoneticPr fontId="1" type="noConversion"/>
  </si>
  <si>
    <t>曹玄亮陷入苦战，夏铃服食灵槐枝后昏迷，初遇李轩辕，夏铃动身为李轩辕解封</t>
    <phoneticPr fontId="1" type="noConversion"/>
  </si>
  <si>
    <t>黑尔准备破坏灵槐，李轩辕解围，战斗—合体黑尔</t>
    <phoneticPr fontId="1" type="noConversion"/>
  </si>
  <si>
    <t>鬼符三通赶到罗刹街，封印灵槐破损处的结界，黑尔准备逃跑，被曹焱兵暴揍，战斗—黑尔</t>
    <phoneticPr fontId="1" type="noConversion"/>
  </si>
  <si>
    <t>纯战斗</t>
    <phoneticPr fontId="1" type="noConversion"/>
  </si>
  <si>
    <t>鬼符三通动身押送黑尔，赠予几人临别礼物，曹家兄弟与夏铃三人在屋顶夜谈</t>
    <phoneticPr fontId="1" type="noConversion"/>
  </si>
  <si>
    <t>鬼符三通讲设定，金灵子化形，曹焱兵准备启程动身修复灵槐，黑尔反击，曹焱兵武神躯显现，战斗—黑尔</t>
    <phoneticPr fontId="1" type="noConversion"/>
  </si>
  <si>
    <t>黑尔在赤炼街设埋伏，与鬼符三通一触即发，战斗—黑尔</t>
    <phoneticPr fontId="1" type="noConversion"/>
  </si>
  <si>
    <t>石瀑将军</t>
    <phoneticPr fontId="1" type="noConversion"/>
  </si>
  <si>
    <t>石瀑伏尸</t>
    <phoneticPr fontId="1" type="noConversion"/>
  </si>
  <si>
    <t>石瀑伏尸</t>
    <phoneticPr fontId="1" type="noConversion"/>
  </si>
  <si>
    <t>护盾保护1</t>
    <phoneticPr fontId="1" type="noConversion"/>
  </si>
  <si>
    <t>护盾保护2</t>
  </si>
  <si>
    <t>护盾保护3</t>
  </si>
  <si>
    <t>护盾保护4</t>
  </si>
  <si>
    <t>护盾保护5</t>
  </si>
  <si>
    <t>援护保护1</t>
    <phoneticPr fontId="1" type="noConversion"/>
  </si>
  <si>
    <t>援护保护2</t>
    <phoneticPr fontId="1" type="noConversion"/>
  </si>
  <si>
    <t>拖把流1</t>
    <phoneticPr fontId="1" type="noConversion"/>
  </si>
  <si>
    <t>拖把流2</t>
    <phoneticPr fontId="1" type="noConversion"/>
  </si>
  <si>
    <t>一锤定音</t>
    <phoneticPr fontId="1" type="noConversion"/>
  </si>
  <si>
    <t>穿透点杀</t>
    <phoneticPr fontId="1" type="noConversion"/>
  </si>
  <si>
    <t>削水晶组合</t>
    <phoneticPr fontId="1" type="noConversion"/>
  </si>
  <si>
    <t>鬼将军</t>
    <phoneticPr fontId="1" type="noConversion"/>
  </si>
  <si>
    <t>变身后鬼将军</t>
    <phoneticPr fontId="1" type="noConversion"/>
  </si>
  <si>
    <t>残血爆发</t>
    <phoneticPr fontId="1" type="noConversion"/>
  </si>
  <si>
    <t>常规点杀</t>
    <phoneticPr fontId="1" type="noConversion"/>
  </si>
  <si>
    <t>收割阵容</t>
    <phoneticPr fontId="1" type="noConversion"/>
  </si>
  <si>
    <t>蚕食削弱</t>
    <phoneticPr fontId="1" type="noConversion"/>
  </si>
  <si>
    <t>护盾保护1</t>
    <phoneticPr fontId="1" type="noConversion"/>
  </si>
  <si>
    <t>护盾保护5</t>
    <phoneticPr fontId="1" type="noConversion"/>
  </si>
  <si>
    <t>护盾保护4</t>
    <phoneticPr fontId="1" type="noConversion"/>
  </si>
  <si>
    <t>护盾保护3</t>
    <phoneticPr fontId="1" type="noConversion"/>
  </si>
  <si>
    <t>护盾保护2</t>
    <phoneticPr fontId="1" type="noConversion"/>
  </si>
  <si>
    <t>援护保护1</t>
    <phoneticPr fontId="1" type="noConversion"/>
  </si>
  <si>
    <t>援护保护2</t>
    <phoneticPr fontId="1" type="noConversion"/>
  </si>
  <si>
    <t>山蜘蛛</t>
    <phoneticPr fontId="1" type="noConversion"/>
  </si>
  <si>
    <t>小蜘蛛</t>
    <phoneticPr fontId="1" type="noConversion"/>
  </si>
  <si>
    <t>魔导机兵团</t>
    <phoneticPr fontId="1" type="noConversion"/>
  </si>
  <si>
    <t>骷髅小兵1</t>
    <phoneticPr fontId="1" type="noConversion"/>
  </si>
  <si>
    <t>骷髅小兵2</t>
    <phoneticPr fontId="1" type="noConversion"/>
  </si>
  <si>
    <t>控制组合</t>
    <phoneticPr fontId="1" type="noConversion"/>
  </si>
  <si>
    <t>后期伤害</t>
    <phoneticPr fontId="1" type="noConversion"/>
  </si>
  <si>
    <t>召唤组合</t>
    <phoneticPr fontId="1" type="noConversion"/>
  </si>
  <si>
    <t>拖把流1</t>
    <phoneticPr fontId="1" type="noConversion"/>
  </si>
  <si>
    <t>拖把流2</t>
    <phoneticPr fontId="1" type="noConversion"/>
  </si>
  <si>
    <t>一锤定音</t>
    <phoneticPr fontId="1" type="noConversion"/>
  </si>
  <si>
    <t>索引</t>
    <phoneticPr fontId="1" type="noConversion"/>
  </si>
  <si>
    <t>ID</t>
    <phoneticPr fontId="1" type="noConversion"/>
  </si>
  <si>
    <t>Des3</t>
    <phoneticPr fontId="1" type="noConversion"/>
  </si>
  <si>
    <t>Des4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</si>
  <si>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</si>
  <si>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</si>
  <si>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</si>
  <si>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</si>
  <si>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</si>
  <si>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</si>
  <si>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</si>
  <si>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</si>
  <si>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</si>
  <si>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</si>
  <si>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</si>
  <si>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</t>
  </si>
  <si>
    <t>EnterSkill</t>
  </si>
  <si>
    <t>DefendGrostId</t>
  </si>
  <si>
    <t>CallCost</t>
  </si>
  <si>
    <t>CallCD</t>
  </si>
  <si>
    <t>CrystalType</t>
  </si>
  <si>
    <t>RoleId</t>
  </si>
  <si>
    <t>int:&lt;&gt;</t>
    <phoneticPr fontId="1" type="noConversion"/>
  </si>
  <si>
    <t>string:e</t>
    <phoneticPr fontId="1" type="noConversion"/>
  </si>
  <si>
    <t>float:&lt;&gt;</t>
    <phoneticPr fontId="1" type="noConversion"/>
  </si>
  <si>
    <t>int:a&lt;&gt;</t>
    <phoneticPr fontId="1" type="noConversion"/>
  </si>
  <si>
    <t>int:e&lt;&gt;</t>
    <phoneticPr fontId="1" type="noConversion"/>
  </si>
  <si>
    <t>role_id:&lt;</t>
    <phoneticPr fontId="1" type="noConversion"/>
  </si>
  <si>
    <t>唯一键，怪物ID</t>
  </si>
  <si>
    <t>章节数</t>
    <phoneticPr fontId="1" type="noConversion"/>
  </si>
  <si>
    <t>关卡数</t>
    <phoneticPr fontId="1" type="noConversion"/>
  </si>
  <si>
    <t>角色类型</t>
    <phoneticPr fontId="1" type="noConversion"/>
  </si>
  <si>
    <t>角色名</t>
    <phoneticPr fontId="1" type="noConversion"/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</si>
  <si>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</si>
  <si>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</si>
  <si>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</si>
  <si>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</si>
  <si>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</si>
  <si>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</si>
  <si>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</si>
  <si>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</si>
  <si>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</si>
  <si>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</si>
  <si>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</si>
  <si>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</si>
  <si>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</si>
  <si>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</si>
  <si>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</si>
  <si>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</si>
  <si>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</si>
  <si>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</si>
  <si>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塞伯罗斯</t>
  </si>
  <si>
    <t>寄灵人属性</t>
  </si>
  <si>
    <t>地狱道</t>
  </si>
  <si>
    <t>lv</t>
  </si>
  <si>
    <t>Atk.up</t>
  </si>
  <si>
    <t>Def.up</t>
  </si>
  <si>
    <t>HP.up</t>
  </si>
  <si>
    <t>Atk.base</t>
  </si>
  <si>
    <t>Def.base</t>
  </si>
  <si>
    <t>HP.base</t>
  </si>
  <si>
    <t>Pct</t>
  </si>
  <si>
    <t>BsPct</t>
  </si>
  <si>
    <t>总值</t>
  </si>
  <si>
    <t>守护灵属性</t>
  </si>
  <si>
    <t>寄灵人属性</t>
    <phoneticPr fontId="1" type="noConversion"/>
  </si>
  <si>
    <t>地狱道</t>
    <phoneticPr fontId="1" type="noConversion"/>
  </si>
  <si>
    <t>lv</t>
    <phoneticPr fontId="1" type="noConversion"/>
  </si>
  <si>
    <t>Atk.up</t>
    <phoneticPr fontId="1" type="noConversion"/>
  </si>
  <si>
    <t>Def.up</t>
    <phoneticPr fontId="1" type="noConversion"/>
  </si>
  <si>
    <t>HP.up</t>
    <phoneticPr fontId="1" type="noConversion"/>
  </si>
  <si>
    <t>Atk.base</t>
    <phoneticPr fontId="1" type="noConversion"/>
  </si>
  <si>
    <t>Def.base</t>
    <phoneticPr fontId="1" type="noConversion"/>
  </si>
  <si>
    <t>HP.base</t>
    <phoneticPr fontId="1" type="noConversion"/>
  </si>
  <si>
    <t>Pct</t>
    <phoneticPr fontId="1" type="noConversion"/>
  </si>
  <si>
    <t>BsPct</t>
    <phoneticPr fontId="1" type="noConversion"/>
  </si>
  <si>
    <t>R</t>
    <phoneticPr fontId="1" type="noConversion"/>
  </si>
  <si>
    <t>守护灵属性</t>
    <phoneticPr fontId="1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</si>
  <si>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</si>
  <si>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</si>
  <si>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</si>
  <si>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</si>
  <si>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</si>
  <si>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</si>
  <si>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</si>
  <si>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</si>
  <si>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</si>
  <si>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</si>
  <si>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</si>
  <si>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</si>
  <si>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</si>
  <si>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</si>
  <si>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</si>
  <si>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</si>
  <si>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</si>
  <si>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</si>
  <si>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</si>
  <si>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</si>
  <si>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</si>
  <si>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夏侯渊</t>
  </si>
  <si>
    <t>徐晃</t>
  </si>
  <si>
    <t>张郃</t>
  </si>
  <si>
    <t>张飞</t>
  </si>
  <si>
    <t>夏侯惇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</si>
  <si>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</si>
  <si>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</si>
  <si>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</si>
  <si>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</si>
  <si>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</si>
  <si>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</si>
  <si>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</si>
  <si>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</si>
  <si>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1" type="noConversion"/>
  </si>
  <si>
    <t>攻击</t>
    <phoneticPr fontId="1" type="noConversion"/>
  </si>
  <si>
    <t>防御</t>
    <phoneticPr fontId="1" type="noConversion"/>
  </si>
  <si>
    <t>生命</t>
    <phoneticPr fontId="1" type="noConversion"/>
  </si>
  <si>
    <t>名称</t>
    <phoneticPr fontId="1" type="noConversion"/>
  </si>
  <si>
    <t>攻击偏向</t>
    <phoneticPr fontId="1" type="noConversion"/>
  </si>
  <si>
    <t>防御偏向</t>
    <phoneticPr fontId="1" type="noConversion"/>
  </si>
  <si>
    <t>生命偏向</t>
    <phoneticPr fontId="1" type="noConversion"/>
  </si>
  <si>
    <t>技能ID</t>
    <phoneticPr fontId="1" type="noConversion"/>
  </si>
  <si>
    <t>1301001#1302001</t>
  </si>
  <si>
    <t>1301002#1302002</t>
  </si>
  <si>
    <t>1301003#1302003</t>
  </si>
  <si>
    <t>1301004#1302004</t>
  </si>
  <si>
    <t>1301005#1302005</t>
  </si>
  <si>
    <t>1301006#1302006</t>
  </si>
  <si>
    <t>1301007#1302007</t>
  </si>
  <si>
    <t>1301009#1302009</t>
  </si>
  <si>
    <t>1301010#1302010</t>
  </si>
  <si>
    <t>1301011#1302011</t>
  </si>
  <si>
    <t>1301012#1302012</t>
  </si>
  <si>
    <t>1301013#1302013</t>
  </si>
  <si>
    <t>1301014#1302014</t>
  </si>
  <si>
    <t>1301015#1302015</t>
  </si>
  <si>
    <t>Des1</t>
    <phoneticPr fontId="1" type="noConversion"/>
  </si>
  <si>
    <t>Des2</t>
    <phoneticPr fontId="1" type="noConversion"/>
  </si>
  <si>
    <t>怪物等级</t>
  </si>
  <si>
    <t>怪物等级</t>
    <phoneticPr fontId="1" type="noConversion"/>
  </si>
  <si>
    <t>鬼将军</t>
  </si>
  <si>
    <t>变身后的鬼将军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</si>
  <si>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</si>
  <si>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</si>
  <si>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</si>
  <si>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</si>
  <si>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</si>
  <si>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</si>
  <si>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</si>
  <si>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砍刀鬼兵</t>
    <phoneticPr fontId="1" type="noConversion"/>
  </si>
  <si>
    <t>双刃鬼兵</t>
    <phoneticPr fontId="1" type="noConversion"/>
  </si>
  <si>
    <t>链球鬼兵</t>
    <phoneticPr fontId="1" type="noConversion"/>
  </si>
  <si>
    <t>1801012#1802012</t>
    <phoneticPr fontId="1" type="noConversion"/>
  </si>
  <si>
    <t>等级段</t>
    <phoneticPr fontId="1" type="noConversion"/>
  </si>
  <si>
    <t>时间/天</t>
    <phoneticPr fontId="1" type="noConversion"/>
  </si>
  <si>
    <t>1风2花3雪4月</t>
  </si>
  <si>
    <t>1风2花3雪4月</t>
    <phoneticPr fontId="1" type="noConversion"/>
  </si>
  <si>
    <t>风</t>
    <phoneticPr fontId="1" type="noConversion"/>
  </si>
  <si>
    <t>花</t>
    <phoneticPr fontId="1" type="noConversion"/>
  </si>
  <si>
    <t>雪</t>
    <phoneticPr fontId="1" type="noConversion"/>
  </si>
  <si>
    <t>月</t>
    <phoneticPr fontId="1" type="noConversion"/>
  </si>
  <si>
    <t>变身后鬼将军</t>
  </si>
  <si>
    <t>残血爆发</t>
  </si>
  <si>
    <t>蚕食削弱</t>
  </si>
  <si>
    <t>常规点杀</t>
  </si>
  <si>
    <t>穿透点杀</t>
  </si>
  <si>
    <t>后期伤害</t>
  </si>
  <si>
    <t>护盾保护1</t>
  </si>
  <si>
    <t>砍刀鬼兵</t>
  </si>
  <si>
    <t>控制组合</t>
  </si>
  <si>
    <t>链球鬼兵</t>
  </si>
  <si>
    <t>强调水晶</t>
  </si>
  <si>
    <t>收割阵容</t>
  </si>
  <si>
    <t>双刃鬼兵</t>
  </si>
  <si>
    <t>拖把流1</t>
  </si>
  <si>
    <t>拖把流2</t>
  </si>
  <si>
    <t>削水晶组合</t>
  </si>
  <si>
    <t>一锤定音</t>
  </si>
  <si>
    <t>援护保护1</t>
  </si>
  <si>
    <t>援护保护2</t>
  </si>
  <si>
    <t>召唤组合</t>
  </si>
  <si>
    <t>关卡</t>
  </si>
  <si>
    <t>1801004#1802004</t>
    <phoneticPr fontId="1" type="noConversion"/>
  </si>
  <si>
    <t>1801005#1802005#1803005</t>
    <phoneticPr fontId="1" type="noConversion"/>
  </si>
  <si>
    <t>1801008#1802008</t>
    <phoneticPr fontId="1" type="noConversion"/>
  </si>
  <si>
    <t>1801009#1802009</t>
    <phoneticPr fontId="1" type="noConversion"/>
  </si>
  <si>
    <t>额外生命系数</t>
    <phoneticPr fontId="1" type="noConversion"/>
  </si>
  <si>
    <t>强调水晶</t>
    <phoneticPr fontId="1" type="noConversion"/>
  </si>
  <si>
    <t>夏铃在公司收到鬼符三通的信息，与曹焱兵发生冲突，夏铃误入罗刹街，遭遇鬼兵</t>
    <phoneticPr fontId="1" type="noConversion"/>
  </si>
  <si>
    <t>天使·缇娜</t>
  </si>
  <si>
    <t>黑尔·坎普1</t>
  </si>
  <si>
    <t>黑尔·坎普2</t>
  </si>
  <si>
    <t>黑尔·坎普3</t>
  </si>
  <si>
    <t>天使·缇娜</t>
    <phoneticPr fontId="1" type="noConversion"/>
  </si>
  <si>
    <t>1301008#1302008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</si>
</sst>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>
      <alignment horizontal="center" vertical="center"/>
    </xf>
    <xf numFmtId="0" fontId="4" fillId="3" borderId="0">
      <alignment horizontal="center" vertical="top" wrapText="1"/>
    </xf>
    <xf numFmtId="0" fontId="2" fillId="0" borderId="15">
      <alignment vertical="top" wrapText="1"/>
    </xf>
    <xf numFmtId="0" fontId="5" fillId="0" borderId="10">
      <alignment horizontal="center" vertical="center"/>
    </xf>
    <xf numFmtId="0" fontId="6" fillId="4" borderId="15">
      <alignment horizontal="center" vertical="center" shrinkToFit="1"/>
    </xf>
    <xf numFmtId="0" fontId="3" fillId="5" borderId="15">
      <alignment horizontal="center" vertical="center" wrapText="1"/>
    </xf>
  </cellStyleXfs>
  <cellXfs count="7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2" borderId="4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0" xfId="0" applyFill="1"/>
    <xf numFmtId="0" fontId="0" fillId="2" borderId="5" xfId="0" applyFill="1" applyBorder="1"/>
    <xf numFmtId="0" fontId="0" fillId="2" borderId="12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20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" xfId="0" applyFill="1" applyBorder="1"/>
    <xf numFmtId="0" fontId="0" fillId="2" borderId="24" xfId="0" applyFill="1" applyBorder="1"/>
    <xf numFmtId="0" fontId="0" fillId="2" borderId="3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0" borderId="0" xfId="1">
      <alignment horizontal="center" vertical="center"/>
    </xf>
    <xf numFmtId="0" fontId="4" fillId="3" borderId="0" xfId="2">
      <alignment horizontal="center" vertical="top" wrapText="1"/>
    </xf>
    <xf numFmtId="0" fontId="2" fillId="0" borderId="15" xfId="3">
      <alignment vertical="top" wrapText="1"/>
    </xf>
    <xf numFmtId="0" fontId="6" fillId="4" borderId="15" xfId="5">
      <alignment horizontal="center" vertical="center" shrinkToFit="1"/>
    </xf>
    <xf numFmtId="0" fontId="3" fillId="5" borderId="15" xfId="6">
      <alignment horizontal="center" vertical="center" wrapText="1"/>
    </xf>
    <xf numFmtId="10" fontId="3" fillId="5" borderId="15" xfId="6" applyNumberFormat="1">
      <alignment horizontal="center" vertical="center" wrapText="1"/>
    </xf>
    <xf numFmtId="0" fontId="6" fillId="4" borderId="36" xfId="5" applyBorder="1">
      <alignment horizontal="center" vertical="center" shrinkToFit="1"/>
    </xf>
    <xf numFmtId="2" fontId="2" fillId="0" borderId="15" xfId="3" applyNumberFormat="1">
      <alignment vertical="top" wrapText="1"/>
    </xf>
    <xf numFmtId="0" fontId="0" fillId="2" borderId="15" xfId="0" applyFill="1" applyBorder="1"/>
    <xf numFmtId="0" fontId="0" fillId="2" borderId="21" xfId="0" applyFill="1" applyBorder="1"/>
    <xf numFmtId="0" fontId="0" fillId="2" borderId="1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19" xfId="0" applyFill="1" applyBorder="1"/>
    <xf numFmtId="0" fontId="5" fillId="0" borderId="15" xfId="4" applyBorder="1">
      <alignment horizontal="center" vertical="center"/>
    </xf>
    <xf numFmtId="0" fontId="5" fillId="0" borderId="10" xfId="4">
      <alignment horizontal="center" vertical="center"/>
    </xf>
  </cellXfs>
  <cellStyles count="7">
    <cellStyle name="Grid" xfId="3" xr:uid="{00000000-0005-0000-0000-000000000000}"/>
    <cellStyle name="常规" xfId="0" builtinId="0"/>
    <cellStyle name="大标题" xfId="4" xr:uid="{00000000-0005-0000-0000-000002000000}"/>
    <cellStyle name="横向标题" xfId="5" xr:uid="{00000000-0005-0000-0000-000003000000}"/>
    <cellStyle name="因变Grid" xfId="6" xr:uid="{00000000-0005-0000-0000-000004000000}"/>
    <cellStyle name="英文标题" xfId="1" xr:uid="{00000000-0005-0000-0000-000005000000}"/>
    <cellStyle name="中文标题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workbookViewId="0">
      <selection activeCell="D1" sqref="D1:D1048576"/>
    </sheetView>
  </sheetViews>
  <sheetFormatPr defaultRowHeight="14.25" x14ac:dyDescent="0.2"/>
  <cols>
    <col min="5" max="5" width="15.125" bestFit="1" customWidth="1"/>
    <col min="6" max="6" width="98.375" bestFit="1" customWidth="1"/>
  </cols>
  <sheetData>
    <row r="1" spans="1:12" ht="15" thickBot="1" x14ac:dyDescent="0.25">
      <c r="A1" s="3" t="s">
        <v>0</v>
      </c>
      <c r="B1" s="11" t="s">
        <v>1</v>
      </c>
      <c r="C1" s="7" t="s">
        <v>2</v>
      </c>
      <c r="D1" s="7" t="s">
        <v>301</v>
      </c>
      <c r="E1" s="11" t="s">
        <v>7</v>
      </c>
      <c r="F1" s="11" t="s">
        <v>8</v>
      </c>
      <c r="G1" t="s">
        <v>33</v>
      </c>
      <c r="H1" t="s">
        <v>36</v>
      </c>
      <c r="I1" t="s">
        <v>34</v>
      </c>
      <c r="J1" t="s">
        <v>37</v>
      </c>
      <c r="K1" t="s">
        <v>35</v>
      </c>
      <c r="L1" t="s">
        <v>38</v>
      </c>
    </row>
    <row r="2" spans="1:12" x14ac:dyDescent="0.2">
      <c r="A2" s="4" t="s">
        <v>3</v>
      </c>
      <c r="B2" s="12">
        <v>1</v>
      </c>
      <c r="C2" s="8">
        <v>1</v>
      </c>
      <c r="D2" s="8">
        <v>1</v>
      </c>
      <c r="E2" s="12" t="s">
        <v>5</v>
      </c>
      <c r="F2" s="12" t="s">
        <v>9</v>
      </c>
    </row>
    <row r="3" spans="1:12" x14ac:dyDescent="0.2">
      <c r="A3" s="5" t="s">
        <v>3</v>
      </c>
      <c r="B3" s="13">
        <v>1</v>
      </c>
      <c r="C3" s="9">
        <v>2</v>
      </c>
      <c r="D3" s="9">
        <v>2</v>
      </c>
      <c r="E3" s="13" t="s">
        <v>5</v>
      </c>
      <c r="F3" s="13"/>
    </row>
    <row r="4" spans="1:12" x14ac:dyDescent="0.2">
      <c r="A4" s="5" t="s">
        <v>3</v>
      </c>
      <c r="B4" s="13">
        <v>1</v>
      </c>
      <c r="C4" s="9">
        <v>3</v>
      </c>
      <c r="D4" s="9">
        <v>3</v>
      </c>
      <c r="E4" s="13" t="s">
        <v>5</v>
      </c>
      <c r="F4" s="13"/>
    </row>
    <row r="5" spans="1:12" x14ac:dyDescent="0.2">
      <c r="A5" s="5" t="s">
        <v>3</v>
      </c>
      <c r="B5" s="13">
        <v>1</v>
      </c>
      <c r="C5" s="9">
        <v>4</v>
      </c>
      <c r="D5" s="9">
        <v>4</v>
      </c>
      <c r="E5" s="13" t="s">
        <v>5</v>
      </c>
      <c r="F5" s="13"/>
    </row>
    <row r="6" spans="1:12" x14ac:dyDescent="0.2">
      <c r="A6" s="5" t="s">
        <v>3</v>
      </c>
      <c r="B6" s="13">
        <v>1</v>
      </c>
      <c r="C6" s="9">
        <v>5</v>
      </c>
      <c r="D6" s="9">
        <v>5</v>
      </c>
      <c r="E6" s="13" t="s">
        <v>5</v>
      </c>
      <c r="F6" s="13"/>
    </row>
    <row r="7" spans="1:12" ht="15" thickBot="1" x14ac:dyDescent="0.25">
      <c r="A7" s="6" t="s">
        <v>3</v>
      </c>
      <c r="B7" s="14">
        <v>1</v>
      </c>
      <c r="C7" s="10">
        <v>6</v>
      </c>
      <c r="D7" s="10">
        <v>6</v>
      </c>
      <c r="E7" s="14" t="s">
        <v>4</v>
      </c>
      <c r="F7" s="14" t="s">
        <v>10</v>
      </c>
    </row>
    <row r="8" spans="1:12" x14ac:dyDescent="0.2">
      <c r="A8" s="4" t="s">
        <v>3</v>
      </c>
      <c r="B8" s="12">
        <v>2</v>
      </c>
      <c r="C8" s="8">
        <v>1</v>
      </c>
      <c r="D8" s="8">
        <v>7</v>
      </c>
      <c r="E8" s="12" t="s">
        <v>6</v>
      </c>
      <c r="F8" s="12" t="s">
        <v>11</v>
      </c>
    </row>
    <row r="9" spans="1:12" x14ac:dyDescent="0.2">
      <c r="A9" s="5" t="s">
        <v>3</v>
      </c>
      <c r="B9" s="13">
        <v>2</v>
      </c>
      <c r="C9" s="9">
        <v>2</v>
      </c>
      <c r="D9" s="9">
        <v>8</v>
      </c>
      <c r="E9" s="13" t="s">
        <v>5</v>
      </c>
      <c r="F9" s="13"/>
    </row>
    <row r="10" spans="1:12" x14ac:dyDescent="0.2">
      <c r="A10" s="5" t="s">
        <v>3</v>
      </c>
      <c r="B10" s="13">
        <v>2</v>
      </c>
      <c r="C10" s="9">
        <v>3</v>
      </c>
      <c r="D10" s="9">
        <v>9</v>
      </c>
      <c r="E10" s="13" t="s">
        <v>6</v>
      </c>
      <c r="F10" s="13" t="s">
        <v>12</v>
      </c>
    </row>
    <row r="11" spans="1:12" x14ac:dyDescent="0.2">
      <c r="A11" s="5" t="s">
        <v>3</v>
      </c>
      <c r="B11" s="13">
        <v>2</v>
      </c>
      <c r="C11" s="9">
        <v>4</v>
      </c>
      <c r="D11" s="9">
        <v>10</v>
      </c>
      <c r="E11" s="13" t="s">
        <v>5</v>
      </c>
      <c r="F11" s="13"/>
    </row>
    <row r="12" spans="1:12" x14ac:dyDescent="0.2">
      <c r="A12" s="5" t="s">
        <v>3</v>
      </c>
      <c r="B12" s="13">
        <v>2</v>
      </c>
      <c r="C12" s="9">
        <v>5</v>
      </c>
      <c r="D12" s="9">
        <v>11</v>
      </c>
      <c r="E12" s="13" t="s">
        <v>6</v>
      </c>
      <c r="F12" s="13" t="s">
        <v>13</v>
      </c>
    </row>
    <row r="13" spans="1:12" x14ac:dyDescent="0.2">
      <c r="A13" s="5" t="s">
        <v>3</v>
      </c>
      <c r="B13" s="13">
        <v>2</v>
      </c>
      <c r="C13" s="9">
        <v>6</v>
      </c>
      <c r="D13" s="9">
        <v>12</v>
      </c>
      <c r="E13" s="13" t="s">
        <v>5</v>
      </c>
      <c r="F13" s="13"/>
    </row>
    <row r="14" spans="1:12" x14ac:dyDescent="0.2">
      <c r="A14" s="5" t="s">
        <v>3</v>
      </c>
      <c r="B14" s="13">
        <v>2</v>
      </c>
      <c r="C14" s="9">
        <v>7</v>
      </c>
      <c r="D14" s="9">
        <v>13</v>
      </c>
      <c r="E14" s="13" t="s">
        <v>6</v>
      </c>
      <c r="F14" s="13" t="s">
        <v>14</v>
      </c>
    </row>
    <row r="15" spans="1:12" x14ac:dyDescent="0.2">
      <c r="A15" s="5" t="s">
        <v>3</v>
      </c>
      <c r="B15" s="13">
        <v>2</v>
      </c>
      <c r="C15" s="9">
        <v>8</v>
      </c>
      <c r="D15" s="9">
        <v>14</v>
      </c>
      <c r="E15" s="13" t="s">
        <v>5</v>
      </c>
      <c r="F15" s="13"/>
    </row>
    <row r="16" spans="1:12" ht="15" thickBot="1" x14ac:dyDescent="0.25">
      <c r="A16" s="6" t="s">
        <v>3</v>
      </c>
      <c r="B16" s="14">
        <v>2</v>
      </c>
      <c r="C16" s="10">
        <v>9</v>
      </c>
      <c r="D16" s="10">
        <v>15</v>
      </c>
      <c r="E16" s="14" t="s">
        <v>6</v>
      </c>
      <c r="F16" s="14" t="s">
        <v>15</v>
      </c>
    </row>
    <row r="17" spans="1:6" x14ac:dyDescent="0.2">
      <c r="A17" s="4" t="s">
        <v>3</v>
      </c>
      <c r="B17" s="12">
        <v>3</v>
      </c>
      <c r="C17" s="8">
        <v>1</v>
      </c>
      <c r="D17" s="8">
        <v>16</v>
      </c>
      <c r="E17" s="12" t="s">
        <v>4</v>
      </c>
      <c r="F17" s="12" t="s">
        <v>16</v>
      </c>
    </row>
    <row r="18" spans="1:6" x14ac:dyDescent="0.2">
      <c r="A18" s="5" t="s">
        <v>3</v>
      </c>
      <c r="B18" s="13">
        <v>3</v>
      </c>
      <c r="C18" s="9">
        <v>2</v>
      </c>
      <c r="D18" s="9">
        <v>17</v>
      </c>
      <c r="E18" s="13" t="s">
        <v>5</v>
      </c>
      <c r="F18" s="13"/>
    </row>
    <row r="19" spans="1:6" x14ac:dyDescent="0.2">
      <c r="A19" s="5" t="s">
        <v>3</v>
      </c>
      <c r="B19" s="13">
        <v>3</v>
      </c>
      <c r="C19" s="9">
        <v>3</v>
      </c>
      <c r="D19" s="9">
        <v>18</v>
      </c>
      <c r="E19" s="13" t="s">
        <v>5</v>
      </c>
      <c r="F19" s="13"/>
    </row>
    <row r="20" spans="1:6" x14ac:dyDescent="0.2">
      <c r="A20" s="5" t="s">
        <v>3</v>
      </c>
      <c r="B20" s="13">
        <v>3</v>
      </c>
      <c r="C20" s="9">
        <v>4</v>
      </c>
      <c r="D20" s="9">
        <v>19</v>
      </c>
      <c r="E20" s="13" t="s">
        <v>5</v>
      </c>
      <c r="F20" s="13"/>
    </row>
    <row r="21" spans="1:6" x14ac:dyDescent="0.2">
      <c r="A21" s="5" t="s">
        <v>3</v>
      </c>
      <c r="B21" s="13">
        <v>3</v>
      </c>
      <c r="C21" s="9">
        <v>5</v>
      </c>
      <c r="D21" s="9">
        <v>20</v>
      </c>
      <c r="E21" s="13" t="s">
        <v>5</v>
      </c>
      <c r="F21" s="13"/>
    </row>
    <row r="22" spans="1:6" x14ac:dyDescent="0.2">
      <c r="A22" s="5" t="s">
        <v>3</v>
      </c>
      <c r="B22" s="13">
        <v>3</v>
      </c>
      <c r="C22" s="9">
        <v>6</v>
      </c>
      <c r="D22" s="9">
        <v>21</v>
      </c>
      <c r="E22" s="13" t="s">
        <v>5</v>
      </c>
      <c r="F22" s="13"/>
    </row>
    <row r="23" spans="1:6" x14ac:dyDescent="0.2">
      <c r="A23" s="5" t="s">
        <v>3</v>
      </c>
      <c r="B23" s="13">
        <v>3</v>
      </c>
      <c r="C23" s="9">
        <v>7</v>
      </c>
      <c r="D23" s="9">
        <v>22</v>
      </c>
      <c r="E23" s="13" t="s">
        <v>4</v>
      </c>
      <c r="F23" s="13" t="s">
        <v>17</v>
      </c>
    </row>
    <row r="24" spans="1:6" x14ac:dyDescent="0.2">
      <c r="A24" s="5" t="s">
        <v>3</v>
      </c>
      <c r="B24" s="13">
        <v>3</v>
      </c>
      <c r="C24" s="9">
        <v>8</v>
      </c>
      <c r="D24" s="9">
        <v>23</v>
      </c>
      <c r="E24" s="13" t="s">
        <v>5</v>
      </c>
      <c r="F24" s="13"/>
    </row>
    <row r="25" spans="1:6" x14ac:dyDescent="0.2">
      <c r="A25" s="5" t="s">
        <v>3</v>
      </c>
      <c r="B25" s="13">
        <v>3</v>
      </c>
      <c r="C25" s="9">
        <v>9</v>
      </c>
      <c r="D25" s="9">
        <v>24</v>
      </c>
      <c r="E25" s="13" t="s">
        <v>5</v>
      </c>
      <c r="F25" s="13"/>
    </row>
    <row r="26" spans="1:6" x14ac:dyDescent="0.2">
      <c r="A26" s="5" t="s">
        <v>3</v>
      </c>
      <c r="B26" s="13">
        <v>3</v>
      </c>
      <c r="C26" s="9">
        <v>10</v>
      </c>
      <c r="D26" s="9">
        <v>25</v>
      </c>
      <c r="E26" s="13" t="s">
        <v>5</v>
      </c>
      <c r="F26" s="13"/>
    </row>
    <row r="27" spans="1:6" x14ac:dyDescent="0.2">
      <c r="A27" s="5" t="s">
        <v>3</v>
      </c>
      <c r="B27" s="13">
        <v>3</v>
      </c>
      <c r="C27" s="9">
        <v>11</v>
      </c>
      <c r="D27" s="9">
        <v>26</v>
      </c>
      <c r="E27" s="13" t="s">
        <v>5</v>
      </c>
      <c r="F27" s="13"/>
    </row>
    <row r="28" spans="1:6" x14ac:dyDescent="0.2">
      <c r="A28" s="5" t="s">
        <v>3</v>
      </c>
      <c r="B28" s="13">
        <v>3</v>
      </c>
      <c r="C28" s="9">
        <v>12</v>
      </c>
      <c r="D28" s="9">
        <v>27</v>
      </c>
      <c r="E28" s="13" t="s">
        <v>5</v>
      </c>
      <c r="F28" s="13"/>
    </row>
    <row r="29" spans="1:6" x14ac:dyDescent="0.2">
      <c r="A29" s="5" t="s">
        <v>3</v>
      </c>
      <c r="B29" s="13">
        <v>3</v>
      </c>
      <c r="C29" s="9">
        <v>13</v>
      </c>
      <c r="D29" s="9">
        <v>28</v>
      </c>
      <c r="E29" s="13" t="s">
        <v>5</v>
      </c>
      <c r="F29" s="13"/>
    </row>
    <row r="30" spans="1:6" x14ac:dyDescent="0.2">
      <c r="A30" s="5" t="s">
        <v>3</v>
      </c>
      <c r="B30" s="13">
        <v>3</v>
      </c>
      <c r="C30" s="9">
        <v>14</v>
      </c>
      <c r="D30" s="9">
        <v>29</v>
      </c>
      <c r="E30" s="13" t="s">
        <v>5</v>
      </c>
      <c r="F30" s="13"/>
    </row>
    <row r="31" spans="1:6" ht="15" thickBot="1" x14ac:dyDescent="0.25">
      <c r="A31" s="6" t="s">
        <v>3</v>
      </c>
      <c r="B31" s="14">
        <v>3</v>
      </c>
      <c r="C31" s="10">
        <v>15</v>
      </c>
      <c r="D31" s="10">
        <v>30</v>
      </c>
      <c r="E31" s="14" t="s">
        <v>4</v>
      </c>
      <c r="F31" s="14" t="s">
        <v>18</v>
      </c>
    </row>
    <row r="32" spans="1:6" x14ac:dyDescent="0.2">
      <c r="A32" s="4" t="s">
        <v>3</v>
      </c>
      <c r="B32" s="12">
        <v>4</v>
      </c>
      <c r="C32" s="8">
        <v>1</v>
      </c>
      <c r="D32" s="8">
        <v>31</v>
      </c>
      <c r="E32" s="12" t="s">
        <v>4</v>
      </c>
      <c r="F32" s="12" t="s">
        <v>19</v>
      </c>
    </row>
    <row r="33" spans="1:6" x14ac:dyDescent="0.2">
      <c r="A33" s="5" t="s">
        <v>3</v>
      </c>
      <c r="B33" s="13">
        <v>4</v>
      </c>
      <c r="C33" s="9">
        <v>2</v>
      </c>
      <c r="D33" s="9">
        <v>32</v>
      </c>
      <c r="E33" s="13" t="s">
        <v>5</v>
      </c>
      <c r="F33" s="13"/>
    </row>
    <row r="34" spans="1:6" x14ac:dyDescent="0.2">
      <c r="A34" s="5" t="s">
        <v>3</v>
      </c>
      <c r="B34" s="13">
        <v>4</v>
      </c>
      <c r="C34" s="9">
        <v>3</v>
      </c>
      <c r="D34" s="9">
        <v>33</v>
      </c>
      <c r="E34" s="13" t="s">
        <v>5</v>
      </c>
      <c r="F34" s="13"/>
    </row>
    <row r="35" spans="1:6" x14ac:dyDescent="0.2">
      <c r="A35" s="5" t="s">
        <v>3</v>
      </c>
      <c r="B35" s="13">
        <v>4</v>
      </c>
      <c r="C35" s="9">
        <v>4</v>
      </c>
      <c r="D35" s="9">
        <v>34</v>
      </c>
      <c r="E35" s="13" t="s">
        <v>5</v>
      </c>
      <c r="F35" s="13"/>
    </row>
    <row r="36" spans="1:6" x14ac:dyDescent="0.2">
      <c r="A36" s="5" t="s">
        <v>3</v>
      </c>
      <c r="B36" s="13">
        <v>4</v>
      </c>
      <c r="C36" s="9">
        <v>5</v>
      </c>
      <c r="D36" s="9">
        <v>35</v>
      </c>
      <c r="E36" s="13" t="s">
        <v>5</v>
      </c>
      <c r="F36" s="13"/>
    </row>
    <row r="37" spans="1:6" x14ac:dyDescent="0.2">
      <c r="A37" s="5" t="s">
        <v>3</v>
      </c>
      <c r="B37" s="13">
        <v>4</v>
      </c>
      <c r="C37" s="9">
        <v>6</v>
      </c>
      <c r="D37" s="9">
        <v>36</v>
      </c>
      <c r="E37" s="13" t="s">
        <v>5</v>
      </c>
      <c r="F37" s="13"/>
    </row>
    <row r="38" spans="1:6" x14ac:dyDescent="0.2">
      <c r="A38" s="5" t="s">
        <v>3</v>
      </c>
      <c r="B38" s="13">
        <v>4</v>
      </c>
      <c r="C38" s="9">
        <v>7</v>
      </c>
      <c r="D38" s="9">
        <v>37</v>
      </c>
      <c r="E38" s="13" t="s">
        <v>5</v>
      </c>
      <c r="F38" s="13"/>
    </row>
    <row r="39" spans="1:6" x14ac:dyDescent="0.2">
      <c r="A39" s="5" t="s">
        <v>3</v>
      </c>
      <c r="B39" s="13">
        <v>4</v>
      </c>
      <c r="C39" s="9">
        <v>8</v>
      </c>
      <c r="D39" s="9">
        <v>38</v>
      </c>
      <c r="E39" s="13" t="s">
        <v>5</v>
      </c>
      <c r="F39" s="13"/>
    </row>
    <row r="40" spans="1:6" x14ac:dyDescent="0.2">
      <c r="A40" s="5" t="s">
        <v>3</v>
      </c>
      <c r="B40" s="13">
        <v>4</v>
      </c>
      <c r="C40" s="9">
        <v>9</v>
      </c>
      <c r="D40" s="9">
        <v>39</v>
      </c>
      <c r="E40" s="13" t="s">
        <v>4</v>
      </c>
      <c r="F40" s="13" t="s">
        <v>20</v>
      </c>
    </row>
    <row r="41" spans="1:6" x14ac:dyDescent="0.2">
      <c r="A41" s="5" t="s">
        <v>3</v>
      </c>
      <c r="B41" s="13">
        <v>4</v>
      </c>
      <c r="C41" s="9">
        <v>10</v>
      </c>
      <c r="D41" s="9">
        <v>40</v>
      </c>
      <c r="E41" s="13" t="s">
        <v>5</v>
      </c>
      <c r="F41" s="13"/>
    </row>
    <row r="42" spans="1:6" x14ac:dyDescent="0.2">
      <c r="A42" s="5" t="s">
        <v>3</v>
      </c>
      <c r="B42" s="13">
        <v>4</v>
      </c>
      <c r="C42" s="9">
        <v>11</v>
      </c>
      <c r="D42" s="9">
        <v>41</v>
      </c>
      <c r="E42" s="13" t="s">
        <v>5</v>
      </c>
      <c r="F42" s="13"/>
    </row>
    <row r="43" spans="1:6" x14ac:dyDescent="0.2">
      <c r="A43" s="5" t="s">
        <v>3</v>
      </c>
      <c r="B43" s="13">
        <v>4</v>
      </c>
      <c r="C43" s="9">
        <v>12</v>
      </c>
      <c r="D43" s="9">
        <v>42</v>
      </c>
      <c r="E43" s="13" t="s">
        <v>6</v>
      </c>
      <c r="F43" s="13" t="s">
        <v>21</v>
      </c>
    </row>
    <row r="44" spans="1:6" x14ac:dyDescent="0.2">
      <c r="A44" s="5" t="s">
        <v>3</v>
      </c>
      <c r="B44" s="13">
        <v>4</v>
      </c>
      <c r="C44" s="9">
        <v>13</v>
      </c>
      <c r="D44" s="9">
        <v>43</v>
      </c>
      <c r="E44" s="13" t="s">
        <v>5</v>
      </c>
      <c r="F44" s="13"/>
    </row>
    <row r="45" spans="1:6" x14ac:dyDescent="0.2">
      <c r="A45" s="5" t="s">
        <v>3</v>
      </c>
      <c r="B45" s="13">
        <v>4</v>
      </c>
      <c r="C45" s="9">
        <v>14</v>
      </c>
      <c r="D45" s="9">
        <v>44</v>
      </c>
      <c r="E45" s="13" t="s">
        <v>5</v>
      </c>
      <c r="F45" s="13"/>
    </row>
    <row r="46" spans="1:6" ht="15" thickBot="1" x14ac:dyDescent="0.25">
      <c r="A46" s="6" t="s">
        <v>3</v>
      </c>
      <c r="B46" s="14">
        <v>4</v>
      </c>
      <c r="C46" s="10">
        <v>15</v>
      </c>
      <c r="D46" s="10">
        <v>45</v>
      </c>
      <c r="E46" s="14" t="s">
        <v>6</v>
      </c>
      <c r="F46" s="14" t="s">
        <v>22</v>
      </c>
    </row>
    <row r="47" spans="1:6" x14ac:dyDescent="0.2">
      <c r="A47" s="4" t="s">
        <v>3</v>
      </c>
      <c r="B47" s="12">
        <v>5</v>
      </c>
      <c r="C47" s="8">
        <v>1</v>
      </c>
      <c r="D47" s="8">
        <v>46</v>
      </c>
      <c r="E47" s="12" t="s">
        <v>5</v>
      </c>
      <c r="F47" s="12"/>
    </row>
    <row r="48" spans="1:6" x14ac:dyDescent="0.2">
      <c r="A48" s="5" t="s">
        <v>3</v>
      </c>
      <c r="B48" s="13">
        <v>5</v>
      </c>
      <c r="C48" s="9">
        <v>2</v>
      </c>
      <c r="D48" s="9">
        <v>47</v>
      </c>
      <c r="E48" s="13" t="s">
        <v>5</v>
      </c>
      <c r="F48" s="13"/>
    </row>
    <row r="49" spans="1:6" x14ac:dyDescent="0.2">
      <c r="A49" s="5" t="s">
        <v>3</v>
      </c>
      <c r="B49" s="13">
        <v>5</v>
      </c>
      <c r="C49" s="9">
        <v>3</v>
      </c>
      <c r="D49" s="9">
        <v>48</v>
      </c>
      <c r="E49" s="13" t="s">
        <v>6</v>
      </c>
      <c r="F49" s="13" t="s">
        <v>23</v>
      </c>
    </row>
    <row r="50" spans="1:6" x14ac:dyDescent="0.2">
      <c r="A50" s="5" t="s">
        <v>3</v>
      </c>
      <c r="B50" s="13">
        <v>5</v>
      </c>
      <c r="C50" s="9">
        <v>4</v>
      </c>
      <c r="D50" s="9">
        <v>49</v>
      </c>
      <c r="E50" s="13" t="s">
        <v>5</v>
      </c>
      <c r="F50" s="13"/>
    </row>
    <row r="51" spans="1:6" x14ac:dyDescent="0.2">
      <c r="A51" s="5" t="s">
        <v>3</v>
      </c>
      <c r="B51" s="13">
        <v>5</v>
      </c>
      <c r="C51" s="9">
        <v>5</v>
      </c>
      <c r="D51" s="9">
        <v>50</v>
      </c>
      <c r="E51" s="13" t="s">
        <v>5</v>
      </c>
      <c r="F51" s="13"/>
    </row>
    <row r="52" spans="1:6" x14ac:dyDescent="0.2">
      <c r="A52" s="5" t="s">
        <v>3</v>
      </c>
      <c r="B52" s="13">
        <v>5</v>
      </c>
      <c r="C52" s="9">
        <v>6</v>
      </c>
      <c r="D52" s="9">
        <v>51</v>
      </c>
      <c r="E52" s="13" t="s">
        <v>6</v>
      </c>
      <c r="F52" s="13" t="s">
        <v>24</v>
      </c>
    </row>
    <row r="53" spans="1:6" x14ac:dyDescent="0.2">
      <c r="A53" s="5" t="s">
        <v>3</v>
      </c>
      <c r="B53" s="13">
        <v>5</v>
      </c>
      <c r="C53" s="9">
        <v>7</v>
      </c>
      <c r="D53" s="9">
        <v>52</v>
      </c>
      <c r="E53" s="13" t="s">
        <v>4</v>
      </c>
      <c r="F53" s="13" t="s">
        <v>25</v>
      </c>
    </row>
    <row r="54" spans="1:6" x14ac:dyDescent="0.2">
      <c r="A54" s="5" t="s">
        <v>3</v>
      </c>
      <c r="B54" s="13">
        <v>5</v>
      </c>
      <c r="C54" s="9">
        <v>8</v>
      </c>
      <c r="D54" s="9">
        <v>53</v>
      </c>
      <c r="E54" s="13" t="s">
        <v>5</v>
      </c>
      <c r="F54" s="13"/>
    </row>
    <row r="55" spans="1:6" x14ac:dyDescent="0.2">
      <c r="A55" s="5" t="s">
        <v>3</v>
      </c>
      <c r="B55" s="13">
        <v>5</v>
      </c>
      <c r="C55" s="9">
        <v>9</v>
      </c>
      <c r="D55" s="9">
        <v>54</v>
      </c>
      <c r="E55" s="13" t="s">
        <v>5</v>
      </c>
      <c r="F55" s="13"/>
    </row>
    <row r="56" spans="1:6" x14ac:dyDescent="0.2">
      <c r="A56" s="5" t="s">
        <v>3</v>
      </c>
      <c r="B56" s="13">
        <v>5</v>
      </c>
      <c r="C56" s="9">
        <v>10</v>
      </c>
      <c r="D56" s="9">
        <v>55</v>
      </c>
      <c r="E56" s="13" t="s">
        <v>5</v>
      </c>
      <c r="F56" s="13"/>
    </row>
    <row r="57" spans="1:6" x14ac:dyDescent="0.2">
      <c r="A57" s="5" t="s">
        <v>3</v>
      </c>
      <c r="B57" s="13">
        <v>5</v>
      </c>
      <c r="C57" s="9">
        <v>11</v>
      </c>
      <c r="D57" s="9">
        <v>56</v>
      </c>
      <c r="E57" s="13" t="s">
        <v>5</v>
      </c>
      <c r="F57" s="13"/>
    </row>
    <row r="58" spans="1:6" x14ac:dyDescent="0.2">
      <c r="A58" s="5" t="s">
        <v>3</v>
      </c>
      <c r="B58" s="13">
        <v>5</v>
      </c>
      <c r="C58" s="9">
        <v>12</v>
      </c>
      <c r="D58" s="9">
        <v>57</v>
      </c>
      <c r="E58" s="13" t="s">
        <v>5</v>
      </c>
      <c r="F58" s="13"/>
    </row>
    <row r="59" spans="1:6" x14ac:dyDescent="0.2">
      <c r="A59" s="5" t="s">
        <v>3</v>
      </c>
      <c r="B59" s="13">
        <v>5</v>
      </c>
      <c r="C59" s="9">
        <v>13</v>
      </c>
      <c r="D59" s="9">
        <v>58</v>
      </c>
      <c r="E59" s="13" t="s">
        <v>5</v>
      </c>
      <c r="F59" s="13"/>
    </row>
    <row r="60" spans="1:6" x14ac:dyDescent="0.2">
      <c r="A60" s="5" t="s">
        <v>3</v>
      </c>
      <c r="B60" s="13">
        <v>5</v>
      </c>
      <c r="C60" s="9">
        <v>14</v>
      </c>
      <c r="D60" s="9">
        <v>59</v>
      </c>
      <c r="E60" s="13" t="s">
        <v>6</v>
      </c>
      <c r="F60" s="13" t="s">
        <v>26</v>
      </c>
    </row>
    <row r="61" spans="1:6" ht="15" thickBot="1" x14ac:dyDescent="0.25">
      <c r="A61" s="6" t="s">
        <v>3</v>
      </c>
      <c r="B61" s="14">
        <v>5</v>
      </c>
      <c r="C61" s="10">
        <v>15</v>
      </c>
      <c r="D61" s="10">
        <v>60</v>
      </c>
      <c r="E61" s="14" t="s">
        <v>4</v>
      </c>
      <c r="F61" s="14" t="s">
        <v>27</v>
      </c>
    </row>
    <row r="62" spans="1:6" x14ac:dyDescent="0.2">
      <c r="A62" s="4" t="s">
        <v>3</v>
      </c>
      <c r="B62" s="12">
        <v>6</v>
      </c>
      <c r="C62" s="8">
        <v>1</v>
      </c>
      <c r="D62" s="8">
        <v>61</v>
      </c>
      <c r="E62" s="12" t="s">
        <v>6</v>
      </c>
      <c r="F62" s="12" t="s">
        <v>28</v>
      </c>
    </row>
    <row r="63" spans="1:6" x14ac:dyDescent="0.2">
      <c r="A63" s="5" t="s">
        <v>3</v>
      </c>
      <c r="B63" s="13">
        <v>6</v>
      </c>
      <c r="C63" s="9">
        <v>2</v>
      </c>
      <c r="D63" s="9">
        <v>62</v>
      </c>
      <c r="E63" s="13" t="s">
        <v>5</v>
      </c>
      <c r="F63" s="13"/>
    </row>
    <row r="64" spans="1:6" x14ac:dyDescent="0.2">
      <c r="A64" s="5" t="s">
        <v>3</v>
      </c>
      <c r="B64" s="13">
        <v>6</v>
      </c>
      <c r="C64" s="9">
        <v>3</v>
      </c>
      <c r="D64" s="9">
        <v>63</v>
      </c>
      <c r="E64" s="13" t="s">
        <v>5</v>
      </c>
      <c r="F64" s="13"/>
    </row>
    <row r="65" spans="1:6" x14ac:dyDescent="0.2">
      <c r="A65" s="5" t="s">
        <v>3</v>
      </c>
      <c r="B65" s="13">
        <v>6</v>
      </c>
      <c r="C65" s="9">
        <v>4</v>
      </c>
      <c r="D65" s="9">
        <v>64</v>
      </c>
      <c r="E65" s="13" t="s">
        <v>5</v>
      </c>
      <c r="F65" s="13"/>
    </row>
    <row r="66" spans="1:6" x14ac:dyDescent="0.2">
      <c r="A66" s="5" t="s">
        <v>3</v>
      </c>
      <c r="B66" s="13">
        <v>6</v>
      </c>
      <c r="C66" s="9">
        <v>5</v>
      </c>
      <c r="D66" s="9">
        <v>65</v>
      </c>
      <c r="E66" s="13" t="s">
        <v>5</v>
      </c>
      <c r="F66" s="13"/>
    </row>
    <row r="67" spans="1:6" x14ac:dyDescent="0.2">
      <c r="A67" s="5" t="s">
        <v>3</v>
      </c>
      <c r="B67" s="13">
        <v>6</v>
      </c>
      <c r="C67" s="9">
        <v>6</v>
      </c>
      <c r="D67" s="9">
        <v>66</v>
      </c>
      <c r="E67" s="13" t="s">
        <v>5</v>
      </c>
      <c r="F67" s="13"/>
    </row>
    <row r="68" spans="1:6" x14ac:dyDescent="0.2">
      <c r="A68" s="5" t="s">
        <v>3</v>
      </c>
      <c r="B68" s="13">
        <v>6</v>
      </c>
      <c r="C68" s="9">
        <v>7</v>
      </c>
      <c r="D68" s="9">
        <v>67</v>
      </c>
      <c r="E68" s="13" t="s">
        <v>6</v>
      </c>
      <c r="F68" s="13" t="s">
        <v>29</v>
      </c>
    </row>
    <row r="69" spans="1:6" x14ac:dyDescent="0.2">
      <c r="A69" s="5" t="s">
        <v>3</v>
      </c>
      <c r="B69" s="13">
        <v>6</v>
      </c>
      <c r="C69" s="9">
        <v>8</v>
      </c>
      <c r="D69" s="9">
        <v>68</v>
      </c>
      <c r="E69" s="13" t="s">
        <v>5</v>
      </c>
      <c r="F69" s="13"/>
    </row>
    <row r="70" spans="1:6" x14ac:dyDescent="0.2">
      <c r="A70" s="5" t="s">
        <v>3</v>
      </c>
      <c r="B70" s="13">
        <v>6</v>
      </c>
      <c r="C70" s="9">
        <v>9</v>
      </c>
      <c r="D70" s="9">
        <v>69</v>
      </c>
      <c r="E70" s="13" t="s">
        <v>5</v>
      </c>
      <c r="F70" s="13"/>
    </row>
    <row r="71" spans="1:6" x14ac:dyDescent="0.2">
      <c r="A71" s="5" t="s">
        <v>3</v>
      </c>
      <c r="B71" s="13">
        <v>6</v>
      </c>
      <c r="C71" s="9">
        <v>10</v>
      </c>
      <c r="D71" s="9">
        <v>70</v>
      </c>
      <c r="E71" s="13" t="s">
        <v>5</v>
      </c>
      <c r="F71" s="13"/>
    </row>
    <row r="72" spans="1:6" x14ac:dyDescent="0.2">
      <c r="A72" s="5" t="s">
        <v>3</v>
      </c>
      <c r="B72" s="13">
        <v>6</v>
      </c>
      <c r="C72" s="9">
        <v>11</v>
      </c>
      <c r="D72" s="9">
        <v>71</v>
      </c>
      <c r="E72" s="13" t="s">
        <v>5</v>
      </c>
      <c r="F72" s="13"/>
    </row>
    <row r="73" spans="1:6" x14ac:dyDescent="0.2">
      <c r="A73" s="5" t="s">
        <v>3</v>
      </c>
      <c r="B73" s="13">
        <v>6</v>
      </c>
      <c r="C73" s="9">
        <v>12</v>
      </c>
      <c r="D73" s="9">
        <v>72</v>
      </c>
      <c r="E73" s="13" t="s">
        <v>5</v>
      </c>
      <c r="F73" s="13"/>
    </row>
    <row r="74" spans="1:6" x14ac:dyDescent="0.2">
      <c r="A74" s="5" t="s">
        <v>3</v>
      </c>
      <c r="B74" s="13">
        <v>6</v>
      </c>
      <c r="C74" s="9">
        <v>13</v>
      </c>
      <c r="D74" s="9">
        <v>73</v>
      </c>
      <c r="E74" s="13" t="s">
        <v>4</v>
      </c>
      <c r="F74" s="13" t="s">
        <v>30</v>
      </c>
    </row>
    <row r="75" spans="1:6" x14ac:dyDescent="0.2">
      <c r="A75" s="5" t="s">
        <v>3</v>
      </c>
      <c r="B75" s="13">
        <v>6</v>
      </c>
      <c r="C75" s="9">
        <v>14</v>
      </c>
      <c r="D75" s="9">
        <v>74</v>
      </c>
      <c r="E75" s="13" t="s">
        <v>6</v>
      </c>
      <c r="F75" s="13" t="s">
        <v>31</v>
      </c>
    </row>
    <row r="76" spans="1:6" ht="15" thickBot="1" x14ac:dyDescent="0.25">
      <c r="A76" s="6" t="s">
        <v>3</v>
      </c>
      <c r="B76" s="14">
        <v>6</v>
      </c>
      <c r="C76" s="10">
        <v>15</v>
      </c>
      <c r="D76" s="10">
        <v>75</v>
      </c>
      <c r="E76" s="14" t="s">
        <v>4</v>
      </c>
      <c r="F76" s="14" t="s">
        <v>32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"/>
  <sheetViews>
    <sheetView workbookViewId="0">
      <selection activeCell="H12" sqref="H12:M12"/>
    </sheetView>
  </sheetViews>
  <sheetFormatPr defaultRowHeight="14.25" x14ac:dyDescent="0.2"/>
  <cols>
    <col min="1" max="4" width="9" style="21"/>
    <col min="5" max="5" width="13" style="21" bestFit="1" customWidth="1"/>
    <col min="6" max="6" width="15.125" style="21" bestFit="1" customWidth="1"/>
    <col min="7" max="7" width="13" style="21" bestFit="1" customWidth="1"/>
    <col min="8" max="8" width="11" style="21" bestFit="1" customWidth="1"/>
    <col min="9" max="9" width="8.125" style="21" bestFit="1" customWidth="1"/>
    <col min="10" max="10" width="13" style="21" bestFit="1" customWidth="1"/>
    <col min="11" max="11" width="9" style="21" bestFit="1" customWidth="1"/>
    <col min="12" max="12" width="11" style="21" bestFit="1" customWidth="1"/>
    <col min="13" max="13" width="9" style="21"/>
    <col min="14" max="14" width="98.375" bestFit="1" customWidth="1"/>
    <col min="15" max="16384" width="9" style="21"/>
  </cols>
  <sheetData>
    <row r="1" spans="1:14" ht="15" thickBot="1" x14ac:dyDescent="0.25">
      <c r="A1" s="19" t="s">
        <v>163</v>
      </c>
      <c r="B1" s="19" t="s">
        <v>1</v>
      </c>
      <c r="C1" s="20" t="s">
        <v>2</v>
      </c>
      <c r="D1" s="19" t="s">
        <v>300</v>
      </c>
      <c r="E1" s="19" t="s">
        <v>348</v>
      </c>
      <c r="F1" s="18" t="s">
        <v>7</v>
      </c>
      <c r="G1" s="39" t="s">
        <v>43</v>
      </c>
      <c r="H1" s="37" t="s">
        <v>39</v>
      </c>
      <c r="I1" s="40" t="s">
        <v>36</v>
      </c>
      <c r="J1" s="37" t="s">
        <v>40</v>
      </c>
      <c r="K1" s="38" t="s">
        <v>37</v>
      </c>
      <c r="L1" s="44" t="s">
        <v>41</v>
      </c>
      <c r="M1" s="38" t="s">
        <v>38</v>
      </c>
      <c r="N1" s="11" t="s">
        <v>8</v>
      </c>
    </row>
    <row r="2" spans="1:14" x14ac:dyDescent="0.2">
      <c r="A2" s="23" t="str">
        <f>B2&amp;C2</f>
        <v>11</v>
      </c>
      <c r="B2" s="23">
        <v>1</v>
      </c>
      <c r="C2" s="24">
        <v>1</v>
      </c>
      <c r="D2" s="23">
        <v>1</v>
      </c>
      <c r="E2" s="23">
        <v>1</v>
      </c>
      <c r="F2" s="22" t="s">
        <v>5</v>
      </c>
      <c r="G2" s="23"/>
      <c r="H2" s="31"/>
      <c r="I2" s="41"/>
      <c r="J2" s="31"/>
      <c r="K2" s="32"/>
      <c r="L2" s="45"/>
      <c r="M2" s="32"/>
      <c r="N2" s="12"/>
    </row>
    <row r="3" spans="1:14" x14ac:dyDescent="0.2">
      <c r="A3" s="26" t="str">
        <f t="shared" ref="A3:A66" si="0">B3&amp;C3</f>
        <v>12</v>
      </c>
      <c r="B3" s="26">
        <v>1</v>
      </c>
      <c r="C3" s="27">
        <v>2</v>
      </c>
      <c r="D3" s="26">
        <v>2</v>
      </c>
      <c r="E3" s="26">
        <v>1</v>
      </c>
      <c r="F3" s="25" t="s">
        <v>5</v>
      </c>
      <c r="G3" s="13" t="s">
        <v>46</v>
      </c>
      <c r="H3" s="33" t="str">
        <f>IFERROR(IF(INDEX(模板组合!B:B,MATCH(主线关卡!$G3,模板组合!$A:$A,0))="","",INDEX(模板组合!B:B,MATCH(主线关卡!$G3,模板组合!$A:$A,0))),"")</f>
        <v/>
      </c>
      <c r="I3" s="42" t="str">
        <f>IFERROR(IF(INDEX(模板组合!C:C,MATCH(主线关卡!$G3,模板组合!$A:$A,0))="","",INDEX(模板组合!C:C,MATCH(主线关卡!$G3,模板组合!$A:$A,0))),"")</f>
        <v/>
      </c>
      <c r="J3" s="33" t="str">
        <f>IFERROR(IF(INDEX(模板组合!D:D,MATCH(主线关卡!$G3,模板组合!$A:$A,0))="","",INDEX(模板组合!D:D,MATCH(主线关卡!$G3,模板组合!$A:$A,0))),"")</f>
        <v>常服曹焱兵</v>
      </c>
      <c r="K3" s="34" t="str">
        <f>IFERROR(IF(INDEX(模板组合!E:E,MATCH(主线关卡!$G3,模板组合!$A:$A,0))="","",INDEX(模板组合!E:E,MATCH(主线关卡!$G3,模板组合!$A:$A,0))),"")</f>
        <v>于禁</v>
      </c>
      <c r="L3" s="46" t="str">
        <f>IFERROR(IF(INDEX(模板组合!F:F,MATCH(主线关卡!$G3,模板组合!$A:$A,0))="","",INDEX(模板组合!F:F,MATCH(主线关卡!$G3,模板组合!$A:$A,0))),"")</f>
        <v/>
      </c>
      <c r="M3" s="34" t="str">
        <f>IFERROR(IF(INDEX(模板组合!G:G,MATCH(主线关卡!$G3,模板组合!$A:$A,0))="","",INDEX(模板组合!G:G,MATCH(主线关卡!$G3,模板组合!$A:$A,0))),"")</f>
        <v/>
      </c>
      <c r="N3" s="13"/>
    </row>
    <row r="4" spans="1:14" x14ac:dyDescent="0.2">
      <c r="A4" s="26" t="str">
        <f t="shared" si="0"/>
        <v>13</v>
      </c>
      <c r="B4" s="26">
        <v>1</v>
      </c>
      <c r="C4" s="27">
        <v>3</v>
      </c>
      <c r="D4" s="26">
        <v>3</v>
      </c>
      <c r="E4" s="26">
        <v>1</v>
      </c>
      <c r="F4" s="25" t="s">
        <v>4</v>
      </c>
      <c r="G4" s="26" t="s">
        <v>107</v>
      </c>
      <c r="H4" s="33" t="str">
        <f>IFERROR(IF(INDEX(模板组合!B:B,MATCH(主线关卡!$G4,模板组合!$A:$A,0))="","",INDEX(模板组合!B:B,MATCH(主线关卡!$G4,模板组合!$A:$A,0))),"")</f>
        <v>战斗夏玲</v>
      </c>
      <c r="I4" s="42" t="str">
        <f>IFERROR(IF(INDEX(模板组合!C:C,MATCH(主线关卡!$G4,模板组合!$A:$A,0))="","",INDEX(模板组合!C:C,MATCH(主线关卡!$G4,模板组合!$A:$A,0))),"")</f>
        <v>李轩辕</v>
      </c>
      <c r="J4" s="33" t="str">
        <f>IFERROR(IF(INDEX(模板组合!D:D,MATCH(主线关卡!$G4,模板组合!$A:$A,0))="","",INDEX(模板组合!D:D,MATCH(主线关卡!$G4,模板组合!$A:$A,0))),"")</f>
        <v>常服曹焱兵</v>
      </c>
      <c r="K4" s="34" t="str">
        <f>IFERROR(IF(INDEX(模板组合!E:E,MATCH(主线关卡!$G4,模板组合!$A:$A,0))="","",INDEX(模板组合!E:E,MATCH(主线关卡!$G4,模板组合!$A:$A,0))),"")</f>
        <v>于禁</v>
      </c>
      <c r="L4" s="46" t="str">
        <f>IFERROR(IF(INDEX(模板组合!F:F,MATCH(主线关卡!$G4,模板组合!$A:$A,0))="","",INDEX(模板组合!F:F,MATCH(主线关卡!$G4,模板组合!$A:$A,0))),"")</f>
        <v>曹玄亮</v>
      </c>
      <c r="M4" s="34" t="str">
        <f>IFERROR(IF(INDEX(模板组合!G:G,MATCH(主线关卡!$G4,模板组合!$A:$A,0))="","",INDEX(模板组合!G:G,MATCH(主线关卡!$G4,模板组合!$A:$A,0))),"")</f>
        <v>唐流雨</v>
      </c>
      <c r="N4" s="13" t="s">
        <v>112</v>
      </c>
    </row>
    <row r="5" spans="1:14" x14ac:dyDescent="0.2">
      <c r="A5" s="26" t="str">
        <f t="shared" si="0"/>
        <v>14</v>
      </c>
      <c r="B5" s="26">
        <v>1</v>
      </c>
      <c r="C5" s="27">
        <v>4</v>
      </c>
      <c r="D5" s="26">
        <v>4</v>
      </c>
      <c r="E5" s="26">
        <v>1</v>
      </c>
      <c r="F5" s="25" t="s">
        <v>5</v>
      </c>
      <c r="G5" s="26" t="s">
        <v>137</v>
      </c>
      <c r="H5" s="33" t="str">
        <f>IFERROR(IF(INDEX(模板组合!B:B,MATCH(主线关卡!$G5,模板组合!$A:$A,0))="","",INDEX(模板组合!B:B,MATCH(主线关卡!$G5,模板组合!$A:$A,0))),"")</f>
        <v>战斗夏玲</v>
      </c>
      <c r="I5" s="42" t="str">
        <f>IFERROR(IF(INDEX(模板组合!C:C,MATCH(主线关卡!$G5,模板组合!$A:$A,0))="","",INDEX(模板组合!C:C,MATCH(主线关卡!$G5,模板组合!$A:$A,0))),"")</f>
        <v>李轩辕</v>
      </c>
      <c r="J5" s="33" t="str">
        <f>IFERROR(IF(INDEX(模板组合!D:D,MATCH(主线关卡!$G5,模板组合!$A:$A,0))="","",INDEX(模板组合!D:D,MATCH(主线关卡!$G5,模板组合!$A:$A,0))),"")</f>
        <v>刘羽禅</v>
      </c>
      <c r="K5" s="34" t="str">
        <f>IFERROR(IF(INDEX(模板组合!E:E,MATCH(主线关卡!$G5,模板组合!$A:$A,0))="","",INDEX(模板组合!E:E,MATCH(主线关卡!$G5,模板组合!$A:$A,0))),"")</f>
        <v>张飞</v>
      </c>
      <c r="L5" s="46" t="str">
        <f>IFERROR(IF(INDEX(模板组合!F:F,MATCH(主线关卡!$G5,模板组合!$A:$A,0))="","",INDEX(模板组合!F:F,MATCH(主线关卡!$G5,模板组合!$A:$A,0))),"")</f>
        <v>战斗曹焱兵</v>
      </c>
      <c r="M5" s="34" t="str">
        <f>IFERROR(IF(INDEX(模板组合!G:G,MATCH(主线关卡!$G5,模板组合!$A:$A,0))="","",INDEX(模板组合!G:G,MATCH(主线关卡!$G5,模板组合!$A:$A,0))),"")</f>
        <v>夏侯惇</v>
      </c>
      <c r="N5" s="13"/>
    </row>
    <row r="6" spans="1:14" x14ac:dyDescent="0.2">
      <c r="A6" s="26" t="str">
        <f t="shared" si="0"/>
        <v>15</v>
      </c>
      <c r="B6" s="26">
        <v>1</v>
      </c>
      <c r="C6" s="27">
        <v>5</v>
      </c>
      <c r="D6" s="26">
        <v>5</v>
      </c>
      <c r="E6" s="26">
        <v>1</v>
      </c>
      <c r="F6" s="25" t="s">
        <v>4</v>
      </c>
      <c r="G6" s="26"/>
      <c r="H6" s="33" t="str">
        <f>IFERROR(IF(INDEX(模板组合!B:B,MATCH(主线关卡!$G6,模板组合!$A:$A,0))="","",INDEX(模板组合!B:B,MATCH(主线关卡!$G6,模板组合!$A:$A,0))),"")</f>
        <v/>
      </c>
      <c r="I6" s="42" t="str">
        <f>IFERROR(IF(INDEX(模板组合!C:C,MATCH(主线关卡!$G6,模板组合!$A:$A,0))="","",INDEX(模板组合!C:C,MATCH(主线关卡!$G6,模板组合!$A:$A,0))),"")</f>
        <v/>
      </c>
      <c r="J6" s="33" t="str">
        <f>IFERROR(IF(INDEX(模板组合!D:D,MATCH(主线关卡!$G6,模板组合!$A:$A,0))="","",INDEX(模板组合!D:D,MATCH(主线关卡!$G6,模板组合!$A:$A,0))),"")</f>
        <v/>
      </c>
      <c r="K6" s="34" t="str">
        <f>IFERROR(IF(INDEX(模板组合!E:E,MATCH(主线关卡!$G6,模板组合!$A:$A,0))="","",INDEX(模板组合!E:E,MATCH(主线关卡!$G6,模板组合!$A:$A,0))),"")</f>
        <v/>
      </c>
      <c r="L6" s="46" t="str">
        <f>IFERROR(IF(INDEX(模板组合!F:F,MATCH(主线关卡!$G6,模板组合!$A:$A,0))="","",INDEX(模板组合!F:F,MATCH(主线关卡!$G6,模板组合!$A:$A,0))),"")</f>
        <v/>
      </c>
      <c r="M6" s="34" t="str">
        <f>IFERROR(IF(INDEX(模板组合!G:G,MATCH(主线关卡!$G6,模板组合!$A:$A,0))="","",INDEX(模板组合!G:G,MATCH(主线关卡!$G6,模板组合!$A:$A,0))),"")</f>
        <v/>
      </c>
      <c r="N6" s="13" t="s">
        <v>350</v>
      </c>
    </row>
    <row r="7" spans="1:14" ht="15" thickBot="1" x14ac:dyDescent="0.25">
      <c r="A7" s="29" t="str">
        <f t="shared" si="0"/>
        <v>16</v>
      </c>
      <c r="B7" s="29">
        <v>1</v>
      </c>
      <c r="C7" s="30">
        <v>6</v>
      </c>
      <c r="D7" s="29">
        <v>6</v>
      </c>
      <c r="E7" s="29">
        <v>1</v>
      </c>
      <c r="F7" s="28" t="s">
        <v>5</v>
      </c>
      <c r="G7" s="29" t="s">
        <v>349</v>
      </c>
      <c r="H7" s="35" t="str">
        <f>IFERROR(IF(INDEX(模板组合!B:B,MATCH(主线关卡!$G7,模板组合!$A:$A,0))="","",INDEX(模板组合!B:B,MATCH(主线关卡!$G7,模板组合!$A:$A,0))),"")</f>
        <v>战斗夏玲</v>
      </c>
      <c r="I7" s="43" t="str">
        <f>IFERROR(IF(INDEX(模板组合!C:C,MATCH(主线关卡!$G7,模板组合!$A:$A,0))="","",INDEX(模板组合!C:C,MATCH(主线关卡!$G7,模板组合!$A:$A,0))),"")</f>
        <v>李轩辕</v>
      </c>
      <c r="J7" s="35" t="str">
        <f>IFERROR(IF(INDEX(模板组合!D:D,MATCH(主线关卡!$G7,模板组合!$A:$A,0))="","",INDEX(模板组合!D:D,MATCH(主线关卡!$G7,模板组合!$A:$A,0))),"")</f>
        <v>常服曹焱兵</v>
      </c>
      <c r="K7" s="36" t="str">
        <f>IFERROR(IF(INDEX(模板组合!E:E,MATCH(主线关卡!$G7,模板组合!$A:$A,0))="","",INDEX(模板组合!E:E,MATCH(主线关卡!$G7,模板组合!$A:$A,0))),"")</f>
        <v>于禁</v>
      </c>
      <c r="L7" s="47" t="str">
        <f>IFERROR(IF(INDEX(模板组合!F:F,MATCH(主线关卡!$G7,模板组合!$A:$A,0))="","",INDEX(模板组合!F:F,MATCH(主线关卡!$G7,模板组合!$A:$A,0))),"")</f>
        <v>曹玄亮</v>
      </c>
      <c r="M7" s="36" t="str">
        <f>IFERROR(IF(INDEX(模板组合!G:G,MATCH(主线关卡!$G7,模板组合!$A:$A,0))="","",INDEX(模板组合!G:G,MATCH(主线关卡!$G7,模板组合!$A:$A,0))),"")</f>
        <v>唐流雨</v>
      </c>
      <c r="N7" s="14"/>
    </row>
    <row r="8" spans="1:14" x14ac:dyDescent="0.2">
      <c r="A8" s="23" t="str">
        <f t="shared" si="0"/>
        <v>21</v>
      </c>
      <c r="B8" s="23">
        <v>2</v>
      </c>
      <c r="C8" s="24">
        <v>1</v>
      </c>
      <c r="D8" s="23">
        <v>7</v>
      </c>
      <c r="E8" s="23">
        <v>1</v>
      </c>
      <c r="F8" s="22" t="s">
        <v>5</v>
      </c>
      <c r="G8" s="23" t="s">
        <v>110</v>
      </c>
      <c r="H8" s="31" t="str">
        <f>IFERROR(IF(INDEX(模板组合!B:B,MATCH(主线关卡!$G8,模板组合!$A:$A,0))="","",INDEX(模板组合!B:B,MATCH(主线关卡!$G8,模板组合!$A:$A,0))),"")</f>
        <v>砍刀鬼兵</v>
      </c>
      <c r="I8" s="41" t="str">
        <f>IFERROR(IF(INDEX(模板组合!C:C,MATCH(主线关卡!$G8,模板组合!$A:$A,0))="","",INDEX(模板组合!C:C,MATCH(主线关卡!$G8,模板组合!$A:$A,0))),"")</f>
        <v/>
      </c>
      <c r="J8" s="31" t="str">
        <f>IFERROR(IF(INDEX(模板组合!D:D,MATCH(主线关卡!$G8,模板组合!$A:$A,0))="","",INDEX(模板组合!D:D,MATCH(主线关卡!$G8,模板组合!$A:$A,0))),"")</f>
        <v>链球鬼兵</v>
      </c>
      <c r="K8" s="32" t="str">
        <f>IFERROR(IF(INDEX(模板组合!E:E,MATCH(主线关卡!$G8,模板组合!$A:$A,0))="","",INDEX(模板组合!E:E,MATCH(主线关卡!$G8,模板组合!$A:$A,0))),"")</f>
        <v/>
      </c>
      <c r="L8" s="45" t="str">
        <f>IFERROR(IF(INDEX(模板组合!F:F,MATCH(主线关卡!$G8,模板组合!$A:$A,0))="","",INDEX(模板组合!F:F,MATCH(主线关卡!$G8,模板组合!$A:$A,0))),"")</f>
        <v>双刃鬼兵</v>
      </c>
      <c r="M8" s="32" t="str">
        <f>IFERROR(IF(INDEX(模板组合!G:G,MATCH(主线关卡!$G8,模板组合!$A:$A,0))="","",INDEX(模板组合!G:G,MATCH(主线关卡!$G8,模板组合!$A:$A,0))),"")</f>
        <v/>
      </c>
      <c r="N8" s="12"/>
    </row>
    <row r="9" spans="1:14" x14ac:dyDescent="0.2">
      <c r="A9" s="26" t="str">
        <f t="shared" si="0"/>
        <v>22</v>
      </c>
      <c r="B9" s="26">
        <v>2</v>
      </c>
      <c r="C9" s="27">
        <v>2</v>
      </c>
      <c r="D9" s="26">
        <v>8</v>
      </c>
      <c r="E9" s="26">
        <v>1</v>
      </c>
      <c r="F9" s="25" t="s">
        <v>5</v>
      </c>
      <c r="G9" s="26" t="s">
        <v>108</v>
      </c>
      <c r="H9" s="33" t="str">
        <f>IFERROR(IF(INDEX(模板组合!B:B,MATCH(主线关卡!$G9,模板组合!$A:$A,0))="","",INDEX(模板组合!B:B,MATCH(主线关卡!$G9,模板组合!$A:$A,0))),"")</f>
        <v>砍刀鬼兵</v>
      </c>
      <c r="I9" s="42" t="str">
        <f>IFERROR(IF(INDEX(模板组合!C:C,MATCH(主线关卡!$G9,模板组合!$A:$A,0))="","",INDEX(模板组合!C:C,MATCH(主线关卡!$G9,模板组合!$A:$A,0))),"")</f>
        <v/>
      </c>
      <c r="J9" s="33" t="str">
        <f>IFERROR(IF(INDEX(模板组合!D:D,MATCH(主线关卡!$G9,模板组合!$A:$A,0))="","",INDEX(模板组合!D:D,MATCH(主线关卡!$G9,模板组合!$A:$A,0))),"")</f>
        <v>砍刀鬼兵</v>
      </c>
      <c r="K9" s="34" t="str">
        <f>IFERROR(IF(INDEX(模板组合!E:E,MATCH(主线关卡!$G9,模板组合!$A:$A,0))="","",INDEX(模板组合!E:E,MATCH(主线关卡!$G9,模板组合!$A:$A,0))),"")</f>
        <v/>
      </c>
      <c r="L9" s="46" t="str">
        <f>IFERROR(IF(INDEX(模板组合!F:F,MATCH(主线关卡!$G9,模板组合!$A:$A,0))="","",INDEX(模板组合!F:F,MATCH(主线关卡!$G9,模板组合!$A:$A,0))),"")</f>
        <v>砍刀鬼兵</v>
      </c>
      <c r="M9" s="34" t="str">
        <f>IFERROR(IF(INDEX(模板组合!G:G,MATCH(主线关卡!$G9,模板组合!$A:$A,0))="","",INDEX(模板组合!G:G,MATCH(主线关卡!$G9,模板组合!$A:$A,0))),"")</f>
        <v/>
      </c>
      <c r="N9" s="13"/>
    </row>
    <row r="10" spans="1:14" x14ac:dyDescent="0.2">
      <c r="A10" s="26" t="str">
        <f t="shared" si="0"/>
        <v>23</v>
      </c>
      <c r="B10" s="26">
        <v>2</v>
      </c>
      <c r="C10" s="27">
        <v>3</v>
      </c>
      <c r="D10" s="26">
        <v>9</v>
      </c>
      <c r="E10" s="26">
        <v>1</v>
      </c>
      <c r="F10" s="25" t="s">
        <v>6</v>
      </c>
      <c r="G10" s="26" t="s">
        <v>111</v>
      </c>
      <c r="H10" s="33" t="str">
        <f>IFERROR(IF(INDEX(模板组合!B:B,MATCH(主线关卡!$G10,模板组合!$A:$A,0))="","",INDEX(模板组合!B:B,MATCH(主线关卡!$G10,模板组合!$A:$A,0))),"")</f>
        <v>砍刀鬼兵</v>
      </c>
      <c r="I10" s="42" t="str">
        <f>IFERROR(IF(INDEX(模板组合!C:C,MATCH(主线关卡!$G10,模板组合!$A:$A,0))="","",INDEX(模板组合!C:C,MATCH(主线关卡!$G10,模板组合!$A:$A,0))),"")</f>
        <v/>
      </c>
      <c r="J10" s="33" t="str">
        <f>IFERROR(IF(INDEX(模板组合!D:D,MATCH(主线关卡!$G10,模板组合!$A:$A,0))="","",INDEX(模板组合!D:D,MATCH(主线关卡!$G10,模板组合!$A:$A,0))),"")</f>
        <v>伏尸将军</v>
      </c>
      <c r="K10" s="34" t="str">
        <f>IFERROR(IF(INDEX(模板组合!E:E,MATCH(主线关卡!$G10,模板组合!$A:$A,0))="","",INDEX(模板组合!E:E,MATCH(主线关卡!$G10,模板组合!$A:$A,0))),"")</f>
        <v/>
      </c>
      <c r="L10" s="46" t="str">
        <f>IFERROR(IF(INDEX(模板组合!F:F,MATCH(主线关卡!$G10,模板组合!$A:$A,0))="","",INDEX(模板组合!F:F,MATCH(主线关卡!$G10,模板组合!$A:$A,0))),"")</f>
        <v>砍刀鬼兵</v>
      </c>
      <c r="M10" s="34" t="str">
        <f>IFERROR(IF(INDEX(模板组合!G:G,MATCH(主线关卡!$G10,模板组合!$A:$A,0))="","",INDEX(模板组合!G:G,MATCH(主线关卡!$G10,模板组合!$A:$A,0))),"")</f>
        <v/>
      </c>
      <c r="N10" s="13" t="s">
        <v>113</v>
      </c>
    </row>
    <row r="11" spans="1:14" x14ac:dyDescent="0.2">
      <c r="A11" s="26" t="str">
        <f t="shared" si="0"/>
        <v>24</v>
      </c>
      <c r="B11" s="26">
        <v>2</v>
      </c>
      <c r="C11" s="27">
        <v>4</v>
      </c>
      <c r="D11" s="26">
        <v>10</v>
      </c>
      <c r="E11" s="26">
        <v>1</v>
      </c>
      <c r="F11" s="25" t="s">
        <v>5</v>
      </c>
      <c r="G11" s="26" t="s">
        <v>109</v>
      </c>
      <c r="H11" s="33" t="str">
        <f>IFERROR(IF(INDEX(模板组合!B:B,MATCH(主线关卡!$G11,模板组合!$A:$A,0))="","",INDEX(模板组合!B:B,MATCH(主线关卡!$G11,模板组合!$A:$A,0))),"")</f>
        <v>双刃鬼兵</v>
      </c>
      <c r="I11" s="42" t="str">
        <f>IFERROR(IF(INDEX(模板组合!C:C,MATCH(主线关卡!$G11,模板组合!$A:$A,0))="","",INDEX(模板组合!C:C,MATCH(主线关卡!$G11,模板组合!$A:$A,0))),"")</f>
        <v/>
      </c>
      <c r="J11" s="33" t="str">
        <f>IFERROR(IF(INDEX(模板组合!D:D,MATCH(主线关卡!$G11,模板组合!$A:$A,0))="","",INDEX(模板组合!D:D,MATCH(主线关卡!$G11,模板组合!$A:$A,0))),"")</f>
        <v>砍刀鬼兵</v>
      </c>
      <c r="K11" s="34" t="str">
        <f>IFERROR(IF(INDEX(模板组合!E:E,MATCH(主线关卡!$G11,模板组合!$A:$A,0))="","",INDEX(模板组合!E:E,MATCH(主线关卡!$G11,模板组合!$A:$A,0))),"")</f>
        <v/>
      </c>
      <c r="L11" s="46" t="str">
        <f>IFERROR(IF(INDEX(模板组合!F:F,MATCH(主线关卡!$G11,模板组合!$A:$A,0))="","",INDEX(模板组合!F:F,MATCH(主线关卡!$G11,模板组合!$A:$A,0))),"")</f>
        <v>双刃鬼兵</v>
      </c>
      <c r="M11" s="34" t="str">
        <f>IFERROR(IF(INDEX(模板组合!G:G,MATCH(主线关卡!$G11,模板组合!$A:$A,0))="","",INDEX(模板组合!G:G,MATCH(主线关卡!$G11,模板组合!$A:$A,0))),"")</f>
        <v/>
      </c>
      <c r="N11" s="13"/>
    </row>
    <row r="12" spans="1:14" x14ac:dyDescent="0.2">
      <c r="A12" s="26" t="str">
        <f t="shared" si="0"/>
        <v>25</v>
      </c>
      <c r="B12" s="26">
        <v>2</v>
      </c>
      <c r="C12" s="27">
        <v>5</v>
      </c>
      <c r="D12" s="26">
        <v>11</v>
      </c>
      <c r="E12" s="26">
        <v>1</v>
      </c>
      <c r="F12" s="25" t="s">
        <v>5</v>
      </c>
      <c r="G12" s="26" t="s">
        <v>110</v>
      </c>
      <c r="H12" s="33" t="str">
        <f>IFERROR(IF(INDEX(模板组合!B:B,MATCH(主线关卡!$G12,模板组合!$A:$A,0))="","",INDEX(模板组合!B:B,MATCH(主线关卡!$G12,模板组合!$A:$A,0))),"")</f>
        <v>砍刀鬼兵</v>
      </c>
      <c r="I12" s="42" t="str">
        <f>IFERROR(IF(INDEX(模板组合!C:C,MATCH(主线关卡!$G12,模板组合!$A:$A,0))="","",INDEX(模板组合!C:C,MATCH(主线关卡!$G12,模板组合!$A:$A,0))),"")</f>
        <v/>
      </c>
      <c r="J12" s="33" t="str">
        <f>IFERROR(IF(INDEX(模板组合!D:D,MATCH(主线关卡!$G12,模板组合!$A:$A,0))="","",INDEX(模板组合!D:D,MATCH(主线关卡!$G12,模板组合!$A:$A,0))),"")</f>
        <v>链球鬼兵</v>
      </c>
      <c r="K12" s="34" t="str">
        <f>IFERROR(IF(INDEX(模板组合!E:E,MATCH(主线关卡!$G12,模板组合!$A:$A,0))="","",INDEX(模板组合!E:E,MATCH(主线关卡!$G12,模板组合!$A:$A,0))),"")</f>
        <v/>
      </c>
      <c r="L12" s="46" t="str">
        <f>IFERROR(IF(INDEX(模板组合!F:F,MATCH(主线关卡!$G12,模板组合!$A:$A,0))="","",INDEX(模板组合!F:F,MATCH(主线关卡!$G12,模板组合!$A:$A,0))),"")</f>
        <v>双刃鬼兵</v>
      </c>
      <c r="M12" s="34" t="str">
        <f>IFERROR(IF(INDEX(模板组合!G:G,MATCH(主线关卡!$G12,模板组合!$A:$A,0))="","",INDEX(模板组合!G:G,MATCH(主线关卡!$G12,模板组合!$A:$A,0))),"")</f>
        <v/>
      </c>
      <c r="N12" s="13"/>
    </row>
    <row r="13" spans="1:14" x14ac:dyDescent="0.2">
      <c r="A13" s="26" t="str">
        <f t="shared" si="0"/>
        <v>26</v>
      </c>
      <c r="B13" s="26">
        <v>2</v>
      </c>
      <c r="C13" s="27">
        <v>6</v>
      </c>
      <c r="D13" s="26">
        <v>12</v>
      </c>
      <c r="E13" s="26">
        <v>1</v>
      </c>
      <c r="F13" s="25" t="s">
        <v>6</v>
      </c>
      <c r="G13" s="26" t="s">
        <v>124</v>
      </c>
      <c r="H13" s="33" t="str">
        <f>IFERROR(IF(INDEX(模板组合!B:B,MATCH(主线关卡!$G13,模板组合!$A:$A,0))="","",INDEX(模板组合!B:B,MATCH(主线关卡!$G13,模板组合!$A:$A,0))),"")</f>
        <v>链球鬼兵</v>
      </c>
      <c r="I13" s="42" t="str">
        <f>IFERROR(IF(INDEX(模板组合!C:C,MATCH(主线关卡!$G13,模板组合!$A:$A,0))="","",INDEX(模板组合!C:C,MATCH(主线关卡!$G13,模板组合!$A:$A,0))),"")</f>
        <v/>
      </c>
      <c r="J13" s="33" t="str">
        <f>IFERROR(IF(INDEX(模板组合!D:D,MATCH(主线关卡!$G13,模板组合!$A:$A,0))="","",INDEX(模板组合!D:D,MATCH(主线关卡!$G13,模板组合!$A:$A,0))),"")</f>
        <v>石瀑将军</v>
      </c>
      <c r="K13" s="34" t="str">
        <f>IFERROR(IF(INDEX(模板组合!E:E,MATCH(主线关卡!$G13,模板组合!$A:$A,0))="","",INDEX(模板组合!E:E,MATCH(主线关卡!$G13,模板组合!$A:$A,0))),"")</f>
        <v/>
      </c>
      <c r="L13" s="46" t="str">
        <f>IFERROR(IF(INDEX(模板组合!F:F,MATCH(主线关卡!$G13,模板组合!$A:$A,0))="","",INDEX(模板组合!F:F,MATCH(主线关卡!$G13,模板组合!$A:$A,0))),"")</f>
        <v>链球鬼兵</v>
      </c>
      <c r="M13" s="34" t="str">
        <f>IFERROR(IF(INDEX(模板组合!G:G,MATCH(主线关卡!$G13,模板组合!$A:$A,0))="","",INDEX(模板组合!G:G,MATCH(主线关卡!$G13,模板组合!$A:$A,0))),"")</f>
        <v/>
      </c>
      <c r="N13" s="13" t="s">
        <v>114</v>
      </c>
    </row>
    <row r="14" spans="1:14" x14ac:dyDescent="0.2">
      <c r="A14" s="26" t="str">
        <f t="shared" si="0"/>
        <v>27</v>
      </c>
      <c r="B14" s="26">
        <v>2</v>
      </c>
      <c r="C14" s="27">
        <v>7</v>
      </c>
      <c r="D14" s="26">
        <v>13</v>
      </c>
      <c r="E14" s="26">
        <v>1</v>
      </c>
      <c r="F14" s="25" t="s">
        <v>5</v>
      </c>
      <c r="G14" s="26" t="s">
        <v>108</v>
      </c>
      <c r="H14" s="33" t="str">
        <f>IFERROR(IF(INDEX(模板组合!B:B,MATCH(主线关卡!$G14,模板组合!$A:$A,0))="","",INDEX(模板组合!B:B,MATCH(主线关卡!$G14,模板组合!$A:$A,0))),"")</f>
        <v>砍刀鬼兵</v>
      </c>
      <c r="I14" s="42" t="str">
        <f>IFERROR(IF(INDEX(模板组合!C:C,MATCH(主线关卡!$G14,模板组合!$A:$A,0))="","",INDEX(模板组合!C:C,MATCH(主线关卡!$G14,模板组合!$A:$A,0))),"")</f>
        <v/>
      </c>
      <c r="J14" s="33" t="str">
        <f>IFERROR(IF(INDEX(模板组合!D:D,MATCH(主线关卡!$G14,模板组合!$A:$A,0))="","",INDEX(模板组合!D:D,MATCH(主线关卡!$G14,模板组合!$A:$A,0))),"")</f>
        <v>砍刀鬼兵</v>
      </c>
      <c r="K14" s="34" t="str">
        <f>IFERROR(IF(INDEX(模板组合!E:E,MATCH(主线关卡!$G14,模板组合!$A:$A,0))="","",INDEX(模板组合!E:E,MATCH(主线关卡!$G14,模板组合!$A:$A,0))),"")</f>
        <v/>
      </c>
      <c r="L14" s="46" t="str">
        <f>IFERROR(IF(INDEX(模板组合!F:F,MATCH(主线关卡!$G14,模板组合!$A:$A,0))="","",INDEX(模板组合!F:F,MATCH(主线关卡!$G14,模板组合!$A:$A,0))),"")</f>
        <v>砍刀鬼兵</v>
      </c>
      <c r="M14" s="34" t="str">
        <f>IFERROR(IF(INDEX(模板组合!G:G,MATCH(主线关卡!$G14,模板组合!$A:$A,0))="","",INDEX(模板组合!G:G,MATCH(主线关卡!$G14,模板组合!$A:$A,0))),"")</f>
        <v/>
      </c>
      <c r="N14" s="13"/>
    </row>
    <row r="15" spans="1:14" x14ac:dyDescent="0.2">
      <c r="A15" s="26" t="str">
        <f t="shared" si="0"/>
        <v>28</v>
      </c>
      <c r="B15" s="26">
        <v>2</v>
      </c>
      <c r="C15" s="27">
        <v>8</v>
      </c>
      <c r="D15" s="26">
        <v>14</v>
      </c>
      <c r="E15" s="26">
        <v>1</v>
      </c>
      <c r="F15" s="25" t="s">
        <v>5</v>
      </c>
      <c r="G15" s="26" t="s">
        <v>110</v>
      </c>
      <c r="H15" s="33" t="str">
        <f>IFERROR(IF(INDEX(模板组合!B:B,MATCH(主线关卡!$G15,模板组合!$A:$A,0))="","",INDEX(模板组合!B:B,MATCH(主线关卡!$G15,模板组合!$A:$A,0))),"")</f>
        <v>砍刀鬼兵</v>
      </c>
      <c r="I15" s="42" t="str">
        <f>IFERROR(IF(INDEX(模板组合!C:C,MATCH(主线关卡!$G15,模板组合!$A:$A,0))="","",INDEX(模板组合!C:C,MATCH(主线关卡!$G15,模板组合!$A:$A,0))),"")</f>
        <v/>
      </c>
      <c r="J15" s="33" t="str">
        <f>IFERROR(IF(INDEX(模板组合!D:D,MATCH(主线关卡!$G15,模板组合!$A:$A,0))="","",INDEX(模板组合!D:D,MATCH(主线关卡!$G15,模板组合!$A:$A,0))),"")</f>
        <v>链球鬼兵</v>
      </c>
      <c r="K15" s="34" t="str">
        <f>IFERROR(IF(INDEX(模板组合!E:E,MATCH(主线关卡!$G15,模板组合!$A:$A,0))="","",INDEX(模板组合!E:E,MATCH(主线关卡!$G15,模板组合!$A:$A,0))),"")</f>
        <v/>
      </c>
      <c r="L15" s="46" t="str">
        <f>IFERROR(IF(INDEX(模板组合!F:F,MATCH(主线关卡!$G15,模板组合!$A:$A,0))="","",INDEX(模板组合!F:F,MATCH(主线关卡!$G15,模板组合!$A:$A,0))),"")</f>
        <v>双刃鬼兵</v>
      </c>
      <c r="M15" s="34" t="str">
        <f>IFERROR(IF(INDEX(模板组合!G:G,MATCH(主线关卡!$G15,模板组合!$A:$A,0))="","",INDEX(模板组合!G:G,MATCH(主线关卡!$G15,模板组合!$A:$A,0))),"")</f>
        <v/>
      </c>
      <c r="N15" s="13"/>
    </row>
    <row r="16" spans="1:14" ht="15" thickBot="1" x14ac:dyDescent="0.25">
      <c r="A16" s="29" t="str">
        <f t="shared" si="0"/>
        <v>29</v>
      </c>
      <c r="B16" s="29">
        <v>2</v>
      </c>
      <c r="C16" s="30">
        <v>9</v>
      </c>
      <c r="D16" s="29">
        <v>15</v>
      </c>
      <c r="E16" s="29">
        <v>1</v>
      </c>
      <c r="F16" s="28" t="s">
        <v>6</v>
      </c>
      <c r="G16" s="29" t="s">
        <v>126</v>
      </c>
      <c r="H16" s="35" t="str">
        <f>IFERROR(IF(INDEX(模板组合!B:B,MATCH(主线关卡!$G16,模板组合!$A:$A,0))="","",INDEX(模板组合!B:B,MATCH(主线关卡!$G16,模板组合!$A:$A,0))),"")</f>
        <v>伏尸将军</v>
      </c>
      <c r="I16" s="43" t="str">
        <f>IFERROR(IF(INDEX(模板组合!C:C,MATCH(主线关卡!$G16,模板组合!$A:$A,0))="","",INDEX(模板组合!C:C,MATCH(主线关卡!$G16,模板组合!$A:$A,0))),"")</f>
        <v/>
      </c>
      <c r="J16" s="35" t="str">
        <f>IFERROR(IF(INDEX(模板组合!D:D,MATCH(主线关卡!$G16,模板组合!$A:$A,0))="","",INDEX(模板组合!D:D,MATCH(主线关卡!$G16,模板组合!$A:$A,0))),"")</f>
        <v>石瀑将军</v>
      </c>
      <c r="K16" s="36" t="str">
        <f>IFERROR(IF(INDEX(模板组合!E:E,MATCH(主线关卡!$G16,模板组合!$A:$A,0))="","",INDEX(模板组合!E:E,MATCH(主线关卡!$G16,模板组合!$A:$A,0))),"")</f>
        <v/>
      </c>
      <c r="L16" s="47" t="str">
        <f>IFERROR(IF(INDEX(模板组合!F:F,MATCH(主线关卡!$G16,模板组合!$A:$A,0))="","",INDEX(模板组合!F:F,MATCH(主线关卡!$G16,模板组合!$A:$A,0))),"")</f>
        <v>链球鬼兵</v>
      </c>
      <c r="M16" s="36" t="str">
        <f>IFERROR(IF(INDEX(模板组合!G:G,MATCH(主线关卡!$G16,模板组合!$A:$A,0))="","",INDEX(模板组合!G:G,MATCH(主线关卡!$G16,模板组合!$A:$A,0))),"")</f>
        <v/>
      </c>
      <c r="N16" s="53" t="s">
        <v>115</v>
      </c>
    </row>
    <row r="17" spans="1:14" x14ac:dyDescent="0.2">
      <c r="A17" s="23" t="str">
        <f t="shared" si="0"/>
        <v>31</v>
      </c>
      <c r="B17" s="23">
        <v>3</v>
      </c>
      <c r="C17" s="24">
        <v>1</v>
      </c>
      <c r="D17" s="23">
        <v>16</v>
      </c>
      <c r="E17" s="23">
        <v>0.8</v>
      </c>
      <c r="F17" s="22" t="s">
        <v>5</v>
      </c>
      <c r="G17" s="23" t="s">
        <v>110</v>
      </c>
      <c r="H17" s="31" t="str">
        <f>IFERROR(IF(INDEX(模板组合!B:B,MATCH(主线关卡!$G17,模板组合!$A:$A,0))="","",INDEX(模板组合!B:B,MATCH(主线关卡!$G17,模板组合!$A:$A,0))),"")</f>
        <v>砍刀鬼兵</v>
      </c>
      <c r="I17" s="41" t="str">
        <f>IFERROR(IF(INDEX(模板组合!C:C,MATCH(主线关卡!$G17,模板组合!$A:$A,0))="","",INDEX(模板组合!C:C,MATCH(主线关卡!$G17,模板组合!$A:$A,0))),"")</f>
        <v/>
      </c>
      <c r="J17" s="31" t="str">
        <f>IFERROR(IF(INDEX(模板组合!D:D,MATCH(主线关卡!$G17,模板组合!$A:$A,0))="","",INDEX(模板组合!D:D,MATCH(主线关卡!$G17,模板组合!$A:$A,0))),"")</f>
        <v>链球鬼兵</v>
      </c>
      <c r="K17" s="32" t="str">
        <f>IFERROR(IF(INDEX(模板组合!E:E,MATCH(主线关卡!$G17,模板组合!$A:$A,0))="","",INDEX(模板组合!E:E,MATCH(主线关卡!$G17,模板组合!$A:$A,0))),"")</f>
        <v/>
      </c>
      <c r="L17" s="45" t="str">
        <f>IFERROR(IF(INDEX(模板组合!F:F,MATCH(主线关卡!$G17,模板组合!$A:$A,0))="","",INDEX(模板组合!F:F,MATCH(主线关卡!$G17,模板组合!$A:$A,0))),"")</f>
        <v>双刃鬼兵</v>
      </c>
      <c r="M17" s="41" t="str">
        <f>IFERROR(IF(INDEX(模板组合!G:G,MATCH(主线关卡!$G17,模板组合!$A:$A,0))="","",INDEX(模板组合!G:G,MATCH(主线关卡!$G17,模板组合!$A:$A,0))),"")</f>
        <v/>
      </c>
      <c r="N17" s="23"/>
    </row>
    <row r="18" spans="1:14" x14ac:dyDescent="0.2">
      <c r="A18" s="26" t="str">
        <f t="shared" si="0"/>
        <v>32</v>
      </c>
      <c r="B18" s="26">
        <v>3</v>
      </c>
      <c r="C18" s="27">
        <v>2</v>
      </c>
      <c r="D18" s="26">
        <v>17</v>
      </c>
      <c r="E18" s="26">
        <v>0.8</v>
      </c>
      <c r="F18" s="25" t="s">
        <v>5</v>
      </c>
      <c r="G18" s="26" t="s">
        <v>111</v>
      </c>
      <c r="H18" s="33" t="str">
        <f>IFERROR(IF(INDEX(模板组合!B:B,MATCH(主线关卡!$G18,模板组合!$A:$A,0))="","",INDEX(模板组合!B:B,MATCH(主线关卡!$G18,模板组合!$A:$A,0))),"")</f>
        <v>砍刀鬼兵</v>
      </c>
      <c r="I18" s="42" t="str">
        <f>IFERROR(IF(INDEX(模板组合!C:C,MATCH(主线关卡!$G18,模板组合!$A:$A,0))="","",INDEX(模板组合!C:C,MATCH(主线关卡!$G18,模板组合!$A:$A,0))),"")</f>
        <v/>
      </c>
      <c r="J18" s="33" t="str">
        <f>IFERROR(IF(INDEX(模板组合!D:D,MATCH(主线关卡!$G18,模板组合!$A:$A,0))="","",INDEX(模板组合!D:D,MATCH(主线关卡!$G18,模板组合!$A:$A,0))),"")</f>
        <v>伏尸将军</v>
      </c>
      <c r="K18" s="34" t="str">
        <f>IFERROR(IF(INDEX(模板组合!E:E,MATCH(主线关卡!$G18,模板组合!$A:$A,0))="","",INDEX(模板组合!E:E,MATCH(主线关卡!$G18,模板组合!$A:$A,0))),"")</f>
        <v/>
      </c>
      <c r="L18" s="46" t="str">
        <f>IFERROR(IF(INDEX(模板组合!F:F,MATCH(主线关卡!$G18,模板组合!$A:$A,0))="","",INDEX(模板组合!F:F,MATCH(主线关卡!$G18,模板组合!$A:$A,0))),"")</f>
        <v>砍刀鬼兵</v>
      </c>
      <c r="M18" s="42" t="str">
        <f>IFERROR(IF(INDEX(模板组合!G:G,MATCH(主线关卡!$G18,模板组合!$A:$A,0))="","",INDEX(模板组合!G:G,MATCH(主线关卡!$G18,模板组合!$A:$A,0))),"")</f>
        <v/>
      </c>
      <c r="N18" s="13"/>
    </row>
    <row r="19" spans="1:14" x14ac:dyDescent="0.2">
      <c r="A19" s="26" t="str">
        <f t="shared" si="0"/>
        <v>33</v>
      </c>
      <c r="B19" s="26">
        <v>3</v>
      </c>
      <c r="C19" s="27">
        <v>3</v>
      </c>
      <c r="D19" s="26">
        <v>18</v>
      </c>
      <c r="E19" s="26">
        <v>0.8</v>
      </c>
      <c r="F19" s="25" t="s">
        <v>6</v>
      </c>
      <c r="G19" s="26" t="s">
        <v>139</v>
      </c>
      <c r="H19" s="33" t="str">
        <f>IFERROR(IF(INDEX(模板组合!B:B,MATCH(主线关卡!$G19,模板组合!$A:$A,0))="","",INDEX(模板组合!B:B,MATCH(主线关卡!$G19,模板组合!$A:$A,0))),"")</f>
        <v>链球鬼兵</v>
      </c>
      <c r="I19" s="42" t="str">
        <f>IFERROR(IF(INDEX(模板组合!C:C,MATCH(主线关卡!$G19,模板组合!$A:$A,0))="","",INDEX(模板组合!C:C,MATCH(主线关卡!$G19,模板组合!$A:$A,0))),"")</f>
        <v/>
      </c>
      <c r="J19" s="33" t="str">
        <f>IFERROR(IF(INDEX(模板组合!D:D,MATCH(主线关卡!$G19,模板组合!$A:$A,0))="","",INDEX(模板组合!D:D,MATCH(主线关卡!$G19,模板组合!$A:$A,0))),"")</f>
        <v>鬼将军</v>
      </c>
      <c r="K19" s="34" t="str">
        <f>IFERROR(IF(INDEX(模板组合!E:E,MATCH(主线关卡!$G19,模板组合!$A:$A,0))="","",INDEX(模板组合!E:E,MATCH(主线关卡!$G19,模板组合!$A:$A,0))),"")</f>
        <v/>
      </c>
      <c r="L19" s="46" t="str">
        <f>IFERROR(IF(INDEX(模板组合!F:F,MATCH(主线关卡!$G19,模板组合!$A:$A,0))="","",INDEX(模板组合!F:F,MATCH(主线关卡!$G19,模板组合!$A:$A,0))),"")</f>
        <v>链球鬼兵</v>
      </c>
      <c r="M19" s="42" t="str">
        <f>IFERROR(IF(INDEX(模板组合!G:G,MATCH(主线关卡!$G19,模板组合!$A:$A,0))="","",INDEX(模板组合!G:G,MATCH(主线关卡!$G19,模板组合!$A:$A,0))),"")</f>
        <v/>
      </c>
      <c r="N19" s="13" t="s">
        <v>14</v>
      </c>
    </row>
    <row r="20" spans="1:14" x14ac:dyDescent="0.2">
      <c r="A20" s="26" t="str">
        <f t="shared" si="0"/>
        <v>34</v>
      </c>
      <c r="B20" s="26">
        <v>3</v>
      </c>
      <c r="C20" s="27">
        <v>4</v>
      </c>
      <c r="D20" s="26">
        <v>19</v>
      </c>
      <c r="E20" s="26">
        <v>0.8</v>
      </c>
      <c r="F20" s="25" t="s">
        <v>5</v>
      </c>
      <c r="G20" s="26" t="s">
        <v>352</v>
      </c>
      <c r="H20" s="33" t="str">
        <f>IFERROR(IF(INDEX(模板组合!B:B,MATCH(主线关卡!$G20,模板组合!$A:$A,0))="","",INDEX(模板组合!B:B,MATCH(主线关卡!$G20,模板组合!$A:$A,0))),"")</f>
        <v>小蜘蛛</v>
      </c>
      <c r="I20" s="42" t="str">
        <f>IFERROR(IF(INDEX(模板组合!C:C,MATCH(主线关卡!$G20,模板组合!$A:$A,0))="","",INDEX(模板组合!C:C,MATCH(主线关卡!$G20,模板组合!$A:$A,0))),"")</f>
        <v/>
      </c>
      <c r="J20" s="33" t="str">
        <f>IFERROR(IF(INDEX(模板组合!D:D,MATCH(主线关卡!$G20,模板组合!$A:$A,0))="","",INDEX(模板组合!D:D,MATCH(主线关卡!$G20,模板组合!$A:$A,0))),"")</f>
        <v>黑尔·坎普</v>
      </c>
      <c r="K20" s="34" t="str">
        <f>IFERROR(IF(INDEX(模板组合!E:E,MATCH(主线关卡!$G20,模板组合!$A:$A,0))="","",INDEX(模板组合!E:E,MATCH(主线关卡!$G20,模板组合!$A:$A,0))),"")</f>
        <v>塞伯罗斯</v>
      </c>
      <c r="L20" s="46" t="str">
        <f>IFERROR(IF(INDEX(模板组合!F:F,MATCH(主线关卡!$G20,模板组合!$A:$A,0))="","",INDEX(模板组合!F:F,MATCH(主线关卡!$G20,模板组合!$A:$A,0))),"")</f>
        <v>小蜘蛛</v>
      </c>
      <c r="M20" s="42" t="str">
        <f>IFERROR(IF(INDEX(模板组合!G:G,MATCH(主线关卡!$G20,模板组合!$A:$A,0))="","",INDEX(模板组合!G:G,MATCH(主线关卡!$G20,模板组合!$A:$A,0))),"")</f>
        <v/>
      </c>
      <c r="N20" s="13"/>
    </row>
    <row r="21" spans="1:14" x14ac:dyDescent="0.2">
      <c r="A21" s="26" t="str">
        <f t="shared" si="0"/>
        <v>35</v>
      </c>
      <c r="B21" s="26">
        <v>3</v>
      </c>
      <c r="C21" s="27">
        <v>5</v>
      </c>
      <c r="D21" s="26">
        <v>20</v>
      </c>
      <c r="E21" s="26">
        <v>0.8</v>
      </c>
      <c r="F21" s="25" t="s">
        <v>5</v>
      </c>
      <c r="G21" s="26" t="s">
        <v>141</v>
      </c>
      <c r="H21" s="33" t="str">
        <f>IFERROR(IF(INDEX(模板组合!B:B,MATCH(主线关卡!$G21,模板组合!$A:$A,0))="","",INDEX(模板组合!B:B,MATCH(主线关卡!$G21,模板组合!$A:$A,0))),"")</f>
        <v>战斗夏玲</v>
      </c>
      <c r="I21" s="42" t="str">
        <f>IFERROR(IF(INDEX(模板组合!C:C,MATCH(主线关卡!$G21,模板组合!$A:$A,0))="","",INDEX(模板组合!C:C,MATCH(主线关卡!$G21,模板组合!$A:$A,0))),"")</f>
        <v>李轩辕</v>
      </c>
      <c r="J21" s="33" t="str">
        <f>IFERROR(IF(INDEX(模板组合!D:D,MATCH(主线关卡!$G21,模板组合!$A:$A,0))="","",INDEX(模板组合!D:D,MATCH(主线关卡!$G21,模板组合!$A:$A,0))),"")</f>
        <v>黑尔·坎普</v>
      </c>
      <c r="K21" s="34" t="str">
        <f>IFERROR(IF(INDEX(模板组合!E:E,MATCH(主线关卡!$G21,模板组合!$A:$A,0))="","",INDEX(模板组合!E:E,MATCH(主线关卡!$G21,模板组合!$A:$A,0))),"")</f>
        <v>塞伯罗斯</v>
      </c>
      <c r="L21" s="46" t="str">
        <f>IFERROR(IF(INDEX(模板组合!F:F,MATCH(主线关卡!$G21,模板组合!$A:$A,0))="","",INDEX(模板组合!F:F,MATCH(主线关卡!$G21,模板组合!$A:$A,0))),"")</f>
        <v>战斗曹焱兵</v>
      </c>
      <c r="M21" s="42" t="str">
        <f>IFERROR(IF(INDEX(模板组合!G:G,MATCH(主线关卡!$G21,模板组合!$A:$A,0))="","",INDEX(模板组合!G:G,MATCH(主线关卡!$G21,模板组合!$A:$A,0))),"")</f>
        <v>徐晃</v>
      </c>
      <c r="N21" s="13"/>
    </row>
    <row r="22" spans="1:14" x14ac:dyDescent="0.2">
      <c r="A22" s="26" t="str">
        <f t="shared" si="0"/>
        <v>36</v>
      </c>
      <c r="B22" s="26">
        <v>3</v>
      </c>
      <c r="C22" s="27">
        <v>6</v>
      </c>
      <c r="D22" s="26">
        <v>21</v>
      </c>
      <c r="E22" s="26">
        <v>0.9</v>
      </c>
      <c r="F22" s="25" t="s">
        <v>6</v>
      </c>
      <c r="G22" s="26" t="s">
        <v>140</v>
      </c>
      <c r="H22" s="33" t="str">
        <f>IFERROR(IF(INDEX(模板组合!B:B,MATCH(主线关卡!$G22,模板组合!$A:$A,0))="","",INDEX(模板组合!B:B,MATCH(主线关卡!$G22,模板组合!$A:$A,0))),"")</f>
        <v>伏尸将军</v>
      </c>
      <c r="I22" s="42" t="str">
        <f>IFERROR(IF(INDEX(模板组合!C:C,MATCH(主线关卡!$G22,模板组合!$A:$A,0))="","",INDEX(模板组合!C:C,MATCH(主线关卡!$G22,模板组合!$A:$A,0))),"")</f>
        <v/>
      </c>
      <c r="J22" s="33" t="str">
        <f>IFERROR(IF(INDEX(模板组合!D:D,MATCH(主线关卡!$G22,模板组合!$A:$A,0))="","",INDEX(模板组合!D:D,MATCH(主线关卡!$G22,模板组合!$A:$A,0))),"")</f>
        <v>变身后鬼将军</v>
      </c>
      <c r="K22" s="34" t="str">
        <f>IFERROR(IF(INDEX(模板组合!E:E,MATCH(主线关卡!$G22,模板组合!$A:$A,0))="","",INDEX(模板组合!E:E,MATCH(主线关卡!$G22,模板组合!$A:$A,0))),"")</f>
        <v/>
      </c>
      <c r="L22" s="46" t="str">
        <f>IFERROR(IF(INDEX(模板组合!F:F,MATCH(主线关卡!$G22,模板组合!$A:$A,0))="","",INDEX(模板组合!F:F,MATCH(主线关卡!$G22,模板组合!$A:$A,0))),"")</f>
        <v>石瀑将军</v>
      </c>
      <c r="M22" s="42" t="str">
        <f>IFERROR(IF(INDEX(模板组合!G:G,MATCH(主线关卡!$G22,模板组合!$A:$A,0))="","",INDEX(模板组合!G:G,MATCH(主线关卡!$G22,模板组合!$A:$A,0))),"")</f>
        <v/>
      </c>
      <c r="N22" s="13" t="s">
        <v>15</v>
      </c>
    </row>
    <row r="23" spans="1:14" x14ac:dyDescent="0.2">
      <c r="A23" s="26" t="str">
        <f t="shared" si="0"/>
        <v>37</v>
      </c>
      <c r="B23" s="26">
        <v>3</v>
      </c>
      <c r="C23" s="27">
        <v>7</v>
      </c>
      <c r="D23" s="26">
        <v>22</v>
      </c>
      <c r="E23" s="26">
        <v>0.9</v>
      </c>
      <c r="F23" s="25" t="s">
        <v>5</v>
      </c>
      <c r="G23" s="26" t="s">
        <v>142</v>
      </c>
      <c r="H23" s="33" t="str">
        <f>IFERROR(IF(INDEX(模板组合!B:B,MATCH(主线关卡!$G23,模板组合!$A:$A,0))="","",INDEX(模板组合!B:B,MATCH(主线关卡!$G23,模板组合!$A:$A,0))),"")</f>
        <v>战斗曹焱兵</v>
      </c>
      <c r="I23" s="42" t="str">
        <f>IFERROR(IF(INDEX(模板组合!C:C,MATCH(主线关卡!$G23,模板组合!$A:$A,0))="","",INDEX(模板组合!C:C,MATCH(主线关卡!$G23,模板组合!$A:$A,0))),"")</f>
        <v>张郃</v>
      </c>
      <c r="J23" s="33" t="str">
        <f>IFERROR(IF(INDEX(模板组合!D:D,MATCH(主线关卡!$G23,模板组合!$A:$A,0))="","",INDEX(模板组合!D:D,MATCH(主线关卡!$G23,模板组合!$A:$A,0))),"")</f>
        <v>常服曹焱兵</v>
      </c>
      <c r="K23" s="34" t="str">
        <f>IFERROR(IF(INDEX(模板组合!E:E,MATCH(主线关卡!$G23,模板组合!$A:$A,0))="","",INDEX(模板组合!E:E,MATCH(主线关卡!$G23,模板组合!$A:$A,0))),"")</f>
        <v>典韦</v>
      </c>
      <c r="L23" s="46" t="str">
        <f>IFERROR(IF(INDEX(模板组合!F:F,MATCH(主线关卡!$G23,模板组合!$A:$A,0))="","",INDEX(模板组合!F:F,MATCH(主线关卡!$G23,模板组合!$A:$A,0))),"")</f>
        <v>刘羽禅</v>
      </c>
      <c r="M23" s="42" t="str">
        <f>IFERROR(IF(INDEX(模板组合!G:G,MATCH(主线关卡!$G23,模板组合!$A:$A,0))="","",INDEX(模板组合!G:G,MATCH(主线关卡!$G23,模板组合!$A:$A,0))),"")</f>
        <v>关羽</v>
      </c>
      <c r="N23" s="26"/>
    </row>
    <row r="24" spans="1:14" x14ac:dyDescent="0.2">
      <c r="A24" s="26" t="str">
        <f t="shared" si="0"/>
        <v>38</v>
      </c>
      <c r="B24" s="26">
        <v>3</v>
      </c>
      <c r="C24" s="27">
        <v>8</v>
      </c>
      <c r="D24" s="26">
        <v>23</v>
      </c>
      <c r="E24" s="26">
        <v>0.9</v>
      </c>
      <c r="F24" s="25" t="s">
        <v>5</v>
      </c>
      <c r="G24" s="26" t="s">
        <v>143</v>
      </c>
      <c r="H24" s="33" t="str">
        <f>IFERROR(IF(INDEX(模板组合!B:B,MATCH(主线关卡!$G24,模板组合!$A:$A,0))="","",INDEX(模板组合!B:B,MATCH(主线关卡!$G24,模板组合!$A:$A,0))),"")</f>
        <v>战斗夏玲</v>
      </c>
      <c r="I24" s="42" t="str">
        <f>IFERROR(IF(INDEX(模板组合!C:C,MATCH(主线关卡!$G24,模板组合!$A:$A,0))="","",INDEX(模板组合!C:C,MATCH(主线关卡!$G24,模板组合!$A:$A,0))),"")</f>
        <v>李轩辕</v>
      </c>
      <c r="J24" s="33" t="str">
        <f>IFERROR(IF(INDEX(模板组合!D:D,MATCH(主线关卡!$G24,模板组合!$A:$A,0))="","",INDEX(模板组合!D:D,MATCH(主线关卡!$G24,模板组合!$A:$A,0))),"")</f>
        <v>阎风吒</v>
      </c>
      <c r="K24" s="34" t="str">
        <f>IFERROR(IF(INDEX(模板组合!E:E,MATCH(主线关卡!$G24,模板组合!$A:$A,0))="","",INDEX(模板组合!E:E,MATCH(主线关卡!$G24,模板组合!$A:$A,0))),"")</f>
        <v>飞廉</v>
      </c>
      <c r="L24" s="46" t="str">
        <f>IFERROR(IF(INDEX(模板组合!F:F,MATCH(主线关卡!$G24,模板组合!$A:$A,0))="","",INDEX(模板组合!F:F,MATCH(主线关卡!$G24,模板组合!$A:$A,0))),"")</f>
        <v>常服曹焱兵</v>
      </c>
      <c r="M24" s="42" t="str">
        <f>IFERROR(IF(INDEX(模板组合!G:G,MATCH(主线关卡!$G24,模板组合!$A:$A,0))="","",INDEX(模板组合!G:G,MATCH(主线关卡!$G24,模板组合!$A:$A,0))),"")</f>
        <v>许褚</v>
      </c>
      <c r="N24" s="13"/>
    </row>
    <row r="25" spans="1:14" x14ac:dyDescent="0.2">
      <c r="A25" s="26" t="str">
        <f t="shared" si="0"/>
        <v>39</v>
      </c>
      <c r="B25" s="26">
        <v>3</v>
      </c>
      <c r="C25" s="27">
        <v>9</v>
      </c>
      <c r="D25" s="26">
        <v>24</v>
      </c>
      <c r="E25" s="26">
        <v>0.9</v>
      </c>
      <c r="F25" s="25" t="s">
        <v>4</v>
      </c>
      <c r="G25" s="26"/>
      <c r="H25" s="33" t="str">
        <f>IFERROR(IF(INDEX(模板组合!B:B,MATCH(主线关卡!$G25,模板组合!$A:$A,0))="","",INDEX(模板组合!B:B,MATCH(主线关卡!$G25,模板组合!$A:$A,0))),"")</f>
        <v/>
      </c>
      <c r="I25" s="42" t="str">
        <f>IFERROR(IF(INDEX(模板组合!C:C,MATCH(主线关卡!$G25,模板组合!$A:$A,0))="","",INDEX(模板组合!C:C,MATCH(主线关卡!$G25,模板组合!$A:$A,0))),"")</f>
        <v/>
      </c>
      <c r="J25" s="33" t="str">
        <f>IFERROR(IF(INDEX(模板组合!D:D,MATCH(主线关卡!$G25,模板组合!$A:$A,0))="","",INDEX(模板组合!D:D,MATCH(主线关卡!$G25,模板组合!$A:$A,0))),"")</f>
        <v/>
      </c>
      <c r="K25" s="34" t="str">
        <f>IFERROR(IF(INDEX(模板组合!E:E,MATCH(主线关卡!$G25,模板组合!$A:$A,0))="","",INDEX(模板组合!E:E,MATCH(主线关卡!$G25,模板组合!$A:$A,0))),"")</f>
        <v/>
      </c>
      <c r="L25" s="46" t="str">
        <f>IFERROR(IF(INDEX(模板组合!F:F,MATCH(主线关卡!$G25,模板组合!$A:$A,0))="","",INDEX(模板组合!F:F,MATCH(主线关卡!$G25,模板组合!$A:$A,0))),"")</f>
        <v/>
      </c>
      <c r="M25" s="42" t="str">
        <f>IFERROR(IF(INDEX(模板组合!G:G,MATCH(主线关卡!$G25,模板组合!$A:$A,0))="","",INDEX(模板组合!G:G,MATCH(主线关卡!$G25,模板组合!$A:$A,0))),"")</f>
        <v/>
      </c>
      <c r="N25" s="13" t="s">
        <v>16</v>
      </c>
    </row>
    <row r="26" spans="1:14" x14ac:dyDescent="0.2">
      <c r="A26" s="26" t="str">
        <f t="shared" si="0"/>
        <v>310</v>
      </c>
      <c r="B26" s="26">
        <v>3</v>
      </c>
      <c r="C26" s="27">
        <v>10</v>
      </c>
      <c r="D26" s="26">
        <v>25</v>
      </c>
      <c r="E26" s="26">
        <v>0.9</v>
      </c>
      <c r="F26" s="25" t="s">
        <v>5</v>
      </c>
      <c r="G26" s="26" t="s">
        <v>87</v>
      </c>
      <c r="H26" s="33" t="str">
        <f>IFERROR(IF(INDEX(模板组合!B:B,MATCH(主线关卡!$G26,模板组合!$A:$A,0))="","",INDEX(模板组合!B:B,MATCH(主线关卡!$G26,模板组合!$A:$A,0))),"")</f>
        <v>砍刀鬼兵</v>
      </c>
      <c r="I26" s="42" t="str">
        <f>IFERROR(IF(INDEX(模板组合!C:C,MATCH(主线关卡!$G26,模板组合!$A:$A,0))="","",INDEX(模板组合!C:C,MATCH(主线关卡!$G26,模板组合!$A:$A,0))),"")</f>
        <v/>
      </c>
      <c r="J26" s="33" t="str">
        <f>IFERROR(IF(INDEX(模板组合!D:D,MATCH(主线关卡!$G26,模板组合!$A:$A,0))="","",INDEX(模板组合!D:D,MATCH(主线关卡!$G26,模板组合!$A:$A,0))),"")</f>
        <v>砍刀鬼兵</v>
      </c>
      <c r="K26" s="34" t="str">
        <f>IFERROR(IF(INDEX(模板组合!E:E,MATCH(主线关卡!$G26,模板组合!$A:$A,0))="","",INDEX(模板组合!E:E,MATCH(主线关卡!$G26,模板组合!$A:$A,0))),"")</f>
        <v/>
      </c>
      <c r="L26" s="46" t="str">
        <f>IFERROR(IF(INDEX(模板组合!F:F,MATCH(主线关卡!$G26,模板组合!$A:$A,0))="","",INDEX(模板组合!F:F,MATCH(主线关卡!$G26,模板组合!$A:$A,0))),"")</f>
        <v>砍刀鬼兵</v>
      </c>
      <c r="M26" s="42" t="str">
        <f>IFERROR(IF(INDEX(模板组合!G:G,MATCH(主线关卡!$G26,模板组合!$A:$A,0))="","",INDEX(模板组合!G:G,MATCH(主线关卡!$G26,模板组合!$A:$A,0))),"")</f>
        <v/>
      </c>
      <c r="N26" s="13"/>
    </row>
    <row r="27" spans="1:14" x14ac:dyDescent="0.2">
      <c r="A27" s="26" t="str">
        <f t="shared" si="0"/>
        <v>311</v>
      </c>
      <c r="B27" s="26">
        <v>3</v>
      </c>
      <c r="C27" s="27">
        <v>11</v>
      </c>
      <c r="D27" s="26">
        <v>26</v>
      </c>
      <c r="E27" s="26">
        <v>0.9</v>
      </c>
      <c r="F27" s="25" t="s">
        <v>5</v>
      </c>
      <c r="G27" s="26" t="s">
        <v>89</v>
      </c>
      <c r="H27" s="33" t="str">
        <f>IFERROR(IF(INDEX(模板组合!B:B,MATCH(主线关卡!$G27,模板组合!$A:$A,0))="","",INDEX(模板组合!B:B,MATCH(主线关卡!$G27,模板组合!$A:$A,0))),"")</f>
        <v>砍刀鬼兵</v>
      </c>
      <c r="I27" s="42" t="str">
        <f>IFERROR(IF(INDEX(模板组合!C:C,MATCH(主线关卡!$G27,模板组合!$A:$A,0))="","",INDEX(模板组合!C:C,MATCH(主线关卡!$G27,模板组合!$A:$A,0))),"")</f>
        <v/>
      </c>
      <c r="J27" s="33" t="str">
        <f>IFERROR(IF(INDEX(模板组合!D:D,MATCH(主线关卡!$G27,模板组合!$A:$A,0))="","",INDEX(模板组合!D:D,MATCH(主线关卡!$G27,模板组合!$A:$A,0))),"")</f>
        <v>链球鬼兵</v>
      </c>
      <c r="K27" s="34" t="str">
        <f>IFERROR(IF(INDEX(模板组合!E:E,MATCH(主线关卡!$G27,模板组合!$A:$A,0))="","",INDEX(模板组合!E:E,MATCH(主线关卡!$G27,模板组合!$A:$A,0))),"")</f>
        <v/>
      </c>
      <c r="L27" s="46" t="str">
        <f>IFERROR(IF(INDEX(模板组合!F:F,MATCH(主线关卡!$G27,模板组合!$A:$A,0))="","",INDEX(模板组合!F:F,MATCH(主线关卡!$G27,模板组合!$A:$A,0))),"")</f>
        <v>双刃鬼兵</v>
      </c>
      <c r="M27" s="42" t="str">
        <f>IFERROR(IF(INDEX(模板组合!G:G,MATCH(主线关卡!$G27,模板组合!$A:$A,0))="","",INDEX(模板组合!G:G,MATCH(主线关卡!$G27,模板组合!$A:$A,0))),"")</f>
        <v/>
      </c>
      <c r="N27" s="13"/>
    </row>
    <row r="28" spans="1:14" x14ac:dyDescent="0.2">
      <c r="A28" s="26" t="str">
        <f t="shared" si="0"/>
        <v>312</v>
      </c>
      <c r="B28" s="26">
        <v>3</v>
      </c>
      <c r="C28" s="27">
        <v>12</v>
      </c>
      <c r="D28" s="26">
        <v>27</v>
      </c>
      <c r="E28" s="26">
        <v>0.9</v>
      </c>
      <c r="F28" s="25" t="s">
        <v>4</v>
      </c>
      <c r="G28" s="26"/>
      <c r="H28" s="33" t="str">
        <f>IFERROR(IF(INDEX(模板组合!B:B,MATCH(主线关卡!$G28,模板组合!$A:$A,0))="","",INDEX(模板组合!B:B,MATCH(主线关卡!$G28,模板组合!$A:$A,0))),"")</f>
        <v/>
      </c>
      <c r="I28" s="42" t="str">
        <f>IFERROR(IF(INDEX(模板组合!C:C,MATCH(主线关卡!$G28,模板组合!$A:$A,0))="","",INDEX(模板组合!C:C,MATCH(主线关卡!$G28,模板组合!$A:$A,0))),"")</f>
        <v/>
      </c>
      <c r="J28" s="33" t="str">
        <f>IFERROR(IF(INDEX(模板组合!D:D,MATCH(主线关卡!$G28,模板组合!$A:$A,0))="","",INDEX(模板组合!D:D,MATCH(主线关卡!$G28,模板组合!$A:$A,0))),"")</f>
        <v/>
      </c>
      <c r="K28" s="34" t="str">
        <f>IFERROR(IF(INDEX(模板组合!E:E,MATCH(主线关卡!$G28,模板组合!$A:$A,0))="","",INDEX(模板组合!E:E,MATCH(主线关卡!$G28,模板组合!$A:$A,0))),"")</f>
        <v/>
      </c>
      <c r="L28" s="46" t="str">
        <f>IFERROR(IF(INDEX(模板组合!F:F,MATCH(主线关卡!$G28,模板组合!$A:$A,0))="","",INDEX(模板组合!F:F,MATCH(主线关卡!$G28,模板组合!$A:$A,0))),"")</f>
        <v/>
      </c>
      <c r="M28" s="42" t="str">
        <f>IFERROR(IF(INDEX(模板组合!G:G,MATCH(主线关卡!$G28,模板组合!$A:$A,0))="","",INDEX(模板组合!G:G,MATCH(主线关卡!$G28,模板组合!$A:$A,0))),"")</f>
        <v/>
      </c>
      <c r="N28" s="13" t="s">
        <v>17</v>
      </c>
    </row>
    <row r="29" spans="1:14" x14ac:dyDescent="0.2">
      <c r="A29" s="26" t="str">
        <f t="shared" si="0"/>
        <v>313</v>
      </c>
      <c r="B29" s="26">
        <v>3</v>
      </c>
      <c r="C29" s="27">
        <v>13</v>
      </c>
      <c r="D29" s="26">
        <v>28</v>
      </c>
      <c r="E29" s="26">
        <v>0.9</v>
      </c>
      <c r="F29" s="25" t="s">
        <v>5</v>
      </c>
      <c r="G29" s="26" t="s">
        <v>138</v>
      </c>
      <c r="H29" s="33" t="str">
        <f>IFERROR(IF(INDEX(模板组合!B:B,MATCH(主线关卡!$G29,模板组合!$A:$A,0))="","",INDEX(模板组合!B:B,MATCH(主线关卡!$G29,模板组合!$A:$A,0))),"")</f>
        <v>战斗曹焱兵</v>
      </c>
      <c r="I29" s="42" t="str">
        <f>IFERROR(IF(INDEX(模板组合!C:C,MATCH(主线关卡!$G29,模板组合!$A:$A,0))="","",INDEX(模板组合!C:C,MATCH(主线关卡!$G29,模板组合!$A:$A,0))),"")</f>
        <v>张郃</v>
      </c>
      <c r="J29" s="33" t="str">
        <f>IFERROR(IF(INDEX(模板组合!D:D,MATCH(主线关卡!$G29,模板组合!$A:$A,0))="","",INDEX(模板组合!D:D,MATCH(主线关卡!$G29,模板组合!$A:$A,0))),"")</f>
        <v>红莲·缇娜</v>
      </c>
      <c r="K29" s="34" t="str">
        <f>IFERROR(IF(INDEX(模板组合!E:E,MATCH(主线关卡!$G29,模板组合!$A:$A,0))="","",INDEX(模板组合!E:E,MATCH(主线关卡!$G29,模板组合!$A:$A,0))),"")</f>
        <v>天使·缇娜</v>
      </c>
      <c r="L29" s="46" t="str">
        <f>IFERROR(IF(INDEX(模板组合!F:F,MATCH(主线关卡!$G29,模板组合!$A:$A,0))="","",INDEX(模板组合!F:F,MATCH(主线关卡!$G29,模板组合!$A:$A,0))),"")</f>
        <v>吉拉</v>
      </c>
      <c r="M29" s="42" t="str">
        <f>IFERROR(IF(INDEX(模板组合!G:G,MATCH(主线关卡!$G29,模板组合!$A:$A,0))="","",INDEX(模板组合!G:G,MATCH(主线关卡!$G29,模板组合!$A:$A,0))),"")</f>
        <v>食火蜥</v>
      </c>
      <c r="N29" s="13"/>
    </row>
    <row r="30" spans="1:14" x14ac:dyDescent="0.2">
      <c r="A30" s="26" t="str">
        <f t="shared" si="0"/>
        <v>314</v>
      </c>
      <c r="B30" s="26">
        <v>3</v>
      </c>
      <c r="C30" s="27">
        <v>14</v>
      </c>
      <c r="D30" s="26">
        <v>29</v>
      </c>
      <c r="E30" s="26">
        <v>0.9</v>
      </c>
      <c r="F30" s="25" t="s">
        <v>5</v>
      </c>
      <c r="G30" s="26" t="s">
        <v>144</v>
      </c>
      <c r="H30" s="33" t="str">
        <f>IFERROR(IF(INDEX(模板组合!B:B,MATCH(主线关卡!$G30,模板组合!$A:$A,0))="","",INDEX(模板组合!B:B,MATCH(主线关卡!$G30,模板组合!$A:$A,0))),"")</f>
        <v>常服曹焱兵</v>
      </c>
      <c r="I30" s="42" t="str">
        <f>IFERROR(IF(INDEX(模板组合!C:C,MATCH(主线关卡!$G30,模板组合!$A:$A,0))="","",INDEX(模板组合!C:C,MATCH(主线关卡!$G30,模板组合!$A:$A,0))),"")</f>
        <v>张郃</v>
      </c>
      <c r="J30" s="33" t="str">
        <f>IFERROR(IF(INDEX(模板组合!D:D,MATCH(主线关卡!$G30,模板组合!$A:$A,0))="","",INDEX(模板组合!D:D,MATCH(主线关卡!$G30,模板组合!$A:$A,0))),"")</f>
        <v>战斗曹焱兵</v>
      </c>
      <c r="K30" s="34" t="str">
        <f>IFERROR(IF(INDEX(模板组合!E:E,MATCH(主线关卡!$G30,模板组合!$A:$A,0))="","",INDEX(模板组合!E:E,MATCH(主线关卡!$G30,模板组合!$A:$A,0))),"")</f>
        <v>徐晃</v>
      </c>
      <c r="L30" s="46" t="str">
        <f>IFERROR(IF(INDEX(模板组合!F:F,MATCH(主线关卡!$G30,模板组合!$A:$A,0))="","",INDEX(模板组合!F:F,MATCH(主线关卡!$G30,模板组合!$A:$A,0))),"")</f>
        <v>红莲·缇娜</v>
      </c>
      <c r="M30" s="42" t="str">
        <f>IFERROR(IF(INDEX(模板组合!G:G,MATCH(主线关卡!$G30,模板组合!$A:$A,0))="","",INDEX(模板组合!G:G,MATCH(主线关卡!$G30,模板组合!$A:$A,0))),"")</f>
        <v>天使·缇娜</v>
      </c>
      <c r="N30" s="13"/>
    </row>
    <row r="31" spans="1:14" ht="15" thickBot="1" x14ac:dyDescent="0.25">
      <c r="A31" s="29" t="str">
        <f t="shared" si="0"/>
        <v>315</v>
      </c>
      <c r="B31" s="29">
        <v>3</v>
      </c>
      <c r="C31" s="30">
        <v>15</v>
      </c>
      <c r="D31" s="29">
        <v>30</v>
      </c>
      <c r="E31" s="29">
        <v>0.9</v>
      </c>
      <c r="F31" s="28" t="s">
        <v>4</v>
      </c>
      <c r="G31" s="29"/>
      <c r="H31" s="35" t="str">
        <f>IFERROR(IF(INDEX(模板组合!B:B,MATCH(主线关卡!$G31,模板组合!$A:$A,0))="","",INDEX(模板组合!B:B,MATCH(主线关卡!$G31,模板组合!$A:$A,0))),"")</f>
        <v/>
      </c>
      <c r="I31" s="43" t="str">
        <f>IFERROR(IF(INDEX(模板组合!C:C,MATCH(主线关卡!$G31,模板组合!$A:$A,0))="","",INDEX(模板组合!C:C,MATCH(主线关卡!$G31,模板组合!$A:$A,0))),"")</f>
        <v/>
      </c>
      <c r="J31" s="35" t="str">
        <f>IFERROR(IF(INDEX(模板组合!D:D,MATCH(主线关卡!$G31,模板组合!$A:$A,0))="","",INDEX(模板组合!D:D,MATCH(主线关卡!$G31,模板组合!$A:$A,0))),"")</f>
        <v/>
      </c>
      <c r="K31" s="36" t="str">
        <f>IFERROR(IF(INDEX(模板组合!E:E,MATCH(主线关卡!$G31,模板组合!$A:$A,0))="","",INDEX(模板组合!E:E,MATCH(主线关卡!$G31,模板组合!$A:$A,0))),"")</f>
        <v/>
      </c>
      <c r="L31" s="47" t="str">
        <f>IFERROR(IF(INDEX(模板组合!F:F,MATCH(主线关卡!$G31,模板组合!$A:$A,0))="","",INDEX(模板组合!F:F,MATCH(主线关卡!$G31,模板组合!$A:$A,0))),"")</f>
        <v/>
      </c>
      <c r="M31" s="43" t="str">
        <f>IFERROR(IF(INDEX(模板组合!G:G,MATCH(主线关卡!$G31,模板组合!$A:$A,0))="","",INDEX(模板组合!G:G,MATCH(主线关卡!$G31,模板组合!$A:$A,0))),"")</f>
        <v/>
      </c>
      <c r="N31" s="14" t="s">
        <v>18</v>
      </c>
    </row>
    <row r="32" spans="1:14" x14ac:dyDescent="0.2">
      <c r="A32" s="23" t="str">
        <f t="shared" si="0"/>
        <v>41</v>
      </c>
      <c r="B32" s="23">
        <v>4</v>
      </c>
      <c r="C32" s="24">
        <v>1</v>
      </c>
      <c r="D32" s="23">
        <v>31</v>
      </c>
      <c r="E32" s="23">
        <v>1</v>
      </c>
      <c r="F32" s="22" t="s">
        <v>5</v>
      </c>
      <c r="G32" s="23" t="s">
        <v>146</v>
      </c>
      <c r="H32" s="31" t="str">
        <f>IFERROR(IF(INDEX(模板组合!B:B,MATCH(主线关卡!$G32,模板组合!$A:$A,0))="","",INDEX(模板组合!B:B,MATCH(主线关卡!$G32,模板组合!$A:$A,0))),"")</f>
        <v>盖文</v>
      </c>
      <c r="I32" s="41" t="str">
        <f>IFERROR(IF(INDEX(模板组合!C:C,MATCH(主线关卡!$G32,模板组合!$A:$A,0))="","",INDEX(模板组合!C:C,MATCH(主线关卡!$G32,模板组合!$A:$A,0))),"")</f>
        <v>西方龙</v>
      </c>
      <c r="J32" s="31" t="str">
        <f>IFERROR(IF(INDEX(模板组合!D:D,MATCH(主线关卡!$G32,模板组合!$A:$A,0))="","",INDEX(模板组合!D:D,MATCH(主线关卡!$G32,模板组合!$A:$A,0))),"")</f>
        <v>刘羽禅</v>
      </c>
      <c r="K32" s="32" t="str">
        <f>IFERROR(IF(INDEX(模板组合!E:E,MATCH(主线关卡!$G32,模板组合!$A:$A,0))="","",INDEX(模板组合!E:E,MATCH(主线关卡!$G32,模板组合!$A:$A,0))),"")</f>
        <v>张飞</v>
      </c>
      <c r="L32" s="45" t="str">
        <f>IFERROR(IF(INDEX(模板组合!F:F,MATCH(主线关卡!$G32,模板组合!$A:$A,0))="","",INDEX(模板组合!F:F,MATCH(主线关卡!$G32,模板组合!$A:$A,0))),"")</f>
        <v>刘羽禅</v>
      </c>
      <c r="M32" s="32" t="str">
        <f>IFERROR(IF(INDEX(模板组合!G:G,MATCH(主线关卡!$G32,模板组合!$A:$A,0))="","",INDEX(模板组合!G:G,MATCH(主线关卡!$G32,模板组合!$A:$A,0))),"")</f>
        <v>关羽</v>
      </c>
      <c r="N32" s="17"/>
    </row>
    <row r="33" spans="1:14" x14ac:dyDescent="0.2">
      <c r="A33" s="26" t="str">
        <f t="shared" si="0"/>
        <v>42</v>
      </c>
      <c r="B33" s="26">
        <v>4</v>
      </c>
      <c r="C33" s="27">
        <v>2</v>
      </c>
      <c r="D33" s="26">
        <v>32</v>
      </c>
      <c r="E33" s="26">
        <v>1</v>
      </c>
      <c r="F33" s="25" t="s">
        <v>5</v>
      </c>
      <c r="G33" s="26" t="s">
        <v>147</v>
      </c>
      <c r="H33" s="33" t="str">
        <f>IFERROR(IF(INDEX(模板组合!B:B,MATCH(主线关卡!$G33,模板组合!$A:$A,0))="","",INDEX(模板组合!B:B,MATCH(主线关卡!$G33,模板组合!$A:$A,0))),"")</f>
        <v>盖文</v>
      </c>
      <c r="I33" s="42" t="str">
        <f>IFERROR(IF(INDEX(模板组合!C:C,MATCH(主线关卡!$G33,模板组合!$A:$A,0))="","",INDEX(模板组合!C:C,MATCH(主线关卡!$G33,模板组合!$A:$A,0))),"")</f>
        <v>西方龙</v>
      </c>
      <c r="J33" s="33" t="str">
        <f>IFERROR(IF(INDEX(模板组合!D:D,MATCH(主线关卡!$G33,模板组合!$A:$A,0))="","",INDEX(模板组合!D:D,MATCH(主线关卡!$G33,模板组合!$A:$A,0))),"")</f>
        <v>刘羽禅</v>
      </c>
      <c r="K33" s="34" t="str">
        <f>IFERROR(IF(INDEX(模板组合!E:E,MATCH(主线关卡!$G33,模板组合!$A:$A,0))="","",INDEX(模板组合!E:E,MATCH(主线关卡!$G33,模板组合!$A:$A,0))),"")</f>
        <v>张飞</v>
      </c>
      <c r="L33" s="46" t="str">
        <f>IFERROR(IF(INDEX(模板组合!F:F,MATCH(主线关卡!$G33,模板组合!$A:$A,0))="","",INDEX(模板组合!F:F,MATCH(主线关卡!$G33,模板组合!$A:$A,0))),"")</f>
        <v>曹玄亮</v>
      </c>
      <c r="M33" s="34" t="str">
        <f>IFERROR(IF(INDEX(模板组合!G:G,MATCH(主线关卡!$G33,模板组合!$A:$A,0))="","",INDEX(模板组合!G:G,MATCH(主线关卡!$G33,模板组合!$A:$A,0))),"")</f>
        <v>唐流雨</v>
      </c>
      <c r="N33" s="13"/>
    </row>
    <row r="34" spans="1:14" x14ac:dyDescent="0.2">
      <c r="A34" s="26" t="str">
        <f t="shared" si="0"/>
        <v>43</v>
      </c>
      <c r="B34" s="26">
        <v>4</v>
      </c>
      <c r="C34" s="27">
        <v>3</v>
      </c>
      <c r="D34" s="26">
        <v>33</v>
      </c>
      <c r="E34" s="26">
        <v>1</v>
      </c>
      <c r="F34" s="25" t="s">
        <v>4</v>
      </c>
      <c r="G34" s="26"/>
      <c r="H34" s="33" t="str">
        <f>IFERROR(IF(INDEX(模板组合!B:B,MATCH(主线关卡!$G34,模板组合!$A:$A,0))="","",INDEX(模板组合!B:B,MATCH(主线关卡!$G34,模板组合!$A:$A,0))),"")</f>
        <v/>
      </c>
      <c r="I34" s="42" t="str">
        <f>IFERROR(IF(INDEX(模板组合!C:C,MATCH(主线关卡!$G34,模板组合!$A:$A,0))="","",INDEX(模板组合!C:C,MATCH(主线关卡!$G34,模板组合!$A:$A,0))),"")</f>
        <v/>
      </c>
      <c r="J34" s="33" t="str">
        <f>IFERROR(IF(INDEX(模板组合!D:D,MATCH(主线关卡!$G34,模板组合!$A:$A,0))="","",INDEX(模板组合!D:D,MATCH(主线关卡!$G34,模板组合!$A:$A,0))),"")</f>
        <v/>
      </c>
      <c r="K34" s="34" t="str">
        <f>IFERROR(IF(INDEX(模板组合!E:E,MATCH(主线关卡!$G34,模板组合!$A:$A,0))="","",INDEX(模板组合!E:E,MATCH(主线关卡!$G34,模板组合!$A:$A,0))),"")</f>
        <v/>
      </c>
      <c r="L34" s="46" t="str">
        <f>IFERROR(IF(INDEX(模板组合!F:F,MATCH(主线关卡!$G34,模板组合!$A:$A,0))="","",INDEX(模板组合!F:F,MATCH(主线关卡!$G34,模板组合!$A:$A,0))),"")</f>
        <v/>
      </c>
      <c r="M34" s="34" t="str">
        <f>IFERROR(IF(INDEX(模板组合!G:G,MATCH(主线关卡!$G34,模板组合!$A:$A,0))="","",INDEX(模板组合!G:G,MATCH(主线关卡!$G34,模板组合!$A:$A,0))),"")</f>
        <v/>
      </c>
      <c r="N34" s="13" t="s">
        <v>116</v>
      </c>
    </row>
    <row r="35" spans="1:14" x14ac:dyDescent="0.2">
      <c r="A35" s="26" t="str">
        <f t="shared" si="0"/>
        <v>44</v>
      </c>
      <c r="B35" s="26">
        <v>4</v>
      </c>
      <c r="C35" s="27">
        <v>4</v>
      </c>
      <c r="D35" s="26">
        <v>34</v>
      </c>
      <c r="E35" s="26">
        <v>1</v>
      </c>
      <c r="F35" s="25" t="s">
        <v>5</v>
      </c>
      <c r="G35" s="26" t="s">
        <v>148</v>
      </c>
      <c r="H35" s="33" t="str">
        <f>IFERROR(IF(INDEX(模板组合!B:B,MATCH(主线关卡!$G35,模板组合!$A:$A,0))="","",INDEX(模板组合!B:B,MATCH(主线关卡!$G35,模板组合!$A:$A,0))),"")</f>
        <v>盖文</v>
      </c>
      <c r="I35" s="42" t="str">
        <f>IFERROR(IF(INDEX(模板组合!C:C,MATCH(主线关卡!$G35,模板组合!$A:$A,0))="","",INDEX(模板组合!C:C,MATCH(主线关卡!$G35,模板组合!$A:$A,0))),"")</f>
        <v>西方龙</v>
      </c>
      <c r="J35" s="33" t="str">
        <f>IFERROR(IF(INDEX(模板组合!D:D,MATCH(主线关卡!$G35,模板组合!$A:$A,0))="","",INDEX(模板组合!D:D,MATCH(主线关卡!$G35,模板组合!$A:$A,0))),"")</f>
        <v>刘羽禅</v>
      </c>
      <c r="K35" s="34" t="str">
        <f>IFERROR(IF(INDEX(模板组合!E:E,MATCH(主线关卡!$G35,模板组合!$A:$A,0))="","",INDEX(模板组合!E:E,MATCH(主线关卡!$G35,模板组合!$A:$A,0))),"")</f>
        <v>张飞</v>
      </c>
      <c r="L35" s="46" t="str">
        <f>IFERROR(IF(INDEX(模板组合!F:F,MATCH(主线关卡!$G35,模板组合!$A:$A,0))="","",INDEX(模板组合!F:F,MATCH(主线关卡!$G35,模板组合!$A:$A,0))),"")</f>
        <v>常服曹焱兵</v>
      </c>
      <c r="M35" s="34" t="str">
        <f>IFERROR(IF(INDEX(模板组合!G:G,MATCH(主线关卡!$G35,模板组合!$A:$A,0))="","",INDEX(模板组合!G:G,MATCH(主线关卡!$G35,模板组合!$A:$A,0))),"")</f>
        <v>许褚</v>
      </c>
      <c r="N35" s="13"/>
    </row>
    <row r="36" spans="1:14" x14ac:dyDescent="0.2">
      <c r="A36" s="26" t="str">
        <f t="shared" si="0"/>
        <v>45</v>
      </c>
      <c r="B36" s="26">
        <v>4</v>
      </c>
      <c r="C36" s="27">
        <v>5</v>
      </c>
      <c r="D36" s="26">
        <v>35</v>
      </c>
      <c r="E36" s="26">
        <v>1</v>
      </c>
      <c r="F36" s="25" t="s">
        <v>5</v>
      </c>
      <c r="G36" s="26" t="s">
        <v>149</v>
      </c>
      <c r="H36" s="33" t="str">
        <f>IFERROR(IF(INDEX(模板组合!B:B,MATCH(主线关卡!$G36,模板组合!$A:$A,0))="","",INDEX(模板组合!B:B,MATCH(主线关卡!$G36,模板组合!$A:$A,0))),"")</f>
        <v>盖文</v>
      </c>
      <c r="I36" s="42" t="str">
        <f>IFERROR(IF(INDEX(模板组合!C:C,MATCH(主线关卡!$G36,模板组合!$A:$A,0))="","",INDEX(模板组合!C:C,MATCH(主线关卡!$G36,模板组合!$A:$A,0))),"")</f>
        <v>西方龙</v>
      </c>
      <c r="J36" s="33" t="str">
        <f>IFERROR(IF(INDEX(模板组合!D:D,MATCH(主线关卡!$G36,模板组合!$A:$A,0))="","",INDEX(模板组合!D:D,MATCH(主线关卡!$G36,模板组合!$A:$A,0))),"")</f>
        <v>刘羽禅</v>
      </c>
      <c r="K36" s="34" t="str">
        <f>IFERROR(IF(INDEX(模板组合!E:E,MATCH(主线关卡!$G36,模板组合!$A:$A,0))="","",INDEX(模板组合!E:E,MATCH(主线关卡!$G36,模板组合!$A:$A,0))),"")</f>
        <v>张飞</v>
      </c>
      <c r="L36" s="46" t="str">
        <f>IFERROR(IF(INDEX(模板组合!F:F,MATCH(主线关卡!$G36,模板组合!$A:$A,0))="","",INDEX(模板组合!F:F,MATCH(主线关卡!$G36,模板组合!$A:$A,0))),"")</f>
        <v>北落师门</v>
      </c>
      <c r="M36" s="34" t="str">
        <f>IFERROR(IF(INDEX(模板组合!G:G,MATCH(主线关卡!$G36,模板组合!$A:$A,0))="","",INDEX(模板组合!G:G,MATCH(主线关卡!$G36,模板组合!$A:$A,0))),"")</f>
        <v>石灵明</v>
      </c>
      <c r="N36" s="13"/>
    </row>
    <row r="37" spans="1:14" x14ac:dyDescent="0.2">
      <c r="A37" s="26" t="str">
        <f t="shared" si="0"/>
        <v>46</v>
      </c>
      <c r="B37" s="26">
        <v>4</v>
      </c>
      <c r="C37" s="27">
        <v>6</v>
      </c>
      <c r="D37" s="26">
        <v>36</v>
      </c>
      <c r="E37" s="26">
        <v>1</v>
      </c>
      <c r="F37" s="25" t="s">
        <v>5</v>
      </c>
      <c r="G37" s="26" t="s">
        <v>145</v>
      </c>
      <c r="H37" s="33" t="str">
        <f>IFERROR(IF(INDEX(模板组合!B:B,MATCH(主线关卡!$G37,模板组合!$A:$A,0))="","",INDEX(模板组合!B:B,MATCH(主线关卡!$G37,模板组合!$A:$A,0))),"")</f>
        <v>盖文</v>
      </c>
      <c r="I37" s="42" t="str">
        <f>IFERROR(IF(INDEX(模板组合!C:C,MATCH(主线关卡!$G37,模板组合!$A:$A,0))="","",INDEX(模板组合!C:C,MATCH(主线关卡!$G37,模板组合!$A:$A,0))),"")</f>
        <v>西方龙</v>
      </c>
      <c r="J37" s="33" t="str">
        <f>IFERROR(IF(INDEX(模板组合!D:D,MATCH(主线关卡!$G37,模板组合!$A:$A,0))="","",INDEX(模板组合!D:D,MATCH(主线关卡!$G37,模板组合!$A:$A,0))),"")</f>
        <v>刘羽禅</v>
      </c>
      <c r="K37" s="34" t="str">
        <f>IFERROR(IF(INDEX(模板组合!E:E,MATCH(主线关卡!$G37,模板组合!$A:$A,0))="","",INDEX(模板组合!E:E,MATCH(主线关卡!$G37,模板组合!$A:$A,0))),"")</f>
        <v>张飞</v>
      </c>
      <c r="L37" s="46" t="str">
        <f>IFERROR(IF(INDEX(模板组合!F:F,MATCH(主线关卡!$G37,模板组合!$A:$A,0))="","",INDEX(模板组合!F:F,MATCH(主线关卡!$G37,模板组合!$A:$A,0))),"")</f>
        <v>红莲·缇娜</v>
      </c>
      <c r="M37" s="34" t="str">
        <f>IFERROR(IF(INDEX(模板组合!G:G,MATCH(主线关卡!$G37,模板组合!$A:$A,0))="","",INDEX(模板组合!G:G,MATCH(主线关卡!$G37,模板组合!$A:$A,0))),"")</f>
        <v>天使·缇娜</v>
      </c>
      <c r="N37" s="13"/>
    </row>
    <row r="38" spans="1:14" x14ac:dyDescent="0.2">
      <c r="A38" s="26" t="str">
        <f t="shared" si="0"/>
        <v>47</v>
      </c>
      <c r="B38" s="26">
        <v>4</v>
      </c>
      <c r="C38" s="27">
        <v>7</v>
      </c>
      <c r="D38" s="26">
        <v>37</v>
      </c>
      <c r="E38" s="26">
        <v>1</v>
      </c>
      <c r="F38" s="25" t="s">
        <v>5</v>
      </c>
      <c r="G38" s="26" t="s">
        <v>150</v>
      </c>
      <c r="H38" s="33" t="str">
        <f>IFERROR(IF(INDEX(模板组合!B:B,MATCH(主线关卡!$G38,模板组合!$A:$A,0))="","",INDEX(模板组合!B:B,MATCH(主线关卡!$G38,模板组合!$A:$A,0))),"")</f>
        <v>常服曹焱兵</v>
      </c>
      <c r="I38" s="42" t="str">
        <f>IFERROR(IF(INDEX(模板组合!C:C,MATCH(主线关卡!$G38,模板组合!$A:$A,0))="","",INDEX(模板组合!C:C,MATCH(主线关卡!$G38,模板组合!$A:$A,0))),"")</f>
        <v>张郃</v>
      </c>
      <c r="J38" s="33" t="str">
        <f>IFERROR(IF(INDEX(模板组合!D:D,MATCH(主线关卡!$G38,模板组合!$A:$A,0))="","",INDEX(模板组合!D:D,MATCH(主线关卡!$G38,模板组合!$A:$A,0))),"")</f>
        <v>战斗曹焱兵</v>
      </c>
      <c r="K38" s="34" t="str">
        <f>IFERROR(IF(INDEX(模板组合!E:E,MATCH(主线关卡!$G38,模板组合!$A:$A,0))="","",INDEX(模板组合!E:E,MATCH(主线关卡!$G38,模板组合!$A:$A,0))),"")</f>
        <v>徐晃</v>
      </c>
      <c r="L38" s="46" t="str">
        <f>IFERROR(IF(INDEX(模板组合!F:F,MATCH(主线关卡!$G38,模板组合!$A:$A,0))="","",INDEX(模板组合!F:F,MATCH(主线关卡!$G38,模板组合!$A:$A,0))),"")</f>
        <v>黑尔·坎普</v>
      </c>
      <c r="M38" s="34" t="str">
        <f>IFERROR(IF(INDEX(模板组合!G:G,MATCH(主线关卡!$G38,模板组合!$A:$A,0))="","",INDEX(模板组合!G:G,MATCH(主线关卡!$G38,模板组合!$A:$A,0))),"")</f>
        <v>塞伯罗斯</v>
      </c>
      <c r="N38" s="13"/>
    </row>
    <row r="39" spans="1:14" x14ac:dyDescent="0.2">
      <c r="A39" s="26" t="str">
        <f t="shared" si="0"/>
        <v>48</v>
      </c>
      <c r="B39" s="26">
        <v>4</v>
      </c>
      <c r="C39" s="27">
        <v>8</v>
      </c>
      <c r="D39" s="26">
        <v>38</v>
      </c>
      <c r="E39" s="26">
        <v>1</v>
      </c>
      <c r="F39" s="25" t="s">
        <v>5</v>
      </c>
      <c r="G39" s="26" t="s">
        <v>151</v>
      </c>
      <c r="H39" s="33" t="str">
        <f>IFERROR(IF(INDEX(模板组合!B:B,MATCH(主线关卡!$G39,模板组合!$A:$A,0))="","",INDEX(模板组合!B:B,MATCH(主线关卡!$G39,模板组合!$A:$A,0))),"")</f>
        <v>常服曹焱兵</v>
      </c>
      <c r="I39" s="42" t="str">
        <f>IFERROR(IF(INDEX(模板组合!C:C,MATCH(主线关卡!$G39,模板组合!$A:$A,0))="","",INDEX(模板组合!C:C,MATCH(主线关卡!$G39,模板组合!$A:$A,0))),"")</f>
        <v>张郃</v>
      </c>
      <c r="J39" s="33" t="str">
        <f>IFERROR(IF(INDEX(模板组合!D:D,MATCH(主线关卡!$G39,模板组合!$A:$A,0))="","",INDEX(模板组合!D:D,MATCH(主线关卡!$G39,模板组合!$A:$A,0))),"")</f>
        <v>战斗曹焱兵</v>
      </c>
      <c r="K39" s="34" t="str">
        <f>IFERROR(IF(INDEX(模板组合!E:E,MATCH(主线关卡!$G39,模板组合!$A:$A,0))="","",INDEX(模板组合!E:E,MATCH(主线关卡!$G39,模板组合!$A:$A,0))),"")</f>
        <v>徐晃</v>
      </c>
      <c r="L39" s="46" t="str">
        <f>IFERROR(IF(INDEX(模板组合!F:F,MATCH(主线关卡!$G39,模板组合!$A:$A,0))="","",INDEX(模板组合!F:F,MATCH(主线关卡!$G39,模板组合!$A:$A,0))),"")</f>
        <v>阎巧巧</v>
      </c>
      <c r="M39" s="34" t="str">
        <f>IFERROR(IF(INDEX(模板组合!G:G,MATCH(主线关卡!$G39,模板组合!$A:$A,0))="","",INDEX(模板组合!G:G,MATCH(主线关卡!$G39,模板组合!$A:$A,0))),"")</f>
        <v>烈风螳螂</v>
      </c>
      <c r="N39" s="13"/>
    </row>
    <row r="40" spans="1:14" x14ac:dyDescent="0.2">
      <c r="A40" s="26" t="str">
        <f t="shared" si="0"/>
        <v>49</v>
      </c>
      <c r="B40" s="26">
        <v>4</v>
      </c>
      <c r="C40" s="27">
        <v>9</v>
      </c>
      <c r="D40" s="26">
        <v>39</v>
      </c>
      <c r="E40" s="26">
        <v>1</v>
      </c>
      <c r="F40" s="25" t="s">
        <v>4</v>
      </c>
      <c r="G40" s="26"/>
      <c r="H40" s="33" t="str">
        <f>IFERROR(IF(INDEX(模板组合!B:B,MATCH(主线关卡!$G40,模板组合!$A:$A,0))="","",INDEX(模板组合!B:B,MATCH(主线关卡!$G40,模板组合!$A:$A,0))),"")</f>
        <v/>
      </c>
      <c r="I40" s="42" t="str">
        <f>IFERROR(IF(INDEX(模板组合!C:C,MATCH(主线关卡!$G40,模板组合!$A:$A,0))="","",INDEX(模板组合!C:C,MATCH(主线关卡!$G40,模板组合!$A:$A,0))),"")</f>
        <v/>
      </c>
      <c r="J40" s="33" t="str">
        <f>IFERROR(IF(INDEX(模板组合!D:D,MATCH(主线关卡!$G40,模板组合!$A:$A,0))="","",INDEX(模板组合!D:D,MATCH(主线关卡!$G40,模板组合!$A:$A,0))),"")</f>
        <v/>
      </c>
      <c r="K40" s="34" t="str">
        <f>IFERROR(IF(INDEX(模板组合!E:E,MATCH(主线关卡!$G40,模板组合!$A:$A,0))="","",INDEX(模板组合!E:E,MATCH(主线关卡!$G40,模板组合!$A:$A,0))),"")</f>
        <v/>
      </c>
      <c r="L40" s="46" t="str">
        <f>IFERROR(IF(INDEX(模板组合!F:F,MATCH(主线关卡!$G40,模板组合!$A:$A,0))="","",INDEX(模板组合!F:F,MATCH(主线关卡!$G40,模板组合!$A:$A,0))),"")</f>
        <v/>
      </c>
      <c r="M40" s="34" t="str">
        <f>IFERROR(IF(INDEX(模板组合!G:G,MATCH(主线关卡!$G40,模板组合!$A:$A,0))="","",INDEX(模板组合!G:G,MATCH(主线关卡!$G40,模板组合!$A:$A,0))),"")</f>
        <v/>
      </c>
      <c r="N40" s="13" t="s">
        <v>20</v>
      </c>
    </row>
    <row r="41" spans="1:14" x14ac:dyDescent="0.2">
      <c r="A41" s="26" t="str">
        <f t="shared" si="0"/>
        <v>410</v>
      </c>
      <c r="B41" s="26">
        <v>4</v>
      </c>
      <c r="C41" s="27">
        <v>10</v>
      </c>
      <c r="D41" s="26">
        <v>40</v>
      </c>
      <c r="E41" s="26">
        <v>1</v>
      </c>
      <c r="F41" s="25" t="s">
        <v>5</v>
      </c>
      <c r="G41" s="26" t="s">
        <v>108</v>
      </c>
      <c r="H41" s="33" t="str">
        <f>IFERROR(IF(INDEX(模板组合!B:B,MATCH(主线关卡!$G41,模板组合!$A:$A,0))="","",INDEX(模板组合!B:B,MATCH(主线关卡!$G41,模板组合!$A:$A,0))),"")</f>
        <v>砍刀鬼兵</v>
      </c>
      <c r="I41" s="42" t="str">
        <f>IFERROR(IF(INDEX(模板组合!C:C,MATCH(主线关卡!$G41,模板组合!$A:$A,0))="","",INDEX(模板组合!C:C,MATCH(主线关卡!$G41,模板组合!$A:$A,0))),"")</f>
        <v/>
      </c>
      <c r="J41" s="33" t="str">
        <f>IFERROR(IF(INDEX(模板组合!D:D,MATCH(主线关卡!$G41,模板组合!$A:$A,0))="","",INDEX(模板组合!D:D,MATCH(主线关卡!$G41,模板组合!$A:$A,0))),"")</f>
        <v>砍刀鬼兵</v>
      </c>
      <c r="K41" s="34" t="str">
        <f>IFERROR(IF(INDEX(模板组合!E:E,MATCH(主线关卡!$G41,模板组合!$A:$A,0))="","",INDEX(模板组合!E:E,MATCH(主线关卡!$G41,模板组合!$A:$A,0))),"")</f>
        <v/>
      </c>
      <c r="L41" s="46" t="str">
        <f>IFERROR(IF(INDEX(模板组合!F:F,MATCH(主线关卡!$G41,模板组合!$A:$A,0))="","",INDEX(模板组合!F:F,MATCH(主线关卡!$G41,模板组合!$A:$A,0))),"")</f>
        <v>砍刀鬼兵</v>
      </c>
      <c r="M41" s="34" t="str">
        <f>IFERROR(IF(INDEX(模板组合!G:G,MATCH(主线关卡!$G41,模板组合!$A:$A,0))="","",INDEX(模板组合!G:G,MATCH(主线关卡!$G41,模板组合!$A:$A,0))),"")</f>
        <v/>
      </c>
      <c r="N41" s="13"/>
    </row>
    <row r="42" spans="1:14" x14ac:dyDescent="0.2">
      <c r="A42" s="26" t="str">
        <f t="shared" si="0"/>
        <v>411</v>
      </c>
      <c r="B42" s="26">
        <v>4</v>
      </c>
      <c r="C42" s="27">
        <v>11</v>
      </c>
      <c r="D42" s="26">
        <v>41</v>
      </c>
      <c r="E42" s="26">
        <v>1</v>
      </c>
      <c r="F42" s="25" t="s">
        <v>5</v>
      </c>
      <c r="G42" s="26" t="s">
        <v>109</v>
      </c>
      <c r="H42" s="33" t="str">
        <f>IFERROR(IF(INDEX(模板组合!B:B,MATCH(主线关卡!$G42,模板组合!$A:$A,0))="","",INDEX(模板组合!B:B,MATCH(主线关卡!$G42,模板组合!$A:$A,0))),"")</f>
        <v>双刃鬼兵</v>
      </c>
      <c r="I42" s="42" t="str">
        <f>IFERROR(IF(INDEX(模板组合!C:C,MATCH(主线关卡!$G42,模板组合!$A:$A,0))="","",INDEX(模板组合!C:C,MATCH(主线关卡!$G42,模板组合!$A:$A,0))),"")</f>
        <v/>
      </c>
      <c r="J42" s="33" t="str">
        <f>IFERROR(IF(INDEX(模板组合!D:D,MATCH(主线关卡!$G42,模板组合!$A:$A,0))="","",INDEX(模板组合!D:D,MATCH(主线关卡!$G42,模板组合!$A:$A,0))),"")</f>
        <v>砍刀鬼兵</v>
      </c>
      <c r="K42" s="34" t="str">
        <f>IFERROR(IF(INDEX(模板组合!E:E,MATCH(主线关卡!$G42,模板组合!$A:$A,0))="","",INDEX(模板组合!E:E,MATCH(主线关卡!$G42,模板组合!$A:$A,0))),"")</f>
        <v/>
      </c>
      <c r="L42" s="46" t="str">
        <f>IFERROR(IF(INDEX(模板组合!F:F,MATCH(主线关卡!$G42,模板组合!$A:$A,0))="","",INDEX(模板组合!F:F,MATCH(主线关卡!$G42,模板组合!$A:$A,0))),"")</f>
        <v>双刃鬼兵</v>
      </c>
      <c r="M42" s="34" t="str">
        <f>IFERROR(IF(INDEX(模板组合!G:G,MATCH(主线关卡!$G42,模板组合!$A:$A,0))="","",INDEX(模板组合!G:G,MATCH(主线关卡!$G42,模板组合!$A:$A,0))),"")</f>
        <v/>
      </c>
      <c r="N42" s="13"/>
    </row>
    <row r="43" spans="1:14" x14ac:dyDescent="0.2">
      <c r="A43" s="26" t="str">
        <f t="shared" si="0"/>
        <v>412</v>
      </c>
      <c r="B43" s="26">
        <v>4</v>
      </c>
      <c r="C43" s="27">
        <v>12</v>
      </c>
      <c r="D43" s="26">
        <v>42</v>
      </c>
      <c r="E43" s="26">
        <v>1</v>
      </c>
      <c r="F43" s="25" t="s">
        <v>6</v>
      </c>
      <c r="G43" s="26" t="s">
        <v>153</v>
      </c>
      <c r="H43" s="33" t="str">
        <f>IFERROR(IF(INDEX(模板组合!B:B,MATCH(主线关卡!$G43,模板组合!$A:$A,0))="","",INDEX(模板组合!B:B,MATCH(主线关卡!$G43,模板组合!$A:$A,0))),"")</f>
        <v>小蜘蛛</v>
      </c>
      <c r="I43" s="42" t="str">
        <f>IFERROR(IF(INDEX(模板组合!C:C,MATCH(主线关卡!$G43,模板组合!$A:$A,0))="","",INDEX(模板组合!C:C,MATCH(主线关卡!$G43,模板组合!$A:$A,0))),"")</f>
        <v/>
      </c>
      <c r="J43" s="33" t="str">
        <f>IFERROR(IF(INDEX(模板组合!D:D,MATCH(主线关卡!$G43,模板组合!$A:$A,0))="","",INDEX(模板组合!D:D,MATCH(主线关卡!$G43,模板组合!$A:$A,0))),"")</f>
        <v>小蜘蛛</v>
      </c>
      <c r="K43" s="34" t="str">
        <f>IFERROR(IF(INDEX(模板组合!E:E,MATCH(主线关卡!$G43,模板组合!$A:$A,0))="","",INDEX(模板组合!E:E,MATCH(主线关卡!$G43,模板组合!$A:$A,0))),"")</f>
        <v/>
      </c>
      <c r="L43" s="46" t="str">
        <f>IFERROR(IF(INDEX(模板组合!F:F,MATCH(主线关卡!$G43,模板组合!$A:$A,0))="","",INDEX(模板组合!F:F,MATCH(主线关卡!$G43,模板组合!$A:$A,0))),"")</f>
        <v>小蜘蛛</v>
      </c>
      <c r="M43" s="34" t="str">
        <f>IFERROR(IF(INDEX(模板组合!G:G,MATCH(主线关卡!$G43,模板组合!$A:$A,0))="","",INDEX(模板组合!G:G,MATCH(主线关卡!$G43,模板组合!$A:$A,0))),"")</f>
        <v/>
      </c>
      <c r="N43" s="13" t="s">
        <v>21</v>
      </c>
    </row>
    <row r="44" spans="1:14" x14ac:dyDescent="0.2">
      <c r="A44" s="26" t="str">
        <f t="shared" si="0"/>
        <v>413</v>
      </c>
      <c r="B44" s="26">
        <v>4</v>
      </c>
      <c r="C44" s="27">
        <v>13</v>
      </c>
      <c r="D44" s="26">
        <v>43</v>
      </c>
      <c r="E44" s="26">
        <v>1</v>
      </c>
      <c r="F44" s="25" t="s">
        <v>5</v>
      </c>
      <c r="G44" s="26" t="s">
        <v>110</v>
      </c>
      <c r="H44" s="33" t="str">
        <f>IFERROR(IF(INDEX(模板组合!B:B,MATCH(主线关卡!$G44,模板组合!$A:$A,0))="","",INDEX(模板组合!B:B,MATCH(主线关卡!$G44,模板组合!$A:$A,0))),"")</f>
        <v>砍刀鬼兵</v>
      </c>
      <c r="I44" s="42" t="str">
        <f>IFERROR(IF(INDEX(模板组合!C:C,MATCH(主线关卡!$G44,模板组合!$A:$A,0))="","",INDEX(模板组合!C:C,MATCH(主线关卡!$G44,模板组合!$A:$A,0))),"")</f>
        <v/>
      </c>
      <c r="J44" s="33" t="str">
        <f>IFERROR(IF(INDEX(模板组合!D:D,MATCH(主线关卡!$G44,模板组合!$A:$A,0))="","",INDEX(模板组合!D:D,MATCH(主线关卡!$G44,模板组合!$A:$A,0))),"")</f>
        <v>链球鬼兵</v>
      </c>
      <c r="K44" s="34" t="str">
        <f>IFERROR(IF(INDEX(模板组合!E:E,MATCH(主线关卡!$G44,模板组合!$A:$A,0))="","",INDEX(模板组合!E:E,MATCH(主线关卡!$G44,模板组合!$A:$A,0))),"")</f>
        <v/>
      </c>
      <c r="L44" s="46" t="str">
        <f>IFERROR(IF(INDEX(模板组合!F:F,MATCH(主线关卡!$G44,模板组合!$A:$A,0))="","",INDEX(模板组合!F:F,MATCH(主线关卡!$G44,模板组合!$A:$A,0))),"")</f>
        <v>双刃鬼兵</v>
      </c>
      <c r="M44" s="34" t="str">
        <f>IFERROR(IF(INDEX(模板组合!G:G,MATCH(主线关卡!$G44,模板组合!$A:$A,0))="","",INDEX(模板组合!G:G,MATCH(主线关卡!$G44,模板组合!$A:$A,0))),"")</f>
        <v/>
      </c>
      <c r="N44" s="13"/>
    </row>
    <row r="45" spans="1:14" x14ac:dyDescent="0.2">
      <c r="A45" s="26" t="str">
        <f t="shared" si="0"/>
        <v>414</v>
      </c>
      <c r="B45" s="26">
        <v>4</v>
      </c>
      <c r="C45" s="27">
        <v>14</v>
      </c>
      <c r="D45" s="26">
        <v>44</v>
      </c>
      <c r="E45" s="26">
        <v>1</v>
      </c>
      <c r="F45" s="25" t="s">
        <v>5</v>
      </c>
      <c r="G45" s="26" t="s">
        <v>108</v>
      </c>
      <c r="H45" s="33" t="str">
        <f>IFERROR(IF(INDEX(模板组合!B:B,MATCH(主线关卡!$G45,模板组合!$A:$A,0))="","",INDEX(模板组合!B:B,MATCH(主线关卡!$G45,模板组合!$A:$A,0))),"")</f>
        <v>砍刀鬼兵</v>
      </c>
      <c r="I45" s="42" t="str">
        <f>IFERROR(IF(INDEX(模板组合!C:C,MATCH(主线关卡!$G45,模板组合!$A:$A,0))="","",INDEX(模板组合!C:C,MATCH(主线关卡!$G45,模板组合!$A:$A,0))),"")</f>
        <v/>
      </c>
      <c r="J45" s="33" t="str">
        <f>IFERROR(IF(INDEX(模板组合!D:D,MATCH(主线关卡!$G45,模板组合!$A:$A,0))="","",INDEX(模板组合!D:D,MATCH(主线关卡!$G45,模板组合!$A:$A,0))),"")</f>
        <v>砍刀鬼兵</v>
      </c>
      <c r="K45" s="34" t="str">
        <f>IFERROR(IF(INDEX(模板组合!E:E,MATCH(主线关卡!$G45,模板组合!$A:$A,0))="","",INDEX(模板组合!E:E,MATCH(主线关卡!$G45,模板组合!$A:$A,0))),"")</f>
        <v/>
      </c>
      <c r="L45" s="46" t="str">
        <f>IFERROR(IF(INDEX(模板组合!F:F,MATCH(主线关卡!$G45,模板组合!$A:$A,0))="","",INDEX(模板组合!F:F,MATCH(主线关卡!$G45,模板组合!$A:$A,0))),"")</f>
        <v>砍刀鬼兵</v>
      </c>
      <c r="M45" s="34" t="str">
        <f>IFERROR(IF(INDEX(模板组合!G:G,MATCH(主线关卡!$G45,模板组合!$A:$A,0))="","",INDEX(模板组合!G:G,MATCH(主线关卡!$G45,模板组合!$A:$A,0))),"")</f>
        <v/>
      </c>
      <c r="N45" s="13"/>
    </row>
    <row r="46" spans="1:14" ht="15" thickBot="1" x14ac:dyDescent="0.25">
      <c r="A46" s="29" t="str">
        <f t="shared" si="0"/>
        <v>415</v>
      </c>
      <c r="B46" s="29">
        <v>4</v>
      </c>
      <c r="C46" s="30">
        <v>15</v>
      </c>
      <c r="D46" s="29">
        <v>45</v>
      </c>
      <c r="E46" s="29">
        <v>1</v>
      </c>
      <c r="F46" s="28" t="s">
        <v>6</v>
      </c>
      <c r="G46" s="29" t="s">
        <v>152</v>
      </c>
      <c r="H46" s="35" t="str">
        <f>IFERROR(IF(INDEX(模板组合!B:B,MATCH(主线关卡!$G46,模板组合!$A:$A,0))="","",INDEX(模板组合!B:B,MATCH(主线关卡!$G46,模板组合!$A:$A,0))),"")</f>
        <v>小蜘蛛</v>
      </c>
      <c r="I46" s="43" t="str">
        <f>IFERROR(IF(INDEX(模板组合!C:C,MATCH(主线关卡!$G46,模板组合!$A:$A,0))="","",INDEX(模板组合!C:C,MATCH(主线关卡!$G46,模板组合!$A:$A,0))),"")</f>
        <v/>
      </c>
      <c r="J46" s="35" t="str">
        <f>IFERROR(IF(INDEX(模板组合!D:D,MATCH(主线关卡!$G46,模板组合!$A:$A,0))="","",INDEX(模板组合!D:D,MATCH(主线关卡!$G46,模板组合!$A:$A,0))),"")</f>
        <v>山蜘蛛</v>
      </c>
      <c r="K46" s="36" t="str">
        <f>IFERROR(IF(INDEX(模板组合!E:E,MATCH(主线关卡!$G46,模板组合!$A:$A,0))="","",INDEX(模板组合!E:E,MATCH(主线关卡!$G46,模板组合!$A:$A,0))),"")</f>
        <v/>
      </c>
      <c r="L46" s="47" t="str">
        <f>IFERROR(IF(INDEX(模板组合!F:F,MATCH(主线关卡!$G46,模板组合!$A:$A,0))="","",INDEX(模板组合!F:F,MATCH(主线关卡!$G46,模板组合!$A:$A,0))),"")</f>
        <v>小蜘蛛</v>
      </c>
      <c r="M46" s="36" t="str">
        <f>IFERROR(IF(INDEX(模板组合!G:G,MATCH(主线关卡!$G46,模板组合!$A:$A,0))="","",INDEX(模板组合!G:G,MATCH(主线关卡!$G46,模板组合!$A:$A,0))),"")</f>
        <v/>
      </c>
      <c r="N46" s="14" t="s">
        <v>22</v>
      </c>
    </row>
    <row r="47" spans="1:14" x14ac:dyDescent="0.2">
      <c r="A47" s="23" t="str">
        <f t="shared" si="0"/>
        <v>51</v>
      </c>
      <c r="B47" s="23">
        <v>5</v>
      </c>
      <c r="C47" s="24">
        <v>1</v>
      </c>
      <c r="D47" s="23">
        <v>46</v>
      </c>
      <c r="E47" s="23">
        <v>1</v>
      </c>
      <c r="F47" s="22" t="s">
        <v>5</v>
      </c>
      <c r="G47" s="23" t="s">
        <v>153</v>
      </c>
      <c r="H47" s="31" t="str">
        <f>IFERROR(IF(INDEX(模板组合!B:B,MATCH(主线关卡!$G47,模板组合!$A:$A,0))="","",INDEX(模板组合!B:B,MATCH(主线关卡!$G47,模板组合!$A:$A,0))),"")</f>
        <v>小蜘蛛</v>
      </c>
      <c r="I47" s="41" t="str">
        <f>IFERROR(IF(INDEX(模板组合!C:C,MATCH(主线关卡!$G47,模板组合!$A:$A,0))="","",INDEX(模板组合!C:C,MATCH(主线关卡!$G47,模板组合!$A:$A,0))),"")</f>
        <v/>
      </c>
      <c r="J47" s="31" t="str">
        <f>IFERROR(IF(INDEX(模板组合!D:D,MATCH(主线关卡!$G47,模板组合!$A:$A,0))="","",INDEX(模板组合!D:D,MATCH(主线关卡!$G47,模板组合!$A:$A,0))),"")</f>
        <v>小蜘蛛</v>
      </c>
      <c r="K47" s="32" t="str">
        <f>IFERROR(IF(INDEX(模板组合!E:E,MATCH(主线关卡!$G47,模板组合!$A:$A,0))="","",INDEX(模板组合!E:E,MATCH(主线关卡!$G47,模板组合!$A:$A,0))),"")</f>
        <v/>
      </c>
      <c r="L47" s="45" t="str">
        <f>IFERROR(IF(INDEX(模板组合!F:F,MATCH(主线关卡!$G47,模板组合!$A:$A,0))="","",INDEX(模板组合!F:F,MATCH(主线关卡!$G47,模板组合!$A:$A,0))),"")</f>
        <v>小蜘蛛</v>
      </c>
      <c r="M47" s="32" t="str">
        <f>IFERROR(IF(INDEX(模板组合!G:G,MATCH(主线关卡!$G47,模板组合!$A:$A,0))="","",INDEX(模板组合!G:G,MATCH(主线关卡!$G47,模板组合!$A:$A,0))),"")</f>
        <v/>
      </c>
      <c r="N47" s="12"/>
    </row>
    <row r="48" spans="1:14" x14ac:dyDescent="0.2">
      <c r="A48" s="26" t="str">
        <f t="shared" si="0"/>
        <v>52</v>
      </c>
      <c r="B48" s="26">
        <v>5</v>
      </c>
      <c r="C48" s="27">
        <v>2</v>
      </c>
      <c r="D48" s="26">
        <v>47</v>
      </c>
      <c r="E48" s="26">
        <v>1</v>
      </c>
      <c r="F48" s="25" t="s">
        <v>5</v>
      </c>
      <c r="G48" s="26" t="s">
        <v>154</v>
      </c>
      <c r="H48" s="33" t="str">
        <f>IFERROR(IF(INDEX(模板组合!B:B,MATCH(主线关卡!$G48,模板组合!$A:$A,0))="","",INDEX(模板组合!B:B,MATCH(主线关卡!$G48,模板组合!$A:$A,0))),"")</f>
        <v>魔导机兵团</v>
      </c>
      <c r="I48" s="42" t="str">
        <f>IFERROR(IF(INDEX(模板组合!C:C,MATCH(主线关卡!$G48,模板组合!$A:$A,0))="","",INDEX(模板组合!C:C,MATCH(主线关卡!$G48,模板组合!$A:$A,0))),"")</f>
        <v/>
      </c>
      <c r="J48" s="33" t="str">
        <f>IFERROR(IF(INDEX(模板组合!D:D,MATCH(主线关卡!$G48,模板组合!$A:$A,0))="","",INDEX(模板组合!D:D,MATCH(主线关卡!$G48,模板组合!$A:$A,0))),"")</f>
        <v>魔导机兵团</v>
      </c>
      <c r="K48" s="34" t="str">
        <f>IFERROR(IF(INDEX(模板组合!E:E,MATCH(主线关卡!$G48,模板组合!$A:$A,0))="","",INDEX(模板组合!E:E,MATCH(主线关卡!$G48,模板组合!$A:$A,0))),"")</f>
        <v/>
      </c>
      <c r="L48" s="46" t="str">
        <f>IFERROR(IF(INDEX(模板组合!F:F,MATCH(主线关卡!$G48,模板组合!$A:$A,0))="","",INDEX(模板组合!F:F,MATCH(主线关卡!$G48,模板组合!$A:$A,0))),"")</f>
        <v>魔导机兵团</v>
      </c>
      <c r="M48" s="34" t="str">
        <f>IFERROR(IF(INDEX(模板组合!G:G,MATCH(主线关卡!$G48,模板组合!$A:$A,0))="","",INDEX(模板组合!G:G,MATCH(主线关卡!$G48,模板组合!$A:$A,0))),"")</f>
        <v/>
      </c>
      <c r="N48" s="13"/>
    </row>
    <row r="49" spans="1:14" x14ac:dyDescent="0.2">
      <c r="A49" s="26" t="str">
        <f t="shared" si="0"/>
        <v>53</v>
      </c>
      <c r="B49" s="26">
        <v>5</v>
      </c>
      <c r="C49" s="27">
        <v>3</v>
      </c>
      <c r="D49" s="26">
        <v>48</v>
      </c>
      <c r="E49" s="26">
        <v>1</v>
      </c>
      <c r="F49" s="25" t="s">
        <v>6</v>
      </c>
      <c r="G49" s="26" t="s">
        <v>248</v>
      </c>
      <c r="H49" s="33" t="str">
        <f>IFERROR(IF(INDEX(模板组合!B:B,MATCH(主线关卡!$G49,模板组合!$A:$A,0))="","",INDEX(模板组合!B:B,MATCH(主线关卡!$G49,模板组合!$A:$A,0))),"")</f>
        <v/>
      </c>
      <c r="I49" s="42" t="str">
        <f>IFERROR(IF(INDEX(模板组合!C:C,MATCH(主线关卡!$G49,模板组合!$A:$A,0))="","",INDEX(模板组合!C:C,MATCH(主线关卡!$G49,模板组合!$A:$A,0))),"")</f>
        <v/>
      </c>
      <c r="J49" s="33" t="str">
        <f>IFERROR(IF(INDEX(模板组合!D:D,MATCH(主线关卡!$G49,模板组合!$A:$A,0))="","",INDEX(模板组合!D:D,MATCH(主线关卡!$G49,模板组合!$A:$A,0))),"")</f>
        <v/>
      </c>
      <c r="K49" s="34" t="str">
        <f>IFERROR(IF(INDEX(模板组合!E:E,MATCH(主线关卡!$G49,模板组合!$A:$A,0))="","",INDEX(模板组合!E:E,MATCH(主线关卡!$G49,模板组合!$A:$A,0))),"")</f>
        <v/>
      </c>
      <c r="L49" s="46" t="str">
        <f>IFERROR(IF(INDEX(模板组合!F:F,MATCH(主线关卡!$G49,模板组合!$A:$A,0))="","",INDEX(模板组合!F:F,MATCH(主线关卡!$G49,模板组合!$A:$A,0))),"")</f>
        <v/>
      </c>
      <c r="M49" s="34" t="str">
        <f>IFERROR(IF(INDEX(模板组合!G:G,MATCH(主线关卡!$G49,模板组合!$A:$A,0))="","",INDEX(模板组合!G:G,MATCH(主线关卡!$G49,模板组合!$A:$A,0))),"")</f>
        <v/>
      </c>
      <c r="N49" s="13" t="s">
        <v>23</v>
      </c>
    </row>
    <row r="50" spans="1:14" x14ac:dyDescent="0.2">
      <c r="A50" s="26" t="str">
        <f t="shared" si="0"/>
        <v>54</v>
      </c>
      <c r="B50" s="26">
        <v>5</v>
      </c>
      <c r="C50" s="27">
        <v>4</v>
      </c>
      <c r="D50" s="26">
        <v>49</v>
      </c>
      <c r="E50" s="26">
        <v>1</v>
      </c>
      <c r="F50" s="25" t="s">
        <v>5</v>
      </c>
      <c r="G50" s="26" t="s">
        <v>154</v>
      </c>
      <c r="H50" s="33" t="str">
        <f>IFERROR(IF(INDEX(模板组合!B:B,MATCH(主线关卡!$G50,模板组合!$A:$A,0))="","",INDEX(模板组合!B:B,MATCH(主线关卡!$G50,模板组合!$A:$A,0))),"")</f>
        <v>魔导机兵团</v>
      </c>
      <c r="I50" s="42" t="str">
        <f>IFERROR(IF(INDEX(模板组合!C:C,MATCH(主线关卡!$G50,模板组合!$A:$A,0))="","",INDEX(模板组合!C:C,MATCH(主线关卡!$G50,模板组合!$A:$A,0))),"")</f>
        <v/>
      </c>
      <c r="J50" s="33" t="str">
        <f>IFERROR(IF(INDEX(模板组合!D:D,MATCH(主线关卡!$G50,模板组合!$A:$A,0))="","",INDEX(模板组合!D:D,MATCH(主线关卡!$G50,模板组合!$A:$A,0))),"")</f>
        <v>魔导机兵团</v>
      </c>
      <c r="K50" s="34" t="str">
        <f>IFERROR(IF(INDEX(模板组合!E:E,MATCH(主线关卡!$G50,模板组合!$A:$A,0))="","",INDEX(模板组合!E:E,MATCH(主线关卡!$G50,模板组合!$A:$A,0))),"")</f>
        <v/>
      </c>
      <c r="L50" s="46" t="str">
        <f>IFERROR(IF(INDEX(模板组合!F:F,MATCH(主线关卡!$G50,模板组合!$A:$A,0))="","",INDEX(模板组合!F:F,MATCH(主线关卡!$G50,模板组合!$A:$A,0))),"")</f>
        <v>魔导机兵团</v>
      </c>
      <c r="M50" s="34" t="str">
        <f>IFERROR(IF(INDEX(模板组合!G:G,MATCH(主线关卡!$G50,模板组合!$A:$A,0))="","",INDEX(模板组合!G:G,MATCH(主线关卡!$G50,模板组合!$A:$A,0))),"")</f>
        <v/>
      </c>
      <c r="N50" s="13"/>
    </row>
    <row r="51" spans="1:14" x14ac:dyDescent="0.2">
      <c r="A51" s="26" t="str">
        <f t="shared" si="0"/>
        <v>55</v>
      </c>
      <c r="B51" s="26">
        <v>5</v>
      </c>
      <c r="C51" s="27">
        <v>5</v>
      </c>
      <c r="D51" s="26">
        <v>50</v>
      </c>
      <c r="E51" s="26">
        <v>1</v>
      </c>
      <c r="F51" s="25" t="s">
        <v>5</v>
      </c>
      <c r="G51" s="26" t="s">
        <v>157</v>
      </c>
      <c r="H51" s="33" t="str">
        <f>IFERROR(IF(INDEX(模板组合!B:B,MATCH(主线关卡!$G51,模板组合!$A:$A,0))="","",INDEX(模板组合!B:B,MATCH(主线关卡!$G51,模板组合!$A:$A,0))),"")</f>
        <v>盖文</v>
      </c>
      <c r="I51" s="42" t="str">
        <f>IFERROR(IF(INDEX(模板组合!C:C,MATCH(主线关卡!$G51,模板组合!$A:$A,0))="","",INDEX(模板组合!C:C,MATCH(主线关卡!$G51,模板组合!$A:$A,0))),"")</f>
        <v>西方龙</v>
      </c>
      <c r="J51" s="33" t="str">
        <f>IFERROR(IF(INDEX(模板组合!D:D,MATCH(主线关卡!$G51,模板组合!$A:$A,0))="","",INDEX(模板组合!D:D,MATCH(主线关卡!$G51,模板组合!$A:$A,0))),"")</f>
        <v>北落师门</v>
      </c>
      <c r="K51" s="34" t="str">
        <f>IFERROR(IF(INDEX(模板组合!E:E,MATCH(主线关卡!$G51,模板组合!$A:$A,0))="","",INDEX(模板组合!E:E,MATCH(主线关卡!$G51,模板组合!$A:$A,0))),"")</f>
        <v>石灵明</v>
      </c>
      <c r="L51" s="46" t="str">
        <f>IFERROR(IF(INDEX(模板组合!F:F,MATCH(主线关卡!$G51,模板组合!$A:$A,0))="","",INDEX(模板组合!F:F,MATCH(主线关卡!$G51,模板组合!$A:$A,0))),"")</f>
        <v>红莲·缇娜</v>
      </c>
      <c r="M51" s="34" t="str">
        <f>IFERROR(IF(INDEX(模板组合!G:G,MATCH(主线关卡!$G51,模板组合!$A:$A,0))="","",INDEX(模板组合!G:G,MATCH(主线关卡!$G51,模板组合!$A:$A,0))),"")</f>
        <v>天使·缇娜</v>
      </c>
      <c r="N51" s="13"/>
    </row>
    <row r="52" spans="1:14" x14ac:dyDescent="0.2">
      <c r="A52" s="26" t="str">
        <f t="shared" si="0"/>
        <v>56</v>
      </c>
      <c r="B52" s="26">
        <v>5</v>
      </c>
      <c r="C52" s="27">
        <v>6</v>
      </c>
      <c r="D52" s="26">
        <v>51</v>
      </c>
      <c r="E52" s="26">
        <v>1</v>
      </c>
      <c r="F52" s="25" t="s">
        <v>6</v>
      </c>
      <c r="G52" s="26" t="s">
        <v>248</v>
      </c>
      <c r="H52" s="33" t="str">
        <f>IFERROR(IF(INDEX(模板组合!B:B,MATCH(主线关卡!$G52,模板组合!$A:$A,0))="","",INDEX(模板组合!B:B,MATCH(主线关卡!$G52,模板组合!$A:$A,0))),"")</f>
        <v/>
      </c>
      <c r="I52" s="42" t="str">
        <f>IFERROR(IF(INDEX(模板组合!C:C,MATCH(主线关卡!$G52,模板组合!$A:$A,0))="","",INDEX(模板组合!C:C,MATCH(主线关卡!$G52,模板组合!$A:$A,0))),"")</f>
        <v/>
      </c>
      <c r="J52" s="33" t="str">
        <f>IFERROR(IF(INDEX(模板组合!D:D,MATCH(主线关卡!$G52,模板组合!$A:$A,0))="","",INDEX(模板组合!D:D,MATCH(主线关卡!$G52,模板组合!$A:$A,0))),"")</f>
        <v/>
      </c>
      <c r="K52" s="34" t="str">
        <f>IFERROR(IF(INDEX(模板组合!E:E,MATCH(主线关卡!$G52,模板组合!$A:$A,0))="","",INDEX(模板组合!E:E,MATCH(主线关卡!$G52,模板组合!$A:$A,0))),"")</f>
        <v/>
      </c>
      <c r="L52" s="46" t="str">
        <f>IFERROR(IF(INDEX(模板组合!F:F,MATCH(主线关卡!$G52,模板组合!$A:$A,0))="","",INDEX(模板组合!F:F,MATCH(主线关卡!$G52,模板组合!$A:$A,0))),"")</f>
        <v/>
      </c>
      <c r="M52" s="34" t="str">
        <f>IFERROR(IF(INDEX(模板组合!G:G,MATCH(主线关卡!$G52,模板组合!$A:$A,0))="","",INDEX(模板组合!G:G,MATCH(主线关卡!$G52,模板组合!$A:$A,0))),"")</f>
        <v/>
      </c>
      <c r="N52" s="13" t="s">
        <v>24</v>
      </c>
    </row>
    <row r="53" spans="1:14" x14ac:dyDescent="0.2">
      <c r="A53" s="26" t="str">
        <f t="shared" si="0"/>
        <v>57</v>
      </c>
      <c r="B53" s="26">
        <v>5</v>
      </c>
      <c r="C53" s="27">
        <v>7</v>
      </c>
      <c r="D53" s="26">
        <v>52</v>
      </c>
      <c r="E53" s="26">
        <v>1</v>
      </c>
      <c r="F53" s="25" t="s">
        <v>5</v>
      </c>
      <c r="G53" s="26" t="s">
        <v>143</v>
      </c>
      <c r="H53" s="33" t="str">
        <f>IFERROR(IF(INDEX(模板组合!B:B,MATCH(主线关卡!$G53,模板组合!$A:$A,0))="","",INDEX(模板组合!B:B,MATCH(主线关卡!$G53,模板组合!$A:$A,0))),"")</f>
        <v>战斗夏玲</v>
      </c>
      <c r="I53" s="42" t="str">
        <f>IFERROR(IF(INDEX(模板组合!C:C,MATCH(主线关卡!$G53,模板组合!$A:$A,0))="","",INDEX(模板组合!C:C,MATCH(主线关卡!$G53,模板组合!$A:$A,0))),"")</f>
        <v>李轩辕</v>
      </c>
      <c r="J53" s="33" t="str">
        <f>IFERROR(IF(INDEX(模板组合!D:D,MATCH(主线关卡!$G53,模板组合!$A:$A,0))="","",INDEX(模板组合!D:D,MATCH(主线关卡!$G53,模板组合!$A:$A,0))),"")</f>
        <v>阎风吒</v>
      </c>
      <c r="K53" s="34" t="str">
        <f>IFERROR(IF(INDEX(模板组合!E:E,MATCH(主线关卡!$G53,模板组合!$A:$A,0))="","",INDEX(模板组合!E:E,MATCH(主线关卡!$G53,模板组合!$A:$A,0))),"")</f>
        <v>飞廉</v>
      </c>
      <c r="L53" s="46" t="str">
        <f>IFERROR(IF(INDEX(模板组合!F:F,MATCH(主线关卡!$G53,模板组合!$A:$A,0))="","",INDEX(模板组合!F:F,MATCH(主线关卡!$G53,模板组合!$A:$A,0))),"")</f>
        <v>常服曹焱兵</v>
      </c>
      <c r="M53" s="34" t="str">
        <f>IFERROR(IF(INDEX(模板组合!G:G,MATCH(主线关卡!$G53,模板组合!$A:$A,0))="","",INDEX(模板组合!G:G,MATCH(主线关卡!$G53,模板组合!$A:$A,0))),"")</f>
        <v>许褚</v>
      </c>
      <c r="N53" s="13"/>
    </row>
    <row r="54" spans="1:14" x14ac:dyDescent="0.2">
      <c r="A54" s="26" t="str">
        <f t="shared" si="0"/>
        <v>58</v>
      </c>
      <c r="B54" s="26">
        <v>5</v>
      </c>
      <c r="C54" s="27">
        <v>8</v>
      </c>
      <c r="D54" s="26">
        <v>53</v>
      </c>
      <c r="E54" s="26">
        <v>1</v>
      </c>
      <c r="F54" s="25" t="s">
        <v>5</v>
      </c>
      <c r="G54" s="26" t="s">
        <v>137</v>
      </c>
      <c r="H54" s="33" t="str">
        <f>IFERROR(IF(INDEX(模板组合!B:B,MATCH(主线关卡!$G54,模板组合!$A:$A,0))="","",INDEX(模板组合!B:B,MATCH(主线关卡!$G54,模板组合!$A:$A,0))),"")</f>
        <v>战斗夏玲</v>
      </c>
      <c r="I54" s="42" t="str">
        <f>IFERROR(IF(INDEX(模板组合!C:C,MATCH(主线关卡!$G54,模板组合!$A:$A,0))="","",INDEX(模板组合!C:C,MATCH(主线关卡!$G54,模板组合!$A:$A,0))),"")</f>
        <v>李轩辕</v>
      </c>
      <c r="J54" s="33" t="str">
        <f>IFERROR(IF(INDEX(模板组合!D:D,MATCH(主线关卡!$G54,模板组合!$A:$A,0))="","",INDEX(模板组合!D:D,MATCH(主线关卡!$G54,模板组合!$A:$A,0))),"")</f>
        <v>刘羽禅</v>
      </c>
      <c r="K54" s="34" t="str">
        <f>IFERROR(IF(INDEX(模板组合!E:E,MATCH(主线关卡!$G54,模板组合!$A:$A,0))="","",INDEX(模板组合!E:E,MATCH(主线关卡!$G54,模板组合!$A:$A,0))),"")</f>
        <v>张飞</v>
      </c>
      <c r="L54" s="46" t="str">
        <f>IFERROR(IF(INDEX(模板组合!F:F,MATCH(主线关卡!$G54,模板组合!$A:$A,0))="","",INDEX(模板组合!F:F,MATCH(主线关卡!$G54,模板组合!$A:$A,0))),"")</f>
        <v>战斗曹焱兵</v>
      </c>
      <c r="M54" s="34" t="str">
        <f>IFERROR(IF(INDEX(模板组合!G:G,MATCH(主线关卡!$G54,模板组合!$A:$A,0))="","",INDEX(模板组合!G:G,MATCH(主线关卡!$G54,模板组合!$A:$A,0))),"")</f>
        <v>夏侯惇</v>
      </c>
      <c r="N54" s="13"/>
    </row>
    <row r="55" spans="1:14" x14ac:dyDescent="0.2">
      <c r="A55" s="26" t="str">
        <f t="shared" si="0"/>
        <v>59</v>
      </c>
      <c r="B55" s="26">
        <v>5</v>
      </c>
      <c r="C55" s="27">
        <v>9</v>
      </c>
      <c r="D55" s="26">
        <v>54</v>
      </c>
      <c r="E55" s="26">
        <v>1</v>
      </c>
      <c r="F55" s="25" t="s">
        <v>4</v>
      </c>
      <c r="G55" s="26"/>
      <c r="H55" s="33" t="str">
        <f>IFERROR(IF(INDEX(模板组合!B:B,MATCH(主线关卡!$G55,模板组合!$A:$A,0))="","",INDEX(模板组合!B:B,MATCH(主线关卡!$G55,模板组合!$A:$A,0))),"")</f>
        <v/>
      </c>
      <c r="I55" s="42" t="str">
        <f>IFERROR(IF(INDEX(模板组合!C:C,MATCH(主线关卡!$G55,模板组合!$A:$A,0))="","",INDEX(模板组合!C:C,MATCH(主线关卡!$G55,模板组合!$A:$A,0))),"")</f>
        <v/>
      </c>
      <c r="J55" s="33" t="str">
        <f>IFERROR(IF(INDEX(模板组合!D:D,MATCH(主线关卡!$G55,模板组合!$A:$A,0))="","",INDEX(模板组合!D:D,MATCH(主线关卡!$G55,模板组合!$A:$A,0))),"")</f>
        <v/>
      </c>
      <c r="K55" s="34" t="str">
        <f>IFERROR(IF(INDEX(模板组合!E:E,MATCH(主线关卡!$G55,模板组合!$A:$A,0))="","",INDEX(模板组合!E:E,MATCH(主线关卡!$G55,模板组合!$A:$A,0))),"")</f>
        <v/>
      </c>
      <c r="L55" s="46" t="str">
        <f>IFERROR(IF(INDEX(模板组合!F:F,MATCH(主线关卡!$G55,模板组合!$A:$A,0))="","",INDEX(模板组合!F:F,MATCH(主线关卡!$G55,模板组合!$A:$A,0))),"")</f>
        <v/>
      </c>
      <c r="M55" s="34" t="str">
        <f>IFERROR(IF(INDEX(模板组合!G:G,MATCH(主线关卡!$G55,模板组合!$A:$A,0))="","",INDEX(模板组合!G:G,MATCH(主线关卡!$G55,模板组合!$A:$A,0))),"")</f>
        <v/>
      </c>
      <c r="N55" s="13" t="s">
        <v>117</v>
      </c>
    </row>
    <row r="56" spans="1:14" x14ac:dyDescent="0.2">
      <c r="A56" s="26" t="str">
        <f t="shared" si="0"/>
        <v>510</v>
      </c>
      <c r="B56" s="26">
        <v>5</v>
      </c>
      <c r="C56" s="27">
        <v>10</v>
      </c>
      <c r="D56" s="26">
        <v>55</v>
      </c>
      <c r="E56" s="26">
        <v>1</v>
      </c>
      <c r="F56" s="25" t="s">
        <v>5</v>
      </c>
      <c r="G56" s="26" t="s">
        <v>157</v>
      </c>
      <c r="H56" s="33" t="str">
        <f>IFERROR(IF(INDEX(模板组合!B:B,MATCH(主线关卡!$G56,模板组合!$A:$A,0))="","",INDEX(模板组合!B:B,MATCH(主线关卡!$G56,模板组合!$A:$A,0))),"")</f>
        <v>盖文</v>
      </c>
      <c r="I56" s="42" t="str">
        <f>IFERROR(IF(INDEX(模板组合!C:C,MATCH(主线关卡!$G56,模板组合!$A:$A,0))="","",INDEX(模板组合!C:C,MATCH(主线关卡!$G56,模板组合!$A:$A,0))),"")</f>
        <v>西方龙</v>
      </c>
      <c r="J56" s="33" t="str">
        <f>IFERROR(IF(INDEX(模板组合!D:D,MATCH(主线关卡!$G56,模板组合!$A:$A,0))="","",INDEX(模板组合!D:D,MATCH(主线关卡!$G56,模板组合!$A:$A,0))),"")</f>
        <v>北落师门</v>
      </c>
      <c r="K56" s="34" t="str">
        <f>IFERROR(IF(INDEX(模板组合!E:E,MATCH(主线关卡!$G56,模板组合!$A:$A,0))="","",INDEX(模板组合!E:E,MATCH(主线关卡!$G56,模板组合!$A:$A,0))),"")</f>
        <v>石灵明</v>
      </c>
      <c r="L56" s="46" t="str">
        <f>IFERROR(IF(INDEX(模板组合!F:F,MATCH(主线关卡!$G56,模板组合!$A:$A,0))="","",INDEX(模板组合!F:F,MATCH(主线关卡!$G56,模板组合!$A:$A,0))),"")</f>
        <v>红莲·缇娜</v>
      </c>
      <c r="M56" s="34" t="str">
        <f>IFERROR(IF(INDEX(模板组合!G:G,MATCH(主线关卡!$G56,模板组合!$A:$A,0))="","",INDEX(模板组合!G:G,MATCH(主线关卡!$G56,模板组合!$A:$A,0))),"")</f>
        <v>天使·缇娜</v>
      </c>
      <c r="N56" s="13"/>
    </row>
    <row r="57" spans="1:14" x14ac:dyDescent="0.2">
      <c r="A57" s="26" t="str">
        <f t="shared" si="0"/>
        <v>511</v>
      </c>
      <c r="B57" s="26">
        <v>5</v>
      </c>
      <c r="C57" s="27">
        <v>11</v>
      </c>
      <c r="D57" s="26">
        <v>56</v>
      </c>
      <c r="E57" s="26">
        <v>1</v>
      </c>
      <c r="F57" s="25" t="s">
        <v>5</v>
      </c>
      <c r="G57" s="26" t="s">
        <v>138</v>
      </c>
      <c r="H57" s="33" t="str">
        <f>IFERROR(IF(INDEX(模板组合!B:B,MATCH(主线关卡!$G57,模板组合!$A:$A,0))="","",INDEX(模板组合!B:B,MATCH(主线关卡!$G57,模板组合!$A:$A,0))),"")</f>
        <v>战斗曹焱兵</v>
      </c>
      <c r="I57" s="42" t="str">
        <f>IFERROR(IF(INDEX(模板组合!C:C,MATCH(主线关卡!$G57,模板组合!$A:$A,0))="","",INDEX(模板组合!C:C,MATCH(主线关卡!$G57,模板组合!$A:$A,0))),"")</f>
        <v>张郃</v>
      </c>
      <c r="J57" s="33" t="str">
        <f>IFERROR(IF(INDEX(模板组合!D:D,MATCH(主线关卡!$G57,模板组合!$A:$A,0))="","",INDEX(模板组合!D:D,MATCH(主线关卡!$G57,模板组合!$A:$A,0))),"")</f>
        <v>红莲·缇娜</v>
      </c>
      <c r="K57" s="34" t="str">
        <f>IFERROR(IF(INDEX(模板组合!E:E,MATCH(主线关卡!$G57,模板组合!$A:$A,0))="","",INDEX(模板组合!E:E,MATCH(主线关卡!$G57,模板组合!$A:$A,0))),"")</f>
        <v>天使·缇娜</v>
      </c>
      <c r="L57" s="46" t="str">
        <f>IFERROR(IF(INDEX(模板组合!F:F,MATCH(主线关卡!$G57,模板组合!$A:$A,0))="","",INDEX(模板组合!F:F,MATCH(主线关卡!$G57,模板组合!$A:$A,0))),"")</f>
        <v>吉拉</v>
      </c>
      <c r="M57" s="34" t="str">
        <f>IFERROR(IF(INDEX(模板组合!G:G,MATCH(主线关卡!$G57,模板组合!$A:$A,0))="","",INDEX(模板组合!G:G,MATCH(主线关卡!$G57,模板组合!$A:$A,0))),"")</f>
        <v>食火蜥</v>
      </c>
      <c r="N57" s="13"/>
    </row>
    <row r="58" spans="1:14" x14ac:dyDescent="0.2">
      <c r="A58" s="26" t="str">
        <f t="shared" si="0"/>
        <v>512</v>
      </c>
      <c r="B58" s="26">
        <v>5</v>
      </c>
      <c r="C58" s="27">
        <v>12</v>
      </c>
      <c r="D58" s="26">
        <v>57</v>
      </c>
      <c r="E58" s="26">
        <v>1</v>
      </c>
      <c r="F58" s="25" t="s">
        <v>6</v>
      </c>
      <c r="G58" s="26" t="s">
        <v>141</v>
      </c>
      <c r="H58" s="33" t="str">
        <f>IFERROR(IF(INDEX(模板组合!B:B,MATCH(主线关卡!$G58,模板组合!$A:$A,0))="","",INDEX(模板组合!B:B,MATCH(主线关卡!$G58,模板组合!$A:$A,0))),"")</f>
        <v>战斗夏玲</v>
      </c>
      <c r="I58" s="42" t="str">
        <f>IFERROR(IF(INDEX(模板组合!C:C,MATCH(主线关卡!$G58,模板组合!$A:$A,0))="","",INDEX(模板组合!C:C,MATCH(主线关卡!$G58,模板组合!$A:$A,0))),"")</f>
        <v>李轩辕</v>
      </c>
      <c r="J58" s="33" t="str">
        <f>IFERROR(IF(INDEX(模板组合!D:D,MATCH(主线关卡!$G58,模板组合!$A:$A,0))="","",INDEX(模板组合!D:D,MATCH(主线关卡!$G58,模板组合!$A:$A,0))),"")</f>
        <v>黑尔·坎普</v>
      </c>
      <c r="K58" s="34" t="str">
        <f>IFERROR(IF(INDEX(模板组合!E:E,MATCH(主线关卡!$G58,模板组合!$A:$A,0))="","",INDEX(模板组合!E:E,MATCH(主线关卡!$G58,模板组合!$A:$A,0))),"")</f>
        <v>塞伯罗斯</v>
      </c>
      <c r="L58" s="46" t="str">
        <f>IFERROR(IF(INDEX(模板组合!F:F,MATCH(主线关卡!$G58,模板组合!$A:$A,0))="","",INDEX(模板组合!F:F,MATCH(主线关卡!$G58,模板组合!$A:$A,0))),"")</f>
        <v>战斗曹焱兵</v>
      </c>
      <c r="M58" s="34" t="str">
        <f>IFERROR(IF(INDEX(模板组合!G:G,MATCH(主线关卡!$G58,模板组合!$A:$A,0))="","",INDEX(模板组合!G:G,MATCH(主线关卡!$G58,模板组合!$A:$A,0))),"")</f>
        <v>徐晃</v>
      </c>
      <c r="N58" s="13" t="s">
        <v>118</v>
      </c>
    </row>
    <row r="59" spans="1:14" x14ac:dyDescent="0.2">
      <c r="A59" s="26" t="str">
        <f t="shared" si="0"/>
        <v>513</v>
      </c>
      <c r="B59" s="26">
        <v>5</v>
      </c>
      <c r="C59" s="27">
        <v>13</v>
      </c>
      <c r="D59" s="26">
        <v>58</v>
      </c>
      <c r="E59" s="26">
        <v>1</v>
      </c>
      <c r="F59" s="25" t="s">
        <v>5</v>
      </c>
      <c r="G59" s="26" t="s">
        <v>158</v>
      </c>
      <c r="H59" s="33" t="str">
        <f>IFERROR(IF(INDEX(模板组合!B:B,MATCH(主线关卡!$G59,模板组合!$A:$A,0))="","",INDEX(模板组合!B:B,MATCH(主线关卡!$G59,模板组合!$A:$A,0))),"")</f>
        <v>战斗夏玲</v>
      </c>
      <c r="I59" s="42" t="str">
        <f>IFERROR(IF(INDEX(模板组合!C:C,MATCH(主线关卡!$G59,模板组合!$A:$A,0))="","",INDEX(模板组合!C:C,MATCH(主线关卡!$G59,模板组合!$A:$A,0))),"")</f>
        <v>李轩辕</v>
      </c>
      <c r="J59" s="33" t="str">
        <f>IFERROR(IF(INDEX(模板组合!D:D,MATCH(主线关卡!$G59,模板组合!$A:$A,0))="","",INDEX(模板组合!D:D,MATCH(主线关卡!$G59,模板组合!$A:$A,0))),"")</f>
        <v>阎巧巧</v>
      </c>
      <c r="K59" s="34" t="str">
        <f>IFERROR(IF(INDEX(模板组合!E:E,MATCH(主线关卡!$G59,模板组合!$A:$A,0))="","",INDEX(模板组合!E:E,MATCH(主线关卡!$G59,模板组合!$A:$A,0))),"")</f>
        <v>烈风螳螂</v>
      </c>
      <c r="L59" s="46" t="str">
        <f>IFERROR(IF(INDEX(模板组合!F:F,MATCH(主线关卡!$G59,模板组合!$A:$A,0))="","",INDEX(模板组合!F:F,MATCH(主线关卡!$G59,模板组合!$A:$A,0))),"")</f>
        <v>战斗曹焱兵</v>
      </c>
      <c r="M59" s="34" t="str">
        <f>IFERROR(IF(INDEX(模板组合!G:G,MATCH(主线关卡!$G59,模板组合!$A:$A,0))="","",INDEX(模板组合!G:G,MATCH(主线关卡!$G59,模板组合!$A:$A,0))),"")</f>
        <v>典韦</v>
      </c>
      <c r="N59" s="13"/>
    </row>
    <row r="60" spans="1:14" x14ac:dyDescent="0.2">
      <c r="A60" s="26" t="str">
        <f t="shared" si="0"/>
        <v>514</v>
      </c>
      <c r="B60" s="26">
        <v>5</v>
      </c>
      <c r="C60" s="27">
        <v>14</v>
      </c>
      <c r="D60" s="26">
        <v>59</v>
      </c>
      <c r="E60" s="26">
        <v>1</v>
      </c>
      <c r="F60" s="25" t="s">
        <v>5</v>
      </c>
      <c r="G60" s="26" t="s">
        <v>137</v>
      </c>
      <c r="H60" s="33" t="str">
        <f>IFERROR(IF(INDEX(模板组合!B:B,MATCH(主线关卡!$G60,模板组合!$A:$A,0))="","",INDEX(模板组合!B:B,MATCH(主线关卡!$G60,模板组合!$A:$A,0))),"")</f>
        <v>战斗夏玲</v>
      </c>
      <c r="I60" s="42" t="str">
        <f>IFERROR(IF(INDEX(模板组合!C:C,MATCH(主线关卡!$G60,模板组合!$A:$A,0))="","",INDEX(模板组合!C:C,MATCH(主线关卡!$G60,模板组合!$A:$A,0))),"")</f>
        <v>李轩辕</v>
      </c>
      <c r="J60" s="33" t="str">
        <f>IFERROR(IF(INDEX(模板组合!D:D,MATCH(主线关卡!$G60,模板组合!$A:$A,0))="","",INDEX(模板组合!D:D,MATCH(主线关卡!$G60,模板组合!$A:$A,0))),"")</f>
        <v>刘羽禅</v>
      </c>
      <c r="K60" s="34" t="str">
        <f>IFERROR(IF(INDEX(模板组合!E:E,MATCH(主线关卡!$G60,模板组合!$A:$A,0))="","",INDEX(模板组合!E:E,MATCH(主线关卡!$G60,模板组合!$A:$A,0))),"")</f>
        <v>张飞</v>
      </c>
      <c r="L60" s="46" t="str">
        <f>IFERROR(IF(INDEX(模板组合!F:F,MATCH(主线关卡!$G60,模板组合!$A:$A,0))="","",INDEX(模板组合!F:F,MATCH(主线关卡!$G60,模板组合!$A:$A,0))),"")</f>
        <v>战斗曹焱兵</v>
      </c>
      <c r="M60" s="34" t="str">
        <f>IFERROR(IF(INDEX(模板组合!G:G,MATCH(主线关卡!$G60,模板组合!$A:$A,0))="","",INDEX(模板组合!G:G,MATCH(主线关卡!$G60,模板组合!$A:$A,0))),"")</f>
        <v>夏侯惇</v>
      </c>
      <c r="N60" s="13"/>
    </row>
    <row r="61" spans="1:14" ht="15" thickBot="1" x14ac:dyDescent="0.25">
      <c r="A61" s="29" t="str">
        <f t="shared" si="0"/>
        <v>515</v>
      </c>
      <c r="B61" s="29">
        <v>5</v>
      </c>
      <c r="C61" s="30">
        <v>15</v>
      </c>
      <c r="D61" s="29">
        <v>60</v>
      </c>
      <c r="E61" s="29">
        <v>1</v>
      </c>
      <c r="F61" s="28" t="s">
        <v>4</v>
      </c>
      <c r="G61" s="29"/>
      <c r="H61" s="35" t="str">
        <f>IFERROR(IF(INDEX(模板组合!B:B,MATCH(主线关卡!$G61,模板组合!$A:$A,0))="","",INDEX(模板组合!B:B,MATCH(主线关卡!$G61,模板组合!$A:$A,0))),"")</f>
        <v/>
      </c>
      <c r="I61" s="43" t="str">
        <f>IFERROR(IF(INDEX(模板组合!C:C,MATCH(主线关卡!$G61,模板组合!$A:$A,0))="","",INDEX(模板组合!C:C,MATCH(主线关卡!$G61,模板组合!$A:$A,0))),"")</f>
        <v/>
      </c>
      <c r="J61" s="35" t="str">
        <f>IFERROR(IF(INDEX(模板组合!D:D,MATCH(主线关卡!$G61,模板组合!$A:$A,0))="","",INDEX(模板组合!D:D,MATCH(主线关卡!$G61,模板组合!$A:$A,0))),"")</f>
        <v/>
      </c>
      <c r="K61" s="36" t="str">
        <f>IFERROR(IF(INDEX(模板组合!E:E,MATCH(主线关卡!$G61,模板组合!$A:$A,0))="","",INDEX(模板组合!E:E,MATCH(主线关卡!$G61,模板组合!$A:$A,0))),"")</f>
        <v/>
      </c>
      <c r="L61" s="47" t="str">
        <f>IFERROR(IF(INDEX(模板组合!F:F,MATCH(主线关卡!$G61,模板组合!$A:$A,0))="","",INDEX(模板组合!F:F,MATCH(主线关卡!$G61,模板组合!$A:$A,0))),"")</f>
        <v/>
      </c>
      <c r="M61" s="36" t="str">
        <f>IFERROR(IF(INDEX(模板组合!G:G,MATCH(主线关卡!$G61,模板组合!$A:$A,0))="","",INDEX(模板组合!G:G,MATCH(主线关卡!$G61,模板组合!$A:$A,0))),"")</f>
        <v/>
      </c>
      <c r="N61" s="14" t="s">
        <v>27</v>
      </c>
    </row>
    <row r="62" spans="1:14" x14ac:dyDescent="0.2">
      <c r="A62" s="23" t="str">
        <f t="shared" si="0"/>
        <v>61</v>
      </c>
      <c r="B62" s="23">
        <v>6</v>
      </c>
      <c r="C62" s="24">
        <v>1</v>
      </c>
      <c r="D62" s="23">
        <v>61</v>
      </c>
      <c r="E62" s="23">
        <v>1</v>
      </c>
      <c r="F62" s="22" t="s">
        <v>5</v>
      </c>
      <c r="G62" s="23" t="s">
        <v>159</v>
      </c>
      <c r="H62" s="31" t="str">
        <f>IFERROR(IF(INDEX(模板组合!B:B,MATCH(主线关卡!$G62,模板组合!$A:$A,0))="","",INDEX(模板组合!B:B,MATCH(主线关卡!$G62,模板组合!$A:$A,0))),"")</f>
        <v>南御夫</v>
      </c>
      <c r="I62" s="41" t="str">
        <f>IFERROR(IF(INDEX(模板组合!C:C,MATCH(主线关卡!$G62,模板组合!$A:$A,0))="","",INDEX(模板组合!C:C,MATCH(主线关卡!$G62,模板组合!$A:$A,0))),"")</f>
        <v>噬日</v>
      </c>
      <c r="J62" s="31" t="str">
        <f>IFERROR(IF(INDEX(模板组合!D:D,MATCH(主线关卡!$G62,模板组合!$A:$A,0))="","",INDEX(模板组合!D:D,MATCH(主线关卡!$G62,模板组合!$A:$A,0))),"")</f>
        <v>吕仙宫</v>
      </c>
      <c r="K62" s="32" t="str">
        <f>IFERROR(IF(INDEX(模板组合!E:E,MATCH(主线关卡!$G62,模板组合!$A:$A,0))="","",INDEX(模板组合!E:E,MATCH(主线关卡!$G62,模板组合!$A:$A,0))),"")</f>
        <v>高顺</v>
      </c>
      <c r="L62" s="45" t="str">
        <f>IFERROR(IF(INDEX(模板组合!F:F,MATCH(主线关卡!$G62,模板组合!$A:$A,0))="","",INDEX(模板组合!F:F,MATCH(主线关卡!$G62,模板组合!$A:$A,0))),"")</f>
        <v>战斗夏玲</v>
      </c>
      <c r="M62" s="32" t="str">
        <f>IFERROR(IF(INDEX(模板组合!G:G,MATCH(主线关卡!$G62,模板组合!$A:$A,0))="","",INDEX(模板组合!G:G,MATCH(主线关卡!$G62,模板组合!$A:$A,0))),"")</f>
        <v>李轩辕</v>
      </c>
      <c r="N62" s="12"/>
    </row>
    <row r="63" spans="1:14" x14ac:dyDescent="0.2">
      <c r="A63" s="26" t="str">
        <f t="shared" si="0"/>
        <v>62</v>
      </c>
      <c r="B63" s="26">
        <v>6</v>
      </c>
      <c r="C63" s="27">
        <v>2</v>
      </c>
      <c r="D63" s="26">
        <v>62</v>
      </c>
      <c r="E63" s="26">
        <v>1</v>
      </c>
      <c r="F63" s="25" t="s">
        <v>5</v>
      </c>
      <c r="G63" s="26" t="s">
        <v>157</v>
      </c>
      <c r="H63" s="33" t="str">
        <f>IFERROR(IF(INDEX(模板组合!B:B,MATCH(主线关卡!$G63,模板组合!$A:$A,0))="","",INDEX(模板组合!B:B,MATCH(主线关卡!$G63,模板组合!$A:$A,0))),"")</f>
        <v>盖文</v>
      </c>
      <c r="I63" s="42" t="str">
        <f>IFERROR(IF(INDEX(模板组合!C:C,MATCH(主线关卡!$G63,模板组合!$A:$A,0))="","",INDEX(模板组合!C:C,MATCH(主线关卡!$G63,模板组合!$A:$A,0))),"")</f>
        <v>西方龙</v>
      </c>
      <c r="J63" s="33" t="str">
        <f>IFERROR(IF(INDEX(模板组合!D:D,MATCH(主线关卡!$G63,模板组合!$A:$A,0))="","",INDEX(模板组合!D:D,MATCH(主线关卡!$G63,模板组合!$A:$A,0))),"")</f>
        <v>北落师门</v>
      </c>
      <c r="K63" s="34" t="str">
        <f>IFERROR(IF(INDEX(模板组合!E:E,MATCH(主线关卡!$G63,模板组合!$A:$A,0))="","",INDEX(模板组合!E:E,MATCH(主线关卡!$G63,模板组合!$A:$A,0))),"")</f>
        <v>石灵明</v>
      </c>
      <c r="L63" s="46" t="str">
        <f>IFERROR(IF(INDEX(模板组合!F:F,MATCH(主线关卡!$G63,模板组合!$A:$A,0))="","",INDEX(模板组合!F:F,MATCH(主线关卡!$G63,模板组合!$A:$A,0))),"")</f>
        <v>红莲·缇娜</v>
      </c>
      <c r="M63" s="34" t="str">
        <f>IFERROR(IF(INDEX(模板组合!G:G,MATCH(主线关卡!$G63,模板组合!$A:$A,0))="","",INDEX(模板组合!G:G,MATCH(主线关卡!$G63,模板组合!$A:$A,0))),"")</f>
        <v>天使·缇娜</v>
      </c>
      <c r="N63" s="13"/>
    </row>
    <row r="64" spans="1:14" x14ac:dyDescent="0.2">
      <c r="A64" s="26" t="str">
        <f t="shared" si="0"/>
        <v>63</v>
      </c>
      <c r="B64" s="26">
        <v>6</v>
      </c>
      <c r="C64" s="27">
        <v>3</v>
      </c>
      <c r="D64" s="26">
        <v>63</v>
      </c>
      <c r="E64" s="26">
        <v>1</v>
      </c>
      <c r="F64" s="25" t="s">
        <v>6</v>
      </c>
      <c r="G64" s="26" t="s">
        <v>352</v>
      </c>
      <c r="H64" s="33" t="str">
        <f>IFERROR(IF(INDEX(模板组合!B:B,MATCH(主线关卡!$G64,模板组合!$A:$A,0))="","",INDEX(模板组合!B:B,MATCH(主线关卡!$G64,模板组合!$A:$A,0))),"")</f>
        <v>小蜘蛛</v>
      </c>
      <c r="I64" s="42" t="str">
        <f>IFERROR(IF(INDEX(模板组合!C:C,MATCH(主线关卡!$G64,模板组合!$A:$A,0))="","",INDEX(模板组合!C:C,MATCH(主线关卡!$G64,模板组合!$A:$A,0))),"")</f>
        <v/>
      </c>
      <c r="J64" s="33" t="str">
        <f>IFERROR(IF(INDEX(模板组合!D:D,MATCH(主线关卡!$G64,模板组合!$A:$A,0))="","",INDEX(模板组合!D:D,MATCH(主线关卡!$G64,模板组合!$A:$A,0))),"")</f>
        <v>黑尔·坎普</v>
      </c>
      <c r="K64" s="34" t="str">
        <f>IFERROR(IF(INDEX(模板组合!E:E,MATCH(主线关卡!$G64,模板组合!$A:$A,0))="","",INDEX(模板组合!E:E,MATCH(主线关卡!$G64,模板组合!$A:$A,0))),"")</f>
        <v>塞伯罗斯</v>
      </c>
      <c r="L64" s="46" t="str">
        <f>IFERROR(IF(INDEX(模板组合!F:F,MATCH(主线关卡!$G64,模板组合!$A:$A,0))="","",INDEX(模板组合!F:F,MATCH(主线关卡!$G64,模板组合!$A:$A,0))),"")</f>
        <v>小蜘蛛</v>
      </c>
      <c r="M64" s="34" t="str">
        <f>IFERROR(IF(INDEX(模板组合!G:G,MATCH(主线关卡!$G64,模板组合!$A:$A,0))="","",INDEX(模板组合!G:G,MATCH(主线关卡!$G64,模板组合!$A:$A,0))),"")</f>
        <v/>
      </c>
      <c r="N64" s="13" t="s">
        <v>119</v>
      </c>
    </row>
    <row r="65" spans="1:14" x14ac:dyDescent="0.2">
      <c r="A65" s="26" t="str">
        <f t="shared" si="0"/>
        <v>64</v>
      </c>
      <c r="B65" s="26">
        <v>6</v>
      </c>
      <c r="C65" s="27">
        <v>4</v>
      </c>
      <c r="D65" s="26">
        <v>64</v>
      </c>
      <c r="E65" s="26">
        <v>1</v>
      </c>
      <c r="F65" s="25" t="s">
        <v>5</v>
      </c>
      <c r="G65" s="26" t="s">
        <v>160</v>
      </c>
      <c r="H65" s="33" t="str">
        <f>IFERROR(IF(INDEX(模板组合!B:B,MATCH(主线关卡!$G65,模板组合!$A:$A,0))="","",INDEX(模板组合!B:B,MATCH(主线关卡!$G65,模板组合!$A:$A,0))),"")</f>
        <v>常服曹焱兵</v>
      </c>
      <c r="I65" s="42" t="str">
        <f>IFERROR(IF(INDEX(模板组合!C:C,MATCH(主线关卡!$G65,模板组合!$A:$A,0))="","",INDEX(模板组合!C:C,MATCH(主线关卡!$G65,模板组合!$A:$A,0))),"")</f>
        <v>张郃</v>
      </c>
      <c r="J65" s="33" t="str">
        <f>IFERROR(IF(INDEX(模板组合!D:D,MATCH(主线关卡!$G65,模板组合!$A:$A,0))="","",INDEX(模板组合!D:D,MATCH(主线关卡!$G65,模板组合!$A:$A,0))),"")</f>
        <v>刘羽禅</v>
      </c>
      <c r="K65" s="34" t="str">
        <f>IFERROR(IF(INDEX(模板组合!E:E,MATCH(主线关卡!$G65,模板组合!$A:$A,0))="","",INDEX(模板组合!E:E,MATCH(主线关卡!$G65,模板组合!$A:$A,0))),"")</f>
        <v>张飞</v>
      </c>
      <c r="L65" s="46" t="str">
        <f>IFERROR(IF(INDEX(模板组合!F:F,MATCH(主线关卡!$G65,模板组合!$A:$A,0))="","",INDEX(模板组合!F:F,MATCH(主线关卡!$G65,模板组合!$A:$A,0))),"")</f>
        <v>战斗曹焱兵</v>
      </c>
      <c r="M65" s="34" t="str">
        <f>IFERROR(IF(INDEX(模板组合!G:G,MATCH(主线关卡!$G65,模板组合!$A:$A,0))="","",INDEX(模板组合!G:G,MATCH(主线关卡!$G65,模板组合!$A:$A,0))),"")</f>
        <v>徐晃</v>
      </c>
      <c r="N65" s="13"/>
    </row>
    <row r="66" spans="1:14" x14ac:dyDescent="0.2">
      <c r="A66" s="26" t="str">
        <f t="shared" si="0"/>
        <v>65</v>
      </c>
      <c r="B66" s="26">
        <v>6</v>
      </c>
      <c r="C66" s="27">
        <v>5</v>
      </c>
      <c r="D66" s="26">
        <v>65</v>
      </c>
      <c r="E66" s="26">
        <v>1</v>
      </c>
      <c r="F66" s="25" t="s">
        <v>5</v>
      </c>
      <c r="G66" s="26" t="s">
        <v>161</v>
      </c>
      <c r="H66" s="33" t="str">
        <f>IFERROR(IF(INDEX(模板组合!B:B,MATCH(主线关卡!$G66,模板组合!$A:$A,0))="","",INDEX(模板组合!B:B,MATCH(主线关卡!$G66,模板组合!$A:$A,0))),"")</f>
        <v>常服曹焱兵</v>
      </c>
      <c r="I66" s="42" t="str">
        <f>IFERROR(IF(INDEX(模板组合!C:C,MATCH(主线关卡!$G66,模板组合!$A:$A,0))="","",INDEX(模板组合!C:C,MATCH(主线关卡!$G66,模板组合!$A:$A,0))),"")</f>
        <v>张郃</v>
      </c>
      <c r="J66" s="33" t="str">
        <f>IFERROR(IF(INDEX(模板组合!D:D,MATCH(主线关卡!$G66,模板组合!$A:$A,0))="","",INDEX(模板组合!D:D,MATCH(主线关卡!$G66,模板组合!$A:$A,0))),"")</f>
        <v>战斗曹焱兵</v>
      </c>
      <c r="K66" s="34" t="str">
        <f>IFERROR(IF(INDEX(模板组合!E:E,MATCH(主线关卡!$G66,模板组合!$A:$A,0))="","",INDEX(模板组合!E:E,MATCH(主线关卡!$G66,模板组合!$A:$A,0))),"")</f>
        <v>徐晃</v>
      </c>
      <c r="L66" s="46" t="str">
        <f>IFERROR(IF(INDEX(模板组合!F:F,MATCH(主线关卡!$G66,模板组合!$A:$A,0))="","",INDEX(模板组合!F:F,MATCH(主线关卡!$G66,模板组合!$A:$A,0))),"")</f>
        <v>吉拉</v>
      </c>
      <c r="M66" s="34" t="str">
        <f>IFERROR(IF(INDEX(模板组合!G:G,MATCH(主线关卡!$G66,模板组合!$A:$A,0))="","",INDEX(模板组合!G:G,MATCH(主线关卡!$G66,模板组合!$A:$A,0))),"")</f>
        <v>食火蜥</v>
      </c>
      <c r="N66" s="13"/>
    </row>
    <row r="67" spans="1:14" x14ac:dyDescent="0.2">
      <c r="A67" s="26" t="str">
        <f t="shared" ref="A67:A130" si="1">B67&amp;C67</f>
        <v>66</v>
      </c>
      <c r="B67" s="26">
        <v>6</v>
      </c>
      <c r="C67" s="27">
        <v>6</v>
      </c>
      <c r="D67" s="26">
        <v>66</v>
      </c>
      <c r="E67" s="26">
        <v>1</v>
      </c>
      <c r="F67" s="25" t="s">
        <v>6</v>
      </c>
      <c r="G67" s="26" t="s">
        <v>353</v>
      </c>
      <c r="H67" s="33" t="str">
        <f>IFERROR(IF(INDEX(模板组合!B:B,MATCH(主线关卡!$G67,模板组合!$A:$A,0))="","",INDEX(模板组合!B:B,MATCH(主线关卡!$G67,模板组合!$A:$A,0))),"")</f>
        <v>魔导机兵团</v>
      </c>
      <c r="I67" s="42" t="str">
        <f>IFERROR(IF(INDEX(模板组合!C:C,MATCH(主线关卡!$G67,模板组合!$A:$A,0))="","",INDEX(模板组合!C:C,MATCH(主线关卡!$G67,模板组合!$A:$A,0))),"")</f>
        <v/>
      </c>
      <c r="J67" s="33" t="str">
        <f>IFERROR(IF(INDEX(模板组合!D:D,MATCH(主线关卡!$G67,模板组合!$A:$A,0))="","",INDEX(模板组合!D:D,MATCH(主线关卡!$G67,模板组合!$A:$A,0))),"")</f>
        <v>黑尔·坎普</v>
      </c>
      <c r="K67" s="34" t="str">
        <f>IFERROR(IF(INDEX(模板组合!E:E,MATCH(主线关卡!$G67,模板组合!$A:$A,0))="","",INDEX(模板组合!E:E,MATCH(主线关卡!$G67,模板组合!$A:$A,0))),"")</f>
        <v>塞伯罗斯</v>
      </c>
      <c r="L67" s="46" t="str">
        <f>IFERROR(IF(INDEX(模板组合!F:F,MATCH(主线关卡!$G67,模板组合!$A:$A,0))="","",INDEX(模板组合!F:F,MATCH(主线关卡!$G67,模板组合!$A:$A,0))),"")</f>
        <v>魔导机兵团</v>
      </c>
      <c r="M67" s="34" t="str">
        <f>IFERROR(IF(INDEX(模板组合!G:G,MATCH(主线关卡!$G67,模板组合!$A:$A,0))="","",INDEX(模板组合!G:G,MATCH(主线关卡!$G67,模板组合!$A:$A,0))),"")</f>
        <v/>
      </c>
      <c r="N67" s="13" t="s">
        <v>122</v>
      </c>
    </row>
    <row r="68" spans="1:14" x14ac:dyDescent="0.2">
      <c r="A68" s="26" t="str">
        <f t="shared" si="1"/>
        <v>67</v>
      </c>
      <c r="B68" s="26">
        <v>6</v>
      </c>
      <c r="C68" s="27">
        <v>7</v>
      </c>
      <c r="D68" s="26">
        <v>67</v>
      </c>
      <c r="E68" s="26">
        <v>1</v>
      </c>
      <c r="F68" s="25" t="s">
        <v>120</v>
      </c>
      <c r="G68" s="26" t="s">
        <v>158</v>
      </c>
      <c r="H68" s="33" t="str">
        <f>IFERROR(IF(INDEX(模板组合!B:B,MATCH(主线关卡!$G68,模板组合!$A:$A,0))="","",INDEX(模板组合!B:B,MATCH(主线关卡!$G68,模板组合!$A:$A,0))),"")</f>
        <v>战斗夏玲</v>
      </c>
      <c r="I68" s="42" t="str">
        <f>IFERROR(IF(INDEX(模板组合!C:C,MATCH(主线关卡!$G68,模板组合!$A:$A,0))="","",INDEX(模板组合!C:C,MATCH(主线关卡!$G68,模板组合!$A:$A,0))),"")</f>
        <v>李轩辕</v>
      </c>
      <c r="J68" s="33" t="str">
        <f>IFERROR(IF(INDEX(模板组合!D:D,MATCH(主线关卡!$G68,模板组合!$A:$A,0))="","",INDEX(模板组合!D:D,MATCH(主线关卡!$G68,模板组合!$A:$A,0))),"")</f>
        <v>阎巧巧</v>
      </c>
      <c r="K68" s="34" t="str">
        <f>IFERROR(IF(INDEX(模板组合!E:E,MATCH(主线关卡!$G68,模板组合!$A:$A,0))="","",INDEX(模板组合!E:E,MATCH(主线关卡!$G68,模板组合!$A:$A,0))),"")</f>
        <v>烈风螳螂</v>
      </c>
      <c r="L68" s="46" t="str">
        <f>IFERROR(IF(INDEX(模板组合!F:F,MATCH(主线关卡!$G68,模板组合!$A:$A,0))="","",INDEX(模板组合!F:F,MATCH(主线关卡!$G68,模板组合!$A:$A,0))),"")</f>
        <v>战斗曹焱兵</v>
      </c>
      <c r="M68" s="34" t="str">
        <f>IFERROR(IF(INDEX(模板组合!G:G,MATCH(主线关卡!$G68,模板组合!$A:$A,0))="","",INDEX(模板组合!G:G,MATCH(主线关卡!$G68,模板组合!$A:$A,0))),"")</f>
        <v>典韦</v>
      </c>
      <c r="N68" s="13"/>
    </row>
    <row r="69" spans="1:14" x14ac:dyDescent="0.2">
      <c r="A69" s="26" t="str">
        <f t="shared" si="1"/>
        <v>68</v>
      </c>
      <c r="B69" s="26">
        <v>6</v>
      </c>
      <c r="C69" s="27">
        <v>8</v>
      </c>
      <c r="D69" s="26">
        <v>68</v>
      </c>
      <c r="E69" s="26">
        <v>1</v>
      </c>
      <c r="F69" s="25" t="s">
        <v>5</v>
      </c>
      <c r="G69" s="26" t="s">
        <v>138</v>
      </c>
      <c r="H69" s="33" t="str">
        <f>IFERROR(IF(INDEX(模板组合!B:B,MATCH(主线关卡!$G69,模板组合!$A:$A,0))="","",INDEX(模板组合!B:B,MATCH(主线关卡!$G69,模板组合!$A:$A,0))),"")</f>
        <v>战斗曹焱兵</v>
      </c>
      <c r="I69" s="42" t="str">
        <f>IFERROR(IF(INDEX(模板组合!C:C,MATCH(主线关卡!$G69,模板组合!$A:$A,0))="","",INDEX(模板组合!C:C,MATCH(主线关卡!$G69,模板组合!$A:$A,0))),"")</f>
        <v>张郃</v>
      </c>
      <c r="J69" s="33" t="str">
        <f>IFERROR(IF(INDEX(模板组合!D:D,MATCH(主线关卡!$G69,模板组合!$A:$A,0))="","",INDEX(模板组合!D:D,MATCH(主线关卡!$G69,模板组合!$A:$A,0))),"")</f>
        <v>红莲·缇娜</v>
      </c>
      <c r="K69" s="34" t="str">
        <f>IFERROR(IF(INDEX(模板组合!E:E,MATCH(主线关卡!$G69,模板组合!$A:$A,0))="","",INDEX(模板组合!E:E,MATCH(主线关卡!$G69,模板组合!$A:$A,0))),"")</f>
        <v>天使·缇娜</v>
      </c>
      <c r="L69" s="46" t="str">
        <f>IFERROR(IF(INDEX(模板组合!F:F,MATCH(主线关卡!$G69,模板组合!$A:$A,0))="","",INDEX(模板组合!F:F,MATCH(主线关卡!$G69,模板组合!$A:$A,0))),"")</f>
        <v>吉拉</v>
      </c>
      <c r="M69" s="34" t="str">
        <f>IFERROR(IF(INDEX(模板组合!G:G,MATCH(主线关卡!$G69,模板组合!$A:$A,0))="","",INDEX(模板组合!G:G,MATCH(主线关卡!$G69,模板组合!$A:$A,0))),"")</f>
        <v>食火蜥</v>
      </c>
      <c r="N69" s="13"/>
    </row>
    <row r="70" spans="1:14" x14ac:dyDescent="0.2">
      <c r="A70" s="26" t="str">
        <f t="shared" si="1"/>
        <v>69</v>
      </c>
      <c r="B70" s="26">
        <v>6</v>
      </c>
      <c r="C70" s="27">
        <v>9</v>
      </c>
      <c r="D70" s="26">
        <v>69</v>
      </c>
      <c r="E70" s="26">
        <v>1</v>
      </c>
      <c r="F70" s="25" t="s">
        <v>4</v>
      </c>
      <c r="G70" s="26"/>
      <c r="H70" s="33" t="str">
        <f>IFERROR(IF(INDEX(模板组合!B:B,MATCH(主线关卡!$G70,模板组合!$A:$A,0))="","",INDEX(模板组合!B:B,MATCH(主线关卡!$G70,模板组合!$A:$A,0))),"")</f>
        <v/>
      </c>
      <c r="I70" s="42" t="str">
        <f>IFERROR(IF(INDEX(模板组合!C:C,MATCH(主线关卡!$G70,模板组合!$A:$A,0))="","",INDEX(模板组合!C:C,MATCH(主线关卡!$G70,模板组合!$A:$A,0))),"")</f>
        <v/>
      </c>
      <c r="J70" s="33" t="str">
        <f>IFERROR(IF(INDEX(模板组合!D:D,MATCH(主线关卡!$G70,模板组合!$A:$A,0))="","",INDEX(模板组合!D:D,MATCH(主线关卡!$G70,模板组合!$A:$A,0))),"")</f>
        <v/>
      </c>
      <c r="K70" s="34" t="str">
        <f>IFERROR(IF(INDEX(模板组合!E:E,MATCH(主线关卡!$G70,模板组合!$A:$A,0))="","",INDEX(模板组合!E:E,MATCH(主线关卡!$G70,模板组合!$A:$A,0))),"")</f>
        <v/>
      </c>
      <c r="L70" s="46" t="str">
        <f>IFERROR(IF(INDEX(模板组合!F:F,MATCH(主线关卡!$G70,模板组合!$A:$A,0))="","",INDEX(模板组合!F:F,MATCH(主线关卡!$G70,模板组合!$A:$A,0))),"")</f>
        <v/>
      </c>
      <c r="M70" s="34" t="str">
        <f>IFERROR(IF(INDEX(模板组合!G:G,MATCH(主线关卡!$G70,模板组合!$A:$A,0))="","",INDEX(模板组合!G:G,MATCH(主线关卡!$G70,模板组合!$A:$A,0))),"")</f>
        <v/>
      </c>
      <c r="N70" s="13" t="s">
        <v>121</v>
      </c>
    </row>
    <row r="71" spans="1:14" x14ac:dyDescent="0.2">
      <c r="A71" s="26" t="str">
        <f t="shared" si="1"/>
        <v>610</v>
      </c>
      <c r="B71" s="26">
        <v>6</v>
      </c>
      <c r="C71" s="27">
        <v>10</v>
      </c>
      <c r="D71" s="26">
        <v>70</v>
      </c>
      <c r="E71" s="26">
        <v>1</v>
      </c>
      <c r="F71" s="25" t="s">
        <v>5</v>
      </c>
      <c r="G71" s="26" t="s">
        <v>141</v>
      </c>
      <c r="H71" s="33" t="str">
        <f>IFERROR(IF(INDEX(模板组合!B:B,MATCH(主线关卡!$G71,模板组合!$A:$A,0))="","",INDEX(模板组合!B:B,MATCH(主线关卡!$G71,模板组合!$A:$A,0))),"")</f>
        <v>战斗夏玲</v>
      </c>
      <c r="I71" s="42" t="str">
        <f>IFERROR(IF(INDEX(模板组合!C:C,MATCH(主线关卡!$G71,模板组合!$A:$A,0))="","",INDEX(模板组合!C:C,MATCH(主线关卡!$G71,模板组合!$A:$A,0))),"")</f>
        <v>李轩辕</v>
      </c>
      <c r="J71" s="33" t="str">
        <f>IFERROR(IF(INDEX(模板组合!D:D,MATCH(主线关卡!$G71,模板组合!$A:$A,0))="","",INDEX(模板组合!D:D,MATCH(主线关卡!$G71,模板组合!$A:$A,0))),"")</f>
        <v>黑尔·坎普</v>
      </c>
      <c r="K71" s="34" t="str">
        <f>IFERROR(IF(INDEX(模板组合!E:E,MATCH(主线关卡!$G71,模板组合!$A:$A,0))="","",INDEX(模板组合!E:E,MATCH(主线关卡!$G71,模板组合!$A:$A,0))),"")</f>
        <v>塞伯罗斯</v>
      </c>
      <c r="L71" s="46" t="str">
        <f>IFERROR(IF(INDEX(模板组合!F:F,MATCH(主线关卡!$G71,模板组合!$A:$A,0))="","",INDEX(模板组合!F:F,MATCH(主线关卡!$G71,模板组合!$A:$A,0))),"")</f>
        <v>战斗曹焱兵</v>
      </c>
      <c r="M71" s="34" t="str">
        <f>IFERROR(IF(INDEX(模板组合!G:G,MATCH(主线关卡!$G71,模板组合!$A:$A,0))="","",INDEX(模板组合!G:G,MATCH(主线关卡!$G71,模板组合!$A:$A,0))),"")</f>
        <v>徐晃</v>
      </c>
      <c r="N71" s="13"/>
    </row>
    <row r="72" spans="1:14" x14ac:dyDescent="0.2">
      <c r="A72" s="26" t="str">
        <f t="shared" si="1"/>
        <v>611</v>
      </c>
      <c r="B72" s="26">
        <v>6</v>
      </c>
      <c r="C72" s="27">
        <v>11</v>
      </c>
      <c r="D72" s="26">
        <v>71</v>
      </c>
      <c r="E72" s="26">
        <v>1</v>
      </c>
      <c r="F72" s="25" t="s">
        <v>5</v>
      </c>
      <c r="G72" s="26" t="s">
        <v>144</v>
      </c>
      <c r="H72" s="33" t="str">
        <f>IFERROR(IF(INDEX(模板组合!B:B,MATCH(主线关卡!$G72,模板组合!$A:$A,0))="","",INDEX(模板组合!B:B,MATCH(主线关卡!$G72,模板组合!$A:$A,0))),"")</f>
        <v>常服曹焱兵</v>
      </c>
      <c r="I72" s="42" t="str">
        <f>IFERROR(IF(INDEX(模板组合!C:C,MATCH(主线关卡!$G72,模板组合!$A:$A,0))="","",INDEX(模板组合!C:C,MATCH(主线关卡!$G72,模板组合!$A:$A,0))),"")</f>
        <v>张郃</v>
      </c>
      <c r="J72" s="33" t="str">
        <f>IFERROR(IF(INDEX(模板组合!D:D,MATCH(主线关卡!$G72,模板组合!$A:$A,0))="","",INDEX(模板组合!D:D,MATCH(主线关卡!$G72,模板组合!$A:$A,0))),"")</f>
        <v>战斗曹焱兵</v>
      </c>
      <c r="K72" s="34" t="str">
        <f>IFERROR(IF(INDEX(模板组合!E:E,MATCH(主线关卡!$G72,模板组合!$A:$A,0))="","",INDEX(模板组合!E:E,MATCH(主线关卡!$G72,模板组合!$A:$A,0))),"")</f>
        <v>徐晃</v>
      </c>
      <c r="L72" s="46" t="str">
        <f>IFERROR(IF(INDEX(模板组合!F:F,MATCH(主线关卡!$G72,模板组合!$A:$A,0))="","",INDEX(模板组合!F:F,MATCH(主线关卡!$G72,模板组合!$A:$A,0))),"")</f>
        <v>红莲·缇娜</v>
      </c>
      <c r="M72" s="34" t="str">
        <f>IFERROR(IF(INDEX(模板组合!G:G,MATCH(主线关卡!$G72,模板组合!$A:$A,0))="","",INDEX(模板组合!G:G,MATCH(主线关卡!$G72,模板组合!$A:$A,0))),"")</f>
        <v>天使·缇娜</v>
      </c>
      <c r="N72" s="13"/>
    </row>
    <row r="73" spans="1:14" x14ac:dyDescent="0.2">
      <c r="A73" s="26" t="str">
        <f t="shared" si="1"/>
        <v>612</v>
      </c>
      <c r="B73" s="26">
        <v>6</v>
      </c>
      <c r="C73" s="27">
        <v>12</v>
      </c>
      <c r="D73" s="26">
        <v>72</v>
      </c>
      <c r="E73" s="26">
        <v>1</v>
      </c>
      <c r="F73" s="25" t="s">
        <v>6</v>
      </c>
      <c r="G73" s="26" t="s">
        <v>354</v>
      </c>
      <c r="H73" s="33" t="str">
        <f>IFERROR(IF(INDEX(模板组合!B:B,MATCH(主线关卡!$G73,模板组合!$A:$A,0))="","",INDEX(模板组合!B:B,MATCH(主线关卡!$G73,模板组合!$A:$A,0))),"")</f>
        <v>链球鬼兵</v>
      </c>
      <c r="I73" s="42" t="str">
        <f>IFERROR(IF(INDEX(模板组合!C:C,MATCH(主线关卡!$G73,模板组合!$A:$A,0))="","",INDEX(模板组合!C:C,MATCH(主线关卡!$G73,模板组合!$A:$A,0))),"")</f>
        <v/>
      </c>
      <c r="J73" s="33" t="str">
        <f>IFERROR(IF(INDEX(模板组合!D:D,MATCH(主线关卡!$G73,模板组合!$A:$A,0))="","",INDEX(模板组合!D:D,MATCH(主线关卡!$G73,模板组合!$A:$A,0))),"")</f>
        <v>黑尔·坎普</v>
      </c>
      <c r="K73" s="34" t="str">
        <f>IFERROR(IF(INDEX(模板组合!E:E,MATCH(主线关卡!$G73,模板组合!$A:$A,0))="","",INDEX(模板组合!E:E,MATCH(主线关卡!$G73,模板组合!$A:$A,0))),"")</f>
        <v>塞伯罗斯</v>
      </c>
      <c r="L73" s="46" t="str">
        <f>IFERROR(IF(INDEX(模板组合!F:F,MATCH(主线关卡!$G73,模板组合!$A:$A,0))="","",INDEX(模板组合!F:F,MATCH(主线关卡!$G73,模板组合!$A:$A,0))),"")</f>
        <v>链球鬼兵</v>
      </c>
      <c r="M73" s="34" t="str">
        <f>IFERROR(IF(INDEX(模板组合!G:G,MATCH(主线关卡!$G73,模板组合!$A:$A,0))="","",INDEX(模板组合!G:G,MATCH(主线关卡!$G73,模板组合!$A:$A,0))),"")</f>
        <v/>
      </c>
      <c r="N73" s="13" t="s">
        <v>123</v>
      </c>
    </row>
    <row r="74" spans="1:14" x14ac:dyDescent="0.2">
      <c r="A74" s="26" t="str">
        <f t="shared" si="1"/>
        <v>613</v>
      </c>
      <c r="B74" s="26">
        <v>6</v>
      </c>
      <c r="C74" s="27">
        <v>13</v>
      </c>
      <c r="D74" s="26">
        <v>73</v>
      </c>
      <c r="E74" s="26">
        <v>1</v>
      </c>
      <c r="F74" s="25" t="s">
        <v>5</v>
      </c>
      <c r="G74" s="26" t="s">
        <v>137</v>
      </c>
      <c r="H74" s="33" t="str">
        <f>IFERROR(IF(INDEX(模板组合!B:B,MATCH(主线关卡!$G74,模板组合!$A:$A,0))="","",INDEX(模板组合!B:B,MATCH(主线关卡!$G74,模板组合!$A:$A,0))),"")</f>
        <v>战斗夏玲</v>
      </c>
      <c r="I74" s="42" t="str">
        <f>IFERROR(IF(INDEX(模板组合!C:C,MATCH(主线关卡!$G74,模板组合!$A:$A,0))="","",INDEX(模板组合!C:C,MATCH(主线关卡!$G74,模板组合!$A:$A,0))),"")</f>
        <v>李轩辕</v>
      </c>
      <c r="J74" s="33" t="str">
        <f>IFERROR(IF(INDEX(模板组合!D:D,MATCH(主线关卡!$G74,模板组合!$A:$A,0))="","",INDEX(模板组合!D:D,MATCH(主线关卡!$G74,模板组合!$A:$A,0))),"")</f>
        <v>刘羽禅</v>
      </c>
      <c r="K74" s="34" t="str">
        <f>IFERROR(IF(INDEX(模板组合!E:E,MATCH(主线关卡!$G74,模板组合!$A:$A,0))="","",INDEX(模板组合!E:E,MATCH(主线关卡!$G74,模板组合!$A:$A,0))),"")</f>
        <v>张飞</v>
      </c>
      <c r="L74" s="46" t="str">
        <f>IFERROR(IF(INDEX(模板组合!F:F,MATCH(主线关卡!$G74,模板组合!$A:$A,0))="","",INDEX(模板组合!F:F,MATCH(主线关卡!$G74,模板组合!$A:$A,0))),"")</f>
        <v>战斗曹焱兵</v>
      </c>
      <c r="M74" s="34" t="str">
        <f>IFERROR(IF(INDEX(模板组合!G:G,MATCH(主线关卡!$G74,模板组合!$A:$A,0))="","",INDEX(模板组合!G:G,MATCH(主线关卡!$G74,模板组合!$A:$A,0))),"")</f>
        <v>夏侯惇</v>
      </c>
      <c r="N74" s="13"/>
    </row>
    <row r="75" spans="1:14" x14ac:dyDescent="0.2">
      <c r="A75" s="26" t="str">
        <f t="shared" si="1"/>
        <v>614</v>
      </c>
      <c r="B75" s="26">
        <v>6</v>
      </c>
      <c r="C75" s="27">
        <v>14</v>
      </c>
      <c r="D75" s="26">
        <v>74</v>
      </c>
      <c r="E75" s="26">
        <v>1</v>
      </c>
      <c r="F75" s="25" t="s">
        <v>5</v>
      </c>
      <c r="G75" s="26" t="s">
        <v>162</v>
      </c>
      <c r="H75" s="33" t="str">
        <f>IFERROR(IF(INDEX(模板组合!B:B,MATCH(主线关卡!$G75,模板组合!$A:$A,0))="","",INDEX(模板组合!B:B,MATCH(主线关卡!$G75,模板组合!$A:$A,0))),"")</f>
        <v>战斗曹焱兵</v>
      </c>
      <c r="I75" s="42" t="str">
        <f>IFERROR(IF(INDEX(模板组合!C:C,MATCH(主线关卡!$G75,模板组合!$A:$A,0))="","",INDEX(模板组合!C:C,MATCH(主线关卡!$G75,模板组合!$A:$A,0))),"")</f>
        <v>张郃</v>
      </c>
      <c r="J75" s="33" t="str">
        <f>IFERROR(IF(INDEX(模板组合!D:D,MATCH(主线关卡!$G75,模板组合!$A:$A,0))="","",INDEX(模板组合!D:D,MATCH(主线关卡!$G75,模板组合!$A:$A,0))),"")</f>
        <v>项昆仑</v>
      </c>
      <c r="K75" s="34" t="str">
        <f>IFERROR(IF(INDEX(模板组合!E:E,MATCH(主线关卡!$G75,模板组合!$A:$A,0))="","",INDEX(模板组合!E:E,MATCH(主线关卡!$G75,模板组合!$A:$A,0))),"")</f>
        <v>项羽</v>
      </c>
      <c r="L75" s="46" t="str">
        <f>IFERROR(IF(INDEX(模板组合!F:F,MATCH(主线关卡!$G75,模板组合!$A:$A,0))="","",INDEX(模板组合!F:F,MATCH(主线关卡!$G75,模板组合!$A:$A,0))),"")</f>
        <v>刘羽禅</v>
      </c>
      <c r="M75" s="34" t="str">
        <f>IFERROR(IF(INDEX(模板组合!G:G,MATCH(主线关卡!$G75,模板组合!$A:$A,0))="","",INDEX(模板组合!G:G,MATCH(主线关卡!$G75,模板组合!$A:$A,0))),"")</f>
        <v>关羽</v>
      </c>
      <c r="N75" s="13"/>
    </row>
    <row r="76" spans="1:14" ht="15" thickBot="1" x14ac:dyDescent="0.25">
      <c r="A76" s="29" t="str">
        <f t="shared" si="1"/>
        <v>615</v>
      </c>
      <c r="B76" s="29">
        <v>6</v>
      </c>
      <c r="C76" s="30">
        <v>15</v>
      </c>
      <c r="D76" s="29">
        <v>75</v>
      </c>
      <c r="E76" s="29">
        <v>1</v>
      </c>
      <c r="F76" s="28" t="s">
        <v>4</v>
      </c>
      <c r="G76" s="29"/>
      <c r="H76" s="35" t="str">
        <f>IFERROR(IF(INDEX(模板组合!B:B,MATCH(主线关卡!$G76,模板组合!$A:$A,0))="","",INDEX(模板组合!B:B,MATCH(主线关卡!$G76,模板组合!$A:$A,0))),"")</f>
        <v/>
      </c>
      <c r="I76" s="43" t="str">
        <f>IFERROR(IF(INDEX(模板组合!C:C,MATCH(主线关卡!$G76,模板组合!$A:$A,0))="","",INDEX(模板组合!C:C,MATCH(主线关卡!$G76,模板组合!$A:$A,0))),"")</f>
        <v/>
      </c>
      <c r="J76" s="35" t="str">
        <f>IFERROR(IF(INDEX(模板组合!D:D,MATCH(主线关卡!$G76,模板组合!$A:$A,0))="","",INDEX(模板组合!D:D,MATCH(主线关卡!$G76,模板组合!$A:$A,0))),"")</f>
        <v/>
      </c>
      <c r="K76" s="36" t="str">
        <f>IFERROR(IF(INDEX(模板组合!E:E,MATCH(主线关卡!$G76,模板组合!$A:$A,0))="","",INDEX(模板组合!E:E,MATCH(主线关卡!$G76,模板组合!$A:$A,0))),"")</f>
        <v/>
      </c>
      <c r="L76" s="47" t="str">
        <f>IFERROR(IF(INDEX(模板组合!F:F,MATCH(主线关卡!$G76,模板组合!$A:$A,0))="","",INDEX(模板组合!F:F,MATCH(主线关卡!$G76,模板组合!$A:$A,0))),"")</f>
        <v/>
      </c>
      <c r="M76" s="36" t="str">
        <f>IFERROR(IF(INDEX(模板组合!G:G,MATCH(主线关卡!$G76,模板组合!$A:$A,0))="","",INDEX(模板组合!G:G,MATCH(主线关卡!$G76,模板组合!$A:$A,0))),"")</f>
        <v/>
      </c>
      <c r="N76" s="14" t="s">
        <v>32</v>
      </c>
    </row>
    <row r="77" spans="1:14" x14ac:dyDescent="0.2">
      <c r="A77" s="23" t="str">
        <f t="shared" si="1"/>
        <v>1011</v>
      </c>
      <c r="B77" s="23">
        <v>101</v>
      </c>
      <c r="C77" s="24">
        <v>1</v>
      </c>
      <c r="D77" s="23">
        <v>1</v>
      </c>
      <c r="E77" s="23">
        <v>1</v>
      </c>
      <c r="F77" s="22" t="s">
        <v>5</v>
      </c>
      <c r="G77" s="26" t="s">
        <v>89</v>
      </c>
      <c r="H77" s="33" t="str">
        <f>IFERROR(IF(INDEX(模板组合!B:B,MATCH(主线关卡!$G77,模板组合!$A:$A,0))="","",INDEX(模板组合!B:B,MATCH(主线关卡!$G77,模板组合!$A:$A,0))),"")</f>
        <v>砍刀鬼兵</v>
      </c>
      <c r="I77" s="42" t="str">
        <f>IFERROR(IF(INDEX(模板组合!C:C,MATCH(主线关卡!$G77,模板组合!$A:$A,0))="","",INDEX(模板组合!C:C,MATCH(主线关卡!$G77,模板组合!$A:$A,0))),"")</f>
        <v/>
      </c>
      <c r="J77" s="33" t="str">
        <f>IFERROR(IF(INDEX(模板组合!D:D,MATCH(主线关卡!$G77,模板组合!$A:$A,0))="","",INDEX(模板组合!D:D,MATCH(主线关卡!$G77,模板组合!$A:$A,0))),"")</f>
        <v>链球鬼兵</v>
      </c>
      <c r="K77" s="34" t="str">
        <f>IFERROR(IF(INDEX(模板组合!E:E,MATCH(主线关卡!$G77,模板组合!$A:$A,0))="","",INDEX(模板组合!E:E,MATCH(主线关卡!$G77,模板组合!$A:$A,0))),"")</f>
        <v/>
      </c>
      <c r="L77" s="46" t="str">
        <f>IFERROR(IF(INDEX(模板组合!F:F,MATCH(主线关卡!$G77,模板组合!$A:$A,0))="","",INDEX(模板组合!F:F,MATCH(主线关卡!$G77,模板组合!$A:$A,0))),"")</f>
        <v>双刃鬼兵</v>
      </c>
      <c r="M77" s="34" t="str">
        <f>IFERROR(IF(INDEX(模板组合!G:G,MATCH(主线关卡!$G77,模板组合!$A:$A,0))="","",INDEX(模板组合!G:G,MATCH(主线关卡!$G77,模板组合!$A:$A,0))),"")</f>
        <v/>
      </c>
    </row>
    <row r="78" spans="1:14" x14ac:dyDescent="0.2">
      <c r="A78" s="26" t="str">
        <f t="shared" si="1"/>
        <v>1012</v>
      </c>
      <c r="B78" s="26">
        <v>101</v>
      </c>
      <c r="C78" s="27">
        <v>2</v>
      </c>
      <c r="D78" s="26">
        <v>2</v>
      </c>
      <c r="E78" s="26">
        <v>1</v>
      </c>
      <c r="F78" s="25" t="s">
        <v>5</v>
      </c>
      <c r="G78" s="26" t="s">
        <v>96</v>
      </c>
      <c r="H78" s="33" t="str">
        <f>IFERROR(IF(INDEX(模板组合!B:B,MATCH(主线关卡!$G78,模板组合!$A:$A,0))="","",INDEX(模板组合!B:B,MATCH(主线关卡!$G78,模板组合!$A:$A,0))),"")</f>
        <v>链球鬼兵</v>
      </c>
      <c r="I78" s="42" t="str">
        <f>IFERROR(IF(INDEX(模板组合!C:C,MATCH(主线关卡!$G78,模板组合!$A:$A,0))="","",INDEX(模板组合!C:C,MATCH(主线关卡!$G78,模板组合!$A:$A,0))),"")</f>
        <v/>
      </c>
      <c r="J78" s="33" t="str">
        <f>IFERROR(IF(INDEX(模板组合!D:D,MATCH(主线关卡!$G78,模板组合!$A:$A,0))="","",INDEX(模板组合!D:D,MATCH(主线关卡!$G78,模板组合!$A:$A,0))),"")</f>
        <v>石瀑将军</v>
      </c>
      <c r="K78" s="34" t="str">
        <f>IFERROR(IF(INDEX(模板组合!E:E,MATCH(主线关卡!$G78,模板组合!$A:$A,0))="","",INDEX(模板组合!E:E,MATCH(主线关卡!$G78,模板组合!$A:$A,0))),"")</f>
        <v/>
      </c>
      <c r="L78" s="46" t="str">
        <f>IFERROR(IF(INDEX(模板组合!F:F,MATCH(主线关卡!$G78,模板组合!$A:$A,0))="","",INDEX(模板组合!F:F,MATCH(主线关卡!$G78,模板组合!$A:$A,0))),"")</f>
        <v>链球鬼兵</v>
      </c>
      <c r="M78" s="34" t="str">
        <f>IFERROR(IF(INDEX(模板组合!G:G,MATCH(主线关卡!$G78,模板组合!$A:$A,0))="","",INDEX(模板组合!G:G,MATCH(主线关卡!$G78,模板组合!$A:$A,0))),"")</f>
        <v/>
      </c>
    </row>
    <row r="79" spans="1:14" x14ac:dyDescent="0.2">
      <c r="A79" s="26" t="str">
        <f t="shared" si="1"/>
        <v>1013</v>
      </c>
      <c r="B79" s="26">
        <v>101</v>
      </c>
      <c r="C79" s="27">
        <v>3</v>
      </c>
      <c r="D79" s="26">
        <v>3</v>
      </c>
      <c r="E79" s="26">
        <v>1</v>
      </c>
      <c r="F79" s="25" t="s">
        <v>4</v>
      </c>
      <c r="G79" s="26" t="s">
        <v>51</v>
      </c>
      <c r="H79" s="33" t="str">
        <f>IFERROR(IF(INDEX(模板组合!B:B,MATCH(主线关卡!$G79,模板组合!$A:$A,0))="","",INDEX(模板组合!B:B,MATCH(主线关卡!$G79,模板组合!$A:$A,0))),"")</f>
        <v>战斗夏玲</v>
      </c>
      <c r="I79" s="42" t="str">
        <f>IFERROR(IF(INDEX(模板组合!C:C,MATCH(主线关卡!$G79,模板组合!$A:$A,0))="","",INDEX(模板组合!C:C,MATCH(主线关卡!$G79,模板组合!$A:$A,0))),"")</f>
        <v>李轩辕</v>
      </c>
      <c r="J79" s="33" t="str">
        <f>IFERROR(IF(INDEX(模板组合!D:D,MATCH(主线关卡!$G79,模板组合!$A:$A,0))="","",INDEX(模板组合!D:D,MATCH(主线关卡!$G79,模板组合!$A:$A,0))),"")</f>
        <v>常服曹焱兵</v>
      </c>
      <c r="K79" s="34" t="str">
        <f>IFERROR(IF(INDEX(模板组合!E:E,MATCH(主线关卡!$G79,模板组合!$A:$A,0))="","",INDEX(模板组合!E:E,MATCH(主线关卡!$G79,模板组合!$A:$A,0))),"")</f>
        <v>于禁</v>
      </c>
      <c r="L79" s="46" t="str">
        <f>IFERROR(IF(INDEX(模板组合!F:F,MATCH(主线关卡!$G79,模板组合!$A:$A,0))="","",INDEX(模板组合!F:F,MATCH(主线关卡!$G79,模板组合!$A:$A,0))),"")</f>
        <v>曹玄亮</v>
      </c>
      <c r="M79" s="34" t="str">
        <f>IFERROR(IF(INDEX(模板组合!G:G,MATCH(主线关卡!$G79,模板组合!$A:$A,0))="","",INDEX(模板组合!G:G,MATCH(主线关卡!$G79,模板组合!$A:$A,0))),"")</f>
        <v>唐流雨</v>
      </c>
    </row>
    <row r="80" spans="1:14" x14ac:dyDescent="0.2">
      <c r="A80" s="26" t="str">
        <f t="shared" si="1"/>
        <v>1014</v>
      </c>
      <c r="B80" s="26">
        <v>101</v>
      </c>
      <c r="C80" s="27">
        <v>4</v>
      </c>
      <c r="D80" s="26">
        <v>4</v>
      </c>
      <c r="E80" s="26">
        <v>1</v>
      </c>
      <c r="F80" s="25" t="s">
        <v>5</v>
      </c>
      <c r="G80" s="26" t="s">
        <v>72</v>
      </c>
      <c r="H80" s="33" t="str">
        <f>IFERROR(IF(INDEX(模板组合!B:B,MATCH(主线关卡!$G80,模板组合!$A:$A,0))="","",INDEX(模板组合!B:B,MATCH(主线关卡!$G80,模板组合!$A:$A,0))),"")</f>
        <v>战斗夏玲</v>
      </c>
      <c r="I80" s="42" t="str">
        <f>IFERROR(IF(INDEX(模板组合!C:C,MATCH(主线关卡!$G80,模板组合!$A:$A,0))="","",INDEX(模板组合!C:C,MATCH(主线关卡!$G80,模板组合!$A:$A,0))),"")</f>
        <v>李轩辕</v>
      </c>
      <c r="J80" s="33" t="str">
        <f>IFERROR(IF(INDEX(模板组合!D:D,MATCH(主线关卡!$G80,模板组合!$A:$A,0))="","",INDEX(模板组合!D:D,MATCH(主线关卡!$G80,模板组合!$A:$A,0))),"")</f>
        <v>刘羽禅</v>
      </c>
      <c r="K80" s="34" t="str">
        <f>IFERROR(IF(INDEX(模板组合!E:E,MATCH(主线关卡!$G80,模板组合!$A:$A,0))="","",INDEX(模板组合!E:E,MATCH(主线关卡!$G80,模板组合!$A:$A,0))),"")</f>
        <v>张飞</v>
      </c>
      <c r="L80" s="46" t="str">
        <f>IFERROR(IF(INDEX(模板组合!F:F,MATCH(主线关卡!$G80,模板组合!$A:$A,0))="","",INDEX(模板组合!F:F,MATCH(主线关卡!$G80,模板组合!$A:$A,0))),"")</f>
        <v>战斗曹焱兵</v>
      </c>
      <c r="M80" s="34" t="str">
        <f>IFERROR(IF(INDEX(模板组合!G:G,MATCH(主线关卡!$G80,模板组合!$A:$A,0))="","",INDEX(模板组合!G:G,MATCH(主线关卡!$G80,模板组合!$A:$A,0))),"")</f>
        <v>夏侯惇</v>
      </c>
    </row>
    <row r="81" spans="1:13" x14ac:dyDescent="0.2">
      <c r="A81" s="26" t="str">
        <f t="shared" si="1"/>
        <v>1015</v>
      </c>
      <c r="B81" s="26">
        <v>101</v>
      </c>
      <c r="C81" s="27">
        <v>5</v>
      </c>
      <c r="D81" s="26">
        <v>5</v>
      </c>
      <c r="E81" s="26">
        <v>1</v>
      </c>
      <c r="F81" s="25" t="s">
        <v>5</v>
      </c>
      <c r="G81" s="26" t="s">
        <v>51</v>
      </c>
      <c r="H81" s="33" t="str">
        <f>IFERROR(IF(INDEX(模板组合!B:B,MATCH(主线关卡!$G81,模板组合!$A:$A,0))="","",INDEX(模板组合!B:B,MATCH(主线关卡!$G81,模板组合!$A:$A,0))),"")</f>
        <v>战斗夏玲</v>
      </c>
      <c r="I81" s="42" t="str">
        <f>IFERROR(IF(INDEX(模板组合!C:C,MATCH(主线关卡!$G81,模板组合!$A:$A,0))="","",INDEX(模板组合!C:C,MATCH(主线关卡!$G81,模板组合!$A:$A,0))),"")</f>
        <v>李轩辕</v>
      </c>
      <c r="J81" s="33" t="str">
        <f>IFERROR(IF(INDEX(模板组合!D:D,MATCH(主线关卡!$G81,模板组合!$A:$A,0))="","",INDEX(模板组合!D:D,MATCH(主线关卡!$G81,模板组合!$A:$A,0))),"")</f>
        <v>常服曹焱兵</v>
      </c>
      <c r="K81" s="34" t="str">
        <f>IFERROR(IF(INDEX(模板组合!E:E,MATCH(主线关卡!$G81,模板组合!$A:$A,0))="","",INDEX(模板组合!E:E,MATCH(主线关卡!$G81,模板组合!$A:$A,0))),"")</f>
        <v>于禁</v>
      </c>
      <c r="L81" s="46" t="str">
        <f>IFERROR(IF(INDEX(模板组合!F:F,MATCH(主线关卡!$G81,模板组合!$A:$A,0))="","",INDEX(模板组合!F:F,MATCH(主线关卡!$G81,模板组合!$A:$A,0))),"")</f>
        <v>曹玄亮</v>
      </c>
      <c r="M81" s="34" t="str">
        <f>IFERROR(IF(INDEX(模板组合!G:G,MATCH(主线关卡!$G81,模板组合!$A:$A,0))="","",INDEX(模板组合!G:G,MATCH(主线关卡!$G81,模板组合!$A:$A,0))),"")</f>
        <v>唐流雨</v>
      </c>
    </row>
    <row r="82" spans="1:13" ht="15" thickBot="1" x14ac:dyDescent="0.25">
      <c r="A82" s="29" t="str">
        <f t="shared" si="1"/>
        <v>1016</v>
      </c>
      <c r="B82" s="29">
        <v>101</v>
      </c>
      <c r="C82" s="30">
        <v>6</v>
      </c>
      <c r="D82" s="29">
        <v>6</v>
      </c>
      <c r="E82" s="29">
        <v>1</v>
      </c>
      <c r="F82" s="28" t="s">
        <v>4</v>
      </c>
      <c r="G82" s="29"/>
      <c r="H82" s="35" t="str">
        <f>IFERROR(IF(INDEX(模板组合!B:B,MATCH(主线关卡!$G82,模板组合!$A:$A,0))="","",INDEX(模板组合!B:B,MATCH(主线关卡!$G82,模板组合!$A:$A,0))),"")</f>
        <v/>
      </c>
      <c r="I82" s="43" t="str">
        <f>IFERROR(IF(INDEX(模板组合!C:C,MATCH(主线关卡!$G82,模板组合!$A:$A,0))="","",INDEX(模板组合!C:C,MATCH(主线关卡!$G82,模板组合!$A:$A,0))),"")</f>
        <v/>
      </c>
      <c r="J82" s="35" t="str">
        <f>IFERROR(IF(INDEX(模板组合!D:D,MATCH(主线关卡!$G82,模板组合!$A:$A,0))="","",INDEX(模板组合!D:D,MATCH(主线关卡!$G82,模板组合!$A:$A,0))),"")</f>
        <v/>
      </c>
      <c r="K82" s="36" t="str">
        <f>IFERROR(IF(INDEX(模板组合!E:E,MATCH(主线关卡!$G82,模板组合!$A:$A,0))="","",INDEX(模板组合!E:E,MATCH(主线关卡!$G82,模板组合!$A:$A,0))),"")</f>
        <v/>
      </c>
      <c r="L82" s="47" t="str">
        <f>IFERROR(IF(INDEX(模板组合!F:F,MATCH(主线关卡!$G82,模板组合!$A:$A,0))="","",INDEX(模板组合!F:F,MATCH(主线关卡!$G82,模板组合!$A:$A,0))),"")</f>
        <v/>
      </c>
      <c r="M82" s="36" t="str">
        <f>IFERROR(IF(INDEX(模板组合!G:G,MATCH(主线关卡!$G82,模板组合!$A:$A,0))="","",INDEX(模板组合!G:G,MATCH(主线关卡!$G82,模板组合!$A:$A,0))),"")</f>
        <v/>
      </c>
    </row>
    <row r="83" spans="1:13" x14ac:dyDescent="0.2">
      <c r="A83" s="23" t="str">
        <f t="shared" si="1"/>
        <v>1021</v>
      </c>
      <c r="B83" s="23">
        <v>102</v>
      </c>
      <c r="C83" s="24">
        <v>1</v>
      </c>
      <c r="D83" s="23">
        <v>7</v>
      </c>
      <c r="E83" s="23">
        <v>1</v>
      </c>
      <c r="F83" s="22" t="s">
        <v>5</v>
      </c>
      <c r="G83" s="23" t="s">
        <v>89</v>
      </c>
      <c r="H83" s="31" t="str">
        <f>IFERROR(IF(INDEX(模板组合!B:B,MATCH(主线关卡!$G83,模板组合!$A:$A,0))="","",INDEX(模板组合!B:B,MATCH(主线关卡!$G83,模板组合!$A:$A,0))),"")</f>
        <v>砍刀鬼兵</v>
      </c>
      <c r="I83" s="41" t="str">
        <f>IFERROR(IF(INDEX(模板组合!C:C,MATCH(主线关卡!$G83,模板组合!$A:$A,0))="","",INDEX(模板组合!C:C,MATCH(主线关卡!$G83,模板组合!$A:$A,0))),"")</f>
        <v/>
      </c>
      <c r="J83" s="31" t="str">
        <f>IFERROR(IF(INDEX(模板组合!D:D,MATCH(主线关卡!$G83,模板组合!$A:$A,0))="","",INDEX(模板组合!D:D,MATCH(主线关卡!$G83,模板组合!$A:$A,0))),"")</f>
        <v>链球鬼兵</v>
      </c>
      <c r="K83" s="32" t="str">
        <f>IFERROR(IF(INDEX(模板组合!E:E,MATCH(主线关卡!$G83,模板组合!$A:$A,0))="","",INDEX(模板组合!E:E,MATCH(主线关卡!$G83,模板组合!$A:$A,0))),"")</f>
        <v/>
      </c>
      <c r="L83" s="45" t="str">
        <f>IFERROR(IF(INDEX(模板组合!F:F,MATCH(主线关卡!$G83,模板组合!$A:$A,0))="","",INDEX(模板组合!F:F,MATCH(主线关卡!$G83,模板组合!$A:$A,0))),"")</f>
        <v>双刃鬼兵</v>
      </c>
      <c r="M83" s="32" t="str">
        <f>IFERROR(IF(INDEX(模板组合!G:G,MATCH(主线关卡!$G83,模板组合!$A:$A,0))="","",INDEX(模板组合!G:G,MATCH(主线关卡!$G83,模板组合!$A:$A,0))),"")</f>
        <v/>
      </c>
    </row>
    <row r="84" spans="1:13" x14ac:dyDescent="0.2">
      <c r="A84" s="26" t="str">
        <f t="shared" si="1"/>
        <v>1022</v>
      </c>
      <c r="B84" s="26">
        <v>102</v>
      </c>
      <c r="C84" s="27">
        <v>2</v>
      </c>
      <c r="D84" s="26">
        <v>8</v>
      </c>
      <c r="E84" s="26">
        <v>1</v>
      </c>
      <c r="F84" s="25" t="s">
        <v>5</v>
      </c>
      <c r="G84" s="26" t="s">
        <v>87</v>
      </c>
      <c r="H84" s="33" t="str">
        <f>IFERROR(IF(INDEX(模板组合!B:B,MATCH(主线关卡!$G84,模板组合!$A:$A,0))="","",INDEX(模板组合!B:B,MATCH(主线关卡!$G84,模板组合!$A:$A,0))),"")</f>
        <v>砍刀鬼兵</v>
      </c>
      <c r="I84" s="42" t="str">
        <f>IFERROR(IF(INDEX(模板组合!C:C,MATCH(主线关卡!$G84,模板组合!$A:$A,0))="","",INDEX(模板组合!C:C,MATCH(主线关卡!$G84,模板组合!$A:$A,0))),"")</f>
        <v/>
      </c>
      <c r="J84" s="33" t="str">
        <f>IFERROR(IF(INDEX(模板组合!D:D,MATCH(主线关卡!$G84,模板组合!$A:$A,0))="","",INDEX(模板组合!D:D,MATCH(主线关卡!$G84,模板组合!$A:$A,0))),"")</f>
        <v>砍刀鬼兵</v>
      </c>
      <c r="K84" s="34" t="str">
        <f>IFERROR(IF(INDEX(模板组合!E:E,MATCH(主线关卡!$G84,模板组合!$A:$A,0))="","",INDEX(模板组合!E:E,MATCH(主线关卡!$G84,模板组合!$A:$A,0))),"")</f>
        <v/>
      </c>
      <c r="L84" s="46" t="str">
        <f>IFERROR(IF(INDEX(模板组合!F:F,MATCH(主线关卡!$G84,模板组合!$A:$A,0))="","",INDEX(模板组合!F:F,MATCH(主线关卡!$G84,模板组合!$A:$A,0))),"")</f>
        <v>砍刀鬼兵</v>
      </c>
      <c r="M84" s="34" t="str">
        <f>IFERROR(IF(INDEX(模板组合!G:G,MATCH(主线关卡!$G84,模板组合!$A:$A,0))="","",INDEX(模板组合!G:G,MATCH(主线关卡!$G84,模板组合!$A:$A,0))),"")</f>
        <v/>
      </c>
    </row>
    <row r="85" spans="1:13" x14ac:dyDescent="0.2">
      <c r="A85" s="26" t="str">
        <f t="shared" si="1"/>
        <v>1023</v>
      </c>
      <c r="B85" s="26">
        <v>102</v>
      </c>
      <c r="C85" s="27">
        <v>3</v>
      </c>
      <c r="D85" s="26">
        <v>9</v>
      </c>
      <c r="E85" s="26">
        <v>1</v>
      </c>
      <c r="F85" s="25" t="s">
        <v>6</v>
      </c>
      <c r="G85" s="26" t="s">
        <v>95</v>
      </c>
      <c r="H85" s="33" t="str">
        <f>IFERROR(IF(INDEX(模板组合!B:B,MATCH(主线关卡!$G85,模板组合!$A:$A,0))="","",INDEX(模板组合!B:B,MATCH(主线关卡!$G85,模板组合!$A:$A,0))),"")</f>
        <v>砍刀鬼兵</v>
      </c>
      <c r="I85" s="42" t="str">
        <f>IFERROR(IF(INDEX(模板组合!C:C,MATCH(主线关卡!$G85,模板组合!$A:$A,0))="","",INDEX(模板组合!C:C,MATCH(主线关卡!$G85,模板组合!$A:$A,0))),"")</f>
        <v/>
      </c>
      <c r="J85" s="33" t="str">
        <f>IFERROR(IF(INDEX(模板组合!D:D,MATCH(主线关卡!$G85,模板组合!$A:$A,0))="","",INDEX(模板组合!D:D,MATCH(主线关卡!$G85,模板组合!$A:$A,0))),"")</f>
        <v>伏尸将军</v>
      </c>
      <c r="K85" s="34" t="str">
        <f>IFERROR(IF(INDEX(模板组合!E:E,MATCH(主线关卡!$G85,模板组合!$A:$A,0))="","",INDEX(模板组合!E:E,MATCH(主线关卡!$G85,模板组合!$A:$A,0))),"")</f>
        <v/>
      </c>
      <c r="L85" s="46" t="str">
        <f>IFERROR(IF(INDEX(模板组合!F:F,MATCH(主线关卡!$G85,模板组合!$A:$A,0))="","",INDEX(模板组合!F:F,MATCH(主线关卡!$G85,模板组合!$A:$A,0))),"")</f>
        <v>砍刀鬼兵</v>
      </c>
      <c r="M85" s="34" t="str">
        <f>IFERROR(IF(INDEX(模板组合!G:G,MATCH(主线关卡!$G85,模板组合!$A:$A,0))="","",INDEX(模板组合!G:G,MATCH(主线关卡!$G85,模板组合!$A:$A,0))),"")</f>
        <v/>
      </c>
    </row>
    <row r="86" spans="1:13" x14ac:dyDescent="0.2">
      <c r="A86" s="26" t="str">
        <f t="shared" si="1"/>
        <v>1024</v>
      </c>
      <c r="B86" s="26">
        <v>102</v>
      </c>
      <c r="C86" s="27">
        <v>4</v>
      </c>
      <c r="D86" s="26">
        <v>10</v>
      </c>
      <c r="E86" s="26">
        <v>1</v>
      </c>
      <c r="F86" s="25" t="s">
        <v>5</v>
      </c>
      <c r="G86" s="26" t="s">
        <v>88</v>
      </c>
      <c r="H86" s="33" t="str">
        <f>IFERROR(IF(INDEX(模板组合!B:B,MATCH(主线关卡!$G86,模板组合!$A:$A,0))="","",INDEX(模板组合!B:B,MATCH(主线关卡!$G86,模板组合!$A:$A,0))),"")</f>
        <v>双刃鬼兵</v>
      </c>
      <c r="I86" s="42" t="str">
        <f>IFERROR(IF(INDEX(模板组合!C:C,MATCH(主线关卡!$G86,模板组合!$A:$A,0))="","",INDEX(模板组合!C:C,MATCH(主线关卡!$G86,模板组合!$A:$A,0))),"")</f>
        <v/>
      </c>
      <c r="J86" s="33" t="str">
        <f>IFERROR(IF(INDEX(模板组合!D:D,MATCH(主线关卡!$G86,模板组合!$A:$A,0))="","",INDEX(模板组合!D:D,MATCH(主线关卡!$G86,模板组合!$A:$A,0))),"")</f>
        <v>砍刀鬼兵</v>
      </c>
      <c r="K86" s="34" t="str">
        <f>IFERROR(IF(INDEX(模板组合!E:E,MATCH(主线关卡!$G86,模板组合!$A:$A,0))="","",INDEX(模板组合!E:E,MATCH(主线关卡!$G86,模板组合!$A:$A,0))),"")</f>
        <v/>
      </c>
      <c r="L86" s="46" t="str">
        <f>IFERROR(IF(INDEX(模板组合!F:F,MATCH(主线关卡!$G86,模板组合!$A:$A,0))="","",INDEX(模板组合!F:F,MATCH(主线关卡!$G86,模板组合!$A:$A,0))),"")</f>
        <v>双刃鬼兵</v>
      </c>
      <c r="M86" s="34" t="str">
        <f>IFERROR(IF(INDEX(模板组合!G:G,MATCH(主线关卡!$G86,模板组合!$A:$A,0))="","",INDEX(模板组合!G:G,MATCH(主线关卡!$G86,模板组合!$A:$A,0))),"")</f>
        <v/>
      </c>
    </row>
    <row r="87" spans="1:13" x14ac:dyDescent="0.2">
      <c r="A87" s="26" t="str">
        <f t="shared" si="1"/>
        <v>1025</v>
      </c>
      <c r="B87" s="26">
        <v>102</v>
      </c>
      <c r="C87" s="27">
        <v>5</v>
      </c>
      <c r="D87" s="26">
        <v>11</v>
      </c>
      <c r="E87" s="26">
        <v>1</v>
      </c>
      <c r="F87" s="25" t="s">
        <v>5</v>
      </c>
      <c r="G87" s="26" t="s">
        <v>89</v>
      </c>
      <c r="H87" s="33" t="str">
        <f>IFERROR(IF(INDEX(模板组合!B:B,MATCH(主线关卡!$G87,模板组合!$A:$A,0))="","",INDEX(模板组合!B:B,MATCH(主线关卡!$G87,模板组合!$A:$A,0))),"")</f>
        <v>砍刀鬼兵</v>
      </c>
      <c r="I87" s="42" t="str">
        <f>IFERROR(IF(INDEX(模板组合!C:C,MATCH(主线关卡!$G87,模板组合!$A:$A,0))="","",INDEX(模板组合!C:C,MATCH(主线关卡!$G87,模板组合!$A:$A,0))),"")</f>
        <v/>
      </c>
      <c r="J87" s="33" t="str">
        <f>IFERROR(IF(INDEX(模板组合!D:D,MATCH(主线关卡!$G87,模板组合!$A:$A,0))="","",INDEX(模板组合!D:D,MATCH(主线关卡!$G87,模板组合!$A:$A,0))),"")</f>
        <v>链球鬼兵</v>
      </c>
      <c r="K87" s="34" t="str">
        <f>IFERROR(IF(INDEX(模板组合!E:E,MATCH(主线关卡!$G87,模板组合!$A:$A,0))="","",INDEX(模板组合!E:E,MATCH(主线关卡!$G87,模板组合!$A:$A,0))),"")</f>
        <v/>
      </c>
      <c r="L87" s="46" t="str">
        <f>IFERROR(IF(INDEX(模板组合!F:F,MATCH(主线关卡!$G87,模板组合!$A:$A,0))="","",INDEX(模板组合!F:F,MATCH(主线关卡!$G87,模板组合!$A:$A,0))),"")</f>
        <v>双刃鬼兵</v>
      </c>
      <c r="M87" s="34" t="str">
        <f>IFERROR(IF(INDEX(模板组合!G:G,MATCH(主线关卡!$G87,模板组合!$A:$A,0))="","",INDEX(模板组合!G:G,MATCH(主线关卡!$G87,模板组合!$A:$A,0))),"")</f>
        <v/>
      </c>
    </row>
    <row r="88" spans="1:13" x14ac:dyDescent="0.2">
      <c r="A88" s="26" t="str">
        <f t="shared" si="1"/>
        <v>1026</v>
      </c>
      <c r="B88" s="26">
        <v>102</v>
      </c>
      <c r="C88" s="27">
        <v>6</v>
      </c>
      <c r="D88" s="26">
        <v>12</v>
      </c>
      <c r="E88" s="26">
        <v>1</v>
      </c>
      <c r="F88" s="25" t="s">
        <v>6</v>
      </c>
      <c r="G88" s="26" t="s">
        <v>96</v>
      </c>
      <c r="H88" s="33" t="str">
        <f>IFERROR(IF(INDEX(模板组合!B:B,MATCH(主线关卡!$G88,模板组合!$A:$A,0))="","",INDEX(模板组合!B:B,MATCH(主线关卡!$G88,模板组合!$A:$A,0))),"")</f>
        <v>链球鬼兵</v>
      </c>
      <c r="I88" s="42" t="str">
        <f>IFERROR(IF(INDEX(模板组合!C:C,MATCH(主线关卡!$G88,模板组合!$A:$A,0))="","",INDEX(模板组合!C:C,MATCH(主线关卡!$G88,模板组合!$A:$A,0))),"")</f>
        <v/>
      </c>
      <c r="J88" s="33" t="str">
        <f>IFERROR(IF(INDEX(模板组合!D:D,MATCH(主线关卡!$G88,模板组合!$A:$A,0))="","",INDEX(模板组合!D:D,MATCH(主线关卡!$G88,模板组合!$A:$A,0))),"")</f>
        <v>石瀑将军</v>
      </c>
      <c r="K88" s="34" t="str">
        <f>IFERROR(IF(INDEX(模板组合!E:E,MATCH(主线关卡!$G88,模板组合!$A:$A,0))="","",INDEX(模板组合!E:E,MATCH(主线关卡!$G88,模板组合!$A:$A,0))),"")</f>
        <v/>
      </c>
      <c r="L88" s="46" t="str">
        <f>IFERROR(IF(INDEX(模板组合!F:F,MATCH(主线关卡!$G88,模板组合!$A:$A,0))="","",INDEX(模板组合!F:F,MATCH(主线关卡!$G88,模板组合!$A:$A,0))),"")</f>
        <v>链球鬼兵</v>
      </c>
      <c r="M88" s="34" t="str">
        <f>IFERROR(IF(INDEX(模板组合!G:G,MATCH(主线关卡!$G88,模板组合!$A:$A,0))="","",INDEX(模板组合!G:G,MATCH(主线关卡!$G88,模板组合!$A:$A,0))),"")</f>
        <v/>
      </c>
    </row>
    <row r="89" spans="1:13" x14ac:dyDescent="0.2">
      <c r="A89" s="26" t="str">
        <f t="shared" si="1"/>
        <v>1027</v>
      </c>
      <c r="B89" s="26">
        <v>102</v>
      </c>
      <c r="C89" s="27">
        <v>7</v>
      </c>
      <c r="D89" s="26">
        <v>13</v>
      </c>
      <c r="E89" s="26">
        <v>1</v>
      </c>
      <c r="F89" s="25" t="s">
        <v>5</v>
      </c>
      <c r="G89" s="26" t="s">
        <v>87</v>
      </c>
      <c r="H89" s="33" t="str">
        <f>IFERROR(IF(INDEX(模板组合!B:B,MATCH(主线关卡!$G89,模板组合!$A:$A,0))="","",INDEX(模板组合!B:B,MATCH(主线关卡!$G89,模板组合!$A:$A,0))),"")</f>
        <v>砍刀鬼兵</v>
      </c>
      <c r="I89" s="42" t="str">
        <f>IFERROR(IF(INDEX(模板组合!C:C,MATCH(主线关卡!$G89,模板组合!$A:$A,0))="","",INDEX(模板组合!C:C,MATCH(主线关卡!$G89,模板组合!$A:$A,0))),"")</f>
        <v/>
      </c>
      <c r="J89" s="33" t="str">
        <f>IFERROR(IF(INDEX(模板组合!D:D,MATCH(主线关卡!$G89,模板组合!$A:$A,0))="","",INDEX(模板组合!D:D,MATCH(主线关卡!$G89,模板组合!$A:$A,0))),"")</f>
        <v>砍刀鬼兵</v>
      </c>
      <c r="K89" s="34" t="str">
        <f>IFERROR(IF(INDEX(模板组合!E:E,MATCH(主线关卡!$G89,模板组合!$A:$A,0))="","",INDEX(模板组合!E:E,MATCH(主线关卡!$G89,模板组合!$A:$A,0))),"")</f>
        <v/>
      </c>
      <c r="L89" s="46" t="str">
        <f>IFERROR(IF(INDEX(模板组合!F:F,MATCH(主线关卡!$G89,模板组合!$A:$A,0))="","",INDEX(模板组合!F:F,MATCH(主线关卡!$G89,模板组合!$A:$A,0))),"")</f>
        <v>砍刀鬼兵</v>
      </c>
      <c r="M89" s="34" t="str">
        <f>IFERROR(IF(INDEX(模板组合!G:G,MATCH(主线关卡!$G89,模板组合!$A:$A,0))="","",INDEX(模板组合!G:G,MATCH(主线关卡!$G89,模板组合!$A:$A,0))),"")</f>
        <v/>
      </c>
    </row>
    <row r="90" spans="1:13" x14ac:dyDescent="0.2">
      <c r="A90" s="26" t="str">
        <f t="shared" si="1"/>
        <v>1028</v>
      </c>
      <c r="B90" s="26">
        <v>102</v>
      </c>
      <c r="C90" s="27">
        <v>8</v>
      </c>
      <c r="D90" s="26">
        <v>14</v>
      </c>
      <c r="E90" s="26">
        <v>1</v>
      </c>
      <c r="F90" s="25" t="s">
        <v>5</v>
      </c>
      <c r="G90" s="26" t="s">
        <v>89</v>
      </c>
      <c r="H90" s="33" t="str">
        <f>IFERROR(IF(INDEX(模板组合!B:B,MATCH(主线关卡!$G90,模板组合!$A:$A,0))="","",INDEX(模板组合!B:B,MATCH(主线关卡!$G90,模板组合!$A:$A,0))),"")</f>
        <v>砍刀鬼兵</v>
      </c>
      <c r="I90" s="42" t="str">
        <f>IFERROR(IF(INDEX(模板组合!C:C,MATCH(主线关卡!$G90,模板组合!$A:$A,0))="","",INDEX(模板组合!C:C,MATCH(主线关卡!$G90,模板组合!$A:$A,0))),"")</f>
        <v/>
      </c>
      <c r="J90" s="33" t="str">
        <f>IFERROR(IF(INDEX(模板组合!D:D,MATCH(主线关卡!$G90,模板组合!$A:$A,0))="","",INDEX(模板组合!D:D,MATCH(主线关卡!$G90,模板组合!$A:$A,0))),"")</f>
        <v>链球鬼兵</v>
      </c>
      <c r="K90" s="34" t="str">
        <f>IFERROR(IF(INDEX(模板组合!E:E,MATCH(主线关卡!$G90,模板组合!$A:$A,0))="","",INDEX(模板组合!E:E,MATCH(主线关卡!$G90,模板组合!$A:$A,0))),"")</f>
        <v/>
      </c>
      <c r="L90" s="46" t="str">
        <f>IFERROR(IF(INDEX(模板组合!F:F,MATCH(主线关卡!$G90,模板组合!$A:$A,0))="","",INDEX(模板组合!F:F,MATCH(主线关卡!$G90,模板组合!$A:$A,0))),"")</f>
        <v>双刃鬼兵</v>
      </c>
      <c r="M90" s="34" t="str">
        <f>IFERROR(IF(INDEX(模板组合!G:G,MATCH(主线关卡!$G90,模板组合!$A:$A,0))="","",INDEX(模板组合!G:G,MATCH(主线关卡!$G90,模板组合!$A:$A,0))),"")</f>
        <v/>
      </c>
    </row>
    <row r="91" spans="1:13" ht="15" thickBot="1" x14ac:dyDescent="0.25">
      <c r="A91" s="29" t="str">
        <f t="shared" si="1"/>
        <v>1029</v>
      </c>
      <c r="B91" s="29">
        <v>102</v>
      </c>
      <c r="C91" s="30">
        <v>9</v>
      </c>
      <c r="D91" s="29">
        <v>15</v>
      </c>
      <c r="E91" s="29">
        <v>1</v>
      </c>
      <c r="F91" s="28" t="s">
        <v>6</v>
      </c>
      <c r="G91" s="29" t="s">
        <v>125</v>
      </c>
      <c r="H91" s="35" t="str">
        <f>IFERROR(IF(INDEX(模板组合!B:B,MATCH(主线关卡!$G91,模板组合!$A:$A,0))="","",INDEX(模板组合!B:B,MATCH(主线关卡!$G91,模板组合!$A:$A,0))),"")</f>
        <v>伏尸将军</v>
      </c>
      <c r="I91" s="43" t="str">
        <f>IFERROR(IF(INDEX(模板组合!C:C,MATCH(主线关卡!$G91,模板组合!$A:$A,0))="","",INDEX(模板组合!C:C,MATCH(主线关卡!$G91,模板组合!$A:$A,0))),"")</f>
        <v/>
      </c>
      <c r="J91" s="35" t="str">
        <f>IFERROR(IF(INDEX(模板组合!D:D,MATCH(主线关卡!$G91,模板组合!$A:$A,0))="","",INDEX(模板组合!D:D,MATCH(主线关卡!$G91,模板组合!$A:$A,0))),"")</f>
        <v>石瀑将军</v>
      </c>
      <c r="K91" s="36" t="str">
        <f>IFERROR(IF(INDEX(模板组合!E:E,MATCH(主线关卡!$G91,模板组合!$A:$A,0))="","",INDEX(模板组合!E:E,MATCH(主线关卡!$G91,模板组合!$A:$A,0))),"")</f>
        <v/>
      </c>
      <c r="L91" s="47" t="str">
        <f>IFERROR(IF(INDEX(模板组合!F:F,MATCH(主线关卡!$G91,模板组合!$A:$A,0))="","",INDEX(模板组合!F:F,MATCH(主线关卡!$G91,模板组合!$A:$A,0))),"")</f>
        <v>链球鬼兵</v>
      </c>
      <c r="M91" s="36" t="str">
        <f>IFERROR(IF(INDEX(模板组合!G:G,MATCH(主线关卡!$G91,模板组合!$A:$A,0))="","",INDEX(模板组合!G:G,MATCH(主线关卡!$G91,模板组合!$A:$A,0))),"")</f>
        <v/>
      </c>
    </row>
    <row r="92" spans="1:13" x14ac:dyDescent="0.2">
      <c r="A92" s="23" t="str">
        <f t="shared" si="1"/>
        <v>1031</v>
      </c>
      <c r="B92" s="23">
        <v>103</v>
      </c>
      <c r="C92" s="24">
        <v>1</v>
      </c>
      <c r="D92" s="23">
        <v>16</v>
      </c>
      <c r="E92" s="23">
        <v>1</v>
      </c>
      <c r="F92" s="22" t="s">
        <v>5</v>
      </c>
      <c r="G92" s="23" t="s">
        <v>89</v>
      </c>
      <c r="H92" s="31" t="str">
        <f>IFERROR(IF(INDEX(模板组合!B:B,MATCH(主线关卡!$G92,模板组合!$A:$A,0))="","",INDEX(模板组合!B:B,MATCH(主线关卡!$G92,模板组合!$A:$A,0))),"")</f>
        <v>砍刀鬼兵</v>
      </c>
      <c r="I92" s="41" t="str">
        <f>IFERROR(IF(INDEX(模板组合!C:C,MATCH(主线关卡!$G92,模板组合!$A:$A,0))="","",INDEX(模板组合!C:C,MATCH(主线关卡!$G92,模板组合!$A:$A,0))),"")</f>
        <v/>
      </c>
      <c r="J92" s="31" t="str">
        <f>IFERROR(IF(INDEX(模板组合!D:D,MATCH(主线关卡!$G92,模板组合!$A:$A,0))="","",INDEX(模板组合!D:D,MATCH(主线关卡!$G92,模板组合!$A:$A,0))),"")</f>
        <v>链球鬼兵</v>
      </c>
      <c r="K92" s="32" t="str">
        <f>IFERROR(IF(INDEX(模板组合!E:E,MATCH(主线关卡!$G92,模板组合!$A:$A,0))="","",INDEX(模板组合!E:E,MATCH(主线关卡!$G92,模板组合!$A:$A,0))),"")</f>
        <v/>
      </c>
      <c r="L92" s="45" t="str">
        <f>IFERROR(IF(INDEX(模板组合!F:F,MATCH(主线关卡!$G92,模板组合!$A:$A,0))="","",INDEX(模板组合!F:F,MATCH(主线关卡!$G92,模板组合!$A:$A,0))),"")</f>
        <v>双刃鬼兵</v>
      </c>
      <c r="M92" s="32" t="str">
        <f>IFERROR(IF(INDEX(模板组合!G:G,MATCH(主线关卡!$G92,模板组合!$A:$A,0))="","",INDEX(模板组合!G:G,MATCH(主线关卡!$G92,模板组合!$A:$A,0))),"")</f>
        <v/>
      </c>
    </row>
    <row r="93" spans="1:13" x14ac:dyDescent="0.2">
      <c r="A93" s="26" t="str">
        <f t="shared" si="1"/>
        <v>1032</v>
      </c>
      <c r="B93" s="26">
        <v>103</v>
      </c>
      <c r="C93" s="27">
        <v>2</v>
      </c>
      <c r="D93" s="26">
        <v>17</v>
      </c>
      <c r="E93" s="26">
        <v>1</v>
      </c>
      <c r="F93" s="25" t="s">
        <v>5</v>
      </c>
      <c r="G93" s="26" t="s">
        <v>95</v>
      </c>
      <c r="H93" s="33" t="str">
        <f>IFERROR(IF(INDEX(模板组合!B:B,MATCH(主线关卡!$G93,模板组合!$A:$A,0))="","",INDEX(模板组合!B:B,MATCH(主线关卡!$G93,模板组合!$A:$A,0))),"")</f>
        <v>砍刀鬼兵</v>
      </c>
      <c r="I93" s="42" t="str">
        <f>IFERROR(IF(INDEX(模板组合!C:C,MATCH(主线关卡!$G93,模板组合!$A:$A,0))="","",INDEX(模板组合!C:C,MATCH(主线关卡!$G93,模板组合!$A:$A,0))),"")</f>
        <v/>
      </c>
      <c r="J93" s="33" t="str">
        <f>IFERROR(IF(INDEX(模板组合!D:D,MATCH(主线关卡!$G93,模板组合!$A:$A,0))="","",INDEX(模板组合!D:D,MATCH(主线关卡!$G93,模板组合!$A:$A,0))),"")</f>
        <v>伏尸将军</v>
      </c>
      <c r="K93" s="34" t="str">
        <f>IFERROR(IF(INDEX(模板组合!E:E,MATCH(主线关卡!$G93,模板组合!$A:$A,0))="","",INDEX(模板组合!E:E,MATCH(主线关卡!$G93,模板组合!$A:$A,0))),"")</f>
        <v/>
      </c>
      <c r="L93" s="46" t="str">
        <f>IFERROR(IF(INDEX(模板组合!F:F,MATCH(主线关卡!$G93,模板组合!$A:$A,0))="","",INDEX(模板组合!F:F,MATCH(主线关卡!$G93,模板组合!$A:$A,0))),"")</f>
        <v>砍刀鬼兵</v>
      </c>
      <c r="M93" s="34" t="str">
        <f>IFERROR(IF(INDEX(模板组合!G:G,MATCH(主线关卡!$G93,模板组合!$A:$A,0))="","",INDEX(模板组合!G:G,MATCH(主线关卡!$G93,模板组合!$A:$A,0))),"")</f>
        <v/>
      </c>
    </row>
    <row r="94" spans="1:13" x14ac:dyDescent="0.2">
      <c r="A94" s="26" t="str">
        <f t="shared" si="1"/>
        <v>1033</v>
      </c>
      <c r="B94" s="26">
        <v>103</v>
      </c>
      <c r="C94" s="27">
        <v>3</v>
      </c>
      <c r="D94" s="26">
        <v>18</v>
      </c>
      <c r="E94" s="26">
        <v>1</v>
      </c>
      <c r="F94" s="25" t="s">
        <v>6</v>
      </c>
      <c r="G94" s="26" t="s">
        <v>90</v>
      </c>
      <c r="H94" s="33" t="str">
        <f>IFERROR(IF(INDEX(模板组合!B:B,MATCH(主线关卡!$G94,模板组合!$A:$A,0))="","",INDEX(模板组合!B:B,MATCH(主线关卡!$G94,模板组合!$A:$A,0))),"")</f>
        <v>链球鬼兵</v>
      </c>
      <c r="I94" s="42" t="str">
        <f>IFERROR(IF(INDEX(模板组合!C:C,MATCH(主线关卡!$G94,模板组合!$A:$A,0))="","",INDEX(模板组合!C:C,MATCH(主线关卡!$G94,模板组合!$A:$A,0))),"")</f>
        <v/>
      </c>
      <c r="J94" s="33" t="str">
        <f>IFERROR(IF(INDEX(模板组合!D:D,MATCH(主线关卡!$G94,模板组合!$A:$A,0))="","",INDEX(模板组合!D:D,MATCH(主线关卡!$G94,模板组合!$A:$A,0))),"")</f>
        <v>鬼将军</v>
      </c>
      <c r="K94" s="34" t="str">
        <f>IFERROR(IF(INDEX(模板组合!E:E,MATCH(主线关卡!$G94,模板组合!$A:$A,0))="","",INDEX(模板组合!E:E,MATCH(主线关卡!$G94,模板组合!$A:$A,0))),"")</f>
        <v/>
      </c>
      <c r="L94" s="46" t="str">
        <f>IFERROR(IF(INDEX(模板组合!F:F,MATCH(主线关卡!$G94,模板组合!$A:$A,0))="","",INDEX(模板组合!F:F,MATCH(主线关卡!$G94,模板组合!$A:$A,0))),"")</f>
        <v>链球鬼兵</v>
      </c>
      <c r="M94" s="34" t="str">
        <f>IFERROR(IF(INDEX(模板组合!G:G,MATCH(主线关卡!$G94,模板组合!$A:$A,0))="","",INDEX(模板组合!G:G,MATCH(主线关卡!$G94,模板组合!$A:$A,0))),"")</f>
        <v/>
      </c>
    </row>
    <row r="95" spans="1:13" x14ac:dyDescent="0.2">
      <c r="A95" s="26" t="str">
        <f t="shared" si="1"/>
        <v>1034</v>
      </c>
      <c r="B95" s="26">
        <v>103</v>
      </c>
      <c r="C95" s="27">
        <v>4</v>
      </c>
      <c r="D95" s="26">
        <v>19</v>
      </c>
      <c r="E95" s="26">
        <v>1</v>
      </c>
      <c r="F95" s="25" t="s">
        <v>5</v>
      </c>
      <c r="G95" s="26" t="s">
        <v>352</v>
      </c>
      <c r="H95" s="33" t="str">
        <f>IFERROR(IF(INDEX(模板组合!B:B,MATCH(主线关卡!$G95,模板组合!$A:$A,0))="","",INDEX(模板组合!B:B,MATCH(主线关卡!$G95,模板组合!$A:$A,0))),"")</f>
        <v>小蜘蛛</v>
      </c>
      <c r="I95" s="42" t="str">
        <f>IFERROR(IF(INDEX(模板组合!C:C,MATCH(主线关卡!$G95,模板组合!$A:$A,0))="","",INDEX(模板组合!C:C,MATCH(主线关卡!$G95,模板组合!$A:$A,0))),"")</f>
        <v/>
      </c>
      <c r="J95" s="33" t="str">
        <f>IFERROR(IF(INDEX(模板组合!D:D,MATCH(主线关卡!$G95,模板组合!$A:$A,0))="","",INDEX(模板组合!D:D,MATCH(主线关卡!$G95,模板组合!$A:$A,0))),"")</f>
        <v>黑尔·坎普</v>
      </c>
      <c r="K95" s="34" t="str">
        <f>IFERROR(IF(INDEX(模板组合!E:E,MATCH(主线关卡!$G95,模板组合!$A:$A,0))="","",INDEX(模板组合!E:E,MATCH(主线关卡!$G95,模板组合!$A:$A,0))),"")</f>
        <v>塞伯罗斯</v>
      </c>
      <c r="L95" s="46" t="str">
        <f>IFERROR(IF(INDEX(模板组合!F:F,MATCH(主线关卡!$G95,模板组合!$A:$A,0))="","",INDEX(模板组合!F:F,MATCH(主线关卡!$G95,模板组合!$A:$A,0))),"")</f>
        <v>小蜘蛛</v>
      </c>
      <c r="M95" s="34" t="str">
        <f>IFERROR(IF(INDEX(模板组合!G:G,MATCH(主线关卡!$G95,模板组合!$A:$A,0))="","",INDEX(模板组合!G:G,MATCH(主线关卡!$G95,模板组合!$A:$A,0))),"")</f>
        <v/>
      </c>
    </row>
    <row r="96" spans="1:13" x14ac:dyDescent="0.2">
      <c r="A96" s="26" t="str">
        <f t="shared" si="1"/>
        <v>1035</v>
      </c>
      <c r="B96" s="26">
        <v>103</v>
      </c>
      <c r="C96" s="27">
        <v>5</v>
      </c>
      <c r="D96" s="26">
        <v>20</v>
      </c>
      <c r="E96" s="26">
        <v>1</v>
      </c>
      <c r="F96" s="25" t="s">
        <v>5</v>
      </c>
      <c r="G96" s="26" t="s">
        <v>83</v>
      </c>
      <c r="H96" s="33" t="str">
        <f>IFERROR(IF(INDEX(模板组合!B:B,MATCH(主线关卡!$G96,模板组合!$A:$A,0))="","",INDEX(模板组合!B:B,MATCH(主线关卡!$G96,模板组合!$A:$A,0))),"")</f>
        <v>战斗夏玲</v>
      </c>
      <c r="I96" s="42" t="str">
        <f>IFERROR(IF(INDEX(模板组合!C:C,MATCH(主线关卡!$G96,模板组合!$A:$A,0))="","",INDEX(模板组合!C:C,MATCH(主线关卡!$G96,模板组合!$A:$A,0))),"")</f>
        <v>李轩辕</v>
      </c>
      <c r="J96" s="33" t="str">
        <f>IFERROR(IF(INDEX(模板组合!D:D,MATCH(主线关卡!$G96,模板组合!$A:$A,0))="","",INDEX(模板组合!D:D,MATCH(主线关卡!$G96,模板组合!$A:$A,0))),"")</f>
        <v>黑尔·坎普</v>
      </c>
      <c r="K96" s="34" t="str">
        <f>IFERROR(IF(INDEX(模板组合!E:E,MATCH(主线关卡!$G96,模板组合!$A:$A,0))="","",INDEX(模板组合!E:E,MATCH(主线关卡!$G96,模板组合!$A:$A,0))),"")</f>
        <v>塞伯罗斯</v>
      </c>
      <c r="L96" s="46" t="str">
        <f>IFERROR(IF(INDEX(模板组合!F:F,MATCH(主线关卡!$G96,模板组合!$A:$A,0))="","",INDEX(模板组合!F:F,MATCH(主线关卡!$G96,模板组合!$A:$A,0))),"")</f>
        <v>战斗曹焱兵</v>
      </c>
      <c r="M96" s="34" t="str">
        <f>IFERROR(IF(INDEX(模板组合!G:G,MATCH(主线关卡!$G96,模板组合!$A:$A,0))="","",INDEX(模板组合!G:G,MATCH(主线关卡!$G96,模板组合!$A:$A,0))),"")</f>
        <v>徐晃</v>
      </c>
    </row>
    <row r="97" spans="1:13" x14ac:dyDescent="0.2">
      <c r="A97" s="26" t="str">
        <f t="shared" si="1"/>
        <v>1036</v>
      </c>
      <c r="B97" s="26">
        <v>103</v>
      </c>
      <c r="C97" s="27">
        <v>6</v>
      </c>
      <c r="D97" s="26">
        <v>21</v>
      </c>
      <c r="E97" s="26">
        <v>1</v>
      </c>
      <c r="F97" s="25" t="s">
        <v>6</v>
      </c>
      <c r="G97" s="26" t="s">
        <v>91</v>
      </c>
      <c r="H97" s="33" t="str">
        <f>IFERROR(IF(INDEX(模板组合!B:B,MATCH(主线关卡!$G97,模板组合!$A:$A,0))="","",INDEX(模板组合!B:B,MATCH(主线关卡!$G97,模板组合!$A:$A,0))),"")</f>
        <v>伏尸将军</v>
      </c>
      <c r="I97" s="42" t="str">
        <f>IFERROR(IF(INDEX(模板组合!C:C,MATCH(主线关卡!$G97,模板组合!$A:$A,0))="","",INDEX(模板组合!C:C,MATCH(主线关卡!$G97,模板组合!$A:$A,0))),"")</f>
        <v/>
      </c>
      <c r="J97" s="33" t="str">
        <f>IFERROR(IF(INDEX(模板组合!D:D,MATCH(主线关卡!$G97,模板组合!$A:$A,0))="","",INDEX(模板组合!D:D,MATCH(主线关卡!$G97,模板组合!$A:$A,0))),"")</f>
        <v>变身后鬼将军</v>
      </c>
      <c r="K97" s="34" t="str">
        <f>IFERROR(IF(INDEX(模板组合!E:E,MATCH(主线关卡!$G97,模板组合!$A:$A,0))="","",INDEX(模板组合!E:E,MATCH(主线关卡!$G97,模板组合!$A:$A,0))),"")</f>
        <v/>
      </c>
      <c r="L97" s="46" t="str">
        <f>IFERROR(IF(INDEX(模板组合!F:F,MATCH(主线关卡!$G97,模板组合!$A:$A,0))="","",INDEX(模板组合!F:F,MATCH(主线关卡!$G97,模板组合!$A:$A,0))),"")</f>
        <v>石瀑将军</v>
      </c>
      <c r="M97" s="34" t="str">
        <f>IFERROR(IF(INDEX(模板组合!G:G,MATCH(主线关卡!$G97,模板组合!$A:$A,0))="","",INDEX(模板组合!G:G,MATCH(主线关卡!$G97,模板组合!$A:$A,0))),"")</f>
        <v/>
      </c>
    </row>
    <row r="98" spans="1:13" x14ac:dyDescent="0.2">
      <c r="A98" s="26" t="str">
        <f t="shared" si="1"/>
        <v>1037</v>
      </c>
      <c r="B98" s="26">
        <v>103</v>
      </c>
      <c r="C98" s="27">
        <v>7</v>
      </c>
      <c r="D98" s="26">
        <v>22</v>
      </c>
      <c r="E98" s="26">
        <v>1</v>
      </c>
      <c r="F98" s="25" t="s">
        <v>5</v>
      </c>
      <c r="G98" s="26" t="s">
        <v>85</v>
      </c>
      <c r="H98" s="33" t="str">
        <f>IFERROR(IF(INDEX(模板组合!B:B,MATCH(主线关卡!$G98,模板组合!$A:$A,0))="","",INDEX(模板组合!B:B,MATCH(主线关卡!$G98,模板组合!$A:$A,0))),"")</f>
        <v>战斗曹焱兵</v>
      </c>
      <c r="I98" s="42" t="str">
        <f>IFERROR(IF(INDEX(模板组合!C:C,MATCH(主线关卡!$G98,模板组合!$A:$A,0))="","",INDEX(模板组合!C:C,MATCH(主线关卡!$G98,模板组合!$A:$A,0))),"")</f>
        <v>张郃</v>
      </c>
      <c r="J98" s="33" t="str">
        <f>IFERROR(IF(INDEX(模板组合!D:D,MATCH(主线关卡!$G98,模板组合!$A:$A,0))="","",INDEX(模板组合!D:D,MATCH(主线关卡!$G98,模板组合!$A:$A,0))),"")</f>
        <v>常服曹焱兵</v>
      </c>
      <c r="K98" s="34" t="str">
        <f>IFERROR(IF(INDEX(模板组合!E:E,MATCH(主线关卡!$G98,模板组合!$A:$A,0))="","",INDEX(模板组合!E:E,MATCH(主线关卡!$G98,模板组合!$A:$A,0))),"")</f>
        <v>典韦</v>
      </c>
      <c r="L98" s="46" t="str">
        <f>IFERROR(IF(INDEX(模板组合!F:F,MATCH(主线关卡!$G98,模板组合!$A:$A,0))="","",INDEX(模板组合!F:F,MATCH(主线关卡!$G98,模板组合!$A:$A,0))),"")</f>
        <v>刘羽禅</v>
      </c>
      <c r="M98" s="34" t="str">
        <f>IFERROR(IF(INDEX(模板组合!G:G,MATCH(主线关卡!$G98,模板组合!$A:$A,0))="","",INDEX(模板组合!G:G,MATCH(主线关卡!$G98,模板组合!$A:$A,0))),"")</f>
        <v>关羽</v>
      </c>
    </row>
    <row r="99" spans="1:13" x14ac:dyDescent="0.2">
      <c r="A99" s="26" t="str">
        <f t="shared" si="1"/>
        <v>1038</v>
      </c>
      <c r="B99" s="26">
        <v>103</v>
      </c>
      <c r="C99" s="27">
        <v>8</v>
      </c>
      <c r="D99" s="26">
        <v>23</v>
      </c>
      <c r="E99" s="26">
        <v>1</v>
      </c>
      <c r="F99" s="25" t="s">
        <v>5</v>
      </c>
      <c r="G99" s="26" t="s">
        <v>55</v>
      </c>
      <c r="H99" s="33" t="str">
        <f>IFERROR(IF(INDEX(模板组合!B:B,MATCH(主线关卡!$G99,模板组合!$A:$A,0))="","",INDEX(模板组合!B:B,MATCH(主线关卡!$G99,模板组合!$A:$A,0))),"")</f>
        <v>战斗夏玲</v>
      </c>
      <c r="I99" s="42" t="str">
        <f>IFERROR(IF(INDEX(模板组合!C:C,MATCH(主线关卡!$G99,模板组合!$A:$A,0))="","",INDEX(模板组合!C:C,MATCH(主线关卡!$G99,模板组合!$A:$A,0))),"")</f>
        <v>李轩辕</v>
      </c>
      <c r="J99" s="33" t="str">
        <f>IFERROR(IF(INDEX(模板组合!D:D,MATCH(主线关卡!$G99,模板组合!$A:$A,0))="","",INDEX(模板组合!D:D,MATCH(主线关卡!$G99,模板组合!$A:$A,0))),"")</f>
        <v>阎风吒</v>
      </c>
      <c r="K99" s="34" t="str">
        <f>IFERROR(IF(INDEX(模板组合!E:E,MATCH(主线关卡!$G99,模板组合!$A:$A,0))="","",INDEX(模板组合!E:E,MATCH(主线关卡!$G99,模板组合!$A:$A,0))),"")</f>
        <v>飞廉</v>
      </c>
      <c r="L99" s="46" t="str">
        <f>IFERROR(IF(INDEX(模板组合!F:F,MATCH(主线关卡!$G99,模板组合!$A:$A,0))="","",INDEX(模板组合!F:F,MATCH(主线关卡!$G99,模板组合!$A:$A,0))),"")</f>
        <v>常服曹焱兵</v>
      </c>
      <c r="M99" s="34" t="str">
        <f>IFERROR(IF(INDEX(模板组合!G:G,MATCH(主线关卡!$G99,模板组合!$A:$A,0))="","",INDEX(模板组合!G:G,MATCH(主线关卡!$G99,模板组合!$A:$A,0))),"")</f>
        <v>许褚</v>
      </c>
    </row>
    <row r="100" spans="1:13" x14ac:dyDescent="0.2">
      <c r="A100" s="26" t="str">
        <f t="shared" si="1"/>
        <v>1039</v>
      </c>
      <c r="B100" s="26">
        <v>103</v>
      </c>
      <c r="C100" s="27">
        <v>9</v>
      </c>
      <c r="D100" s="26">
        <v>24</v>
      </c>
      <c r="E100" s="26">
        <v>1</v>
      </c>
      <c r="F100" s="25" t="s">
        <v>4</v>
      </c>
      <c r="G100" s="26"/>
      <c r="H100" s="33" t="str">
        <f>IFERROR(IF(INDEX(模板组合!B:B,MATCH(主线关卡!$G100,模板组合!$A:$A,0))="","",INDEX(模板组合!B:B,MATCH(主线关卡!$G100,模板组合!$A:$A,0))),"")</f>
        <v/>
      </c>
      <c r="I100" s="42" t="str">
        <f>IFERROR(IF(INDEX(模板组合!C:C,MATCH(主线关卡!$G100,模板组合!$A:$A,0))="","",INDEX(模板组合!C:C,MATCH(主线关卡!$G100,模板组合!$A:$A,0))),"")</f>
        <v/>
      </c>
      <c r="J100" s="33" t="str">
        <f>IFERROR(IF(INDEX(模板组合!D:D,MATCH(主线关卡!$G100,模板组合!$A:$A,0))="","",INDEX(模板组合!D:D,MATCH(主线关卡!$G100,模板组合!$A:$A,0))),"")</f>
        <v/>
      </c>
      <c r="K100" s="34" t="str">
        <f>IFERROR(IF(INDEX(模板组合!E:E,MATCH(主线关卡!$G100,模板组合!$A:$A,0))="","",INDEX(模板组合!E:E,MATCH(主线关卡!$G100,模板组合!$A:$A,0))),"")</f>
        <v/>
      </c>
      <c r="L100" s="46" t="str">
        <f>IFERROR(IF(INDEX(模板组合!F:F,MATCH(主线关卡!$G100,模板组合!$A:$A,0))="","",INDEX(模板组合!F:F,MATCH(主线关卡!$G100,模板组合!$A:$A,0))),"")</f>
        <v/>
      </c>
      <c r="M100" s="34" t="str">
        <f>IFERROR(IF(INDEX(模板组合!G:G,MATCH(主线关卡!$G100,模板组合!$A:$A,0))="","",INDEX(模板组合!G:G,MATCH(主线关卡!$G100,模板组合!$A:$A,0))),"")</f>
        <v/>
      </c>
    </row>
    <row r="101" spans="1:13" x14ac:dyDescent="0.2">
      <c r="A101" s="26" t="str">
        <f t="shared" si="1"/>
        <v>10310</v>
      </c>
      <c r="B101" s="26">
        <v>103</v>
      </c>
      <c r="C101" s="27">
        <v>10</v>
      </c>
      <c r="D101" s="26">
        <v>25</v>
      </c>
      <c r="E101" s="26">
        <v>1</v>
      </c>
      <c r="F101" s="25" t="s">
        <v>5</v>
      </c>
      <c r="G101" s="26" t="s">
        <v>87</v>
      </c>
      <c r="H101" s="33" t="str">
        <f>IFERROR(IF(INDEX(模板组合!B:B,MATCH(主线关卡!$G101,模板组合!$A:$A,0))="","",INDEX(模板组合!B:B,MATCH(主线关卡!$G101,模板组合!$A:$A,0))),"")</f>
        <v>砍刀鬼兵</v>
      </c>
      <c r="I101" s="42" t="str">
        <f>IFERROR(IF(INDEX(模板组合!C:C,MATCH(主线关卡!$G101,模板组合!$A:$A,0))="","",INDEX(模板组合!C:C,MATCH(主线关卡!$G101,模板组合!$A:$A,0))),"")</f>
        <v/>
      </c>
      <c r="J101" s="33" t="str">
        <f>IFERROR(IF(INDEX(模板组合!D:D,MATCH(主线关卡!$G101,模板组合!$A:$A,0))="","",INDEX(模板组合!D:D,MATCH(主线关卡!$G101,模板组合!$A:$A,0))),"")</f>
        <v>砍刀鬼兵</v>
      </c>
      <c r="K101" s="34" t="str">
        <f>IFERROR(IF(INDEX(模板组合!E:E,MATCH(主线关卡!$G101,模板组合!$A:$A,0))="","",INDEX(模板组合!E:E,MATCH(主线关卡!$G101,模板组合!$A:$A,0))),"")</f>
        <v/>
      </c>
      <c r="L101" s="46" t="str">
        <f>IFERROR(IF(INDEX(模板组合!F:F,MATCH(主线关卡!$G101,模板组合!$A:$A,0))="","",INDEX(模板组合!F:F,MATCH(主线关卡!$G101,模板组合!$A:$A,0))),"")</f>
        <v>砍刀鬼兵</v>
      </c>
      <c r="M101" s="34" t="str">
        <f>IFERROR(IF(INDEX(模板组合!G:G,MATCH(主线关卡!$G101,模板组合!$A:$A,0))="","",INDEX(模板组合!G:G,MATCH(主线关卡!$G101,模板组合!$A:$A,0))),"")</f>
        <v/>
      </c>
    </row>
    <row r="102" spans="1:13" x14ac:dyDescent="0.2">
      <c r="A102" s="26" t="str">
        <f t="shared" si="1"/>
        <v>10311</v>
      </c>
      <c r="B102" s="26">
        <v>103</v>
      </c>
      <c r="C102" s="27">
        <v>11</v>
      </c>
      <c r="D102" s="26">
        <v>26</v>
      </c>
      <c r="E102" s="26">
        <v>1</v>
      </c>
      <c r="F102" s="25" t="s">
        <v>5</v>
      </c>
      <c r="G102" s="26" t="s">
        <v>89</v>
      </c>
      <c r="H102" s="33" t="str">
        <f>IFERROR(IF(INDEX(模板组合!B:B,MATCH(主线关卡!$G102,模板组合!$A:$A,0))="","",INDEX(模板组合!B:B,MATCH(主线关卡!$G102,模板组合!$A:$A,0))),"")</f>
        <v>砍刀鬼兵</v>
      </c>
      <c r="I102" s="42" t="str">
        <f>IFERROR(IF(INDEX(模板组合!C:C,MATCH(主线关卡!$G102,模板组合!$A:$A,0))="","",INDEX(模板组合!C:C,MATCH(主线关卡!$G102,模板组合!$A:$A,0))),"")</f>
        <v/>
      </c>
      <c r="J102" s="33" t="str">
        <f>IFERROR(IF(INDEX(模板组合!D:D,MATCH(主线关卡!$G102,模板组合!$A:$A,0))="","",INDEX(模板组合!D:D,MATCH(主线关卡!$G102,模板组合!$A:$A,0))),"")</f>
        <v>链球鬼兵</v>
      </c>
      <c r="K102" s="34" t="str">
        <f>IFERROR(IF(INDEX(模板组合!E:E,MATCH(主线关卡!$G102,模板组合!$A:$A,0))="","",INDEX(模板组合!E:E,MATCH(主线关卡!$G102,模板组合!$A:$A,0))),"")</f>
        <v/>
      </c>
      <c r="L102" s="46" t="str">
        <f>IFERROR(IF(INDEX(模板组合!F:F,MATCH(主线关卡!$G102,模板组合!$A:$A,0))="","",INDEX(模板组合!F:F,MATCH(主线关卡!$G102,模板组合!$A:$A,0))),"")</f>
        <v>双刃鬼兵</v>
      </c>
      <c r="M102" s="34" t="str">
        <f>IFERROR(IF(INDEX(模板组合!G:G,MATCH(主线关卡!$G102,模板组合!$A:$A,0))="","",INDEX(模板组合!G:G,MATCH(主线关卡!$G102,模板组合!$A:$A,0))),"")</f>
        <v/>
      </c>
    </row>
    <row r="103" spans="1:13" x14ac:dyDescent="0.2">
      <c r="A103" s="26" t="str">
        <f t="shared" si="1"/>
        <v>10312</v>
      </c>
      <c r="B103" s="26">
        <v>103</v>
      </c>
      <c r="C103" s="27">
        <v>12</v>
      </c>
      <c r="D103" s="26">
        <v>27</v>
      </c>
      <c r="E103" s="26">
        <v>1</v>
      </c>
      <c r="F103" s="25" t="s">
        <v>4</v>
      </c>
      <c r="G103" s="26"/>
      <c r="H103" s="33" t="str">
        <f>IFERROR(IF(INDEX(模板组合!B:B,MATCH(主线关卡!$G103,模板组合!$A:$A,0))="","",INDEX(模板组合!B:B,MATCH(主线关卡!$G103,模板组合!$A:$A,0))),"")</f>
        <v/>
      </c>
      <c r="I103" s="42" t="str">
        <f>IFERROR(IF(INDEX(模板组合!C:C,MATCH(主线关卡!$G103,模板组合!$A:$A,0))="","",INDEX(模板组合!C:C,MATCH(主线关卡!$G103,模板组合!$A:$A,0))),"")</f>
        <v/>
      </c>
      <c r="J103" s="33" t="str">
        <f>IFERROR(IF(INDEX(模板组合!D:D,MATCH(主线关卡!$G103,模板组合!$A:$A,0))="","",INDEX(模板组合!D:D,MATCH(主线关卡!$G103,模板组合!$A:$A,0))),"")</f>
        <v/>
      </c>
      <c r="K103" s="34" t="str">
        <f>IFERROR(IF(INDEX(模板组合!E:E,MATCH(主线关卡!$G103,模板组合!$A:$A,0))="","",INDEX(模板组合!E:E,MATCH(主线关卡!$G103,模板组合!$A:$A,0))),"")</f>
        <v/>
      </c>
      <c r="L103" s="46" t="str">
        <f>IFERROR(IF(INDEX(模板组合!F:F,MATCH(主线关卡!$G103,模板组合!$A:$A,0))="","",INDEX(模板组合!F:F,MATCH(主线关卡!$G103,模板组合!$A:$A,0))),"")</f>
        <v/>
      </c>
      <c r="M103" s="34" t="str">
        <f>IFERROR(IF(INDEX(模板组合!G:G,MATCH(主线关卡!$G103,模板组合!$A:$A,0))="","",INDEX(模板组合!G:G,MATCH(主线关卡!$G103,模板组合!$A:$A,0))),"")</f>
        <v/>
      </c>
    </row>
    <row r="104" spans="1:13" x14ac:dyDescent="0.2">
      <c r="A104" s="26" t="str">
        <f t="shared" si="1"/>
        <v>10313</v>
      </c>
      <c r="B104" s="26">
        <v>103</v>
      </c>
      <c r="C104" s="27">
        <v>13</v>
      </c>
      <c r="D104" s="26">
        <v>28</v>
      </c>
      <c r="E104" s="26">
        <v>1</v>
      </c>
      <c r="F104" s="25" t="s">
        <v>5</v>
      </c>
      <c r="G104" s="26" t="s">
        <v>64</v>
      </c>
      <c r="H104" s="33" t="str">
        <f>IFERROR(IF(INDEX(模板组合!B:B,MATCH(主线关卡!$G104,模板组合!$A:$A,0))="","",INDEX(模板组合!B:B,MATCH(主线关卡!$G104,模板组合!$A:$A,0))),"")</f>
        <v>战斗曹焱兵</v>
      </c>
      <c r="I104" s="42" t="str">
        <f>IFERROR(IF(INDEX(模板组合!C:C,MATCH(主线关卡!$G104,模板组合!$A:$A,0))="","",INDEX(模板组合!C:C,MATCH(主线关卡!$G104,模板组合!$A:$A,0))),"")</f>
        <v>张郃</v>
      </c>
      <c r="J104" s="33" t="str">
        <f>IFERROR(IF(INDEX(模板组合!D:D,MATCH(主线关卡!$G104,模板组合!$A:$A,0))="","",INDEX(模板组合!D:D,MATCH(主线关卡!$G104,模板组合!$A:$A,0))),"")</f>
        <v>红莲·缇娜</v>
      </c>
      <c r="K104" s="34" t="str">
        <f>IFERROR(IF(INDEX(模板组合!E:E,MATCH(主线关卡!$G104,模板组合!$A:$A,0))="","",INDEX(模板组合!E:E,MATCH(主线关卡!$G104,模板组合!$A:$A,0))),"")</f>
        <v>天使·缇娜</v>
      </c>
      <c r="L104" s="46" t="str">
        <f>IFERROR(IF(INDEX(模板组合!F:F,MATCH(主线关卡!$G104,模板组合!$A:$A,0))="","",INDEX(模板组合!F:F,MATCH(主线关卡!$G104,模板组合!$A:$A,0))),"")</f>
        <v>吉拉</v>
      </c>
      <c r="M104" s="34" t="str">
        <f>IFERROR(IF(INDEX(模板组合!G:G,MATCH(主线关卡!$G104,模板组合!$A:$A,0))="","",INDEX(模板组合!G:G,MATCH(主线关卡!$G104,模板组合!$A:$A,0))),"")</f>
        <v>食火蜥</v>
      </c>
    </row>
    <row r="105" spans="1:13" x14ac:dyDescent="0.2">
      <c r="A105" s="26" t="str">
        <f t="shared" si="1"/>
        <v>10314</v>
      </c>
      <c r="B105" s="26">
        <v>103</v>
      </c>
      <c r="C105" s="27">
        <v>14</v>
      </c>
      <c r="D105" s="26">
        <v>29</v>
      </c>
      <c r="E105" s="26">
        <v>1</v>
      </c>
      <c r="F105" s="25" t="s">
        <v>5</v>
      </c>
      <c r="G105" s="26" t="s">
        <v>86</v>
      </c>
      <c r="H105" s="33" t="str">
        <f>IFERROR(IF(INDEX(模板组合!B:B,MATCH(主线关卡!$G105,模板组合!$A:$A,0))="","",INDEX(模板组合!B:B,MATCH(主线关卡!$G105,模板组合!$A:$A,0))),"")</f>
        <v>常服曹焱兵</v>
      </c>
      <c r="I105" s="42" t="str">
        <f>IFERROR(IF(INDEX(模板组合!C:C,MATCH(主线关卡!$G105,模板组合!$A:$A,0))="","",INDEX(模板组合!C:C,MATCH(主线关卡!$G105,模板组合!$A:$A,0))),"")</f>
        <v>张郃</v>
      </c>
      <c r="J105" s="33" t="str">
        <f>IFERROR(IF(INDEX(模板组合!D:D,MATCH(主线关卡!$G105,模板组合!$A:$A,0))="","",INDEX(模板组合!D:D,MATCH(主线关卡!$G105,模板组合!$A:$A,0))),"")</f>
        <v>战斗曹焱兵</v>
      </c>
      <c r="K105" s="34" t="str">
        <f>IFERROR(IF(INDEX(模板组合!E:E,MATCH(主线关卡!$G105,模板组合!$A:$A,0))="","",INDEX(模板组合!E:E,MATCH(主线关卡!$G105,模板组合!$A:$A,0))),"")</f>
        <v>徐晃</v>
      </c>
      <c r="L105" s="46" t="str">
        <f>IFERROR(IF(INDEX(模板组合!F:F,MATCH(主线关卡!$G105,模板组合!$A:$A,0))="","",INDEX(模板组合!F:F,MATCH(主线关卡!$G105,模板组合!$A:$A,0))),"")</f>
        <v>红莲·缇娜</v>
      </c>
      <c r="M105" s="34" t="str">
        <f>IFERROR(IF(INDEX(模板组合!G:G,MATCH(主线关卡!$G105,模板组合!$A:$A,0))="","",INDEX(模板组合!G:G,MATCH(主线关卡!$G105,模板组合!$A:$A,0))),"")</f>
        <v>天使·缇娜</v>
      </c>
    </row>
    <row r="106" spans="1:13" ht="15" thickBot="1" x14ac:dyDescent="0.25">
      <c r="A106" s="29" t="str">
        <f t="shared" si="1"/>
        <v>10315</v>
      </c>
      <c r="B106" s="29">
        <v>103</v>
      </c>
      <c r="C106" s="30">
        <v>15</v>
      </c>
      <c r="D106" s="29">
        <v>30</v>
      </c>
      <c r="E106" s="29">
        <v>1</v>
      </c>
      <c r="F106" s="28" t="s">
        <v>4</v>
      </c>
      <c r="G106" s="29"/>
      <c r="H106" s="35" t="str">
        <f>IFERROR(IF(INDEX(模板组合!B:B,MATCH(主线关卡!$G106,模板组合!$A:$A,0))="","",INDEX(模板组合!B:B,MATCH(主线关卡!$G106,模板组合!$A:$A,0))),"")</f>
        <v/>
      </c>
      <c r="I106" s="43" t="str">
        <f>IFERROR(IF(INDEX(模板组合!C:C,MATCH(主线关卡!$G106,模板组合!$A:$A,0))="","",INDEX(模板组合!C:C,MATCH(主线关卡!$G106,模板组合!$A:$A,0))),"")</f>
        <v/>
      </c>
      <c r="J106" s="35" t="str">
        <f>IFERROR(IF(INDEX(模板组合!D:D,MATCH(主线关卡!$G106,模板组合!$A:$A,0))="","",INDEX(模板组合!D:D,MATCH(主线关卡!$G106,模板组合!$A:$A,0))),"")</f>
        <v/>
      </c>
      <c r="K106" s="36" t="str">
        <f>IFERROR(IF(INDEX(模板组合!E:E,MATCH(主线关卡!$G106,模板组合!$A:$A,0))="","",INDEX(模板组合!E:E,MATCH(主线关卡!$G106,模板组合!$A:$A,0))),"")</f>
        <v/>
      </c>
      <c r="L106" s="47" t="str">
        <f>IFERROR(IF(INDEX(模板组合!F:F,MATCH(主线关卡!$G106,模板组合!$A:$A,0))="","",INDEX(模板组合!F:F,MATCH(主线关卡!$G106,模板组合!$A:$A,0))),"")</f>
        <v/>
      </c>
      <c r="M106" s="36" t="str">
        <f>IFERROR(IF(INDEX(模板组合!G:G,MATCH(主线关卡!$G106,模板组合!$A:$A,0))="","",INDEX(模板组合!G:G,MATCH(主线关卡!$G106,模板组合!$A:$A,0))),"")</f>
        <v/>
      </c>
    </row>
    <row r="107" spans="1:13" x14ac:dyDescent="0.2">
      <c r="A107" s="23" t="str">
        <f t="shared" si="1"/>
        <v>1041</v>
      </c>
      <c r="B107" s="23">
        <v>104</v>
      </c>
      <c r="C107" s="24">
        <v>1</v>
      </c>
      <c r="D107" s="23">
        <v>31</v>
      </c>
      <c r="E107" s="23">
        <v>1</v>
      </c>
      <c r="F107" s="22" t="s">
        <v>5</v>
      </c>
      <c r="G107" s="23" t="s">
        <v>146</v>
      </c>
      <c r="H107" s="31" t="str">
        <f>IFERROR(IF(INDEX(模板组合!B:B,MATCH(主线关卡!$G107,模板组合!$A:$A,0))="","",INDEX(模板组合!B:B,MATCH(主线关卡!$G107,模板组合!$A:$A,0))),"")</f>
        <v>盖文</v>
      </c>
      <c r="I107" s="41" t="str">
        <f>IFERROR(IF(INDEX(模板组合!C:C,MATCH(主线关卡!$G107,模板组合!$A:$A,0))="","",INDEX(模板组合!C:C,MATCH(主线关卡!$G107,模板组合!$A:$A,0))),"")</f>
        <v>西方龙</v>
      </c>
      <c r="J107" s="31" t="str">
        <f>IFERROR(IF(INDEX(模板组合!D:D,MATCH(主线关卡!$G107,模板组合!$A:$A,0))="","",INDEX(模板组合!D:D,MATCH(主线关卡!$G107,模板组合!$A:$A,0))),"")</f>
        <v>刘羽禅</v>
      </c>
      <c r="K107" s="32" t="str">
        <f>IFERROR(IF(INDEX(模板组合!E:E,MATCH(主线关卡!$G107,模板组合!$A:$A,0))="","",INDEX(模板组合!E:E,MATCH(主线关卡!$G107,模板组合!$A:$A,0))),"")</f>
        <v>张飞</v>
      </c>
      <c r="L107" s="45" t="str">
        <f>IFERROR(IF(INDEX(模板组合!F:F,MATCH(主线关卡!$G107,模板组合!$A:$A,0))="","",INDEX(模板组合!F:F,MATCH(主线关卡!$G107,模板组合!$A:$A,0))),"")</f>
        <v>刘羽禅</v>
      </c>
      <c r="M107" s="32" t="str">
        <f>IFERROR(IF(INDEX(模板组合!G:G,MATCH(主线关卡!$G107,模板组合!$A:$A,0))="","",INDEX(模板组合!G:G,MATCH(主线关卡!$G107,模板组合!$A:$A,0))),"")</f>
        <v>关羽</v>
      </c>
    </row>
    <row r="108" spans="1:13" x14ac:dyDescent="0.2">
      <c r="A108" s="26" t="str">
        <f t="shared" si="1"/>
        <v>1042</v>
      </c>
      <c r="B108" s="26">
        <v>104</v>
      </c>
      <c r="C108" s="27">
        <v>2</v>
      </c>
      <c r="D108" s="26">
        <v>32</v>
      </c>
      <c r="E108" s="26">
        <v>1</v>
      </c>
      <c r="F108" s="25" t="s">
        <v>5</v>
      </c>
      <c r="G108" s="26" t="s">
        <v>147</v>
      </c>
      <c r="H108" s="33" t="str">
        <f>IFERROR(IF(INDEX(模板组合!B:B,MATCH(主线关卡!$G108,模板组合!$A:$A,0))="","",INDEX(模板组合!B:B,MATCH(主线关卡!$G108,模板组合!$A:$A,0))),"")</f>
        <v>盖文</v>
      </c>
      <c r="I108" s="42" t="str">
        <f>IFERROR(IF(INDEX(模板组合!C:C,MATCH(主线关卡!$G108,模板组合!$A:$A,0))="","",INDEX(模板组合!C:C,MATCH(主线关卡!$G108,模板组合!$A:$A,0))),"")</f>
        <v>西方龙</v>
      </c>
      <c r="J108" s="33" t="str">
        <f>IFERROR(IF(INDEX(模板组合!D:D,MATCH(主线关卡!$G108,模板组合!$A:$A,0))="","",INDEX(模板组合!D:D,MATCH(主线关卡!$G108,模板组合!$A:$A,0))),"")</f>
        <v>刘羽禅</v>
      </c>
      <c r="K108" s="34" t="str">
        <f>IFERROR(IF(INDEX(模板组合!E:E,MATCH(主线关卡!$G108,模板组合!$A:$A,0))="","",INDEX(模板组合!E:E,MATCH(主线关卡!$G108,模板组合!$A:$A,0))),"")</f>
        <v>张飞</v>
      </c>
      <c r="L108" s="46" t="str">
        <f>IFERROR(IF(INDEX(模板组合!F:F,MATCH(主线关卡!$G108,模板组合!$A:$A,0))="","",INDEX(模板组合!F:F,MATCH(主线关卡!$G108,模板组合!$A:$A,0))),"")</f>
        <v>曹玄亮</v>
      </c>
      <c r="M108" s="34" t="str">
        <f>IFERROR(IF(INDEX(模板组合!G:G,MATCH(主线关卡!$G108,模板组合!$A:$A,0))="","",INDEX(模板组合!G:G,MATCH(主线关卡!$G108,模板组合!$A:$A,0))),"")</f>
        <v>唐流雨</v>
      </c>
    </row>
    <row r="109" spans="1:13" x14ac:dyDescent="0.2">
      <c r="A109" s="26" t="str">
        <f t="shared" si="1"/>
        <v>1043</v>
      </c>
      <c r="B109" s="26">
        <v>104</v>
      </c>
      <c r="C109" s="27">
        <v>3</v>
      </c>
      <c r="D109" s="26">
        <v>33</v>
      </c>
      <c r="E109" s="26">
        <v>1</v>
      </c>
      <c r="F109" s="25" t="s">
        <v>4</v>
      </c>
      <c r="G109" s="26"/>
      <c r="H109" s="33" t="str">
        <f>IFERROR(IF(INDEX(模板组合!B:B,MATCH(主线关卡!$G109,模板组合!$A:$A,0))="","",INDEX(模板组合!B:B,MATCH(主线关卡!$G109,模板组合!$A:$A,0))),"")</f>
        <v/>
      </c>
      <c r="I109" s="42" t="str">
        <f>IFERROR(IF(INDEX(模板组合!C:C,MATCH(主线关卡!$G109,模板组合!$A:$A,0))="","",INDEX(模板组合!C:C,MATCH(主线关卡!$G109,模板组合!$A:$A,0))),"")</f>
        <v/>
      </c>
      <c r="J109" s="33" t="str">
        <f>IFERROR(IF(INDEX(模板组合!D:D,MATCH(主线关卡!$G109,模板组合!$A:$A,0))="","",INDEX(模板组合!D:D,MATCH(主线关卡!$G109,模板组合!$A:$A,0))),"")</f>
        <v/>
      </c>
      <c r="K109" s="34" t="str">
        <f>IFERROR(IF(INDEX(模板组合!E:E,MATCH(主线关卡!$G109,模板组合!$A:$A,0))="","",INDEX(模板组合!E:E,MATCH(主线关卡!$G109,模板组合!$A:$A,0))),"")</f>
        <v/>
      </c>
      <c r="L109" s="46" t="str">
        <f>IFERROR(IF(INDEX(模板组合!F:F,MATCH(主线关卡!$G109,模板组合!$A:$A,0))="","",INDEX(模板组合!F:F,MATCH(主线关卡!$G109,模板组合!$A:$A,0))),"")</f>
        <v/>
      </c>
      <c r="M109" s="34" t="str">
        <f>IFERROR(IF(INDEX(模板组合!G:G,MATCH(主线关卡!$G109,模板组合!$A:$A,0))="","",INDEX(模板组合!G:G,MATCH(主线关卡!$G109,模板组合!$A:$A,0))),"")</f>
        <v/>
      </c>
    </row>
    <row r="110" spans="1:13" x14ac:dyDescent="0.2">
      <c r="A110" s="26" t="str">
        <f t="shared" si="1"/>
        <v>1044</v>
      </c>
      <c r="B110" s="26">
        <v>104</v>
      </c>
      <c r="C110" s="27">
        <v>4</v>
      </c>
      <c r="D110" s="26">
        <v>34</v>
      </c>
      <c r="E110" s="26">
        <v>1</v>
      </c>
      <c r="F110" s="25" t="s">
        <v>5</v>
      </c>
      <c r="G110" s="26" t="s">
        <v>148</v>
      </c>
      <c r="H110" s="33" t="str">
        <f>IFERROR(IF(INDEX(模板组合!B:B,MATCH(主线关卡!$G110,模板组合!$A:$A,0))="","",INDEX(模板组合!B:B,MATCH(主线关卡!$G110,模板组合!$A:$A,0))),"")</f>
        <v>盖文</v>
      </c>
      <c r="I110" s="42" t="str">
        <f>IFERROR(IF(INDEX(模板组合!C:C,MATCH(主线关卡!$G110,模板组合!$A:$A,0))="","",INDEX(模板组合!C:C,MATCH(主线关卡!$G110,模板组合!$A:$A,0))),"")</f>
        <v>西方龙</v>
      </c>
      <c r="J110" s="33" t="str">
        <f>IFERROR(IF(INDEX(模板组合!D:D,MATCH(主线关卡!$G110,模板组合!$A:$A,0))="","",INDEX(模板组合!D:D,MATCH(主线关卡!$G110,模板组合!$A:$A,0))),"")</f>
        <v>刘羽禅</v>
      </c>
      <c r="K110" s="34" t="str">
        <f>IFERROR(IF(INDEX(模板组合!E:E,MATCH(主线关卡!$G110,模板组合!$A:$A,0))="","",INDEX(模板组合!E:E,MATCH(主线关卡!$G110,模板组合!$A:$A,0))),"")</f>
        <v>张飞</v>
      </c>
      <c r="L110" s="46" t="str">
        <f>IFERROR(IF(INDEX(模板组合!F:F,MATCH(主线关卡!$G110,模板组合!$A:$A,0))="","",INDEX(模板组合!F:F,MATCH(主线关卡!$G110,模板组合!$A:$A,0))),"")</f>
        <v>常服曹焱兵</v>
      </c>
      <c r="M110" s="34" t="str">
        <f>IFERROR(IF(INDEX(模板组合!G:G,MATCH(主线关卡!$G110,模板组合!$A:$A,0))="","",INDEX(模板组合!G:G,MATCH(主线关卡!$G110,模板组合!$A:$A,0))),"")</f>
        <v>许褚</v>
      </c>
    </row>
    <row r="111" spans="1:13" x14ac:dyDescent="0.2">
      <c r="A111" s="26" t="str">
        <f t="shared" si="1"/>
        <v>1045</v>
      </c>
      <c r="B111" s="26">
        <v>104</v>
      </c>
      <c r="C111" s="27">
        <v>5</v>
      </c>
      <c r="D111" s="26">
        <v>35</v>
      </c>
      <c r="E111" s="26">
        <v>1</v>
      </c>
      <c r="F111" s="25" t="s">
        <v>5</v>
      </c>
      <c r="G111" s="26" t="s">
        <v>149</v>
      </c>
      <c r="H111" s="33" t="str">
        <f>IFERROR(IF(INDEX(模板组合!B:B,MATCH(主线关卡!$G111,模板组合!$A:$A,0))="","",INDEX(模板组合!B:B,MATCH(主线关卡!$G111,模板组合!$A:$A,0))),"")</f>
        <v>盖文</v>
      </c>
      <c r="I111" s="42" t="str">
        <f>IFERROR(IF(INDEX(模板组合!C:C,MATCH(主线关卡!$G111,模板组合!$A:$A,0))="","",INDEX(模板组合!C:C,MATCH(主线关卡!$G111,模板组合!$A:$A,0))),"")</f>
        <v>西方龙</v>
      </c>
      <c r="J111" s="33" t="str">
        <f>IFERROR(IF(INDEX(模板组合!D:D,MATCH(主线关卡!$G111,模板组合!$A:$A,0))="","",INDEX(模板组合!D:D,MATCH(主线关卡!$G111,模板组合!$A:$A,0))),"")</f>
        <v>刘羽禅</v>
      </c>
      <c r="K111" s="34" t="str">
        <f>IFERROR(IF(INDEX(模板组合!E:E,MATCH(主线关卡!$G111,模板组合!$A:$A,0))="","",INDEX(模板组合!E:E,MATCH(主线关卡!$G111,模板组合!$A:$A,0))),"")</f>
        <v>张飞</v>
      </c>
      <c r="L111" s="46" t="str">
        <f>IFERROR(IF(INDEX(模板组合!F:F,MATCH(主线关卡!$G111,模板组合!$A:$A,0))="","",INDEX(模板组合!F:F,MATCH(主线关卡!$G111,模板组合!$A:$A,0))),"")</f>
        <v>北落师门</v>
      </c>
      <c r="M111" s="34" t="str">
        <f>IFERROR(IF(INDEX(模板组合!G:G,MATCH(主线关卡!$G111,模板组合!$A:$A,0))="","",INDEX(模板组合!G:G,MATCH(主线关卡!$G111,模板组合!$A:$A,0))),"")</f>
        <v>石灵明</v>
      </c>
    </row>
    <row r="112" spans="1:13" x14ac:dyDescent="0.2">
      <c r="A112" s="26" t="str">
        <f t="shared" si="1"/>
        <v>1046</v>
      </c>
      <c r="B112" s="26">
        <v>104</v>
      </c>
      <c r="C112" s="27">
        <v>6</v>
      </c>
      <c r="D112" s="26">
        <v>36</v>
      </c>
      <c r="E112" s="26">
        <v>1</v>
      </c>
      <c r="F112" s="25" t="s">
        <v>5</v>
      </c>
      <c r="G112" s="26" t="s">
        <v>127</v>
      </c>
      <c r="H112" s="33" t="str">
        <f>IFERROR(IF(INDEX(模板组合!B:B,MATCH(主线关卡!$G112,模板组合!$A:$A,0))="","",INDEX(模板组合!B:B,MATCH(主线关卡!$G112,模板组合!$A:$A,0))),"")</f>
        <v>盖文</v>
      </c>
      <c r="I112" s="42" t="str">
        <f>IFERROR(IF(INDEX(模板组合!C:C,MATCH(主线关卡!$G112,模板组合!$A:$A,0))="","",INDEX(模板组合!C:C,MATCH(主线关卡!$G112,模板组合!$A:$A,0))),"")</f>
        <v>西方龙</v>
      </c>
      <c r="J112" s="33" t="str">
        <f>IFERROR(IF(INDEX(模板组合!D:D,MATCH(主线关卡!$G112,模板组合!$A:$A,0))="","",INDEX(模板组合!D:D,MATCH(主线关卡!$G112,模板组合!$A:$A,0))),"")</f>
        <v>刘羽禅</v>
      </c>
      <c r="K112" s="34" t="str">
        <f>IFERROR(IF(INDEX(模板组合!E:E,MATCH(主线关卡!$G112,模板组合!$A:$A,0))="","",INDEX(模板组合!E:E,MATCH(主线关卡!$G112,模板组合!$A:$A,0))),"")</f>
        <v>张飞</v>
      </c>
      <c r="L112" s="46" t="str">
        <f>IFERROR(IF(INDEX(模板组合!F:F,MATCH(主线关卡!$G112,模板组合!$A:$A,0))="","",INDEX(模板组合!F:F,MATCH(主线关卡!$G112,模板组合!$A:$A,0))),"")</f>
        <v>红莲·缇娜</v>
      </c>
      <c r="M112" s="34" t="str">
        <f>IFERROR(IF(INDEX(模板组合!G:G,MATCH(主线关卡!$G112,模板组合!$A:$A,0))="","",INDEX(模板组合!G:G,MATCH(主线关卡!$G112,模板组合!$A:$A,0))),"")</f>
        <v>天使·缇娜</v>
      </c>
    </row>
    <row r="113" spans="1:13" x14ac:dyDescent="0.2">
      <c r="A113" s="26" t="str">
        <f t="shared" si="1"/>
        <v>1047</v>
      </c>
      <c r="B113" s="26">
        <v>104</v>
      </c>
      <c r="C113" s="27">
        <v>7</v>
      </c>
      <c r="D113" s="26">
        <v>37</v>
      </c>
      <c r="E113" s="26">
        <v>1</v>
      </c>
      <c r="F113" s="25" t="s">
        <v>5</v>
      </c>
      <c r="G113" s="26" t="s">
        <v>132</v>
      </c>
      <c r="H113" s="33" t="str">
        <f>IFERROR(IF(INDEX(模板组合!B:B,MATCH(主线关卡!$G113,模板组合!$A:$A,0))="","",INDEX(模板组合!B:B,MATCH(主线关卡!$G113,模板组合!$A:$A,0))),"")</f>
        <v>常服曹焱兵</v>
      </c>
      <c r="I113" s="42" t="str">
        <f>IFERROR(IF(INDEX(模板组合!C:C,MATCH(主线关卡!$G113,模板组合!$A:$A,0))="","",INDEX(模板组合!C:C,MATCH(主线关卡!$G113,模板组合!$A:$A,0))),"")</f>
        <v>张郃</v>
      </c>
      <c r="J113" s="33" t="str">
        <f>IFERROR(IF(INDEX(模板组合!D:D,MATCH(主线关卡!$G113,模板组合!$A:$A,0))="","",INDEX(模板组合!D:D,MATCH(主线关卡!$G113,模板组合!$A:$A,0))),"")</f>
        <v>战斗曹焱兵</v>
      </c>
      <c r="K113" s="34" t="str">
        <f>IFERROR(IF(INDEX(模板组合!E:E,MATCH(主线关卡!$G113,模板组合!$A:$A,0))="","",INDEX(模板组合!E:E,MATCH(主线关卡!$G113,模板组合!$A:$A,0))),"")</f>
        <v>徐晃</v>
      </c>
      <c r="L113" s="46" t="str">
        <f>IFERROR(IF(INDEX(模板组合!F:F,MATCH(主线关卡!$G113,模板组合!$A:$A,0))="","",INDEX(模板组合!F:F,MATCH(主线关卡!$G113,模板组合!$A:$A,0))),"")</f>
        <v>黑尔·坎普</v>
      </c>
      <c r="M113" s="34" t="str">
        <f>IFERROR(IF(INDEX(模板组合!G:G,MATCH(主线关卡!$G113,模板组合!$A:$A,0))="","",INDEX(模板组合!G:G,MATCH(主线关卡!$G113,模板组合!$A:$A,0))),"")</f>
        <v>塞伯罗斯</v>
      </c>
    </row>
    <row r="114" spans="1:13" x14ac:dyDescent="0.2">
      <c r="A114" s="26" t="str">
        <f t="shared" si="1"/>
        <v>1048</v>
      </c>
      <c r="B114" s="26">
        <v>104</v>
      </c>
      <c r="C114" s="27">
        <v>8</v>
      </c>
      <c r="D114" s="26">
        <v>38</v>
      </c>
      <c r="E114" s="26">
        <v>1</v>
      </c>
      <c r="F114" s="25" t="s">
        <v>5</v>
      </c>
      <c r="G114" s="26" t="s">
        <v>133</v>
      </c>
      <c r="H114" s="33" t="str">
        <f>IFERROR(IF(INDEX(模板组合!B:B,MATCH(主线关卡!$G114,模板组合!$A:$A,0))="","",INDEX(模板组合!B:B,MATCH(主线关卡!$G114,模板组合!$A:$A,0))),"")</f>
        <v>常服曹焱兵</v>
      </c>
      <c r="I114" s="42" t="str">
        <f>IFERROR(IF(INDEX(模板组合!C:C,MATCH(主线关卡!$G114,模板组合!$A:$A,0))="","",INDEX(模板组合!C:C,MATCH(主线关卡!$G114,模板组合!$A:$A,0))),"")</f>
        <v>张郃</v>
      </c>
      <c r="J114" s="33" t="str">
        <f>IFERROR(IF(INDEX(模板组合!D:D,MATCH(主线关卡!$G114,模板组合!$A:$A,0))="","",INDEX(模板组合!D:D,MATCH(主线关卡!$G114,模板组合!$A:$A,0))),"")</f>
        <v>战斗曹焱兵</v>
      </c>
      <c r="K114" s="34" t="str">
        <f>IFERROR(IF(INDEX(模板组合!E:E,MATCH(主线关卡!$G114,模板组合!$A:$A,0))="","",INDEX(模板组合!E:E,MATCH(主线关卡!$G114,模板组合!$A:$A,0))),"")</f>
        <v>徐晃</v>
      </c>
      <c r="L114" s="46" t="str">
        <f>IFERROR(IF(INDEX(模板组合!F:F,MATCH(主线关卡!$G114,模板组合!$A:$A,0))="","",INDEX(模板组合!F:F,MATCH(主线关卡!$G114,模板组合!$A:$A,0))),"")</f>
        <v>阎巧巧</v>
      </c>
      <c r="M114" s="34" t="str">
        <f>IFERROR(IF(INDEX(模板组合!G:G,MATCH(主线关卡!$G114,模板组合!$A:$A,0))="","",INDEX(模板组合!G:G,MATCH(主线关卡!$G114,模板组合!$A:$A,0))),"")</f>
        <v>烈风螳螂</v>
      </c>
    </row>
    <row r="115" spans="1:13" x14ac:dyDescent="0.2">
      <c r="A115" s="26" t="str">
        <f t="shared" si="1"/>
        <v>1049</v>
      </c>
      <c r="B115" s="26">
        <v>104</v>
      </c>
      <c r="C115" s="27">
        <v>9</v>
      </c>
      <c r="D115" s="26">
        <v>39</v>
      </c>
      <c r="E115" s="26">
        <v>1</v>
      </c>
      <c r="F115" s="25" t="s">
        <v>4</v>
      </c>
      <c r="G115" s="26"/>
      <c r="H115" s="33" t="str">
        <f>IFERROR(IF(INDEX(模板组合!B:B,MATCH(主线关卡!$G115,模板组合!$A:$A,0))="","",INDEX(模板组合!B:B,MATCH(主线关卡!$G115,模板组合!$A:$A,0))),"")</f>
        <v/>
      </c>
      <c r="I115" s="42" t="str">
        <f>IFERROR(IF(INDEX(模板组合!C:C,MATCH(主线关卡!$G115,模板组合!$A:$A,0))="","",INDEX(模板组合!C:C,MATCH(主线关卡!$G115,模板组合!$A:$A,0))),"")</f>
        <v/>
      </c>
      <c r="J115" s="33" t="str">
        <f>IFERROR(IF(INDEX(模板组合!D:D,MATCH(主线关卡!$G115,模板组合!$A:$A,0))="","",INDEX(模板组合!D:D,MATCH(主线关卡!$G115,模板组合!$A:$A,0))),"")</f>
        <v/>
      </c>
      <c r="K115" s="34" t="str">
        <f>IFERROR(IF(INDEX(模板组合!E:E,MATCH(主线关卡!$G115,模板组合!$A:$A,0))="","",INDEX(模板组合!E:E,MATCH(主线关卡!$G115,模板组合!$A:$A,0))),"")</f>
        <v/>
      </c>
      <c r="L115" s="46" t="str">
        <f>IFERROR(IF(INDEX(模板组合!F:F,MATCH(主线关卡!$G115,模板组合!$A:$A,0))="","",INDEX(模板组合!F:F,MATCH(主线关卡!$G115,模板组合!$A:$A,0))),"")</f>
        <v/>
      </c>
      <c r="M115" s="34" t="str">
        <f>IFERROR(IF(INDEX(模板组合!G:G,MATCH(主线关卡!$G115,模板组合!$A:$A,0))="","",INDEX(模板组合!G:G,MATCH(主线关卡!$G115,模板组合!$A:$A,0))),"")</f>
        <v/>
      </c>
    </row>
    <row r="116" spans="1:13" x14ac:dyDescent="0.2">
      <c r="A116" s="26" t="str">
        <f t="shared" si="1"/>
        <v>10410</v>
      </c>
      <c r="B116" s="26">
        <v>104</v>
      </c>
      <c r="C116" s="27">
        <v>10</v>
      </c>
      <c r="D116" s="26">
        <v>40</v>
      </c>
      <c r="E116" s="26">
        <v>1</v>
      </c>
      <c r="F116" s="25" t="s">
        <v>5</v>
      </c>
      <c r="G116" s="26" t="s">
        <v>87</v>
      </c>
      <c r="H116" s="33" t="str">
        <f>IFERROR(IF(INDEX(模板组合!B:B,MATCH(主线关卡!$G116,模板组合!$A:$A,0))="","",INDEX(模板组合!B:B,MATCH(主线关卡!$G116,模板组合!$A:$A,0))),"")</f>
        <v>砍刀鬼兵</v>
      </c>
      <c r="I116" s="42" t="str">
        <f>IFERROR(IF(INDEX(模板组合!C:C,MATCH(主线关卡!$G116,模板组合!$A:$A,0))="","",INDEX(模板组合!C:C,MATCH(主线关卡!$G116,模板组合!$A:$A,0))),"")</f>
        <v/>
      </c>
      <c r="J116" s="33" t="str">
        <f>IFERROR(IF(INDEX(模板组合!D:D,MATCH(主线关卡!$G116,模板组合!$A:$A,0))="","",INDEX(模板组合!D:D,MATCH(主线关卡!$G116,模板组合!$A:$A,0))),"")</f>
        <v>砍刀鬼兵</v>
      </c>
      <c r="K116" s="34" t="str">
        <f>IFERROR(IF(INDEX(模板组合!E:E,MATCH(主线关卡!$G116,模板组合!$A:$A,0))="","",INDEX(模板组合!E:E,MATCH(主线关卡!$G116,模板组合!$A:$A,0))),"")</f>
        <v/>
      </c>
      <c r="L116" s="46" t="str">
        <f>IFERROR(IF(INDEX(模板组合!F:F,MATCH(主线关卡!$G116,模板组合!$A:$A,0))="","",INDEX(模板组合!F:F,MATCH(主线关卡!$G116,模板组合!$A:$A,0))),"")</f>
        <v>砍刀鬼兵</v>
      </c>
      <c r="M116" s="34" t="str">
        <f>IFERROR(IF(INDEX(模板组合!G:G,MATCH(主线关卡!$G116,模板组合!$A:$A,0))="","",INDEX(模板组合!G:G,MATCH(主线关卡!$G116,模板组合!$A:$A,0))),"")</f>
        <v/>
      </c>
    </row>
    <row r="117" spans="1:13" x14ac:dyDescent="0.2">
      <c r="A117" s="26" t="str">
        <f t="shared" si="1"/>
        <v>10411</v>
      </c>
      <c r="B117" s="26">
        <v>104</v>
      </c>
      <c r="C117" s="27">
        <v>11</v>
      </c>
      <c r="D117" s="26">
        <v>41</v>
      </c>
      <c r="E117" s="26">
        <v>1</v>
      </c>
      <c r="F117" s="25" t="s">
        <v>5</v>
      </c>
      <c r="G117" s="26" t="s">
        <v>88</v>
      </c>
      <c r="H117" s="33" t="str">
        <f>IFERROR(IF(INDEX(模板组合!B:B,MATCH(主线关卡!$G117,模板组合!$A:$A,0))="","",INDEX(模板组合!B:B,MATCH(主线关卡!$G117,模板组合!$A:$A,0))),"")</f>
        <v>双刃鬼兵</v>
      </c>
      <c r="I117" s="42" t="str">
        <f>IFERROR(IF(INDEX(模板组合!C:C,MATCH(主线关卡!$G117,模板组合!$A:$A,0))="","",INDEX(模板组合!C:C,MATCH(主线关卡!$G117,模板组合!$A:$A,0))),"")</f>
        <v/>
      </c>
      <c r="J117" s="33" t="str">
        <f>IFERROR(IF(INDEX(模板组合!D:D,MATCH(主线关卡!$G117,模板组合!$A:$A,0))="","",INDEX(模板组合!D:D,MATCH(主线关卡!$G117,模板组合!$A:$A,0))),"")</f>
        <v>砍刀鬼兵</v>
      </c>
      <c r="K117" s="34" t="str">
        <f>IFERROR(IF(INDEX(模板组合!E:E,MATCH(主线关卡!$G117,模板组合!$A:$A,0))="","",INDEX(模板组合!E:E,MATCH(主线关卡!$G117,模板组合!$A:$A,0))),"")</f>
        <v/>
      </c>
      <c r="L117" s="46" t="str">
        <f>IFERROR(IF(INDEX(模板组合!F:F,MATCH(主线关卡!$G117,模板组合!$A:$A,0))="","",INDEX(模板组合!F:F,MATCH(主线关卡!$G117,模板组合!$A:$A,0))),"")</f>
        <v>双刃鬼兵</v>
      </c>
      <c r="M117" s="34" t="str">
        <f>IFERROR(IF(INDEX(模板组合!G:G,MATCH(主线关卡!$G117,模板组合!$A:$A,0))="","",INDEX(模板组合!G:G,MATCH(主线关卡!$G117,模板组合!$A:$A,0))),"")</f>
        <v/>
      </c>
    </row>
    <row r="118" spans="1:13" x14ac:dyDescent="0.2">
      <c r="A118" s="26" t="str">
        <f t="shared" si="1"/>
        <v>10412</v>
      </c>
      <c r="B118" s="26">
        <v>104</v>
      </c>
      <c r="C118" s="27">
        <v>12</v>
      </c>
      <c r="D118" s="26">
        <v>42</v>
      </c>
      <c r="E118" s="26">
        <v>1</v>
      </c>
      <c r="F118" s="25" t="s">
        <v>6</v>
      </c>
      <c r="G118" s="26" t="s">
        <v>92</v>
      </c>
      <c r="H118" s="33" t="str">
        <f>IFERROR(IF(INDEX(模板组合!B:B,MATCH(主线关卡!$G118,模板组合!$A:$A,0))="","",INDEX(模板组合!B:B,MATCH(主线关卡!$G118,模板组合!$A:$A,0))),"")</f>
        <v>小蜘蛛</v>
      </c>
      <c r="I118" s="42" t="str">
        <f>IFERROR(IF(INDEX(模板组合!C:C,MATCH(主线关卡!$G118,模板组合!$A:$A,0))="","",INDEX(模板组合!C:C,MATCH(主线关卡!$G118,模板组合!$A:$A,0))),"")</f>
        <v/>
      </c>
      <c r="J118" s="33" t="str">
        <f>IFERROR(IF(INDEX(模板组合!D:D,MATCH(主线关卡!$G118,模板组合!$A:$A,0))="","",INDEX(模板组合!D:D,MATCH(主线关卡!$G118,模板组合!$A:$A,0))),"")</f>
        <v>小蜘蛛</v>
      </c>
      <c r="K118" s="34" t="str">
        <f>IFERROR(IF(INDEX(模板组合!E:E,MATCH(主线关卡!$G118,模板组合!$A:$A,0))="","",INDEX(模板组合!E:E,MATCH(主线关卡!$G118,模板组合!$A:$A,0))),"")</f>
        <v/>
      </c>
      <c r="L118" s="46" t="str">
        <f>IFERROR(IF(INDEX(模板组合!F:F,MATCH(主线关卡!$G118,模板组合!$A:$A,0))="","",INDEX(模板组合!F:F,MATCH(主线关卡!$G118,模板组合!$A:$A,0))),"")</f>
        <v>小蜘蛛</v>
      </c>
      <c r="M118" s="34" t="str">
        <f>IFERROR(IF(INDEX(模板组合!G:G,MATCH(主线关卡!$G118,模板组合!$A:$A,0))="","",INDEX(模板组合!G:G,MATCH(主线关卡!$G118,模板组合!$A:$A,0))),"")</f>
        <v/>
      </c>
    </row>
    <row r="119" spans="1:13" x14ac:dyDescent="0.2">
      <c r="A119" s="26" t="str">
        <f t="shared" si="1"/>
        <v>10413</v>
      </c>
      <c r="B119" s="26">
        <v>104</v>
      </c>
      <c r="C119" s="27">
        <v>13</v>
      </c>
      <c r="D119" s="26">
        <v>43</v>
      </c>
      <c r="E119" s="26">
        <v>1</v>
      </c>
      <c r="F119" s="25" t="s">
        <v>5</v>
      </c>
      <c r="G119" s="26" t="s">
        <v>89</v>
      </c>
      <c r="H119" s="33" t="str">
        <f>IFERROR(IF(INDEX(模板组合!B:B,MATCH(主线关卡!$G119,模板组合!$A:$A,0))="","",INDEX(模板组合!B:B,MATCH(主线关卡!$G119,模板组合!$A:$A,0))),"")</f>
        <v>砍刀鬼兵</v>
      </c>
      <c r="I119" s="42" t="str">
        <f>IFERROR(IF(INDEX(模板组合!C:C,MATCH(主线关卡!$G119,模板组合!$A:$A,0))="","",INDEX(模板组合!C:C,MATCH(主线关卡!$G119,模板组合!$A:$A,0))),"")</f>
        <v/>
      </c>
      <c r="J119" s="33" t="str">
        <f>IFERROR(IF(INDEX(模板组合!D:D,MATCH(主线关卡!$G119,模板组合!$A:$A,0))="","",INDEX(模板组合!D:D,MATCH(主线关卡!$G119,模板组合!$A:$A,0))),"")</f>
        <v>链球鬼兵</v>
      </c>
      <c r="K119" s="34" t="str">
        <f>IFERROR(IF(INDEX(模板组合!E:E,MATCH(主线关卡!$G119,模板组合!$A:$A,0))="","",INDEX(模板组合!E:E,MATCH(主线关卡!$G119,模板组合!$A:$A,0))),"")</f>
        <v/>
      </c>
      <c r="L119" s="46" t="str">
        <f>IFERROR(IF(INDEX(模板组合!F:F,MATCH(主线关卡!$G119,模板组合!$A:$A,0))="","",INDEX(模板组合!F:F,MATCH(主线关卡!$G119,模板组合!$A:$A,0))),"")</f>
        <v>双刃鬼兵</v>
      </c>
      <c r="M119" s="34" t="str">
        <f>IFERROR(IF(INDEX(模板组合!G:G,MATCH(主线关卡!$G119,模板组合!$A:$A,0))="","",INDEX(模板组合!G:G,MATCH(主线关卡!$G119,模板组合!$A:$A,0))),"")</f>
        <v/>
      </c>
    </row>
    <row r="120" spans="1:13" x14ac:dyDescent="0.2">
      <c r="A120" s="26" t="str">
        <f t="shared" si="1"/>
        <v>10414</v>
      </c>
      <c r="B120" s="26">
        <v>104</v>
      </c>
      <c r="C120" s="27">
        <v>14</v>
      </c>
      <c r="D120" s="26">
        <v>44</v>
      </c>
      <c r="E120" s="26">
        <v>1</v>
      </c>
      <c r="F120" s="25" t="s">
        <v>5</v>
      </c>
      <c r="G120" s="26" t="s">
        <v>87</v>
      </c>
      <c r="H120" s="33" t="str">
        <f>IFERROR(IF(INDEX(模板组合!B:B,MATCH(主线关卡!$G120,模板组合!$A:$A,0))="","",INDEX(模板组合!B:B,MATCH(主线关卡!$G120,模板组合!$A:$A,0))),"")</f>
        <v>砍刀鬼兵</v>
      </c>
      <c r="I120" s="42" t="str">
        <f>IFERROR(IF(INDEX(模板组合!C:C,MATCH(主线关卡!$G120,模板组合!$A:$A,0))="","",INDEX(模板组合!C:C,MATCH(主线关卡!$G120,模板组合!$A:$A,0))),"")</f>
        <v/>
      </c>
      <c r="J120" s="33" t="str">
        <f>IFERROR(IF(INDEX(模板组合!D:D,MATCH(主线关卡!$G120,模板组合!$A:$A,0))="","",INDEX(模板组合!D:D,MATCH(主线关卡!$G120,模板组合!$A:$A,0))),"")</f>
        <v>砍刀鬼兵</v>
      </c>
      <c r="K120" s="34" t="str">
        <f>IFERROR(IF(INDEX(模板组合!E:E,MATCH(主线关卡!$G120,模板组合!$A:$A,0))="","",INDEX(模板组合!E:E,MATCH(主线关卡!$G120,模板组合!$A:$A,0))),"")</f>
        <v/>
      </c>
      <c r="L120" s="46" t="str">
        <f>IFERROR(IF(INDEX(模板组合!F:F,MATCH(主线关卡!$G120,模板组合!$A:$A,0))="","",INDEX(模板组合!F:F,MATCH(主线关卡!$G120,模板组合!$A:$A,0))),"")</f>
        <v>砍刀鬼兵</v>
      </c>
      <c r="M120" s="34" t="str">
        <f>IFERROR(IF(INDEX(模板组合!G:G,MATCH(主线关卡!$G120,模板组合!$A:$A,0))="","",INDEX(模板组合!G:G,MATCH(主线关卡!$G120,模板组合!$A:$A,0))),"")</f>
        <v/>
      </c>
    </row>
    <row r="121" spans="1:13" ht="15" thickBot="1" x14ac:dyDescent="0.25">
      <c r="A121" s="29" t="str">
        <f t="shared" si="1"/>
        <v>10415</v>
      </c>
      <c r="B121" s="29">
        <v>104</v>
      </c>
      <c r="C121" s="30">
        <v>15</v>
      </c>
      <c r="D121" s="29">
        <v>45</v>
      </c>
      <c r="E121" s="29">
        <v>1</v>
      </c>
      <c r="F121" s="28" t="s">
        <v>6</v>
      </c>
      <c r="G121" s="29" t="s">
        <v>93</v>
      </c>
      <c r="H121" s="35" t="str">
        <f>IFERROR(IF(INDEX(模板组合!B:B,MATCH(主线关卡!$G121,模板组合!$A:$A,0))="","",INDEX(模板组合!B:B,MATCH(主线关卡!$G121,模板组合!$A:$A,0))),"")</f>
        <v>小蜘蛛</v>
      </c>
      <c r="I121" s="43" t="str">
        <f>IFERROR(IF(INDEX(模板组合!C:C,MATCH(主线关卡!$G121,模板组合!$A:$A,0))="","",INDEX(模板组合!C:C,MATCH(主线关卡!$G121,模板组合!$A:$A,0))),"")</f>
        <v/>
      </c>
      <c r="J121" s="35" t="str">
        <f>IFERROR(IF(INDEX(模板组合!D:D,MATCH(主线关卡!$G121,模板组合!$A:$A,0))="","",INDEX(模板组合!D:D,MATCH(主线关卡!$G121,模板组合!$A:$A,0))),"")</f>
        <v>山蜘蛛</v>
      </c>
      <c r="K121" s="36" t="str">
        <f>IFERROR(IF(INDEX(模板组合!E:E,MATCH(主线关卡!$G121,模板组合!$A:$A,0))="","",INDEX(模板组合!E:E,MATCH(主线关卡!$G121,模板组合!$A:$A,0))),"")</f>
        <v/>
      </c>
      <c r="L121" s="47" t="str">
        <f>IFERROR(IF(INDEX(模板组合!F:F,MATCH(主线关卡!$G121,模板组合!$A:$A,0))="","",INDEX(模板组合!F:F,MATCH(主线关卡!$G121,模板组合!$A:$A,0))),"")</f>
        <v>小蜘蛛</v>
      </c>
      <c r="M121" s="36" t="str">
        <f>IFERROR(IF(INDEX(模板组合!G:G,MATCH(主线关卡!$G121,模板组合!$A:$A,0))="","",INDEX(模板组合!G:G,MATCH(主线关卡!$G121,模板组合!$A:$A,0))),"")</f>
        <v/>
      </c>
    </row>
    <row r="122" spans="1:13" x14ac:dyDescent="0.2">
      <c r="A122" s="23" t="str">
        <f t="shared" si="1"/>
        <v>1051</v>
      </c>
      <c r="B122" s="23">
        <v>105</v>
      </c>
      <c r="C122" s="24">
        <v>1</v>
      </c>
      <c r="D122" s="23">
        <v>46</v>
      </c>
      <c r="E122" s="23">
        <v>1</v>
      </c>
      <c r="F122" s="22" t="s">
        <v>5</v>
      </c>
      <c r="G122" s="23" t="s">
        <v>92</v>
      </c>
      <c r="H122" s="31" t="str">
        <f>IFERROR(IF(INDEX(模板组合!B:B,MATCH(主线关卡!$G122,模板组合!$A:$A,0))="","",INDEX(模板组合!B:B,MATCH(主线关卡!$G122,模板组合!$A:$A,0))),"")</f>
        <v>小蜘蛛</v>
      </c>
      <c r="I122" s="41" t="str">
        <f>IFERROR(IF(INDEX(模板组合!C:C,MATCH(主线关卡!$G122,模板组合!$A:$A,0))="","",INDEX(模板组合!C:C,MATCH(主线关卡!$G122,模板组合!$A:$A,0))),"")</f>
        <v/>
      </c>
      <c r="J122" s="31" t="str">
        <f>IFERROR(IF(INDEX(模板组合!D:D,MATCH(主线关卡!$G122,模板组合!$A:$A,0))="","",INDEX(模板组合!D:D,MATCH(主线关卡!$G122,模板组合!$A:$A,0))),"")</f>
        <v>小蜘蛛</v>
      </c>
      <c r="K122" s="32" t="str">
        <f>IFERROR(IF(INDEX(模板组合!E:E,MATCH(主线关卡!$G122,模板组合!$A:$A,0))="","",INDEX(模板组合!E:E,MATCH(主线关卡!$G122,模板组合!$A:$A,0))),"")</f>
        <v/>
      </c>
      <c r="L122" s="45" t="str">
        <f>IFERROR(IF(INDEX(模板组合!F:F,MATCH(主线关卡!$G122,模板组合!$A:$A,0))="","",INDEX(模板组合!F:F,MATCH(主线关卡!$G122,模板组合!$A:$A,0))),"")</f>
        <v>小蜘蛛</v>
      </c>
      <c r="M122" s="32" t="str">
        <f>IFERROR(IF(INDEX(模板组合!G:G,MATCH(主线关卡!$G122,模板组合!$A:$A,0))="","",INDEX(模板组合!G:G,MATCH(主线关卡!$G122,模板组合!$A:$A,0))),"")</f>
        <v/>
      </c>
    </row>
    <row r="123" spans="1:13" x14ac:dyDescent="0.2">
      <c r="A123" s="26" t="str">
        <f t="shared" si="1"/>
        <v>1052</v>
      </c>
      <c r="B123" s="26">
        <v>105</v>
      </c>
      <c r="C123" s="27">
        <v>2</v>
      </c>
      <c r="D123" s="26">
        <v>47</v>
      </c>
      <c r="E123" s="26">
        <v>1</v>
      </c>
      <c r="F123" s="25" t="s">
        <v>5</v>
      </c>
      <c r="G123" s="26" t="s">
        <v>94</v>
      </c>
      <c r="H123" s="33" t="str">
        <f>IFERROR(IF(INDEX(模板组合!B:B,MATCH(主线关卡!$G123,模板组合!$A:$A,0))="","",INDEX(模板组合!B:B,MATCH(主线关卡!$G123,模板组合!$A:$A,0))),"")</f>
        <v>魔导机兵团</v>
      </c>
      <c r="I123" s="42" t="str">
        <f>IFERROR(IF(INDEX(模板组合!C:C,MATCH(主线关卡!$G123,模板组合!$A:$A,0))="","",INDEX(模板组合!C:C,MATCH(主线关卡!$G123,模板组合!$A:$A,0))),"")</f>
        <v/>
      </c>
      <c r="J123" s="33" t="str">
        <f>IFERROR(IF(INDEX(模板组合!D:D,MATCH(主线关卡!$G123,模板组合!$A:$A,0))="","",INDEX(模板组合!D:D,MATCH(主线关卡!$G123,模板组合!$A:$A,0))),"")</f>
        <v>魔导机兵团</v>
      </c>
      <c r="K123" s="34" t="str">
        <f>IFERROR(IF(INDEX(模板组合!E:E,MATCH(主线关卡!$G123,模板组合!$A:$A,0))="","",INDEX(模板组合!E:E,MATCH(主线关卡!$G123,模板组合!$A:$A,0))),"")</f>
        <v/>
      </c>
      <c r="L123" s="46" t="str">
        <f>IFERROR(IF(INDEX(模板组合!F:F,MATCH(主线关卡!$G123,模板组合!$A:$A,0))="","",INDEX(模板组合!F:F,MATCH(主线关卡!$G123,模板组合!$A:$A,0))),"")</f>
        <v>魔导机兵团</v>
      </c>
      <c r="M123" s="34" t="str">
        <f>IFERROR(IF(INDEX(模板组合!G:G,MATCH(主线关卡!$G123,模板组合!$A:$A,0))="","",INDEX(模板组合!G:G,MATCH(主线关卡!$G123,模板组合!$A:$A,0))),"")</f>
        <v/>
      </c>
    </row>
    <row r="124" spans="1:13" x14ac:dyDescent="0.2">
      <c r="A124" s="26" t="str">
        <f t="shared" si="1"/>
        <v>1053</v>
      </c>
      <c r="B124" s="26">
        <v>105</v>
      </c>
      <c r="C124" s="27">
        <v>3</v>
      </c>
      <c r="D124" s="26">
        <v>48</v>
      </c>
      <c r="E124" s="26">
        <v>1</v>
      </c>
      <c r="F124" s="25" t="s">
        <v>6</v>
      </c>
      <c r="G124" s="26" t="s">
        <v>248</v>
      </c>
      <c r="H124" s="33" t="str">
        <f>IFERROR(IF(INDEX(模板组合!B:B,MATCH(主线关卡!$G124,模板组合!$A:$A,0))="","",INDEX(模板组合!B:B,MATCH(主线关卡!$G124,模板组合!$A:$A,0))),"")</f>
        <v/>
      </c>
      <c r="I124" s="42" t="str">
        <f>IFERROR(IF(INDEX(模板组合!C:C,MATCH(主线关卡!$G124,模板组合!$A:$A,0))="","",INDEX(模板组合!C:C,MATCH(主线关卡!$G124,模板组合!$A:$A,0))),"")</f>
        <v/>
      </c>
      <c r="J124" s="33" t="str">
        <f>IFERROR(IF(INDEX(模板组合!D:D,MATCH(主线关卡!$G124,模板组合!$A:$A,0))="","",INDEX(模板组合!D:D,MATCH(主线关卡!$G124,模板组合!$A:$A,0))),"")</f>
        <v/>
      </c>
      <c r="K124" s="34" t="str">
        <f>IFERROR(IF(INDEX(模板组合!E:E,MATCH(主线关卡!$G124,模板组合!$A:$A,0))="","",INDEX(模板组合!E:E,MATCH(主线关卡!$G124,模板组合!$A:$A,0))),"")</f>
        <v/>
      </c>
      <c r="L124" s="46" t="str">
        <f>IFERROR(IF(INDEX(模板组合!F:F,MATCH(主线关卡!$G124,模板组合!$A:$A,0))="","",INDEX(模板组合!F:F,MATCH(主线关卡!$G124,模板组合!$A:$A,0))),"")</f>
        <v/>
      </c>
      <c r="M124" s="34" t="str">
        <f>IFERROR(IF(INDEX(模板组合!G:G,MATCH(主线关卡!$G124,模板组合!$A:$A,0))="","",INDEX(模板组合!G:G,MATCH(主线关卡!$G124,模板组合!$A:$A,0))),"")</f>
        <v/>
      </c>
    </row>
    <row r="125" spans="1:13" x14ac:dyDescent="0.2">
      <c r="A125" s="26" t="str">
        <f t="shared" si="1"/>
        <v>1054</v>
      </c>
      <c r="B125" s="26">
        <v>105</v>
      </c>
      <c r="C125" s="27">
        <v>4</v>
      </c>
      <c r="D125" s="26">
        <v>49</v>
      </c>
      <c r="E125" s="26">
        <v>1</v>
      </c>
      <c r="F125" s="25" t="s">
        <v>5</v>
      </c>
      <c r="G125" s="26" t="s">
        <v>94</v>
      </c>
      <c r="H125" s="33" t="str">
        <f>IFERROR(IF(INDEX(模板组合!B:B,MATCH(主线关卡!$G125,模板组合!$A:$A,0))="","",INDEX(模板组合!B:B,MATCH(主线关卡!$G125,模板组合!$A:$A,0))),"")</f>
        <v>魔导机兵团</v>
      </c>
      <c r="I125" s="42" t="str">
        <f>IFERROR(IF(INDEX(模板组合!C:C,MATCH(主线关卡!$G125,模板组合!$A:$A,0))="","",INDEX(模板组合!C:C,MATCH(主线关卡!$G125,模板组合!$A:$A,0))),"")</f>
        <v/>
      </c>
      <c r="J125" s="33" t="str">
        <f>IFERROR(IF(INDEX(模板组合!D:D,MATCH(主线关卡!$G125,模板组合!$A:$A,0))="","",INDEX(模板组合!D:D,MATCH(主线关卡!$G125,模板组合!$A:$A,0))),"")</f>
        <v>魔导机兵团</v>
      </c>
      <c r="K125" s="34" t="str">
        <f>IFERROR(IF(INDEX(模板组合!E:E,MATCH(主线关卡!$G125,模板组合!$A:$A,0))="","",INDEX(模板组合!E:E,MATCH(主线关卡!$G125,模板组合!$A:$A,0))),"")</f>
        <v/>
      </c>
      <c r="L125" s="46" t="str">
        <f>IFERROR(IF(INDEX(模板组合!F:F,MATCH(主线关卡!$G125,模板组合!$A:$A,0))="","",INDEX(模板组合!F:F,MATCH(主线关卡!$G125,模板组合!$A:$A,0))),"")</f>
        <v>魔导机兵团</v>
      </c>
      <c r="M125" s="34" t="str">
        <f>IFERROR(IF(INDEX(模板组合!G:G,MATCH(主线关卡!$G125,模板组合!$A:$A,0))="","",INDEX(模板组合!G:G,MATCH(主线关卡!$G125,模板组合!$A:$A,0))),"")</f>
        <v/>
      </c>
    </row>
    <row r="126" spans="1:13" x14ac:dyDescent="0.2">
      <c r="A126" s="26" t="str">
        <f t="shared" si="1"/>
        <v>1055</v>
      </c>
      <c r="B126" s="26">
        <v>105</v>
      </c>
      <c r="C126" s="27">
        <v>5</v>
      </c>
      <c r="D126" s="26">
        <v>50</v>
      </c>
      <c r="E126" s="26">
        <v>1</v>
      </c>
      <c r="F126" s="25" t="s">
        <v>5</v>
      </c>
      <c r="G126" s="26" t="s">
        <v>81</v>
      </c>
      <c r="H126" s="33" t="str">
        <f>IFERROR(IF(INDEX(模板组合!B:B,MATCH(主线关卡!$G126,模板组合!$A:$A,0))="","",INDEX(模板组合!B:B,MATCH(主线关卡!$G126,模板组合!$A:$A,0))),"")</f>
        <v>盖文</v>
      </c>
      <c r="I126" s="42" t="str">
        <f>IFERROR(IF(INDEX(模板组合!C:C,MATCH(主线关卡!$G126,模板组合!$A:$A,0))="","",INDEX(模板组合!C:C,MATCH(主线关卡!$G126,模板组合!$A:$A,0))),"")</f>
        <v>西方龙</v>
      </c>
      <c r="J126" s="33" t="str">
        <f>IFERROR(IF(INDEX(模板组合!D:D,MATCH(主线关卡!$G126,模板组合!$A:$A,0))="","",INDEX(模板组合!D:D,MATCH(主线关卡!$G126,模板组合!$A:$A,0))),"")</f>
        <v>北落师门</v>
      </c>
      <c r="K126" s="34" t="str">
        <f>IFERROR(IF(INDEX(模板组合!E:E,MATCH(主线关卡!$G126,模板组合!$A:$A,0))="","",INDEX(模板组合!E:E,MATCH(主线关卡!$G126,模板组合!$A:$A,0))),"")</f>
        <v>石灵明</v>
      </c>
      <c r="L126" s="46" t="str">
        <f>IFERROR(IF(INDEX(模板组合!F:F,MATCH(主线关卡!$G126,模板组合!$A:$A,0))="","",INDEX(模板组合!F:F,MATCH(主线关卡!$G126,模板组合!$A:$A,0))),"")</f>
        <v>红莲·缇娜</v>
      </c>
      <c r="M126" s="34" t="str">
        <f>IFERROR(IF(INDEX(模板组合!G:G,MATCH(主线关卡!$G126,模板组合!$A:$A,0))="","",INDEX(模板组合!G:G,MATCH(主线关卡!$G126,模板组合!$A:$A,0))),"")</f>
        <v>天使·缇娜</v>
      </c>
    </row>
    <row r="127" spans="1:13" x14ac:dyDescent="0.2">
      <c r="A127" s="26" t="str">
        <f t="shared" si="1"/>
        <v>1056</v>
      </c>
      <c r="B127" s="26">
        <v>105</v>
      </c>
      <c r="C127" s="27">
        <v>6</v>
      </c>
      <c r="D127" s="26">
        <v>51</v>
      </c>
      <c r="E127" s="26">
        <v>1</v>
      </c>
      <c r="F127" s="25" t="s">
        <v>6</v>
      </c>
      <c r="G127" s="26" t="s">
        <v>248</v>
      </c>
      <c r="H127" s="33" t="str">
        <f>IFERROR(IF(INDEX(模板组合!B:B,MATCH(主线关卡!$G127,模板组合!$A:$A,0))="","",INDEX(模板组合!B:B,MATCH(主线关卡!$G127,模板组合!$A:$A,0))),"")</f>
        <v/>
      </c>
      <c r="I127" s="42" t="str">
        <f>IFERROR(IF(INDEX(模板组合!C:C,MATCH(主线关卡!$G127,模板组合!$A:$A,0))="","",INDEX(模板组合!C:C,MATCH(主线关卡!$G127,模板组合!$A:$A,0))),"")</f>
        <v/>
      </c>
      <c r="J127" s="33" t="str">
        <f>IFERROR(IF(INDEX(模板组合!D:D,MATCH(主线关卡!$G127,模板组合!$A:$A,0))="","",INDEX(模板组合!D:D,MATCH(主线关卡!$G127,模板组合!$A:$A,0))),"")</f>
        <v/>
      </c>
      <c r="K127" s="34" t="str">
        <f>IFERROR(IF(INDEX(模板组合!E:E,MATCH(主线关卡!$G127,模板组合!$A:$A,0))="","",INDEX(模板组合!E:E,MATCH(主线关卡!$G127,模板组合!$A:$A,0))),"")</f>
        <v/>
      </c>
      <c r="L127" s="46" t="str">
        <f>IFERROR(IF(INDEX(模板组合!F:F,MATCH(主线关卡!$G127,模板组合!$A:$A,0))="","",INDEX(模板组合!F:F,MATCH(主线关卡!$G127,模板组合!$A:$A,0))),"")</f>
        <v/>
      </c>
      <c r="M127" s="34" t="str">
        <f>IFERROR(IF(INDEX(模板组合!G:G,MATCH(主线关卡!$G127,模板组合!$A:$A,0))="","",INDEX(模板组合!G:G,MATCH(主线关卡!$G127,模板组合!$A:$A,0))),"")</f>
        <v/>
      </c>
    </row>
    <row r="128" spans="1:13" x14ac:dyDescent="0.2">
      <c r="A128" s="26" t="str">
        <f t="shared" si="1"/>
        <v>1057</v>
      </c>
      <c r="B128" s="26">
        <v>105</v>
      </c>
      <c r="C128" s="27">
        <v>7</v>
      </c>
      <c r="D128" s="26">
        <v>52</v>
      </c>
      <c r="E128" s="26">
        <v>1</v>
      </c>
      <c r="F128" s="25" t="s">
        <v>5</v>
      </c>
      <c r="G128" s="26" t="s">
        <v>55</v>
      </c>
      <c r="H128" s="33" t="str">
        <f>IFERROR(IF(INDEX(模板组合!B:B,MATCH(主线关卡!$G128,模板组合!$A:$A,0))="","",INDEX(模板组合!B:B,MATCH(主线关卡!$G128,模板组合!$A:$A,0))),"")</f>
        <v>战斗夏玲</v>
      </c>
      <c r="I128" s="42" t="str">
        <f>IFERROR(IF(INDEX(模板组合!C:C,MATCH(主线关卡!$G128,模板组合!$A:$A,0))="","",INDEX(模板组合!C:C,MATCH(主线关卡!$G128,模板组合!$A:$A,0))),"")</f>
        <v>李轩辕</v>
      </c>
      <c r="J128" s="33" t="str">
        <f>IFERROR(IF(INDEX(模板组合!D:D,MATCH(主线关卡!$G128,模板组合!$A:$A,0))="","",INDEX(模板组合!D:D,MATCH(主线关卡!$G128,模板组合!$A:$A,0))),"")</f>
        <v>阎风吒</v>
      </c>
      <c r="K128" s="34" t="str">
        <f>IFERROR(IF(INDEX(模板组合!E:E,MATCH(主线关卡!$G128,模板组合!$A:$A,0))="","",INDEX(模板组合!E:E,MATCH(主线关卡!$G128,模板组合!$A:$A,0))),"")</f>
        <v>飞廉</v>
      </c>
      <c r="L128" s="46" t="str">
        <f>IFERROR(IF(INDEX(模板组合!F:F,MATCH(主线关卡!$G128,模板组合!$A:$A,0))="","",INDEX(模板组合!F:F,MATCH(主线关卡!$G128,模板组合!$A:$A,0))),"")</f>
        <v>常服曹焱兵</v>
      </c>
      <c r="M128" s="34" t="str">
        <f>IFERROR(IF(INDEX(模板组合!G:G,MATCH(主线关卡!$G128,模板组合!$A:$A,0))="","",INDEX(模板组合!G:G,MATCH(主线关卡!$G128,模板组合!$A:$A,0))),"")</f>
        <v>许褚</v>
      </c>
    </row>
    <row r="129" spans="1:13" x14ac:dyDescent="0.2">
      <c r="A129" s="26" t="str">
        <f t="shared" si="1"/>
        <v>1058</v>
      </c>
      <c r="B129" s="26">
        <v>105</v>
      </c>
      <c r="C129" s="27">
        <v>8</v>
      </c>
      <c r="D129" s="26">
        <v>53</v>
      </c>
      <c r="E129" s="26">
        <v>1</v>
      </c>
      <c r="F129" s="25" t="s">
        <v>5</v>
      </c>
      <c r="G129" s="26" t="s">
        <v>72</v>
      </c>
      <c r="H129" s="33" t="str">
        <f>IFERROR(IF(INDEX(模板组合!B:B,MATCH(主线关卡!$G129,模板组合!$A:$A,0))="","",INDEX(模板组合!B:B,MATCH(主线关卡!$G129,模板组合!$A:$A,0))),"")</f>
        <v>战斗夏玲</v>
      </c>
      <c r="I129" s="42" t="str">
        <f>IFERROR(IF(INDEX(模板组合!C:C,MATCH(主线关卡!$G129,模板组合!$A:$A,0))="","",INDEX(模板组合!C:C,MATCH(主线关卡!$G129,模板组合!$A:$A,0))),"")</f>
        <v>李轩辕</v>
      </c>
      <c r="J129" s="33" t="str">
        <f>IFERROR(IF(INDEX(模板组合!D:D,MATCH(主线关卡!$G129,模板组合!$A:$A,0))="","",INDEX(模板组合!D:D,MATCH(主线关卡!$G129,模板组合!$A:$A,0))),"")</f>
        <v>刘羽禅</v>
      </c>
      <c r="K129" s="34" t="str">
        <f>IFERROR(IF(INDEX(模板组合!E:E,MATCH(主线关卡!$G129,模板组合!$A:$A,0))="","",INDEX(模板组合!E:E,MATCH(主线关卡!$G129,模板组合!$A:$A,0))),"")</f>
        <v>张飞</v>
      </c>
      <c r="L129" s="46" t="str">
        <f>IFERROR(IF(INDEX(模板组合!F:F,MATCH(主线关卡!$G129,模板组合!$A:$A,0))="","",INDEX(模板组合!F:F,MATCH(主线关卡!$G129,模板组合!$A:$A,0))),"")</f>
        <v>战斗曹焱兵</v>
      </c>
      <c r="M129" s="34" t="str">
        <f>IFERROR(IF(INDEX(模板组合!G:G,MATCH(主线关卡!$G129,模板组合!$A:$A,0))="","",INDEX(模板组合!G:G,MATCH(主线关卡!$G129,模板组合!$A:$A,0))),"")</f>
        <v>夏侯惇</v>
      </c>
    </row>
    <row r="130" spans="1:13" x14ac:dyDescent="0.2">
      <c r="A130" s="26" t="str">
        <f t="shared" si="1"/>
        <v>1059</v>
      </c>
      <c r="B130" s="26">
        <v>105</v>
      </c>
      <c r="C130" s="27">
        <v>9</v>
      </c>
      <c r="D130" s="26">
        <v>54</v>
      </c>
      <c r="E130" s="26">
        <v>1</v>
      </c>
      <c r="F130" s="25" t="s">
        <v>4</v>
      </c>
      <c r="G130" s="26"/>
      <c r="H130" s="33" t="str">
        <f>IFERROR(IF(INDEX(模板组合!B:B,MATCH(主线关卡!$G130,模板组合!$A:$A,0))="","",INDEX(模板组合!B:B,MATCH(主线关卡!$G130,模板组合!$A:$A,0))),"")</f>
        <v/>
      </c>
      <c r="I130" s="42" t="str">
        <f>IFERROR(IF(INDEX(模板组合!C:C,MATCH(主线关卡!$G130,模板组合!$A:$A,0))="","",INDEX(模板组合!C:C,MATCH(主线关卡!$G130,模板组合!$A:$A,0))),"")</f>
        <v/>
      </c>
      <c r="J130" s="33" t="str">
        <f>IFERROR(IF(INDEX(模板组合!D:D,MATCH(主线关卡!$G130,模板组合!$A:$A,0))="","",INDEX(模板组合!D:D,MATCH(主线关卡!$G130,模板组合!$A:$A,0))),"")</f>
        <v/>
      </c>
      <c r="K130" s="34" t="str">
        <f>IFERROR(IF(INDEX(模板组合!E:E,MATCH(主线关卡!$G130,模板组合!$A:$A,0))="","",INDEX(模板组合!E:E,MATCH(主线关卡!$G130,模板组合!$A:$A,0))),"")</f>
        <v/>
      </c>
      <c r="L130" s="46" t="str">
        <f>IFERROR(IF(INDEX(模板组合!F:F,MATCH(主线关卡!$G130,模板组合!$A:$A,0))="","",INDEX(模板组合!F:F,MATCH(主线关卡!$G130,模板组合!$A:$A,0))),"")</f>
        <v/>
      </c>
      <c r="M130" s="34" t="str">
        <f>IFERROR(IF(INDEX(模板组合!G:G,MATCH(主线关卡!$G130,模板组合!$A:$A,0))="","",INDEX(模板组合!G:G,MATCH(主线关卡!$G130,模板组合!$A:$A,0))),"")</f>
        <v/>
      </c>
    </row>
    <row r="131" spans="1:13" x14ac:dyDescent="0.2">
      <c r="A131" s="26" t="str">
        <f t="shared" ref="A131:A151" si="2">B131&amp;C131</f>
        <v>10510</v>
      </c>
      <c r="B131" s="26">
        <v>105</v>
      </c>
      <c r="C131" s="27">
        <v>10</v>
      </c>
      <c r="D131" s="26">
        <v>55</v>
      </c>
      <c r="E131" s="26">
        <v>1</v>
      </c>
      <c r="F131" s="25" t="s">
        <v>5</v>
      </c>
      <c r="G131" s="26" t="s">
        <v>81</v>
      </c>
      <c r="H131" s="33" t="str">
        <f>IFERROR(IF(INDEX(模板组合!B:B,MATCH(主线关卡!$G131,模板组合!$A:$A,0))="","",INDEX(模板组合!B:B,MATCH(主线关卡!$G131,模板组合!$A:$A,0))),"")</f>
        <v>盖文</v>
      </c>
      <c r="I131" s="42" t="str">
        <f>IFERROR(IF(INDEX(模板组合!C:C,MATCH(主线关卡!$G131,模板组合!$A:$A,0))="","",INDEX(模板组合!C:C,MATCH(主线关卡!$G131,模板组合!$A:$A,0))),"")</f>
        <v>西方龙</v>
      </c>
      <c r="J131" s="33" t="str">
        <f>IFERROR(IF(INDEX(模板组合!D:D,MATCH(主线关卡!$G131,模板组合!$A:$A,0))="","",INDEX(模板组合!D:D,MATCH(主线关卡!$G131,模板组合!$A:$A,0))),"")</f>
        <v>北落师门</v>
      </c>
      <c r="K131" s="34" t="str">
        <f>IFERROR(IF(INDEX(模板组合!E:E,MATCH(主线关卡!$G131,模板组合!$A:$A,0))="","",INDEX(模板组合!E:E,MATCH(主线关卡!$G131,模板组合!$A:$A,0))),"")</f>
        <v>石灵明</v>
      </c>
      <c r="L131" s="46" t="str">
        <f>IFERROR(IF(INDEX(模板组合!F:F,MATCH(主线关卡!$G131,模板组合!$A:$A,0))="","",INDEX(模板组合!F:F,MATCH(主线关卡!$G131,模板组合!$A:$A,0))),"")</f>
        <v>红莲·缇娜</v>
      </c>
      <c r="M131" s="34" t="str">
        <f>IFERROR(IF(INDEX(模板组合!G:G,MATCH(主线关卡!$G131,模板组合!$A:$A,0))="","",INDEX(模板组合!G:G,MATCH(主线关卡!$G131,模板组合!$A:$A,0))),"")</f>
        <v>天使·缇娜</v>
      </c>
    </row>
    <row r="132" spans="1:13" x14ac:dyDescent="0.2">
      <c r="A132" s="26" t="str">
        <f t="shared" si="2"/>
        <v>10511</v>
      </c>
      <c r="B132" s="26">
        <v>105</v>
      </c>
      <c r="C132" s="27">
        <v>11</v>
      </c>
      <c r="D132" s="26">
        <v>56</v>
      </c>
      <c r="E132" s="26">
        <v>1</v>
      </c>
      <c r="F132" s="25" t="s">
        <v>5</v>
      </c>
      <c r="G132" s="26" t="s">
        <v>64</v>
      </c>
      <c r="H132" s="33" t="str">
        <f>IFERROR(IF(INDEX(模板组合!B:B,MATCH(主线关卡!$G132,模板组合!$A:$A,0))="","",INDEX(模板组合!B:B,MATCH(主线关卡!$G132,模板组合!$A:$A,0))),"")</f>
        <v>战斗曹焱兵</v>
      </c>
      <c r="I132" s="42" t="str">
        <f>IFERROR(IF(INDEX(模板组合!C:C,MATCH(主线关卡!$G132,模板组合!$A:$A,0))="","",INDEX(模板组合!C:C,MATCH(主线关卡!$G132,模板组合!$A:$A,0))),"")</f>
        <v>张郃</v>
      </c>
      <c r="J132" s="33" t="str">
        <f>IFERROR(IF(INDEX(模板组合!D:D,MATCH(主线关卡!$G132,模板组合!$A:$A,0))="","",INDEX(模板组合!D:D,MATCH(主线关卡!$G132,模板组合!$A:$A,0))),"")</f>
        <v>红莲·缇娜</v>
      </c>
      <c r="K132" s="34" t="str">
        <f>IFERROR(IF(INDEX(模板组合!E:E,MATCH(主线关卡!$G132,模板组合!$A:$A,0))="","",INDEX(模板组合!E:E,MATCH(主线关卡!$G132,模板组合!$A:$A,0))),"")</f>
        <v>天使·缇娜</v>
      </c>
      <c r="L132" s="46" t="str">
        <f>IFERROR(IF(INDEX(模板组合!F:F,MATCH(主线关卡!$G132,模板组合!$A:$A,0))="","",INDEX(模板组合!F:F,MATCH(主线关卡!$G132,模板组合!$A:$A,0))),"")</f>
        <v>吉拉</v>
      </c>
      <c r="M132" s="34" t="str">
        <f>IFERROR(IF(INDEX(模板组合!G:G,MATCH(主线关卡!$G132,模板组合!$A:$A,0))="","",INDEX(模板组合!G:G,MATCH(主线关卡!$G132,模板组合!$A:$A,0))),"")</f>
        <v>食火蜥</v>
      </c>
    </row>
    <row r="133" spans="1:13" x14ac:dyDescent="0.2">
      <c r="A133" s="26" t="str">
        <f t="shared" si="2"/>
        <v>10512</v>
      </c>
      <c r="B133" s="26">
        <v>105</v>
      </c>
      <c r="C133" s="27">
        <v>12</v>
      </c>
      <c r="D133" s="26">
        <v>57</v>
      </c>
      <c r="E133" s="26">
        <v>1</v>
      </c>
      <c r="F133" s="25" t="s">
        <v>6</v>
      </c>
      <c r="G133" s="26" t="s">
        <v>83</v>
      </c>
      <c r="H133" s="33" t="str">
        <f>IFERROR(IF(INDEX(模板组合!B:B,MATCH(主线关卡!$G133,模板组合!$A:$A,0))="","",INDEX(模板组合!B:B,MATCH(主线关卡!$G133,模板组合!$A:$A,0))),"")</f>
        <v>战斗夏玲</v>
      </c>
      <c r="I133" s="42" t="str">
        <f>IFERROR(IF(INDEX(模板组合!C:C,MATCH(主线关卡!$G133,模板组合!$A:$A,0))="","",INDEX(模板组合!C:C,MATCH(主线关卡!$G133,模板组合!$A:$A,0))),"")</f>
        <v>李轩辕</v>
      </c>
      <c r="J133" s="33" t="str">
        <f>IFERROR(IF(INDEX(模板组合!D:D,MATCH(主线关卡!$G133,模板组合!$A:$A,0))="","",INDEX(模板组合!D:D,MATCH(主线关卡!$G133,模板组合!$A:$A,0))),"")</f>
        <v>黑尔·坎普</v>
      </c>
      <c r="K133" s="34" t="str">
        <f>IFERROR(IF(INDEX(模板组合!E:E,MATCH(主线关卡!$G133,模板组合!$A:$A,0))="","",INDEX(模板组合!E:E,MATCH(主线关卡!$G133,模板组合!$A:$A,0))),"")</f>
        <v>塞伯罗斯</v>
      </c>
      <c r="L133" s="46" t="str">
        <f>IFERROR(IF(INDEX(模板组合!F:F,MATCH(主线关卡!$G133,模板组合!$A:$A,0))="","",INDEX(模板组合!F:F,MATCH(主线关卡!$G133,模板组合!$A:$A,0))),"")</f>
        <v>战斗曹焱兵</v>
      </c>
      <c r="M133" s="34" t="str">
        <f>IFERROR(IF(INDEX(模板组合!G:G,MATCH(主线关卡!$G133,模板组合!$A:$A,0))="","",INDEX(模板组合!G:G,MATCH(主线关卡!$G133,模板组合!$A:$A,0))),"")</f>
        <v>徐晃</v>
      </c>
    </row>
    <row r="134" spans="1:13" x14ac:dyDescent="0.2">
      <c r="A134" s="26" t="str">
        <f t="shared" si="2"/>
        <v>10513</v>
      </c>
      <c r="B134" s="26">
        <v>105</v>
      </c>
      <c r="C134" s="27">
        <v>13</v>
      </c>
      <c r="D134" s="26">
        <v>58</v>
      </c>
      <c r="E134" s="26">
        <v>1</v>
      </c>
      <c r="F134" s="25" t="s">
        <v>5</v>
      </c>
      <c r="G134" s="26" t="s">
        <v>78</v>
      </c>
      <c r="H134" s="33" t="str">
        <f>IFERROR(IF(INDEX(模板组合!B:B,MATCH(主线关卡!$G134,模板组合!$A:$A,0))="","",INDEX(模板组合!B:B,MATCH(主线关卡!$G134,模板组合!$A:$A,0))),"")</f>
        <v>战斗夏玲</v>
      </c>
      <c r="I134" s="42" t="str">
        <f>IFERROR(IF(INDEX(模板组合!C:C,MATCH(主线关卡!$G134,模板组合!$A:$A,0))="","",INDEX(模板组合!C:C,MATCH(主线关卡!$G134,模板组合!$A:$A,0))),"")</f>
        <v>李轩辕</v>
      </c>
      <c r="J134" s="33" t="str">
        <f>IFERROR(IF(INDEX(模板组合!D:D,MATCH(主线关卡!$G134,模板组合!$A:$A,0))="","",INDEX(模板组合!D:D,MATCH(主线关卡!$G134,模板组合!$A:$A,0))),"")</f>
        <v>阎巧巧</v>
      </c>
      <c r="K134" s="34" t="str">
        <f>IFERROR(IF(INDEX(模板组合!E:E,MATCH(主线关卡!$G134,模板组合!$A:$A,0))="","",INDEX(模板组合!E:E,MATCH(主线关卡!$G134,模板组合!$A:$A,0))),"")</f>
        <v>烈风螳螂</v>
      </c>
      <c r="L134" s="46" t="str">
        <f>IFERROR(IF(INDEX(模板组合!F:F,MATCH(主线关卡!$G134,模板组合!$A:$A,0))="","",INDEX(模板组合!F:F,MATCH(主线关卡!$G134,模板组合!$A:$A,0))),"")</f>
        <v>战斗曹焱兵</v>
      </c>
      <c r="M134" s="34" t="str">
        <f>IFERROR(IF(INDEX(模板组合!G:G,MATCH(主线关卡!$G134,模板组合!$A:$A,0))="","",INDEX(模板组合!G:G,MATCH(主线关卡!$G134,模板组合!$A:$A,0))),"")</f>
        <v>典韦</v>
      </c>
    </row>
    <row r="135" spans="1:13" x14ac:dyDescent="0.2">
      <c r="A135" s="26" t="str">
        <f t="shared" si="2"/>
        <v>10514</v>
      </c>
      <c r="B135" s="26">
        <v>105</v>
      </c>
      <c r="C135" s="27">
        <v>14</v>
      </c>
      <c r="D135" s="26">
        <v>59</v>
      </c>
      <c r="E135" s="26">
        <v>1</v>
      </c>
      <c r="F135" s="25" t="s">
        <v>5</v>
      </c>
      <c r="G135" s="26" t="s">
        <v>72</v>
      </c>
      <c r="H135" s="33" t="str">
        <f>IFERROR(IF(INDEX(模板组合!B:B,MATCH(主线关卡!$G135,模板组合!$A:$A,0))="","",INDEX(模板组合!B:B,MATCH(主线关卡!$G135,模板组合!$A:$A,0))),"")</f>
        <v>战斗夏玲</v>
      </c>
      <c r="I135" s="42" t="str">
        <f>IFERROR(IF(INDEX(模板组合!C:C,MATCH(主线关卡!$G135,模板组合!$A:$A,0))="","",INDEX(模板组合!C:C,MATCH(主线关卡!$G135,模板组合!$A:$A,0))),"")</f>
        <v>李轩辕</v>
      </c>
      <c r="J135" s="33" t="str">
        <f>IFERROR(IF(INDEX(模板组合!D:D,MATCH(主线关卡!$G135,模板组合!$A:$A,0))="","",INDEX(模板组合!D:D,MATCH(主线关卡!$G135,模板组合!$A:$A,0))),"")</f>
        <v>刘羽禅</v>
      </c>
      <c r="K135" s="34" t="str">
        <f>IFERROR(IF(INDEX(模板组合!E:E,MATCH(主线关卡!$G135,模板组合!$A:$A,0))="","",INDEX(模板组合!E:E,MATCH(主线关卡!$G135,模板组合!$A:$A,0))),"")</f>
        <v>张飞</v>
      </c>
      <c r="L135" s="46" t="str">
        <f>IFERROR(IF(INDEX(模板组合!F:F,MATCH(主线关卡!$G135,模板组合!$A:$A,0))="","",INDEX(模板组合!F:F,MATCH(主线关卡!$G135,模板组合!$A:$A,0))),"")</f>
        <v>战斗曹焱兵</v>
      </c>
      <c r="M135" s="34" t="str">
        <f>IFERROR(IF(INDEX(模板组合!G:G,MATCH(主线关卡!$G135,模板组合!$A:$A,0))="","",INDEX(模板组合!G:G,MATCH(主线关卡!$G135,模板组合!$A:$A,0))),"")</f>
        <v>夏侯惇</v>
      </c>
    </row>
    <row r="136" spans="1:13" ht="15" thickBot="1" x14ac:dyDescent="0.25">
      <c r="A136" s="29" t="str">
        <f t="shared" si="2"/>
        <v>10515</v>
      </c>
      <c r="B136" s="29">
        <v>105</v>
      </c>
      <c r="C136" s="30">
        <v>15</v>
      </c>
      <c r="D136" s="29">
        <v>60</v>
      </c>
      <c r="E136" s="29">
        <v>1</v>
      </c>
      <c r="F136" s="28" t="s">
        <v>4</v>
      </c>
      <c r="G136" s="29"/>
      <c r="H136" s="35" t="str">
        <f>IFERROR(IF(INDEX(模板组合!B:B,MATCH(主线关卡!$G136,模板组合!$A:$A,0))="","",INDEX(模板组合!B:B,MATCH(主线关卡!$G136,模板组合!$A:$A,0))),"")</f>
        <v/>
      </c>
      <c r="I136" s="43" t="str">
        <f>IFERROR(IF(INDEX(模板组合!C:C,MATCH(主线关卡!$G136,模板组合!$A:$A,0))="","",INDEX(模板组合!C:C,MATCH(主线关卡!$G136,模板组合!$A:$A,0))),"")</f>
        <v/>
      </c>
      <c r="J136" s="35" t="str">
        <f>IFERROR(IF(INDEX(模板组合!D:D,MATCH(主线关卡!$G136,模板组合!$A:$A,0))="","",INDEX(模板组合!D:D,MATCH(主线关卡!$G136,模板组合!$A:$A,0))),"")</f>
        <v/>
      </c>
      <c r="K136" s="36" t="str">
        <f>IFERROR(IF(INDEX(模板组合!E:E,MATCH(主线关卡!$G136,模板组合!$A:$A,0))="","",INDEX(模板组合!E:E,MATCH(主线关卡!$G136,模板组合!$A:$A,0))),"")</f>
        <v/>
      </c>
      <c r="L136" s="47" t="str">
        <f>IFERROR(IF(INDEX(模板组合!F:F,MATCH(主线关卡!$G136,模板组合!$A:$A,0))="","",INDEX(模板组合!F:F,MATCH(主线关卡!$G136,模板组合!$A:$A,0))),"")</f>
        <v/>
      </c>
      <c r="M136" s="36" t="str">
        <f>IFERROR(IF(INDEX(模板组合!G:G,MATCH(主线关卡!$G136,模板组合!$A:$A,0))="","",INDEX(模板组合!G:G,MATCH(主线关卡!$G136,模板组合!$A:$A,0))),"")</f>
        <v/>
      </c>
    </row>
    <row r="137" spans="1:13" x14ac:dyDescent="0.2">
      <c r="A137" s="23" t="str">
        <f t="shared" si="2"/>
        <v>1061</v>
      </c>
      <c r="B137" s="23">
        <v>106</v>
      </c>
      <c r="C137" s="24">
        <v>1</v>
      </c>
      <c r="D137" s="23">
        <v>61</v>
      </c>
      <c r="E137" s="23">
        <v>1</v>
      </c>
      <c r="F137" s="22" t="s">
        <v>5</v>
      </c>
      <c r="G137" s="23" t="s">
        <v>69</v>
      </c>
      <c r="H137" s="31" t="str">
        <f>IFERROR(IF(INDEX(模板组合!B:B,MATCH(主线关卡!$G137,模板组合!$A:$A,0))="","",INDEX(模板组合!B:B,MATCH(主线关卡!$G137,模板组合!$A:$A,0))),"")</f>
        <v>南御夫</v>
      </c>
      <c r="I137" s="41" t="str">
        <f>IFERROR(IF(INDEX(模板组合!C:C,MATCH(主线关卡!$G137,模板组合!$A:$A,0))="","",INDEX(模板组合!C:C,MATCH(主线关卡!$G137,模板组合!$A:$A,0))),"")</f>
        <v>噬日</v>
      </c>
      <c r="J137" s="31" t="str">
        <f>IFERROR(IF(INDEX(模板组合!D:D,MATCH(主线关卡!$G137,模板组合!$A:$A,0))="","",INDEX(模板组合!D:D,MATCH(主线关卡!$G137,模板组合!$A:$A,0))),"")</f>
        <v>吕仙宫</v>
      </c>
      <c r="K137" s="32" t="str">
        <f>IFERROR(IF(INDEX(模板组合!E:E,MATCH(主线关卡!$G137,模板组合!$A:$A,0))="","",INDEX(模板组合!E:E,MATCH(主线关卡!$G137,模板组合!$A:$A,0))),"")</f>
        <v>高顺</v>
      </c>
      <c r="L137" s="45" t="str">
        <f>IFERROR(IF(INDEX(模板组合!F:F,MATCH(主线关卡!$G137,模板组合!$A:$A,0))="","",INDEX(模板组合!F:F,MATCH(主线关卡!$G137,模板组合!$A:$A,0))),"")</f>
        <v>战斗夏玲</v>
      </c>
      <c r="M137" s="32" t="str">
        <f>IFERROR(IF(INDEX(模板组合!G:G,MATCH(主线关卡!$G137,模板组合!$A:$A,0))="","",INDEX(模板组合!G:G,MATCH(主线关卡!$G137,模板组合!$A:$A,0))),"")</f>
        <v>李轩辕</v>
      </c>
    </row>
    <row r="138" spans="1:13" x14ac:dyDescent="0.2">
      <c r="A138" s="26" t="str">
        <f t="shared" si="2"/>
        <v>1062</v>
      </c>
      <c r="B138" s="26">
        <v>106</v>
      </c>
      <c r="C138" s="27">
        <v>2</v>
      </c>
      <c r="D138" s="26">
        <v>62</v>
      </c>
      <c r="E138" s="26">
        <v>1</v>
      </c>
      <c r="F138" s="25" t="s">
        <v>5</v>
      </c>
      <c r="G138" s="26" t="s">
        <v>81</v>
      </c>
      <c r="H138" s="33" t="str">
        <f>IFERROR(IF(INDEX(模板组合!B:B,MATCH(主线关卡!$G138,模板组合!$A:$A,0))="","",INDEX(模板组合!B:B,MATCH(主线关卡!$G138,模板组合!$A:$A,0))),"")</f>
        <v>盖文</v>
      </c>
      <c r="I138" s="42" t="str">
        <f>IFERROR(IF(INDEX(模板组合!C:C,MATCH(主线关卡!$G138,模板组合!$A:$A,0))="","",INDEX(模板组合!C:C,MATCH(主线关卡!$G138,模板组合!$A:$A,0))),"")</f>
        <v>西方龙</v>
      </c>
      <c r="J138" s="33" t="str">
        <f>IFERROR(IF(INDEX(模板组合!D:D,MATCH(主线关卡!$G138,模板组合!$A:$A,0))="","",INDEX(模板组合!D:D,MATCH(主线关卡!$G138,模板组合!$A:$A,0))),"")</f>
        <v>北落师门</v>
      </c>
      <c r="K138" s="34" t="str">
        <f>IFERROR(IF(INDEX(模板组合!E:E,MATCH(主线关卡!$G138,模板组合!$A:$A,0))="","",INDEX(模板组合!E:E,MATCH(主线关卡!$G138,模板组合!$A:$A,0))),"")</f>
        <v>石灵明</v>
      </c>
      <c r="L138" s="46" t="str">
        <f>IFERROR(IF(INDEX(模板组合!F:F,MATCH(主线关卡!$G138,模板组合!$A:$A,0))="","",INDEX(模板组合!F:F,MATCH(主线关卡!$G138,模板组合!$A:$A,0))),"")</f>
        <v>红莲·缇娜</v>
      </c>
      <c r="M138" s="34" t="str">
        <f>IFERROR(IF(INDEX(模板组合!G:G,MATCH(主线关卡!$G138,模板组合!$A:$A,0))="","",INDEX(模板组合!G:G,MATCH(主线关卡!$G138,模板组合!$A:$A,0))),"")</f>
        <v>天使·缇娜</v>
      </c>
    </row>
    <row r="139" spans="1:13" x14ac:dyDescent="0.2">
      <c r="A139" s="26" t="str">
        <f t="shared" si="2"/>
        <v>1063</v>
      </c>
      <c r="B139" s="26">
        <v>106</v>
      </c>
      <c r="C139" s="27">
        <v>3</v>
      </c>
      <c r="D139" s="26">
        <v>63</v>
      </c>
      <c r="E139" s="26">
        <v>1</v>
      </c>
      <c r="F139" s="25" t="s">
        <v>6</v>
      </c>
      <c r="G139" s="26" t="s">
        <v>352</v>
      </c>
      <c r="H139" s="33" t="str">
        <f>IFERROR(IF(INDEX(模板组合!B:B,MATCH(主线关卡!$G139,模板组合!$A:$A,0))="","",INDEX(模板组合!B:B,MATCH(主线关卡!$G139,模板组合!$A:$A,0))),"")</f>
        <v>小蜘蛛</v>
      </c>
      <c r="I139" s="42" t="str">
        <f>IFERROR(IF(INDEX(模板组合!C:C,MATCH(主线关卡!$G139,模板组合!$A:$A,0))="","",INDEX(模板组合!C:C,MATCH(主线关卡!$G139,模板组合!$A:$A,0))),"")</f>
        <v/>
      </c>
      <c r="J139" s="33" t="str">
        <f>IFERROR(IF(INDEX(模板组合!D:D,MATCH(主线关卡!$G139,模板组合!$A:$A,0))="","",INDEX(模板组合!D:D,MATCH(主线关卡!$G139,模板组合!$A:$A,0))),"")</f>
        <v>黑尔·坎普</v>
      </c>
      <c r="K139" s="34" t="str">
        <f>IFERROR(IF(INDEX(模板组合!E:E,MATCH(主线关卡!$G139,模板组合!$A:$A,0))="","",INDEX(模板组合!E:E,MATCH(主线关卡!$G139,模板组合!$A:$A,0))),"")</f>
        <v>塞伯罗斯</v>
      </c>
      <c r="L139" s="46" t="str">
        <f>IFERROR(IF(INDEX(模板组合!F:F,MATCH(主线关卡!$G139,模板组合!$A:$A,0))="","",INDEX(模板组合!F:F,MATCH(主线关卡!$G139,模板组合!$A:$A,0))),"")</f>
        <v>小蜘蛛</v>
      </c>
      <c r="M139" s="34" t="str">
        <f>IFERROR(IF(INDEX(模板组合!G:G,MATCH(主线关卡!$G139,模板组合!$A:$A,0))="","",INDEX(模板组合!G:G,MATCH(主线关卡!$G139,模板组合!$A:$A,0))),"")</f>
        <v/>
      </c>
    </row>
    <row r="140" spans="1:13" x14ac:dyDescent="0.2">
      <c r="A140" s="26" t="str">
        <f t="shared" si="2"/>
        <v>1064</v>
      </c>
      <c r="B140" s="26">
        <v>106</v>
      </c>
      <c r="C140" s="27">
        <v>4</v>
      </c>
      <c r="D140" s="26">
        <v>64</v>
      </c>
      <c r="E140" s="26">
        <v>1</v>
      </c>
      <c r="F140" s="25" t="s">
        <v>5</v>
      </c>
      <c r="G140" s="26" t="s">
        <v>134</v>
      </c>
      <c r="H140" s="33" t="str">
        <f>IFERROR(IF(INDEX(模板组合!B:B,MATCH(主线关卡!$G140,模板组合!$A:$A,0))="","",INDEX(模板组合!B:B,MATCH(主线关卡!$G140,模板组合!$A:$A,0))),"")</f>
        <v>常服曹焱兵</v>
      </c>
      <c r="I140" s="42" t="str">
        <f>IFERROR(IF(INDEX(模板组合!C:C,MATCH(主线关卡!$G140,模板组合!$A:$A,0))="","",INDEX(模板组合!C:C,MATCH(主线关卡!$G140,模板组合!$A:$A,0))),"")</f>
        <v>张郃</v>
      </c>
      <c r="J140" s="33" t="str">
        <f>IFERROR(IF(INDEX(模板组合!D:D,MATCH(主线关卡!$G140,模板组合!$A:$A,0))="","",INDEX(模板组合!D:D,MATCH(主线关卡!$G140,模板组合!$A:$A,0))),"")</f>
        <v>刘羽禅</v>
      </c>
      <c r="K140" s="34" t="str">
        <f>IFERROR(IF(INDEX(模板组合!E:E,MATCH(主线关卡!$G140,模板组合!$A:$A,0))="","",INDEX(模板组合!E:E,MATCH(主线关卡!$G140,模板组合!$A:$A,0))),"")</f>
        <v>张飞</v>
      </c>
      <c r="L140" s="46" t="str">
        <f>IFERROR(IF(INDEX(模板组合!F:F,MATCH(主线关卡!$G140,模板组合!$A:$A,0))="","",INDEX(模板组合!F:F,MATCH(主线关卡!$G140,模板组合!$A:$A,0))),"")</f>
        <v>战斗曹焱兵</v>
      </c>
      <c r="M140" s="34" t="str">
        <f>IFERROR(IF(INDEX(模板组合!G:G,MATCH(主线关卡!$G140,模板组合!$A:$A,0))="","",INDEX(模板组合!G:G,MATCH(主线关卡!$G140,模板组合!$A:$A,0))),"")</f>
        <v>徐晃</v>
      </c>
    </row>
    <row r="141" spans="1:13" x14ac:dyDescent="0.2">
      <c r="A141" s="26" t="str">
        <f t="shared" si="2"/>
        <v>1065</v>
      </c>
      <c r="B141" s="26">
        <v>106</v>
      </c>
      <c r="C141" s="27">
        <v>5</v>
      </c>
      <c r="D141" s="26">
        <v>65</v>
      </c>
      <c r="E141" s="26">
        <v>1</v>
      </c>
      <c r="F141" s="25" t="s">
        <v>5</v>
      </c>
      <c r="G141" s="26" t="s">
        <v>135</v>
      </c>
      <c r="H141" s="33" t="str">
        <f>IFERROR(IF(INDEX(模板组合!B:B,MATCH(主线关卡!$G141,模板组合!$A:$A,0))="","",INDEX(模板组合!B:B,MATCH(主线关卡!$G141,模板组合!$A:$A,0))),"")</f>
        <v>常服曹焱兵</v>
      </c>
      <c r="I141" s="42" t="str">
        <f>IFERROR(IF(INDEX(模板组合!C:C,MATCH(主线关卡!$G141,模板组合!$A:$A,0))="","",INDEX(模板组合!C:C,MATCH(主线关卡!$G141,模板组合!$A:$A,0))),"")</f>
        <v>张郃</v>
      </c>
      <c r="J141" s="33" t="str">
        <f>IFERROR(IF(INDEX(模板组合!D:D,MATCH(主线关卡!$G141,模板组合!$A:$A,0))="","",INDEX(模板组合!D:D,MATCH(主线关卡!$G141,模板组合!$A:$A,0))),"")</f>
        <v>战斗曹焱兵</v>
      </c>
      <c r="K141" s="34" t="str">
        <f>IFERROR(IF(INDEX(模板组合!E:E,MATCH(主线关卡!$G141,模板组合!$A:$A,0))="","",INDEX(模板组合!E:E,MATCH(主线关卡!$G141,模板组合!$A:$A,0))),"")</f>
        <v>徐晃</v>
      </c>
      <c r="L141" s="46" t="str">
        <f>IFERROR(IF(INDEX(模板组合!F:F,MATCH(主线关卡!$G141,模板组合!$A:$A,0))="","",INDEX(模板组合!F:F,MATCH(主线关卡!$G141,模板组合!$A:$A,0))),"")</f>
        <v>吉拉</v>
      </c>
      <c r="M141" s="34" t="str">
        <f>IFERROR(IF(INDEX(模板组合!G:G,MATCH(主线关卡!$G141,模板组合!$A:$A,0))="","",INDEX(模板组合!G:G,MATCH(主线关卡!$G141,模板组合!$A:$A,0))),"")</f>
        <v>食火蜥</v>
      </c>
    </row>
    <row r="142" spans="1:13" x14ac:dyDescent="0.2">
      <c r="A142" s="26" t="str">
        <f t="shared" si="2"/>
        <v>1066</v>
      </c>
      <c r="B142" s="26">
        <v>106</v>
      </c>
      <c r="C142" s="27">
        <v>6</v>
      </c>
      <c r="D142" s="26">
        <v>66</v>
      </c>
      <c r="E142" s="26">
        <v>1</v>
      </c>
      <c r="F142" s="25" t="s">
        <v>6</v>
      </c>
      <c r="G142" s="26" t="s">
        <v>353</v>
      </c>
      <c r="H142" s="33" t="str">
        <f>IFERROR(IF(INDEX(模板组合!B:B,MATCH(主线关卡!$G142,模板组合!$A:$A,0))="","",INDEX(模板组合!B:B,MATCH(主线关卡!$G142,模板组合!$A:$A,0))),"")</f>
        <v>魔导机兵团</v>
      </c>
      <c r="I142" s="42" t="str">
        <f>IFERROR(IF(INDEX(模板组合!C:C,MATCH(主线关卡!$G142,模板组合!$A:$A,0))="","",INDEX(模板组合!C:C,MATCH(主线关卡!$G142,模板组合!$A:$A,0))),"")</f>
        <v/>
      </c>
      <c r="J142" s="33" t="str">
        <f>IFERROR(IF(INDEX(模板组合!D:D,MATCH(主线关卡!$G142,模板组合!$A:$A,0))="","",INDEX(模板组合!D:D,MATCH(主线关卡!$G142,模板组合!$A:$A,0))),"")</f>
        <v>黑尔·坎普</v>
      </c>
      <c r="K142" s="34" t="str">
        <f>IFERROR(IF(INDEX(模板组合!E:E,MATCH(主线关卡!$G142,模板组合!$A:$A,0))="","",INDEX(模板组合!E:E,MATCH(主线关卡!$G142,模板组合!$A:$A,0))),"")</f>
        <v>塞伯罗斯</v>
      </c>
      <c r="L142" s="46" t="str">
        <f>IFERROR(IF(INDEX(模板组合!F:F,MATCH(主线关卡!$G142,模板组合!$A:$A,0))="","",INDEX(模板组合!F:F,MATCH(主线关卡!$G142,模板组合!$A:$A,0))),"")</f>
        <v>魔导机兵团</v>
      </c>
      <c r="M142" s="34" t="str">
        <f>IFERROR(IF(INDEX(模板组合!G:G,MATCH(主线关卡!$G142,模板组合!$A:$A,0))="","",INDEX(模板组合!G:G,MATCH(主线关卡!$G142,模板组合!$A:$A,0))),"")</f>
        <v/>
      </c>
    </row>
    <row r="143" spans="1:13" x14ac:dyDescent="0.2">
      <c r="A143" s="26" t="str">
        <f t="shared" si="2"/>
        <v>1067</v>
      </c>
      <c r="B143" s="26">
        <v>106</v>
      </c>
      <c r="C143" s="27">
        <v>7</v>
      </c>
      <c r="D143" s="26">
        <v>67</v>
      </c>
      <c r="E143" s="26">
        <v>1</v>
      </c>
      <c r="F143" s="25" t="s">
        <v>5</v>
      </c>
      <c r="G143" s="26" t="s">
        <v>78</v>
      </c>
      <c r="H143" s="33" t="str">
        <f>IFERROR(IF(INDEX(模板组合!B:B,MATCH(主线关卡!$G143,模板组合!$A:$A,0))="","",INDEX(模板组合!B:B,MATCH(主线关卡!$G143,模板组合!$A:$A,0))),"")</f>
        <v>战斗夏玲</v>
      </c>
      <c r="I143" s="42" t="str">
        <f>IFERROR(IF(INDEX(模板组合!C:C,MATCH(主线关卡!$G143,模板组合!$A:$A,0))="","",INDEX(模板组合!C:C,MATCH(主线关卡!$G143,模板组合!$A:$A,0))),"")</f>
        <v>李轩辕</v>
      </c>
      <c r="J143" s="33" t="str">
        <f>IFERROR(IF(INDEX(模板组合!D:D,MATCH(主线关卡!$G143,模板组合!$A:$A,0))="","",INDEX(模板组合!D:D,MATCH(主线关卡!$G143,模板组合!$A:$A,0))),"")</f>
        <v>阎巧巧</v>
      </c>
      <c r="K143" s="34" t="str">
        <f>IFERROR(IF(INDEX(模板组合!E:E,MATCH(主线关卡!$G143,模板组合!$A:$A,0))="","",INDEX(模板组合!E:E,MATCH(主线关卡!$G143,模板组合!$A:$A,0))),"")</f>
        <v>烈风螳螂</v>
      </c>
      <c r="L143" s="46" t="str">
        <f>IFERROR(IF(INDEX(模板组合!F:F,MATCH(主线关卡!$G143,模板组合!$A:$A,0))="","",INDEX(模板组合!F:F,MATCH(主线关卡!$G143,模板组合!$A:$A,0))),"")</f>
        <v>战斗曹焱兵</v>
      </c>
      <c r="M143" s="34" t="str">
        <f>IFERROR(IF(INDEX(模板组合!G:G,MATCH(主线关卡!$G143,模板组合!$A:$A,0))="","",INDEX(模板组合!G:G,MATCH(主线关卡!$G143,模板组合!$A:$A,0))),"")</f>
        <v>典韦</v>
      </c>
    </row>
    <row r="144" spans="1:13" x14ac:dyDescent="0.2">
      <c r="A144" s="26" t="str">
        <f t="shared" si="2"/>
        <v>1068</v>
      </c>
      <c r="B144" s="26">
        <v>106</v>
      </c>
      <c r="C144" s="27">
        <v>8</v>
      </c>
      <c r="D144" s="26">
        <v>68</v>
      </c>
      <c r="E144" s="26">
        <v>1</v>
      </c>
      <c r="F144" s="25" t="s">
        <v>5</v>
      </c>
      <c r="G144" s="26" t="s">
        <v>64</v>
      </c>
      <c r="H144" s="33" t="str">
        <f>IFERROR(IF(INDEX(模板组合!B:B,MATCH(主线关卡!$G144,模板组合!$A:$A,0))="","",INDEX(模板组合!B:B,MATCH(主线关卡!$G144,模板组合!$A:$A,0))),"")</f>
        <v>战斗曹焱兵</v>
      </c>
      <c r="I144" s="42" t="str">
        <f>IFERROR(IF(INDEX(模板组合!C:C,MATCH(主线关卡!$G144,模板组合!$A:$A,0))="","",INDEX(模板组合!C:C,MATCH(主线关卡!$G144,模板组合!$A:$A,0))),"")</f>
        <v>张郃</v>
      </c>
      <c r="J144" s="33" t="str">
        <f>IFERROR(IF(INDEX(模板组合!D:D,MATCH(主线关卡!$G144,模板组合!$A:$A,0))="","",INDEX(模板组合!D:D,MATCH(主线关卡!$G144,模板组合!$A:$A,0))),"")</f>
        <v>红莲·缇娜</v>
      </c>
      <c r="K144" s="34" t="str">
        <f>IFERROR(IF(INDEX(模板组合!E:E,MATCH(主线关卡!$G144,模板组合!$A:$A,0))="","",INDEX(模板组合!E:E,MATCH(主线关卡!$G144,模板组合!$A:$A,0))),"")</f>
        <v>天使·缇娜</v>
      </c>
      <c r="L144" s="46" t="str">
        <f>IFERROR(IF(INDEX(模板组合!F:F,MATCH(主线关卡!$G144,模板组合!$A:$A,0))="","",INDEX(模板组合!F:F,MATCH(主线关卡!$G144,模板组合!$A:$A,0))),"")</f>
        <v>吉拉</v>
      </c>
      <c r="M144" s="34" t="str">
        <f>IFERROR(IF(INDEX(模板组合!G:G,MATCH(主线关卡!$G144,模板组合!$A:$A,0))="","",INDEX(模板组合!G:G,MATCH(主线关卡!$G144,模板组合!$A:$A,0))),"")</f>
        <v>食火蜥</v>
      </c>
    </row>
    <row r="145" spans="1:13" x14ac:dyDescent="0.2">
      <c r="A145" s="26" t="str">
        <f t="shared" si="2"/>
        <v>1069</v>
      </c>
      <c r="B145" s="26">
        <v>106</v>
      </c>
      <c r="C145" s="27">
        <v>9</v>
      </c>
      <c r="D145" s="26">
        <v>69</v>
      </c>
      <c r="E145" s="26">
        <v>1</v>
      </c>
      <c r="F145" s="25" t="s">
        <v>4</v>
      </c>
      <c r="G145" s="26"/>
      <c r="H145" s="33" t="str">
        <f>IFERROR(IF(INDEX(模板组合!B:B,MATCH(主线关卡!$G145,模板组合!$A:$A,0))="","",INDEX(模板组合!B:B,MATCH(主线关卡!$G145,模板组合!$A:$A,0))),"")</f>
        <v/>
      </c>
      <c r="I145" s="42" t="str">
        <f>IFERROR(IF(INDEX(模板组合!C:C,MATCH(主线关卡!$G145,模板组合!$A:$A,0))="","",INDEX(模板组合!C:C,MATCH(主线关卡!$G145,模板组合!$A:$A,0))),"")</f>
        <v/>
      </c>
      <c r="J145" s="33" t="str">
        <f>IFERROR(IF(INDEX(模板组合!D:D,MATCH(主线关卡!$G145,模板组合!$A:$A,0))="","",INDEX(模板组合!D:D,MATCH(主线关卡!$G145,模板组合!$A:$A,0))),"")</f>
        <v/>
      </c>
      <c r="K145" s="34" t="str">
        <f>IFERROR(IF(INDEX(模板组合!E:E,MATCH(主线关卡!$G145,模板组合!$A:$A,0))="","",INDEX(模板组合!E:E,MATCH(主线关卡!$G145,模板组合!$A:$A,0))),"")</f>
        <v/>
      </c>
      <c r="L145" s="46" t="str">
        <f>IFERROR(IF(INDEX(模板组合!F:F,MATCH(主线关卡!$G145,模板组合!$A:$A,0))="","",INDEX(模板组合!F:F,MATCH(主线关卡!$G145,模板组合!$A:$A,0))),"")</f>
        <v/>
      </c>
      <c r="M145" s="34" t="str">
        <f>IFERROR(IF(INDEX(模板组合!G:G,MATCH(主线关卡!$G145,模板组合!$A:$A,0))="","",INDEX(模板组合!G:G,MATCH(主线关卡!$G145,模板组合!$A:$A,0))),"")</f>
        <v/>
      </c>
    </row>
    <row r="146" spans="1:13" x14ac:dyDescent="0.2">
      <c r="A146" s="26" t="str">
        <f t="shared" si="2"/>
        <v>10610</v>
      </c>
      <c r="B146" s="26">
        <v>106</v>
      </c>
      <c r="C146" s="27">
        <v>10</v>
      </c>
      <c r="D146" s="26">
        <v>70</v>
      </c>
      <c r="E146" s="26">
        <v>1</v>
      </c>
      <c r="F146" s="25" t="s">
        <v>5</v>
      </c>
      <c r="G146" s="26" t="s">
        <v>83</v>
      </c>
      <c r="H146" s="33" t="str">
        <f>IFERROR(IF(INDEX(模板组合!B:B,MATCH(主线关卡!$G146,模板组合!$A:$A,0))="","",INDEX(模板组合!B:B,MATCH(主线关卡!$G146,模板组合!$A:$A,0))),"")</f>
        <v>战斗夏玲</v>
      </c>
      <c r="I146" s="42" t="str">
        <f>IFERROR(IF(INDEX(模板组合!C:C,MATCH(主线关卡!$G146,模板组合!$A:$A,0))="","",INDEX(模板组合!C:C,MATCH(主线关卡!$G146,模板组合!$A:$A,0))),"")</f>
        <v>李轩辕</v>
      </c>
      <c r="J146" s="33" t="str">
        <f>IFERROR(IF(INDEX(模板组合!D:D,MATCH(主线关卡!$G146,模板组合!$A:$A,0))="","",INDEX(模板组合!D:D,MATCH(主线关卡!$G146,模板组合!$A:$A,0))),"")</f>
        <v>黑尔·坎普</v>
      </c>
      <c r="K146" s="34" t="str">
        <f>IFERROR(IF(INDEX(模板组合!E:E,MATCH(主线关卡!$G146,模板组合!$A:$A,0))="","",INDEX(模板组合!E:E,MATCH(主线关卡!$G146,模板组合!$A:$A,0))),"")</f>
        <v>塞伯罗斯</v>
      </c>
      <c r="L146" s="46" t="str">
        <f>IFERROR(IF(INDEX(模板组合!F:F,MATCH(主线关卡!$G146,模板组合!$A:$A,0))="","",INDEX(模板组合!F:F,MATCH(主线关卡!$G146,模板组合!$A:$A,0))),"")</f>
        <v>战斗曹焱兵</v>
      </c>
      <c r="M146" s="34" t="str">
        <f>IFERROR(IF(INDEX(模板组合!G:G,MATCH(主线关卡!$G146,模板组合!$A:$A,0))="","",INDEX(模板组合!G:G,MATCH(主线关卡!$G146,模板组合!$A:$A,0))),"")</f>
        <v>徐晃</v>
      </c>
    </row>
    <row r="147" spans="1:13" x14ac:dyDescent="0.2">
      <c r="A147" s="26" t="str">
        <f t="shared" si="2"/>
        <v>10611</v>
      </c>
      <c r="B147" s="26">
        <v>106</v>
      </c>
      <c r="C147" s="27">
        <v>11</v>
      </c>
      <c r="D147" s="26">
        <v>71</v>
      </c>
      <c r="E147" s="26">
        <v>1</v>
      </c>
      <c r="F147" s="25" t="s">
        <v>5</v>
      </c>
      <c r="G147" s="26" t="s">
        <v>86</v>
      </c>
      <c r="H147" s="33" t="str">
        <f>IFERROR(IF(INDEX(模板组合!B:B,MATCH(主线关卡!$G147,模板组合!$A:$A,0))="","",INDEX(模板组合!B:B,MATCH(主线关卡!$G147,模板组合!$A:$A,0))),"")</f>
        <v>常服曹焱兵</v>
      </c>
      <c r="I147" s="42" t="str">
        <f>IFERROR(IF(INDEX(模板组合!C:C,MATCH(主线关卡!$G147,模板组合!$A:$A,0))="","",INDEX(模板组合!C:C,MATCH(主线关卡!$G147,模板组合!$A:$A,0))),"")</f>
        <v>张郃</v>
      </c>
      <c r="J147" s="33" t="str">
        <f>IFERROR(IF(INDEX(模板组合!D:D,MATCH(主线关卡!$G147,模板组合!$A:$A,0))="","",INDEX(模板组合!D:D,MATCH(主线关卡!$G147,模板组合!$A:$A,0))),"")</f>
        <v>战斗曹焱兵</v>
      </c>
      <c r="K147" s="34" t="str">
        <f>IFERROR(IF(INDEX(模板组合!E:E,MATCH(主线关卡!$G147,模板组合!$A:$A,0))="","",INDEX(模板组合!E:E,MATCH(主线关卡!$G147,模板组合!$A:$A,0))),"")</f>
        <v>徐晃</v>
      </c>
      <c r="L147" s="46" t="str">
        <f>IFERROR(IF(INDEX(模板组合!F:F,MATCH(主线关卡!$G147,模板组合!$A:$A,0))="","",INDEX(模板组合!F:F,MATCH(主线关卡!$G147,模板组合!$A:$A,0))),"")</f>
        <v>红莲·缇娜</v>
      </c>
      <c r="M147" s="34" t="str">
        <f>IFERROR(IF(INDEX(模板组合!G:G,MATCH(主线关卡!$G147,模板组合!$A:$A,0))="","",INDEX(模板组合!G:G,MATCH(主线关卡!$G147,模板组合!$A:$A,0))),"")</f>
        <v>天使·缇娜</v>
      </c>
    </row>
    <row r="148" spans="1:13" x14ac:dyDescent="0.2">
      <c r="A148" s="26" t="str">
        <f t="shared" si="2"/>
        <v>10612</v>
      </c>
      <c r="B148" s="26">
        <v>106</v>
      </c>
      <c r="C148" s="27">
        <v>12</v>
      </c>
      <c r="D148" s="26">
        <v>72</v>
      </c>
      <c r="E148" s="26">
        <v>1</v>
      </c>
      <c r="F148" s="25" t="s">
        <v>6</v>
      </c>
      <c r="G148" s="26" t="s">
        <v>354</v>
      </c>
      <c r="H148" s="33" t="str">
        <f>IFERROR(IF(INDEX(模板组合!B:B,MATCH(主线关卡!$G148,模板组合!$A:$A,0))="","",INDEX(模板组合!B:B,MATCH(主线关卡!$G148,模板组合!$A:$A,0))),"")</f>
        <v>链球鬼兵</v>
      </c>
      <c r="I148" s="42" t="str">
        <f>IFERROR(IF(INDEX(模板组合!C:C,MATCH(主线关卡!$G148,模板组合!$A:$A,0))="","",INDEX(模板组合!C:C,MATCH(主线关卡!$G148,模板组合!$A:$A,0))),"")</f>
        <v/>
      </c>
      <c r="J148" s="33" t="str">
        <f>IFERROR(IF(INDEX(模板组合!D:D,MATCH(主线关卡!$G148,模板组合!$A:$A,0))="","",INDEX(模板组合!D:D,MATCH(主线关卡!$G148,模板组合!$A:$A,0))),"")</f>
        <v>黑尔·坎普</v>
      </c>
      <c r="K148" s="34" t="str">
        <f>IFERROR(IF(INDEX(模板组合!E:E,MATCH(主线关卡!$G148,模板组合!$A:$A,0))="","",INDEX(模板组合!E:E,MATCH(主线关卡!$G148,模板组合!$A:$A,0))),"")</f>
        <v>塞伯罗斯</v>
      </c>
      <c r="L148" s="46" t="str">
        <f>IFERROR(IF(INDEX(模板组合!F:F,MATCH(主线关卡!$G148,模板组合!$A:$A,0))="","",INDEX(模板组合!F:F,MATCH(主线关卡!$G148,模板组合!$A:$A,0))),"")</f>
        <v>链球鬼兵</v>
      </c>
      <c r="M148" s="34" t="str">
        <f>IFERROR(IF(INDEX(模板组合!G:G,MATCH(主线关卡!$G148,模板组合!$A:$A,0))="","",INDEX(模板组合!G:G,MATCH(主线关卡!$G148,模板组合!$A:$A,0))),"")</f>
        <v/>
      </c>
    </row>
    <row r="149" spans="1:13" x14ac:dyDescent="0.2">
      <c r="A149" s="26" t="str">
        <f t="shared" si="2"/>
        <v>10613</v>
      </c>
      <c r="B149" s="26">
        <v>106</v>
      </c>
      <c r="C149" s="27">
        <v>13</v>
      </c>
      <c r="D149" s="26">
        <v>73</v>
      </c>
      <c r="E149" s="26">
        <v>1</v>
      </c>
      <c r="F149" s="25" t="s">
        <v>5</v>
      </c>
      <c r="G149" s="26" t="s">
        <v>72</v>
      </c>
      <c r="H149" s="33" t="str">
        <f>IFERROR(IF(INDEX(模板组合!B:B,MATCH(主线关卡!$G149,模板组合!$A:$A,0))="","",INDEX(模板组合!B:B,MATCH(主线关卡!$G149,模板组合!$A:$A,0))),"")</f>
        <v>战斗夏玲</v>
      </c>
      <c r="I149" s="42" t="str">
        <f>IFERROR(IF(INDEX(模板组合!C:C,MATCH(主线关卡!$G149,模板组合!$A:$A,0))="","",INDEX(模板组合!C:C,MATCH(主线关卡!$G149,模板组合!$A:$A,0))),"")</f>
        <v>李轩辕</v>
      </c>
      <c r="J149" s="33" t="str">
        <f>IFERROR(IF(INDEX(模板组合!D:D,MATCH(主线关卡!$G149,模板组合!$A:$A,0))="","",INDEX(模板组合!D:D,MATCH(主线关卡!$G149,模板组合!$A:$A,0))),"")</f>
        <v>刘羽禅</v>
      </c>
      <c r="K149" s="34" t="str">
        <f>IFERROR(IF(INDEX(模板组合!E:E,MATCH(主线关卡!$G149,模板组合!$A:$A,0))="","",INDEX(模板组合!E:E,MATCH(主线关卡!$G149,模板组合!$A:$A,0))),"")</f>
        <v>张飞</v>
      </c>
      <c r="L149" s="46" t="str">
        <f>IFERROR(IF(INDEX(模板组合!F:F,MATCH(主线关卡!$G149,模板组合!$A:$A,0))="","",INDEX(模板组合!F:F,MATCH(主线关卡!$G149,模板组合!$A:$A,0))),"")</f>
        <v>战斗曹焱兵</v>
      </c>
      <c r="M149" s="34" t="str">
        <f>IFERROR(IF(INDEX(模板组合!G:G,MATCH(主线关卡!$G149,模板组合!$A:$A,0))="","",INDEX(模板组合!G:G,MATCH(主线关卡!$G149,模板组合!$A:$A,0))),"")</f>
        <v>夏侯惇</v>
      </c>
    </row>
    <row r="150" spans="1:13" x14ac:dyDescent="0.2">
      <c r="A150" s="26" t="str">
        <f t="shared" si="2"/>
        <v>10614</v>
      </c>
      <c r="B150" s="26">
        <v>106</v>
      </c>
      <c r="C150" s="27">
        <v>14</v>
      </c>
      <c r="D150" s="26">
        <v>74</v>
      </c>
      <c r="E150" s="26">
        <v>1</v>
      </c>
      <c r="F150" s="25" t="s">
        <v>5</v>
      </c>
      <c r="G150" s="26" t="s">
        <v>136</v>
      </c>
      <c r="H150" s="33" t="str">
        <f>IFERROR(IF(INDEX(模板组合!B:B,MATCH(主线关卡!$G150,模板组合!$A:$A,0))="","",INDEX(模板组合!B:B,MATCH(主线关卡!$G150,模板组合!$A:$A,0))),"")</f>
        <v>战斗曹焱兵</v>
      </c>
      <c r="I150" s="42" t="str">
        <f>IFERROR(IF(INDEX(模板组合!C:C,MATCH(主线关卡!$G150,模板组合!$A:$A,0))="","",INDEX(模板组合!C:C,MATCH(主线关卡!$G150,模板组合!$A:$A,0))),"")</f>
        <v>张郃</v>
      </c>
      <c r="J150" s="33" t="str">
        <f>IFERROR(IF(INDEX(模板组合!D:D,MATCH(主线关卡!$G150,模板组合!$A:$A,0))="","",INDEX(模板组合!D:D,MATCH(主线关卡!$G150,模板组合!$A:$A,0))),"")</f>
        <v>项昆仑</v>
      </c>
      <c r="K150" s="34" t="str">
        <f>IFERROR(IF(INDEX(模板组合!E:E,MATCH(主线关卡!$G150,模板组合!$A:$A,0))="","",INDEX(模板组合!E:E,MATCH(主线关卡!$G150,模板组合!$A:$A,0))),"")</f>
        <v>项羽</v>
      </c>
      <c r="L150" s="46" t="str">
        <f>IFERROR(IF(INDEX(模板组合!F:F,MATCH(主线关卡!$G150,模板组合!$A:$A,0))="","",INDEX(模板组合!F:F,MATCH(主线关卡!$G150,模板组合!$A:$A,0))),"")</f>
        <v>刘羽禅</v>
      </c>
      <c r="M150" s="34" t="str">
        <f>IFERROR(IF(INDEX(模板组合!G:G,MATCH(主线关卡!$G150,模板组合!$A:$A,0))="","",INDEX(模板组合!G:G,MATCH(主线关卡!$G150,模板组合!$A:$A,0))),"")</f>
        <v>关羽</v>
      </c>
    </row>
    <row r="151" spans="1:13" ht="15" thickBot="1" x14ac:dyDescent="0.25">
      <c r="A151" s="29" t="str">
        <f t="shared" si="2"/>
        <v>10615</v>
      </c>
      <c r="B151" s="29">
        <v>106</v>
      </c>
      <c r="C151" s="30">
        <v>15</v>
      </c>
      <c r="D151" s="29">
        <v>75</v>
      </c>
      <c r="E151" s="29">
        <v>1</v>
      </c>
      <c r="F151" s="28" t="s">
        <v>4</v>
      </c>
      <c r="G151" s="29"/>
      <c r="H151" s="35" t="str">
        <f>IFERROR(IF(INDEX(模板组合!B:B,MATCH(主线关卡!$G151,模板组合!$A:$A,0))="","",INDEX(模板组合!B:B,MATCH(主线关卡!$G151,模板组合!$A:$A,0))),"")</f>
        <v/>
      </c>
      <c r="I151" s="43" t="str">
        <f>IFERROR(IF(INDEX(模板组合!C:C,MATCH(主线关卡!$G151,模板组合!$A:$A,0))="","",INDEX(模板组合!C:C,MATCH(主线关卡!$G151,模板组合!$A:$A,0))),"")</f>
        <v/>
      </c>
      <c r="J151" s="35" t="str">
        <f>IFERROR(IF(INDEX(模板组合!D:D,MATCH(主线关卡!$G151,模板组合!$A:$A,0))="","",INDEX(模板组合!D:D,MATCH(主线关卡!$G151,模板组合!$A:$A,0))),"")</f>
        <v/>
      </c>
      <c r="K151" s="36" t="str">
        <f>IFERROR(IF(INDEX(模板组合!E:E,MATCH(主线关卡!$G151,模板组合!$A:$A,0))="","",INDEX(模板组合!E:E,MATCH(主线关卡!$G151,模板组合!$A:$A,0))),"")</f>
        <v/>
      </c>
      <c r="L151" s="47" t="str">
        <f>IFERROR(IF(INDEX(模板组合!F:F,MATCH(主线关卡!$G151,模板组合!$A:$A,0))="","",INDEX(模板组合!F:F,MATCH(主线关卡!$G151,模板组合!$A:$A,0))),"")</f>
        <v/>
      </c>
      <c r="M151" s="36" t="str">
        <f>IFERROR(IF(INDEX(模板组合!G:G,MATCH(主线关卡!$G151,模板组合!$A:$A,0))="","",INDEX(模板组合!G:G,MATCH(主线关卡!$G151,模板组合!$A:$A,0))),"")</f>
        <v/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6444-F709-4963-B8AA-5C7B9643E0B7}">
  <dimension ref="A1:L121"/>
  <sheetViews>
    <sheetView workbookViewId="0">
      <selection activeCell="G20" sqref="G20"/>
    </sheetView>
  </sheetViews>
  <sheetFormatPr defaultRowHeight="14.25" x14ac:dyDescent="0.2"/>
  <cols>
    <col min="1" max="1" width="9" style="21"/>
    <col min="2" max="2" width="13.375" style="21" bestFit="1" customWidth="1"/>
    <col min="3" max="4" width="9" style="21"/>
    <col min="5" max="5" width="15.125" style="21" bestFit="1" customWidth="1"/>
    <col min="6" max="6" width="13" style="21" bestFit="1" customWidth="1"/>
    <col min="7" max="7" width="11" style="21" bestFit="1" customWidth="1"/>
    <col min="8" max="8" width="8.125" style="21" bestFit="1" customWidth="1"/>
    <col min="9" max="9" width="13" style="21" bestFit="1" customWidth="1"/>
    <col min="10" max="10" width="9" style="21" bestFit="1"/>
    <col min="11" max="11" width="11" style="21" bestFit="1" customWidth="1"/>
    <col min="12" max="16384" width="9" style="21"/>
  </cols>
  <sheetData>
    <row r="1" spans="1:12" ht="15" thickBot="1" x14ac:dyDescent="0.25">
      <c r="A1" s="18" t="s">
        <v>163</v>
      </c>
      <c r="B1" s="19" t="s">
        <v>318</v>
      </c>
      <c r="C1" s="20" t="s">
        <v>2</v>
      </c>
      <c r="D1" s="19" t="s">
        <v>300</v>
      </c>
      <c r="E1" s="19" t="s">
        <v>8</v>
      </c>
      <c r="F1" s="71" t="s">
        <v>43</v>
      </c>
      <c r="G1" s="67" t="s">
        <v>39</v>
      </c>
      <c r="H1" s="67" t="s">
        <v>36</v>
      </c>
      <c r="I1" s="67" t="s">
        <v>40</v>
      </c>
      <c r="J1" s="67" t="s">
        <v>37</v>
      </c>
      <c r="K1" s="67" t="s">
        <v>41</v>
      </c>
      <c r="L1" s="68" t="s">
        <v>38</v>
      </c>
    </row>
    <row r="2" spans="1:12" x14ac:dyDescent="0.2">
      <c r="A2" s="69" t="str">
        <f>B2&amp;C2</f>
        <v>11</v>
      </c>
      <c r="B2" s="72">
        <v>1</v>
      </c>
      <c r="C2" s="70">
        <v>1</v>
      </c>
      <c r="D2" s="72">
        <v>3</v>
      </c>
      <c r="E2" s="72" t="s">
        <v>319</v>
      </c>
      <c r="F2" s="31" t="s">
        <v>333</v>
      </c>
      <c r="G2" s="65" t="str">
        <f>IFERROR(IF(INDEX(模板组合!B:B,MATCH(芦花古楼!$F2,模板组合!$A:$A,0))="","",INDEX(模板组合!B:B,MATCH(芦花古楼!$F2,模板组合!$A:$A,0))),"")</f>
        <v>战斗夏玲</v>
      </c>
      <c r="H2" s="65" t="str">
        <f>IFERROR(IF(INDEX(模板组合!C:C,MATCH(芦花古楼!$F2,模板组合!$A:$A,0))="","",INDEX(模板组合!C:C,MATCH(芦花古楼!$F2,模板组合!$A:$A,0))),"")</f>
        <v>李轩辕</v>
      </c>
      <c r="I2" s="65" t="str">
        <f>IFERROR(IF(INDEX(模板组合!D:D,MATCH(芦花古楼!$F2,模板组合!$A:$A,0))="","",INDEX(模板组合!D:D,MATCH(芦花古楼!$F2,模板组合!$A:$A,0))),"")</f>
        <v>常服曹焱兵</v>
      </c>
      <c r="J2" s="65" t="str">
        <f>IFERROR(IF(INDEX(模板组合!E:E,MATCH(芦花古楼!$F2,模板组合!$A:$A,0))="","",INDEX(模板组合!E:E,MATCH(芦花古楼!$F2,模板组合!$A:$A,0))),"")</f>
        <v>于禁</v>
      </c>
      <c r="K2" s="65" t="str">
        <f>IFERROR(IF(INDEX(模板组合!F:F,MATCH(芦花古楼!$F2,模板组合!$A:$A,0))="","",INDEX(模板组合!F:F,MATCH(芦花古楼!$F2,模板组合!$A:$A,0))),"")</f>
        <v>曹玄亮</v>
      </c>
      <c r="L2" s="32" t="str">
        <f>IFERROR(IF(INDEX(模板组合!G:G,MATCH(芦花古楼!$F2,模板组合!$A:$A,0))="","",INDEX(模板组合!G:G,MATCH(芦花古楼!$F2,模板组合!$A:$A,0))),"")</f>
        <v>唐流雨</v>
      </c>
    </row>
    <row r="3" spans="1:12" x14ac:dyDescent="0.2">
      <c r="A3" s="25" t="str">
        <f t="shared" ref="A3:A66" si="0">B3&amp;C3</f>
        <v>12</v>
      </c>
      <c r="B3" s="26">
        <v>1</v>
      </c>
      <c r="C3" s="27">
        <v>2</v>
      </c>
      <c r="D3" s="26">
        <v>4</v>
      </c>
      <c r="E3" s="26" t="s">
        <v>319</v>
      </c>
      <c r="F3" s="51" t="s">
        <v>334</v>
      </c>
      <c r="G3" s="64" t="str">
        <f>IFERROR(IF(INDEX(模板组合!B:B,MATCH(芦花古楼!$F3,模板组合!$A:$A,0))="","",INDEX(模板组合!B:B,MATCH(芦花古楼!$F3,模板组合!$A:$A,0))),"")</f>
        <v>战斗夏玲</v>
      </c>
      <c r="H3" s="64" t="str">
        <f>IFERROR(IF(INDEX(模板组合!C:C,MATCH(芦花古楼!$F3,模板组合!$A:$A,0))="","",INDEX(模板组合!C:C,MATCH(芦花古楼!$F3,模板组合!$A:$A,0))),"")</f>
        <v>李轩辕</v>
      </c>
      <c r="I3" s="64" t="str">
        <f>IFERROR(IF(INDEX(模板组合!D:D,MATCH(芦花古楼!$F3,模板组合!$A:$A,0))="","",INDEX(模板组合!D:D,MATCH(芦花古楼!$F3,模板组合!$A:$A,0))),"")</f>
        <v>阎风吒</v>
      </c>
      <c r="J3" s="64" t="str">
        <f>IFERROR(IF(INDEX(模板组合!E:E,MATCH(芦花古楼!$F3,模板组合!$A:$A,0))="","",INDEX(模板组合!E:E,MATCH(芦花古楼!$F3,模板组合!$A:$A,0))),"")</f>
        <v>飞廉</v>
      </c>
      <c r="K3" s="64" t="str">
        <f>IFERROR(IF(INDEX(模板组合!F:F,MATCH(芦花古楼!$F3,模板组合!$A:$A,0))="","",INDEX(模板组合!F:F,MATCH(芦花古楼!$F3,模板组合!$A:$A,0))),"")</f>
        <v>常服曹焱兵</v>
      </c>
      <c r="L3" s="34" t="str">
        <f>IFERROR(IF(INDEX(模板组合!G:G,MATCH(芦花古楼!$F3,模板组合!$A:$A,0))="","",INDEX(模板组合!G:G,MATCH(芦花古楼!$F3,模板组合!$A:$A,0))),"")</f>
        <v>许褚</v>
      </c>
    </row>
    <row r="4" spans="1:12" x14ac:dyDescent="0.2">
      <c r="A4" s="25" t="str">
        <f t="shared" si="0"/>
        <v>13</v>
      </c>
      <c r="B4" s="26">
        <v>1</v>
      </c>
      <c r="C4" s="27">
        <v>3</v>
      </c>
      <c r="D4" s="26">
        <v>5</v>
      </c>
      <c r="E4" s="26" t="s">
        <v>319</v>
      </c>
      <c r="F4" s="33" t="s">
        <v>339</v>
      </c>
      <c r="G4" s="64" t="str">
        <f>IFERROR(IF(INDEX(模板组合!B:B,MATCH(芦花古楼!$F4,模板组合!$A:$A,0))="","",INDEX(模板组合!B:B,MATCH(芦花古楼!$F4,模板组合!$A:$A,0))),"")</f>
        <v>战斗曹焱兵</v>
      </c>
      <c r="H4" s="64" t="str">
        <f>IFERROR(IF(INDEX(模板组合!C:C,MATCH(芦花古楼!$F4,模板组合!$A:$A,0))="","",INDEX(模板组合!C:C,MATCH(芦花古楼!$F4,模板组合!$A:$A,0))),"")</f>
        <v>张郃</v>
      </c>
      <c r="I4" s="64" t="str">
        <f>IFERROR(IF(INDEX(模板组合!D:D,MATCH(芦花古楼!$F4,模板组合!$A:$A,0))="","",INDEX(模板组合!D:D,MATCH(芦花古楼!$F4,模板组合!$A:$A,0))),"")</f>
        <v>项昆仑</v>
      </c>
      <c r="J4" s="64" t="str">
        <f>IFERROR(IF(INDEX(模板组合!E:E,MATCH(芦花古楼!$F4,模板组合!$A:$A,0))="","",INDEX(模板组合!E:E,MATCH(芦花古楼!$F4,模板组合!$A:$A,0))),"")</f>
        <v>项羽</v>
      </c>
      <c r="K4" s="64" t="str">
        <f>IFERROR(IF(INDEX(模板组合!F:F,MATCH(芦花古楼!$F4,模板组合!$A:$A,0))="","",INDEX(模板组合!F:F,MATCH(芦花古楼!$F4,模板组合!$A:$A,0))),"")</f>
        <v>刘羽禅</v>
      </c>
      <c r="L4" s="34" t="str">
        <f>IFERROR(IF(INDEX(模板组合!G:G,MATCH(芦花古楼!$F4,模板组合!$A:$A,0))="","",INDEX(模板组合!G:G,MATCH(芦花古楼!$F4,模板组合!$A:$A,0))),"")</f>
        <v>关羽</v>
      </c>
    </row>
    <row r="5" spans="1:12" x14ac:dyDescent="0.2">
      <c r="A5" s="25" t="str">
        <f t="shared" si="0"/>
        <v>14</v>
      </c>
      <c r="B5" s="26">
        <v>1</v>
      </c>
      <c r="C5" s="27">
        <v>4</v>
      </c>
      <c r="D5" s="26">
        <v>7</v>
      </c>
      <c r="E5" s="26" t="s">
        <v>319</v>
      </c>
      <c r="F5" s="33" t="s">
        <v>338</v>
      </c>
      <c r="G5" s="64" t="str">
        <f>IFERROR(IF(INDEX(模板组合!B:B,MATCH(芦花古楼!$F5,模板组合!$A:$A,0))="","",INDEX(模板组合!B:B,MATCH(芦花古楼!$F5,模板组合!$A:$A,0))),"")</f>
        <v>战斗曹焱兵</v>
      </c>
      <c r="H5" s="64" t="str">
        <f>IFERROR(IF(INDEX(模板组合!C:C,MATCH(芦花古楼!$F5,模板组合!$A:$A,0))="","",INDEX(模板组合!C:C,MATCH(芦花古楼!$F5,模板组合!$A:$A,0))),"")</f>
        <v>张郃</v>
      </c>
      <c r="I5" s="64" t="str">
        <f>IFERROR(IF(INDEX(模板组合!D:D,MATCH(芦花古楼!$F5,模板组合!$A:$A,0))="","",INDEX(模板组合!D:D,MATCH(芦花古楼!$F5,模板组合!$A:$A,0))),"")</f>
        <v>红莲·缇娜</v>
      </c>
      <c r="J5" s="64" t="str">
        <f>IFERROR(IF(INDEX(模板组合!E:E,MATCH(芦花古楼!$F5,模板组合!$A:$A,0))="","",INDEX(模板组合!E:E,MATCH(芦花古楼!$F5,模板组合!$A:$A,0))),"")</f>
        <v>天使·缇娜</v>
      </c>
      <c r="K5" s="64" t="str">
        <f>IFERROR(IF(INDEX(模板组合!F:F,MATCH(芦花古楼!$F5,模板组合!$A:$A,0))="","",INDEX(模板组合!F:F,MATCH(芦花古楼!$F5,模板组合!$A:$A,0))),"")</f>
        <v>吉拉</v>
      </c>
      <c r="L5" s="34" t="str">
        <f>IFERROR(IF(INDEX(模板组合!G:G,MATCH(芦花古楼!$F5,模板组合!$A:$A,0))="","",INDEX(模板组合!G:G,MATCH(芦花古楼!$F5,模板组合!$A:$A,0))),"")</f>
        <v>食火蜥</v>
      </c>
    </row>
    <row r="6" spans="1:12" x14ac:dyDescent="0.2">
      <c r="A6" s="25" t="str">
        <f t="shared" si="0"/>
        <v>15</v>
      </c>
      <c r="B6" s="26">
        <v>1</v>
      </c>
      <c r="C6" s="27">
        <v>5</v>
      </c>
      <c r="D6" s="26">
        <v>10</v>
      </c>
      <c r="E6" s="26" t="s">
        <v>319</v>
      </c>
      <c r="F6" s="33" t="s">
        <v>342</v>
      </c>
      <c r="G6" s="64" t="str">
        <f>IFERROR(IF(INDEX(模板组合!B:B,MATCH(芦花古楼!$F6,模板组合!$A:$A,0))="","",INDEX(模板组合!B:B,MATCH(芦花古楼!$F6,模板组合!$A:$A,0))),"")</f>
        <v>南御夫</v>
      </c>
      <c r="H6" s="64" t="str">
        <f>IFERROR(IF(INDEX(模板组合!C:C,MATCH(芦花古楼!$F6,模板组合!$A:$A,0))="","",INDEX(模板组合!C:C,MATCH(芦花古楼!$F6,模板组合!$A:$A,0))),"")</f>
        <v>噬日</v>
      </c>
      <c r="I6" s="64" t="str">
        <f>IFERROR(IF(INDEX(模板组合!D:D,MATCH(芦花古楼!$F6,模板组合!$A:$A,0))="","",INDEX(模板组合!D:D,MATCH(芦花古楼!$F6,模板组合!$A:$A,0))),"")</f>
        <v>吕仙宫</v>
      </c>
      <c r="J6" s="64" t="str">
        <f>IFERROR(IF(INDEX(模板组合!E:E,MATCH(芦花古楼!$F6,模板组合!$A:$A,0))="","",INDEX(模板组合!E:E,MATCH(芦花古楼!$F6,模板组合!$A:$A,0))),"")</f>
        <v>高顺</v>
      </c>
      <c r="K6" s="64" t="str">
        <f>IFERROR(IF(INDEX(模板组合!F:F,MATCH(芦花古楼!$F6,模板组合!$A:$A,0))="","",INDEX(模板组合!F:F,MATCH(芦花古楼!$F6,模板组合!$A:$A,0))),"")</f>
        <v>战斗夏玲</v>
      </c>
      <c r="L6" s="34" t="str">
        <f>IFERROR(IF(INDEX(模板组合!G:G,MATCH(芦花古楼!$F6,模板组合!$A:$A,0))="","",INDEX(模板组合!G:G,MATCH(芦花古楼!$F6,模板组合!$A:$A,0))),"")</f>
        <v>李轩辕</v>
      </c>
    </row>
    <row r="7" spans="1:12" x14ac:dyDescent="0.2">
      <c r="A7" s="25" t="str">
        <f t="shared" si="0"/>
        <v>16</v>
      </c>
      <c r="B7" s="26">
        <v>1</v>
      </c>
      <c r="C7" s="27">
        <v>6</v>
      </c>
      <c r="D7" s="26">
        <v>15</v>
      </c>
      <c r="E7" s="26" t="s">
        <v>319</v>
      </c>
      <c r="F7" s="33" t="s">
        <v>327</v>
      </c>
      <c r="G7" s="64" t="str">
        <f>IFERROR(IF(INDEX(模板组合!B:B,MATCH(芦花古楼!$F7,模板组合!$A:$A,0))="","",INDEX(模板组合!B:B,MATCH(芦花古楼!$F7,模板组合!$A:$A,0))),"")</f>
        <v>战斗夏玲</v>
      </c>
      <c r="H7" s="64" t="str">
        <f>IFERROR(IF(INDEX(模板组合!C:C,MATCH(芦花古楼!$F7,模板组合!$A:$A,0))="","",INDEX(模板组合!C:C,MATCH(芦花古楼!$F7,模板组合!$A:$A,0))),"")</f>
        <v>李轩辕</v>
      </c>
      <c r="I7" s="64" t="str">
        <f>IFERROR(IF(INDEX(模板组合!D:D,MATCH(芦花古楼!$F7,模板组合!$A:$A,0))="","",INDEX(模板组合!D:D,MATCH(芦花古楼!$F7,模板组合!$A:$A,0))),"")</f>
        <v>刘羽禅</v>
      </c>
      <c r="J7" s="64" t="str">
        <f>IFERROR(IF(INDEX(模板组合!E:E,MATCH(芦花古楼!$F7,模板组合!$A:$A,0))="","",INDEX(模板组合!E:E,MATCH(芦花古楼!$F7,模板组合!$A:$A,0))),"")</f>
        <v>张飞</v>
      </c>
      <c r="K7" s="64" t="str">
        <f>IFERROR(IF(INDEX(模板组合!F:F,MATCH(芦花古楼!$F7,模板组合!$A:$A,0))="","",INDEX(模板组合!F:F,MATCH(芦花古楼!$F7,模板组合!$A:$A,0))),"")</f>
        <v>战斗曹焱兵</v>
      </c>
      <c r="L7" s="34" t="str">
        <f>IFERROR(IF(INDEX(模板组合!G:G,MATCH(芦花古楼!$F7,模板组合!$A:$A,0))="","",INDEX(模板组合!G:G,MATCH(芦花古楼!$F7,模板组合!$A:$A,0))),"")</f>
        <v>夏侯惇</v>
      </c>
    </row>
    <row r="8" spans="1:12" x14ac:dyDescent="0.2">
      <c r="A8" s="25" t="str">
        <f t="shared" si="0"/>
        <v>17</v>
      </c>
      <c r="B8" s="26">
        <v>1</v>
      </c>
      <c r="C8" s="27">
        <v>7</v>
      </c>
      <c r="D8" s="26">
        <v>21</v>
      </c>
      <c r="E8" s="26" t="s">
        <v>319</v>
      </c>
      <c r="F8" s="33" t="s">
        <v>328</v>
      </c>
      <c r="G8" s="64" t="str">
        <f>IFERROR(IF(INDEX(模板组合!B:B,MATCH(芦花古楼!$F8,模板组合!$A:$A,0))="","",INDEX(模板组合!B:B,MATCH(芦花古楼!$F8,模板组合!$A:$A,0))),"")</f>
        <v>战斗夏玲</v>
      </c>
      <c r="H8" s="64" t="str">
        <f>IFERROR(IF(INDEX(模板组合!C:C,MATCH(芦花古楼!$F8,模板组合!$A:$A,0))="","",INDEX(模板组合!C:C,MATCH(芦花古楼!$F8,模板组合!$A:$A,0))),"")</f>
        <v>李轩辕</v>
      </c>
      <c r="I8" s="64" t="str">
        <f>IFERROR(IF(INDEX(模板组合!D:D,MATCH(芦花古楼!$F8,模板组合!$A:$A,0))="","",INDEX(模板组合!D:D,MATCH(芦花古楼!$F8,模板组合!$A:$A,0))),"")</f>
        <v>阎巧巧</v>
      </c>
      <c r="J8" s="64" t="str">
        <f>IFERROR(IF(INDEX(模板组合!E:E,MATCH(芦花古楼!$F8,模板组合!$A:$A,0))="","",INDEX(模板组合!E:E,MATCH(芦花古楼!$F8,模板组合!$A:$A,0))),"")</f>
        <v>烈风螳螂</v>
      </c>
      <c r="K8" s="64" t="str">
        <f>IFERROR(IF(INDEX(模板组合!F:F,MATCH(芦花古楼!$F8,模板组合!$A:$A,0))="","",INDEX(模板组合!F:F,MATCH(芦花古楼!$F8,模板组合!$A:$A,0))),"")</f>
        <v>战斗曹焱兵</v>
      </c>
      <c r="L8" s="34" t="str">
        <f>IFERROR(IF(INDEX(模板组合!G:G,MATCH(芦花古楼!$F8,模板组合!$A:$A,0))="","",INDEX(模板组合!G:G,MATCH(芦花古楼!$F8,模板组合!$A:$A,0))),"")</f>
        <v>典韦</v>
      </c>
    </row>
    <row r="9" spans="1:12" x14ac:dyDescent="0.2">
      <c r="A9" s="25" t="str">
        <f t="shared" si="0"/>
        <v>18</v>
      </c>
      <c r="B9" s="26">
        <v>1</v>
      </c>
      <c r="C9" s="27">
        <v>8</v>
      </c>
      <c r="D9" s="26">
        <v>22</v>
      </c>
      <c r="E9" s="26" t="s">
        <v>319</v>
      </c>
      <c r="F9" s="33" t="s">
        <v>331</v>
      </c>
      <c r="G9" s="64" t="str">
        <f>IFERROR(IF(INDEX(模板组合!B:B,MATCH(芦花古楼!$F9,模板组合!$A:$A,0))="","",INDEX(模板组合!B:B,MATCH(芦花古楼!$F9,模板组合!$A:$A,0))),"")</f>
        <v>盖文</v>
      </c>
      <c r="H9" s="64" t="str">
        <f>IFERROR(IF(INDEX(模板组合!C:C,MATCH(芦花古楼!$F9,模板组合!$A:$A,0))="","",INDEX(模板组合!C:C,MATCH(芦花古楼!$F9,模板组合!$A:$A,0))),"")</f>
        <v>西方龙</v>
      </c>
      <c r="I9" s="64" t="str">
        <f>IFERROR(IF(INDEX(模板组合!D:D,MATCH(芦花古楼!$F9,模板组合!$A:$A,0))="","",INDEX(模板组合!D:D,MATCH(芦花古楼!$F9,模板组合!$A:$A,0))),"")</f>
        <v>北落师门</v>
      </c>
      <c r="J9" s="64" t="str">
        <f>IFERROR(IF(INDEX(模板组合!E:E,MATCH(芦花古楼!$F9,模板组合!$A:$A,0))="","",INDEX(模板组合!E:E,MATCH(芦花古楼!$F9,模板组合!$A:$A,0))),"")</f>
        <v>石灵明</v>
      </c>
      <c r="K9" s="64" t="str">
        <f>IFERROR(IF(INDEX(模板组合!F:F,MATCH(芦花古楼!$F9,模板组合!$A:$A,0))="","",INDEX(模板组合!F:F,MATCH(芦花古楼!$F9,模板组合!$A:$A,0))),"")</f>
        <v>红莲·缇娜</v>
      </c>
      <c r="L9" s="34" t="str">
        <f>IFERROR(IF(INDEX(模板组合!G:G,MATCH(芦花古楼!$F9,模板组合!$A:$A,0))="","",INDEX(模板组合!G:G,MATCH(芦花古楼!$F9,模板组合!$A:$A,0))),"")</f>
        <v>天使·缇娜</v>
      </c>
    </row>
    <row r="10" spans="1:12" x14ac:dyDescent="0.2">
      <c r="A10" s="25" t="str">
        <f t="shared" si="0"/>
        <v>19</v>
      </c>
      <c r="B10" s="26">
        <v>1</v>
      </c>
      <c r="C10" s="27">
        <v>9</v>
      </c>
      <c r="D10" s="26">
        <v>23</v>
      </c>
      <c r="E10" s="26" t="s">
        <v>319</v>
      </c>
      <c r="F10" s="33" t="s">
        <v>324</v>
      </c>
      <c r="G10" s="64" t="str">
        <f>IFERROR(IF(INDEX(模板组合!B:B,MATCH(芦花古楼!$F10,模板组合!$A:$A,0))="","",INDEX(模板组合!B:B,MATCH(芦花古楼!$F10,模板组合!$A:$A,0))),"")</f>
        <v>战斗夏玲</v>
      </c>
      <c r="H10" s="64" t="str">
        <f>IFERROR(IF(INDEX(模板组合!C:C,MATCH(芦花古楼!$F10,模板组合!$A:$A,0))="","",INDEX(模板组合!C:C,MATCH(芦花古楼!$F10,模板组合!$A:$A,0))),"")</f>
        <v>李轩辕</v>
      </c>
      <c r="I10" s="64" t="str">
        <f>IFERROR(IF(INDEX(模板组合!D:D,MATCH(芦花古楼!$F10,模板组合!$A:$A,0))="","",INDEX(模板组合!D:D,MATCH(芦花古楼!$F10,模板组合!$A:$A,0))),"")</f>
        <v>黑尔·坎普</v>
      </c>
      <c r="J10" s="64" t="str">
        <f>IFERROR(IF(INDEX(模板组合!E:E,MATCH(芦花古楼!$F10,模板组合!$A:$A,0))="","",INDEX(模板组合!E:E,MATCH(芦花古楼!$F10,模板组合!$A:$A,0))),"")</f>
        <v>塞伯罗斯</v>
      </c>
      <c r="K10" s="64" t="str">
        <f>IFERROR(IF(INDEX(模板组合!F:F,MATCH(芦花古楼!$F10,模板组合!$A:$A,0))="","",INDEX(模板组合!F:F,MATCH(芦花古楼!$F10,模板组合!$A:$A,0))),"")</f>
        <v>战斗曹焱兵</v>
      </c>
      <c r="L10" s="34" t="str">
        <f>IFERROR(IF(INDEX(模板组合!G:G,MATCH(芦花古楼!$F10,模板组合!$A:$A,0))="","",INDEX(模板组合!G:G,MATCH(芦花古楼!$F10,模板组合!$A:$A,0))),"")</f>
        <v>徐晃</v>
      </c>
    </row>
    <row r="11" spans="1:12" x14ac:dyDescent="0.2">
      <c r="A11" s="25" t="str">
        <f t="shared" si="0"/>
        <v>110</v>
      </c>
      <c r="B11" s="26">
        <v>1</v>
      </c>
      <c r="C11" s="27">
        <v>10</v>
      </c>
      <c r="D11" s="26">
        <v>30</v>
      </c>
      <c r="E11" s="26" t="s">
        <v>319</v>
      </c>
      <c r="F11" s="33" t="s">
        <v>326</v>
      </c>
      <c r="G11" s="64" t="str">
        <f>IFERROR(IF(INDEX(模板组合!B:B,MATCH(芦花古楼!$F11,模板组合!$A:$A,0))="","",INDEX(模板组合!B:B,MATCH(芦花古楼!$F11,模板组合!$A:$A,0))),"")</f>
        <v>战斗曹焱兵</v>
      </c>
      <c r="H11" s="64" t="str">
        <f>IFERROR(IF(INDEX(模板组合!C:C,MATCH(芦花古楼!$F11,模板组合!$A:$A,0))="","",INDEX(模板组合!C:C,MATCH(芦花古楼!$F11,模板组合!$A:$A,0))),"")</f>
        <v>张郃</v>
      </c>
      <c r="I11" s="64" t="str">
        <f>IFERROR(IF(INDEX(模板组合!D:D,MATCH(芦花古楼!$F11,模板组合!$A:$A,0))="","",INDEX(模板组合!D:D,MATCH(芦花古楼!$F11,模板组合!$A:$A,0))),"")</f>
        <v>常服曹焱兵</v>
      </c>
      <c r="J11" s="64" t="str">
        <f>IFERROR(IF(INDEX(模板组合!E:E,MATCH(芦花古楼!$F11,模板组合!$A:$A,0))="","",INDEX(模板组合!E:E,MATCH(芦花古楼!$F11,模板组合!$A:$A,0))),"")</f>
        <v>典韦</v>
      </c>
      <c r="K11" s="64" t="str">
        <f>IFERROR(IF(INDEX(模板组合!F:F,MATCH(芦花古楼!$F11,模板组合!$A:$A,0))="","",INDEX(模板组合!F:F,MATCH(芦花古楼!$F11,模板组合!$A:$A,0))),"")</f>
        <v>刘羽禅</v>
      </c>
      <c r="L11" s="34" t="str">
        <f>IFERROR(IF(INDEX(模板组合!G:G,MATCH(芦花古楼!$F11,模板组合!$A:$A,0))="","",INDEX(模板组合!G:G,MATCH(芦花古楼!$F11,模板组合!$A:$A,0))),"")</f>
        <v>关羽</v>
      </c>
    </row>
    <row r="12" spans="1:12" x14ac:dyDescent="0.2">
      <c r="A12" s="25" t="str">
        <f t="shared" si="0"/>
        <v>111</v>
      </c>
      <c r="B12" s="26">
        <v>1</v>
      </c>
      <c r="C12" s="27">
        <v>11</v>
      </c>
      <c r="D12" s="26">
        <v>31</v>
      </c>
      <c r="E12" s="26" t="s">
        <v>319</v>
      </c>
      <c r="F12" s="33" t="s">
        <v>329</v>
      </c>
      <c r="G12" s="64" t="str">
        <f>IFERROR(IF(INDEX(模板组合!B:B,MATCH(芦花古楼!$F12,模板组合!$A:$A,0))="","",INDEX(模板组合!B:B,MATCH(芦花古楼!$F12,模板组合!$A:$A,0))),"")</f>
        <v>盖文</v>
      </c>
      <c r="H12" s="64" t="str">
        <f>IFERROR(IF(INDEX(模板组合!C:C,MATCH(芦花古楼!$F12,模板组合!$A:$A,0))="","",INDEX(模板组合!C:C,MATCH(芦花古楼!$F12,模板组合!$A:$A,0))),"")</f>
        <v>西方龙</v>
      </c>
      <c r="I12" s="64" t="str">
        <f>IFERROR(IF(INDEX(模板组合!D:D,MATCH(芦花古楼!$F12,模板组合!$A:$A,0))="","",INDEX(模板组合!D:D,MATCH(芦花古楼!$F12,模板组合!$A:$A,0))),"")</f>
        <v>刘羽禅</v>
      </c>
      <c r="J12" s="64" t="str">
        <f>IFERROR(IF(INDEX(模板组合!E:E,MATCH(芦花古楼!$F12,模板组合!$A:$A,0))="","",INDEX(模板组合!E:E,MATCH(芦花古楼!$F12,模板组合!$A:$A,0))),"")</f>
        <v>张飞</v>
      </c>
      <c r="K12" s="64" t="str">
        <f>IFERROR(IF(INDEX(模板组合!F:F,MATCH(芦花古楼!$F12,模板组合!$A:$A,0))="","",INDEX(模板组合!F:F,MATCH(芦花古楼!$F12,模板组合!$A:$A,0))),"")</f>
        <v>红莲·缇娜</v>
      </c>
      <c r="L12" s="34" t="str">
        <f>IFERROR(IF(INDEX(模板组合!G:G,MATCH(芦花古楼!$F12,模板组合!$A:$A,0))="","",INDEX(模板组合!G:G,MATCH(芦花古楼!$F12,模板组合!$A:$A,0))),"")</f>
        <v>天使·缇娜</v>
      </c>
    </row>
    <row r="13" spans="1:12" x14ac:dyDescent="0.2">
      <c r="A13" s="25" t="str">
        <f t="shared" si="0"/>
        <v>112</v>
      </c>
      <c r="B13" s="26">
        <v>1</v>
      </c>
      <c r="C13" s="27">
        <v>12</v>
      </c>
      <c r="D13" s="26">
        <v>33</v>
      </c>
      <c r="E13" s="26" t="s">
        <v>319</v>
      </c>
      <c r="F13" s="33" t="s">
        <v>128</v>
      </c>
      <c r="G13" s="64" t="str">
        <f>IFERROR(IF(INDEX(模板组合!B:B,MATCH(芦花古楼!$F13,模板组合!$A:$A,0))="","",INDEX(模板组合!B:B,MATCH(芦花古楼!$F13,模板组合!$A:$A,0))),"")</f>
        <v>盖文</v>
      </c>
      <c r="H13" s="64" t="str">
        <f>IFERROR(IF(INDEX(模板组合!C:C,MATCH(芦花古楼!$F13,模板组合!$A:$A,0))="","",INDEX(模板组合!C:C,MATCH(芦花古楼!$F13,模板组合!$A:$A,0))),"")</f>
        <v>西方龙</v>
      </c>
      <c r="I13" s="64" t="str">
        <f>IFERROR(IF(INDEX(模板组合!D:D,MATCH(芦花古楼!$F13,模板组合!$A:$A,0))="","",INDEX(模板组合!D:D,MATCH(芦花古楼!$F13,模板组合!$A:$A,0))),"")</f>
        <v>刘羽禅</v>
      </c>
      <c r="J13" s="64" t="str">
        <f>IFERROR(IF(INDEX(模板组合!E:E,MATCH(芦花古楼!$F13,模板组合!$A:$A,0))="","",INDEX(模板组合!E:E,MATCH(芦花古楼!$F13,模板组合!$A:$A,0))),"")</f>
        <v>张飞</v>
      </c>
      <c r="K13" s="64" t="str">
        <f>IFERROR(IF(INDEX(模板组合!F:F,MATCH(芦花古楼!$F13,模板组合!$A:$A,0))="","",INDEX(模板组合!F:F,MATCH(芦花古楼!$F13,模板组合!$A:$A,0))),"")</f>
        <v>北落师门</v>
      </c>
      <c r="L13" s="34" t="str">
        <f>IFERROR(IF(INDEX(模板组合!G:G,MATCH(芦花古楼!$F13,模板组合!$A:$A,0))="","",INDEX(模板组合!G:G,MATCH(芦花古楼!$F13,模板组合!$A:$A,0))),"")</f>
        <v>石灵明</v>
      </c>
    </row>
    <row r="14" spans="1:12" x14ac:dyDescent="0.2">
      <c r="A14" s="25" t="str">
        <f t="shared" si="0"/>
        <v>113</v>
      </c>
      <c r="B14" s="26">
        <v>1</v>
      </c>
      <c r="C14" s="27">
        <v>13</v>
      </c>
      <c r="D14" s="26">
        <v>35</v>
      </c>
      <c r="E14" s="26" t="s">
        <v>319</v>
      </c>
      <c r="F14" s="33" t="s">
        <v>129</v>
      </c>
      <c r="G14" s="64" t="str">
        <f>IFERROR(IF(INDEX(模板组合!B:B,MATCH(芦花古楼!$F14,模板组合!$A:$A,0))="","",INDEX(模板组合!B:B,MATCH(芦花古楼!$F14,模板组合!$A:$A,0))),"")</f>
        <v>盖文</v>
      </c>
      <c r="H14" s="64" t="str">
        <f>IFERROR(IF(INDEX(模板组合!C:C,MATCH(芦花古楼!$F14,模板组合!$A:$A,0))="","",INDEX(模板组合!C:C,MATCH(芦花古楼!$F14,模板组合!$A:$A,0))),"")</f>
        <v>西方龙</v>
      </c>
      <c r="I14" s="64" t="str">
        <f>IFERROR(IF(INDEX(模板组合!D:D,MATCH(芦花古楼!$F14,模板组合!$A:$A,0))="","",INDEX(模板组合!D:D,MATCH(芦花古楼!$F14,模板组合!$A:$A,0))),"")</f>
        <v>刘羽禅</v>
      </c>
      <c r="J14" s="64" t="str">
        <f>IFERROR(IF(INDEX(模板组合!E:E,MATCH(芦花古楼!$F14,模板组合!$A:$A,0))="","",INDEX(模板组合!E:E,MATCH(芦花古楼!$F14,模板组合!$A:$A,0))),"")</f>
        <v>张飞</v>
      </c>
      <c r="K14" s="64" t="str">
        <f>IFERROR(IF(INDEX(模板组合!F:F,MATCH(芦花古楼!$F14,模板组合!$A:$A,0))="","",INDEX(模板组合!F:F,MATCH(芦花古楼!$F14,模板组合!$A:$A,0))),"")</f>
        <v>常服曹焱兵</v>
      </c>
      <c r="L14" s="34" t="str">
        <f>IFERROR(IF(INDEX(模板组合!G:G,MATCH(芦花古楼!$F14,模板组合!$A:$A,0))="","",INDEX(模板组合!G:G,MATCH(芦花古楼!$F14,模板组合!$A:$A,0))),"")</f>
        <v>许褚</v>
      </c>
    </row>
    <row r="15" spans="1:12" x14ac:dyDescent="0.2">
      <c r="A15" s="25" t="str">
        <f t="shared" si="0"/>
        <v>114</v>
      </c>
      <c r="B15" s="26">
        <v>1</v>
      </c>
      <c r="C15" s="27">
        <v>14</v>
      </c>
      <c r="D15" s="26">
        <v>37</v>
      </c>
      <c r="E15" s="26" t="s">
        <v>319</v>
      </c>
      <c r="F15" s="33" t="s">
        <v>130</v>
      </c>
      <c r="G15" s="64" t="str">
        <f>IFERROR(IF(INDEX(模板组合!B:B,MATCH(芦花古楼!$F15,模板组合!$A:$A,0))="","",INDEX(模板组合!B:B,MATCH(芦花古楼!$F15,模板组合!$A:$A,0))),"")</f>
        <v>盖文</v>
      </c>
      <c r="H15" s="64" t="str">
        <f>IFERROR(IF(INDEX(模板组合!C:C,MATCH(芦花古楼!$F15,模板组合!$A:$A,0))="","",INDEX(模板组合!C:C,MATCH(芦花古楼!$F15,模板组合!$A:$A,0))),"")</f>
        <v>西方龙</v>
      </c>
      <c r="I15" s="64" t="str">
        <f>IFERROR(IF(INDEX(模板组合!D:D,MATCH(芦花古楼!$F15,模板组合!$A:$A,0))="","",INDEX(模板组合!D:D,MATCH(芦花古楼!$F15,模板组合!$A:$A,0))),"")</f>
        <v>刘羽禅</v>
      </c>
      <c r="J15" s="64" t="str">
        <f>IFERROR(IF(INDEX(模板组合!E:E,MATCH(芦花古楼!$F15,模板组合!$A:$A,0))="","",INDEX(模板组合!E:E,MATCH(芦花古楼!$F15,模板组合!$A:$A,0))),"")</f>
        <v>张飞</v>
      </c>
      <c r="K15" s="64" t="str">
        <f>IFERROR(IF(INDEX(模板组合!F:F,MATCH(芦花古楼!$F15,模板组合!$A:$A,0))="","",INDEX(模板组合!F:F,MATCH(芦花古楼!$F15,模板组合!$A:$A,0))),"")</f>
        <v>曹玄亮</v>
      </c>
      <c r="L15" s="34" t="str">
        <f>IFERROR(IF(INDEX(模板组合!G:G,MATCH(芦花古楼!$F15,模板组合!$A:$A,0))="","",INDEX(模板组合!G:G,MATCH(芦花古楼!$F15,模板组合!$A:$A,0))),"")</f>
        <v>唐流雨</v>
      </c>
    </row>
    <row r="16" spans="1:12" x14ac:dyDescent="0.2">
      <c r="A16" s="25" t="str">
        <f t="shared" si="0"/>
        <v>115</v>
      </c>
      <c r="B16" s="26">
        <v>1</v>
      </c>
      <c r="C16" s="27">
        <v>15</v>
      </c>
      <c r="D16" s="26">
        <v>45</v>
      </c>
      <c r="E16" s="26" t="s">
        <v>319</v>
      </c>
      <c r="F16" s="33" t="s">
        <v>131</v>
      </c>
      <c r="G16" s="64" t="str">
        <f>IFERROR(IF(INDEX(模板组合!B:B,MATCH(芦花古楼!$F16,模板组合!$A:$A,0))="","",INDEX(模板组合!B:B,MATCH(芦花古楼!$F16,模板组合!$A:$A,0))),"")</f>
        <v>盖文</v>
      </c>
      <c r="H16" s="64" t="str">
        <f>IFERROR(IF(INDEX(模板组合!C:C,MATCH(芦花古楼!$F16,模板组合!$A:$A,0))="","",INDEX(模板组合!C:C,MATCH(芦花古楼!$F16,模板组合!$A:$A,0))),"")</f>
        <v>西方龙</v>
      </c>
      <c r="I16" s="64" t="str">
        <f>IFERROR(IF(INDEX(模板组合!D:D,MATCH(芦花古楼!$F16,模板组合!$A:$A,0))="","",INDEX(模板组合!D:D,MATCH(芦花古楼!$F16,模板组合!$A:$A,0))),"")</f>
        <v>刘羽禅</v>
      </c>
      <c r="J16" s="64" t="str">
        <f>IFERROR(IF(INDEX(模板组合!E:E,MATCH(芦花古楼!$F16,模板组合!$A:$A,0))="","",INDEX(模板组合!E:E,MATCH(芦花古楼!$F16,模板组合!$A:$A,0))),"")</f>
        <v>张飞</v>
      </c>
      <c r="K16" s="64" t="str">
        <f>IFERROR(IF(INDEX(模板组合!F:F,MATCH(芦花古楼!$F16,模板组合!$A:$A,0))="","",INDEX(模板组合!F:F,MATCH(芦花古楼!$F16,模板组合!$A:$A,0))),"")</f>
        <v>刘羽禅</v>
      </c>
      <c r="L16" s="34" t="str">
        <f>IFERROR(IF(INDEX(模板组合!G:G,MATCH(芦花古楼!$F16,模板组合!$A:$A,0))="","",INDEX(模板组合!G:G,MATCH(芦花古楼!$F16,模板组合!$A:$A,0))),"")</f>
        <v>关羽</v>
      </c>
    </row>
    <row r="17" spans="1:12" x14ac:dyDescent="0.2">
      <c r="A17" s="25" t="str">
        <f t="shared" si="0"/>
        <v>116</v>
      </c>
      <c r="B17" s="26">
        <v>1</v>
      </c>
      <c r="C17" s="27">
        <v>16</v>
      </c>
      <c r="D17" s="26">
        <v>46</v>
      </c>
      <c r="E17" s="26" t="s">
        <v>319</v>
      </c>
      <c r="F17" s="33" t="s">
        <v>325</v>
      </c>
      <c r="G17" s="64" t="str">
        <f>IFERROR(IF(INDEX(模板组合!B:B,MATCH(芦花古楼!$F17,模板组合!$A:$A,0))="","",INDEX(模板组合!B:B,MATCH(芦花古楼!$F17,模板组合!$A:$A,0))),"")</f>
        <v>常服曹焱兵</v>
      </c>
      <c r="H17" s="64" t="str">
        <f>IFERROR(IF(INDEX(模板组合!C:C,MATCH(芦花古楼!$F17,模板组合!$A:$A,0))="","",INDEX(模板组合!C:C,MATCH(芦花古楼!$F17,模板组合!$A:$A,0))),"")</f>
        <v>张郃</v>
      </c>
      <c r="I17" s="64" t="str">
        <f>IFERROR(IF(INDEX(模板组合!D:D,MATCH(芦花古楼!$F17,模板组合!$A:$A,0))="","",INDEX(模板组合!D:D,MATCH(芦花古楼!$F17,模板组合!$A:$A,0))),"")</f>
        <v>战斗曹焱兵</v>
      </c>
      <c r="J17" s="64" t="str">
        <f>IFERROR(IF(INDEX(模板组合!E:E,MATCH(芦花古楼!$F17,模板组合!$A:$A,0))="","",INDEX(模板组合!E:E,MATCH(芦花古楼!$F17,模板组合!$A:$A,0))),"")</f>
        <v>徐晃</v>
      </c>
      <c r="K17" s="64" t="str">
        <f>IFERROR(IF(INDEX(模板组合!F:F,MATCH(芦花古楼!$F17,模板组合!$A:$A,0))="","",INDEX(模板组合!F:F,MATCH(芦花古楼!$F17,模板组合!$A:$A,0))),"")</f>
        <v>红莲·缇娜</v>
      </c>
      <c r="L17" s="34" t="str">
        <f>IFERROR(IF(INDEX(模板组合!G:G,MATCH(芦花古楼!$F17,模板组合!$A:$A,0))="","",INDEX(模板组合!G:G,MATCH(芦花古楼!$F17,模板组合!$A:$A,0))),"")</f>
        <v>天使·缇娜</v>
      </c>
    </row>
    <row r="18" spans="1:12" x14ac:dyDescent="0.2">
      <c r="A18" s="25" t="str">
        <f t="shared" si="0"/>
        <v>117</v>
      </c>
      <c r="B18" s="26">
        <v>1</v>
      </c>
      <c r="C18" s="27">
        <v>17</v>
      </c>
      <c r="D18" s="26">
        <v>47</v>
      </c>
      <c r="E18" s="26" t="s">
        <v>319</v>
      </c>
      <c r="F18" s="33" t="s">
        <v>340</v>
      </c>
      <c r="G18" s="64" t="str">
        <f>IFERROR(IF(INDEX(模板组合!B:B,MATCH(芦花古楼!$F18,模板组合!$A:$A,0))="","",INDEX(模板组合!B:B,MATCH(芦花古楼!$F18,模板组合!$A:$A,0))),"")</f>
        <v>常服曹焱兵</v>
      </c>
      <c r="H18" s="64" t="str">
        <f>IFERROR(IF(INDEX(模板组合!C:C,MATCH(芦花古楼!$F18,模板组合!$A:$A,0))="","",INDEX(模板组合!C:C,MATCH(芦花古楼!$F18,模板组合!$A:$A,0))),"")</f>
        <v>张郃</v>
      </c>
      <c r="I18" s="64" t="str">
        <f>IFERROR(IF(INDEX(模板组合!D:D,MATCH(芦花古楼!$F18,模板组合!$A:$A,0))="","",INDEX(模板组合!D:D,MATCH(芦花古楼!$F18,模板组合!$A:$A,0))),"")</f>
        <v>战斗曹焱兵</v>
      </c>
      <c r="J18" s="64" t="str">
        <f>IFERROR(IF(INDEX(模板组合!E:E,MATCH(芦花古楼!$F18,模板组合!$A:$A,0))="","",INDEX(模板组合!E:E,MATCH(芦花古楼!$F18,模板组合!$A:$A,0))),"")</f>
        <v>徐晃</v>
      </c>
      <c r="K18" s="64" t="str">
        <f>IFERROR(IF(INDEX(模板组合!F:F,MATCH(芦花古楼!$F18,模板组合!$A:$A,0))="","",INDEX(模板组合!F:F,MATCH(芦花古楼!$F18,模板组合!$A:$A,0))),"")</f>
        <v>黑尔·坎普</v>
      </c>
      <c r="L18" s="34" t="str">
        <f>IFERROR(IF(INDEX(模板组合!G:G,MATCH(芦花古楼!$F18,模板组合!$A:$A,0))="","",INDEX(模板组合!G:G,MATCH(芦花古楼!$F18,模板组合!$A:$A,0))),"")</f>
        <v>塞伯罗斯</v>
      </c>
    </row>
    <row r="19" spans="1:12" x14ac:dyDescent="0.2">
      <c r="A19" s="25" t="str">
        <f t="shared" si="0"/>
        <v>118</v>
      </c>
      <c r="B19" s="26">
        <v>1</v>
      </c>
      <c r="C19" s="27">
        <v>18</v>
      </c>
      <c r="D19" s="26">
        <v>48</v>
      </c>
      <c r="E19" s="26" t="s">
        <v>319</v>
      </c>
      <c r="F19" s="33" t="s">
        <v>336</v>
      </c>
      <c r="G19" s="64" t="str">
        <f>IFERROR(IF(INDEX(模板组合!B:B,MATCH(芦花古楼!$F19,模板组合!$A:$A,0))="","",INDEX(模板组合!B:B,MATCH(芦花古楼!$F19,模板组合!$A:$A,0))),"")</f>
        <v>常服曹焱兵</v>
      </c>
      <c r="H19" s="64" t="str">
        <f>IFERROR(IF(INDEX(模板组合!C:C,MATCH(芦花古楼!$F19,模板组合!$A:$A,0))="","",INDEX(模板组合!C:C,MATCH(芦花古楼!$F19,模板组合!$A:$A,0))),"")</f>
        <v>张郃</v>
      </c>
      <c r="I19" s="64" t="str">
        <f>IFERROR(IF(INDEX(模板组合!D:D,MATCH(芦花古楼!$F19,模板组合!$A:$A,0))="","",INDEX(模板组合!D:D,MATCH(芦花古楼!$F19,模板组合!$A:$A,0))),"")</f>
        <v>刘羽禅</v>
      </c>
      <c r="J19" s="64" t="str">
        <f>IFERROR(IF(INDEX(模板组合!E:E,MATCH(芦花古楼!$F19,模板组合!$A:$A,0))="","",INDEX(模板组合!E:E,MATCH(芦花古楼!$F19,模板组合!$A:$A,0))),"")</f>
        <v>张飞</v>
      </c>
      <c r="K19" s="64" t="str">
        <f>IFERROR(IF(INDEX(模板组合!F:F,MATCH(芦花古楼!$F19,模板组合!$A:$A,0))="","",INDEX(模板组合!F:F,MATCH(芦花古楼!$F19,模板组合!$A:$A,0))),"")</f>
        <v>战斗曹焱兵</v>
      </c>
      <c r="L19" s="34" t="str">
        <f>IFERROR(IF(INDEX(模板组合!G:G,MATCH(芦花古楼!$F19,模板组合!$A:$A,0))="","",INDEX(模板组合!G:G,MATCH(芦花古楼!$F19,模板组合!$A:$A,0))),"")</f>
        <v>徐晃</v>
      </c>
    </row>
    <row r="20" spans="1:12" x14ac:dyDescent="0.2">
      <c r="A20" s="25" t="str">
        <f t="shared" si="0"/>
        <v>119</v>
      </c>
      <c r="B20" s="26">
        <v>1</v>
      </c>
      <c r="C20" s="27">
        <v>19</v>
      </c>
      <c r="D20" s="26">
        <v>49</v>
      </c>
      <c r="E20" s="26" t="s">
        <v>319</v>
      </c>
      <c r="F20" s="33" t="s">
        <v>341</v>
      </c>
      <c r="G20" s="64" t="str">
        <f>IFERROR(IF(INDEX(模板组合!B:B,MATCH(芦花古楼!$F20,模板组合!$A:$A,0))="","",INDEX(模板组合!B:B,MATCH(芦花古楼!$F20,模板组合!$A:$A,0))),"")</f>
        <v>常服曹焱兵</v>
      </c>
      <c r="H20" s="64" t="str">
        <f>IFERROR(IF(INDEX(模板组合!C:C,MATCH(芦花古楼!$F20,模板组合!$A:$A,0))="","",INDEX(模板组合!C:C,MATCH(芦花古楼!$F20,模板组合!$A:$A,0))),"")</f>
        <v>张郃</v>
      </c>
      <c r="I20" s="64" t="str">
        <f>IFERROR(IF(INDEX(模板组合!D:D,MATCH(芦花古楼!$F20,模板组合!$A:$A,0))="","",INDEX(模板组合!D:D,MATCH(芦花古楼!$F20,模板组合!$A:$A,0))),"")</f>
        <v>战斗曹焱兵</v>
      </c>
      <c r="J20" s="64" t="str">
        <f>IFERROR(IF(INDEX(模板组合!E:E,MATCH(芦花古楼!$F20,模板组合!$A:$A,0))="","",INDEX(模板组合!E:E,MATCH(芦花古楼!$F20,模板组合!$A:$A,0))),"")</f>
        <v>徐晃</v>
      </c>
      <c r="K20" s="64" t="str">
        <f>IFERROR(IF(INDEX(模板组合!F:F,MATCH(芦花古楼!$F20,模板组合!$A:$A,0))="","",INDEX(模板组合!F:F,MATCH(芦花古楼!$F20,模板组合!$A:$A,0))),"")</f>
        <v>阎巧巧</v>
      </c>
      <c r="L20" s="34" t="str">
        <f>IFERROR(IF(INDEX(模板组合!G:G,MATCH(芦花古楼!$F20,模板组合!$A:$A,0))="","",INDEX(模板组合!G:G,MATCH(芦花古楼!$F20,模板组合!$A:$A,0))),"")</f>
        <v>烈风螳螂</v>
      </c>
    </row>
    <row r="21" spans="1:12" x14ac:dyDescent="0.2">
      <c r="A21" s="25" t="str">
        <f t="shared" si="0"/>
        <v>120</v>
      </c>
      <c r="B21" s="26">
        <v>1</v>
      </c>
      <c r="C21" s="27">
        <v>20</v>
      </c>
      <c r="D21" s="26">
        <v>60</v>
      </c>
      <c r="E21" s="26" t="s">
        <v>319</v>
      </c>
      <c r="F21" s="33" t="s">
        <v>337</v>
      </c>
      <c r="G21" s="64" t="str">
        <f>IFERROR(IF(INDEX(模板组合!B:B,MATCH(芦花古楼!$F21,模板组合!$A:$A,0))="","",INDEX(模板组合!B:B,MATCH(芦花古楼!$F21,模板组合!$A:$A,0))),"")</f>
        <v>常服曹焱兵</v>
      </c>
      <c r="H21" s="64" t="str">
        <f>IFERROR(IF(INDEX(模板组合!C:C,MATCH(芦花古楼!$F21,模板组合!$A:$A,0))="","",INDEX(模板组合!C:C,MATCH(芦花古楼!$F21,模板组合!$A:$A,0))),"")</f>
        <v>张郃</v>
      </c>
      <c r="I21" s="64" t="str">
        <f>IFERROR(IF(INDEX(模板组合!D:D,MATCH(芦花古楼!$F21,模板组合!$A:$A,0))="","",INDEX(模板组合!D:D,MATCH(芦花古楼!$F21,模板组合!$A:$A,0))),"")</f>
        <v>战斗曹焱兵</v>
      </c>
      <c r="J21" s="64" t="str">
        <f>IFERROR(IF(INDEX(模板组合!E:E,MATCH(芦花古楼!$F21,模板组合!$A:$A,0))="","",INDEX(模板组合!E:E,MATCH(芦花古楼!$F21,模板组合!$A:$A,0))),"")</f>
        <v>徐晃</v>
      </c>
      <c r="K21" s="64" t="str">
        <f>IFERROR(IF(INDEX(模板组合!F:F,MATCH(芦花古楼!$F21,模板组合!$A:$A,0))="","",INDEX(模板组合!F:F,MATCH(芦花古楼!$F21,模板组合!$A:$A,0))),"")</f>
        <v>吉拉</v>
      </c>
      <c r="L21" s="34" t="str">
        <f>IFERROR(IF(INDEX(模板组合!G:G,MATCH(芦花古楼!$F21,模板组合!$A:$A,0))="","",INDEX(模板组合!G:G,MATCH(芦花古楼!$F21,模板组合!$A:$A,0))),"")</f>
        <v>食火蜥</v>
      </c>
    </row>
    <row r="22" spans="1:12" x14ac:dyDescent="0.2">
      <c r="A22" s="25" t="str">
        <f t="shared" si="0"/>
        <v>121</v>
      </c>
      <c r="B22" s="26">
        <v>1</v>
      </c>
      <c r="C22" s="27">
        <v>21</v>
      </c>
      <c r="D22" s="26">
        <v>63</v>
      </c>
      <c r="E22" s="26" t="s">
        <v>319</v>
      </c>
      <c r="F22" s="33" t="s">
        <v>330</v>
      </c>
      <c r="G22" s="64" t="str">
        <f>IFERROR(IF(INDEX(模板组合!B:B,MATCH(芦花古楼!$F22,模板组合!$A:$A,0))="","",INDEX(模板组合!B:B,MATCH(芦花古楼!$F22,模板组合!$A:$A,0))),"")</f>
        <v>砍刀鬼兵</v>
      </c>
      <c r="H22" s="64" t="str">
        <f>IFERROR(IF(INDEX(模板组合!C:C,MATCH(芦花古楼!$F22,模板组合!$A:$A,0))="","",INDEX(模板组合!C:C,MATCH(芦花古楼!$F22,模板组合!$A:$A,0))),"")</f>
        <v/>
      </c>
      <c r="I22" s="64" t="str">
        <f>IFERROR(IF(INDEX(模板组合!D:D,MATCH(芦花古楼!$F22,模板组合!$A:$A,0))="","",INDEX(模板组合!D:D,MATCH(芦花古楼!$F22,模板组合!$A:$A,0))),"")</f>
        <v>砍刀鬼兵</v>
      </c>
      <c r="J22" s="64" t="str">
        <f>IFERROR(IF(INDEX(模板组合!E:E,MATCH(芦花古楼!$F22,模板组合!$A:$A,0))="","",INDEX(模板组合!E:E,MATCH(芦花古楼!$F22,模板组合!$A:$A,0))),"")</f>
        <v/>
      </c>
      <c r="K22" s="64" t="str">
        <f>IFERROR(IF(INDEX(模板组合!F:F,MATCH(芦花古楼!$F22,模板组合!$A:$A,0))="","",INDEX(模板组合!F:F,MATCH(芦花古楼!$F22,模板组合!$A:$A,0))),"")</f>
        <v>砍刀鬼兵</v>
      </c>
      <c r="L22" s="34" t="str">
        <f>IFERROR(IF(INDEX(模板组合!G:G,MATCH(芦花古楼!$F22,模板组合!$A:$A,0))="","",INDEX(模板组合!G:G,MATCH(芦花古楼!$F22,模板组合!$A:$A,0))),"")</f>
        <v/>
      </c>
    </row>
    <row r="23" spans="1:12" x14ac:dyDescent="0.2">
      <c r="A23" s="25" t="str">
        <f t="shared" si="0"/>
        <v>122</v>
      </c>
      <c r="B23" s="26">
        <v>1</v>
      </c>
      <c r="C23" s="27">
        <v>22</v>
      </c>
      <c r="D23" s="26">
        <v>66</v>
      </c>
      <c r="E23" s="26" t="s">
        <v>319</v>
      </c>
      <c r="F23" s="33" t="s">
        <v>335</v>
      </c>
      <c r="G23" s="64" t="str">
        <f>IFERROR(IF(INDEX(模板组合!B:B,MATCH(芦花古楼!$F23,模板组合!$A:$A,0))="","",INDEX(模板组合!B:B,MATCH(芦花古楼!$F23,模板组合!$A:$A,0))),"")</f>
        <v>双刃鬼兵</v>
      </c>
      <c r="H23" s="64" t="str">
        <f>IFERROR(IF(INDEX(模板组合!C:C,MATCH(芦花古楼!$F23,模板组合!$A:$A,0))="","",INDEX(模板组合!C:C,MATCH(芦花古楼!$F23,模板组合!$A:$A,0))),"")</f>
        <v/>
      </c>
      <c r="I23" s="64" t="str">
        <f>IFERROR(IF(INDEX(模板组合!D:D,MATCH(芦花古楼!$F23,模板组合!$A:$A,0))="","",INDEX(模板组合!D:D,MATCH(芦花古楼!$F23,模板组合!$A:$A,0))),"")</f>
        <v>砍刀鬼兵</v>
      </c>
      <c r="J23" s="64" t="str">
        <f>IFERROR(IF(INDEX(模板组合!E:E,MATCH(芦花古楼!$F23,模板组合!$A:$A,0))="","",INDEX(模板组合!E:E,MATCH(芦花古楼!$F23,模板组合!$A:$A,0))),"")</f>
        <v/>
      </c>
      <c r="K23" s="64" t="str">
        <f>IFERROR(IF(INDEX(模板组合!F:F,MATCH(芦花古楼!$F23,模板组合!$A:$A,0))="","",INDEX(模板组合!F:F,MATCH(芦花古楼!$F23,模板组合!$A:$A,0))),"")</f>
        <v>双刃鬼兵</v>
      </c>
      <c r="L23" s="34" t="str">
        <f>IFERROR(IF(INDEX(模板组合!G:G,MATCH(芦花古楼!$F23,模板组合!$A:$A,0))="","",INDEX(模板组合!G:G,MATCH(芦花古楼!$F23,模板组合!$A:$A,0))),"")</f>
        <v/>
      </c>
    </row>
    <row r="24" spans="1:12" x14ac:dyDescent="0.2">
      <c r="A24" s="25" t="str">
        <f t="shared" si="0"/>
        <v>123</v>
      </c>
      <c r="B24" s="26">
        <v>1</v>
      </c>
      <c r="C24" s="27">
        <v>23</v>
      </c>
      <c r="D24" s="26">
        <v>69</v>
      </c>
      <c r="E24" s="26" t="s">
        <v>319</v>
      </c>
      <c r="F24" s="33" t="s">
        <v>332</v>
      </c>
      <c r="G24" s="64" t="str">
        <f>IFERROR(IF(INDEX(模板组合!B:B,MATCH(芦花古楼!$F24,模板组合!$A:$A,0))="","",INDEX(模板组合!B:B,MATCH(芦花古楼!$F24,模板组合!$A:$A,0))),"")</f>
        <v>砍刀鬼兵</v>
      </c>
      <c r="H24" s="64" t="str">
        <f>IFERROR(IF(INDEX(模板组合!C:C,MATCH(芦花古楼!$F24,模板组合!$A:$A,0))="","",INDEX(模板组合!C:C,MATCH(芦花古楼!$F24,模板组合!$A:$A,0))),"")</f>
        <v/>
      </c>
      <c r="I24" s="64" t="str">
        <f>IFERROR(IF(INDEX(模板组合!D:D,MATCH(芦花古楼!$F24,模板组合!$A:$A,0))="","",INDEX(模板组合!D:D,MATCH(芦花古楼!$F24,模板组合!$A:$A,0))),"")</f>
        <v>链球鬼兵</v>
      </c>
      <c r="J24" s="64" t="str">
        <f>IFERROR(IF(INDEX(模板组合!E:E,MATCH(芦花古楼!$F24,模板组合!$A:$A,0))="","",INDEX(模板组合!E:E,MATCH(芦花古楼!$F24,模板组合!$A:$A,0))),"")</f>
        <v/>
      </c>
      <c r="K24" s="64" t="str">
        <f>IFERROR(IF(INDEX(模板组合!F:F,MATCH(芦花古楼!$F24,模板组合!$A:$A,0))="","",INDEX(模板组合!F:F,MATCH(芦花古楼!$F24,模板组合!$A:$A,0))),"")</f>
        <v>双刃鬼兵</v>
      </c>
      <c r="L24" s="34" t="str">
        <f>IFERROR(IF(INDEX(模板组合!G:G,MATCH(芦花古楼!$F24,模板组合!$A:$A,0))="","",INDEX(模板组合!G:G,MATCH(芦花古楼!$F24,模板组合!$A:$A,0))),"")</f>
        <v/>
      </c>
    </row>
    <row r="25" spans="1:12" x14ac:dyDescent="0.2">
      <c r="A25" s="25" t="str">
        <f t="shared" si="0"/>
        <v>124</v>
      </c>
      <c r="B25" s="26">
        <v>1</v>
      </c>
      <c r="C25" s="27">
        <v>24</v>
      </c>
      <c r="D25" s="26">
        <v>72</v>
      </c>
      <c r="E25" s="26" t="s">
        <v>319</v>
      </c>
      <c r="F25" s="33" t="s">
        <v>302</v>
      </c>
      <c r="G25" s="64" t="str">
        <f>IFERROR(IF(INDEX(模板组合!B:B,MATCH(芦花古楼!$F25,模板组合!$A:$A,0))="","",INDEX(模板组合!B:B,MATCH(芦花古楼!$F25,模板组合!$A:$A,0))),"")</f>
        <v>链球鬼兵</v>
      </c>
      <c r="H25" s="64" t="str">
        <f>IFERROR(IF(INDEX(模板组合!C:C,MATCH(芦花古楼!$F25,模板组合!$A:$A,0))="","",INDEX(模板组合!C:C,MATCH(芦花古楼!$F25,模板组合!$A:$A,0))),"")</f>
        <v/>
      </c>
      <c r="I25" s="64" t="str">
        <f>IFERROR(IF(INDEX(模板组合!D:D,MATCH(芦花古楼!$F25,模板组合!$A:$A,0))="","",INDEX(模板组合!D:D,MATCH(芦花古楼!$F25,模板组合!$A:$A,0))),"")</f>
        <v>鬼将军</v>
      </c>
      <c r="J25" s="64" t="str">
        <f>IFERROR(IF(INDEX(模板组合!E:E,MATCH(芦花古楼!$F25,模板组合!$A:$A,0))="","",INDEX(模板组合!E:E,MATCH(芦花古楼!$F25,模板组合!$A:$A,0))),"")</f>
        <v/>
      </c>
      <c r="K25" s="64" t="str">
        <f>IFERROR(IF(INDEX(模板组合!F:F,MATCH(芦花古楼!$F25,模板组合!$A:$A,0))="","",INDEX(模板组合!F:F,MATCH(芦花古楼!$F25,模板组合!$A:$A,0))),"")</f>
        <v>链球鬼兵</v>
      </c>
      <c r="L25" s="34" t="str">
        <f>IFERROR(IF(INDEX(模板组合!G:G,MATCH(芦花古楼!$F25,模板组合!$A:$A,0))="","",INDEX(模板组合!G:G,MATCH(芦花古楼!$F25,模板组合!$A:$A,0))),"")</f>
        <v/>
      </c>
    </row>
    <row r="26" spans="1:12" x14ac:dyDescent="0.2">
      <c r="A26" s="25" t="str">
        <f t="shared" si="0"/>
        <v>125</v>
      </c>
      <c r="B26" s="26">
        <v>1</v>
      </c>
      <c r="C26" s="27">
        <v>25</v>
      </c>
      <c r="D26" s="26">
        <v>85</v>
      </c>
      <c r="E26" s="26" t="s">
        <v>319</v>
      </c>
      <c r="F26" s="33" t="s">
        <v>323</v>
      </c>
      <c r="G26" s="64" t="str">
        <f>IFERROR(IF(INDEX(模板组合!B:B,MATCH(芦花古楼!$F26,模板组合!$A:$A,0))="","",INDEX(模板组合!B:B,MATCH(芦花古楼!$F26,模板组合!$A:$A,0))),"")</f>
        <v>伏尸将军</v>
      </c>
      <c r="H26" s="64" t="str">
        <f>IFERROR(IF(INDEX(模板组合!C:C,MATCH(芦花古楼!$F26,模板组合!$A:$A,0))="","",INDEX(模板组合!C:C,MATCH(芦花古楼!$F26,模板组合!$A:$A,0))),"")</f>
        <v/>
      </c>
      <c r="I26" s="64" t="str">
        <f>IFERROR(IF(INDEX(模板组合!D:D,MATCH(芦花古楼!$F26,模板组合!$A:$A,0))="","",INDEX(模板组合!D:D,MATCH(芦花古楼!$F26,模板组合!$A:$A,0))),"")</f>
        <v>变身后鬼将军</v>
      </c>
      <c r="J26" s="64" t="str">
        <f>IFERROR(IF(INDEX(模板组合!E:E,MATCH(芦花古楼!$F26,模板组合!$A:$A,0))="","",INDEX(模板组合!E:E,MATCH(芦花古楼!$F26,模板组合!$A:$A,0))),"")</f>
        <v/>
      </c>
      <c r="K26" s="64" t="str">
        <f>IFERROR(IF(INDEX(模板组合!F:F,MATCH(芦花古楼!$F26,模板组合!$A:$A,0))="","",INDEX(模板组合!F:F,MATCH(芦花古楼!$F26,模板组合!$A:$A,0))),"")</f>
        <v>石瀑将军</v>
      </c>
      <c r="L26" s="34" t="str">
        <f>IFERROR(IF(INDEX(模板组合!G:G,MATCH(芦花古楼!$F26,模板组合!$A:$A,0))="","",INDEX(模板组合!G:G,MATCH(芦花古楼!$F26,模板组合!$A:$A,0))),"")</f>
        <v/>
      </c>
    </row>
    <row r="27" spans="1:12" x14ac:dyDescent="0.2">
      <c r="A27" s="25" t="str">
        <f t="shared" si="0"/>
        <v>126</v>
      </c>
      <c r="B27" s="26">
        <v>1</v>
      </c>
      <c r="C27" s="27">
        <v>26</v>
      </c>
      <c r="D27" s="26">
        <v>88</v>
      </c>
      <c r="E27" s="26" t="s">
        <v>319</v>
      </c>
      <c r="F27" s="33" t="s">
        <v>310</v>
      </c>
      <c r="G27" s="64" t="str">
        <f>IFERROR(IF(INDEX(模板组合!B:B,MATCH(芦花古楼!$F27,模板组合!$A:$A,0))="","",INDEX(模板组合!B:B,MATCH(芦花古楼!$F27,模板组合!$A:$A,0))),"")</f>
        <v>小蜘蛛</v>
      </c>
      <c r="H27" s="64" t="str">
        <f>IFERROR(IF(INDEX(模板组合!C:C,MATCH(芦花古楼!$F27,模板组合!$A:$A,0))="","",INDEX(模板组合!C:C,MATCH(芦花古楼!$F27,模板组合!$A:$A,0))),"")</f>
        <v/>
      </c>
      <c r="I27" s="64" t="str">
        <f>IFERROR(IF(INDEX(模板组合!D:D,MATCH(芦花古楼!$F27,模板组合!$A:$A,0))="","",INDEX(模板组合!D:D,MATCH(芦花古楼!$F27,模板组合!$A:$A,0))),"")</f>
        <v>山蜘蛛</v>
      </c>
      <c r="J27" s="64" t="str">
        <f>IFERROR(IF(INDEX(模板组合!E:E,MATCH(芦花古楼!$F27,模板组合!$A:$A,0))="","",INDEX(模板组合!E:E,MATCH(芦花古楼!$F27,模板组合!$A:$A,0))),"")</f>
        <v/>
      </c>
      <c r="K27" s="64" t="str">
        <f>IFERROR(IF(INDEX(模板组合!F:F,MATCH(芦花古楼!$F27,模板组合!$A:$A,0))="","",INDEX(模板组合!F:F,MATCH(芦花古楼!$F27,模板组合!$A:$A,0))),"")</f>
        <v>小蜘蛛</v>
      </c>
      <c r="L27" s="34" t="str">
        <f>IFERROR(IF(INDEX(模板组合!G:G,MATCH(芦花古楼!$F27,模板组合!$A:$A,0))="","",INDEX(模板组合!G:G,MATCH(芦花古楼!$F27,模板组合!$A:$A,0))),"")</f>
        <v/>
      </c>
    </row>
    <row r="28" spans="1:12" x14ac:dyDescent="0.2">
      <c r="A28" s="25" t="str">
        <f t="shared" si="0"/>
        <v>127</v>
      </c>
      <c r="B28" s="26">
        <v>1</v>
      </c>
      <c r="C28" s="27">
        <v>27</v>
      </c>
      <c r="D28" s="26">
        <v>90</v>
      </c>
      <c r="E28" s="26" t="s">
        <v>319</v>
      </c>
      <c r="F28" s="33" t="s">
        <v>308</v>
      </c>
      <c r="G28" s="64" t="str">
        <f>IFERROR(IF(INDEX(模板组合!B:B,MATCH(芦花古楼!$F28,模板组合!$A:$A,0))="","",INDEX(模板组合!B:B,MATCH(芦花古楼!$F28,模板组合!$A:$A,0))),"")</f>
        <v>小蜘蛛</v>
      </c>
      <c r="H28" s="64" t="str">
        <f>IFERROR(IF(INDEX(模板组合!C:C,MATCH(芦花古楼!$F28,模板组合!$A:$A,0))="","",INDEX(模板组合!C:C,MATCH(芦花古楼!$F28,模板组合!$A:$A,0))),"")</f>
        <v/>
      </c>
      <c r="I28" s="64" t="str">
        <f>IFERROR(IF(INDEX(模板组合!D:D,MATCH(芦花古楼!$F28,模板组合!$A:$A,0))="","",INDEX(模板组合!D:D,MATCH(芦花古楼!$F28,模板组合!$A:$A,0))),"")</f>
        <v>小蜘蛛</v>
      </c>
      <c r="J28" s="64" t="str">
        <f>IFERROR(IF(INDEX(模板组合!E:E,MATCH(芦花古楼!$F28,模板组合!$A:$A,0))="","",INDEX(模板组合!E:E,MATCH(芦花古楼!$F28,模板组合!$A:$A,0))),"")</f>
        <v/>
      </c>
      <c r="K28" s="64" t="str">
        <f>IFERROR(IF(INDEX(模板组合!F:F,MATCH(芦花古楼!$F28,模板组合!$A:$A,0))="","",INDEX(模板组合!F:F,MATCH(芦花古楼!$F28,模板组合!$A:$A,0))),"")</f>
        <v>小蜘蛛</v>
      </c>
      <c r="L28" s="34" t="str">
        <f>IFERROR(IF(INDEX(模板组合!G:G,MATCH(芦花古楼!$F28,模板组合!$A:$A,0))="","",INDEX(模板组合!G:G,MATCH(芦花古楼!$F28,模板组合!$A:$A,0))),"")</f>
        <v/>
      </c>
    </row>
    <row r="29" spans="1:12" x14ac:dyDescent="0.2">
      <c r="A29" s="25" t="str">
        <f t="shared" si="0"/>
        <v>128</v>
      </c>
      <c r="B29" s="26">
        <v>1</v>
      </c>
      <c r="C29" s="27">
        <v>28</v>
      </c>
      <c r="D29" s="26">
        <v>92</v>
      </c>
      <c r="E29" s="26" t="s">
        <v>319</v>
      </c>
      <c r="F29" s="33" t="s">
        <v>309</v>
      </c>
      <c r="G29" s="64" t="str">
        <f>IFERROR(IF(INDEX(模板组合!B:B,MATCH(芦花古楼!$F29,模板组合!$A:$A,0))="","",INDEX(模板组合!B:B,MATCH(芦花古楼!$F29,模板组合!$A:$A,0))),"")</f>
        <v>魔导机兵团</v>
      </c>
      <c r="H29" s="64" t="str">
        <f>IFERROR(IF(INDEX(模板组合!C:C,MATCH(芦花古楼!$F29,模板组合!$A:$A,0))="","",INDEX(模板组合!C:C,MATCH(芦花古楼!$F29,模板组合!$A:$A,0))),"")</f>
        <v/>
      </c>
      <c r="I29" s="64" t="str">
        <f>IFERROR(IF(INDEX(模板组合!D:D,MATCH(芦花古楼!$F29,模板组合!$A:$A,0))="","",INDEX(模板组合!D:D,MATCH(芦花古楼!$F29,模板组合!$A:$A,0))),"")</f>
        <v>魔导机兵团</v>
      </c>
      <c r="J29" s="64" t="str">
        <f>IFERROR(IF(INDEX(模板组合!E:E,MATCH(芦花古楼!$F29,模板组合!$A:$A,0))="","",INDEX(模板组合!E:E,MATCH(芦花古楼!$F29,模板组合!$A:$A,0))),"")</f>
        <v/>
      </c>
      <c r="K29" s="64" t="str">
        <f>IFERROR(IF(INDEX(模板组合!F:F,MATCH(芦花古楼!$F29,模板组合!$A:$A,0))="","",INDEX(模板组合!F:F,MATCH(芦花古楼!$F29,模板组合!$A:$A,0))),"")</f>
        <v>魔导机兵团</v>
      </c>
      <c r="L29" s="34" t="str">
        <f>IFERROR(IF(INDEX(模板组合!G:G,MATCH(芦花古楼!$F29,模板组合!$A:$A,0))="","",INDEX(模板组合!G:G,MATCH(芦花古楼!$F29,模板组合!$A:$A,0))),"")</f>
        <v/>
      </c>
    </row>
    <row r="30" spans="1:12" x14ac:dyDescent="0.2">
      <c r="A30" s="25" t="str">
        <f t="shared" si="0"/>
        <v>129</v>
      </c>
      <c r="B30" s="26">
        <v>1</v>
      </c>
      <c r="C30" s="27">
        <v>29</v>
      </c>
      <c r="D30" s="26">
        <v>93</v>
      </c>
      <c r="E30" s="26" t="s">
        <v>319</v>
      </c>
      <c r="F30" s="33" t="s">
        <v>352</v>
      </c>
      <c r="G30" s="64" t="str">
        <f>IFERROR(IF(INDEX(模板组合!B:B,MATCH(芦花古楼!$F30,模板组合!$A:$A,0))="","",INDEX(模板组合!B:B,MATCH(芦花古楼!$F30,模板组合!$A:$A,0))),"")</f>
        <v>小蜘蛛</v>
      </c>
      <c r="H30" s="64" t="str">
        <f>IFERROR(IF(INDEX(模板组合!C:C,MATCH(芦花古楼!$F30,模板组合!$A:$A,0))="","",INDEX(模板组合!C:C,MATCH(芦花古楼!$F30,模板组合!$A:$A,0))),"")</f>
        <v/>
      </c>
      <c r="I30" s="64" t="str">
        <f>IFERROR(IF(INDEX(模板组合!D:D,MATCH(芦花古楼!$F30,模板组合!$A:$A,0))="","",INDEX(模板组合!D:D,MATCH(芦花古楼!$F30,模板组合!$A:$A,0))),"")</f>
        <v>黑尔·坎普</v>
      </c>
      <c r="J30" s="64" t="str">
        <f>IFERROR(IF(INDEX(模板组合!E:E,MATCH(芦花古楼!$F30,模板组合!$A:$A,0))="","",INDEX(模板组合!E:E,MATCH(芦花古楼!$F30,模板组合!$A:$A,0))),"")</f>
        <v>塞伯罗斯</v>
      </c>
      <c r="K30" s="64" t="str">
        <f>IFERROR(IF(INDEX(模板组合!F:F,MATCH(芦花古楼!$F30,模板组合!$A:$A,0))="","",INDEX(模板组合!F:F,MATCH(芦花古楼!$F30,模板组合!$A:$A,0))),"")</f>
        <v>小蜘蛛</v>
      </c>
      <c r="L30" s="34" t="str">
        <f>IFERROR(IF(INDEX(模板组合!G:G,MATCH(芦花古楼!$F30,模板组合!$A:$A,0))="","",INDEX(模板组合!G:G,MATCH(芦花古楼!$F30,模板组合!$A:$A,0))),"")</f>
        <v/>
      </c>
    </row>
    <row r="31" spans="1:12" x14ac:dyDescent="0.2">
      <c r="A31" s="25" t="str">
        <f t="shared" si="0"/>
        <v>130</v>
      </c>
      <c r="B31" s="26">
        <v>1</v>
      </c>
      <c r="C31" s="27">
        <v>30</v>
      </c>
      <c r="D31" s="26">
        <v>100</v>
      </c>
      <c r="E31" s="26" t="s">
        <v>319</v>
      </c>
      <c r="F31" s="33" t="s">
        <v>306</v>
      </c>
      <c r="G31" s="64" t="str">
        <f>IFERROR(IF(INDEX(模板组合!B:B,MATCH(芦花古楼!$F31,模板组合!$A:$A,0))="","",INDEX(模板组合!B:B,MATCH(芦花古楼!$F31,模板组合!$A:$A,0))),"")</f>
        <v>砍刀鬼兵</v>
      </c>
      <c r="H31" s="64" t="str">
        <f>IFERROR(IF(INDEX(模板组合!C:C,MATCH(芦花古楼!$F31,模板组合!$A:$A,0))="","",INDEX(模板组合!C:C,MATCH(芦花古楼!$F31,模板组合!$A:$A,0))),"")</f>
        <v/>
      </c>
      <c r="I31" s="64" t="str">
        <f>IFERROR(IF(INDEX(模板组合!D:D,MATCH(芦花古楼!$F31,模板组合!$A:$A,0))="","",INDEX(模板组合!D:D,MATCH(芦花古楼!$F31,模板组合!$A:$A,0))),"")</f>
        <v>伏尸将军</v>
      </c>
      <c r="J31" s="64" t="str">
        <f>IFERROR(IF(INDEX(模板组合!E:E,MATCH(芦花古楼!$F31,模板组合!$A:$A,0))="","",INDEX(模板组合!E:E,MATCH(芦花古楼!$F31,模板组合!$A:$A,0))),"")</f>
        <v/>
      </c>
      <c r="K31" s="64" t="str">
        <f>IFERROR(IF(INDEX(模板组合!F:F,MATCH(芦花古楼!$F31,模板组合!$A:$A,0))="","",INDEX(模板组合!F:F,MATCH(芦花古楼!$F31,模板组合!$A:$A,0))),"")</f>
        <v>砍刀鬼兵</v>
      </c>
      <c r="L31" s="34" t="str">
        <f>IFERROR(IF(INDEX(模板组合!G:G,MATCH(芦花古楼!$F31,模板组合!$A:$A,0))="","",INDEX(模板组合!G:G,MATCH(芦花古楼!$F31,模板组合!$A:$A,0))),"")</f>
        <v/>
      </c>
    </row>
    <row r="32" spans="1:12" x14ac:dyDescent="0.2">
      <c r="A32" s="25" t="str">
        <f t="shared" si="0"/>
        <v>21</v>
      </c>
      <c r="B32" s="26">
        <v>2</v>
      </c>
      <c r="C32" s="27">
        <v>1</v>
      </c>
      <c r="D32" s="26">
        <v>3</v>
      </c>
      <c r="E32" s="26" t="s">
        <v>320</v>
      </c>
      <c r="F32" s="33" t="s">
        <v>128</v>
      </c>
      <c r="G32" s="64" t="str">
        <f>IFERROR(IF(INDEX(模板组合!B:B,MATCH(芦花古楼!$F32,模板组合!$A:$A,0))="","",INDEX(模板组合!B:B,MATCH(芦花古楼!$F32,模板组合!$A:$A,0))),"")</f>
        <v>盖文</v>
      </c>
      <c r="H32" s="64" t="str">
        <f>IFERROR(IF(INDEX(模板组合!C:C,MATCH(芦花古楼!$F32,模板组合!$A:$A,0))="","",INDEX(模板组合!C:C,MATCH(芦花古楼!$F32,模板组合!$A:$A,0))),"")</f>
        <v>西方龙</v>
      </c>
      <c r="I32" s="64" t="str">
        <f>IFERROR(IF(INDEX(模板组合!D:D,MATCH(芦花古楼!$F32,模板组合!$A:$A,0))="","",INDEX(模板组合!D:D,MATCH(芦花古楼!$F32,模板组合!$A:$A,0))),"")</f>
        <v>刘羽禅</v>
      </c>
      <c r="J32" s="64" t="str">
        <f>IFERROR(IF(INDEX(模板组合!E:E,MATCH(芦花古楼!$F32,模板组合!$A:$A,0))="","",INDEX(模板组合!E:E,MATCH(芦花古楼!$F32,模板组合!$A:$A,0))),"")</f>
        <v>张飞</v>
      </c>
      <c r="K32" s="64" t="str">
        <f>IFERROR(IF(INDEX(模板组合!F:F,MATCH(芦花古楼!$F32,模板组合!$A:$A,0))="","",INDEX(模板组合!F:F,MATCH(芦花古楼!$F32,模板组合!$A:$A,0))),"")</f>
        <v>北落师门</v>
      </c>
      <c r="L32" s="34" t="str">
        <f>IFERROR(IF(INDEX(模板组合!G:G,MATCH(芦花古楼!$F32,模板组合!$A:$A,0))="","",INDEX(模板组合!G:G,MATCH(芦花古楼!$F32,模板组合!$A:$A,0))),"")</f>
        <v>石灵明</v>
      </c>
    </row>
    <row r="33" spans="1:12" x14ac:dyDescent="0.2">
      <c r="A33" s="25" t="str">
        <f t="shared" si="0"/>
        <v>22</v>
      </c>
      <c r="B33" s="26">
        <v>2</v>
      </c>
      <c r="C33" s="27">
        <v>2</v>
      </c>
      <c r="D33" s="26">
        <v>4</v>
      </c>
      <c r="E33" s="26" t="s">
        <v>320</v>
      </c>
      <c r="F33" s="33" t="s">
        <v>325</v>
      </c>
      <c r="G33" s="64" t="str">
        <f>IFERROR(IF(INDEX(模板组合!B:B,MATCH(芦花古楼!$F33,模板组合!$A:$A,0))="","",INDEX(模板组合!B:B,MATCH(芦花古楼!$F33,模板组合!$A:$A,0))),"")</f>
        <v>常服曹焱兵</v>
      </c>
      <c r="H33" s="64" t="str">
        <f>IFERROR(IF(INDEX(模板组合!C:C,MATCH(芦花古楼!$F33,模板组合!$A:$A,0))="","",INDEX(模板组合!C:C,MATCH(芦花古楼!$F33,模板组合!$A:$A,0))),"")</f>
        <v>张郃</v>
      </c>
      <c r="I33" s="64" t="str">
        <f>IFERROR(IF(INDEX(模板组合!D:D,MATCH(芦花古楼!$F33,模板组合!$A:$A,0))="","",INDEX(模板组合!D:D,MATCH(芦花古楼!$F33,模板组合!$A:$A,0))),"")</f>
        <v>战斗曹焱兵</v>
      </c>
      <c r="J33" s="64" t="str">
        <f>IFERROR(IF(INDEX(模板组合!E:E,MATCH(芦花古楼!$F33,模板组合!$A:$A,0))="","",INDEX(模板组合!E:E,MATCH(芦花古楼!$F33,模板组合!$A:$A,0))),"")</f>
        <v>徐晃</v>
      </c>
      <c r="K33" s="64" t="str">
        <f>IFERROR(IF(INDEX(模板组合!F:F,MATCH(芦花古楼!$F33,模板组合!$A:$A,0))="","",INDEX(模板组合!F:F,MATCH(芦花古楼!$F33,模板组合!$A:$A,0))),"")</f>
        <v>红莲·缇娜</v>
      </c>
      <c r="L33" s="34" t="str">
        <f>IFERROR(IF(INDEX(模板组合!G:G,MATCH(芦花古楼!$F33,模板组合!$A:$A,0))="","",INDEX(模板组合!G:G,MATCH(芦花古楼!$F33,模板组合!$A:$A,0))),"")</f>
        <v>天使·缇娜</v>
      </c>
    </row>
    <row r="34" spans="1:12" x14ac:dyDescent="0.2">
      <c r="A34" s="25" t="str">
        <f t="shared" si="0"/>
        <v>23</v>
      </c>
      <c r="B34" s="26">
        <v>2</v>
      </c>
      <c r="C34" s="27">
        <v>3</v>
      </c>
      <c r="D34" s="26">
        <v>5</v>
      </c>
      <c r="E34" s="26" t="s">
        <v>320</v>
      </c>
      <c r="F34" s="33" t="s">
        <v>334</v>
      </c>
      <c r="G34" s="64" t="str">
        <f>IFERROR(IF(INDEX(模板组合!B:B,MATCH(芦花古楼!$F34,模板组合!$A:$A,0))="","",INDEX(模板组合!B:B,MATCH(芦花古楼!$F34,模板组合!$A:$A,0))),"")</f>
        <v>战斗夏玲</v>
      </c>
      <c r="H34" s="64" t="str">
        <f>IFERROR(IF(INDEX(模板组合!C:C,MATCH(芦花古楼!$F34,模板组合!$A:$A,0))="","",INDEX(模板组合!C:C,MATCH(芦花古楼!$F34,模板组合!$A:$A,0))),"")</f>
        <v>李轩辕</v>
      </c>
      <c r="I34" s="64" t="str">
        <f>IFERROR(IF(INDEX(模板组合!D:D,MATCH(芦花古楼!$F34,模板组合!$A:$A,0))="","",INDEX(模板组合!D:D,MATCH(芦花古楼!$F34,模板组合!$A:$A,0))),"")</f>
        <v>阎风吒</v>
      </c>
      <c r="J34" s="64" t="str">
        <f>IFERROR(IF(INDEX(模板组合!E:E,MATCH(芦花古楼!$F34,模板组合!$A:$A,0))="","",INDEX(模板组合!E:E,MATCH(芦花古楼!$F34,模板组合!$A:$A,0))),"")</f>
        <v>飞廉</v>
      </c>
      <c r="K34" s="64" t="str">
        <f>IFERROR(IF(INDEX(模板组合!F:F,MATCH(芦花古楼!$F34,模板组合!$A:$A,0))="","",INDEX(模板组合!F:F,MATCH(芦花古楼!$F34,模板组合!$A:$A,0))),"")</f>
        <v>常服曹焱兵</v>
      </c>
      <c r="L34" s="34" t="str">
        <f>IFERROR(IF(INDEX(模板组合!G:G,MATCH(芦花古楼!$F34,模板组合!$A:$A,0))="","",INDEX(模板组合!G:G,MATCH(芦花古楼!$F34,模板组合!$A:$A,0))),"")</f>
        <v>许褚</v>
      </c>
    </row>
    <row r="35" spans="1:12" x14ac:dyDescent="0.2">
      <c r="A35" s="25" t="str">
        <f t="shared" si="0"/>
        <v>24</v>
      </c>
      <c r="B35" s="26">
        <v>2</v>
      </c>
      <c r="C35" s="27">
        <v>4</v>
      </c>
      <c r="D35" s="26">
        <v>7</v>
      </c>
      <c r="E35" s="26" t="s">
        <v>320</v>
      </c>
      <c r="F35" s="33" t="s">
        <v>328</v>
      </c>
      <c r="G35" s="64" t="str">
        <f>IFERROR(IF(INDEX(模板组合!B:B,MATCH(芦花古楼!$F35,模板组合!$A:$A,0))="","",INDEX(模板组合!B:B,MATCH(芦花古楼!$F35,模板组合!$A:$A,0))),"")</f>
        <v>战斗夏玲</v>
      </c>
      <c r="H35" s="64" t="str">
        <f>IFERROR(IF(INDEX(模板组合!C:C,MATCH(芦花古楼!$F35,模板组合!$A:$A,0))="","",INDEX(模板组合!C:C,MATCH(芦花古楼!$F35,模板组合!$A:$A,0))),"")</f>
        <v>李轩辕</v>
      </c>
      <c r="I35" s="64" t="str">
        <f>IFERROR(IF(INDEX(模板组合!D:D,MATCH(芦花古楼!$F35,模板组合!$A:$A,0))="","",INDEX(模板组合!D:D,MATCH(芦花古楼!$F35,模板组合!$A:$A,0))),"")</f>
        <v>阎巧巧</v>
      </c>
      <c r="J35" s="64" t="str">
        <f>IFERROR(IF(INDEX(模板组合!E:E,MATCH(芦花古楼!$F35,模板组合!$A:$A,0))="","",INDEX(模板组合!E:E,MATCH(芦花古楼!$F35,模板组合!$A:$A,0))),"")</f>
        <v>烈风螳螂</v>
      </c>
      <c r="K35" s="64" t="str">
        <f>IFERROR(IF(INDEX(模板组合!F:F,MATCH(芦花古楼!$F35,模板组合!$A:$A,0))="","",INDEX(模板组合!F:F,MATCH(芦花古楼!$F35,模板组合!$A:$A,0))),"")</f>
        <v>战斗曹焱兵</v>
      </c>
      <c r="L35" s="34" t="str">
        <f>IFERROR(IF(INDEX(模板组合!G:G,MATCH(芦花古楼!$F35,模板组合!$A:$A,0))="","",INDEX(模板组合!G:G,MATCH(芦花古楼!$F35,模板组合!$A:$A,0))),"")</f>
        <v>典韦</v>
      </c>
    </row>
    <row r="36" spans="1:12" x14ac:dyDescent="0.2">
      <c r="A36" s="25" t="str">
        <f t="shared" si="0"/>
        <v>25</v>
      </c>
      <c r="B36" s="26">
        <v>2</v>
      </c>
      <c r="C36" s="27">
        <v>5</v>
      </c>
      <c r="D36" s="26">
        <v>10</v>
      </c>
      <c r="E36" s="26" t="s">
        <v>320</v>
      </c>
      <c r="F36" s="33" t="s">
        <v>302</v>
      </c>
      <c r="G36" s="64" t="str">
        <f>IFERROR(IF(INDEX(模板组合!B:B,MATCH(芦花古楼!$F36,模板组合!$A:$A,0))="","",INDEX(模板组合!B:B,MATCH(芦花古楼!$F36,模板组合!$A:$A,0))),"")</f>
        <v>链球鬼兵</v>
      </c>
      <c r="H36" s="64" t="str">
        <f>IFERROR(IF(INDEX(模板组合!C:C,MATCH(芦花古楼!$F36,模板组合!$A:$A,0))="","",INDEX(模板组合!C:C,MATCH(芦花古楼!$F36,模板组合!$A:$A,0))),"")</f>
        <v/>
      </c>
      <c r="I36" s="64" t="str">
        <f>IFERROR(IF(INDEX(模板组合!D:D,MATCH(芦花古楼!$F36,模板组合!$A:$A,0))="","",INDEX(模板组合!D:D,MATCH(芦花古楼!$F36,模板组合!$A:$A,0))),"")</f>
        <v>鬼将军</v>
      </c>
      <c r="J36" s="64" t="str">
        <f>IFERROR(IF(INDEX(模板组合!E:E,MATCH(芦花古楼!$F36,模板组合!$A:$A,0))="","",INDEX(模板组合!E:E,MATCH(芦花古楼!$F36,模板组合!$A:$A,0))),"")</f>
        <v/>
      </c>
      <c r="K36" s="64" t="str">
        <f>IFERROR(IF(INDEX(模板组合!F:F,MATCH(芦花古楼!$F36,模板组合!$A:$A,0))="","",INDEX(模板组合!F:F,MATCH(芦花古楼!$F36,模板组合!$A:$A,0))),"")</f>
        <v>链球鬼兵</v>
      </c>
      <c r="L36" s="34" t="str">
        <f>IFERROR(IF(INDEX(模板组合!G:G,MATCH(芦花古楼!$F36,模板组合!$A:$A,0))="","",INDEX(模板组合!G:G,MATCH(芦花古楼!$F36,模板组合!$A:$A,0))),"")</f>
        <v/>
      </c>
    </row>
    <row r="37" spans="1:12" x14ac:dyDescent="0.2">
      <c r="A37" s="25" t="str">
        <f t="shared" si="0"/>
        <v>26</v>
      </c>
      <c r="B37" s="26">
        <v>2</v>
      </c>
      <c r="C37" s="27">
        <v>6</v>
      </c>
      <c r="D37" s="26">
        <v>15</v>
      </c>
      <c r="E37" s="26" t="s">
        <v>320</v>
      </c>
      <c r="F37" s="33" t="s">
        <v>340</v>
      </c>
      <c r="G37" s="64" t="str">
        <f>IFERROR(IF(INDEX(模板组合!B:B,MATCH(芦花古楼!$F37,模板组合!$A:$A,0))="","",INDEX(模板组合!B:B,MATCH(芦花古楼!$F37,模板组合!$A:$A,0))),"")</f>
        <v>常服曹焱兵</v>
      </c>
      <c r="H37" s="64" t="str">
        <f>IFERROR(IF(INDEX(模板组合!C:C,MATCH(芦花古楼!$F37,模板组合!$A:$A,0))="","",INDEX(模板组合!C:C,MATCH(芦花古楼!$F37,模板组合!$A:$A,0))),"")</f>
        <v>张郃</v>
      </c>
      <c r="I37" s="64" t="str">
        <f>IFERROR(IF(INDEX(模板组合!D:D,MATCH(芦花古楼!$F37,模板组合!$A:$A,0))="","",INDEX(模板组合!D:D,MATCH(芦花古楼!$F37,模板组合!$A:$A,0))),"")</f>
        <v>战斗曹焱兵</v>
      </c>
      <c r="J37" s="64" t="str">
        <f>IFERROR(IF(INDEX(模板组合!E:E,MATCH(芦花古楼!$F37,模板组合!$A:$A,0))="","",INDEX(模板组合!E:E,MATCH(芦花古楼!$F37,模板组合!$A:$A,0))),"")</f>
        <v>徐晃</v>
      </c>
      <c r="K37" s="64" t="str">
        <f>IFERROR(IF(INDEX(模板组合!F:F,MATCH(芦花古楼!$F37,模板组合!$A:$A,0))="","",INDEX(模板组合!F:F,MATCH(芦花古楼!$F37,模板组合!$A:$A,0))),"")</f>
        <v>黑尔·坎普</v>
      </c>
      <c r="L37" s="34" t="str">
        <f>IFERROR(IF(INDEX(模板组合!G:G,MATCH(芦花古楼!$F37,模板组合!$A:$A,0))="","",INDEX(模板组合!G:G,MATCH(芦花古楼!$F37,模板组合!$A:$A,0))),"")</f>
        <v>塞伯罗斯</v>
      </c>
    </row>
    <row r="38" spans="1:12" x14ac:dyDescent="0.2">
      <c r="A38" s="25" t="str">
        <f t="shared" si="0"/>
        <v>27</v>
      </c>
      <c r="B38" s="26">
        <v>2</v>
      </c>
      <c r="C38" s="27">
        <v>7</v>
      </c>
      <c r="D38" s="26">
        <v>21</v>
      </c>
      <c r="E38" s="26" t="s">
        <v>320</v>
      </c>
      <c r="F38" s="33" t="s">
        <v>342</v>
      </c>
      <c r="G38" s="64" t="str">
        <f>IFERROR(IF(INDEX(模板组合!B:B,MATCH(芦花古楼!$F38,模板组合!$A:$A,0))="","",INDEX(模板组合!B:B,MATCH(芦花古楼!$F38,模板组合!$A:$A,0))),"")</f>
        <v>南御夫</v>
      </c>
      <c r="H38" s="64" t="str">
        <f>IFERROR(IF(INDEX(模板组合!C:C,MATCH(芦花古楼!$F38,模板组合!$A:$A,0))="","",INDEX(模板组合!C:C,MATCH(芦花古楼!$F38,模板组合!$A:$A,0))),"")</f>
        <v>噬日</v>
      </c>
      <c r="I38" s="64" t="str">
        <f>IFERROR(IF(INDEX(模板组合!D:D,MATCH(芦花古楼!$F38,模板组合!$A:$A,0))="","",INDEX(模板组合!D:D,MATCH(芦花古楼!$F38,模板组合!$A:$A,0))),"")</f>
        <v>吕仙宫</v>
      </c>
      <c r="J38" s="64" t="str">
        <f>IFERROR(IF(INDEX(模板组合!E:E,MATCH(芦花古楼!$F38,模板组合!$A:$A,0))="","",INDEX(模板组合!E:E,MATCH(芦花古楼!$F38,模板组合!$A:$A,0))),"")</f>
        <v>高顺</v>
      </c>
      <c r="K38" s="64" t="str">
        <f>IFERROR(IF(INDEX(模板组合!F:F,MATCH(芦花古楼!$F38,模板组合!$A:$A,0))="","",INDEX(模板组合!F:F,MATCH(芦花古楼!$F38,模板组合!$A:$A,0))),"")</f>
        <v>战斗夏玲</v>
      </c>
      <c r="L38" s="34" t="str">
        <f>IFERROR(IF(INDEX(模板组合!G:G,MATCH(芦花古楼!$F38,模板组合!$A:$A,0))="","",INDEX(模板组合!G:G,MATCH(芦花古楼!$F38,模板组合!$A:$A,0))),"")</f>
        <v>李轩辕</v>
      </c>
    </row>
    <row r="39" spans="1:12" x14ac:dyDescent="0.2">
      <c r="A39" s="25" t="str">
        <f t="shared" si="0"/>
        <v>28</v>
      </c>
      <c r="B39" s="26">
        <v>2</v>
      </c>
      <c r="C39" s="27">
        <v>8</v>
      </c>
      <c r="D39" s="26">
        <v>22</v>
      </c>
      <c r="E39" s="26" t="s">
        <v>320</v>
      </c>
      <c r="F39" s="33" t="s">
        <v>332</v>
      </c>
      <c r="G39" s="64" t="str">
        <f>IFERROR(IF(INDEX(模板组合!B:B,MATCH(芦花古楼!$F39,模板组合!$A:$A,0))="","",INDEX(模板组合!B:B,MATCH(芦花古楼!$F39,模板组合!$A:$A,0))),"")</f>
        <v>砍刀鬼兵</v>
      </c>
      <c r="H39" s="64" t="str">
        <f>IFERROR(IF(INDEX(模板组合!C:C,MATCH(芦花古楼!$F39,模板组合!$A:$A,0))="","",INDEX(模板组合!C:C,MATCH(芦花古楼!$F39,模板组合!$A:$A,0))),"")</f>
        <v/>
      </c>
      <c r="I39" s="64" t="str">
        <f>IFERROR(IF(INDEX(模板组合!D:D,MATCH(芦花古楼!$F39,模板组合!$A:$A,0))="","",INDEX(模板组合!D:D,MATCH(芦花古楼!$F39,模板组合!$A:$A,0))),"")</f>
        <v>链球鬼兵</v>
      </c>
      <c r="J39" s="64" t="str">
        <f>IFERROR(IF(INDEX(模板组合!E:E,MATCH(芦花古楼!$F39,模板组合!$A:$A,0))="","",INDEX(模板组合!E:E,MATCH(芦花古楼!$F39,模板组合!$A:$A,0))),"")</f>
        <v/>
      </c>
      <c r="K39" s="64" t="str">
        <f>IFERROR(IF(INDEX(模板组合!F:F,MATCH(芦花古楼!$F39,模板组合!$A:$A,0))="","",INDEX(模板组合!F:F,MATCH(芦花古楼!$F39,模板组合!$A:$A,0))),"")</f>
        <v>双刃鬼兵</v>
      </c>
      <c r="L39" s="34" t="str">
        <f>IFERROR(IF(INDEX(模板组合!G:G,MATCH(芦花古楼!$F39,模板组合!$A:$A,0))="","",INDEX(模板组合!G:G,MATCH(芦花古楼!$F39,模板组合!$A:$A,0))),"")</f>
        <v/>
      </c>
    </row>
    <row r="40" spans="1:12" x14ac:dyDescent="0.2">
      <c r="A40" s="25" t="str">
        <f t="shared" si="0"/>
        <v>29</v>
      </c>
      <c r="B40" s="26">
        <v>2</v>
      </c>
      <c r="C40" s="27">
        <v>9</v>
      </c>
      <c r="D40" s="26">
        <v>23</v>
      </c>
      <c r="E40" s="26" t="s">
        <v>320</v>
      </c>
      <c r="F40" s="33" t="s">
        <v>334</v>
      </c>
      <c r="G40" s="64" t="str">
        <f>IFERROR(IF(INDEX(模板组合!B:B,MATCH(芦花古楼!$F40,模板组合!$A:$A,0))="","",INDEX(模板组合!B:B,MATCH(芦花古楼!$F40,模板组合!$A:$A,0))),"")</f>
        <v>战斗夏玲</v>
      </c>
      <c r="H40" s="64" t="str">
        <f>IFERROR(IF(INDEX(模板组合!C:C,MATCH(芦花古楼!$F40,模板组合!$A:$A,0))="","",INDEX(模板组合!C:C,MATCH(芦花古楼!$F40,模板组合!$A:$A,0))),"")</f>
        <v>李轩辕</v>
      </c>
      <c r="I40" s="64" t="str">
        <f>IFERROR(IF(INDEX(模板组合!D:D,MATCH(芦花古楼!$F40,模板组合!$A:$A,0))="","",INDEX(模板组合!D:D,MATCH(芦花古楼!$F40,模板组合!$A:$A,0))),"")</f>
        <v>阎风吒</v>
      </c>
      <c r="J40" s="64" t="str">
        <f>IFERROR(IF(INDEX(模板组合!E:E,MATCH(芦花古楼!$F40,模板组合!$A:$A,0))="","",INDEX(模板组合!E:E,MATCH(芦花古楼!$F40,模板组合!$A:$A,0))),"")</f>
        <v>飞廉</v>
      </c>
      <c r="K40" s="64" t="str">
        <f>IFERROR(IF(INDEX(模板组合!F:F,MATCH(芦花古楼!$F40,模板组合!$A:$A,0))="","",INDEX(模板组合!F:F,MATCH(芦花古楼!$F40,模板组合!$A:$A,0))),"")</f>
        <v>常服曹焱兵</v>
      </c>
      <c r="L40" s="34" t="str">
        <f>IFERROR(IF(INDEX(模板组合!G:G,MATCH(芦花古楼!$F40,模板组合!$A:$A,0))="","",INDEX(模板组合!G:G,MATCH(芦花古楼!$F40,模板组合!$A:$A,0))),"")</f>
        <v>许褚</v>
      </c>
    </row>
    <row r="41" spans="1:12" x14ac:dyDescent="0.2">
      <c r="A41" s="25" t="str">
        <f t="shared" si="0"/>
        <v>210</v>
      </c>
      <c r="B41" s="26">
        <v>2</v>
      </c>
      <c r="C41" s="27">
        <v>10</v>
      </c>
      <c r="D41" s="26">
        <v>30</v>
      </c>
      <c r="E41" s="26" t="s">
        <v>320</v>
      </c>
      <c r="F41" s="33" t="s">
        <v>332</v>
      </c>
      <c r="G41" s="64" t="str">
        <f>IFERROR(IF(INDEX(模板组合!B:B,MATCH(芦花古楼!$F41,模板组合!$A:$A,0))="","",INDEX(模板组合!B:B,MATCH(芦花古楼!$F41,模板组合!$A:$A,0))),"")</f>
        <v>砍刀鬼兵</v>
      </c>
      <c r="H41" s="64" t="str">
        <f>IFERROR(IF(INDEX(模板组合!C:C,MATCH(芦花古楼!$F41,模板组合!$A:$A,0))="","",INDEX(模板组合!C:C,MATCH(芦花古楼!$F41,模板组合!$A:$A,0))),"")</f>
        <v/>
      </c>
      <c r="I41" s="64" t="str">
        <f>IFERROR(IF(INDEX(模板组合!D:D,MATCH(芦花古楼!$F41,模板组合!$A:$A,0))="","",INDEX(模板组合!D:D,MATCH(芦花古楼!$F41,模板组合!$A:$A,0))),"")</f>
        <v>链球鬼兵</v>
      </c>
      <c r="J41" s="64" t="str">
        <f>IFERROR(IF(INDEX(模板组合!E:E,MATCH(芦花古楼!$F41,模板组合!$A:$A,0))="","",INDEX(模板组合!E:E,MATCH(芦花古楼!$F41,模板组合!$A:$A,0))),"")</f>
        <v/>
      </c>
      <c r="K41" s="64" t="str">
        <f>IFERROR(IF(INDEX(模板组合!F:F,MATCH(芦花古楼!$F41,模板组合!$A:$A,0))="","",INDEX(模板组合!F:F,MATCH(芦花古楼!$F41,模板组合!$A:$A,0))),"")</f>
        <v>双刃鬼兵</v>
      </c>
      <c r="L41" s="34" t="str">
        <f>IFERROR(IF(INDEX(模板组合!G:G,MATCH(芦花古楼!$F41,模板组合!$A:$A,0))="","",INDEX(模板组合!G:G,MATCH(芦花古楼!$F41,模板组合!$A:$A,0))),"")</f>
        <v/>
      </c>
    </row>
    <row r="42" spans="1:12" x14ac:dyDescent="0.2">
      <c r="A42" s="25" t="str">
        <f t="shared" si="0"/>
        <v>211</v>
      </c>
      <c r="B42" s="26">
        <v>2</v>
      </c>
      <c r="C42" s="27">
        <v>11</v>
      </c>
      <c r="D42" s="26">
        <v>31</v>
      </c>
      <c r="E42" s="26" t="s">
        <v>320</v>
      </c>
      <c r="F42" s="33" t="s">
        <v>302</v>
      </c>
      <c r="G42" s="64" t="str">
        <f>IFERROR(IF(INDEX(模板组合!B:B,MATCH(芦花古楼!$F42,模板组合!$A:$A,0))="","",INDEX(模板组合!B:B,MATCH(芦花古楼!$F42,模板组合!$A:$A,0))),"")</f>
        <v>链球鬼兵</v>
      </c>
      <c r="H42" s="64" t="str">
        <f>IFERROR(IF(INDEX(模板组合!C:C,MATCH(芦花古楼!$F42,模板组合!$A:$A,0))="","",INDEX(模板组合!C:C,MATCH(芦花古楼!$F42,模板组合!$A:$A,0))),"")</f>
        <v/>
      </c>
      <c r="I42" s="64" t="str">
        <f>IFERROR(IF(INDEX(模板组合!D:D,MATCH(芦花古楼!$F42,模板组合!$A:$A,0))="","",INDEX(模板组合!D:D,MATCH(芦花古楼!$F42,模板组合!$A:$A,0))),"")</f>
        <v>鬼将军</v>
      </c>
      <c r="J42" s="64" t="str">
        <f>IFERROR(IF(INDEX(模板组合!E:E,MATCH(芦花古楼!$F42,模板组合!$A:$A,0))="","",INDEX(模板组合!E:E,MATCH(芦花古楼!$F42,模板组合!$A:$A,0))),"")</f>
        <v/>
      </c>
      <c r="K42" s="64" t="str">
        <f>IFERROR(IF(INDEX(模板组合!F:F,MATCH(芦花古楼!$F42,模板组合!$A:$A,0))="","",INDEX(模板组合!F:F,MATCH(芦花古楼!$F42,模板组合!$A:$A,0))),"")</f>
        <v>链球鬼兵</v>
      </c>
      <c r="L42" s="34" t="str">
        <f>IFERROR(IF(INDEX(模板组合!G:G,MATCH(芦花古楼!$F42,模板组合!$A:$A,0))="","",INDEX(模板组合!G:G,MATCH(芦花古楼!$F42,模板组合!$A:$A,0))),"")</f>
        <v/>
      </c>
    </row>
    <row r="43" spans="1:12" x14ac:dyDescent="0.2">
      <c r="A43" s="25" t="str">
        <f t="shared" si="0"/>
        <v>212</v>
      </c>
      <c r="B43" s="26">
        <v>2</v>
      </c>
      <c r="C43" s="27">
        <v>12</v>
      </c>
      <c r="D43" s="26">
        <v>33</v>
      </c>
      <c r="E43" s="26" t="s">
        <v>320</v>
      </c>
      <c r="F43" s="33" t="s">
        <v>325</v>
      </c>
      <c r="G43" s="64" t="str">
        <f>IFERROR(IF(INDEX(模板组合!B:B,MATCH(芦花古楼!$F43,模板组合!$A:$A,0))="","",INDEX(模板组合!B:B,MATCH(芦花古楼!$F43,模板组合!$A:$A,0))),"")</f>
        <v>常服曹焱兵</v>
      </c>
      <c r="H43" s="64" t="str">
        <f>IFERROR(IF(INDEX(模板组合!C:C,MATCH(芦花古楼!$F43,模板组合!$A:$A,0))="","",INDEX(模板组合!C:C,MATCH(芦花古楼!$F43,模板组合!$A:$A,0))),"")</f>
        <v>张郃</v>
      </c>
      <c r="I43" s="64" t="str">
        <f>IFERROR(IF(INDEX(模板组合!D:D,MATCH(芦花古楼!$F43,模板组合!$A:$A,0))="","",INDEX(模板组合!D:D,MATCH(芦花古楼!$F43,模板组合!$A:$A,0))),"")</f>
        <v>战斗曹焱兵</v>
      </c>
      <c r="J43" s="64" t="str">
        <f>IFERROR(IF(INDEX(模板组合!E:E,MATCH(芦花古楼!$F43,模板组合!$A:$A,0))="","",INDEX(模板组合!E:E,MATCH(芦花古楼!$F43,模板组合!$A:$A,0))),"")</f>
        <v>徐晃</v>
      </c>
      <c r="K43" s="64" t="str">
        <f>IFERROR(IF(INDEX(模板组合!F:F,MATCH(芦花古楼!$F43,模板组合!$A:$A,0))="","",INDEX(模板组合!F:F,MATCH(芦花古楼!$F43,模板组合!$A:$A,0))),"")</f>
        <v>红莲·缇娜</v>
      </c>
      <c r="L43" s="34" t="str">
        <f>IFERROR(IF(INDEX(模板组合!G:G,MATCH(芦花古楼!$F43,模板组合!$A:$A,0))="","",INDEX(模板组合!G:G,MATCH(芦花古楼!$F43,模板组合!$A:$A,0))),"")</f>
        <v>天使·缇娜</v>
      </c>
    </row>
    <row r="44" spans="1:12" x14ac:dyDescent="0.2">
      <c r="A44" s="25" t="str">
        <f t="shared" si="0"/>
        <v>213</v>
      </c>
      <c r="B44" s="26">
        <v>2</v>
      </c>
      <c r="C44" s="27">
        <v>13</v>
      </c>
      <c r="D44" s="26">
        <v>35</v>
      </c>
      <c r="E44" s="26" t="s">
        <v>320</v>
      </c>
      <c r="F44" s="33" t="s">
        <v>131</v>
      </c>
      <c r="G44" s="64" t="str">
        <f>IFERROR(IF(INDEX(模板组合!B:B,MATCH(芦花古楼!$F44,模板组合!$A:$A,0))="","",INDEX(模板组合!B:B,MATCH(芦花古楼!$F44,模板组合!$A:$A,0))),"")</f>
        <v>盖文</v>
      </c>
      <c r="H44" s="64" t="str">
        <f>IFERROR(IF(INDEX(模板组合!C:C,MATCH(芦花古楼!$F44,模板组合!$A:$A,0))="","",INDEX(模板组合!C:C,MATCH(芦花古楼!$F44,模板组合!$A:$A,0))),"")</f>
        <v>西方龙</v>
      </c>
      <c r="I44" s="64" t="str">
        <f>IFERROR(IF(INDEX(模板组合!D:D,MATCH(芦花古楼!$F44,模板组合!$A:$A,0))="","",INDEX(模板组合!D:D,MATCH(芦花古楼!$F44,模板组合!$A:$A,0))),"")</f>
        <v>刘羽禅</v>
      </c>
      <c r="J44" s="64" t="str">
        <f>IFERROR(IF(INDEX(模板组合!E:E,MATCH(芦花古楼!$F44,模板组合!$A:$A,0))="","",INDEX(模板组合!E:E,MATCH(芦花古楼!$F44,模板组合!$A:$A,0))),"")</f>
        <v>张飞</v>
      </c>
      <c r="K44" s="64" t="str">
        <f>IFERROR(IF(INDEX(模板组合!F:F,MATCH(芦花古楼!$F44,模板组合!$A:$A,0))="","",INDEX(模板组合!F:F,MATCH(芦花古楼!$F44,模板组合!$A:$A,0))),"")</f>
        <v>刘羽禅</v>
      </c>
      <c r="L44" s="34" t="str">
        <f>IFERROR(IF(INDEX(模板组合!G:G,MATCH(芦花古楼!$F44,模板组合!$A:$A,0))="","",INDEX(模板组合!G:G,MATCH(芦花古楼!$F44,模板组合!$A:$A,0))),"")</f>
        <v>关羽</v>
      </c>
    </row>
    <row r="45" spans="1:12" x14ac:dyDescent="0.2">
      <c r="A45" s="25" t="str">
        <f t="shared" si="0"/>
        <v>214</v>
      </c>
      <c r="B45" s="26">
        <v>2</v>
      </c>
      <c r="C45" s="27">
        <v>14</v>
      </c>
      <c r="D45" s="26">
        <v>37</v>
      </c>
      <c r="E45" s="26" t="s">
        <v>320</v>
      </c>
      <c r="F45" s="33" t="s">
        <v>302</v>
      </c>
      <c r="G45" s="64" t="str">
        <f>IFERROR(IF(INDEX(模板组合!B:B,MATCH(芦花古楼!$F45,模板组合!$A:$A,0))="","",INDEX(模板组合!B:B,MATCH(芦花古楼!$F45,模板组合!$A:$A,0))),"")</f>
        <v>链球鬼兵</v>
      </c>
      <c r="H45" s="64" t="str">
        <f>IFERROR(IF(INDEX(模板组合!C:C,MATCH(芦花古楼!$F45,模板组合!$A:$A,0))="","",INDEX(模板组合!C:C,MATCH(芦花古楼!$F45,模板组合!$A:$A,0))),"")</f>
        <v/>
      </c>
      <c r="I45" s="64" t="str">
        <f>IFERROR(IF(INDEX(模板组合!D:D,MATCH(芦花古楼!$F45,模板组合!$A:$A,0))="","",INDEX(模板组合!D:D,MATCH(芦花古楼!$F45,模板组合!$A:$A,0))),"")</f>
        <v>鬼将军</v>
      </c>
      <c r="J45" s="64" t="str">
        <f>IFERROR(IF(INDEX(模板组合!E:E,MATCH(芦花古楼!$F45,模板组合!$A:$A,0))="","",INDEX(模板组合!E:E,MATCH(芦花古楼!$F45,模板组合!$A:$A,0))),"")</f>
        <v/>
      </c>
      <c r="K45" s="64" t="str">
        <f>IFERROR(IF(INDEX(模板组合!F:F,MATCH(芦花古楼!$F45,模板组合!$A:$A,0))="","",INDEX(模板组合!F:F,MATCH(芦花古楼!$F45,模板组合!$A:$A,0))),"")</f>
        <v>链球鬼兵</v>
      </c>
      <c r="L45" s="34" t="str">
        <f>IFERROR(IF(INDEX(模板组合!G:G,MATCH(芦花古楼!$F45,模板组合!$A:$A,0))="","",INDEX(模板组合!G:G,MATCH(芦花古楼!$F45,模板组合!$A:$A,0))),"")</f>
        <v/>
      </c>
    </row>
    <row r="46" spans="1:12" x14ac:dyDescent="0.2">
      <c r="A46" s="25" t="str">
        <f t="shared" si="0"/>
        <v>215</v>
      </c>
      <c r="B46" s="26">
        <v>2</v>
      </c>
      <c r="C46" s="27">
        <v>15</v>
      </c>
      <c r="D46" s="26">
        <v>45</v>
      </c>
      <c r="E46" s="26" t="s">
        <v>320</v>
      </c>
      <c r="F46" s="33" t="s">
        <v>352</v>
      </c>
      <c r="G46" s="64" t="str">
        <f>IFERROR(IF(INDEX(模板组合!B:B,MATCH(芦花古楼!$F46,模板组合!$A:$A,0))="","",INDEX(模板组合!B:B,MATCH(芦花古楼!$F46,模板组合!$A:$A,0))),"")</f>
        <v>小蜘蛛</v>
      </c>
      <c r="H46" s="64" t="str">
        <f>IFERROR(IF(INDEX(模板组合!C:C,MATCH(芦花古楼!$F46,模板组合!$A:$A,0))="","",INDEX(模板组合!C:C,MATCH(芦花古楼!$F46,模板组合!$A:$A,0))),"")</f>
        <v/>
      </c>
      <c r="I46" s="64" t="str">
        <f>IFERROR(IF(INDEX(模板组合!D:D,MATCH(芦花古楼!$F46,模板组合!$A:$A,0))="","",INDEX(模板组合!D:D,MATCH(芦花古楼!$F46,模板组合!$A:$A,0))),"")</f>
        <v>黑尔·坎普</v>
      </c>
      <c r="J46" s="64" t="str">
        <f>IFERROR(IF(INDEX(模板组合!E:E,MATCH(芦花古楼!$F46,模板组合!$A:$A,0))="","",INDEX(模板组合!E:E,MATCH(芦花古楼!$F46,模板组合!$A:$A,0))),"")</f>
        <v>塞伯罗斯</v>
      </c>
      <c r="K46" s="64" t="str">
        <f>IFERROR(IF(INDEX(模板组合!F:F,MATCH(芦花古楼!$F46,模板组合!$A:$A,0))="","",INDEX(模板组合!F:F,MATCH(芦花古楼!$F46,模板组合!$A:$A,0))),"")</f>
        <v>小蜘蛛</v>
      </c>
      <c r="L46" s="34" t="str">
        <f>IFERROR(IF(INDEX(模板组合!G:G,MATCH(芦花古楼!$F46,模板组合!$A:$A,0))="","",INDEX(模板组合!G:G,MATCH(芦花古楼!$F46,模板组合!$A:$A,0))),"")</f>
        <v/>
      </c>
    </row>
    <row r="47" spans="1:12" x14ac:dyDescent="0.2">
      <c r="A47" s="25" t="str">
        <f t="shared" si="0"/>
        <v>216</v>
      </c>
      <c r="B47" s="26">
        <v>2</v>
      </c>
      <c r="C47" s="27">
        <v>16</v>
      </c>
      <c r="D47" s="26">
        <v>46</v>
      </c>
      <c r="E47" s="26" t="s">
        <v>320</v>
      </c>
      <c r="F47" s="33" t="s">
        <v>328</v>
      </c>
      <c r="G47" s="64" t="str">
        <f>IFERROR(IF(INDEX(模板组合!B:B,MATCH(芦花古楼!$F47,模板组合!$A:$A,0))="","",INDEX(模板组合!B:B,MATCH(芦花古楼!$F47,模板组合!$A:$A,0))),"")</f>
        <v>战斗夏玲</v>
      </c>
      <c r="H47" s="64" t="str">
        <f>IFERROR(IF(INDEX(模板组合!C:C,MATCH(芦花古楼!$F47,模板组合!$A:$A,0))="","",INDEX(模板组合!C:C,MATCH(芦花古楼!$F47,模板组合!$A:$A,0))),"")</f>
        <v>李轩辕</v>
      </c>
      <c r="I47" s="64" t="str">
        <f>IFERROR(IF(INDEX(模板组合!D:D,MATCH(芦花古楼!$F47,模板组合!$A:$A,0))="","",INDEX(模板组合!D:D,MATCH(芦花古楼!$F47,模板组合!$A:$A,0))),"")</f>
        <v>阎巧巧</v>
      </c>
      <c r="J47" s="64" t="str">
        <f>IFERROR(IF(INDEX(模板组合!E:E,MATCH(芦花古楼!$F47,模板组合!$A:$A,0))="","",INDEX(模板组合!E:E,MATCH(芦花古楼!$F47,模板组合!$A:$A,0))),"")</f>
        <v>烈风螳螂</v>
      </c>
      <c r="K47" s="64" t="str">
        <f>IFERROR(IF(INDEX(模板组合!F:F,MATCH(芦花古楼!$F47,模板组合!$A:$A,0))="","",INDEX(模板组合!F:F,MATCH(芦花古楼!$F47,模板组合!$A:$A,0))),"")</f>
        <v>战斗曹焱兵</v>
      </c>
      <c r="L47" s="34" t="str">
        <f>IFERROR(IF(INDEX(模板组合!G:G,MATCH(芦花古楼!$F47,模板组合!$A:$A,0))="","",INDEX(模板组合!G:G,MATCH(芦花古楼!$F47,模板组合!$A:$A,0))),"")</f>
        <v>典韦</v>
      </c>
    </row>
    <row r="48" spans="1:12" x14ac:dyDescent="0.2">
      <c r="A48" s="25" t="str">
        <f t="shared" si="0"/>
        <v>217</v>
      </c>
      <c r="B48" s="26">
        <v>2</v>
      </c>
      <c r="C48" s="27">
        <v>17</v>
      </c>
      <c r="D48" s="26">
        <v>47</v>
      </c>
      <c r="E48" s="26" t="s">
        <v>320</v>
      </c>
      <c r="F48" s="33" t="s">
        <v>129</v>
      </c>
      <c r="G48" s="64" t="str">
        <f>IFERROR(IF(INDEX(模板组合!B:B,MATCH(芦花古楼!$F48,模板组合!$A:$A,0))="","",INDEX(模板组合!B:B,MATCH(芦花古楼!$F48,模板组合!$A:$A,0))),"")</f>
        <v>盖文</v>
      </c>
      <c r="H48" s="64" t="str">
        <f>IFERROR(IF(INDEX(模板组合!C:C,MATCH(芦花古楼!$F48,模板组合!$A:$A,0))="","",INDEX(模板组合!C:C,MATCH(芦花古楼!$F48,模板组合!$A:$A,0))),"")</f>
        <v>西方龙</v>
      </c>
      <c r="I48" s="64" t="str">
        <f>IFERROR(IF(INDEX(模板组合!D:D,MATCH(芦花古楼!$F48,模板组合!$A:$A,0))="","",INDEX(模板组合!D:D,MATCH(芦花古楼!$F48,模板组合!$A:$A,0))),"")</f>
        <v>刘羽禅</v>
      </c>
      <c r="J48" s="64" t="str">
        <f>IFERROR(IF(INDEX(模板组合!E:E,MATCH(芦花古楼!$F48,模板组合!$A:$A,0))="","",INDEX(模板组合!E:E,MATCH(芦花古楼!$F48,模板组合!$A:$A,0))),"")</f>
        <v>张飞</v>
      </c>
      <c r="K48" s="64" t="str">
        <f>IFERROR(IF(INDEX(模板组合!F:F,MATCH(芦花古楼!$F48,模板组合!$A:$A,0))="","",INDEX(模板组合!F:F,MATCH(芦花古楼!$F48,模板组合!$A:$A,0))),"")</f>
        <v>常服曹焱兵</v>
      </c>
      <c r="L48" s="34" t="str">
        <f>IFERROR(IF(INDEX(模板组合!G:G,MATCH(芦花古楼!$F48,模板组合!$A:$A,0))="","",INDEX(模板组合!G:G,MATCH(芦花古楼!$F48,模板组合!$A:$A,0))),"")</f>
        <v>许褚</v>
      </c>
    </row>
    <row r="49" spans="1:12" x14ac:dyDescent="0.2">
      <c r="A49" s="25" t="str">
        <f t="shared" si="0"/>
        <v>218</v>
      </c>
      <c r="B49" s="26">
        <v>2</v>
      </c>
      <c r="C49" s="27">
        <v>18</v>
      </c>
      <c r="D49" s="26">
        <v>48</v>
      </c>
      <c r="E49" s="26" t="s">
        <v>320</v>
      </c>
      <c r="F49" s="33" t="s">
        <v>333</v>
      </c>
      <c r="G49" s="64" t="str">
        <f>IFERROR(IF(INDEX(模板组合!B:B,MATCH(芦花古楼!$F49,模板组合!$A:$A,0))="","",INDEX(模板组合!B:B,MATCH(芦花古楼!$F49,模板组合!$A:$A,0))),"")</f>
        <v>战斗夏玲</v>
      </c>
      <c r="H49" s="64" t="str">
        <f>IFERROR(IF(INDEX(模板组合!C:C,MATCH(芦花古楼!$F49,模板组合!$A:$A,0))="","",INDEX(模板组合!C:C,MATCH(芦花古楼!$F49,模板组合!$A:$A,0))),"")</f>
        <v>李轩辕</v>
      </c>
      <c r="I49" s="64" t="str">
        <f>IFERROR(IF(INDEX(模板组合!D:D,MATCH(芦花古楼!$F49,模板组合!$A:$A,0))="","",INDEX(模板组合!D:D,MATCH(芦花古楼!$F49,模板组合!$A:$A,0))),"")</f>
        <v>常服曹焱兵</v>
      </c>
      <c r="J49" s="64" t="str">
        <f>IFERROR(IF(INDEX(模板组合!E:E,MATCH(芦花古楼!$F49,模板组合!$A:$A,0))="","",INDEX(模板组合!E:E,MATCH(芦花古楼!$F49,模板组合!$A:$A,0))),"")</f>
        <v>于禁</v>
      </c>
      <c r="K49" s="64" t="str">
        <f>IFERROR(IF(INDEX(模板组合!F:F,MATCH(芦花古楼!$F49,模板组合!$A:$A,0))="","",INDEX(模板组合!F:F,MATCH(芦花古楼!$F49,模板组合!$A:$A,0))),"")</f>
        <v>曹玄亮</v>
      </c>
      <c r="L49" s="34" t="str">
        <f>IFERROR(IF(INDEX(模板组合!G:G,MATCH(芦花古楼!$F49,模板组合!$A:$A,0))="","",INDEX(模板组合!G:G,MATCH(芦花古楼!$F49,模板组合!$A:$A,0))),"")</f>
        <v>唐流雨</v>
      </c>
    </row>
    <row r="50" spans="1:12" x14ac:dyDescent="0.2">
      <c r="A50" s="25" t="str">
        <f t="shared" si="0"/>
        <v>219</v>
      </c>
      <c r="B50" s="26">
        <v>2</v>
      </c>
      <c r="C50" s="27">
        <v>19</v>
      </c>
      <c r="D50" s="26">
        <v>49</v>
      </c>
      <c r="E50" s="26" t="s">
        <v>320</v>
      </c>
      <c r="F50" s="33" t="s">
        <v>310</v>
      </c>
      <c r="G50" s="64" t="str">
        <f>IFERROR(IF(INDEX(模板组合!B:B,MATCH(芦花古楼!$F50,模板组合!$A:$A,0))="","",INDEX(模板组合!B:B,MATCH(芦花古楼!$F50,模板组合!$A:$A,0))),"")</f>
        <v>小蜘蛛</v>
      </c>
      <c r="H50" s="64" t="str">
        <f>IFERROR(IF(INDEX(模板组合!C:C,MATCH(芦花古楼!$F50,模板组合!$A:$A,0))="","",INDEX(模板组合!C:C,MATCH(芦花古楼!$F50,模板组合!$A:$A,0))),"")</f>
        <v/>
      </c>
      <c r="I50" s="64" t="str">
        <f>IFERROR(IF(INDEX(模板组合!D:D,MATCH(芦花古楼!$F50,模板组合!$A:$A,0))="","",INDEX(模板组合!D:D,MATCH(芦花古楼!$F50,模板组合!$A:$A,0))),"")</f>
        <v>山蜘蛛</v>
      </c>
      <c r="J50" s="64" t="str">
        <f>IFERROR(IF(INDEX(模板组合!E:E,MATCH(芦花古楼!$F50,模板组合!$A:$A,0))="","",INDEX(模板组合!E:E,MATCH(芦花古楼!$F50,模板组合!$A:$A,0))),"")</f>
        <v/>
      </c>
      <c r="K50" s="64" t="str">
        <f>IFERROR(IF(INDEX(模板组合!F:F,MATCH(芦花古楼!$F50,模板组合!$A:$A,0))="","",INDEX(模板组合!F:F,MATCH(芦花古楼!$F50,模板组合!$A:$A,0))),"")</f>
        <v>小蜘蛛</v>
      </c>
      <c r="L50" s="34" t="str">
        <f>IFERROR(IF(INDEX(模板组合!G:G,MATCH(芦花古楼!$F50,模板组合!$A:$A,0))="","",INDEX(模板组合!G:G,MATCH(芦花古楼!$F50,模板组合!$A:$A,0))),"")</f>
        <v/>
      </c>
    </row>
    <row r="51" spans="1:12" x14ac:dyDescent="0.2">
      <c r="A51" s="25" t="str">
        <f t="shared" si="0"/>
        <v>220</v>
      </c>
      <c r="B51" s="26">
        <v>2</v>
      </c>
      <c r="C51" s="27">
        <v>20</v>
      </c>
      <c r="D51" s="26">
        <v>60</v>
      </c>
      <c r="E51" s="26" t="s">
        <v>320</v>
      </c>
      <c r="F51" s="33" t="s">
        <v>326</v>
      </c>
      <c r="G51" s="64" t="str">
        <f>IFERROR(IF(INDEX(模板组合!B:B,MATCH(芦花古楼!$F51,模板组合!$A:$A,0))="","",INDEX(模板组合!B:B,MATCH(芦花古楼!$F51,模板组合!$A:$A,0))),"")</f>
        <v>战斗曹焱兵</v>
      </c>
      <c r="H51" s="64" t="str">
        <f>IFERROR(IF(INDEX(模板组合!C:C,MATCH(芦花古楼!$F51,模板组合!$A:$A,0))="","",INDEX(模板组合!C:C,MATCH(芦花古楼!$F51,模板组合!$A:$A,0))),"")</f>
        <v>张郃</v>
      </c>
      <c r="I51" s="64" t="str">
        <f>IFERROR(IF(INDEX(模板组合!D:D,MATCH(芦花古楼!$F51,模板组合!$A:$A,0))="","",INDEX(模板组合!D:D,MATCH(芦花古楼!$F51,模板组合!$A:$A,0))),"")</f>
        <v>常服曹焱兵</v>
      </c>
      <c r="J51" s="64" t="str">
        <f>IFERROR(IF(INDEX(模板组合!E:E,MATCH(芦花古楼!$F51,模板组合!$A:$A,0))="","",INDEX(模板组合!E:E,MATCH(芦花古楼!$F51,模板组合!$A:$A,0))),"")</f>
        <v>典韦</v>
      </c>
      <c r="K51" s="64" t="str">
        <f>IFERROR(IF(INDEX(模板组合!F:F,MATCH(芦花古楼!$F51,模板组合!$A:$A,0))="","",INDEX(模板组合!F:F,MATCH(芦花古楼!$F51,模板组合!$A:$A,0))),"")</f>
        <v>刘羽禅</v>
      </c>
      <c r="L51" s="34" t="str">
        <f>IFERROR(IF(INDEX(模板组合!G:G,MATCH(芦花古楼!$F51,模板组合!$A:$A,0))="","",INDEX(模板组合!G:G,MATCH(芦花古楼!$F51,模板组合!$A:$A,0))),"")</f>
        <v>关羽</v>
      </c>
    </row>
    <row r="52" spans="1:12" x14ac:dyDescent="0.2">
      <c r="A52" s="25" t="str">
        <f t="shared" si="0"/>
        <v>221</v>
      </c>
      <c r="B52" s="26">
        <v>2</v>
      </c>
      <c r="C52" s="27">
        <v>21</v>
      </c>
      <c r="D52" s="26">
        <v>63</v>
      </c>
      <c r="E52" s="26" t="s">
        <v>320</v>
      </c>
      <c r="F52" s="33" t="s">
        <v>337</v>
      </c>
      <c r="G52" s="64" t="str">
        <f>IFERROR(IF(INDEX(模板组合!B:B,MATCH(芦花古楼!$F52,模板组合!$A:$A,0))="","",INDEX(模板组合!B:B,MATCH(芦花古楼!$F52,模板组合!$A:$A,0))),"")</f>
        <v>常服曹焱兵</v>
      </c>
      <c r="H52" s="64" t="str">
        <f>IFERROR(IF(INDEX(模板组合!C:C,MATCH(芦花古楼!$F52,模板组合!$A:$A,0))="","",INDEX(模板组合!C:C,MATCH(芦花古楼!$F52,模板组合!$A:$A,0))),"")</f>
        <v>张郃</v>
      </c>
      <c r="I52" s="64" t="str">
        <f>IFERROR(IF(INDEX(模板组合!D:D,MATCH(芦花古楼!$F52,模板组合!$A:$A,0))="","",INDEX(模板组合!D:D,MATCH(芦花古楼!$F52,模板组合!$A:$A,0))),"")</f>
        <v>战斗曹焱兵</v>
      </c>
      <c r="J52" s="64" t="str">
        <f>IFERROR(IF(INDEX(模板组合!E:E,MATCH(芦花古楼!$F52,模板组合!$A:$A,0))="","",INDEX(模板组合!E:E,MATCH(芦花古楼!$F52,模板组合!$A:$A,0))),"")</f>
        <v>徐晃</v>
      </c>
      <c r="K52" s="64" t="str">
        <f>IFERROR(IF(INDEX(模板组合!F:F,MATCH(芦花古楼!$F52,模板组合!$A:$A,0))="","",INDEX(模板组合!F:F,MATCH(芦花古楼!$F52,模板组合!$A:$A,0))),"")</f>
        <v>吉拉</v>
      </c>
      <c r="L52" s="34" t="str">
        <f>IFERROR(IF(INDEX(模板组合!G:G,MATCH(芦花古楼!$F52,模板组合!$A:$A,0))="","",INDEX(模板组合!G:G,MATCH(芦花古楼!$F52,模板组合!$A:$A,0))),"")</f>
        <v>食火蜥</v>
      </c>
    </row>
    <row r="53" spans="1:12" x14ac:dyDescent="0.2">
      <c r="A53" s="25" t="str">
        <f t="shared" si="0"/>
        <v>222</v>
      </c>
      <c r="B53" s="26">
        <v>2</v>
      </c>
      <c r="C53" s="27">
        <v>22</v>
      </c>
      <c r="D53" s="26">
        <v>66</v>
      </c>
      <c r="E53" s="26" t="s">
        <v>320</v>
      </c>
      <c r="F53" s="33" t="s">
        <v>323</v>
      </c>
      <c r="G53" s="64" t="str">
        <f>IFERROR(IF(INDEX(模板组合!B:B,MATCH(芦花古楼!$F53,模板组合!$A:$A,0))="","",INDEX(模板组合!B:B,MATCH(芦花古楼!$F53,模板组合!$A:$A,0))),"")</f>
        <v>伏尸将军</v>
      </c>
      <c r="H53" s="64" t="str">
        <f>IFERROR(IF(INDEX(模板组合!C:C,MATCH(芦花古楼!$F53,模板组合!$A:$A,0))="","",INDEX(模板组合!C:C,MATCH(芦花古楼!$F53,模板组合!$A:$A,0))),"")</f>
        <v/>
      </c>
      <c r="I53" s="64" t="str">
        <f>IFERROR(IF(INDEX(模板组合!D:D,MATCH(芦花古楼!$F53,模板组合!$A:$A,0))="","",INDEX(模板组合!D:D,MATCH(芦花古楼!$F53,模板组合!$A:$A,0))),"")</f>
        <v>变身后鬼将军</v>
      </c>
      <c r="J53" s="64" t="str">
        <f>IFERROR(IF(INDEX(模板组合!E:E,MATCH(芦花古楼!$F53,模板组合!$A:$A,0))="","",INDEX(模板组合!E:E,MATCH(芦花古楼!$F53,模板组合!$A:$A,0))),"")</f>
        <v/>
      </c>
      <c r="K53" s="64" t="str">
        <f>IFERROR(IF(INDEX(模板组合!F:F,MATCH(芦花古楼!$F53,模板组合!$A:$A,0))="","",INDEX(模板组合!F:F,MATCH(芦花古楼!$F53,模板组合!$A:$A,0))),"")</f>
        <v>石瀑将军</v>
      </c>
      <c r="L53" s="34" t="str">
        <f>IFERROR(IF(INDEX(模板组合!G:G,MATCH(芦花古楼!$F53,模板组合!$A:$A,0))="","",INDEX(模板组合!G:G,MATCH(芦花古楼!$F53,模板组合!$A:$A,0))),"")</f>
        <v/>
      </c>
    </row>
    <row r="54" spans="1:12" x14ac:dyDescent="0.2">
      <c r="A54" s="25" t="str">
        <f t="shared" si="0"/>
        <v>223</v>
      </c>
      <c r="B54" s="26">
        <v>2</v>
      </c>
      <c r="C54" s="27">
        <v>23</v>
      </c>
      <c r="D54" s="26">
        <v>69</v>
      </c>
      <c r="E54" s="26" t="s">
        <v>320</v>
      </c>
      <c r="F54" s="33" t="s">
        <v>331</v>
      </c>
      <c r="G54" s="64" t="str">
        <f>IFERROR(IF(INDEX(模板组合!B:B,MATCH(芦花古楼!$F54,模板组合!$A:$A,0))="","",INDEX(模板组合!B:B,MATCH(芦花古楼!$F54,模板组合!$A:$A,0))),"")</f>
        <v>盖文</v>
      </c>
      <c r="H54" s="64" t="str">
        <f>IFERROR(IF(INDEX(模板组合!C:C,MATCH(芦花古楼!$F54,模板组合!$A:$A,0))="","",INDEX(模板组合!C:C,MATCH(芦花古楼!$F54,模板组合!$A:$A,0))),"")</f>
        <v>西方龙</v>
      </c>
      <c r="I54" s="64" t="str">
        <f>IFERROR(IF(INDEX(模板组合!D:D,MATCH(芦花古楼!$F54,模板组合!$A:$A,0))="","",INDEX(模板组合!D:D,MATCH(芦花古楼!$F54,模板组合!$A:$A,0))),"")</f>
        <v>北落师门</v>
      </c>
      <c r="J54" s="64" t="str">
        <f>IFERROR(IF(INDEX(模板组合!E:E,MATCH(芦花古楼!$F54,模板组合!$A:$A,0))="","",INDEX(模板组合!E:E,MATCH(芦花古楼!$F54,模板组合!$A:$A,0))),"")</f>
        <v>石灵明</v>
      </c>
      <c r="K54" s="64" t="str">
        <f>IFERROR(IF(INDEX(模板组合!F:F,MATCH(芦花古楼!$F54,模板组合!$A:$A,0))="","",INDEX(模板组合!F:F,MATCH(芦花古楼!$F54,模板组合!$A:$A,0))),"")</f>
        <v>红莲·缇娜</v>
      </c>
      <c r="L54" s="34" t="str">
        <f>IFERROR(IF(INDEX(模板组合!G:G,MATCH(芦花古楼!$F54,模板组合!$A:$A,0))="","",INDEX(模板组合!G:G,MATCH(芦花古楼!$F54,模板组合!$A:$A,0))),"")</f>
        <v>天使·缇娜</v>
      </c>
    </row>
    <row r="55" spans="1:12" x14ac:dyDescent="0.2">
      <c r="A55" s="25" t="str">
        <f t="shared" si="0"/>
        <v>224</v>
      </c>
      <c r="B55" s="26">
        <v>2</v>
      </c>
      <c r="C55" s="27">
        <v>24</v>
      </c>
      <c r="D55" s="26">
        <v>72</v>
      </c>
      <c r="E55" s="26" t="s">
        <v>320</v>
      </c>
      <c r="F55" s="33" t="s">
        <v>328</v>
      </c>
      <c r="G55" s="64" t="str">
        <f>IFERROR(IF(INDEX(模板组合!B:B,MATCH(芦花古楼!$F55,模板组合!$A:$A,0))="","",INDEX(模板组合!B:B,MATCH(芦花古楼!$F55,模板组合!$A:$A,0))),"")</f>
        <v>战斗夏玲</v>
      </c>
      <c r="H55" s="64" t="str">
        <f>IFERROR(IF(INDEX(模板组合!C:C,MATCH(芦花古楼!$F55,模板组合!$A:$A,0))="","",INDEX(模板组合!C:C,MATCH(芦花古楼!$F55,模板组合!$A:$A,0))),"")</f>
        <v>李轩辕</v>
      </c>
      <c r="I55" s="64" t="str">
        <f>IFERROR(IF(INDEX(模板组合!D:D,MATCH(芦花古楼!$F55,模板组合!$A:$A,0))="","",INDEX(模板组合!D:D,MATCH(芦花古楼!$F55,模板组合!$A:$A,0))),"")</f>
        <v>阎巧巧</v>
      </c>
      <c r="J55" s="64" t="str">
        <f>IFERROR(IF(INDEX(模板组合!E:E,MATCH(芦花古楼!$F55,模板组合!$A:$A,0))="","",INDEX(模板组合!E:E,MATCH(芦花古楼!$F55,模板组合!$A:$A,0))),"")</f>
        <v>烈风螳螂</v>
      </c>
      <c r="K55" s="64" t="str">
        <f>IFERROR(IF(INDEX(模板组合!F:F,MATCH(芦花古楼!$F55,模板组合!$A:$A,0))="","",INDEX(模板组合!F:F,MATCH(芦花古楼!$F55,模板组合!$A:$A,0))),"")</f>
        <v>战斗曹焱兵</v>
      </c>
      <c r="L55" s="34" t="str">
        <f>IFERROR(IF(INDEX(模板组合!G:G,MATCH(芦花古楼!$F55,模板组合!$A:$A,0))="","",INDEX(模板组合!G:G,MATCH(芦花古楼!$F55,模板组合!$A:$A,0))),"")</f>
        <v>典韦</v>
      </c>
    </row>
    <row r="56" spans="1:12" x14ac:dyDescent="0.2">
      <c r="A56" s="25" t="str">
        <f t="shared" si="0"/>
        <v>225</v>
      </c>
      <c r="B56" s="26">
        <v>2</v>
      </c>
      <c r="C56" s="27">
        <v>25</v>
      </c>
      <c r="D56" s="26">
        <v>85</v>
      </c>
      <c r="E56" s="26" t="s">
        <v>320</v>
      </c>
      <c r="F56" s="33" t="s">
        <v>131</v>
      </c>
      <c r="G56" s="64" t="str">
        <f>IFERROR(IF(INDEX(模板组合!B:B,MATCH(芦花古楼!$F56,模板组合!$A:$A,0))="","",INDEX(模板组合!B:B,MATCH(芦花古楼!$F56,模板组合!$A:$A,0))),"")</f>
        <v>盖文</v>
      </c>
      <c r="H56" s="64" t="str">
        <f>IFERROR(IF(INDEX(模板组合!C:C,MATCH(芦花古楼!$F56,模板组合!$A:$A,0))="","",INDEX(模板组合!C:C,MATCH(芦花古楼!$F56,模板组合!$A:$A,0))),"")</f>
        <v>西方龙</v>
      </c>
      <c r="I56" s="64" t="str">
        <f>IFERROR(IF(INDEX(模板组合!D:D,MATCH(芦花古楼!$F56,模板组合!$A:$A,0))="","",INDEX(模板组合!D:D,MATCH(芦花古楼!$F56,模板组合!$A:$A,0))),"")</f>
        <v>刘羽禅</v>
      </c>
      <c r="J56" s="64" t="str">
        <f>IFERROR(IF(INDEX(模板组合!E:E,MATCH(芦花古楼!$F56,模板组合!$A:$A,0))="","",INDEX(模板组合!E:E,MATCH(芦花古楼!$F56,模板组合!$A:$A,0))),"")</f>
        <v>张飞</v>
      </c>
      <c r="K56" s="64" t="str">
        <f>IFERROR(IF(INDEX(模板组合!F:F,MATCH(芦花古楼!$F56,模板组合!$A:$A,0))="","",INDEX(模板组合!F:F,MATCH(芦花古楼!$F56,模板组合!$A:$A,0))),"")</f>
        <v>刘羽禅</v>
      </c>
      <c r="L56" s="34" t="str">
        <f>IFERROR(IF(INDEX(模板组合!G:G,MATCH(芦花古楼!$F56,模板组合!$A:$A,0))="","",INDEX(模板组合!G:G,MATCH(芦花古楼!$F56,模板组合!$A:$A,0))),"")</f>
        <v>关羽</v>
      </c>
    </row>
    <row r="57" spans="1:12" x14ac:dyDescent="0.2">
      <c r="A57" s="25" t="str">
        <f t="shared" si="0"/>
        <v>226</v>
      </c>
      <c r="B57" s="26">
        <v>2</v>
      </c>
      <c r="C57" s="27">
        <v>26</v>
      </c>
      <c r="D57" s="26">
        <v>88</v>
      </c>
      <c r="E57" s="26" t="s">
        <v>320</v>
      </c>
      <c r="F57" s="33" t="s">
        <v>352</v>
      </c>
      <c r="G57" s="64" t="str">
        <f>IFERROR(IF(INDEX(模板组合!B:B,MATCH(芦花古楼!$F57,模板组合!$A:$A,0))="","",INDEX(模板组合!B:B,MATCH(芦花古楼!$F57,模板组合!$A:$A,0))),"")</f>
        <v>小蜘蛛</v>
      </c>
      <c r="H57" s="64" t="str">
        <f>IFERROR(IF(INDEX(模板组合!C:C,MATCH(芦花古楼!$F57,模板组合!$A:$A,0))="","",INDEX(模板组合!C:C,MATCH(芦花古楼!$F57,模板组合!$A:$A,0))),"")</f>
        <v/>
      </c>
      <c r="I57" s="64" t="str">
        <f>IFERROR(IF(INDEX(模板组合!D:D,MATCH(芦花古楼!$F57,模板组合!$A:$A,0))="","",INDEX(模板组合!D:D,MATCH(芦花古楼!$F57,模板组合!$A:$A,0))),"")</f>
        <v>黑尔·坎普</v>
      </c>
      <c r="J57" s="64" t="str">
        <f>IFERROR(IF(INDEX(模板组合!E:E,MATCH(芦花古楼!$F57,模板组合!$A:$A,0))="","",INDEX(模板组合!E:E,MATCH(芦花古楼!$F57,模板组合!$A:$A,0))),"")</f>
        <v>塞伯罗斯</v>
      </c>
      <c r="K57" s="64" t="str">
        <f>IFERROR(IF(INDEX(模板组合!F:F,MATCH(芦花古楼!$F57,模板组合!$A:$A,0))="","",INDEX(模板组合!F:F,MATCH(芦花古楼!$F57,模板组合!$A:$A,0))),"")</f>
        <v>小蜘蛛</v>
      </c>
      <c r="L57" s="34" t="str">
        <f>IFERROR(IF(INDEX(模板组合!G:G,MATCH(芦花古楼!$F57,模板组合!$A:$A,0))="","",INDEX(模板组合!G:G,MATCH(芦花古楼!$F57,模板组合!$A:$A,0))),"")</f>
        <v/>
      </c>
    </row>
    <row r="58" spans="1:12" x14ac:dyDescent="0.2">
      <c r="A58" s="25" t="str">
        <f t="shared" si="0"/>
        <v>227</v>
      </c>
      <c r="B58" s="26">
        <v>2</v>
      </c>
      <c r="C58" s="27">
        <v>27</v>
      </c>
      <c r="D58" s="26">
        <v>90</v>
      </c>
      <c r="E58" s="26" t="s">
        <v>320</v>
      </c>
      <c r="F58" s="33" t="s">
        <v>308</v>
      </c>
      <c r="G58" s="64" t="str">
        <f>IFERROR(IF(INDEX(模板组合!B:B,MATCH(芦花古楼!$F58,模板组合!$A:$A,0))="","",INDEX(模板组合!B:B,MATCH(芦花古楼!$F58,模板组合!$A:$A,0))),"")</f>
        <v>小蜘蛛</v>
      </c>
      <c r="H58" s="64" t="str">
        <f>IFERROR(IF(INDEX(模板组合!C:C,MATCH(芦花古楼!$F58,模板组合!$A:$A,0))="","",INDEX(模板组合!C:C,MATCH(芦花古楼!$F58,模板组合!$A:$A,0))),"")</f>
        <v/>
      </c>
      <c r="I58" s="64" t="str">
        <f>IFERROR(IF(INDEX(模板组合!D:D,MATCH(芦花古楼!$F58,模板组合!$A:$A,0))="","",INDEX(模板组合!D:D,MATCH(芦花古楼!$F58,模板组合!$A:$A,0))),"")</f>
        <v>小蜘蛛</v>
      </c>
      <c r="J58" s="64" t="str">
        <f>IFERROR(IF(INDEX(模板组合!E:E,MATCH(芦花古楼!$F58,模板组合!$A:$A,0))="","",INDEX(模板组合!E:E,MATCH(芦花古楼!$F58,模板组合!$A:$A,0))),"")</f>
        <v/>
      </c>
      <c r="K58" s="64" t="str">
        <f>IFERROR(IF(INDEX(模板组合!F:F,MATCH(芦花古楼!$F58,模板组合!$A:$A,0))="","",INDEX(模板组合!F:F,MATCH(芦花古楼!$F58,模板组合!$A:$A,0))),"")</f>
        <v>小蜘蛛</v>
      </c>
      <c r="L58" s="34" t="str">
        <f>IFERROR(IF(INDEX(模板组合!G:G,MATCH(芦花古楼!$F58,模板组合!$A:$A,0))="","",INDEX(模板组合!G:G,MATCH(芦花古楼!$F58,模板组合!$A:$A,0))),"")</f>
        <v/>
      </c>
    </row>
    <row r="59" spans="1:12" x14ac:dyDescent="0.2">
      <c r="A59" s="25" t="str">
        <f t="shared" si="0"/>
        <v>228</v>
      </c>
      <c r="B59" s="26">
        <v>2</v>
      </c>
      <c r="C59" s="27">
        <v>28</v>
      </c>
      <c r="D59" s="26">
        <v>92</v>
      </c>
      <c r="E59" s="26" t="s">
        <v>320</v>
      </c>
      <c r="F59" s="33" t="s">
        <v>338</v>
      </c>
      <c r="G59" s="64" t="str">
        <f>IFERROR(IF(INDEX(模板组合!B:B,MATCH(芦花古楼!$F59,模板组合!$A:$A,0))="","",INDEX(模板组合!B:B,MATCH(芦花古楼!$F59,模板组合!$A:$A,0))),"")</f>
        <v>战斗曹焱兵</v>
      </c>
      <c r="H59" s="64" t="str">
        <f>IFERROR(IF(INDEX(模板组合!C:C,MATCH(芦花古楼!$F59,模板组合!$A:$A,0))="","",INDEX(模板组合!C:C,MATCH(芦花古楼!$F59,模板组合!$A:$A,0))),"")</f>
        <v>张郃</v>
      </c>
      <c r="I59" s="64" t="str">
        <f>IFERROR(IF(INDEX(模板组合!D:D,MATCH(芦花古楼!$F59,模板组合!$A:$A,0))="","",INDEX(模板组合!D:D,MATCH(芦花古楼!$F59,模板组合!$A:$A,0))),"")</f>
        <v>红莲·缇娜</v>
      </c>
      <c r="J59" s="64" t="str">
        <f>IFERROR(IF(INDEX(模板组合!E:E,MATCH(芦花古楼!$F59,模板组合!$A:$A,0))="","",INDEX(模板组合!E:E,MATCH(芦花古楼!$F59,模板组合!$A:$A,0))),"")</f>
        <v>天使·缇娜</v>
      </c>
      <c r="K59" s="64" t="str">
        <f>IFERROR(IF(INDEX(模板组合!F:F,MATCH(芦花古楼!$F59,模板组合!$A:$A,0))="","",INDEX(模板组合!F:F,MATCH(芦花古楼!$F59,模板组合!$A:$A,0))),"")</f>
        <v>吉拉</v>
      </c>
      <c r="L59" s="34" t="str">
        <f>IFERROR(IF(INDEX(模板组合!G:G,MATCH(芦花古楼!$F59,模板组合!$A:$A,0))="","",INDEX(模板组合!G:G,MATCH(芦花古楼!$F59,模板组合!$A:$A,0))),"")</f>
        <v>食火蜥</v>
      </c>
    </row>
    <row r="60" spans="1:12" x14ac:dyDescent="0.2">
      <c r="A60" s="25" t="str">
        <f t="shared" si="0"/>
        <v>229</v>
      </c>
      <c r="B60" s="26">
        <v>2</v>
      </c>
      <c r="C60" s="27">
        <v>29</v>
      </c>
      <c r="D60" s="26">
        <v>93</v>
      </c>
      <c r="E60" s="26" t="s">
        <v>320</v>
      </c>
      <c r="F60" s="33" t="s">
        <v>129</v>
      </c>
      <c r="G60" s="64" t="str">
        <f>IFERROR(IF(INDEX(模板组合!B:B,MATCH(芦花古楼!$F60,模板组合!$A:$A,0))="","",INDEX(模板组合!B:B,MATCH(芦花古楼!$F60,模板组合!$A:$A,0))),"")</f>
        <v>盖文</v>
      </c>
      <c r="H60" s="64" t="str">
        <f>IFERROR(IF(INDEX(模板组合!C:C,MATCH(芦花古楼!$F60,模板组合!$A:$A,0))="","",INDEX(模板组合!C:C,MATCH(芦花古楼!$F60,模板组合!$A:$A,0))),"")</f>
        <v>西方龙</v>
      </c>
      <c r="I60" s="64" t="str">
        <f>IFERROR(IF(INDEX(模板组合!D:D,MATCH(芦花古楼!$F60,模板组合!$A:$A,0))="","",INDEX(模板组合!D:D,MATCH(芦花古楼!$F60,模板组合!$A:$A,0))),"")</f>
        <v>刘羽禅</v>
      </c>
      <c r="J60" s="64" t="str">
        <f>IFERROR(IF(INDEX(模板组合!E:E,MATCH(芦花古楼!$F60,模板组合!$A:$A,0))="","",INDEX(模板组合!E:E,MATCH(芦花古楼!$F60,模板组合!$A:$A,0))),"")</f>
        <v>张飞</v>
      </c>
      <c r="K60" s="64" t="str">
        <f>IFERROR(IF(INDEX(模板组合!F:F,MATCH(芦花古楼!$F60,模板组合!$A:$A,0))="","",INDEX(模板组合!F:F,MATCH(芦花古楼!$F60,模板组合!$A:$A,0))),"")</f>
        <v>常服曹焱兵</v>
      </c>
      <c r="L60" s="34" t="str">
        <f>IFERROR(IF(INDEX(模板组合!G:G,MATCH(芦花古楼!$F60,模板组合!$A:$A,0))="","",INDEX(模板组合!G:G,MATCH(芦花古楼!$F60,模板组合!$A:$A,0))),"")</f>
        <v>许褚</v>
      </c>
    </row>
    <row r="61" spans="1:12" x14ac:dyDescent="0.2">
      <c r="A61" s="25" t="str">
        <f t="shared" si="0"/>
        <v>230</v>
      </c>
      <c r="B61" s="26">
        <v>2</v>
      </c>
      <c r="C61" s="27">
        <v>30</v>
      </c>
      <c r="D61" s="26">
        <v>100</v>
      </c>
      <c r="E61" s="26" t="s">
        <v>320</v>
      </c>
      <c r="F61" s="33" t="s">
        <v>130</v>
      </c>
      <c r="G61" s="64" t="str">
        <f>IFERROR(IF(INDEX(模板组合!B:B,MATCH(芦花古楼!$F61,模板组合!$A:$A,0))="","",INDEX(模板组合!B:B,MATCH(芦花古楼!$F61,模板组合!$A:$A,0))),"")</f>
        <v>盖文</v>
      </c>
      <c r="H61" s="64" t="str">
        <f>IFERROR(IF(INDEX(模板组合!C:C,MATCH(芦花古楼!$F61,模板组合!$A:$A,0))="","",INDEX(模板组合!C:C,MATCH(芦花古楼!$F61,模板组合!$A:$A,0))),"")</f>
        <v>西方龙</v>
      </c>
      <c r="I61" s="64" t="str">
        <f>IFERROR(IF(INDEX(模板组合!D:D,MATCH(芦花古楼!$F61,模板组合!$A:$A,0))="","",INDEX(模板组合!D:D,MATCH(芦花古楼!$F61,模板组合!$A:$A,0))),"")</f>
        <v>刘羽禅</v>
      </c>
      <c r="J61" s="64" t="str">
        <f>IFERROR(IF(INDEX(模板组合!E:E,MATCH(芦花古楼!$F61,模板组合!$A:$A,0))="","",INDEX(模板组合!E:E,MATCH(芦花古楼!$F61,模板组合!$A:$A,0))),"")</f>
        <v>张飞</v>
      </c>
      <c r="K61" s="64" t="str">
        <f>IFERROR(IF(INDEX(模板组合!F:F,MATCH(芦花古楼!$F61,模板组合!$A:$A,0))="","",INDEX(模板组合!F:F,MATCH(芦花古楼!$F61,模板组合!$A:$A,0))),"")</f>
        <v>曹玄亮</v>
      </c>
      <c r="L61" s="34" t="str">
        <f>IFERROR(IF(INDEX(模板组合!G:G,MATCH(芦花古楼!$F61,模板组合!$A:$A,0))="","",INDEX(模板组合!G:G,MATCH(芦花古楼!$F61,模板组合!$A:$A,0))),"")</f>
        <v>唐流雨</v>
      </c>
    </row>
    <row r="62" spans="1:12" x14ac:dyDescent="0.2">
      <c r="A62" s="25" t="str">
        <f t="shared" si="0"/>
        <v>31</v>
      </c>
      <c r="B62" s="26">
        <v>3</v>
      </c>
      <c r="C62" s="27">
        <v>1</v>
      </c>
      <c r="D62" s="26">
        <v>3</v>
      </c>
      <c r="E62" s="26" t="s">
        <v>321</v>
      </c>
      <c r="F62" s="33" t="s">
        <v>302</v>
      </c>
      <c r="G62" s="64" t="str">
        <f>IFERROR(IF(INDEX(模板组合!B:B,MATCH(芦花古楼!$F62,模板组合!$A:$A,0))="","",INDEX(模板组合!B:B,MATCH(芦花古楼!$F62,模板组合!$A:$A,0))),"")</f>
        <v>链球鬼兵</v>
      </c>
      <c r="H62" s="64" t="str">
        <f>IFERROR(IF(INDEX(模板组合!C:C,MATCH(芦花古楼!$F62,模板组合!$A:$A,0))="","",INDEX(模板组合!C:C,MATCH(芦花古楼!$F62,模板组合!$A:$A,0))),"")</f>
        <v/>
      </c>
      <c r="I62" s="64" t="str">
        <f>IFERROR(IF(INDEX(模板组合!D:D,MATCH(芦花古楼!$F62,模板组合!$A:$A,0))="","",INDEX(模板组合!D:D,MATCH(芦花古楼!$F62,模板组合!$A:$A,0))),"")</f>
        <v>鬼将军</v>
      </c>
      <c r="J62" s="64" t="str">
        <f>IFERROR(IF(INDEX(模板组合!E:E,MATCH(芦花古楼!$F62,模板组合!$A:$A,0))="","",INDEX(模板组合!E:E,MATCH(芦花古楼!$F62,模板组合!$A:$A,0))),"")</f>
        <v/>
      </c>
      <c r="K62" s="64" t="str">
        <f>IFERROR(IF(INDEX(模板组合!F:F,MATCH(芦花古楼!$F62,模板组合!$A:$A,0))="","",INDEX(模板组合!F:F,MATCH(芦花古楼!$F62,模板组合!$A:$A,0))),"")</f>
        <v>链球鬼兵</v>
      </c>
      <c r="L62" s="34" t="str">
        <f>IFERROR(IF(INDEX(模板组合!G:G,MATCH(芦花古楼!$F62,模板组合!$A:$A,0))="","",INDEX(模板组合!G:G,MATCH(芦花古楼!$F62,模板组合!$A:$A,0))),"")</f>
        <v/>
      </c>
    </row>
    <row r="63" spans="1:12" x14ac:dyDescent="0.2">
      <c r="A63" s="25" t="str">
        <f t="shared" si="0"/>
        <v>32</v>
      </c>
      <c r="B63" s="26">
        <v>3</v>
      </c>
      <c r="C63" s="27">
        <v>2</v>
      </c>
      <c r="D63" s="26">
        <v>4</v>
      </c>
      <c r="E63" s="26" t="s">
        <v>321</v>
      </c>
      <c r="F63" s="33" t="s">
        <v>131</v>
      </c>
      <c r="G63" s="64" t="str">
        <f>IFERROR(IF(INDEX(模板组合!B:B,MATCH(芦花古楼!$F63,模板组合!$A:$A,0))="","",INDEX(模板组合!B:B,MATCH(芦花古楼!$F63,模板组合!$A:$A,0))),"")</f>
        <v>盖文</v>
      </c>
      <c r="H63" s="64" t="str">
        <f>IFERROR(IF(INDEX(模板组合!C:C,MATCH(芦花古楼!$F63,模板组合!$A:$A,0))="","",INDEX(模板组合!C:C,MATCH(芦花古楼!$F63,模板组合!$A:$A,0))),"")</f>
        <v>西方龙</v>
      </c>
      <c r="I63" s="64" t="str">
        <f>IFERROR(IF(INDEX(模板组合!D:D,MATCH(芦花古楼!$F63,模板组合!$A:$A,0))="","",INDEX(模板组合!D:D,MATCH(芦花古楼!$F63,模板组合!$A:$A,0))),"")</f>
        <v>刘羽禅</v>
      </c>
      <c r="J63" s="64" t="str">
        <f>IFERROR(IF(INDEX(模板组合!E:E,MATCH(芦花古楼!$F63,模板组合!$A:$A,0))="","",INDEX(模板组合!E:E,MATCH(芦花古楼!$F63,模板组合!$A:$A,0))),"")</f>
        <v>张飞</v>
      </c>
      <c r="K63" s="64" t="str">
        <f>IFERROR(IF(INDEX(模板组合!F:F,MATCH(芦花古楼!$F63,模板组合!$A:$A,0))="","",INDEX(模板组合!F:F,MATCH(芦花古楼!$F63,模板组合!$A:$A,0))),"")</f>
        <v>刘羽禅</v>
      </c>
      <c r="L63" s="34" t="str">
        <f>IFERROR(IF(INDEX(模板组合!G:G,MATCH(芦花古楼!$F63,模板组合!$A:$A,0))="","",INDEX(模板组合!G:G,MATCH(芦花古楼!$F63,模板组合!$A:$A,0))),"")</f>
        <v>关羽</v>
      </c>
    </row>
    <row r="64" spans="1:12" x14ac:dyDescent="0.2">
      <c r="A64" s="25" t="str">
        <f t="shared" si="0"/>
        <v>33</v>
      </c>
      <c r="B64" s="26">
        <v>3</v>
      </c>
      <c r="C64" s="27">
        <v>3</v>
      </c>
      <c r="D64" s="26">
        <v>5</v>
      </c>
      <c r="E64" s="26" t="s">
        <v>321</v>
      </c>
      <c r="F64" s="33" t="s">
        <v>333</v>
      </c>
      <c r="G64" s="64" t="str">
        <f>IFERROR(IF(INDEX(模板组合!B:B,MATCH(芦花古楼!$F64,模板组合!$A:$A,0))="","",INDEX(模板组合!B:B,MATCH(芦花古楼!$F64,模板组合!$A:$A,0))),"")</f>
        <v>战斗夏玲</v>
      </c>
      <c r="H64" s="64" t="str">
        <f>IFERROR(IF(INDEX(模板组合!C:C,MATCH(芦花古楼!$F64,模板组合!$A:$A,0))="","",INDEX(模板组合!C:C,MATCH(芦花古楼!$F64,模板组合!$A:$A,0))),"")</f>
        <v>李轩辕</v>
      </c>
      <c r="I64" s="64" t="str">
        <f>IFERROR(IF(INDEX(模板组合!D:D,MATCH(芦花古楼!$F64,模板组合!$A:$A,0))="","",INDEX(模板组合!D:D,MATCH(芦花古楼!$F64,模板组合!$A:$A,0))),"")</f>
        <v>常服曹焱兵</v>
      </c>
      <c r="J64" s="64" t="str">
        <f>IFERROR(IF(INDEX(模板组合!E:E,MATCH(芦花古楼!$F64,模板组合!$A:$A,0))="","",INDEX(模板组合!E:E,MATCH(芦花古楼!$F64,模板组合!$A:$A,0))),"")</f>
        <v>于禁</v>
      </c>
      <c r="K64" s="64" t="str">
        <f>IFERROR(IF(INDEX(模板组合!F:F,MATCH(芦花古楼!$F64,模板组合!$A:$A,0))="","",INDEX(模板组合!F:F,MATCH(芦花古楼!$F64,模板组合!$A:$A,0))),"")</f>
        <v>曹玄亮</v>
      </c>
      <c r="L64" s="34" t="str">
        <f>IFERROR(IF(INDEX(模板组合!G:G,MATCH(芦花古楼!$F64,模板组合!$A:$A,0))="","",INDEX(模板组合!G:G,MATCH(芦花古楼!$F64,模板组合!$A:$A,0))),"")</f>
        <v>唐流雨</v>
      </c>
    </row>
    <row r="65" spans="1:12" x14ac:dyDescent="0.2">
      <c r="A65" s="25" t="str">
        <f t="shared" si="0"/>
        <v>34</v>
      </c>
      <c r="B65" s="26">
        <v>3</v>
      </c>
      <c r="C65" s="27">
        <v>4</v>
      </c>
      <c r="D65" s="26">
        <v>7</v>
      </c>
      <c r="E65" s="26" t="s">
        <v>321</v>
      </c>
      <c r="F65" s="33" t="s">
        <v>325</v>
      </c>
      <c r="G65" s="64" t="str">
        <f>IFERROR(IF(INDEX(模板组合!B:B,MATCH(芦花古楼!$F65,模板组合!$A:$A,0))="","",INDEX(模板组合!B:B,MATCH(芦花古楼!$F65,模板组合!$A:$A,0))),"")</f>
        <v>常服曹焱兵</v>
      </c>
      <c r="H65" s="64" t="str">
        <f>IFERROR(IF(INDEX(模板组合!C:C,MATCH(芦花古楼!$F65,模板组合!$A:$A,0))="","",INDEX(模板组合!C:C,MATCH(芦花古楼!$F65,模板组合!$A:$A,0))),"")</f>
        <v>张郃</v>
      </c>
      <c r="I65" s="64" t="str">
        <f>IFERROR(IF(INDEX(模板组合!D:D,MATCH(芦花古楼!$F65,模板组合!$A:$A,0))="","",INDEX(模板组合!D:D,MATCH(芦花古楼!$F65,模板组合!$A:$A,0))),"")</f>
        <v>战斗曹焱兵</v>
      </c>
      <c r="J65" s="64" t="str">
        <f>IFERROR(IF(INDEX(模板组合!E:E,MATCH(芦花古楼!$F65,模板组合!$A:$A,0))="","",INDEX(模板组合!E:E,MATCH(芦花古楼!$F65,模板组合!$A:$A,0))),"")</f>
        <v>徐晃</v>
      </c>
      <c r="K65" s="64" t="str">
        <f>IFERROR(IF(INDEX(模板组合!F:F,MATCH(芦花古楼!$F65,模板组合!$A:$A,0))="","",INDEX(模板组合!F:F,MATCH(芦花古楼!$F65,模板组合!$A:$A,0))),"")</f>
        <v>红莲·缇娜</v>
      </c>
      <c r="L65" s="34" t="str">
        <f>IFERROR(IF(INDEX(模板组合!G:G,MATCH(芦花古楼!$F65,模板组合!$A:$A,0))="","",INDEX(模板组合!G:G,MATCH(芦花古楼!$F65,模板组合!$A:$A,0))),"")</f>
        <v>天使·缇娜</v>
      </c>
    </row>
    <row r="66" spans="1:12" x14ac:dyDescent="0.2">
      <c r="A66" s="25" t="str">
        <f t="shared" si="0"/>
        <v>35</v>
      </c>
      <c r="B66" s="26">
        <v>3</v>
      </c>
      <c r="C66" s="27">
        <v>5</v>
      </c>
      <c r="D66" s="26">
        <v>10</v>
      </c>
      <c r="E66" s="26" t="s">
        <v>321</v>
      </c>
      <c r="F66" s="33" t="s">
        <v>302</v>
      </c>
      <c r="G66" s="64" t="str">
        <f>IFERROR(IF(INDEX(模板组合!B:B,MATCH(芦花古楼!$F66,模板组合!$A:$A,0))="","",INDEX(模板组合!B:B,MATCH(芦花古楼!$F66,模板组合!$A:$A,0))),"")</f>
        <v>链球鬼兵</v>
      </c>
      <c r="H66" s="64" t="str">
        <f>IFERROR(IF(INDEX(模板组合!C:C,MATCH(芦花古楼!$F66,模板组合!$A:$A,0))="","",INDEX(模板组合!C:C,MATCH(芦花古楼!$F66,模板组合!$A:$A,0))),"")</f>
        <v/>
      </c>
      <c r="I66" s="64" t="str">
        <f>IFERROR(IF(INDEX(模板组合!D:D,MATCH(芦花古楼!$F66,模板组合!$A:$A,0))="","",INDEX(模板组合!D:D,MATCH(芦花古楼!$F66,模板组合!$A:$A,0))),"")</f>
        <v>鬼将军</v>
      </c>
      <c r="J66" s="64" t="str">
        <f>IFERROR(IF(INDEX(模板组合!E:E,MATCH(芦花古楼!$F66,模板组合!$A:$A,0))="","",INDEX(模板组合!E:E,MATCH(芦花古楼!$F66,模板组合!$A:$A,0))),"")</f>
        <v/>
      </c>
      <c r="K66" s="64" t="str">
        <f>IFERROR(IF(INDEX(模板组合!F:F,MATCH(芦花古楼!$F66,模板组合!$A:$A,0))="","",INDEX(模板组合!F:F,MATCH(芦花古楼!$F66,模板组合!$A:$A,0))),"")</f>
        <v>链球鬼兵</v>
      </c>
      <c r="L66" s="34" t="str">
        <f>IFERROR(IF(INDEX(模板组合!G:G,MATCH(芦花古楼!$F66,模板组合!$A:$A,0))="","",INDEX(模板组合!G:G,MATCH(芦花古楼!$F66,模板组合!$A:$A,0))),"")</f>
        <v/>
      </c>
    </row>
    <row r="67" spans="1:12" x14ac:dyDescent="0.2">
      <c r="A67" s="25" t="str">
        <f t="shared" ref="A67:A121" si="1">B67&amp;C67</f>
        <v>36</v>
      </c>
      <c r="B67" s="26">
        <v>3</v>
      </c>
      <c r="C67" s="27">
        <v>6</v>
      </c>
      <c r="D67" s="26">
        <v>15</v>
      </c>
      <c r="E67" s="26" t="s">
        <v>321</v>
      </c>
      <c r="F67" s="33" t="s">
        <v>342</v>
      </c>
      <c r="G67" s="64" t="str">
        <f>IFERROR(IF(INDEX(模板组合!B:B,MATCH(芦花古楼!$F67,模板组合!$A:$A,0))="","",INDEX(模板组合!B:B,MATCH(芦花古楼!$F67,模板组合!$A:$A,0))),"")</f>
        <v>南御夫</v>
      </c>
      <c r="H67" s="64" t="str">
        <f>IFERROR(IF(INDEX(模板组合!C:C,MATCH(芦花古楼!$F67,模板组合!$A:$A,0))="","",INDEX(模板组合!C:C,MATCH(芦花古楼!$F67,模板组合!$A:$A,0))),"")</f>
        <v>噬日</v>
      </c>
      <c r="I67" s="64" t="str">
        <f>IFERROR(IF(INDEX(模板组合!D:D,MATCH(芦花古楼!$F67,模板组合!$A:$A,0))="","",INDEX(模板组合!D:D,MATCH(芦花古楼!$F67,模板组合!$A:$A,0))),"")</f>
        <v>吕仙宫</v>
      </c>
      <c r="J67" s="64" t="str">
        <f>IFERROR(IF(INDEX(模板组合!E:E,MATCH(芦花古楼!$F67,模板组合!$A:$A,0))="","",INDEX(模板组合!E:E,MATCH(芦花古楼!$F67,模板组合!$A:$A,0))),"")</f>
        <v>高顺</v>
      </c>
      <c r="K67" s="64" t="str">
        <f>IFERROR(IF(INDEX(模板组合!F:F,MATCH(芦花古楼!$F67,模板组合!$A:$A,0))="","",INDEX(模板组合!F:F,MATCH(芦花古楼!$F67,模板组合!$A:$A,0))),"")</f>
        <v>战斗夏玲</v>
      </c>
      <c r="L67" s="34" t="str">
        <f>IFERROR(IF(INDEX(模板组合!G:G,MATCH(芦花古楼!$F67,模板组合!$A:$A,0))="","",INDEX(模板组合!G:G,MATCH(芦花古楼!$F67,模板组合!$A:$A,0))),"")</f>
        <v>李轩辕</v>
      </c>
    </row>
    <row r="68" spans="1:12" x14ac:dyDescent="0.2">
      <c r="A68" s="25" t="str">
        <f t="shared" si="1"/>
        <v>37</v>
      </c>
      <c r="B68" s="26">
        <v>3</v>
      </c>
      <c r="C68" s="27">
        <v>7</v>
      </c>
      <c r="D68" s="26">
        <v>21</v>
      </c>
      <c r="E68" s="26" t="s">
        <v>321</v>
      </c>
      <c r="F68" s="33" t="s">
        <v>323</v>
      </c>
      <c r="G68" s="64" t="str">
        <f>IFERROR(IF(INDEX(模板组合!B:B,MATCH(芦花古楼!$F68,模板组合!$A:$A,0))="","",INDEX(模板组合!B:B,MATCH(芦花古楼!$F68,模板组合!$A:$A,0))),"")</f>
        <v>伏尸将军</v>
      </c>
      <c r="H68" s="64" t="str">
        <f>IFERROR(IF(INDEX(模板组合!C:C,MATCH(芦花古楼!$F68,模板组合!$A:$A,0))="","",INDEX(模板组合!C:C,MATCH(芦花古楼!$F68,模板组合!$A:$A,0))),"")</f>
        <v/>
      </c>
      <c r="I68" s="64" t="str">
        <f>IFERROR(IF(INDEX(模板组合!D:D,MATCH(芦花古楼!$F68,模板组合!$A:$A,0))="","",INDEX(模板组合!D:D,MATCH(芦花古楼!$F68,模板组合!$A:$A,0))),"")</f>
        <v>变身后鬼将军</v>
      </c>
      <c r="J68" s="64" t="str">
        <f>IFERROR(IF(INDEX(模板组合!E:E,MATCH(芦花古楼!$F68,模板组合!$A:$A,0))="","",INDEX(模板组合!E:E,MATCH(芦花古楼!$F68,模板组合!$A:$A,0))),"")</f>
        <v/>
      </c>
      <c r="K68" s="64" t="str">
        <f>IFERROR(IF(INDEX(模板组合!F:F,MATCH(芦花古楼!$F68,模板组合!$A:$A,0))="","",INDEX(模板组合!F:F,MATCH(芦花古楼!$F68,模板组合!$A:$A,0))),"")</f>
        <v>石瀑将军</v>
      </c>
      <c r="L68" s="34" t="str">
        <f>IFERROR(IF(INDEX(模板组合!G:G,MATCH(芦花古楼!$F68,模板组合!$A:$A,0))="","",INDEX(模板组合!G:G,MATCH(芦花古楼!$F68,模板组合!$A:$A,0))),"")</f>
        <v/>
      </c>
    </row>
    <row r="69" spans="1:12" x14ac:dyDescent="0.2">
      <c r="A69" s="25" t="str">
        <f t="shared" si="1"/>
        <v>38</v>
      </c>
      <c r="B69" s="26">
        <v>3</v>
      </c>
      <c r="C69" s="27">
        <v>8</v>
      </c>
      <c r="D69" s="26">
        <v>22</v>
      </c>
      <c r="E69" s="26" t="s">
        <v>321</v>
      </c>
      <c r="F69" s="33" t="s">
        <v>333</v>
      </c>
      <c r="G69" s="64" t="str">
        <f>IFERROR(IF(INDEX(模板组合!B:B,MATCH(芦花古楼!$F69,模板组合!$A:$A,0))="","",INDEX(模板组合!B:B,MATCH(芦花古楼!$F69,模板组合!$A:$A,0))),"")</f>
        <v>战斗夏玲</v>
      </c>
      <c r="H69" s="64" t="str">
        <f>IFERROR(IF(INDEX(模板组合!C:C,MATCH(芦花古楼!$F69,模板组合!$A:$A,0))="","",INDEX(模板组合!C:C,MATCH(芦花古楼!$F69,模板组合!$A:$A,0))),"")</f>
        <v>李轩辕</v>
      </c>
      <c r="I69" s="64" t="str">
        <f>IFERROR(IF(INDEX(模板组合!D:D,MATCH(芦花古楼!$F69,模板组合!$A:$A,0))="","",INDEX(模板组合!D:D,MATCH(芦花古楼!$F69,模板组合!$A:$A,0))),"")</f>
        <v>常服曹焱兵</v>
      </c>
      <c r="J69" s="64" t="str">
        <f>IFERROR(IF(INDEX(模板组合!E:E,MATCH(芦花古楼!$F69,模板组合!$A:$A,0))="","",INDEX(模板组合!E:E,MATCH(芦花古楼!$F69,模板组合!$A:$A,0))),"")</f>
        <v>于禁</v>
      </c>
      <c r="K69" s="64" t="str">
        <f>IFERROR(IF(INDEX(模板组合!F:F,MATCH(芦花古楼!$F69,模板组合!$A:$A,0))="","",INDEX(模板组合!F:F,MATCH(芦花古楼!$F69,模板组合!$A:$A,0))),"")</f>
        <v>曹玄亮</v>
      </c>
      <c r="L69" s="34" t="str">
        <f>IFERROR(IF(INDEX(模板组合!G:G,MATCH(芦花古楼!$F69,模板组合!$A:$A,0))="","",INDEX(模板组合!G:G,MATCH(芦花古楼!$F69,模板组合!$A:$A,0))),"")</f>
        <v>唐流雨</v>
      </c>
    </row>
    <row r="70" spans="1:12" x14ac:dyDescent="0.2">
      <c r="A70" s="25" t="str">
        <f t="shared" si="1"/>
        <v>39</v>
      </c>
      <c r="B70" s="26">
        <v>3</v>
      </c>
      <c r="C70" s="27">
        <v>9</v>
      </c>
      <c r="D70" s="26">
        <v>23</v>
      </c>
      <c r="E70" s="26" t="s">
        <v>321</v>
      </c>
      <c r="F70" s="33" t="s">
        <v>325</v>
      </c>
      <c r="G70" s="64" t="str">
        <f>IFERROR(IF(INDEX(模板组合!B:B,MATCH(芦花古楼!$F70,模板组合!$A:$A,0))="","",INDEX(模板组合!B:B,MATCH(芦花古楼!$F70,模板组合!$A:$A,0))),"")</f>
        <v>常服曹焱兵</v>
      </c>
      <c r="H70" s="64" t="str">
        <f>IFERROR(IF(INDEX(模板组合!C:C,MATCH(芦花古楼!$F70,模板组合!$A:$A,0))="","",INDEX(模板组合!C:C,MATCH(芦花古楼!$F70,模板组合!$A:$A,0))),"")</f>
        <v>张郃</v>
      </c>
      <c r="I70" s="64" t="str">
        <f>IFERROR(IF(INDEX(模板组合!D:D,MATCH(芦花古楼!$F70,模板组合!$A:$A,0))="","",INDEX(模板组合!D:D,MATCH(芦花古楼!$F70,模板组合!$A:$A,0))),"")</f>
        <v>战斗曹焱兵</v>
      </c>
      <c r="J70" s="64" t="str">
        <f>IFERROR(IF(INDEX(模板组合!E:E,MATCH(芦花古楼!$F70,模板组合!$A:$A,0))="","",INDEX(模板组合!E:E,MATCH(芦花古楼!$F70,模板组合!$A:$A,0))),"")</f>
        <v>徐晃</v>
      </c>
      <c r="K70" s="64" t="str">
        <f>IFERROR(IF(INDEX(模板组合!F:F,MATCH(芦花古楼!$F70,模板组合!$A:$A,0))="","",INDEX(模板组合!F:F,MATCH(芦花古楼!$F70,模板组合!$A:$A,0))),"")</f>
        <v>红莲·缇娜</v>
      </c>
      <c r="L70" s="34" t="str">
        <f>IFERROR(IF(INDEX(模板组合!G:G,MATCH(芦花古楼!$F70,模板组合!$A:$A,0))="","",INDEX(模板组合!G:G,MATCH(芦花古楼!$F70,模板组合!$A:$A,0))),"")</f>
        <v>天使·缇娜</v>
      </c>
    </row>
    <row r="71" spans="1:12" x14ac:dyDescent="0.2">
      <c r="A71" s="25" t="str">
        <f t="shared" si="1"/>
        <v>310</v>
      </c>
      <c r="B71" s="26">
        <v>3</v>
      </c>
      <c r="C71" s="27">
        <v>10</v>
      </c>
      <c r="D71" s="26">
        <v>30</v>
      </c>
      <c r="E71" s="26" t="s">
        <v>321</v>
      </c>
      <c r="F71" s="33" t="s">
        <v>129</v>
      </c>
      <c r="G71" s="64" t="str">
        <f>IFERROR(IF(INDEX(模板组合!B:B,MATCH(芦花古楼!$F71,模板组合!$A:$A,0))="","",INDEX(模板组合!B:B,MATCH(芦花古楼!$F71,模板组合!$A:$A,0))),"")</f>
        <v>盖文</v>
      </c>
      <c r="H71" s="64" t="str">
        <f>IFERROR(IF(INDEX(模板组合!C:C,MATCH(芦花古楼!$F71,模板组合!$A:$A,0))="","",INDEX(模板组合!C:C,MATCH(芦花古楼!$F71,模板组合!$A:$A,0))),"")</f>
        <v>西方龙</v>
      </c>
      <c r="I71" s="64" t="str">
        <f>IFERROR(IF(INDEX(模板组合!D:D,MATCH(芦花古楼!$F71,模板组合!$A:$A,0))="","",INDEX(模板组合!D:D,MATCH(芦花古楼!$F71,模板组合!$A:$A,0))),"")</f>
        <v>刘羽禅</v>
      </c>
      <c r="J71" s="64" t="str">
        <f>IFERROR(IF(INDEX(模板组合!E:E,MATCH(芦花古楼!$F71,模板组合!$A:$A,0))="","",INDEX(模板组合!E:E,MATCH(芦花古楼!$F71,模板组合!$A:$A,0))),"")</f>
        <v>张飞</v>
      </c>
      <c r="K71" s="64" t="str">
        <f>IFERROR(IF(INDEX(模板组合!F:F,MATCH(芦花古楼!$F71,模板组合!$A:$A,0))="","",INDEX(模板组合!F:F,MATCH(芦花古楼!$F71,模板组合!$A:$A,0))),"")</f>
        <v>常服曹焱兵</v>
      </c>
      <c r="L71" s="34" t="str">
        <f>IFERROR(IF(INDEX(模板组合!G:G,MATCH(芦花古楼!$F71,模板组合!$A:$A,0))="","",INDEX(模板组合!G:G,MATCH(芦花古楼!$F71,模板组合!$A:$A,0))),"")</f>
        <v>许褚</v>
      </c>
    </row>
    <row r="72" spans="1:12" x14ac:dyDescent="0.2">
      <c r="A72" s="25" t="str">
        <f t="shared" si="1"/>
        <v>311</v>
      </c>
      <c r="B72" s="26">
        <v>3</v>
      </c>
      <c r="C72" s="27">
        <v>11</v>
      </c>
      <c r="D72" s="26">
        <v>31</v>
      </c>
      <c r="E72" s="26" t="s">
        <v>321</v>
      </c>
      <c r="F72" s="33" t="s">
        <v>334</v>
      </c>
      <c r="G72" s="64" t="str">
        <f>IFERROR(IF(INDEX(模板组合!B:B,MATCH(芦花古楼!$F72,模板组合!$A:$A,0))="","",INDEX(模板组合!B:B,MATCH(芦花古楼!$F72,模板组合!$A:$A,0))),"")</f>
        <v>战斗夏玲</v>
      </c>
      <c r="H72" s="64" t="str">
        <f>IFERROR(IF(INDEX(模板组合!C:C,MATCH(芦花古楼!$F72,模板组合!$A:$A,0))="","",INDEX(模板组合!C:C,MATCH(芦花古楼!$F72,模板组合!$A:$A,0))),"")</f>
        <v>李轩辕</v>
      </c>
      <c r="I72" s="64" t="str">
        <f>IFERROR(IF(INDEX(模板组合!D:D,MATCH(芦花古楼!$F72,模板组合!$A:$A,0))="","",INDEX(模板组合!D:D,MATCH(芦花古楼!$F72,模板组合!$A:$A,0))),"")</f>
        <v>阎风吒</v>
      </c>
      <c r="J72" s="64" t="str">
        <f>IFERROR(IF(INDEX(模板组合!E:E,MATCH(芦花古楼!$F72,模板组合!$A:$A,0))="","",INDEX(模板组合!E:E,MATCH(芦花古楼!$F72,模板组合!$A:$A,0))),"")</f>
        <v>飞廉</v>
      </c>
      <c r="K72" s="64" t="str">
        <f>IFERROR(IF(INDEX(模板组合!F:F,MATCH(芦花古楼!$F72,模板组合!$A:$A,0))="","",INDEX(模板组合!F:F,MATCH(芦花古楼!$F72,模板组合!$A:$A,0))),"")</f>
        <v>常服曹焱兵</v>
      </c>
      <c r="L72" s="34" t="str">
        <f>IFERROR(IF(INDEX(模板组合!G:G,MATCH(芦花古楼!$F72,模板组合!$A:$A,0))="","",INDEX(模板组合!G:G,MATCH(芦花古楼!$F72,模板组合!$A:$A,0))),"")</f>
        <v>许褚</v>
      </c>
    </row>
    <row r="73" spans="1:12" x14ac:dyDescent="0.2">
      <c r="A73" s="25" t="str">
        <f t="shared" si="1"/>
        <v>312</v>
      </c>
      <c r="B73" s="26">
        <v>3</v>
      </c>
      <c r="C73" s="27">
        <v>12</v>
      </c>
      <c r="D73" s="26">
        <v>33</v>
      </c>
      <c r="E73" s="26" t="s">
        <v>321</v>
      </c>
      <c r="F73" s="33" t="s">
        <v>306</v>
      </c>
      <c r="G73" s="64" t="str">
        <f>IFERROR(IF(INDEX(模板组合!B:B,MATCH(芦花古楼!$F73,模板组合!$A:$A,0))="","",INDEX(模板组合!B:B,MATCH(芦花古楼!$F73,模板组合!$A:$A,0))),"")</f>
        <v>砍刀鬼兵</v>
      </c>
      <c r="H73" s="64" t="str">
        <f>IFERROR(IF(INDEX(模板组合!C:C,MATCH(芦花古楼!$F73,模板组合!$A:$A,0))="","",INDEX(模板组合!C:C,MATCH(芦花古楼!$F73,模板组合!$A:$A,0))),"")</f>
        <v/>
      </c>
      <c r="I73" s="64" t="str">
        <f>IFERROR(IF(INDEX(模板组合!D:D,MATCH(芦花古楼!$F73,模板组合!$A:$A,0))="","",INDEX(模板组合!D:D,MATCH(芦花古楼!$F73,模板组合!$A:$A,0))),"")</f>
        <v>伏尸将军</v>
      </c>
      <c r="J73" s="64" t="str">
        <f>IFERROR(IF(INDEX(模板组合!E:E,MATCH(芦花古楼!$F73,模板组合!$A:$A,0))="","",INDEX(模板组合!E:E,MATCH(芦花古楼!$F73,模板组合!$A:$A,0))),"")</f>
        <v/>
      </c>
      <c r="K73" s="64" t="str">
        <f>IFERROR(IF(INDEX(模板组合!F:F,MATCH(芦花古楼!$F73,模板组合!$A:$A,0))="","",INDEX(模板组合!F:F,MATCH(芦花古楼!$F73,模板组合!$A:$A,0))),"")</f>
        <v>砍刀鬼兵</v>
      </c>
      <c r="L73" s="34" t="str">
        <f>IFERROR(IF(INDEX(模板组合!G:G,MATCH(芦花古楼!$F73,模板组合!$A:$A,0))="","",INDEX(模板组合!G:G,MATCH(芦花古楼!$F73,模板组合!$A:$A,0))),"")</f>
        <v/>
      </c>
    </row>
    <row r="74" spans="1:12" x14ac:dyDescent="0.2">
      <c r="A74" s="25" t="str">
        <f t="shared" si="1"/>
        <v>313</v>
      </c>
      <c r="B74" s="26">
        <v>3</v>
      </c>
      <c r="C74" s="27">
        <v>13</v>
      </c>
      <c r="D74" s="26">
        <v>35</v>
      </c>
      <c r="E74" s="26" t="s">
        <v>321</v>
      </c>
      <c r="F74" s="33" t="s">
        <v>323</v>
      </c>
      <c r="G74" s="64" t="str">
        <f>IFERROR(IF(INDEX(模板组合!B:B,MATCH(芦花古楼!$F74,模板组合!$A:$A,0))="","",INDEX(模板组合!B:B,MATCH(芦花古楼!$F74,模板组合!$A:$A,0))),"")</f>
        <v>伏尸将军</v>
      </c>
      <c r="H74" s="64" t="str">
        <f>IFERROR(IF(INDEX(模板组合!C:C,MATCH(芦花古楼!$F74,模板组合!$A:$A,0))="","",INDEX(模板组合!C:C,MATCH(芦花古楼!$F74,模板组合!$A:$A,0))),"")</f>
        <v/>
      </c>
      <c r="I74" s="64" t="str">
        <f>IFERROR(IF(INDEX(模板组合!D:D,MATCH(芦花古楼!$F74,模板组合!$A:$A,0))="","",INDEX(模板组合!D:D,MATCH(芦花古楼!$F74,模板组合!$A:$A,0))),"")</f>
        <v>变身后鬼将军</v>
      </c>
      <c r="J74" s="64" t="str">
        <f>IFERROR(IF(INDEX(模板组合!E:E,MATCH(芦花古楼!$F74,模板组合!$A:$A,0))="","",INDEX(模板组合!E:E,MATCH(芦花古楼!$F74,模板组合!$A:$A,0))),"")</f>
        <v/>
      </c>
      <c r="K74" s="64" t="str">
        <f>IFERROR(IF(INDEX(模板组合!F:F,MATCH(芦花古楼!$F74,模板组合!$A:$A,0))="","",INDEX(模板组合!F:F,MATCH(芦花古楼!$F74,模板组合!$A:$A,0))),"")</f>
        <v>石瀑将军</v>
      </c>
      <c r="L74" s="34" t="str">
        <f>IFERROR(IF(INDEX(模板组合!G:G,MATCH(芦花古楼!$F74,模板组合!$A:$A,0))="","",INDEX(模板组合!G:G,MATCH(芦花古楼!$F74,模板组合!$A:$A,0))),"")</f>
        <v/>
      </c>
    </row>
    <row r="75" spans="1:12" x14ac:dyDescent="0.2">
      <c r="A75" s="25" t="str">
        <f t="shared" si="1"/>
        <v>314</v>
      </c>
      <c r="B75" s="26">
        <v>3</v>
      </c>
      <c r="C75" s="27">
        <v>14</v>
      </c>
      <c r="D75" s="26">
        <v>37</v>
      </c>
      <c r="E75" s="26" t="s">
        <v>321</v>
      </c>
      <c r="F75" s="33" t="s">
        <v>329</v>
      </c>
      <c r="G75" s="64" t="str">
        <f>IFERROR(IF(INDEX(模板组合!B:B,MATCH(芦花古楼!$F75,模板组合!$A:$A,0))="","",INDEX(模板组合!B:B,MATCH(芦花古楼!$F75,模板组合!$A:$A,0))),"")</f>
        <v>盖文</v>
      </c>
      <c r="H75" s="64" t="str">
        <f>IFERROR(IF(INDEX(模板组合!C:C,MATCH(芦花古楼!$F75,模板组合!$A:$A,0))="","",INDEX(模板组合!C:C,MATCH(芦花古楼!$F75,模板组合!$A:$A,0))),"")</f>
        <v>西方龙</v>
      </c>
      <c r="I75" s="64" t="str">
        <f>IFERROR(IF(INDEX(模板组合!D:D,MATCH(芦花古楼!$F75,模板组合!$A:$A,0))="","",INDEX(模板组合!D:D,MATCH(芦花古楼!$F75,模板组合!$A:$A,0))),"")</f>
        <v>刘羽禅</v>
      </c>
      <c r="J75" s="64" t="str">
        <f>IFERROR(IF(INDEX(模板组合!E:E,MATCH(芦花古楼!$F75,模板组合!$A:$A,0))="","",INDEX(模板组合!E:E,MATCH(芦花古楼!$F75,模板组合!$A:$A,0))),"")</f>
        <v>张飞</v>
      </c>
      <c r="K75" s="64" t="str">
        <f>IFERROR(IF(INDEX(模板组合!F:F,MATCH(芦花古楼!$F75,模板组合!$A:$A,0))="","",INDEX(模板组合!F:F,MATCH(芦花古楼!$F75,模板组合!$A:$A,0))),"")</f>
        <v>红莲·缇娜</v>
      </c>
      <c r="L75" s="34" t="str">
        <f>IFERROR(IF(INDEX(模板组合!G:G,MATCH(芦花古楼!$F75,模板组合!$A:$A,0))="","",INDEX(模板组合!G:G,MATCH(芦花古楼!$F75,模板组合!$A:$A,0))),"")</f>
        <v>天使·缇娜</v>
      </c>
    </row>
    <row r="76" spans="1:12" x14ac:dyDescent="0.2">
      <c r="A76" s="25" t="str">
        <f t="shared" si="1"/>
        <v>315</v>
      </c>
      <c r="B76" s="26">
        <v>3</v>
      </c>
      <c r="C76" s="27">
        <v>15</v>
      </c>
      <c r="D76" s="26">
        <v>45</v>
      </c>
      <c r="E76" s="26" t="s">
        <v>321</v>
      </c>
      <c r="F76" s="33" t="s">
        <v>309</v>
      </c>
      <c r="G76" s="64" t="str">
        <f>IFERROR(IF(INDEX(模板组合!B:B,MATCH(芦花古楼!$F76,模板组合!$A:$A,0))="","",INDEX(模板组合!B:B,MATCH(芦花古楼!$F76,模板组合!$A:$A,0))),"")</f>
        <v>魔导机兵团</v>
      </c>
      <c r="H76" s="64" t="str">
        <f>IFERROR(IF(INDEX(模板组合!C:C,MATCH(芦花古楼!$F76,模板组合!$A:$A,0))="","",INDEX(模板组合!C:C,MATCH(芦花古楼!$F76,模板组合!$A:$A,0))),"")</f>
        <v/>
      </c>
      <c r="I76" s="64" t="str">
        <f>IFERROR(IF(INDEX(模板组合!D:D,MATCH(芦花古楼!$F76,模板组合!$A:$A,0))="","",INDEX(模板组合!D:D,MATCH(芦花古楼!$F76,模板组合!$A:$A,0))),"")</f>
        <v>魔导机兵团</v>
      </c>
      <c r="J76" s="64" t="str">
        <f>IFERROR(IF(INDEX(模板组合!E:E,MATCH(芦花古楼!$F76,模板组合!$A:$A,0))="","",INDEX(模板组合!E:E,MATCH(芦花古楼!$F76,模板组合!$A:$A,0))),"")</f>
        <v/>
      </c>
      <c r="K76" s="64" t="str">
        <f>IFERROR(IF(INDEX(模板组合!F:F,MATCH(芦花古楼!$F76,模板组合!$A:$A,0))="","",INDEX(模板组合!F:F,MATCH(芦花古楼!$F76,模板组合!$A:$A,0))),"")</f>
        <v>魔导机兵团</v>
      </c>
      <c r="L76" s="34" t="str">
        <f>IFERROR(IF(INDEX(模板组合!G:G,MATCH(芦花古楼!$F76,模板组合!$A:$A,0))="","",INDEX(模板组合!G:G,MATCH(芦花古楼!$F76,模板组合!$A:$A,0))),"")</f>
        <v/>
      </c>
    </row>
    <row r="77" spans="1:12" x14ac:dyDescent="0.2">
      <c r="A77" s="25" t="str">
        <f t="shared" si="1"/>
        <v>316</v>
      </c>
      <c r="B77" s="26">
        <v>3</v>
      </c>
      <c r="C77" s="27">
        <v>16</v>
      </c>
      <c r="D77" s="26">
        <v>46</v>
      </c>
      <c r="E77" s="26" t="s">
        <v>321</v>
      </c>
      <c r="F77" s="33" t="s">
        <v>352</v>
      </c>
      <c r="G77" s="64" t="str">
        <f>IFERROR(IF(INDEX(模板组合!B:B,MATCH(芦花古楼!$F77,模板组合!$A:$A,0))="","",INDEX(模板组合!B:B,MATCH(芦花古楼!$F77,模板组合!$A:$A,0))),"")</f>
        <v>小蜘蛛</v>
      </c>
      <c r="H77" s="64" t="str">
        <f>IFERROR(IF(INDEX(模板组合!C:C,MATCH(芦花古楼!$F77,模板组合!$A:$A,0))="","",INDEX(模板组合!C:C,MATCH(芦花古楼!$F77,模板组合!$A:$A,0))),"")</f>
        <v/>
      </c>
      <c r="I77" s="64" t="str">
        <f>IFERROR(IF(INDEX(模板组合!D:D,MATCH(芦花古楼!$F77,模板组合!$A:$A,0))="","",INDEX(模板组合!D:D,MATCH(芦花古楼!$F77,模板组合!$A:$A,0))),"")</f>
        <v>黑尔·坎普</v>
      </c>
      <c r="J77" s="64" t="str">
        <f>IFERROR(IF(INDEX(模板组合!E:E,MATCH(芦花古楼!$F77,模板组合!$A:$A,0))="","",INDEX(模板组合!E:E,MATCH(芦花古楼!$F77,模板组合!$A:$A,0))),"")</f>
        <v>塞伯罗斯</v>
      </c>
      <c r="K77" s="64" t="str">
        <f>IFERROR(IF(INDEX(模板组合!F:F,MATCH(芦花古楼!$F77,模板组合!$A:$A,0))="","",INDEX(模板组合!F:F,MATCH(芦花古楼!$F77,模板组合!$A:$A,0))),"")</f>
        <v>小蜘蛛</v>
      </c>
      <c r="L77" s="34" t="str">
        <f>IFERROR(IF(INDEX(模板组合!G:G,MATCH(芦花古楼!$F77,模板组合!$A:$A,0))="","",INDEX(模板组合!G:G,MATCH(芦花古楼!$F77,模板组合!$A:$A,0))),"")</f>
        <v/>
      </c>
    </row>
    <row r="78" spans="1:12" x14ac:dyDescent="0.2">
      <c r="A78" s="25" t="str">
        <f t="shared" si="1"/>
        <v>317</v>
      </c>
      <c r="B78" s="26">
        <v>3</v>
      </c>
      <c r="C78" s="27">
        <v>17</v>
      </c>
      <c r="D78" s="26">
        <v>47</v>
      </c>
      <c r="E78" s="26" t="s">
        <v>321</v>
      </c>
      <c r="F78" s="33" t="s">
        <v>333</v>
      </c>
      <c r="G78" s="64" t="str">
        <f>IFERROR(IF(INDEX(模板组合!B:B,MATCH(芦花古楼!$F78,模板组合!$A:$A,0))="","",INDEX(模板组合!B:B,MATCH(芦花古楼!$F78,模板组合!$A:$A,0))),"")</f>
        <v>战斗夏玲</v>
      </c>
      <c r="H78" s="64" t="str">
        <f>IFERROR(IF(INDEX(模板组合!C:C,MATCH(芦花古楼!$F78,模板组合!$A:$A,0))="","",INDEX(模板组合!C:C,MATCH(芦花古楼!$F78,模板组合!$A:$A,0))),"")</f>
        <v>李轩辕</v>
      </c>
      <c r="I78" s="64" t="str">
        <f>IFERROR(IF(INDEX(模板组合!D:D,MATCH(芦花古楼!$F78,模板组合!$A:$A,0))="","",INDEX(模板组合!D:D,MATCH(芦花古楼!$F78,模板组合!$A:$A,0))),"")</f>
        <v>常服曹焱兵</v>
      </c>
      <c r="J78" s="64" t="str">
        <f>IFERROR(IF(INDEX(模板组合!E:E,MATCH(芦花古楼!$F78,模板组合!$A:$A,0))="","",INDEX(模板组合!E:E,MATCH(芦花古楼!$F78,模板组合!$A:$A,0))),"")</f>
        <v>于禁</v>
      </c>
      <c r="K78" s="64" t="str">
        <f>IFERROR(IF(INDEX(模板组合!F:F,MATCH(芦花古楼!$F78,模板组合!$A:$A,0))="","",INDEX(模板组合!F:F,MATCH(芦花古楼!$F78,模板组合!$A:$A,0))),"")</f>
        <v>曹玄亮</v>
      </c>
      <c r="L78" s="34" t="str">
        <f>IFERROR(IF(INDEX(模板组合!G:G,MATCH(芦花古楼!$F78,模板组合!$A:$A,0))="","",INDEX(模板组合!G:G,MATCH(芦花古楼!$F78,模板组合!$A:$A,0))),"")</f>
        <v>唐流雨</v>
      </c>
    </row>
    <row r="79" spans="1:12" x14ac:dyDescent="0.2">
      <c r="A79" s="25" t="str">
        <f t="shared" si="1"/>
        <v>318</v>
      </c>
      <c r="B79" s="26">
        <v>3</v>
      </c>
      <c r="C79" s="27">
        <v>18</v>
      </c>
      <c r="D79" s="26">
        <v>48</v>
      </c>
      <c r="E79" s="26" t="s">
        <v>321</v>
      </c>
      <c r="F79" s="33" t="s">
        <v>339</v>
      </c>
      <c r="G79" s="64" t="str">
        <f>IFERROR(IF(INDEX(模板组合!B:B,MATCH(芦花古楼!$F79,模板组合!$A:$A,0))="","",INDEX(模板组合!B:B,MATCH(芦花古楼!$F79,模板组合!$A:$A,0))),"")</f>
        <v>战斗曹焱兵</v>
      </c>
      <c r="H79" s="64" t="str">
        <f>IFERROR(IF(INDEX(模板组合!C:C,MATCH(芦花古楼!$F79,模板组合!$A:$A,0))="","",INDEX(模板组合!C:C,MATCH(芦花古楼!$F79,模板组合!$A:$A,0))),"")</f>
        <v>张郃</v>
      </c>
      <c r="I79" s="64" t="str">
        <f>IFERROR(IF(INDEX(模板组合!D:D,MATCH(芦花古楼!$F79,模板组合!$A:$A,0))="","",INDEX(模板组合!D:D,MATCH(芦花古楼!$F79,模板组合!$A:$A,0))),"")</f>
        <v>项昆仑</v>
      </c>
      <c r="J79" s="64" t="str">
        <f>IFERROR(IF(INDEX(模板组合!E:E,MATCH(芦花古楼!$F79,模板组合!$A:$A,0))="","",INDEX(模板组合!E:E,MATCH(芦花古楼!$F79,模板组合!$A:$A,0))),"")</f>
        <v>项羽</v>
      </c>
      <c r="K79" s="64" t="str">
        <f>IFERROR(IF(INDEX(模板组合!F:F,MATCH(芦花古楼!$F79,模板组合!$A:$A,0))="","",INDEX(模板组合!F:F,MATCH(芦花古楼!$F79,模板组合!$A:$A,0))),"")</f>
        <v>刘羽禅</v>
      </c>
      <c r="L79" s="34" t="str">
        <f>IFERROR(IF(INDEX(模板组合!G:G,MATCH(芦花古楼!$F79,模板组合!$A:$A,0))="","",INDEX(模板组合!G:G,MATCH(芦花古楼!$F79,模板组合!$A:$A,0))),"")</f>
        <v>关羽</v>
      </c>
    </row>
    <row r="80" spans="1:12" x14ac:dyDescent="0.2">
      <c r="A80" s="25" t="str">
        <f t="shared" si="1"/>
        <v>319</v>
      </c>
      <c r="B80" s="26">
        <v>3</v>
      </c>
      <c r="C80" s="27">
        <v>19</v>
      </c>
      <c r="D80" s="26">
        <v>49</v>
      </c>
      <c r="E80" s="26" t="s">
        <v>321</v>
      </c>
      <c r="F80" s="33" t="s">
        <v>130</v>
      </c>
      <c r="G80" s="64" t="str">
        <f>IFERROR(IF(INDEX(模板组合!B:B,MATCH(芦花古楼!$F80,模板组合!$A:$A,0))="","",INDEX(模板组合!B:B,MATCH(芦花古楼!$F80,模板组合!$A:$A,0))),"")</f>
        <v>盖文</v>
      </c>
      <c r="H80" s="64" t="str">
        <f>IFERROR(IF(INDEX(模板组合!C:C,MATCH(芦花古楼!$F80,模板组合!$A:$A,0))="","",INDEX(模板组合!C:C,MATCH(芦花古楼!$F80,模板组合!$A:$A,0))),"")</f>
        <v>西方龙</v>
      </c>
      <c r="I80" s="64" t="str">
        <f>IFERROR(IF(INDEX(模板组合!D:D,MATCH(芦花古楼!$F80,模板组合!$A:$A,0))="","",INDEX(模板组合!D:D,MATCH(芦花古楼!$F80,模板组合!$A:$A,0))),"")</f>
        <v>刘羽禅</v>
      </c>
      <c r="J80" s="64" t="str">
        <f>IFERROR(IF(INDEX(模板组合!E:E,MATCH(芦花古楼!$F80,模板组合!$A:$A,0))="","",INDEX(模板组合!E:E,MATCH(芦花古楼!$F80,模板组合!$A:$A,0))),"")</f>
        <v>张飞</v>
      </c>
      <c r="K80" s="64" t="str">
        <f>IFERROR(IF(INDEX(模板组合!F:F,MATCH(芦花古楼!$F80,模板组合!$A:$A,0))="","",INDEX(模板组合!F:F,MATCH(芦花古楼!$F80,模板组合!$A:$A,0))),"")</f>
        <v>曹玄亮</v>
      </c>
      <c r="L80" s="34" t="str">
        <f>IFERROR(IF(INDEX(模板组合!G:G,MATCH(芦花古楼!$F80,模板组合!$A:$A,0))="","",INDEX(模板组合!G:G,MATCH(芦花古楼!$F80,模板组合!$A:$A,0))),"")</f>
        <v>唐流雨</v>
      </c>
    </row>
    <row r="81" spans="1:12" x14ac:dyDescent="0.2">
      <c r="A81" s="25" t="str">
        <f t="shared" si="1"/>
        <v>320</v>
      </c>
      <c r="B81" s="26">
        <v>3</v>
      </c>
      <c r="C81" s="27">
        <v>20</v>
      </c>
      <c r="D81" s="26">
        <v>60</v>
      </c>
      <c r="E81" s="26" t="s">
        <v>321</v>
      </c>
      <c r="F81" s="33" t="s">
        <v>341</v>
      </c>
      <c r="G81" s="64" t="str">
        <f>IFERROR(IF(INDEX(模板组合!B:B,MATCH(芦花古楼!$F81,模板组合!$A:$A,0))="","",INDEX(模板组合!B:B,MATCH(芦花古楼!$F81,模板组合!$A:$A,0))),"")</f>
        <v>常服曹焱兵</v>
      </c>
      <c r="H81" s="64" t="str">
        <f>IFERROR(IF(INDEX(模板组合!C:C,MATCH(芦花古楼!$F81,模板组合!$A:$A,0))="","",INDEX(模板组合!C:C,MATCH(芦花古楼!$F81,模板组合!$A:$A,0))),"")</f>
        <v>张郃</v>
      </c>
      <c r="I81" s="64" t="str">
        <f>IFERROR(IF(INDEX(模板组合!D:D,MATCH(芦花古楼!$F81,模板组合!$A:$A,0))="","",INDEX(模板组合!D:D,MATCH(芦花古楼!$F81,模板组合!$A:$A,0))),"")</f>
        <v>战斗曹焱兵</v>
      </c>
      <c r="J81" s="64" t="str">
        <f>IFERROR(IF(INDEX(模板组合!E:E,MATCH(芦花古楼!$F81,模板组合!$A:$A,0))="","",INDEX(模板组合!E:E,MATCH(芦花古楼!$F81,模板组合!$A:$A,0))),"")</f>
        <v>徐晃</v>
      </c>
      <c r="K81" s="64" t="str">
        <f>IFERROR(IF(INDEX(模板组合!F:F,MATCH(芦花古楼!$F81,模板组合!$A:$A,0))="","",INDEX(模板组合!F:F,MATCH(芦花古楼!$F81,模板组合!$A:$A,0))),"")</f>
        <v>阎巧巧</v>
      </c>
      <c r="L81" s="34" t="str">
        <f>IFERROR(IF(INDEX(模板组合!G:G,MATCH(芦花古楼!$F81,模板组合!$A:$A,0))="","",INDEX(模板组合!G:G,MATCH(芦花古楼!$F81,模板组合!$A:$A,0))),"")</f>
        <v>烈风螳螂</v>
      </c>
    </row>
    <row r="82" spans="1:12" x14ac:dyDescent="0.2">
      <c r="A82" s="25" t="str">
        <f t="shared" si="1"/>
        <v>321</v>
      </c>
      <c r="B82" s="26">
        <v>3</v>
      </c>
      <c r="C82" s="27">
        <v>21</v>
      </c>
      <c r="D82" s="26">
        <v>63</v>
      </c>
      <c r="E82" s="26" t="s">
        <v>321</v>
      </c>
      <c r="F82" s="33" t="s">
        <v>310</v>
      </c>
      <c r="G82" s="64" t="str">
        <f>IFERROR(IF(INDEX(模板组合!B:B,MATCH(芦花古楼!$F82,模板组合!$A:$A,0))="","",INDEX(模板组合!B:B,MATCH(芦花古楼!$F82,模板组合!$A:$A,0))),"")</f>
        <v>小蜘蛛</v>
      </c>
      <c r="H82" s="64" t="str">
        <f>IFERROR(IF(INDEX(模板组合!C:C,MATCH(芦花古楼!$F82,模板组合!$A:$A,0))="","",INDEX(模板组合!C:C,MATCH(芦花古楼!$F82,模板组合!$A:$A,0))),"")</f>
        <v/>
      </c>
      <c r="I82" s="64" t="str">
        <f>IFERROR(IF(INDEX(模板组合!D:D,MATCH(芦花古楼!$F82,模板组合!$A:$A,0))="","",INDEX(模板组合!D:D,MATCH(芦花古楼!$F82,模板组合!$A:$A,0))),"")</f>
        <v>山蜘蛛</v>
      </c>
      <c r="J82" s="64" t="str">
        <f>IFERROR(IF(INDEX(模板组合!E:E,MATCH(芦花古楼!$F82,模板组合!$A:$A,0))="","",INDEX(模板组合!E:E,MATCH(芦花古楼!$F82,模板组合!$A:$A,0))),"")</f>
        <v/>
      </c>
      <c r="K82" s="64" t="str">
        <f>IFERROR(IF(INDEX(模板组合!F:F,MATCH(芦花古楼!$F82,模板组合!$A:$A,0))="","",INDEX(模板组合!F:F,MATCH(芦花古楼!$F82,模板组合!$A:$A,0))),"")</f>
        <v>小蜘蛛</v>
      </c>
      <c r="L82" s="34" t="str">
        <f>IFERROR(IF(INDEX(模板组合!G:G,MATCH(芦花古楼!$F82,模板组合!$A:$A,0))="","",INDEX(模板组合!G:G,MATCH(芦花古楼!$F82,模板组合!$A:$A,0))),"")</f>
        <v/>
      </c>
    </row>
    <row r="83" spans="1:12" x14ac:dyDescent="0.2">
      <c r="A83" s="25" t="str">
        <f t="shared" si="1"/>
        <v>322</v>
      </c>
      <c r="B83" s="26">
        <v>3</v>
      </c>
      <c r="C83" s="27">
        <v>22</v>
      </c>
      <c r="D83" s="26">
        <v>66</v>
      </c>
      <c r="E83" s="26" t="s">
        <v>321</v>
      </c>
      <c r="F83" s="33" t="s">
        <v>327</v>
      </c>
      <c r="G83" s="64" t="str">
        <f>IFERROR(IF(INDEX(模板组合!B:B,MATCH(芦花古楼!$F83,模板组合!$A:$A,0))="","",INDEX(模板组合!B:B,MATCH(芦花古楼!$F83,模板组合!$A:$A,0))),"")</f>
        <v>战斗夏玲</v>
      </c>
      <c r="H83" s="64" t="str">
        <f>IFERROR(IF(INDEX(模板组合!C:C,MATCH(芦花古楼!$F83,模板组合!$A:$A,0))="","",INDEX(模板组合!C:C,MATCH(芦花古楼!$F83,模板组合!$A:$A,0))),"")</f>
        <v>李轩辕</v>
      </c>
      <c r="I83" s="64" t="str">
        <f>IFERROR(IF(INDEX(模板组合!D:D,MATCH(芦花古楼!$F83,模板组合!$A:$A,0))="","",INDEX(模板组合!D:D,MATCH(芦花古楼!$F83,模板组合!$A:$A,0))),"")</f>
        <v>刘羽禅</v>
      </c>
      <c r="J83" s="64" t="str">
        <f>IFERROR(IF(INDEX(模板组合!E:E,MATCH(芦花古楼!$F83,模板组合!$A:$A,0))="","",INDEX(模板组合!E:E,MATCH(芦花古楼!$F83,模板组合!$A:$A,0))),"")</f>
        <v>张飞</v>
      </c>
      <c r="K83" s="64" t="str">
        <f>IFERROR(IF(INDEX(模板组合!F:F,MATCH(芦花古楼!$F83,模板组合!$A:$A,0))="","",INDEX(模板组合!F:F,MATCH(芦花古楼!$F83,模板组合!$A:$A,0))),"")</f>
        <v>战斗曹焱兵</v>
      </c>
      <c r="L83" s="34" t="str">
        <f>IFERROR(IF(INDEX(模板组合!G:G,MATCH(芦花古楼!$F83,模板组合!$A:$A,0))="","",INDEX(模板组合!G:G,MATCH(芦花古楼!$F83,模板组合!$A:$A,0))),"")</f>
        <v>夏侯惇</v>
      </c>
    </row>
    <row r="84" spans="1:12" x14ac:dyDescent="0.2">
      <c r="A84" s="25" t="str">
        <f t="shared" si="1"/>
        <v>323</v>
      </c>
      <c r="B84" s="26">
        <v>3</v>
      </c>
      <c r="C84" s="27">
        <v>23</v>
      </c>
      <c r="D84" s="26">
        <v>69</v>
      </c>
      <c r="E84" s="26" t="s">
        <v>321</v>
      </c>
      <c r="F84" s="33" t="s">
        <v>332</v>
      </c>
      <c r="G84" s="64" t="str">
        <f>IFERROR(IF(INDEX(模板组合!B:B,MATCH(芦花古楼!$F84,模板组合!$A:$A,0))="","",INDEX(模板组合!B:B,MATCH(芦花古楼!$F84,模板组合!$A:$A,0))),"")</f>
        <v>砍刀鬼兵</v>
      </c>
      <c r="H84" s="64" t="str">
        <f>IFERROR(IF(INDEX(模板组合!C:C,MATCH(芦花古楼!$F84,模板组合!$A:$A,0))="","",INDEX(模板组合!C:C,MATCH(芦花古楼!$F84,模板组合!$A:$A,0))),"")</f>
        <v/>
      </c>
      <c r="I84" s="64" t="str">
        <f>IFERROR(IF(INDEX(模板组合!D:D,MATCH(芦花古楼!$F84,模板组合!$A:$A,0))="","",INDEX(模板组合!D:D,MATCH(芦花古楼!$F84,模板组合!$A:$A,0))),"")</f>
        <v>链球鬼兵</v>
      </c>
      <c r="J84" s="64" t="str">
        <f>IFERROR(IF(INDEX(模板组合!E:E,MATCH(芦花古楼!$F84,模板组合!$A:$A,0))="","",INDEX(模板组合!E:E,MATCH(芦花古楼!$F84,模板组合!$A:$A,0))),"")</f>
        <v/>
      </c>
      <c r="K84" s="64" t="str">
        <f>IFERROR(IF(INDEX(模板组合!F:F,MATCH(芦花古楼!$F84,模板组合!$A:$A,0))="","",INDEX(模板组合!F:F,MATCH(芦花古楼!$F84,模板组合!$A:$A,0))),"")</f>
        <v>双刃鬼兵</v>
      </c>
      <c r="L84" s="34" t="str">
        <f>IFERROR(IF(INDEX(模板组合!G:G,MATCH(芦花古楼!$F84,模板组合!$A:$A,0))="","",INDEX(模板组合!G:G,MATCH(芦花古楼!$F84,模板组合!$A:$A,0))),"")</f>
        <v/>
      </c>
    </row>
    <row r="85" spans="1:12" x14ac:dyDescent="0.2">
      <c r="A85" s="25" t="str">
        <f t="shared" si="1"/>
        <v>324</v>
      </c>
      <c r="B85" s="26">
        <v>3</v>
      </c>
      <c r="C85" s="27">
        <v>24</v>
      </c>
      <c r="D85" s="26">
        <v>72</v>
      </c>
      <c r="E85" s="26" t="s">
        <v>321</v>
      </c>
      <c r="F85" s="33" t="s">
        <v>325</v>
      </c>
      <c r="G85" s="64" t="str">
        <f>IFERROR(IF(INDEX(模板组合!B:B,MATCH(芦花古楼!$F85,模板组合!$A:$A,0))="","",INDEX(模板组合!B:B,MATCH(芦花古楼!$F85,模板组合!$A:$A,0))),"")</f>
        <v>常服曹焱兵</v>
      </c>
      <c r="H85" s="64" t="str">
        <f>IFERROR(IF(INDEX(模板组合!C:C,MATCH(芦花古楼!$F85,模板组合!$A:$A,0))="","",INDEX(模板组合!C:C,MATCH(芦花古楼!$F85,模板组合!$A:$A,0))),"")</f>
        <v>张郃</v>
      </c>
      <c r="I85" s="64" t="str">
        <f>IFERROR(IF(INDEX(模板组合!D:D,MATCH(芦花古楼!$F85,模板组合!$A:$A,0))="","",INDEX(模板组合!D:D,MATCH(芦花古楼!$F85,模板组合!$A:$A,0))),"")</f>
        <v>战斗曹焱兵</v>
      </c>
      <c r="J85" s="64" t="str">
        <f>IFERROR(IF(INDEX(模板组合!E:E,MATCH(芦花古楼!$F85,模板组合!$A:$A,0))="","",INDEX(模板组合!E:E,MATCH(芦花古楼!$F85,模板组合!$A:$A,0))),"")</f>
        <v>徐晃</v>
      </c>
      <c r="K85" s="64" t="str">
        <f>IFERROR(IF(INDEX(模板组合!F:F,MATCH(芦花古楼!$F85,模板组合!$A:$A,0))="","",INDEX(模板组合!F:F,MATCH(芦花古楼!$F85,模板组合!$A:$A,0))),"")</f>
        <v>红莲·缇娜</v>
      </c>
      <c r="L85" s="34" t="str">
        <f>IFERROR(IF(INDEX(模板组合!G:G,MATCH(芦花古楼!$F85,模板组合!$A:$A,0))="","",INDEX(模板组合!G:G,MATCH(芦花古楼!$F85,模板组合!$A:$A,0))),"")</f>
        <v>天使·缇娜</v>
      </c>
    </row>
    <row r="86" spans="1:12" x14ac:dyDescent="0.2">
      <c r="A86" s="25" t="str">
        <f t="shared" si="1"/>
        <v>325</v>
      </c>
      <c r="B86" s="26">
        <v>3</v>
      </c>
      <c r="C86" s="27">
        <v>25</v>
      </c>
      <c r="D86" s="26">
        <v>85</v>
      </c>
      <c r="E86" s="26" t="s">
        <v>321</v>
      </c>
      <c r="F86" s="33" t="s">
        <v>310</v>
      </c>
      <c r="G86" s="64" t="str">
        <f>IFERROR(IF(INDEX(模板组合!B:B,MATCH(芦花古楼!$F86,模板组合!$A:$A,0))="","",INDEX(模板组合!B:B,MATCH(芦花古楼!$F86,模板组合!$A:$A,0))),"")</f>
        <v>小蜘蛛</v>
      </c>
      <c r="H86" s="64" t="str">
        <f>IFERROR(IF(INDEX(模板组合!C:C,MATCH(芦花古楼!$F86,模板组合!$A:$A,0))="","",INDEX(模板组合!C:C,MATCH(芦花古楼!$F86,模板组合!$A:$A,0))),"")</f>
        <v/>
      </c>
      <c r="I86" s="64" t="str">
        <f>IFERROR(IF(INDEX(模板组合!D:D,MATCH(芦花古楼!$F86,模板组合!$A:$A,0))="","",INDEX(模板组合!D:D,MATCH(芦花古楼!$F86,模板组合!$A:$A,0))),"")</f>
        <v>山蜘蛛</v>
      </c>
      <c r="J86" s="64" t="str">
        <f>IFERROR(IF(INDEX(模板组合!E:E,MATCH(芦花古楼!$F86,模板组合!$A:$A,0))="","",INDEX(模板组合!E:E,MATCH(芦花古楼!$F86,模板组合!$A:$A,0))),"")</f>
        <v/>
      </c>
      <c r="K86" s="64" t="str">
        <f>IFERROR(IF(INDEX(模板组合!F:F,MATCH(芦花古楼!$F86,模板组合!$A:$A,0))="","",INDEX(模板组合!F:F,MATCH(芦花古楼!$F86,模板组合!$A:$A,0))),"")</f>
        <v>小蜘蛛</v>
      </c>
      <c r="L86" s="34" t="str">
        <f>IFERROR(IF(INDEX(模板组合!G:G,MATCH(芦花古楼!$F86,模板组合!$A:$A,0))="","",INDEX(模板组合!G:G,MATCH(芦花古楼!$F86,模板组合!$A:$A,0))),"")</f>
        <v/>
      </c>
    </row>
    <row r="87" spans="1:12" x14ac:dyDescent="0.2">
      <c r="A87" s="25" t="str">
        <f t="shared" si="1"/>
        <v>326</v>
      </c>
      <c r="B87" s="26">
        <v>3</v>
      </c>
      <c r="C87" s="27">
        <v>26</v>
      </c>
      <c r="D87" s="26">
        <v>88</v>
      </c>
      <c r="E87" s="26" t="s">
        <v>321</v>
      </c>
      <c r="F87" s="33" t="s">
        <v>326</v>
      </c>
      <c r="G87" s="64" t="str">
        <f>IFERROR(IF(INDEX(模板组合!B:B,MATCH(芦花古楼!$F87,模板组合!$A:$A,0))="","",INDEX(模板组合!B:B,MATCH(芦花古楼!$F87,模板组合!$A:$A,0))),"")</f>
        <v>战斗曹焱兵</v>
      </c>
      <c r="H87" s="64" t="str">
        <f>IFERROR(IF(INDEX(模板组合!C:C,MATCH(芦花古楼!$F87,模板组合!$A:$A,0))="","",INDEX(模板组合!C:C,MATCH(芦花古楼!$F87,模板组合!$A:$A,0))),"")</f>
        <v>张郃</v>
      </c>
      <c r="I87" s="64" t="str">
        <f>IFERROR(IF(INDEX(模板组合!D:D,MATCH(芦花古楼!$F87,模板组合!$A:$A,0))="","",INDEX(模板组合!D:D,MATCH(芦花古楼!$F87,模板组合!$A:$A,0))),"")</f>
        <v>常服曹焱兵</v>
      </c>
      <c r="J87" s="64" t="str">
        <f>IFERROR(IF(INDEX(模板组合!E:E,MATCH(芦花古楼!$F87,模板组合!$A:$A,0))="","",INDEX(模板组合!E:E,MATCH(芦花古楼!$F87,模板组合!$A:$A,0))),"")</f>
        <v>典韦</v>
      </c>
      <c r="K87" s="64" t="str">
        <f>IFERROR(IF(INDEX(模板组合!F:F,MATCH(芦花古楼!$F87,模板组合!$A:$A,0))="","",INDEX(模板组合!F:F,MATCH(芦花古楼!$F87,模板组合!$A:$A,0))),"")</f>
        <v>刘羽禅</v>
      </c>
      <c r="L87" s="34" t="str">
        <f>IFERROR(IF(INDEX(模板组合!G:G,MATCH(芦花古楼!$F87,模板组合!$A:$A,0))="","",INDEX(模板组合!G:G,MATCH(芦花古楼!$F87,模板组合!$A:$A,0))),"")</f>
        <v>关羽</v>
      </c>
    </row>
    <row r="88" spans="1:12" x14ac:dyDescent="0.2">
      <c r="A88" s="25" t="str">
        <f t="shared" si="1"/>
        <v>327</v>
      </c>
      <c r="B88" s="26">
        <v>3</v>
      </c>
      <c r="C88" s="27">
        <v>27</v>
      </c>
      <c r="D88" s="26">
        <v>90</v>
      </c>
      <c r="E88" s="26" t="s">
        <v>321</v>
      </c>
      <c r="F88" s="33" t="s">
        <v>342</v>
      </c>
      <c r="G88" s="64" t="str">
        <f>IFERROR(IF(INDEX(模板组合!B:B,MATCH(芦花古楼!$F88,模板组合!$A:$A,0))="","",INDEX(模板组合!B:B,MATCH(芦花古楼!$F88,模板组合!$A:$A,0))),"")</f>
        <v>南御夫</v>
      </c>
      <c r="H88" s="64" t="str">
        <f>IFERROR(IF(INDEX(模板组合!C:C,MATCH(芦花古楼!$F88,模板组合!$A:$A,0))="","",INDEX(模板组合!C:C,MATCH(芦花古楼!$F88,模板组合!$A:$A,0))),"")</f>
        <v>噬日</v>
      </c>
      <c r="I88" s="64" t="str">
        <f>IFERROR(IF(INDEX(模板组合!D:D,MATCH(芦花古楼!$F88,模板组合!$A:$A,0))="","",INDEX(模板组合!D:D,MATCH(芦花古楼!$F88,模板组合!$A:$A,0))),"")</f>
        <v>吕仙宫</v>
      </c>
      <c r="J88" s="64" t="str">
        <f>IFERROR(IF(INDEX(模板组合!E:E,MATCH(芦花古楼!$F88,模板组合!$A:$A,0))="","",INDEX(模板组合!E:E,MATCH(芦花古楼!$F88,模板组合!$A:$A,0))),"")</f>
        <v>高顺</v>
      </c>
      <c r="K88" s="64" t="str">
        <f>IFERROR(IF(INDEX(模板组合!F:F,MATCH(芦花古楼!$F88,模板组合!$A:$A,0))="","",INDEX(模板组合!F:F,MATCH(芦花古楼!$F88,模板组合!$A:$A,0))),"")</f>
        <v>战斗夏玲</v>
      </c>
      <c r="L88" s="34" t="str">
        <f>IFERROR(IF(INDEX(模板组合!G:G,MATCH(芦花古楼!$F88,模板组合!$A:$A,0))="","",INDEX(模板组合!G:G,MATCH(芦花古楼!$F88,模板组合!$A:$A,0))),"")</f>
        <v>李轩辕</v>
      </c>
    </row>
    <row r="89" spans="1:12" x14ac:dyDescent="0.2">
      <c r="A89" s="25" t="str">
        <f t="shared" si="1"/>
        <v>328</v>
      </c>
      <c r="B89" s="26">
        <v>3</v>
      </c>
      <c r="C89" s="27">
        <v>28</v>
      </c>
      <c r="D89" s="26">
        <v>92</v>
      </c>
      <c r="E89" s="26" t="s">
        <v>321</v>
      </c>
      <c r="F89" s="33" t="s">
        <v>128</v>
      </c>
      <c r="G89" s="64" t="str">
        <f>IFERROR(IF(INDEX(模板组合!B:B,MATCH(芦花古楼!$F89,模板组合!$A:$A,0))="","",INDEX(模板组合!B:B,MATCH(芦花古楼!$F89,模板组合!$A:$A,0))),"")</f>
        <v>盖文</v>
      </c>
      <c r="H89" s="64" t="str">
        <f>IFERROR(IF(INDEX(模板组合!C:C,MATCH(芦花古楼!$F89,模板组合!$A:$A,0))="","",INDEX(模板组合!C:C,MATCH(芦花古楼!$F89,模板组合!$A:$A,0))),"")</f>
        <v>西方龙</v>
      </c>
      <c r="I89" s="64" t="str">
        <f>IFERROR(IF(INDEX(模板组合!D:D,MATCH(芦花古楼!$F89,模板组合!$A:$A,0))="","",INDEX(模板组合!D:D,MATCH(芦花古楼!$F89,模板组合!$A:$A,0))),"")</f>
        <v>刘羽禅</v>
      </c>
      <c r="J89" s="64" t="str">
        <f>IFERROR(IF(INDEX(模板组合!E:E,MATCH(芦花古楼!$F89,模板组合!$A:$A,0))="","",INDEX(模板组合!E:E,MATCH(芦花古楼!$F89,模板组合!$A:$A,0))),"")</f>
        <v>张飞</v>
      </c>
      <c r="K89" s="64" t="str">
        <f>IFERROR(IF(INDEX(模板组合!F:F,MATCH(芦花古楼!$F89,模板组合!$A:$A,0))="","",INDEX(模板组合!F:F,MATCH(芦花古楼!$F89,模板组合!$A:$A,0))),"")</f>
        <v>北落师门</v>
      </c>
      <c r="L89" s="34" t="str">
        <f>IFERROR(IF(INDEX(模板组合!G:G,MATCH(芦花古楼!$F89,模板组合!$A:$A,0))="","",INDEX(模板组合!G:G,MATCH(芦花古楼!$F89,模板组合!$A:$A,0))),"")</f>
        <v>石灵明</v>
      </c>
    </row>
    <row r="90" spans="1:12" x14ac:dyDescent="0.2">
      <c r="A90" s="25" t="str">
        <f t="shared" si="1"/>
        <v>329</v>
      </c>
      <c r="B90" s="26">
        <v>3</v>
      </c>
      <c r="C90" s="27">
        <v>29</v>
      </c>
      <c r="D90" s="26">
        <v>93</v>
      </c>
      <c r="E90" s="26" t="s">
        <v>321</v>
      </c>
      <c r="F90" s="33" t="s">
        <v>341</v>
      </c>
      <c r="G90" s="64" t="str">
        <f>IFERROR(IF(INDEX(模板组合!B:B,MATCH(芦花古楼!$F90,模板组合!$A:$A,0))="","",INDEX(模板组合!B:B,MATCH(芦花古楼!$F90,模板组合!$A:$A,0))),"")</f>
        <v>常服曹焱兵</v>
      </c>
      <c r="H90" s="64" t="str">
        <f>IFERROR(IF(INDEX(模板组合!C:C,MATCH(芦花古楼!$F90,模板组合!$A:$A,0))="","",INDEX(模板组合!C:C,MATCH(芦花古楼!$F90,模板组合!$A:$A,0))),"")</f>
        <v>张郃</v>
      </c>
      <c r="I90" s="64" t="str">
        <f>IFERROR(IF(INDEX(模板组合!D:D,MATCH(芦花古楼!$F90,模板组合!$A:$A,0))="","",INDEX(模板组合!D:D,MATCH(芦花古楼!$F90,模板组合!$A:$A,0))),"")</f>
        <v>战斗曹焱兵</v>
      </c>
      <c r="J90" s="64" t="str">
        <f>IFERROR(IF(INDEX(模板组合!E:E,MATCH(芦花古楼!$F90,模板组合!$A:$A,0))="","",INDEX(模板组合!E:E,MATCH(芦花古楼!$F90,模板组合!$A:$A,0))),"")</f>
        <v>徐晃</v>
      </c>
      <c r="K90" s="64" t="str">
        <f>IFERROR(IF(INDEX(模板组合!F:F,MATCH(芦花古楼!$F90,模板组合!$A:$A,0))="","",INDEX(模板组合!F:F,MATCH(芦花古楼!$F90,模板组合!$A:$A,0))),"")</f>
        <v>阎巧巧</v>
      </c>
      <c r="L90" s="34" t="str">
        <f>IFERROR(IF(INDEX(模板组合!G:G,MATCH(芦花古楼!$F90,模板组合!$A:$A,0))="","",INDEX(模板组合!G:G,MATCH(芦花古楼!$F90,模板组合!$A:$A,0))),"")</f>
        <v>烈风螳螂</v>
      </c>
    </row>
    <row r="91" spans="1:12" x14ac:dyDescent="0.2">
      <c r="A91" s="25" t="str">
        <f t="shared" si="1"/>
        <v>330</v>
      </c>
      <c r="B91" s="26">
        <v>3</v>
      </c>
      <c r="C91" s="27">
        <v>30</v>
      </c>
      <c r="D91" s="26">
        <v>100</v>
      </c>
      <c r="E91" s="26" t="s">
        <v>321</v>
      </c>
      <c r="F91" s="33" t="s">
        <v>341</v>
      </c>
      <c r="G91" s="64" t="str">
        <f>IFERROR(IF(INDEX(模板组合!B:B,MATCH(芦花古楼!$F91,模板组合!$A:$A,0))="","",INDEX(模板组合!B:B,MATCH(芦花古楼!$F91,模板组合!$A:$A,0))),"")</f>
        <v>常服曹焱兵</v>
      </c>
      <c r="H91" s="64" t="str">
        <f>IFERROR(IF(INDEX(模板组合!C:C,MATCH(芦花古楼!$F91,模板组合!$A:$A,0))="","",INDEX(模板组合!C:C,MATCH(芦花古楼!$F91,模板组合!$A:$A,0))),"")</f>
        <v>张郃</v>
      </c>
      <c r="I91" s="64" t="str">
        <f>IFERROR(IF(INDEX(模板组合!D:D,MATCH(芦花古楼!$F91,模板组合!$A:$A,0))="","",INDEX(模板组合!D:D,MATCH(芦花古楼!$F91,模板组合!$A:$A,0))),"")</f>
        <v>战斗曹焱兵</v>
      </c>
      <c r="J91" s="64" t="str">
        <f>IFERROR(IF(INDEX(模板组合!E:E,MATCH(芦花古楼!$F91,模板组合!$A:$A,0))="","",INDEX(模板组合!E:E,MATCH(芦花古楼!$F91,模板组合!$A:$A,0))),"")</f>
        <v>徐晃</v>
      </c>
      <c r="K91" s="64" t="str">
        <f>IFERROR(IF(INDEX(模板组合!F:F,MATCH(芦花古楼!$F91,模板组合!$A:$A,0))="","",INDEX(模板组合!F:F,MATCH(芦花古楼!$F91,模板组合!$A:$A,0))),"")</f>
        <v>阎巧巧</v>
      </c>
      <c r="L91" s="34" t="str">
        <f>IFERROR(IF(INDEX(模板组合!G:G,MATCH(芦花古楼!$F91,模板组合!$A:$A,0))="","",INDEX(模板组合!G:G,MATCH(芦花古楼!$F91,模板组合!$A:$A,0))),"")</f>
        <v>烈风螳螂</v>
      </c>
    </row>
    <row r="92" spans="1:12" x14ac:dyDescent="0.2">
      <c r="A92" s="25" t="str">
        <f t="shared" si="1"/>
        <v>41</v>
      </c>
      <c r="B92" s="26">
        <v>4</v>
      </c>
      <c r="C92" s="27">
        <v>1</v>
      </c>
      <c r="D92" s="26">
        <v>3</v>
      </c>
      <c r="E92" s="26" t="s">
        <v>322</v>
      </c>
      <c r="F92" s="33" t="s">
        <v>340</v>
      </c>
      <c r="G92" s="64" t="str">
        <f>IFERROR(IF(INDEX(模板组合!B:B,MATCH(芦花古楼!$F92,模板组合!$A:$A,0))="","",INDEX(模板组合!B:B,MATCH(芦花古楼!$F92,模板组合!$A:$A,0))),"")</f>
        <v>常服曹焱兵</v>
      </c>
      <c r="H92" s="64" t="str">
        <f>IFERROR(IF(INDEX(模板组合!C:C,MATCH(芦花古楼!$F92,模板组合!$A:$A,0))="","",INDEX(模板组合!C:C,MATCH(芦花古楼!$F92,模板组合!$A:$A,0))),"")</f>
        <v>张郃</v>
      </c>
      <c r="I92" s="64" t="str">
        <f>IFERROR(IF(INDEX(模板组合!D:D,MATCH(芦花古楼!$F92,模板组合!$A:$A,0))="","",INDEX(模板组合!D:D,MATCH(芦花古楼!$F92,模板组合!$A:$A,0))),"")</f>
        <v>战斗曹焱兵</v>
      </c>
      <c r="J92" s="64" t="str">
        <f>IFERROR(IF(INDEX(模板组合!E:E,MATCH(芦花古楼!$F92,模板组合!$A:$A,0))="","",INDEX(模板组合!E:E,MATCH(芦花古楼!$F92,模板组合!$A:$A,0))),"")</f>
        <v>徐晃</v>
      </c>
      <c r="K92" s="64" t="str">
        <f>IFERROR(IF(INDEX(模板组合!F:F,MATCH(芦花古楼!$F92,模板组合!$A:$A,0))="","",INDEX(模板组合!F:F,MATCH(芦花古楼!$F92,模板组合!$A:$A,0))),"")</f>
        <v>黑尔·坎普</v>
      </c>
      <c r="L92" s="34" t="str">
        <f>IFERROR(IF(INDEX(模板组合!G:G,MATCH(芦花古楼!$F92,模板组合!$A:$A,0))="","",INDEX(模板组合!G:G,MATCH(芦花古楼!$F92,模板组合!$A:$A,0))),"")</f>
        <v>塞伯罗斯</v>
      </c>
    </row>
    <row r="93" spans="1:12" x14ac:dyDescent="0.2">
      <c r="A93" s="25" t="str">
        <f t="shared" si="1"/>
        <v>42</v>
      </c>
      <c r="B93" s="26">
        <v>4</v>
      </c>
      <c r="C93" s="27">
        <v>2</v>
      </c>
      <c r="D93" s="26">
        <v>4</v>
      </c>
      <c r="E93" s="26" t="s">
        <v>322</v>
      </c>
      <c r="F93" s="33" t="s">
        <v>330</v>
      </c>
      <c r="G93" s="64" t="str">
        <f>IFERROR(IF(INDEX(模板组合!B:B,MATCH(芦花古楼!$F93,模板组合!$A:$A,0))="","",INDEX(模板组合!B:B,MATCH(芦花古楼!$F93,模板组合!$A:$A,0))),"")</f>
        <v>砍刀鬼兵</v>
      </c>
      <c r="H93" s="64" t="str">
        <f>IFERROR(IF(INDEX(模板组合!C:C,MATCH(芦花古楼!$F93,模板组合!$A:$A,0))="","",INDEX(模板组合!C:C,MATCH(芦花古楼!$F93,模板组合!$A:$A,0))),"")</f>
        <v/>
      </c>
      <c r="I93" s="64" t="str">
        <f>IFERROR(IF(INDEX(模板组合!D:D,MATCH(芦花古楼!$F93,模板组合!$A:$A,0))="","",INDEX(模板组合!D:D,MATCH(芦花古楼!$F93,模板组合!$A:$A,0))),"")</f>
        <v>砍刀鬼兵</v>
      </c>
      <c r="J93" s="64" t="str">
        <f>IFERROR(IF(INDEX(模板组合!E:E,MATCH(芦花古楼!$F93,模板组合!$A:$A,0))="","",INDEX(模板组合!E:E,MATCH(芦花古楼!$F93,模板组合!$A:$A,0))),"")</f>
        <v/>
      </c>
      <c r="K93" s="64" t="str">
        <f>IFERROR(IF(INDEX(模板组合!F:F,MATCH(芦花古楼!$F93,模板组合!$A:$A,0))="","",INDEX(模板组合!F:F,MATCH(芦花古楼!$F93,模板组合!$A:$A,0))),"")</f>
        <v>砍刀鬼兵</v>
      </c>
      <c r="L93" s="34" t="str">
        <f>IFERROR(IF(INDEX(模板组合!G:G,MATCH(芦花古楼!$F93,模板组合!$A:$A,0))="","",INDEX(模板组合!G:G,MATCH(芦花古楼!$F93,模板组合!$A:$A,0))),"")</f>
        <v/>
      </c>
    </row>
    <row r="94" spans="1:12" x14ac:dyDescent="0.2">
      <c r="A94" s="25" t="str">
        <f t="shared" si="1"/>
        <v>43</v>
      </c>
      <c r="B94" s="26">
        <v>4</v>
      </c>
      <c r="C94" s="27">
        <v>3</v>
      </c>
      <c r="D94" s="26">
        <v>5</v>
      </c>
      <c r="E94" s="26" t="s">
        <v>322</v>
      </c>
      <c r="F94" s="33" t="s">
        <v>131</v>
      </c>
      <c r="G94" s="64" t="str">
        <f>IFERROR(IF(INDEX(模板组合!B:B,MATCH(芦花古楼!$F94,模板组合!$A:$A,0))="","",INDEX(模板组合!B:B,MATCH(芦花古楼!$F94,模板组合!$A:$A,0))),"")</f>
        <v>盖文</v>
      </c>
      <c r="H94" s="64" t="str">
        <f>IFERROR(IF(INDEX(模板组合!C:C,MATCH(芦花古楼!$F94,模板组合!$A:$A,0))="","",INDEX(模板组合!C:C,MATCH(芦花古楼!$F94,模板组合!$A:$A,0))),"")</f>
        <v>西方龙</v>
      </c>
      <c r="I94" s="64" t="str">
        <f>IFERROR(IF(INDEX(模板组合!D:D,MATCH(芦花古楼!$F94,模板组合!$A:$A,0))="","",INDEX(模板组合!D:D,MATCH(芦花古楼!$F94,模板组合!$A:$A,0))),"")</f>
        <v>刘羽禅</v>
      </c>
      <c r="J94" s="64" t="str">
        <f>IFERROR(IF(INDEX(模板组合!E:E,MATCH(芦花古楼!$F94,模板组合!$A:$A,0))="","",INDEX(模板组合!E:E,MATCH(芦花古楼!$F94,模板组合!$A:$A,0))),"")</f>
        <v>张飞</v>
      </c>
      <c r="K94" s="64" t="str">
        <f>IFERROR(IF(INDEX(模板组合!F:F,MATCH(芦花古楼!$F94,模板组合!$A:$A,0))="","",INDEX(模板组合!F:F,MATCH(芦花古楼!$F94,模板组合!$A:$A,0))),"")</f>
        <v>刘羽禅</v>
      </c>
      <c r="L94" s="34" t="str">
        <f>IFERROR(IF(INDEX(模板组合!G:G,MATCH(芦花古楼!$F94,模板组合!$A:$A,0))="","",INDEX(模板组合!G:G,MATCH(芦花古楼!$F94,模板组合!$A:$A,0))),"")</f>
        <v>关羽</v>
      </c>
    </row>
    <row r="95" spans="1:12" x14ac:dyDescent="0.2">
      <c r="A95" s="25" t="str">
        <f t="shared" si="1"/>
        <v>44</v>
      </c>
      <c r="B95" s="26">
        <v>4</v>
      </c>
      <c r="C95" s="27">
        <v>4</v>
      </c>
      <c r="D95" s="26">
        <v>7</v>
      </c>
      <c r="E95" s="26" t="s">
        <v>322</v>
      </c>
      <c r="F95" s="33" t="s">
        <v>306</v>
      </c>
      <c r="G95" s="64" t="str">
        <f>IFERROR(IF(INDEX(模板组合!B:B,MATCH(芦花古楼!$F95,模板组合!$A:$A,0))="","",INDEX(模板组合!B:B,MATCH(芦花古楼!$F95,模板组合!$A:$A,0))),"")</f>
        <v>砍刀鬼兵</v>
      </c>
      <c r="H95" s="64" t="str">
        <f>IFERROR(IF(INDEX(模板组合!C:C,MATCH(芦花古楼!$F95,模板组合!$A:$A,0))="","",INDEX(模板组合!C:C,MATCH(芦花古楼!$F95,模板组合!$A:$A,0))),"")</f>
        <v/>
      </c>
      <c r="I95" s="64" t="str">
        <f>IFERROR(IF(INDEX(模板组合!D:D,MATCH(芦花古楼!$F95,模板组合!$A:$A,0))="","",INDEX(模板组合!D:D,MATCH(芦花古楼!$F95,模板组合!$A:$A,0))),"")</f>
        <v>伏尸将军</v>
      </c>
      <c r="J95" s="64" t="str">
        <f>IFERROR(IF(INDEX(模板组合!E:E,MATCH(芦花古楼!$F95,模板组合!$A:$A,0))="","",INDEX(模板组合!E:E,MATCH(芦花古楼!$F95,模板组合!$A:$A,0))),"")</f>
        <v/>
      </c>
      <c r="K95" s="64" t="str">
        <f>IFERROR(IF(INDEX(模板组合!F:F,MATCH(芦花古楼!$F95,模板组合!$A:$A,0))="","",INDEX(模板组合!F:F,MATCH(芦花古楼!$F95,模板组合!$A:$A,0))),"")</f>
        <v>砍刀鬼兵</v>
      </c>
      <c r="L95" s="34" t="str">
        <f>IFERROR(IF(INDEX(模板组合!G:G,MATCH(芦花古楼!$F95,模板组合!$A:$A,0))="","",INDEX(模板组合!G:G,MATCH(芦花古楼!$F95,模板组合!$A:$A,0))),"")</f>
        <v/>
      </c>
    </row>
    <row r="96" spans="1:12" x14ac:dyDescent="0.2">
      <c r="A96" s="25" t="str">
        <f t="shared" si="1"/>
        <v>45</v>
      </c>
      <c r="B96" s="26">
        <v>4</v>
      </c>
      <c r="C96" s="27">
        <v>5</v>
      </c>
      <c r="D96" s="26">
        <v>10</v>
      </c>
      <c r="E96" s="26" t="s">
        <v>322</v>
      </c>
      <c r="F96" s="33" t="s">
        <v>131</v>
      </c>
      <c r="G96" s="64" t="str">
        <f>IFERROR(IF(INDEX(模板组合!B:B,MATCH(芦花古楼!$F96,模板组合!$A:$A,0))="","",INDEX(模板组合!B:B,MATCH(芦花古楼!$F96,模板组合!$A:$A,0))),"")</f>
        <v>盖文</v>
      </c>
      <c r="H96" s="64" t="str">
        <f>IFERROR(IF(INDEX(模板组合!C:C,MATCH(芦花古楼!$F96,模板组合!$A:$A,0))="","",INDEX(模板组合!C:C,MATCH(芦花古楼!$F96,模板组合!$A:$A,0))),"")</f>
        <v>西方龙</v>
      </c>
      <c r="I96" s="64" t="str">
        <f>IFERROR(IF(INDEX(模板组合!D:D,MATCH(芦花古楼!$F96,模板组合!$A:$A,0))="","",INDEX(模板组合!D:D,MATCH(芦花古楼!$F96,模板组合!$A:$A,0))),"")</f>
        <v>刘羽禅</v>
      </c>
      <c r="J96" s="64" t="str">
        <f>IFERROR(IF(INDEX(模板组合!E:E,MATCH(芦花古楼!$F96,模板组合!$A:$A,0))="","",INDEX(模板组合!E:E,MATCH(芦花古楼!$F96,模板组合!$A:$A,0))),"")</f>
        <v>张飞</v>
      </c>
      <c r="K96" s="64" t="str">
        <f>IFERROR(IF(INDEX(模板组合!F:F,MATCH(芦花古楼!$F96,模板组合!$A:$A,0))="","",INDEX(模板组合!F:F,MATCH(芦花古楼!$F96,模板组合!$A:$A,0))),"")</f>
        <v>刘羽禅</v>
      </c>
      <c r="L96" s="34" t="str">
        <f>IFERROR(IF(INDEX(模板组合!G:G,MATCH(芦花古楼!$F96,模板组合!$A:$A,0))="","",INDEX(模板组合!G:G,MATCH(芦花古楼!$F96,模板组合!$A:$A,0))),"")</f>
        <v>关羽</v>
      </c>
    </row>
    <row r="97" spans="1:12" x14ac:dyDescent="0.2">
      <c r="A97" s="25" t="str">
        <f t="shared" si="1"/>
        <v>46</v>
      </c>
      <c r="B97" s="26">
        <v>4</v>
      </c>
      <c r="C97" s="27">
        <v>6</v>
      </c>
      <c r="D97" s="26">
        <v>15</v>
      </c>
      <c r="E97" s="26" t="s">
        <v>322</v>
      </c>
      <c r="F97" s="33" t="s">
        <v>335</v>
      </c>
      <c r="G97" s="64" t="str">
        <f>IFERROR(IF(INDEX(模板组合!B:B,MATCH(芦花古楼!$F97,模板组合!$A:$A,0))="","",INDEX(模板组合!B:B,MATCH(芦花古楼!$F97,模板组合!$A:$A,0))),"")</f>
        <v>双刃鬼兵</v>
      </c>
      <c r="H97" s="64" t="str">
        <f>IFERROR(IF(INDEX(模板组合!C:C,MATCH(芦花古楼!$F97,模板组合!$A:$A,0))="","",INDEX(模板组合!C:C,MATCH(芦花古楼!$F97,模板组合!$A:$A,0))),"")</f>
        <v/>
      </c>
      <c r="I97" s="64" t="str">
        <f>IFERROR(IF(INDEX(模板组合!D:D,MATCH(芦花古楼!$F97,模板组合!$A:$A,0))="","",INDEX(模板组合!D:D,MATCH(芦花古楼!$F97,模板组合!$A:$A,0))),"")</f>
        <v>砍刀鬼兵</v>
      </c>
      <c r="J97" s="64" t="str">
        <f>IFERROR(IF(INDEX(模板组合!E:E,MATCH(芦花古楼!$F97,模板组合!$A:$A,0))="","",INDEX(模板组合!E:E,MATCH(芦花古楼!$F97,模板组合!$A:$A,0))),"")</f>
        <v/>
      </c>
      <c r="K97" s="64" t="str">
        <f>IFERROR(IF(INDEX(模板组合!F:F,MATCH(芦花古楼!$F97,模板组合!$A:$A,0))="","",INDEX(模板组合!F:F,MATCH(芦花古楼!$F97,模板组合!$A:$A,0))),"")</f>
        <v>双刃鬼兵</v>
      </c>
      <c r="L97" s="34" t="str">
        <f>IFERROR(IF(INDEX(模板组合!G:G,MATCH(芦花古楼!$F97,模板组合!$A:$A,0))="","",INDEX(模板组合!G:G,MATCH(芦花古楼!$F97,模板组合!$A:$A,0))),"")</f>
        <v/>
      </c>
    </row>
    <row r="98" spans="1:12" x14ac:dyDescent="0.2">
      <c r="A98" s="25" t="str">
        <f t="shared" si="1"/>
        <v>47</v>
      </c>
      <c r="B98" s="26">
        <v>4</v>
      </c>
      <c r="C98" s="27">
        <v>7</v>
      </c>
      <c r="D98" s="26">
        <v>21</v>
      </c>
      <c r="E98" s="26" t="s">
        <v>322</v>
      </c>
      <c r="F98" s="33" t="s">
        <v>308</v>
      </c>
      <c r="G98" s="64" t="str">
        <f>IFERROR(IF(INDEX(模板组合!B:B,MATCH(芦花古楼!$F98,模板组合!$A:$A,0))="","",INDEX(模板组合!B:B,MATCH(芦花古楼!$F98,模板组合!$A:$A,0))),"")</f>
        <v>小蜘蛛</v>
      </c>
      <c r="H98" s="64" t="str">
        <f>IFERROR(IF(INDEX(模板组合!C:C,MATCH(芦花古楼!$F98,模板组合!$A:$A,0))="","",INDEX(模板组合!C:C,MATCH(芦花古楼!$F98,模板组合!$A:$A,0))),"")</f>
        <v/>
      </c>
      <c r="I98" s="64" t="str">
        <f>IFERROR(IF(INDEX(模板组合!D:D,MATCH(芦花古楼!$F98,模板组合!$A:$A,0))="","",INDEX(模板组合!D:D,MATCH(芦花古楼!$F98,模板组合!$A:$A,0))),"")</f>
        <v>小蜘蛛</v>
      </c>
      <c r="J98" s="64" t="str">
        <f>IFERROR(IF(INDEX(模板组合!E:E,MATCH(芦花古楼!$F98,模板组合!$A:$A,0))="","",INDEX(模板组合!E:E,MATCH(芦花古楼!$F98,模板组合!$A:$A,0))),"")</f>
        <v/>
      </c>
      <c r="K98" s="64" t="str">
        <f>IFERROR(IF(INDEX(模板组合!F:F,MATCH(芦花古楼!$F98,模板组合!$A:$A,0))="","",INDEX(模板组合!F:F,MATCH(芦花古楼!$F98,模板组合!$A:$A,0))),"")</f>
        <v>小蜘蛛</v>
      </c>
      <c r="L98" s="34" t="str">
        <f>IFERROR(IF(INDEX(模板组合!G:G,MATCH(芦花古楼!$F98,模板组合!$A:$A,0))="","",INDEX(模板组合!G:G,MATCH(芦花古楼!$F98,模板组合!$A:$A,0))),"")</f>
        <v/>
      </c>
    </row>
    <row r="99" spans="1:12" x14ac:dyDescent="0.2">
      <c r="A99" s="25" t="str">
        <f t="shared" si="1"/>
        <v>48</v>
      </c>
      <c r="B99" s="26">
        <v>4</v>
      </c>
      <c r="C99" s="27">
        <v>8</v>
      </c>
      <c r="D99" s="26">
        <v>22</v>
      </c>
      <c r="E99" s="26" t="s">
        <v>322</v>
      </c>
      <c r="F99" s="33" t="s">
        <v>331</v>
      </c>
      <c r="G99" s="64" t="str">
        <f>IFERROR(IF(INDEX(模板组合!B:B,MATCH(芦花古楼!$F99,模板组合!$A:$A,0))="","",INDEX(模板组合!B:B,MATCH(芦花古楼!$F99,模板组合!$A:$A,0))),"")</f>
        <v>盖文</v>
      </c>
      <c r="H99" s="64" t="str">
        <f>IFERROR(IF(INDEX(模板组合!C:C,MATCH(芦花古楼!$F99,模板组合!$A:$A,0))="","",INDEX(模板组合!C:C,MATCH(芦花古楼!$F99,模板组合!$A:$A,0))),"")</f>
        <v>西方龙</v>
      </c>
      <c r="I99" s="64" t="str">
        <f>IFERROR(IF(INDEX(模板组合!D:D,MATCH(芦花古楼!$F99,模板组合!$A:$A,0))="","",INDEX(模板组合!D:D,MATCH(芦花古楼!$F99,模板组合!$A:$A,0))),"")</f>
        <v>北落师门</v>
      </c>
      <c r="J99" s="64" t="str">
        <f>IFERROR(IF(INDEX(模板组合!E:E,MATCH(芦花古楼!$F99,模板组合!$A:$A,0))="","",INDEX(模板组合!E:E,MATCH(芦花古楼!$F99,模板组合!$A:$A,0))),"")</f>
        <v>石灵明</v>
      </c>
      <c r="K99" s="64" t="str">
        <f>IFERROR(IF(INDEX(模板组合!F:F,MATCH(芦花古楼!$F99,模板组合!$A:$A,0))="","",INDEX(模板组合!F:F,MATCH(芦花古楼!$F99,模板组合!$A:$A,0))),"")</f>
        <v>红莲·缇娜</v>
      </c>
      <c r="L99" s="34" t="str">
        <f>IFERROR(IF(INDEX(模板组合!G:G,MATCH(芦花古楼!$F99,模板组合!$A:$A,0))="","",INDEX(模板组合!G:G,MATCH(芦花古楼!$F99,模板组合!$A:$A,0))),"")</f>
        <v>天使·缇娜</v>
      </c>
    </row>
    <row r="100" spans="1:12" x14ac:dyDescent="0.2">
      <c r="A100" s="25" t="str">
        <f t="shared" si="1"/>
        <v>49</v>
      </c>
      <c r="B100" s="26">
        <v>4</v>
      </c>
      <c r="C100" s="27">
        <v>9</v>
      </c>
      <c r="D100" s="26">
        <v>23</v>
      </c>
      <c r="E100" s="26" t="s">
        <v>322</v>
      </c>
      <c r="F100" s="33" t="s">
        <v>128</v>
      </c>
      <c r="G100" s="64" t="str">
        <f>IFERROR(IF(INDEX(模板组合!B:B,MATCH(芦花古楼!$F100,模板组合!$A:$A,0))="","",INDEX(模板组合!B:B,MATCH(芦花古楼!$F100,模板组合!$A:$A,0))),"")</f>
        <v>盖文</v>
      </c>
      <c r="H100" s="64" t="str">
        <f>IFERROR(IF(INDEX(模板组合!C:C,MATCH(芦花古楼!$F100,模板组合!$A:$A,0))="","",INDEX(模板组合!C:C,MATCH(芦花古楼!$F100,模板组合!$A:$A,0))),"")</f>
        <v>西方龙</v>
      </c>
      <c r="I100" s="64" t="str">
        <f>IFERROR(IF(INDEX(模板组合!D:D,MATCH(芦花古楼!$F100,模板组合!$A:$A,0))="","",INDEX(模板组合!D:D,MATCH(芦花古楼!$F100,模板组合!$A:$A,0))),"")</f>
        <v>刘羽禅</v>
      </c>
      <c r="J100" s="64" t="str">
        <f>IFERROR(IF(INDEX(模板组合!E:E,MATCH(芦花古楼!$F100,模板组合!$A:$A,0))="","",INDEX(模板组合!E:E,MATCH(芦花古楼!$F100,模板组合!$A:$A,0))),"")</f>
        <v>张飞</v>
      </c>
      <c r="K100" s="64" t="str">
        <f>IFERROR(IF(INDEX(模板组合!F:F,MATCH(芦花古楼!$F100,模板组合!$A:$A,0))="","",INDEX(模板组合!F:F,MATCH(芦花古楼!$F100,模板组合!$A:$A,0))),"")</f>
        <v>北落师门</v>
      </c>
      <c r="L100" s="34" t="str">
        <f>IFERROR(IF(INDEX(模板组合!G:G,MATCH(芦花古楼!$F100,模板组合!$A:$A,0))="","",INDEX(模板组合!G:G,MATCH(芦花古楼!$F100,模板组合!$A:$A,0))),"")</f>
        <v>石灵明</v>
      </c>
    </row>
    <row r="101" spans="1:12" x14ac:dyDescent="0.2">
      <c r="A101" s="25" t="str">
        <f t="shared" si="1"/>
        <v>410</v>
      </c>
      <c r="B101" s="26">
        <v>4</v>
      </c>
      <c r="C101" s="27">
        <v>10</v>
      </c>
      <c r="D101" s="26">
        <v>30</v>
      </c>
      <c r="E101" s="26" t="s">
        <v>322</v>
      </c>
      <c r="F101" s="33" t="s">
        <v>323</v>
      </c>
      <c r="G101" s="64" t="str">
        <f>IFERROR(IF(INDEX(模板组合!B:B,MATCH(芦花古楼!$F101,模板组合!$A:$A,0))="","",INDEX(模板组合!B:B,MATCH(芦花古楼!$F101,模板组合!$A:$A,0))),"")</f>
        <v>伏尸将军</v>
      </c>
      <c r="H101" s="64" t="str">
        <f>IFERROR(IF(INDEX(模板组合!C:C,MATCH(芦花古楼!$F101,模板组合!$A:$A,0))="","",INDEX(模板组合!C:C,MATCH(芦花古楼!$F101,模板组合!$A:$A,0))),"")</f>
        <v/>
      </c>
      <c r="I101" s="64" t="str">
        <f>IFERROR(IF(INDEX(模板组合!D:D,MATCH(芦花古楼!$F101,模板组合!$A:$A,0))="","",INDEX(模板组合!D:D,MATCH(芦花古楼!$F101,模板组合!$A:$A,0))),"")</f>
        <v>变身后鬼将军</v>
      </c>
      <c r="J101" s="64" t="str">
        <f>IFERROR(IF(INDEX(模板组合!E:E,MATCH(芦花古楼!$F101,模板组合!$A:$A,0))="","",INDEX(模板组合!E:E,MATCH(芦花古楼!$F101,模板组合!$A:$A,0))),"")</f>
        <v/>
      </c>
      <c r="K101" s="64" t="str">
        <f>IFERROR(IF(INDEX(模板组合!F:F,MATCH(芦花古楼!$F101,模板组合!$A:$A,0))="","",INDEX(模板组合!F:F,MATCH(芦花古楼!$F101,模板组合!$A:$A,0))),"")</f>
        <v>石瀑将军</v>
      </c>
      <c r="L101" s="34" t="str">
        <f>IFERROR(IF(INDEX(模板组合!G:G,MATCH(芦花古楼!$F101,模板组合!$A:$A,0))="","",INDEX(模板组合!G:G,MATCH(芦花古楼!$F101,模板组合!$A:$A,0))),"")</f>
        <v/>
      </c>
    </row>
    <row r="102" spans="1:12" x14ac:dyDescent="0.2">
      <c r="A102" s="25" t="str">
        <f t="shared" si="1"/>
        <v>411</v>
      </c>
      <c r="B102" s="26">
        <v>4</v>
      </c>
      <c r="C102" s="27">
        <v>11</v>
      </c>
      <c r="D102" s="26">
        <v>31</v>
      </c>
      <c r="E102" s="26" t="s">
        <v>322</v>
      </c>
      <c r="F102" s="33" t="s">
        <v>335</v>
      </c>
      <c r="G102" s="64" t="str">
        <f>IFERROR(IF(INDEX(模板组合!B:B,MATCH(芦花古楼!$F102,模板组合!$A:$A,0))="","",INDEX(模板组合!B:B,MATCH(芦花古楼!$F102,模板组合!$A:$A,0))),"")</f>
        <v>双刃鬼兵</v>
      </c>
      <c r="H102" s="64" t="str">
        <f>IFERROR(IF(INDEX(模板组合!C:C,MATCH(芦花古楼!$F102,模板组合!$A:$A,0))="","",INDEX(模板组合!C:C,MATCH(芦花古楼!$F102,模板组合!$A:$A,0))),"")</f>
        <v/>
      </c>
      <c r="I102" s="64" t="str">
        <f>IFERROR(IF(INDEX(模板组合!D:D,MATCH(芦花古楼!$F102,模板组合!$A:$A,0))="","",INDEX(模板组合!D:D,MATCH(芦花古楼!$F102,模板组合!$A:$A,0))),"")</f>
        <v>砍刀鬼兵</v>
      </c>
      <c r="J102" s="64" t="str">
        <f>IFERROR(IF(INDEX(模板组合!E:E,MATCH(芦花古楼!$F102,模板组合!$A:$A,0))="","",INDEX(模板组合!E:E,MATCH(芦花古楼!$F102,模板组合!$A:$A,0))),"")</f>
        <v/>
      </c>
      <c r="K102" s="64" t="str">
        <f>IFERROR(IF(INDEX(模板组合!F:F,MATCH(芦花古楼!$F102,模板组合!$A:$A,0))="","",INDEX(模板组合!F:F,MATCH(芦花古楼!$F102,模板组合!$A:$A,0))),"")</f>
        <v>双刃鬼兵</v>
      </c>
      <c r="L102" s="34" t="str">
        <f>IFERROR(IF(INDEX(模板组合!G:G,MATCH(芦花古楼!$F102,模板组合!$A:$A,0))="","",INDEX(模板组合!G:G,MATCH(芦花古楼!$F102,模板组合!$A:$A,0))),"")</f>
        <v/>
      </c>
    </row>
    <row r="103" spans="1:12" x14ac:dyDescent="0.2">
      <c r="A103" s="25" t="str">
        <f t="shared" si="1"/>
        <v>412</v>
      </c>
      <c r="B103" s="26">
        <v>4</v>
      </c>
      <c r="C103" s="27">
        <v>12</v>
      </c>
      <c r="D103" s="26">
        <v>33</v>
      </c>
      <c r="E103" s="26" t="s">
        <v>322</v>
      </c>
      <c r="F103" s="33" t="s">
        <v>335</v>
      </c>
      <c r="G103" s="64" t="str">
        <f>IFERROR(IF(INDEX(模板组合!B:B,MATCH(芦花古楼!$F103,模板组合!$A:$A,0))="","",INDEX(模板组合!B:B,MATCH(芦花古楼!$F103,模板组合!$A:$A,0))),"")</f>
        <v>双刃鬼兵</v>
      </c>
      <c r="H103" s="64" t="str">
        <f>IFERROR(IF(INDEX(模板组合!C:C,MATCH(芦花古楼!$F103,模板组合!$A:$A,0))="","",INDEX(模板组合!C:C,MATCH(芦花古楼!$F103,模板组合!$A:$A,0))),"")</f>
        <v/>
      </c>
      <c r="I103" s="64" t="str">
        <f>IFERROR(IF(INDEX(模板组合!D:D,MATCH(芦花古楼!$F103,模板组合!$A:$A,0))="","",INDEX(模板组合!D:D,MATCH(芦花古楼!$F103,模板组合!$A:$A,0))),"")</f>
        <v>砍刀鬼兵</v>
      </c>
      <c r="J103" s="64" t="str">
        <f>IFERROR(IF(INDEX(模板组合!E:E,MATCH(芦花古楼!$F103,模板组合!$A:$A,0))="","",INDEX(模板组合!E:E,MATCH(芦花古楼!$F103,模板组合!$A:$A,0))),"")</f>
        <v/>
      </c>
      <c r="K103" s="64" t="str">
        <f>IFERROR(IF(INDEX(模板组合!F:F,MATCH(芦花古楼!$F103,模板组合!$A:$A,0))="","",INDEX(模板组合!F:F,MATCH(芦花古楼!$F103,模板组合!$A:$A,0))),"")</f>
        <v>双刃鬼兵</v>
      </c>
      <c r="L103" s="34" t="str">
        <f>IFERROR(IF(INDEX(模板组合!G:G,MATCH(芦花古楼!$F103,模板组合!$A:$A,0))="","",INDEX(模板组合!G:G,MATCH(芦花古楼!$F103,模板组合!$A:$A,0))),"")</f>
        <v/>
      </c>
    </row>
    <row r="104" spans="1:12" x14ac:dyDescent="0.2">
      <c r="A104" s="25" t="str">
        <f t="shared" si="1"/>
        <v>413</v>
      </c>
      <c r="B104" s="26">
        <v>4</v>
      </c>
      <c r="C104" s="27">
        <v>13</v>
      </c>
      <c r="D104" s="26">
        <v>35</v>
      </c>
      <c r="E104" s="26" t="s">
        <v>322</v>
      </c>
      <c r="F104" s="33" t="s">
        <v>308</v>
      </c>
      <c r="G104" s="64" t="str">
        <f>IFERROR(IF(INDEX(模板组合!B:B,MATCH(芦花古楼!$F104,模板组合!$A:$A,0))="","",INDEX(模板组合!B:B,MATCH(芦花古楼!$F104,模板组合!$A:$A,0))),"")</f>
        <v>小蜘蛛</v>
      </c>
      <c r="H104" s="64" t="str">
        <f>IFERROR(IF(INDEX(模板组合!C:C,MATCH(芦花古楼!$F104,模板组合!$A:$A,0))="","",INDEX(模板组合!C:C,MATCH(芦花古楼!$F104,模板组合!$A:$A,0))),"")</f>
        <v/>
      </c>
      <c r="I104" s="64" t="str">
        <f>IFERROR(IF(INDEX(模板组合!D:D,MATCH(芦花古楼!$F104,模板组合!$A:$A,0))="","",INDEX(模板组合!D:D,MATCH(芦花古楼!$F104,模板组合!$A:$A,0))),"")</f>
        <v>小蜘蛛</v>
      </c>
      <c r="J104" s="64" t="str">
        <f>IFERROR(IF(INDEX(模板组合!E:E,MATCH(芦花古楼!$F104,模板组合!$A:$A,0))="","",INDEX(模板组合!E:E,MATCH(芦花古楼!$F104,模板组合!$A:$A,0))),"")</f>
        <v/>
      </c>
      <c r="K104" s="64" t="str">
        <f>IFERROR(IF(INDEX(模板组合!F:F,MATCH(芦花古楼!$F104,模板组合!$A:$A,0))="","",INDEX(模板组合!F:F,MATCH(芦花古楼!$F104,模板组合!$A:$A,0))),"")</f>
        <v>小蜘蛛</v>
      </c>
      <c r="L104" s="34" t="str">
        <f>IFERROR(IF(INDEX(模板组合!G:G,MATCH(芦花古楼!$F104,模板组合!$A:$A,0))="","",INDEX(模板组合!G:G,MATCH(芦花古楼!$F104,模板组合!$A:$A,0))),"")</f>
        <v/>
      </c>
    </row>
    <row r="105" spans="1:12" x14ac:dyDescent="0.2">
      <c r="A105" s="25" t="str">
        <f t="shared" si="1"/>
        <v>414</v>
      </c>
      <c r="B105" s="26">
        <v>4</v>
      </c>
      <c r="C105" s="27">
        <v>14</v>
      </c>
      <c r="D105" s="26">
        <v>37</v>
      </c>
      <c r="E105" s="26" t="s">
        <v>322</v>
      </c>
      <c r="F105" s="33" t="s">
        <v>330</v>
      </c>
      <c r="G105" s="64" t="str">
        <f>IFERROR(IF(INDEX(模板组合!B:B,MATCH(芦花古楼!$F105,模板组合!$A:$A,0))="","",INDEX(模板组合!B:B,MATCH(芦花古楼!$F105,模板组合!$A:$A,0))),"")</f>
        <v>砍刀鬼兵</v>
      </c>
      <c r="H105" s="64" t="str">
        <f>IFERROR(IF(INDEX(模板组合!C:C,MATCH(芦花古楼!$F105,模板组合!$A:$A,0))="","",INDEX(模板组合!C:C,MATCH(芦花古楼!$F105,模板组合!$A:$A,0))),"")</f>
        <v/>
      </c>
      <c r="I105" s="64" t="str">
        <f>IFERROR(IF(INDEX(模板组合!D:D,MATCH(芦花古楼!$F105,模板组合!$A:$A,0))="","",INDEX(模板组合!D:D,MATCH(芦花古楼!$F105,模板组合!$A:$A,0))),"")</f>
        <v>砍刀鬼兵</v>
      </c>
      <c r="J105" s="64" t="str">
        <f>IFERROR(IF(INDEX(模板组合!E:E,MATCH(芦花古楼!$F105,模板组合!$A:$A,0))="","",INDEX(模板组合!E:E,MATCH(芦花古楼!$F105,模板组合!$A:$A,0))),"")</f>
        <v/>
      </c>
      <c r="K105" s="64" t="str">
        <f>IFERROR(IF(INDEX(模板组合!F:F,MATCH(芦花古楼!$F105,模板组合!$A:$A,0))="","",INDEX(模板组合!F:F,MATCH(芦花古楼!$F105,模板组合!$A:$A,0))),"")</f>
        <v>砍刀鬼兵</v>
      </c>
      <c r="L105" s="34" t="str">
        <f>IFERROR(IF(INDEX(模板组合!G:G,MATCH(芦花古楼!$F105,模板组合!$A:$A,0))="","",INDEX(模板组合!G:G,MATCH(芦花古楼!$F105,模板组合!$A:$A,0))),"")</f>
        <v/>
      </c>
    </row>
    <row r="106" spans="1:12" x14ac:dyDescent="0.2">
      <c r="A106" s="25" t="str">
        <f t="shared" si="1"/>
        <v>415</v>
      </c>
      <c r="B106" s="26">
        <v>4</v>
      </c>
      <c r="C106" s="27">
        <v>15</v>
      </c>
      <c r="D106" s="26">
        <v>45</v>
      </c>
      <c r="E106" s="26" t="s">
        <v>322</v>
      </c>
      <c r="F106" s="33" t="s">
        <v>323</v>
      </c>
      <c r="G106" s="64" t="str">
        <f>IFERROR(IF(INDEX(模板组合!B:B,MATCH(芦花古楼!$F106,模板组合!$A:$A,0))="","",INDEX(模板组合!B:B,MATCH(芦花古楼!$F106,模板组合!$A:$A,0))),"")</f>
        <v>伏尸将军</v>
      </c>
      <c r="H106" s="64" t="str">
        <f>IFERROR(IF(INDEX(模板组合!C:C,MATCH(芦花古楼!$F106,模板组合!$A:$A,0))="","",INDEX(模板组合!C:C,MATCH(芦花古楼!$F106,模板组合!$A:$A,0))),"")</f>
        <v/>
      </c>
      <c r="I106" s="64" t="str">
        <f>IFERROR(IF(INDEX(模板组合!D:D,MATCH(芦花古楼!$F106,模板组合!$A:$A,0))="","",INDEX(模板组合!D:D,MATCH(芦花古楼!$F106,模板组合!$A:$A,0))),"")</f>
        <v>变身后鬼将军</v>
      </c>
      <c r="J106" s="64" t="str">
        <f>IFERROR(IF(INDEX(模板组合!E:E,MATCH(芦花古楼!$F106,模板组合!$A:$A,0))="","",INDEX(模板组合!E:E,MATCH(芦花古楼!$F106,模板组合!$A:$A,0))),"")</f>
        <v/>
      </c>
      <c r="K106" s="64" t="str">
        <f>IFERROR(IF(INDEX(模板组合!F:F,MATCH(芦花古楼!$F106,模板组合!$A:$A,0))="","",INDEX(模板组合!F:F,MATCH(芦花古楼!$F106,模板组合!$A:$A,0))),"")</f>
        <v>石瀑将军</v>
      </c>
      <c r="L106" s="34" t="str">
        <f>IFERROR(IF(INDEX(模板组合!G:G,MATCH(芦花古楼!$F106,模板组合!$A:$A,0))="","",INDEX(模板组合!G:G,MATCH(芦花古楼!$F106,模板组合!$A:$A,0))),"")</f>
        <v/>
      </c>
    </row>
    <row r="107" spans="1:12" x14ac:dyDescent="0.2">
      <c r="A107" s="25" t="str">
        <f t="shared" si="1"/>
        <v>416</v>
      </c>
      <c r="B107" s="26">
        <v>4</v>
      </c>
      <c r="C107" s="27">
        <v>16</v>
      </c>
      <c r="D107" s="26">
        <v>46</v>
      </c>
      <c r="E107" s="26" t="s">
        <v>322</v>
      </c>
      <c r="F107" s="33" t="s">
        <v>328</v>
      </c>
      <c r="G107" s="64" t="str">
        <f>IFERROR(IF(INDEX(模板组合!B:B,MATCH(芦花古楼!$F107,模板组合!$A:$A,0))="","",INDEX(模板组合!B:B,MATCH(芦花古楼!$F107,模板组合!$A:$A,0))),"")</f>
        <v>战斗夏玲</v>
      </c>
      <c r="H107" s="64" t="str">
        <f>IFERROR(IF(INDEX(模板组合!C:C,MATCH(芦花古楼!$F107,模板组合!$A:$A,0))="","",INDEX(模板组合!C:C,MATCH(芦花古楼!$F107,模板组合!$A:$A,0))),"")</f>
        <v>李轩辕</v>
      </c>
      <c r="I107" s="64" t="str">
        <f>IFERROR(IF(INDEX(模板组合!D:D,MATCH(芦花古楼!$F107,模板组合!$A:$A,0))="","",INDEX(模板组合!D:D,MATCH(芦花古楼!$F107,模板组合!$A:$A,0))),"")</f>
        <v>阎巧巧</v>
      </c>
      <c r="J107" s="64" t="str">
        <f>IFERROR(IF(INDEX(模板组合!E:E,MATCH(芦花古楼!$F107,模板组合!$A:$A,0))="","",INDEX(模板组合!E:E,MATCH(芦花古楼!$F107,模板组合!$A:$A,0))),"")</f>
        <v>烈风螳螂</v>
      </c>
      <c r="K107" s="64" t="str">
        <f>IFERROR(IF(INDEX(模板组合!F:F,MATCH(芦花古楼!$F107,模板组合!$A:$A,0))="","",INDEX(模板组合!F:F,MATCH(芦花古楼!$F107,模板组合!$A:$A,0))),"")</f>
        <v>战斗曹焱兵</v>
      </c>
      <c r="L107" s="34" t="str">
        <f>IFERROR(IF(INDEX(模板组合!G:G,MATCH(芦花古楼!$F107,模板组合!$A:$A,0))="","",INDEX(模板组合!G:G,MATCH(芦花古楼!$F107,模板组合!$A:$A,0))),"")</f>
        <v>典韦</v>
      </c>
    </row>
    <row r="108" spans="1:12" x14ac:dyDescent="0.2">
      <c r="A108" s="25" t="str">
        <f t="shared" si="1"/>
        <v>417</v>
      </c>
      <c r="B108" s="26">
        <v>4</v>
      </c>
      <c r="C108" s="27">
        <v>17</v>
      </c>
      <c r="D108" s="26">
        <v>47</v>
      </c>
      <c r="E108" s="26" t="s">
        <v>322</v>
      </c>
      <c r="F108" s="33" t="s">
        <v>327</v>
      </c>
      <c r="G108" s="64" t="str">
        <f>IFERROR(IF(INDEX(模板组合!B:B,MATCH(芦花古楼!$F108,模板组合!$A:$A,0))="","",INDEX(模板组合!B:B,MATCH(芦花古楼!$F108,模板组合!$A:$A,0))),"")</f>
        <v>战斗夏玲</v>
      </c>
      <c r="H108" s="64" t="str">
        <f>IFERROR(IF(INDEX(模板组合!C:C,MATCH(芦花古楼!$F108,模板组合!$A:$A,0))="","",INDEX(模板组合!C:C,MATCH(芦花古楼!$F108,模板组合!$A:$A,0))),"")</f>
        <v>李轩辕</v>
      </c>
      <c r="I108" s="64" t="str">
        <f>IFERROR(IF(INDEX(模板组合!D:D,MATCH(芦花古楼!$F108,模板组合!$A:$A,0))="","",INDEX(模板组合!D:D,MATCH(芦花古楼!$F108,模板组合!$A:$A,0))),"")</f>
        <v>刘羽禅</v>
      </c>
      <c r="J108" s="64" t="str">
        <f>IFERROR(IF(INDEX(模板组合!E:E,MATCH(芦花古楼!$F108,模板组合!$A:$A,0))="","",INDEX(模板组合!E:E,MATCH(芦花古楼!$F108,模板组合!$A:$A,0))),"")</f>
        <v>张飞</v>
      </c>
      <c r="K108" s="64" t="str">
        <f>IFERROR(IF(INDEX(模板组合!F:F,MATCH(芦花古楼!$F108,模板组合!$A:$A,0))="","",INDEX(模板组合!F:F,MATCH(芦花古楼!$F108,模板组合!$A:$A,0))),"")</f>
        <v>战斗曹焱兵</v>
      </c>
      <c r="L108" s="34" t="str">
        <f>IFERROR(IF(INDEX(模板组合!G:G,MATCH(芦花古楼!$F108,模板组合!$A:$A,0))="","",INDEX(模板组合!G:G,MATCH(芦花古楼!$F108,模板组合!$A:$A,0))),"")</f>
        <v>夏侯惇</v>
      </c>
    </row>
    <row r="109" spans="1:12" x14ac:dyDescent="0.2">
      <c r="A109" s="25" t="str">
        <f t="shared" si="1"/>
        <v>418</v>
      </c>
      <c r="B109" s="26">
        <v>4</v>
      </c>
      <c r="C109" s="27">
        <v>18</v>
      </c>
      <c r="D109" s="26">
        <v>48</v>
      </c>
      <c r="E109" s="26" t="s">
        <v>322</v>
      </c>
      <c r="F109" s="33" t="s">
        <v>333</v>
      </c>
      <c r="G109" s="64" t="str">
        <f>IFERROR(IF(INDEX(模板组合!B:B,MATCH(芦花古楼!$F109,模板组合!$A:$A,0))="","",INDEX(模板组合!B:B,MATCH(芦花古楼!$F109,模板组合!$A:$A,0))),"")</f>
        <v>战斗夏玲</v>
      </c>
      <c r="H109" s="64" t="str">
        <f>IFERROR(IF(INDEX(模板组合!C:C,MATCH(芦花古楼!$F109,模板组合!$A:$A,0))="","",INDEX(模板组合!C:C,MATCH(芦花古楼!$F109,模板组合!$A:$A,0))),"")</f>
        <v>李轩辕</v>
      </c>
      <c r="I109" s="64" t="str">
        <f>IFERROR(IF(INDEX(模板组合!D:D,MATCH(芦花古楼!$F109,模板组合!$A:$A,0))="","",INDEX(模板组合!D:D,MATCH(芦花古楼!$F109,模板组合!$A:$A,0))),"")</f>
        <v>常服曹焱兵</v>
      </c>
      <c r="J109" s="64" t="str">
        <f>IFERROR(IF(INDEX(模板组合!E:E,MATCH(芦花古楼!$F109,模板组合!$A:$A,0))="","",INDEX(模板组合!E:E,MATCH(芦花古楼!$F109,模板组合!$A:$A,0))),"")</f>
        <v>于禁</v>
      </c>
      <c r="K109" s="64" t="str">
        <f>IFERROR(IF(INDEX(模板组合!F:F,MATCH(芦花古楼!$F109,模板组合!$A:$A,0))="","",INDEX(模板组合!F:F,MATCH(芦花古楼!$F109,模板组合!$A:$A,0))),"")</f>
        <v>曹玄亮</v>
      </c>
      <c r="L109" s="34" t="str">
        <f>IFERROR(IF(INDEX(模板组合!G:G,MATCH(芦花古楼!$F109,模板组合!$A:$A,0))="","",INDEX(模板组合!G:G,MATCH(芦花古楼!$F109,模板组合!$A:$A,0))),"")</f>
        <v>唐流雨</v>
      </c>
    </row>
    <row r="110" spans="1:12" x14ac:dyDescent="0.2">
      <c r="A110" s="25" t="str">
        <f t="shared" si="1"/>
        <v>419</v>
      </c>
      <c r="B110" s="26">
        <v>4</v>
      </c>
      <c r="C110" s="27">
        <v>19</v>
      </c>
      <c r="D110" s="26">
        <v>49</v>
      </c>
      <c r="E110" s="26" t="s">
        <v>322</v>
      </c>
      <c r="F110" s="33" t="s">
        <v>342</v>
      </c>
      <c r="G110" s="64" t="str">
        <f>IFERROR(IF(INDEX(模板组合!B:B,MATCH(芦花古楼!$F110,模板组合!$A:$A,0))="","",INDEX(模板组合!B:B,MATCH(芦花古楼!$F110,模板组合!$A:$A,0))),"")</f>
        <v>南御夫</v>
      </c>
      <c r="H110" s="64" t="str">
        <f>IFERROR(IF(INDEX(模板组合!C:C,MATCH(芦花古楼!$F110,模板组合!$A:$A,0))="","",INDEX(模板组合!C:C,MATCH(芦花古楼!$F110,模板组合!$A:$A,0))),"")</f>
        <v>噬日</v>
      </c>
      <c r="I110" s="64" t="str">
        <f>IFERROR(IF(INDEX(模板组合!D:D,MATCH(芦花古楼!$F110,模板组合!$A:$A,0))="","",INDEX(模板组合!D:D,MATCH(芦花古楼!$F110,模板组合!$A:$A,0))),"")</f>
        <v>吕仙宫</v>
      </c>
      <c r="J110" s="64" t="str">
        <f>IFERROR(IF(INDEX(模板组合!E:E,MATCH(芦花古楼!$F110,模板组合!$A:$A,0))="","",INDEX(模板组合!E:E,MATCH(芦花古楼!$F110,模板组合!$A:$A,0))),"")</f>
        <v>高顺</v>
      </c>
      <c r="K110" s="64" t="str">
        <f>IFERROR(IF(INDEX(模板组合!F:F,MATCH(芦花古楼!$F110,模板组合!$A:$A,0))="","",INDEX(模板组合!F:F,MATCH(芦花古楼!$F110,模板组合!$A:$A,0))),"")</f>
        <v>战斗夏玲</v>
      </c>
      <c r="L110" s="34" t="str">
        <f>IFERROR(IF(INDEX(模板组合!G:G,MATCH(芦花古楼!$F110,模板组合!$A:$A,0))="","",INDEX(模板组合!G:G,MATCH(芦花古楼!$F110,模板组合!$A:$A,0))),"")</f>
        <v>李轩辕</v>
      </c>
    </row>
    <row r="111" spans="1:12" x14ac:dyDescent="0.2">
      <c r="A111" s="25" t="str">
        <f t="shared" si="1"/>
        <v>420</v>
      </c>
      <c r="B111" s="26">
        <v>4</v>
      </c>
      <c r="C111" s="27">
        <v>20</v>
      </c>
      <c r="D111" s="26">
        <v>60</v>
      </c>
      <c r="E111" s="26" t="s">
        <v>322</v>
      </c>
      <c r="F111" s="33" t="s">
        <v>329</v>
      </c>
      <c r="G111" s="64" t="str">
        <f>IFERROR(IF(INDEX(模板组合!B:B,MATCH(芦花古楼!$F111,模板组合!$A:$A,0))="","",INDEX(模板组合!B:B,MATCH(芦花古楼!$F111,模板组合!$A:$A,0))),"")</f>
        <v>盖文</v>
      </c>
      <c r="H111" s="64" t="str">
        <f>IFERROR(IF(INDEX(模板组合!C:C,MATCH(芦花古楼!$F111,模板组合!$A:$A,0))="","",INDEX(模板组合!C:C,MATCH(芦花古楼!$F111,模板组合!$A:$A,0))),"")</f>
        <v>西方龙</v>
      </c>
      <c r="I111" s="64" t="str">
        <f>IFERROR(IF(INDEX(模板组合!D:D,MATCH(芦花古楼!$F111,模板组合!$A:$A,0))="","",INDEX(模板组合!D:D,MATCH(芦花古楼!$F111,模板组合!$A:$A,0))),"")</f>
        <v>刘羽禅</v>
      </c>
      <c r="J111" s="64" t="str">
        <f>IFERROR(IF(INDEX(模板组合!E:E,MATCH(芦花古楼!$F111,模板组合!$A:$A,0))="","",INDEX(模板组合!E:E,MATCH(芦花古楼!$F111,模板组合!$A:$A,0))),"")</f>
        <v>张飞</v>
      </c>
      <c r="K111" s="64" t="str">
        <f>IFERROR(IF(INDEX(模板组合!F:F,MATCH(芦花古楼!$F111,模板组合!$A:$A,0))="","",INDEX(模板组合!F:F,MATCH(芦花古楼!$F111,模板组合!$A:$A,0))),"")</f>
        <v>红莲·缇娜</v>
      </c>
      <c r="L111" s="34" t="str">
        <f>IFERROR(IF(INDEX(模板组合!G:G,MATCH(芦花古楼!$F111,模板组合!$A:$A,0))="","",INDEX(模板组合!G:G,MATCH(芦花古楼!$F111,模板组合!$A:$A,0))),"")</f>
        <v>天使·缇娜</v>
      </c>
    </row>
    <row r="112" spans="1:12" x14ac:dyDescent="0.2">
      <c r="A112" s="25" t="str">
        <f t="shared" si="1"/>
        <v>421</v>
      </c>
      <c r="B112" s="26">
        <v>4</v>
      </c>
      <c r="C112" s="27">
        <v>21</v>
      </c>
      <c r="D112" s="26">
        <v>63</v>
      </c>
      <c r="E112" s="26" t="s">
        <v>322</v>
      </c>
      <c r="F112" s="33" t="s">
        <v>333</v>
      </c>
      <c r="G112" s="64" t="str">
        <f>IFERROR(IF(INDEX(模板组合!B:B,MATCH(芦花古楼!$F112,模板组合!$A:$A,0))="","",INDEX(模板组合!B:B,MATCH(芦花古楼!$F112,模板组合!$A:$A,0))),"")</f>
        <v>战斗夏玲</v>
      </c>
      <c r="H112" s="64" t="str">
        <f>IFERROR(IF(INDEX(模板组合!C:C,MATCH(芦花古楼!$F112,模板组合!$A:$A,0))="","",INDEX(模板组合!C:C,MATCH(芦花古楼!$F112,模板组合!$A:$A,0))),"")</f>
        <v>李轩辕</v>
      </c>
      <c r="I112" s="64" t="str">
        <f>IFERROR(IF(INDEX(模板组合!D:D,MATCH(芦花古楼!$F112,模板组合!$A:$A,0))="","",INDEX(模板组合!D:D,MATCH(芦花古楼!$F112,模板组合!$A:$A,0))),"")</f>
        <v>常服曹焱兵</v>
      </c>
      <c r="J112" s="64" t="str">
        <f>IFERROR(IF(INDEX(模板组合!E:E,MATCH(芦花古楼!$F112,模板组合!$A:$A,0))="","",INDEX(模板组合!E:E,MATCH(芦花古楼!$F112,模板组合!$A:$A,0))),"")</f>
        <v>于禁</v>
      </c>
      <c r="K112" s="64" t="str">
        <f>IFERROR(IF(INDEX(模板组合!F:F,MATCH(芦花古楼!$F112,模板组合!$A:$A,0))="","",INDEX(模板组合!F:F,MATCH(芦花古楼!$F112,模板组合!$A:$A,0))),"")</f>
        <v>曹玄亮</v>
      </c>
      <c r="L112" s="34" t="str">
        <f>IFERROR(IF(INDEX(模板组合!G:G,MATCH(芦花古楼!$F112,模板组合!$A:$A,0))="","",INDEX(模板组合!G:G,MATCH(芦花古楼!$F112,模板组合!$A:$A,0))),"")</f>
        <v>唐流雨</v>
      </c>
    </row>
    <row r="113" spans="1:12" x14ac:dyDescent="0.2">
      <c r="A113" s="25" t="str">
        <f t="shared" si="1"/>
        <v>422</v>
      </c>
      <c r="B113" s="26">
        <v>4</v>
      </c>
      <c r="C113" s="27">
        <v>22</v>
      </c>
      <c r="D113" s="26">
        <v>66</v>
      </c>
      <c r="E113" s="26" t="s">
        <v>322</v>
      </c>
      <c r="F113" s="33" t="s">
        <v>130</v>
      </c>
      <c r="G113" s="64" t="str">
        <f>IFERROR(IF(INDEX(模板组合!B:B,MATCH(芦花古楼!$F113,模板组合!$A:$A,0))="","",INDEX(模板组合!B:B,MATCH(芦花古楼!$F113,模板组合!$A:$A,0))),"")</f>
        <v>盖文</v>
      </c>
      <c r="H113" s="64" t="str">
        <f>IFERROR(IF(INDEX(模板组合!C:C,MATCH(芦花古楼!$F113,模板组合!$A:$A,0))="","",INDEX(模板组合!C:C,MATCH(芦花古楼!$F113,模板组合!$A:$A,0))),"")</f>
        <v>西方龙</v>
      </c>
      <c r="I113" s="64" t="str">
        <f>IFERROR(IF(INDEX(模板组合!D:D,MATCH(芦花古楼!$F113,模板组合!$A:$A,0))="","",INDEX(模板组合!D:D,MATCH(芦花古楼!$F113,模板组合!$A:$A,0))),"")</f>
        <v>刘羽禅</v>
      </c>
      <c r="J113" s="64" t="str">
        <f>IFERROR(IF(INDEX(模板组合!E:E,MATCH(芦花古楼!$F113,模板组合!$A:$A,0))="","",INDEX(模板组合!E:E,MATCH(芦花古楼!$F113,模板组合!$A:$A,0))),"")</f>
        <v>张飞</v>
      </c>
      <c r="K113" s="64" t="str">
        <f>IFERROR(IF(INDEX(模板组合!F:F,MATCH(芦花古楼!$F113,模板组合!$A:$A,0))="","",INDEX(模板组合!F:F,MATCH(芦花古楼!$F113,模板组合!$A:$A,0))),"")</f>
        <v>曹玄亮</v>
      </c>
      <c r="L113" s="34" t="str">
        <f>IFERROR(IF(INDEX(模板组合!G:G,MATCH(芦花古楼!$F113,模板组合!$A:$A,0))="","",INDEX(模板组合!G:G,MATCH(芦花古楼!$F113,模板组合!$A:$A,0))),"")</f>
        <v>唐流雨</v>
      </c>
    </row>
    <row r="114" spans="1:12" x14ac:dyDescent="0.2">
      <c r="A114" s="25" t="str">
        <f t="shared" si="1"/>
        <v>423</v>
      </c>
      <c r="B114" s="26">
        <v>4</v>
      </c>
      <c r="C114" s="27">
        <v>23</v>
      </c>
      <c r="D114" s="26">
        <v>69</v>
      </c>
      <c r="E114" s="26" t="s">
        <v>322</v>
      </c>
      <c r="F114" s="33" t="s">
        <v>337</v>
      </c>
      <c r="G114" s="64" t="str">
        <f>IFERROR(IF(INDEX(模板组合!B:B,MATCH(芦花古楼!$F114,模板组合!$A:$A,0))="","",INDEX(模板组合!B:B,MATCH(芦花古楼!$F114,模板组合!$A:$A,0))),"")</f>
        <v>常服曹焱兵</v>
      </c>
      <c r="H114" s="64" t="str">
        <f>IFERROR(IF(INDEX(模板组合!C:C,MATCH(芦花古楼!$F114,模板组合!$A:$A,0))="","",INDEX(模板组合!C:C,MATCH(芦花古楼!$F114,模板组合!$A:$A,0))),"")</f>
        <v>张郃</v>
      </c>
      <c r="I114" s="64" t="str">
        <f>IFERROR(IF(INDEX(模板组合!D:D,MATCH(芦花古楼!$F114,模板组合!$A:$A,0))="","",INDEX(模板组合!D:D,MATCH(芦花古楼!$F114,模板组合!$A:$A,0))),"")</f>
        <v>战斗曹焱兵</v>
      </c>
      <c r="J114" s="64" t="str">
        <f>IFERROR(IF(INDEX(模板组合!E:E,MATCH(芦花古楼!$F114,模板组合!$A:$A,0))="","",INDEX(模板组合!E:E,MATCH(芦花古楼!$F114,模板组合!$A:$A,0))),"")</f>
        <v>徐晃</v>
      </c>
      <c r="K114" s="64" t="str">
        <f>IFERROR(IF(INDEX(模板组合!F:F,MATCH(芦花古楼!$F114,模板组合!$A:$A,0))="","",INDEX(模板组合!F:F,MATCH(芦花古楼!$F114,模板组合!$A:$A,0))),"")</f>
        <v>吉拉</v>
      </c>
      <c r="L114" s="34" t="str">
        <f>IFERROR(IF(INDEX(模板组合!G:G,MATCH(芦花古楼!$F114,模板组合!$A:$A,0))="","",INDEX(模板组合!G:G,MATCH(芦花古楼!$F114,模板组合!$A:$A,0))),"")</f>
        <v>食火蜥</v>
      </c>
    </row>
    <row r="115" spans="1:12" x14ac:dyDescent="0.2">
      <c r="A115" s="25" t="str">
        <f t="shared" si="1"/>
        <v>424</v>
      </c>
      <c r="B115" s="26">
        <v>4</v>
      </c>
      <c r="C115" s="27">
        <v>24</v>
      </c>
      <c r="D115" s="26">
        <v>72</v>
      </c>
      <c r="E115" s="26" t="s">
        <v>322</v>
      </c>
      <c r="F115" s="33" t="s">
        <v>302</v>
      </c>
      <c r="G115" s="64" t="str">
        <f>IFERROR(IF(INDEX(模板组合!B:B,MATCH(芦花古楼!$F115,模板组合!$A:$A,0))="","",INDEX(模板组合!B:B,MATCH(芦花古楼!$F115,模板组合!$A:$A,0))),"")</f>
        <v>链球鬼兵</v>
      </c>
      <c r="H115" s="64" t="str">
        <f>IFERROR(IF(INDEX(模板组合!C:C,MATCH(芦花古楼!$F115,模板组合!$A:$A,0))="","",INDEX(模板组合!C:C,MATCH(芦花古楼!$F115,模板组合!$A:$A,0))),"")</f>
        <v/>
      </c>
      <c r="I115" s="64" t="str">
        <f>IFERROR(IF(INDEX(模板组合!D:D,MATCH(芦花古楼!$F115,模板组合!$A:$A,0))="","",INDEX(模板组合!D:D,MATCH(芦花古楼!$F115,模板组合!$A:$A,0))),"")</f>
        <v>鬼将军</v>
      </c>
      <c r="J115" s="64" t="str">
        <f>IFERROR(IF(INDEX(模板组合!E:E,MATCH(芦花古楼!$F115,模板组合!$A:$A,0))="","",INDEX(模板组合!E:E,MATCH(芦花古楼!$F115,模板组合!$A:$A,0))),"")</f>
        <v/>
      </c>
      <c r="K115" s="64" t="str">
        <f>IFERROR(IF(INDEX(模板组合!F:F,MATCH(芦花古楼!$F115,模板组合!$A:$A,0))="","",INDEX(模板组合!F:F,MATCH(芦花古楼!$F115,模板组合!$A:$A,0))),"")</f>
        <v>链球鬼兵</v>
      </c>
      <c r="L115" s="34" t="str">
        <f>IFERROR(IF(INDEX(模板组合!G:G,MATCH(芦花古楼!$F115,模板组合!$A:$A,0))="","",INDEX(模板组合!G:G,MATCH(芦花古楼!$F115,模板组合!$A:$A,0))),"")</f>
        <v/>
      </c>
    </row>
    <row r="116" spans="1:12" x14ac:dyDescent="0.2">
      <c r="A116" s="25" t="str">
        <f t="shared" si="1"/>
        <v>425</v>
      </c>
      <c r="B116" s="26">
        <v>4</v>
      </c>
      <c r="C116" s="27">
        <v>25</v>
      </c>
      <c r="D116" s="26">
        <v>85</v>
      </c>
      <c r="E116" s="26" t="s">
        <v>322</v>
      </c>
      <c r="F116" s="33" t="s">
        <v>339</v>
      </c>
      <c r="G116" s="64" t="str">
        <f>IFERROR(IF(INDEX(模板组合!B:B,MATCH(芦花古楼!$F116,模板组合!$A:$A,0))="","",INDEX(模板组合!B:B,MATCH(芦花古楼!$F116,模板组合!$A:$A,0))),"")</f>
        <v>战斗曹焱兵</v>
      </c>
      <c r="H116" s="64" t="str">
        <f>IFERROR(IF(INDEX(模板组合!C:C,MATCH(芦花古楼!$F116,模板组合!$A:$A,0))="","",INDEX(模板组合!C:C,MATCH(芦花古楼!$F116,模板组合!$A:$A,0))),"")</f>
        <v>张郃</v>
      </c>
      <c r="I116" s="64" t="str">
        <f>IFERROR(IF(INDEX(模板组合!D:D,MATCH(芦花古楼!$F116,模板组合!$A:$A,0))="","",INDEX(模板组合!D:D,MATCH(芦花古楼!$F116,模板组合!$A:$A,0))),"")</f>
        <v>项昆仑</v>
      </c>
      <c r="J116" s="64" t="str">
        <f>IFERROR(IF(INDEX(模板组合!E:E,MATCH(芦花古楼!$F116,模板组合!$A:$A,0))="","",INDEX(模板组合!E:E,MATCH(芦花古楼!$F116,模板组合!$A:$A,0))),"")</f>
        <v>项羽</v>
      </c>
      <c r="K116" s="64" t="str">
        <f>IFERROR(IF(INDEX(模板组合!F:F,MATCH(芦花古楼!$F116,模板组合!$A:$A,0))="","",INDEX(模板组合!F:F,MATCH(芦花古楼!$F116,模板组合!$A:$A,0))),"")</f>
        <v>刘羽禅</v>
      </c>
      <c r="L116" s="34" t="str">
        <f>IFERROR(IF(INDEX(模板组合!G:G,MATCH(芦花古楼!$F116,模板组合!$A:$A,0))="","",INDEX(模板组合!G:G,MATCH(芦花古楼!$F116,模板组合!$A:$A,0))),"")</f>
        <v>关羽</v>
      </c>
    </row>
    <row r="117" spans="1:12" x14ac:dyDescent="0.2">
      <c r="A117" s="25" t="str">
        <f t="shared" si="1"/>
        <v>426</v>
      </c>
      <c r="B117" s="26">
        <v>4</v>
      </c>
      <c r="C117" s="27">
        <v>26</v>
      </c>
      <c r="D117" s="26">
        <v>88</v>
      </c>
      <c r="E117" s="26" t="s">
        <v>322</v>
      </c>
      <c r="F117" s="33" t="s">
        <v>128</v>
      </c>
      <c r="G117" s="64" t="str">
        <f>IFERROR(IF(INDEX(模板组合!B:B,MATCH(芦花古楼!$F117,模板组合!$A:$A,0))="","",INDEX(模板组合!B:B,MATCH(芦花古楼!$F117,模板组合!$A:$A,0))),"")</f>
        <v>盖文</v>
      </c>
      <c r="H117" s="64" t="str">
        <f>IFERROR(IF(INDEX(模板组合!C:C,MATCH(芦花古楼!$F117,模板组合!$A:$A,0))="","",INDEX(模板组合!C:C,MATCH(芦花古楼!$F117,模板组合!$A:$A,0))),"")</f>
        <v>西方龙</v>
      </c>
      <c r="I117" s="64" t="str">
        <f>IFERROR(IF(INDEX(模板组合!D:D,MATCH(芦花古楼!$F117,模板组合!$A:$A,0))="","",INDEX(模板组合!D:D,MATCH(芦花古楼!$F117,模板组合!$A:$A,0))),"")</f>
        <v>刘羽禅</v>
      </c>
      <c r="J117" s="64" t="str">
        <f>IFERROR(IF(INDEX(模板组合!E:E,MATCH(芦花古楼!$F117,模板组合!$A:$A,0))="","",INDEX(模板组合!E:E,MATCH(芦花古楼!$F117,模板组合!$A:$A,0))),"")</f>
        <v>张飞</v>
      </c>
      <c r="K117" s="64" t="str">
        <f>IFERROR(IF(INDEX(模板组合!F:F,MATCH(芦花古楼!$F117,模板组合!$A:$A,0))="","",INDEX(模板组合!F:F,MATCH(芦花古楼!$F117,模板组合!$A:$A,0))),"")</f>
        <v>北落师门</v>
      </c>
      <c r="L117" s="34" t="str">
        <f>IFERROR(IF(INDEX(模板组合!G:G,MATCH(芦花古楼!$F117,模板组合!$A:$A,0))="","",INDEX(模板组合!G:G,MATCH(芦花古楼!$F117,模板组合!$A:$A,0))),"")</f>
        <v>石灵明</v>
      </c>
    </row>
    <row r="118" spans="1:12" x14ac:dyDescent="0.2">
      <c r="A118" s="25" t="str">
        <f t="shared" si="1"/>
        <v>427</v>
      </c>
      <c r="B118" s="26">
        <v>4</v>
      </c>
      <c r="C118" s="27">
        <v>27</v>
      </c>
      <c r="D118" s="26">
        <v>90</v>
      </c>
      <c r="E118" s="26" t="s">
        <v>322</v>
      </c>
      <c r="F118" s="33" t="s">
        <v>338</v>
      </c>
      <c r="G118" s="64" t="str">
        <f>IFERROR(IF(INDEX(模板组合!B:B,MATCH(芦花古楼!$F118,模板组合!$A:$A,0))="","",INDEX(模板组合!B:B,MATCH(芦花古楼!$F118,模板组合!$A:$A,0))),"")</f>
        <v>战斗曹焱兵</v>
      </c>
      <c r="H118" s="64" t="str">
        <f>IFERROR(IF(INDEX(模板组合!C:C,MATCH(芦花古楼!$F118,模板组合!$A:$A,0))="","",INDEX(模板组合!C:C,MATCH(芦花古楼!$F118,模板组合!$A:$A,0))),"")</f>
        <v>张郃</v>
      </c>
      <c r="I118" s="64" t="str">
        <f>IFERROR(IF(INDEX(模板组合!D:D,MATCH(芦花古楼!$F118,模板组合!$A:$A,0))="","",INDEX(模板组合!D:D,MATCH(芦花古楼!$F118,模板组合!$A:$A,0))),"")</f>
        <v>红莲·缇娜</v>
      </c>
      <c r="J118" s="64" t="str">
        <f>IFERROR(IF(INDEX(模板组合!E:E,MATCH(芦花古楼!$F118,模板组合!$A:$A,0))="","",INDEX(模板组合!E:E,MATCH(芦花古楼!$F118,模板组合!$A:$A,0))),"")</f>
        <v>天使·缇娜</v>
      </c>
      <c r="K118" s="64" t="str">
        <f>IFERROR(IF(INDEX(模板组合!F:F,MATCH(芦花古楼!$F118,模板组合!$A:$A,0))="","",INDEX(模板组合!F:F,MATCH(芦花古楼!$F118,模板组合!$A:$A,0))),"")</f>
        <v>吉拉</v>
      </c>
      <c r="L118" s="34" t="str">
        <f>IFERROR(IF(INDEX(模板组合!G:G,MATCH(芦花古楼!$F118,模板组合!$A:$A,0))="","",INDEX(模板组合!G:G,MATCH(芦花古楼!$F118,模板组合!$A:$A,0))),"")</f>
        <v>食火蜥</v>
      </c>
    </row>
    <row r="119" spans="1:12" x14ac:dyDescent="0.2">
      <c r="A119" s="25" t="str">
        <f t="shared" si="1"/>
        <v>428</v>
      </c>
      <c r="B119" s="26">
        <v>4</v>
      </c>
      <c r="C119" s="27">
        <v>28</v>
      </c>
      <c r="D119" s="26">
        <v>92</v>
      </c>
      <c r="E119" s="26" t="s">
        <v>322</v>
      </c>
      <c r="F119" s="33" t="s">
        <v>325</v>
      </c>
      <c r="G119" s="64" t="str">
        <f>IFERROR(IF(INDEX(模板组合!B:B,MATCH(芦花古楼!$F119,模板组合!$A:$A,0))="","",INDEX(模板组合!B:B,MATCH(芦花古楼!$F119,模板组合!$A:$A,0))),"")</f>
        <v>常服曹焱兵</v>
      </c>
      <c r="H119" s="64" t="str">
        <f>IFERROR(IF(INDEX(模板组合!C:C,MATCH(芦花古楼!$F119,模板组合!$A:$A,0))="","",INDEX(模板组合!C:C,MATCH(芦花古楼!$F119,模板组合!$A:$A,0))),"")</f>
        <v>张郃</v>
      </c>
      <c r="I119" s="64" t="str">
        <f>IFERROR(IF(INDEX(模板组合!D:D,MATCH(芦花古楼!$F119,模板组合!$A:$A,0))="","",INDEX(模板组合!D:D,MATCH(芦花古楼!$F119,模板组合!$A:$A,0))),"")</f>
        <v>战斗曹焱兵</v>
      </c>
      <c r="J119" s="64" t="str">
        <f>IFERROR(IF(INDEX(模板组合!E:E,MATCH(芦花古楼!$F119,模板组合!$A:$A,0))="","",INDEX(模板组合!E:E,MATCH(芦花古楼!$F119,模板组合!$A:$A,0))),"")</f>
        <v>徐晃</v>
      </c>
      <c r="K119" s="64" t="str">
        <f>IFERROR(IF(INDEX(模板组合!F:F,MATCH(芦花古楼!$F119,模板组合!$A:$A,0))="","",INDEX(模板组合!F:F,MATCH(芦花古楼!$F119,模板组合!$A:$A,0))),"")</f>
        <v>红莲·缇娜</v>
      </c>
      <c r="L119" s="34" t="str">
        <f>IFERROR(IF(INDEX(模板组合!G:G,MATCH(芦花古楼!$F119,模板组合!$A:$A,0))="","",INDEX(模板组合!G:G,MATCH(芦花古楼!$F119,模板组合!$A:$A,0))),"")</f>
        <v>天使·缇娜</v>
      </c>
    </row>
    <row r="120" spans="1:12" x14ac:dyDescent="0.2">
      <c r="A120" s="25" t="str">
        <f t="shared" si="1"/>
        <v>429</v>
      </c>
      <c r="B120" s="26">
        <v>4</v>
      </c>
      <c r="C120" s="27">
        <v>29</v>
      </c>
      <c r="D120" s="26">
        <v>93</v>
      </c>
      <c r="E120" s="26" t="s">
        <v>322</v>
      </c>
      <c r="F120" s="33" t="s">
        <v>341</v>
      </c>
      <c r="G120" s="64" t="str">
        <f>IFERROR(IF(INDEX(模板组合!B:B,MATCH(芦花古楼!$F120,模板组合!$A:$A,0))="","",INDEX(模板组合!B:B,MATCH(芦花古楼!$F120,模板组合!$A:$A,0))),"")</f>
        <v>常服曹焱兵</v>
      </c>
      <c r="H120" s="64" t="str">
        <f>IFERROR(IF(INDEX(模板组合!C:C,MATCH(芦花古楼!$F120,模板组合!$A:$A,0))="","",INDEX(模板组合!C:C,MATCH(芦花古楼!$F120,模板组合!$A:$A,0))),"")</f>
        <v>张郃</v>
      </c>
      <c r="I120" s="64" t="str">
        <f>IFERROR(IF(INDEX(模板组合!D:D,MATCH(芦花古楼!$F120,模板组合!$A:$A,0))="","",INDEX(模板组合!D:D,MATCH(芦花古楼!$F120,模板组合!$A:$A,0))),"")</f>
        <v>战斗曹焱兵</v>
      </c>
      <c r="J120" s="64" t="str">
        <f>IFERROR(IF(INDEX(模板组合!E:E,MATCH(芦花古楼!$F120,模板组合!$A:$A,0))="","",INDEX(模板组合!E:E,MATCH(芦花古楼!$F120,模板组合!$A:$A,0))),"")</f>
        <v>徐晃</v>
      </c>
      <c r="K120" s="64" t="str">
        <f>IFERROR(IF(INDEX(模板组合!F:F,MATCH(芦花古楼!$F120,模板组合!$A:$A,0))="","",INDEX(模板组合!F:F,MATCH(芦花古楼!$F120,模板组合!$A:$A,0))),"")</f>
        <v>阎巧巧</v>
      </c>
      <c r="L120" s="34" t="str">
        <f>IFERROR(IF(INDEX(模板组合!G:G,MATCH(芦花古楼!$F120,模板组合!$A:$A,0))="","",INDEX(模板组合!G:G,MATCH(芦花古楼!$F120,模板组合!$A:$A,0))),"")</f>
        <v>烈风螳螂</v>
      </c>
    </row>
    <row r="121" spans="1:12" ht="15" thickBot="1" x14ac:dyDescent="0.25">
      <c r="A121" s="25" t="str">
        <f t="shared" si="1"/>
        <v>430</v>
      </c>
      <c r="B121" s="29">
        <v>4</v>
      </c>
      <c r="C121" s="30">
        <v>30</v>
      </c>
      <c r="D121" s="29">
        <v>100</v>
      </c>
      <c r="E121" s="29" t="s">
        <v>322</v>
      </c>
      <c r="F121" s="35" t="s">
        <v>309</v>
      </c>
      <c r="G121" s="66" t="str">
        <f>IFERROR(IF(INDEX(模板组合!B:B,MATCH(芦花古楼!$F121,模板组合!$A:$A,0))="","",INDEX(模板组合!B:B,MATCH(芦花古楼!$F121,模板组合!$A:$A,0))),"")</f>
        <v>魔导机兵团</v>
      </c>
      <c r="H121" s="66" t="str">
        <f>IFERROR(IF(INDEX(模板组合!C:C,MATCH(芦花古楼!$F121,模板组合!$A:$A,0))="","",INDEX(模板组合!C:C,MATCH(芦花古楼!$F121,模板组合!$A:$A,0))),"")</f>
        <v/>
      </c>
      <c r="I121" s="66" t="str">
        <f>IFERROR(IF(INDEX(模板组合!D:D,MATCH(芦花古楼!$F121,模板组合!$A:$A,0))="","",INDEX(模板组合!D:D,MATCH(芦花古楼!$F121,模板组合!$A:$A,0))),"")</f>
        <v>魔导机兵团</v>
      </c>
      <c r="J121" s="66" t="str">
        <f>IFERROR(IF(INDEX(模板组合!E:E,MATCH(芦花古楼!$F121,模板组合!$A:$A,0))="","",INDEX(模板组合!E:E,MATCH(芦花古楼!$F121,模板组合!$A:$A,0))),"")</f>
        <v/>
      </c>
      <c r="K121" s="66" t="str">
        <f>IFERROR(IF(INDEX(模板组合!F:F,MATCH(芦花古楼!$F121,模板组合!$A:$A,0))="","",INDEX(模板组合!F:F,MATCH(芦花古楼!$F121,模板组合!$A:$A,0))),"")</f>
        <v>魔导机兵团</v>
      </c>
      <c r="L121" s="36" t="str">
        <f>IFERROR(IF(INDEX(模板组合!G:G,MATCH(芦花古楼!$F121,模板组合!$A:$A,0))="","",INDEX(模板组合!G:G,MATCH(芦花古楼!$F121,模板组合!$A:$A,0))),"")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4" workbookViewId="0">
      <selection activeCell="K28" sqref="K28"/>
    </sheetView>
  </sheetViews>
  <sheetFormatPr defaultRowHeight="14.25" x14ac:dyDescent="0.2"/>
  <cols>
    <col min="1" max="1" width="21.375" bestFit="1" customWidth="1"/>
    <col min="2" max="2" width="11" bestFit="1" customWidth="1"/>
    <col min="4" max="4" width="13" bestFit="1" customWidth="1"/>
    <col min="6" max="6" width="11" bestFit="1" customWidth="1"/>
  </cols>
  <sheetData>
    <row r="1" spans="1:7" x14ac:dyDescent="0.2">
      <c r="A1" s="48" t="s">
        <v>43</v>
      </c>
      <c r="B1" s="49" t="s">
        <v>39</v>
      </c>
      <c r="C1" s="49" t="s">
        <v>42</v>
      </c>
      <c r="D1" s="49" t="s">
        <v>40</v>
      </c>
      <c r="E1" s="49" t="s">
        <v>37</v>
      </c>
      <c r="F1" s="49" t="s">
        <v>41</v>
      </c>
      <c r="G1" s="50" t="s">
        <v>38</v>
      </c>
    </row>
    <row r="2" spans="1:7" x14ac:dyDescent="0.2">
      <c r="A2" s="51" t="s">
        <v>46</v>
      </c>
      <c r="B2" s="15"/>
      <c r="C2" s="15"/>
      <c r="D2" s="15" t="s">
        <v>44</v>
      </c>
      <c r="E2" s="15" t="s">
        <v>45</v>
      </c>
      <c r="F2" s="15"/>
      <c r="G2" s="1"/>
    </row>
    <row r="3" spans="1:7" x14ac:dyDescent="0.2">
      <c r="A3" s="51" t="s">
        <v>51</v>
      </c>
      <c r="B3" s="15" t="s">
        <v>49</v>
      </c>
      <c r="C3" s="15" t="s">
        <v>50</v>
      </c>
      <c r="D3" s="15" t="s">
        <v>44</v>
      </c>
      <c r="E3" s="15" t="s">
        <v>45</v>
      </c>
      <c r="F3" s="15" t="s">
        <v>47</v>
      </c>
      <c r="G3" s="1" t="s">
        <v>48</v>
      </c>
    </row>
    <row r="4" spans="1:7" x14ac:dyDescent="0.2">
      <c r="A4" s="51" t="s">
        <v>55</v>
      </c>
      <c r="B4" s="15" t="s">
        <v>49</v>
      </c>
      <c r="C4" s="15" t="s">
        <v>50</v>
      </c>
      <c r="D4" s="15" t="s">
        <v>52</v>
      </c>
      <c r="E4" s="15" t="s">
        <v>53</v>
      </c>
      <c r="F4" s="15" t="s">
        <v>44</v>
      </c>
      <c r="G4" s="1" t="s">
        <v>54</v>
      </c>
    </row>
    <row r="5" spans="1:7" x14ac:dyDescent="0.2">
      <c r="A5" s="51" t="s">
        <v>136</v>
      </c>
      <c r="B5" s="15" t="s">
        <v>58</v>
      </c>
      <c r="C5" s="15" t="s">
        <v>59</v>
      </c>
      <c r="D5" s="15" t="s">
        <v>56</v>
      </c>
      <c r="E5" s="15" t="s">
        <v>57</v>
      </c>
      <c r="F5" s="15" t="s">
        <v>60</v>
      </c>
      <c r="G5" s="1" t="s">
        <v>61</v>
      </c>
    </row>
    <row r="6" spans="1:7" x14ac:dyDescent="0.2">
      <c r="A6" s="51" t="s">
        <v>64</v>
      </c>
      <c r="B6" s="15" t="s">
        <v>58</v>
      </c>
      <c r="C6" s="15" t="s">
        <v>59</v>
      </c>
      <c r="D6" s="15" t="s">
        <v>246</v>
      </c>
      <c r="E6" s="15" t="s">
        <v>351</v>
      </c>
      <c r="F6" s="15" t="s">
        <v>62</v>
      </c>
      <c r="G6" s="1" t="s">
        <v>63</v>
      </c>
    </row>
    <row r="7" spans="1:7" x14ac:dyDescent="0.2">
      <c r="A7" s="51" t="s">
        <v>69</v>
      </c>
      <c r="B7" s="15" t="s">
        <v>65</v>
      </c>
      <c r="C7" s="15" t="s">
        <v>66</v>
      </c>
      <c r="D7" s="15" t="s">
        <v>67</v>
      </c>
      <c r="E7" s="15" t="s">
        <v>68</v>
      </c>
      <c r="F7" s="15" t="s">
        <v>49</v>
      </c>
      <c r="G7" s="1" t="s">
        <v>50</v>
      </c>
    </row>
    <row r="8" spans="1:7" x14ac:dyDescent="0.2">
      <c r="A8" s="51" t="s">
        <v>72</v>
      </c>
      <c r="B8" s="15" t="s">
        <v>49</v>
      </c>
      <c r="C8" s="15" t="s">
        <v>50</v>
      </c>
      <c r="D8" s="15" t="s">
        <v>60</v>
      </c>
      <c r="E8" s="15" t="s">
        <v>71</v>
      </c>
      <c r="F8" s="15" t="s">
        <v>58</v>
      </c>
      <c r="G8" s="1" t="s">
        <v>70</v>
      </c>
    </row>
    <row r="9" spans="1:7" x14ac:dyDescent="0.2">
      <c r="A9" s="51" t="s">
        <v>78</v>
      </c>
      <c r="B9" s="15" t="s">
        <v>49</v>
      </c>
      <c r="C9" s="15" t="s">
        <v>50</v>
      </c>
      <c r="D9" s="15" t="s">
        <v>75</v>
      </c>
      <c r="E9" s="15" t="s">
        <v>76</v>
      </c>
      <c r="F9" s="15" t="s">
        <v>58</v>
      </c>
      <c r="G9" s="1" t="s">
        <v>77</v>
      </c>
    </row>
    <row r="10" spans="1:7" x14ac:dyDescent="0.2">
      <c r="A10" s="51" t="s">
        <v>81</v>
      </c>
      <c r="B10" s="15" t="s">
        <v>79</v>
      </c>
      <c r="C10" s="15" t="s">
        <v>80</v>
      </c>
      <c r="D10" s="15" t="s">
        <v>73</v>
      </c>
      <c r="E10" s="15" t="s">
        <v>74</v>
      </c>
      <c r="F10" s="15" t="s">
        <v>246</v>
      </c>
      <c r="G10" s="1" t="s">
        <v>351</v>
      </c>
    </row>
    <row r="11" spans="1:7" x14ac:dyDescent="0.2">
      <c r="A11" s="51" t="s">
        <v>83</v>
      </c>
      <c r="B11" s="15" t="s">
        <v>49</v>
      </c>
      <c r="C11" s="15" t="s">
        <v>50</v>
      </c>
      <c r="D11" s="15" t="s">
        <v>248</v>
      </c>
      <c r="E11" s="15" t="s">
        <v>82</v>
      </c>
      <c r="F11" s="15" t="s">
        <v>58</v>
      </c>
      <c r="G11" s="1" t="s">
        <v>84</v>
      </c>
    </row>
    <row r="12" spans="1:7" x14ac:dyDescent="0.2">
      <c r="A12" s="51" t="s">
        <v>85</v>
      </c>
      <c r="B12" s="15" t="s">
        <v>58</v>
      </c>
      <c r="C12" s="15" t="s">
        <v>59</v>
      </c>
      <c r="D12" s="15" t="s">
        <v>44</v>
      </c>
      <c r="E12" s="15" t="s">
        <v>77</v>
      </c>
      <c r="F12" s="15" t="s">
        <v>60</v>
      </c>
      <c r="G12" s="1" t="s">
        <v>61</v>
      </c>
    </row>
    <row r="13" spans="1:7" x14ac:dyDescent="0.2">
      <c r="A13" s="51" t="s">
        <v>127</v>
      </c>
      <c r="B13" s="15" t="s">
        <v>79</v>
      </c>
      <c r="C13" s="15" t="s">
        <v>80</v>
      </c>
      <c r="D13" s="15" t="s">
        <v>60</v>
      </c>
      <c r="E13" s="15" t="s">
        <v>71</v>
      </c>
      <c r="F13" s="15" t="s">
        <v>246</v>
      </c>
      <c r="G13" s="1" t="s">
        <v>351</v>
      </c>
    </row>
    <row r="14" spans="1:7" x14ac:dyDescent="0.2">
      <c r="A14" s="51" t="s">
        <v>128</v>
      </c>
      <c r="B14" s="15" t="s">
        <v>79</v>
      </c>
      <c r="C14" s="15" t="s">
        <v>80</v>
      </c>
      <c r="D14" s="15" t="s">
        <v>60</v>
      </c>
      <c r="E14" s="15" t="s">
        <v>71</v>
      </c>
      <c r="F14" s="15" t="s">
        <v>73</v>
      </c>
      <c r="G14" s="1" t="s">
        <v>74</v>
      </c>
    </row>
    <row r="15" spans="1:7" x14ac:dyDescent="0.2">
      <c r="A15" s="51" t="s">
        <v>129</v>
      </c>
      <c r="B15" s="15" t="s">
        <v>79</v>
      </c>
      <c r="C15" s="15" t="s">
        <v>80</v>
      </c>
      <c r="D15" s="15" t="s">
        <v>60</v>
      </c>
      <c r="E15" s="15" t="s">
        <v>71</v>
      </c>
      <c r="F15" s="15" t="s">
        <v>44</v>
      </c>
      <c r="G15" s="1" t="s">
        <v>54</v>
      </c>
    </row>
    <row r="16" spans="1:7" x14ac:dyDescent="0.2">
      <c r="A16" s="51" t="s">
        <v>130</v>
      </c>
      <c r="B16" s="15" t="s">
        <v>79</v>
      </c>
      <c r="C16" s="15" t="s">
        <v>80</v>
      </c>
      <c r="D16" s="15" t="s">
        <v>60</v>
      </c>
      <c r="E16" s="15" t="s">
        <v>71</v>
      </c>
      <c r="F16" s="15" t="s">
        <v>47</v>
      </c>
      <c r="G16" s="1" t="s">
        <v>48</v>
      </c>
    </row>
    <row r="17" spans="1:7" x14ac:dyDescent="0.2">
      <c r="A17" s="51" t="s">
        <v>131</v>
      </c>
      <c r="B17" s="15" t="s">
        <v>79</v>
      </c>
      <c r="C17" s="15" t="s">
        <v>80</v>
      </c>
      <c r="D17" s="15" t="s">
        <v>60</v>
      </c>
      <c r="E17" s="15" t="s">
        <v>71</v>
      </c>
      <c r="F17" s="15" t="s">
        <v>60</v>
      </c>
      <c r="G17" s="1" t="s">
        <v>61</v>
      </c>
    </row>
    <row r="18" spans="1:7" x14ac:dyDescent="0.2">
      <c r="A18" s="51" t="s">
        <v>86</v>
      </c>
      <c r="B18" s="15" t="s">
        <v>44</v>
      </c>
      <c r="C18" s="15" t="s">
        <v>59</v>
      </c>
      <c r="D18" s="15" t="s">
        <v>58</v>
      </c>
      <c r="E18" s="15" t="s">
        <v>84</v>
      </c>
      <c r="F18" s="15" t="s">
        <v>246</v>
      </c>
      <c r="G18" s="1" t="s">
        <v>351</v>
      </c>
    </row>
    <row r="19" spans="1:7" x14ac:dyDescent="0.2">
      <c r="A19" s="51" t="s">
        <v>132</v>
      </c>
      <c r="B19" s="15" t="s">
        <v>44</v>
      </c>
      <c r="C19" s="15" t="s">
        <v>59</v>
      </c>
      <c r="D19" s="15" t="s">
        <v>58</v>
      </c>
      <c r="E19" s="15" t="s">
        <v>84</v>
      </c>
      <c r="F19" s="15" t="s">
        <v>248</v>
      </c>
      <c r="G19" s="1" t="s">
        <v>82</v>
      </c>
    </row>
    <row r="20" spans="1:7" x14ac:dyDescent="0.2">
      <c r="A20" s="51" t="s">
        <v>134</v>
      </c>
      <c r="B20" s="15" t="s">
        <v>44</v>
      </c>
      <c r="C20" s="15" t="s">
        <v>59</v>
      </c>
      <c r="D20" s="15" t="s">
        <v>60</v>
      </c>
      <c r="E20" s="15" t="s">
        <v>71</v>
      </c>
      <c r="F20" s="15" t="s">
        <v>58</v>
      </c>
      <c r="G20" s="1" t="s">
        <v>84</v>
      </c>
    </row>
    <row r="21" spans="1:7" x14ac:dyDescent="0.2">
      <c r="A21" s="51" t="s">
        <v>133</v>
      </c>
      <c r="B21" s="15" t="s">
        <v>44</v>
      </c>
      <c r="C21" s="15" t="s">
        <v>59</v>
      </c>
      <c r="D21" s="15" t="s">
        <v>58</v>
      </c>
      <c r="E21" s="15" t="s">
        <v>84</v>
      </c>
      <c r="F21" s="15" t="s">
        <v>75</v>
      </c>
      <c r="G21" s="1" t="s">
        <v>76</v>
      </c>
    </row>
    <row r="22" spans="1:7" x14ac:dyDescent="0.2">
      <c r="A22" s="51" t="s">
        <v>135</v>
      </c>
      <c r="B22" s="15" t="s">
        <v>44</v>
      </c>
      <c r="C22" s="15" t="s">
        <v>59</v>
      </c>
      <c r="D22" s="15" t="s">
        <v>58</v>
      </c>
      <c r="E22" s="15" t="s">
        <v>84</v>
      </c>
      <c r="F22" s="15" t="s">
        <v>62</v>
      </c>
      <c r="G22" s="1" t="s">
        <v>63</v>
      </c>
    </row>
    <row r="23" spans="1:7" x14ac:dyDescent="0.2">
      <c r="A23" s="51" t="s">
        <v>97</v>
      </c>
      <c r="B23" s="15" t="s">
        <v>87</v>
      </c>
      <c r="C23" s="15"/>
      <c r="D23" s="15" t="s">
        <v>87</v>
      </c>
      <c r="E23" s="15"/>
      <c r="F23" s="15" t="s">
        <v>87</v>
      </c>
      <c r="G23" s="1"/>
    </row>
    <row r="24" spans="1:7" x14ac:dyDescent="0.2">
      <c r="A24" s="51" t="s">
        <v>98</v>
      </c>
      <c r="B24" s="15" t="s">
        <v>88</v>
      </c>
      <c r="C24" s="15"/>
      <c r="D24" s="15" t="s">
        <v>87</v>
      </c>
      <c r="E24" s="15"/>
      <c r="F24" s="15" t="s">
        <v>88</v>
      </c>
      <c r="G24" s="1"/>
    </row>
    <row r="25" spans="1:7" x14ac:dyDescent="0.2">
      <c r="A25" s="51" t="s">
        <v>99</v>
      </c>
      <c r="B25" s="15" t="s">
        <v>87</v>
      </c>
      <c r="C25" s="15"/>
      <c r="D25" s="15" t="s">
        <v>89</v>
      </c>
      <c r="E25" s="15"/>
      <c r="F25" s="15" t="s">
        <v>88</v>
      </c>
      <c r="G25" s="1"/>
    </row>
    <row r="26" spans="1:7" x14ac:dyDescent="0.2">
      <c r="A26" s="51" t="s">
        <v>100</v>
      </c>
      <c r="B26" s="15" t="s">
        <v>89</v>
      </c>
      <c r="C26" s="15"/>
      <c r="D26" s="15" t="s">
        <v>90</v>
      </c>
      <c r="E26" s="15"/>
      <c r="F26" s="15" t="s">
        <v>89</v>
      </c>
      <c r="G26" s="1"/>
    </row>
    <row r="27" spans="1:7" x14ac:dyDescent="0.2">
      <c r="A27" s="51" t="s">
        <v>101</v>
      </c>
      <c r="B27" s="15" t="s">
        <v>95</v>
      </c>
      <c r="C27" s="15"/>
      <c r="D27" s="15" t="s">
        <v>91</v>
      </c>
      <c r="E27" s="15"/>
      <c r="F27" s="15" t="s">
        <v>96</v>
      </c>
      <c r="G27" s="1"/>
    </row>
    <row r="28" spans="1:7" x14ac:dyDescent="0.2">
      <c r="A28" s="51" t="s">
        <v>102</v>
      </c>
      <c r="B28" s="15" t="s">
        <v>92</v>
      </c>
      <c r="C28" s="15"/>
      <c r="D28" s="15" t="s">
        <v>93</v>
      </c>
      <c r="E28" s="15"/>
      <c r="F28" s="15" t="s">
        <v>92</v>
      </c>
      <c r="G28" s="1"/>
    </row>
    <row r="29" spans="1:7" x14ac:dyDescent="0.2">
      <c r="A29" s="51" t="s">
        <v>103</v>
      </c>
      <c r="B29" s="15" t="s">
        <v>92</v>
      </c>
      <c r="C29" s="15"/>
      <c r="D29" s="15" t="s">
        <v>92</v>
      </c>
      <c r="E29" s="15"/>
      <c r="F29" s="15" t="s">
        <v>92</v>
      </c>
      <c r="G29" s="1"/>
    </row>
    <row r="30" spans="1:7" x14ac:dyDescent="0.2">
      <c r="A30" s="51" t="s">
        <v>104</v>
      </c>
      <c r="B30" s="15" t="s">
        <v>94</v>
      </c>
      <c r="C30" s="15"/>
      <c r="D30" s="15" t="s">
        <v>94</v>
      </c>
      <c r="E30" s="15"/>
      <c r="F30" s="15" t="s">
        <v>94</v>
      </c>
      <c r="G30" s="1"/>
    </row>
    <row r="31" spans="1:7" x14ac:dyDescent="0.2">
      <c r="A31" s="51" t="s">
        <v>352</v>
      </c>
      <c r="B31" s="15" t="s">
        <v>92</v>
      </c>
      <c r="C31" s="15"/>
      <c r="D31" s="15" t="s">
        <v>248</v>
      </c>
      <c r="E31" s="15" t="s">
        <v>82</v>
      </c>
      <c r="F31" s="15" t="s">
        <v>92</v>
      </c>
      <c r="G31" s="1"/>
    </row>
    <row r="32" spans="1:7" x14ac:dyDescent="0.2">
      <c r="A32" s="51" t="s">
        <v>105</v>
      </c>
      <c r="B32" s="15" t="s">
        <v>87</v>
      </c>
      <c r="C32" s="15"/>
      <c r="D32" s="15" t="s">
        <v>95</v>
      </c>
      <c r="E32" s="15"/>
      <c r="F32" s="15" t="s">
        <v>87</v>
      </c>
      <c r="G32" s="1"/>
    </row>
    <row r="33" spans="1:7" ht="15" thickBot="1" x14ac:dyDescent="0.25">
      <c r="A33" s="52" t="s">
        <v>106</v>
      </c>
      <c r="B33" s="16" t="s">
        <v>89</v>
      </c>
      <c r="C33" s="16"/>
      <c r="D33" s="16" t="s">
        <v>96</v>
      </c>
      <c r="E33" s="16"/>
      <c r="F33" s="16" t="s">
        <v>89</v>
      </c>
      <c r="G33" s="2"/>
    </row>
    <row r="34" spans="1:7" ht="15" thickBot="1" x14ac:dyDescent="0.25">
      <c r="A34" s="52" t="s">
        <v>125</v>
      </c>
      <c r="B34" s="16" t="s">
        <v>95</v>
      </c>
      <c r="C34" s="16"/>
      <c r="D34" s="16" t="s">
        <v>96</v>
      </c>
      <c r="E34" s="16"/>
      <c r="F34" s="16" t="s">
        <v>89</v>
      </c>
      <c r="G34" s="2"/>
    </row>
    <row r="35" spans="1:7" x14ac:dyDescent="0.2">
      <c r="A35" s="54" t="s">
        <v>155</v>
      </c>
      <c r="B35" s="55" t="s">
        <v>155</v>
      </c>
      <c r="D35" s="55" t="s">
        <v>155</v>
      </c>
      <c r="F35" s="55" t="s">
        <v>155</v>
      </c>
    </row>
    <row r="36" spans="1:7" x14ac:dyDescent="0.2">
      <c r="A36" s="54" t="s">
        <v>156</v>
      </c>
      <c r="B36" s="55" t="s">
        <v>156</v>
      </c>
      <c r="D36" s="55" t="s">
        <v>156</v>
      </c>
      <c r="F36" s="55" t="s">
        <v>156</v>
      </c>
    </row>
    <row r="37" spans="1:7" x14ac:dyDescent="0.2">
      <c r="A37" s="54" t="s">
        <v>353</v>
      </c>
      <c r="B37" s="15" t="s">
        <v>94</v>
      </c>
      <c r="C37" s="15"/>
      <c r="D37" s="15" t="s">
        <v>248</v>
      </c>
      <c r="E37" s="15" t="s">
        <v>82</v>
      </c>
      <c r="F37" s="15" t="s">
        <v>94</v>
      </c>
      <c r="G37" s="1"/>
    </row>
    <row r="38" spans="1:7" x14ac:dyDescent="0.2">
      <c r="A38" s="54" t="s">
        <v>354</v>
      </c>
      <c r="B38" s="15" t="s">
        <v>89</v>
      </c>
      <c r="C38" s="15"/>
      <c r="D38" s="15" t="s">
        <v>248</v>
      </c>
      <c r="E38" s="15" t="s">
        <v>82</v>
      </c>
      <c r="F38" s="15" t="s">
        <v>89</v>
      </c>
      <c r="G38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03"/>
  <sheetViews>
    <sheetView topLeftCell="E1" workbookViewId="0">
      <selection activeCell="U4" sqref="U4:U903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11" width="9.125" bestFit="1" customWidth="1"/>
    <col min="12" max="12" width="12.375" customWidth="1"/>
    <col min="13" max="13" width="14.375" customWidth="1"/>
    <col min="14" max="14" width="8.875" customWidth="1"/>
    <col min="15" max="16" width="9.125" bestFit="1" customWidth="1"/>
    <col min="17" max="17" width="28" customWidth="1"/>
    <col min="18" max="18" width="11.25" customWidth="1"/>
    <col min="19" max="19" width="16.5" customWidth="1"/>
    <col min="20" max="21" width="9.125" bestFit="1" customWidth="1"/>
    <col min="22" max="22" width="13.125" customWidth="1"/>
    <col min="23" max="23" width="12.375" customWidth="1"/>
  </cols>
  <sheetData>
    <row r="1" spans="1:23" ht="15" x14ac:dyDescent="0.2">
      <c r="A1" s="56" t="s">
        <v>164</v>
      </c>
      <c r="B1" s="56" t="s">
        <v>298</v>
      </c>
      <c r="C1" s="56" t="s">
        <v>299</v>
      </c>
      <c r="D1" s="56" t="s">
        <v>165</v>
      </c>
      <c r="E1" s="56" t="s">
        <v>166</v>
      </c>
      <c r="F1" s="56" t="s">
        <v>167</v>
      </c>
      <c r="G1" s="56" t="s">
        <v>168</v>
      </c>
      <c r="H1" s="56" t="s">
        <v>169</v>
      </c>
      <c r="I1" s="56" t="s">
        <v>170</v>
      </c>
      <c r="J1" s="56" t="s">
        <v>171</v>
      </c>
      <c r="K1" s="56" t="s">
        <v>172</v>
      </c>
      <c r="L1" s="56" t="s">
        <v>173</v>
      </c>
      <c r="M1" s="56" t="s">
        <v>174</v>
      </c>
      <c r="N1" s="56" t="s">
        <v>175</v>
      </c>
      <c r="O1" s="56" t="s">
        <v>176</v>
      </c>
      <c r="P1" s="56" t="s">
        <v>177</v>
      </c>
      <c r="Q1" s="56" t="s">
        <v>178</v>
      </c>
      <c r="R1" s="56" t="s">
        <v>179</v>
      </c>
      <c r="S1" s="56" t="s">
        <v>180</v>
      </c>
      <c r="T1" s="56" t="s">
        <v>181</v>
      </c>
      <c r="U1" s="56" t="s">
        <v>182</v>
      </c>
      <c r="V1" s="56" t="s">
        <v>183</v>
      </c>
      <c r="W1" s="56" t="s">
        <v>184</v>
      </c>
    </row>
    <row r="2" spans="1:23" x14ac:dyDescent="0.2">
      <c r="A2" t="s">
        <v>185</v>
      </c>
      <c r="B2" t="s">
        <v>186</v>
      </c>
      <c r="C2" t="s">
        <v>186</v>
      </c>
      <c r="D2" t="s">
        <v>186</v>
      </c>
      <c r="E2" t="s">
        <v>186</v>
      </c>
      <c r="F2" t="s">
        <v>185</v>
      </c>
      <c r="G2" t="s">
        <v>185</v>
      </c>
      <c r="H2" t="s">
        <v>185</v>
      </c>
      <c r="I2" t="s">
        <v>185</v>
      </c>
      <c r="J2" t="s">
        <v>187</v>
      </c>
      <c r="K2" t="s">
        <v>187</v>
      </c>
      <c r="L2" t="s">
        <v>187</v>
      </c>
      <c r="M2" t="s">
        <v>187</v>
      </c>
      <c r="N2" t="s">
        <v>185</v>
      </c>
      <c r="O2" t="s">
        <v>187</v>
      </c>
      <c r="P2" t="s">
        <v>187</v>
      </c>
      <c r="Q2" t="s">
        <v>188</v>
      </c>
      <c r="R2" t="s">
        <v>189</v>
      </c>
      <c r="S2" t="s">
        <v>189</v>
      </c>
      <c r="T2" t="s">
        <v>189</v>
      </c>
      <c r="U2" t="s">
        <v>189</v>
      </c>
      <c r="V2" t="s">
        <v>189</v>
      </c>
      <c r="W2" t="s">
        <v>190</v>
      </c>
    </row>
    <row r="3" spans="1:23" ht="30" x14ac:dyDescent="0.2">
      <c r="A3" s="57" t="s">
        <v>191</v>
      </c>
      <c r="B3" s="57" t="s">
        <v>192</v>
      </c>
      <c r="C3" s="57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199</v>
      </c>
      <c r="J3" s="57" t="s">
        <v>200</v>
      </c>
      <c r="K3" s="57" t="s">
        <v>201</v>
      </c>
      <c r="L3" s="57" t="s">
        <v>202</v>
      </c>
      <c r="M3" s="57" t="s">
        <v>203</v>
      </c>
      <c r="N3" s="57" t="s">
        <v>204</v>
      </c>
      <c r="O3" s="57" t="s">
        <v>205</v>
      </c>
      <c r="P3" s="57" t="s">
        <v>206</v>
      </c>
      <c r="Q3" s="57" t="s">
        <v>207</v>
      </c>
      <c r="R3" s="57" t="s">
        <v>208</v>
      </c>
      <c r="S3" s="57" t="s">
        <v>209</v>
      </c>
      <c r="T3" s="57" t="s">
        <v>210</v>
      </c>
      <c r="U3" s="57" t="s">
        <v>211</v>
      </c>
      <c r="V3" s="57" t="s">
        <v>212</v>
      </c>
      <c r="W3" s="57" t="s">
        <v>213</v>
      </c>
    </row>
    <row r="4" spans="1:23" ht="16.5" x14ac:dyDescent="0.2">
      <c r="A4" s="58">
        <v>10001</v>
      </c>
      <c r="B4" s="58">
        <v>1</v>
      </c>
      <c r="C4" s="58">
        <v>1</v>
      </c>
      <c r="D4" s="58" t="s">
        <v>39</v>
      </c>
      <c r="E4" s="58">
        <f>HLOOKUP(D4,主线关卡!$H:$M,MATCH(B4&amp;C4,主线关卡!$A:$A,0),FALSE)</f>
        <v>0</v>
      </c>
      <c r="F4" s="58">
        <f>INDEX(主线关卡!D:D,MATCH(主线怪物!B4&amp;主线怪物!C4,主线关卡!A:A,0))</f>
        <v>1</v>
      </c>
      <c r="G4" s="58">
        <f>INDEX(怪物基础属性模板!B:B,MATCH(主线怪物!$F4,怪物基础属性模板!$A:$A,0))*IFERROR(INDEX(怪物属性参数!R:R,MATCH(主线怪物!E4,怪物属性参数!Q:Q,0)),1)</f>
        <v>30</v>
      </c>
      <c r="H4" s="58">
        <f>INDEX(怪物基础属性模板!C:C,MATCH(主线怪物!$F4,怪物基础属性模板!$A:$A,0))*IFERROR(INDEX(怪物属性参数!R:R,MATCH(主线怪物!E4,怪物属性参数!R:R,0)),1)</f>
        <v>5</v>
      </c>
      <c r="I4" s="58">
        <f>INT(INDEX(怪物基础属性模板!D:D,MATCH(主线怪物!$F4,怪物基础属性模板!$A:$A,0))*IFERROR(INDEX(怪物属性参数!R:R,MATCH(主线怪物!E4,怪物属性参数!S:S,0)),1)*INDEX(主线关卡!E:E,MATCH(主线怪物!B4&amp;主线怪物!C4,主线关卡!A:A,0)))</f>
        <v>250</v>
      </c>
      <c r="J4" s="58">
        <v>0</v>
      </c>
      <c r="K4" s="58">
        <v>0</v>
      </c>
      <c r="L4" s="58">
        <v>0</v>
      </c>
      <c r="M4" s="58">
        <v>0</v>
      </c>
      <c r="N4" s="58">
        <v>300</v>
      </c>
      <c r="O4" s="58">
        <v>0</v>
      </c>
      <c r="P4" s="58">
        <v>0</v>
      </c>
      <c r="Q4" s="58">
        <f>IFERROR(INDEX(怪物属性参数!AD:AD,MATCH(主线怪物!E4,怪物属性参数!Q:Q,0)),IF(MOD(A4,2)=0,1303015,1301001))</f>
        <v>1301001</v>
      </c>
      <c r="R4" s="58"/>
      <c r="S4" s="58">
        <f>IF(MOD(A4,2)=0,"0",IF(E5="","0",A5))</f>
        <v>10002</v>
      </c>
      <c r="T4" s="58" t="str">
        <f>IFERROR(INDEX(怪物属性参数!AA:AA,MATCH(主线怪物!E4,怪物属性参数!Q:Q,0)),"0")</f>
        <v>0</v>
      </c>
      <c r="U4" s="58" t="str">
        <f>IFERROR(INDEX(怪物属性参数!AB:AB,MATCH(主线怪物!E4,怪物属性参数!Q:Q,0)),"999")</f>
        <v>999</v>
      </c>
      <c r="V4" s="58" t="str">
        <f>IFERROR(INDEX(怪物属性参数!AC:AC,MATCH(主线怪物!E4,怪物属性参数!Q:Q,0)),"0")</f>
        <v>0</v>
      </c>
      <c r="W4" s="58" t="str">
        <f>IF(OR(E4=0,E4="")=TRUE,IF(MOD(A4,2)=0,"于禁","常服曹焱兵"),E4)</f>
        <v>常服曹焱兵</v>
      </c>
    </row>
    <row r="5" spans="1:23" ht="16.5" x14ac:dyDescent="0.2">
      <c r="A5" s="58">
        <f>A4+1</f>
        <v>10002</v>
      </c>
      <c r="B5" s="58">
        <v>1</v>
      </c>
      <c r="C5" s="58">
        <v>1</v>
      </c>
      <c r="D5" s="58" t="s">
        <v>36</v>
      </c>
      <c r="E5" s="58">
        <f>HLOOKUP(D5,主线关卡!$H:$M,MATCH(B5&amp;C5,主线关卡!$A:$A,0),FALSE)</f>
        <v>0</v>
      </c>
      <c r="F5" s="58">
        <f>INDEX(主线关卡!D:D,MATCH(主线怪物!B5&amp;主线怪物!C5,主线关卡!A:A,0))</f>
        <v>1</v>
      </c>
      <c r="G5" s="58">
        <f>INDEX(怪物基础属性模板!B:B,MATCH(主线怪物!$F5,怪物基础属性模板!$A:$A,0))*IFERROR(INDEX(怪物属性参数!R:R,MATCH(主线怪物!E5,怪物属性参数!Q:Q,0)),1)</f>
        <v>30</v>
      </c>
      <c r="H5" s="58">
        <f>INDEX(怪物基础属性模板!C:C,MATCH(主线怪物!$F5,怪物基础属性模板!$A:$A,0))*IFERROR(INDEX(怪物属性参数!R:R,MATCH(主线怪物!E5,怪物属性参数!R:R,0)),1)</f>
        <v>5</v>
      </c>
      <c r="I5" s="58">
        <f>INT(INDEX(怪物基础属性模板!D:D,MATCH(主线怪物!$F5,怪物基础属性模板!$A:$A,0))*IFERROR(INDEX(怪物属性参数!R:R,MATCH(主线怪物!E5,怪物属性参数!S:S,0)),1)*INDEX(主线关卡!E:E,MATCH(主线怪物!B5&amp;主线怪物!C5,主线关卡!A:A,0)))</f>
        <v>250</v>
      </c>
      <c r="J5" s="58">
        <v>0</v>
      </c>
      <c r="K5" s="58">
        <v>0</v>
      </c>
      <c r="L5" s="58">
        <v>0</v>
      </c>
      <c r="M5" s="58">
        <v>0</v>
      </c>
      <c r="N5" s="58">
        <v>300</v>
      </c>
      <c r="O5" s="58">
        <v>0</v>
      </c>
      <c r="P5" s="58">
        <v>0</v>
      </c>
      <c r="Q5" s="58">
        <f>IFERROR(INDEX(怪物属性参数!AD:AD,MATCH(主线怪物!E5,怪物属性参数!Q:Q,0)),IF(MOD(A5,2)=0,1303015,1301001))</f>
        <v>1303015</v>
      </c>
      <c r="R5" s="58"/>
      <c r="S5" s="58" t="str">
        <f t="shared" ref="S5:S68" si="0">IF(MOD(A5,2)=0,"0",IF(E6="","0",A6))</f>
        <v>0</v>
      </c>
      <c r="T5" s="58" t="str">
        <f>IFERROR(INDEX(怪物属性参数!AA:AA,MATCH(主线怪物!E5,怪物属性参数!Q:Q,0)),"0")</f>
        <v>0</v>
      </c>
      <c r="U5" s="58" t="str">
        <f>IFERROR(INDEX(怪物属性参数!AB:AB,MATCH(主线怪物!E5,怪物属性参数!Q:Q,0)),"999")</f>
        <v>999</v>
      </c>
      <c r="V5" s="58" t="str">
        <f>IFERROR(INDEX(怪物属性参数!AC:AC,MATCH(主线怪物!E5,怪物属性参数!Q:Q,0)),"0")</f>
        <v>0</v>
      </c>
      <c r="W5" s="58" t="str">
        <f t="shared" ref="W5:W68" si="1">IF(OR(E5=0,E5="")=TRUE,IF(MOD(A5,2)=0,"于禁","常服曹焱兵"),E5)</f>
        <v>于禁</v>
      </c>
    </row>
    <row r="6" spans="1:23" ht="16.5" x14ac:dyDescent="0.2">
      <c r="A6" s="58">
        <f t="shared" ref="A6:A69" si="2">A5+1</f>
        <v>10003</v>
      </c>
      <c r="B6" s="58">
        <v>1</v>
      </c>
      <c r="C6" s="58">
        <v>1</v>
      </c>
      <c r="D6" s="58" t="s">
        <v>40</v>
      </c>
      <c r="E6" s="58">
        <f>HLOOKUP(D6,主线关卡!$H:$M,MATCH(B6&amp;C6,主线关卡!$A:$A,0),FALSE)</f>
        <v>0</v>
      </c>
      <c r="F6" s="58">
        <f>INDEX(主线关卡!D:D,MATCH(主线怪物!B6&amp;主线怪物!C6,主线关卡!A:A,0))</f>
        <v>1</v>
      </c>
      <c r="G6" s="58">
        <f>INDEX(怪物基础属性模板!B:B,MATCH(主线怪物!$F6,怪物基础属性模板!$A:$A,0))*IFERROR(INDEX(怪物属性参数!R:R,MATCH(主线怪物!E6,怪物属性参数!Q:Q,0)),1)</f>
        <v>30</v>
      </c>
      <c r="H6" s="58">
        <f>INDEX(怪物基础属性模板!C:C,MATCH(主线怪物!$F6,怪物基础属性模板!$A:$A,0))*IFERROR(INDEX(怪物属性参数!R:R,MATCH(主线怪物!E6,怪物属性参数!R:R,0)),1)</f>
        <v>5</v>
      </c>
      <c r="I6" s="58">
        <f>INT(INDEX(怪物基础属性模板!D:D,MATCH(主线怪物!$F6,怪物基础属性模板!$A:$A,0))*IFERROR(INDEX(怪物属性参数!R:R,MATCH(主线怪物!E6,怪物属性参数!S:S,0)),1)*INDEX(主线关卡!E:E,MATCH(主线怪物!B6&amp;主线怪物!C6,主线关卡!A:A,0)))</f>
        <v>250</v>
      </c>
      <c r="J6" s="58">
        <v>0</v>
      </c>
      <c r="K6" s="58">
        <v>0</v>
      </c>
      <c r="L6" s="58">
        <v>0</v>
      </c>
      <c r="M6" s="58">
        <v>0</v>
      </c>
      <c r="N6" s="58">
        <v>300</v>
      </c>
      <c r="O6" s="58">
        <v>0</v>
      </c>
      <c r="P6" s="58">
        <v>0</v>
      </c>
      <c r="Q6" s="58">
        <f>IFERROR(INDEX(怪物属性参数!AD:AD,MATCH(主线怪物!E6,怪物属性参数!Q:Q,0)),IF(MOD(A6,2)=0,1303015,1301001))</f>
        <v>1301001</v>
      </c>
      <c r="R6" s="58"/>
      <c r="S6" s="58">
        <f t="shared" si="0"/>
        <v>10004</v>
      </c>
      <c r="T6" s="58" t="str">
        <f>IFERROR(INDEX(怪物属性参数!AA:AA,MATCH(主线怪物!E6,怪物属性参数!Q:Q,0)),"0")</f>
        <v>0</v>
      </c>
      <c r="U6" s="58" t="str">
        <f>IFERROR(INDEX(怪物属性参数!AB:AB,MATCH(主线怪物!E6,怪物属性参数!Q:Q,0)),"999")</f>
        <v>999</v>
      </c>
      <c r="V6" s="58" t="str">
        <f>IFERROR(INDEX(怪物属性参数!AC:AC,MATCH(主线怪物!E6,怪物属性参数!Q:Q,0)),"0")</f>
        <v>0</v>
      </c>
      <c r="W6" s="58" t="str">
        <f t="shared" si="1"/>
        <v>常服曹焱兵</v>
      </c>
    </row>
    <row r="7" spans="1:23" ht="16.5" x14ac:dyDescent="0.2">
      <c r="A7" s="58">
        <f t="shared" si="2"/>
        <v>10004</v>
      </c>
      <c r="B7" s="58">
        <v>1</v>
      </c>
      <c r="C7" s="58">
        <v>1</v>
      </c>
      <c r="D7" s="58" t="s">
        <v>37</v>
      </c>
      <c r="E7" s="58">
        <f>HLOOKUP(D7,主线关卡!$H:$M,MATCH(B7&amp;C7,主线关卡!$A:$A,0),FALSE)</f>
        <v>0</v>
      </c>
      <c r="F7" s="58">
        <f>INDEX(主线关卡!D:D,MATCH(主线怪物!B7&amp;主线怪物!C7,主线关卡!A:A,0))</f>
        <v>1</v>
      </c>
      <c r="G7" s="58">
        <f>INDEX(怪物基础属性模板!B:B,MATCH(主线怪物!$F7,怪物基础属性模板!$A:$A,0))*IFERROR(INDEX(怪物属性参数!R:R,MATCH(主线怪物!E7,怪物属性参数!Q:Q,0)),1)</f>
        <v>30</v>
      </c>
      <c r="H7" s="58">
        <f>INDEX(怪物基础属性模板!C:C,MATCH(主线怪物!$F7,怪物基础属性模板!$A:$A,0))*IFERROR(INDEX(怪物属性参数!R:R,MATCH(主线怪物!E7,怪物属性参数!R:R,0)),1)</f>
        <v>5</v>
      </c>
      <c r="I7" s="58">
        <f>INT(INDEX(怪物基础属性模板!D:D,MATCH(主线怪物!$F7,怪物基础属性模板!$A:$A,0))*IFERROR(INDEX(怪物属性参数!R:R,MATCH(主线怪物!E7,怪物属性参数!S:S,0)),1)*INDEX(主线关卡!E:E,MATCH(主线怪物!B7&amp;主线怪物!C7,主线关卡!A:A,0)))</f>
        <v>250</v>
      </c>
      <c r="J7" s="58">
        <v>0</v>
      </c>
      <c r="K7" s="58">
        <v>0</v>
      </c>
      <c r="L7" s="58">
        <v>0</v>
      </c>
      <c r="M7" s="58">
        <v>0</v>
      </c>
      <c r="N7" s="58">
        <v>300</v>
      </c>
      <c r="O7" s="58">
        <v>0</v>
      </c>
      <c r="P7" s="58">
        <v>0</v>
      </c>
      <c r="Q7" s="58">
        <f>IFERROR(INDEX(怪物属性参数!AD:AD,MATCH(主线怪物!E7,怪物属性参数!Q:Q,0)),IF(MOD(A7,2)=0,1303015,1301001))</f>
        <v>1303015</v>
      </c>
      <c r="R7" s="58"/>
      <c r="S7" s="58" t="str">
        <f t="shared" si="0"/>
        <v>0</v>
      </c>
      <c r="T7" s="58" t="str">
        <f>IFERROR(INDEX(怪物属性参数!AA:AA,MATCH(主线怪物!E7,怪物属性参数!Q:Q,0)),"0")</f>
        <v>0</v>
      </c>
      <c r="U7" s="58" t="str">
        <f>IFERROR(INDEX(怪物属性参数!AB:AB,MATCH(主线怪物!E7,怪物属性参数!Q:Q,0)),"999")</f>
        <v>999</v>
      </c>
      <c r="V7" s="58" t="str">
        <f>IFERROR(INDEX(怪物属性参数!AC:AC,MATCH(主线怪物!E7,怪物属性参数!Q:Q,0)),"0")</f>
        <v>0</v>
      </c>
      <c r="W7" s="58" t="str">
        <f t="shared" si="1"/>
        <v>于禁</v>
      </c>
    </row>
    <row r="8" spans="1:23" ht="16.5" x14ac:dyDescent="0.2">
      <c r="A8" s="58">
        <f t="shared" si="2"/>
        <v>10005</v>
      </c>
      <c r="B8" s="58">
        <v>1</v>
      </c>
      <c r="C8" s="58">
        <v>1</v>
      </c>
      <c r="D8" s="58" t="s">
        <v>41</v>
      </c>
      <c r="E8" s="58">
        <f>HLOOKUP(D8,主线关卡!$H:$M,MATCH(B8&amp;C8,主线关卡!$A:$A,0),FALSE)</f>
        <v>0</v>
      </c>
      <c r="F8" s="58">
        <f>INDEX(主线关卡!D:D,MATCH(主线怪物!B8&amp;主线怪物!C8,主线关卡!A:A,0))</f>
        <v>1</v>
      </c>
      <c r="G8" s="58">
        <f>INDEX(怪物基础属性模板!B:B,MATCH(主线怪物!$F8,怪物基础属性模板!$A:$A,0))*IFERROR(INDEX(怪物属性参数!R:R,MATCH(主线怪物!E8,怪物属性参数!Q:Q,0)),1)</f>
        <v>30</v>
      </c>
      <c r="H8" s="58">
        <f>INDEX(怪物基础属性模板!C:C,MATCH(主线怪物!$F8,怪物基础属性模板!$A:$A,0))*IFERROR(INDEX(怪物属性参数!R:R,MATCH(主线怪物!E8,怪物属性参数!R:R,0)),1)</f>
        <v>5</v>
      </c>
      <c r="I8" s="58">
        <f>INT(INDEX(怪物基础属性模板!D:D,MATCH(主线怪物!$F8,怪物基础属性模板!$A:$A,0))*IFERROR(INDEX(怪物属性参数!R:R,MATCH(主线怪物!E8,怪物属性参数!S:S,0)),1)*INDEX(主线关卡!E:E,MATCH(主线怪物!B8&amp;主线怪物!C8,主线关卡!A:A,0)))</f>
        <v>250</v>
      </c>
      <c r="J8" s="58">
        <v>0</v>
      </c>
      <c r="K8" s="58">
        <v>0</v>
      </c>
      <c r="L8" s="58">
        <v>0</v>
      </c>
      <c r="M8" s="58">
        <v>0</v>
      </c>
      <c r="N8" s="58">
        <v>300</v>
      </c>
      <c r="O8" s="58">
        <v>0</v>
      </c>
      <c r="P8" s="58">
        <v>0</v>
      </c>
      <c r="Q8" s="58">
        <f>IFERROR(INDEX(怪物属性参数!AD:AD,MATCH(主线怪物!E8,怪物属性参数!Q:Q,0)),IF(MOD(A8,2)=0,1303015,1301001))</f>
        <v>1301001</v>
      </c>
      <c r="R8" s="58"/>
      <c r="S8" s="58">
        <f t="shared" si="0"/>
        <v>10006</v>
      </c>
      <c r="T8" s="58" t="str">
        <f>IFERROR(INDEX(怪物属性参数!AA:AA,MATCH(主线怪物!E8,怪物属性参数!Q:Q,0)),"0")</f>
        <v>0</v>
      </c>
      <c r="U8" s="58" t="str">
        <f>IFERROR(INDEX(怪物属性参数!AB:AB,MATCH(主线怪物!E8,怪物属性参数!Q:Q,0)),"999")</f>
        <v>999</v>
      </c>
      <c r="V8" s="58" t="str">
        <f>IFERROR(INDEX(怪物属性参数!AC:AC,MATCH(主线怪物!E8,怪物属性参数!Q:Q,0)),"0")</f>
        <v>0</v>
      </c>
      <c r="W8" s="58" t="str">
        <f t="shared" si="1"/>
        <v>常服曹焱兵</v>
      </c>
    </row>
    <row r="9" spans="1:23" ht="16.5" x14ac:dyDescent="0.2">
      <c r="A9" s="58">
        <f t="shared" si="2"/>
        <v>10006</v>
      </c>
      <c r="B9" s="58">
        <v>1</v>
      </c>
      <c r="C9" s="58">
        <v>1</v>
      </c>
      <c r="D9" s="58" t="s">
        <v>38</v>
      </c>
      <c r="E9" s="58">
        <f>HLOOKUP(D9,主线关卡!$H:$M,MATCH(B9&amp;C9,主线关卡!$A:$A,0),FALSE)</f>
        <v>0</v>
      </c>
      <c r="F9" s="58">
        <f>INDEX(主线关卡!D:D,MATCH(主线怪物!B9&amp;主线怪物!C9,主线关卡!A:A,0))</f>
        <v>1</v>
      </c>
      <c r="G9" s="58">
        <f>INDEX(怪物基础属性模板!B:B,MATCH(主线怪物!$F9,怪物基础属性模板!$A:$A,0))*IFERROR(INDEX(怪物属性参数!R:R,MATCH(主线怪物!E9,怪物属性参数!Q:Q,0)),1)</f>
        <v>30</v>
      </c>
      <c r="H9" s="58">
        <f>INDEX(怪物基础属性模板!C:C,MATCH(主线怪物!$F9,怪物基础属性模板!$A:$A,0))*IFERROR(INDEX(怪物属性参数!R:R,MATCH(主线怪物!E9,怪物属性参数!R:R,0)),1)</f>
        <v>5</v>
      </c>
      <c r="I9" s="58">
        <f>INT(INDEX(怪物基础属性模板!D:D,MATCH(主线怪物!$F9,怪物基础属性模板!$A:$A,0))*IFERROR(INDEX(怪物属性参数!R:R,MATCH(主线怪物!E9,怪物属性参数!S:S,0)),1)*INDEX(主线关卡!E:E,MATCH(主线怪物!B9&amp;主线怪物!C9,主线关卡!A:A,0)))</f>
        <v>250</v>
      </c>
      <c r="J9" s="58">
        <v>0</v>
      </c>
      <c r="K9" s="58">
        <v>0</v>
      </c>
      <c r="L9" s="58">
        <v>0</v>
      </c>
      <c r="M9" s="58">
        <v>0</v>
      </c>
      <c r="N9" s="58">
        <v>300</v>
      </c>
      <c r="O9" s="58">
        <v>0</v>
      </c>
      <c r="P9" s="58">
        <v>0</v>
      </c>
      <c r="Q9" s="58">
        <f>IFERROR(INDEX(怪物属性参数!AD:AD,MATCH(主线怪物!E9,怪物属性参数!Q:Q,0)),IF(MOD(A9,2)=0,1303015,1301001))</f>
        <v>1303015</v>
      </c>
      <c r="R9" s="58"/>
      <c r="S9" s="58" t="str">
        <f t="shared" si="0"/>
        <v>0</v>
      </c>
      <c r="T9" s="58" t="str">
        <f>IFERROR(INDEX(怪物属性参数!AA:AA,MATCH(主线怪物!E9,怪物属性参数!Q:Q,0)),"0")</f>
        <v>0</v>
      </c>
      <c r="U9" s="58" t="str">
        <f>IFERROR(INDEX(怪物属性参数!AB:AB,MATCH(主线怪物!E9,怪物属性参数!Q:Q,0)),"999")</f>
        <v>999</v>
      </c>
      <c r="V9" s="58" t="str">
        <f>IFERROR(INDEX(怪物属性参数!AC:AC,MATCH(主线怪物!E9,怪物属性参数!Q:Q,0)),"0")</f>
        <v>0</v>
      </c>
      <c r="W9" s="58" t="str">
        <f t="shared" si="1"/>
        <v>于禁</v>
      </c>
    </row>
    <row r="10" spans="1:23" ht="16.5" x14ac:dyDescent="0.2">
      <c r="A10" s="58">
        <f t="shared" si="2"/>
        <v>10007</v>
      </c>
      <c r="B10" s="58">
        <v>1</v>
      </c>
      <c r="C10" s="58">
        <f>C4+1</f>
        <v>2</v>
      </c>
      <c r="D10" s="58" t="s">
        <v>39</v>
      </c>
      <c r="E10" s="58" t="str">
        <f>HLOOKUP(D10,主线关卡!$H:$M,MATCH(B10&amp;C10,主线关卡!$A:$A,0),FALSE)</f>
        <v/>
      </c>
      <c r="F10" s="58">
        <f>INDEX(主线关卡!D:D,MATCH(主线怪物!B10&amp;主线怪物!C10,主线关卡!A:A,0))</f>
        <v>2</v>
      </c>
      <c r="G10" s="58">
        <f>INDEX(怪物基础属性模板!B:B,MATCH(主线怪物!$F10,怪物基础属性模板!$A:$A,0))*IFERROR(INDEX(怪物属性参数!R:R,MATCH(主线怪物!E10,怪物属性参数!Q:Q,0)),1)</f>
        <v>40</v>
      </c>
      <c r="H10" s="58">
        <f>INDEX(怪物基础属性模板!C:C,MATCH(主线怪物!$F10,怪物基础属性模板!$A:$A,0))*IFERROR(INDEX(怪物属性参数!R:R,MATCH(主线怪物!E10,怪物属性参数!R:R,0)),1)</f>
        <v>10</v>
      </c>
      <c r="I10" s="58">
        <f>INT(INDEX(怪物基础属性模板!D:D,MATCH(主线怪物!$F10,怪物基础属性模板!$A:$A,0))*IFERROR(INDEX(怪物属性参数!R:R,MATCH(主线怪物!E10,怪物属性参数!S:S,0)),1)*INDEX(主线关卡!E:E,MATCH(主线怪物!B10&amp;主线怪物!C10,主线关卡!A:A,0)))</f>
        <v>300</v>
      </c>
      <c r="J10" s="58">
        <v>0</v>
      </c>
      <c r="K10" s="58">
        <v>0</v>
      </c>
      <c r="L10" s="58">
        <v>0</v>
      </c>
      <c r="M10" s="58">
        <v>0</v>
      </c>
      <c r="N10" s="58">
        <v>300</v>
      </c>
      <c r="O10" s="58">
        <v>0</v>
      </c>
      <c r="P10" s="58">
        <v>0</v>
      </c>
      <c r="Q10" s="58">
        <f>IFERROR(INDEX(怪物属性参数!AD:AD,MATCH(主线怪物!E10,怪物属性参数!Q:Q,0)),IF(MOD(A10,2)=0,1303015,1301001))</f>
        <v>1301001</v>
      </c>
      <c r="R10" s="58"/>
      <c r="S10" s="58" t="str">
        <f t="shared" si="0"/>
        <v>0</v>
      </c>
      <c r="T10" s="58" t="str">
        <f>IFERROR(INDEX(怪物属性参数!AA:AA,MATCH(主线怪物!E10,怪物属性参数!Q:Q,0)),"0")</f>
        <v>0</v>
      </c>
      <c r="U10" s="58" t="str">
        <f>IFERROR(INDEX(怪物属性参数!AB:AB,MATCH(主线怪物!E10,怪物属性参数!Q:Q,0)),"999")</f>
        <v>999</v>
      </c>
      <c r="V10" s="58" t="str">
        <f>IFERROR(INDEX(怪物属性参数!AC:AC,MATCH(主线怪物!E10,怪物属性参数!Q:Q,0)),"0")</f>
        <v>0</v>
      </c>
      <c r="W10" s="58" t="str">
        <f t="shared" si="1"/>
        <v>常服曹焱兵</v>
      </c>
    </row>
    <row r="11" spans="1:23" ht="16.5" x14ac:dyDescent="0.2">
      <c r="A11" s="58">
        <f t="shared" si="2"/>
        <v>10008</v>
      </c>
      <c r="B11" s="58">
        <v>1</v>
      </c>
      <c r="C11" s="58">
        <f t="shared" ref="C11:C39" si="3">C5+1</f>
        <v>2</v>
      </c>
      <c r="D11" s="58" t="s">
        <v>36</v>
      </c>
      <c r="E11" s="58" t="str">
        <f>HLOOKUP(D11,主线关卡!$H:$M,MATCH(B11&amp;C11,主线关卡!$A:$A,0),FALSE)</f>
        <v/>
      </c>
      <c r="F11" s="58">
        <f>INDEX(主线关卡!D:D,MATCH(主线怪物!B11&amp;主线怪物!C11,主线关卡!A:A,0))</f>
        <v>2</v>
      </c>
      <c r="G11" s="58">
        <f>INDEX(怪物基础属性模板!B:B,MATCH(主线怪物!$F11,怪物基础属性模板!$A:$A,0))*IFERROR(INDEX(怪物属性参数!R:R,MATCH(主线怪物!E11,怪物属性参数!Q:Q,0)),1)</f>
        <v>40</v>
      </c>
      <c r="H11" s="58">
        <f>INDEX(怪物基础属性模板!C:C,MATCH(主线怪物!$F11,怪物基础属性模板!$A:$A,0))*IFERROR(INDEX(怪物属性参数!R:R,MATCH(主线怪物!E11,怪物属性参数!R:R,0)),1)</f>
        <v>10</v>
      </c>
      <c r="I11" s="58">
        <f>INT(INDEX(怪物基础属性模板!D:D,MATCH(主线怪物!$F11,怪物基础属性模板!$A:$A,0))*IFERROR(INDEX(怪物属性参数!R:R,MATCH(主线怪物!E11,怪物属性参数!S:S,0)),1)*INDEX(主线关卡!E:E,MATCH(主线怪物!B11&amp;主线怪物!C11,主线关卡!A:A,0)))</f>
        <v>300</v>
      </c>
      <c r="J11" s="58">
        <v>0</v>
      </c>
      <c r="K11" s="58">
        <v>0</v>
      </c>
      <c r="L11" s="58">
        <v>0</v>
      </c>
      <c r="M11" s="58">
        <v>0</v>
      </c>
      <c r="N11" s="58">
        <v>300</v>
      </c>
      <c r="O11" s="58">
        <v>0</v>
      </c>
      <c r="P11" s="58">
        <v>0</v>
      </c>
      <c r="Q11" s="58">
        <f>IFERROR(INDEX(怪物属性参数!AD:AD,MATCH(主线怪物!E11,怪物属性参数!Q:Q,0)),IF(MOD(A11,2)=0,1303015,1301001))</f>
        <v>1303015</v>
      </c>
      <c r="R11" s="58"/>
      <c r="S11" s="58" t="str">
        <f t="shared" si="0"/>
        <v>0</v>
      </c>
      <c r="T11" s="58" t="str">
        <f>IFERROR(INDEX(怪物属性参数!AA:AA,MATCH(主线怪物!E11,怪物属性参数!Q:Q,0)),"0")</f>
        <v>0</v>
      </c>
      <c r="U11" s="58" t="str">
        <f>IFERROR(INDEX(怪物属性参数!AB:AB,MATCH(主线怪物!E11,怪物属性参数!Q:Q,0)),"999")</f>
        <v>999</v>
      </c>
      <c r="V11" s="58" t="str">
        <f>IFERROR(INDEX(怪物属性参数!AC:AC,MATCH(主线怪物!E11,怪物属性参数!Q:Q,0)),"0")</f>
        <v>0</v>
      </c>
      <c r="W11" s="58" t="str">
        <f t="shared" si="1"/>
        <v>于禁</v>
      </c>
    </row>
    <row r="12" spans="1:23" ht="16.5" x14ac:dyDescent="0.2">
      <c r="A12" s="58">
        <f t="shared" si="2"/>
        <v>10009</v>
      </c>
      <c r="B12" s="58">
        <v>1</v>
      </c>
      <c r="C12" s="58">
        <f t="shared" si="3"/>
        <v>2</v>
      </c>
      <c r="D12" s="58" t="s">
        <v>40</v>
      </c>
      <c r="E12" s="58" t="str">
        <f>HLOOKUP(D12,主线关卡!$H:$M,MATCH(B12&amp;C12,主线关卡!$A:$A,0),FALSE)</f>
        <v>常服曹焱兵</v>
      </c>
      <c r="F12" s="58">
        <f>INDEX(主线关卡!D:D,MATCH(主线怪物!B12&amp;主线怪物!C12,主线关卡!A:A,0))</f>
        <v>2</v>
      </c>
      <c r="G12" s="58">
        <f>INDEX(怪物基础属性模板!B:B,MATCH(主线怪物!$F12,怪物基础属性模板!$A:$A,0))*IFERROR(INDEX(怪物属性参数!R:R,MATCH(主线怪物!E12,怪物属性参数!Q:Q,0)),1)</f>
        <v>40</v>
      </c>
      <c r="H12" s="58">
        <f>INDEX(怪物基础属性模板!C:C,MATCH(主线怪物!$F12,怪物基础属性模板!$A:$A,0))*IFERROR(INDEX(怪物属性参数!R:R,MATCH(主线怪物!E12,怪物属性参数!R:R,0)),1)</f>
        <v>10</v>
      </c>
      <c r="I12" s="58">
        <f>INT(INDEX(怪物基础属性模板!D:D,MATCH(主线怪物!$F12,怪物基础属性模板!$A:$A,0))*IFERROR(INDEX(怪物属性参数!R:R,MATCH(主线怪物!E12,怪物属性参数!S:S,0)),1)*INDEX(主线关卡!E:E,MATCH(主线怪物!B12&amp;主线怪物!C12,主线关卡!A:A,0)))</f>
        <v>300</v>
      </c>
      <c r="J12" s="58">
        <v>0</v>
      </c>
      <c r="K12" s="58">
        <v>0</v>
      </c>
      <c r="L12" s="58">
        <v>0</v>
      </c>
      <c r="M12" s="58">
        <v>0</v>
      </c>
      <c r="N12" s="58">
        <v>300</v>
      </c>
      <c r="O12" s="58">
        <v>0</v>
      </c>
      <c r="P12" s="58">
        <v>0</v>
      </c>
      <c r="Q12" s="58" t="str">
        <f>IFERROR(INDEX(怪物属性参数!AD:AD,MATCH(主线怪物!E12,怪物属性参数!Q:Q,0)),IF(MOD(A12,2)=0,1303015,1301001))</f>
        <v>1301001#1302001</v>
      </c>
      <c r="R12" s="58"/>
      <c r="S12" s="58">
        <f t="shared" si="0"/>
        <v>10010</v>
      </c>
      <c r="T12" s="58">
        <f>IFERROR(INDEX(怪物属性参数!AA:AA,MATCH(主线怪物!E12,怪物属性参数!Q:Q,0)),"0")</f>
        <v>0</v>
      </c>
      <c r="U12" s="58">
        <f>IFERROR(INDEX(怪物属性参数!AB:AB,MATCH(主线怪物!E12,怪物属性参数!Q:Q,0)),"999")</f>
        <v>999</v>
      </c>
      <c r="V12" s="58">
        <f>IFERROR(INDEX(怪物属性参数!AC:AC,MATCH(主线怪物!E12,怪物属性参数!Q:Q,0)),"0")</f>
        <v>0</v>
      </c>
      <c r="W12" s="58" t="str">
        <f t="shared" si="1"/>
        <v>常服曹焱兵</v>
      </c>
    </row>
    <row r="13" spans="1:23" ht="16.5" x14ac:dyDescent="0.2">
      <c r="A13" s="58">
        <f t="shared" si="2"/>
        <v>10010</v>
      </c>
      <c r="B13" s="58">
        <v>1</v>
      </c>
      <c r="C13" s="58">
        <f t="shared" si="3"/>
        <v>2</v>
      </c>
      <c r="D13" s="58" t="s">
        <v>37</v>
      </c>
      <c r="E13" s="58" t="str">
        <f>HLOOKUP(D13,主线关卡!$H:$M,MATCH(B13&amp;C13,主线关卡!$A:$A,0),FALSE)</f>
        <v>于禁</v>
      </c>
      <c r="F13" s="58">
        <f>INDEX(主线关卡!D:D,MATCH(主线怪物!B13&amp;主线怪物!C13,主线关卡!A:A,0))</f>
        <v>2</v>
      </c>
      <c r="G13" s="58">
        <f>INDEX(怪物基础属性模板!B:B,MATCH(主线怪物!$F13,怪物基础属性模板!$A:$A,0))*IFERROR(INDEX(怪物属性参数!R:R,MATCH(主线怪物!E13,怪物属性参数!Q:Q,0)),1)</f>
        <v>40</v>
      </c>
      <c r="H13" s="58">
        <f>INDEX(怪物基础属性模板!C:C,MATCH(主线怪物!$F13,怪物基础属性模板!$A:$A,0))*IFERROR(INDEX(怪物属性参数!R:R,MATCH(主线怪物!E13,怪物属性参数!R:R,0)),1)</f>
        <v>10</v>
      </c>
      <c r="I13" s="58">
        <f>INT(INDEX(怪物基础属性模板!D:D,MATCH(主线怪物!$F13,怪物基础属性模板!$A:$A,0))*IFERROR(INDEX(怪物属性参数!R:R,MATCH(主线怪物!E13,怪物属性参数!S:S,0)),1)*INDEX(主线关卡!E:E,MATCH(主线怪物!B13&amp;主线怪物!C13,主线关卡!A:A,0)))</f>
        <v>300</v>
      </c>
      <c r="J13" s="58">
        <v>0</v>
      </c>
      <c r="K13" s="58">
        <v>0</v>
      </c>
      <c r="L13" s="58">
        <v>0</v>
      </c>
      <c r="M13" s="58">
        <v>0</v>
      </c>
      <c r="N13" s="58">
        <v>300</v>
      </c>
      <c r="O13" s="58">
        <v>0</v>
      </c>
      <c r="P13" s="58">
        <v>0</v>
      </c>
      <c r="Q13" s="58">
        <f>IFERROR(INDEX(怪物属性参数!AD:AD,MATCH(主线怪物!E13,怪物属性参数!Q:Q,0)),IF(MOD(A13,2)=0,1303015,1301001))</f>
        <v>1303015</v>
      </c>
      <c r="R13" s="58"/>
      <c r="S13" s="58" t="str">
        <f t="shared" si="0"/>
        <v>0</v>
      </c>
      <c r="T13" s="58">
        <f>IFERROR(INDEX(怪物属性参数!AA:AA,MATCH(主线怪物!E13,怪物属性参数!Q:Q,0)),"0")</f>
        <v>4</v>
      </c>
      <c r="U13" s="58">
        <f>IFERROR(INDEX(怪物属性参数!AB:AB,MATCH(主线怪物!E13,怪物属性参数!Q:Q,0)),"999")</f>
        <v>999</v>
      </c>
      <c r="V13" s="58">
        <f>IFERROR(INDEX(怪物属性参数!AC:AC,MATCH(主线怪物!E13,怪物属性参数!Q:Q,0)),"0")</f>
        <v>2</v>
      </c>
      <c r="W13" s="58" t="str">
        <f t="shared" si="1"/>
        <v>于禁</v>
      </c>
    </row>
    <row r="14" spans="1:23" ht="16.5" x14ac:dyDescent="0.2">
      <c r="A14" s="58">
        <f t="shared" si="2"/>
        <v>10011</v>
      </c>
      <c r="B14" s="58">
        <v>1</v>
      </c>
      <c r="C14" s="58">
        <f t="shared" si="3"/>
        <v>2</v>
      </c>
      <c r="D14" s="58" t="s">
        <v>41</v>
      </c>
      <c r="E14" s="58" t="str">
        <f>HLOOKUP(D14,主线关卡!$H:$M,MATCH(B14&amp;C14,主线关卡!$A:$A,0),FALSE)</f>
        <v/>
      </c>
      <c r="F14" s="58">
        <f>INDEX(主线关卡!D:D,MATCH(主线怪物!B14&amp;主线怪物!C14,主线关卡!A:A,0))</f>
        <v>2</v>
      </c>
      <c r="G14" s="58">
        <f>INDEX(怪物基础属性模板!B:B,MATCH(主线怪物!$F14,怪物基础属性模板!$A:$A,0))*IFERROR(INDEX(怪物属性参数!R:R,MATCH(主线怪物!E14,怪物属性参数!Q:Q,0)),1)</f>
        <v>40</v>
      </c>
      <c r="H14" s="58">
        <f>INDEX(怪物基础属性模板!C:C,MATCH(主线怪物!$F14,怪物基础属性模板!$A:$A,0))*IFERROR(INDEX(怪物属性参数!R:R,MATCH(主线怪物!E14,怪物属性参数!R:R,0)),1)</f>
        <v>10</v>
      </c>
      <c r="I14" s="58">
        <f>INT(INDEX(怪物基础属性模板!D:D,MATCH(主线怪物!$F14,怪物基础属性模板!$A:$A,0))*IFERROR(INDEX(怪物属性参数!R:R,MATCH(主线怪物!E14,怪物属性参数!S:S,0)),1)*INDEX(主线关卡!E:E,MATCH(主线怪物!B14&amp;主线怪物!C14,主线关卡!A:A,0)))</f>
        <v>300</v>
      </c>
      <c r="J14" s="58">
        <v>0</v>
      </c>
      <c r="K14" s="58">
        <v>0</v>
      </c>
      <c r="L14" s="58">
        <v>0</v>
      </c>
      <c r="M14" s="58">
        <v>0</v>
      </c>
      <c r="N14" s="58">
        <v>300</v>
      </c>
      <c r="O14" s="58">
        <v>0</v>
      </c>
      <c r="P14" s="58">
        <v>0</v>
      </c>
      <c r="Q14" s="58">
        <f>IFERROR(INDEX(怪物属性参数!AD:AD,MATCH(主线怪物!E14,怪物属性参数!Q:Q,0)),IF(MOD(A14,2)=0,1303015,1301001))</f>
        <v>1301001</v>
      </c>
      <c r="R14" s="58"/>
      <c r="S14" s="58" t="str">
        <f t="shared" si="0"/>
        <v>0</v>
      </c>
      <c r="T14" s="58" t="str">
        <f>IFERROR(INDEX(怪物属性参数!AA:AA,MATCH(主线怪物!E14,怪物属性参数!Q:Q,0)),"0")</f>
        <v>0</v>
      </c>
      <c r="U14" s="58" t="str">
        <f>IFERROR(INDEX(怪物属性参数!AB:AB,MATCH(主线怪物!E14,怪物属性参数!Q:Q,0)),"999")</f>
        <v>999</v>
      </c>
      <c r="V14" s="58" t="str">
        <f>IFERROR(INDEX(怪物属性参数!AC:AC,MATCH(主线怪物!E14,怪物属性参数!Q:Q,0)),"0")</f>
        <v>0</v>
      </c>
      <c r="W14" s="58" t="str">
        <f t="shared" si="1"/>
        <v>常服曹焱兵</v>
      </c>
    </row>
    <row r="15" spans="1:23" ht="16.5" x14ac:dyDescent="0.2">
      <c r="A15" s="58">
        <f t="shared" si="2"/>
        <v>10012</v>
      </c>
      <c r="B15" s="58">
        <v>1</v>
      </c>
      <c r="C15" s="58">
        <f t="shared" si="3"/>
        <v>2</v>
      </c>
      <c r="D15" s="58" t="s">
        <v>38</v>
      </c>
      <c r="E15" s="58" t="str">
        <f>HLOOKUP(D15,主线关卡!$H:$M,MATCH(B15&amp;C15,主线关卡!$A:$A,0),FALSE)</f>
        <v/>
      </c>
      <c r="F15" s="58">
        <f>INDEX(主线关卡!D:D,MATCH(主线怪物!B15&amp;主线怪物!C15,主线关卡!A:A,0))</f>
        <v>2</v>
      </c>
      <c r="G15" s="58">
        <f>INDEX(怪物基础属性模板!B:B,MATCH(主线怪物!$F15,怪物基础属性模板!$A:$A,0))*IFERROR(INDEX(怪物属性参数!R:R,MATCH(主线怪物!E15,怪物属性参数!Q:Q,0)),1)</f>
        <v>40</v>
      </c>
      <c r="H15" s="58">
        <f>INDEX(怪物基础属性模板!C:C,MATCH(主线怪物!$F15,怪物基础属性模板!$A:$A,0))*IFERROR(INDEX(怪物属性参数!R:R,MATCH(主线怪物!E15,怪物属性参数!R:R,0)),1)</f>
        <v>10</v>
      </c>
      <c r="I15" s="58">
        <f>INT(INDEX(怪物基础属性模板!D:D,MATCH(主线怪物!$F15,怪物基础属性模板!$A:$A,0))*IFERROR(INDEX(怪物属性参数!R:R,MATCH(主线怪物!E15,怪物属性参数!S:S,0)),1)*INDEX(主线关卡!E:E,MATCH(主线怪物!B15&amp;主线怪物!C15,主线关卡!A:A,0)))</f>
        <v>300</v>
      </c>
      <c r="J15" s="58">
        <v>0</v>
      </c>
      <c r="K15" s="58">
        <v>0</v>
      </c>
      <c r="L15" s="58">
        <v>0</v>
      </c>
      <c r="M15" s="58">
        <v>0</v>
      </c>
      <c r="N15" s="58">
        <v>300</v>
      </c>
      <c r="O15" s="58">
        <v>0</v>
      </c>
      <c r="P15" s="58">
        <v>0</v>
      </c>
      <c r="Q15" s="58">
        <f>IFERROR(INDEX(怪物属性参数!AD:AD,MATCH(主线怪物!E15,怪物属性参数!Q:Q,0)),IF(MOD(A15,2)=0,1303015,1301001))</f>
        <v>1303015</v>
      </c>
      <c r="R15" s="58"/>
      <c r="S15" s="58" t="str">
        <f t="shared" si="0"/>
        <v>0</v>
      </c>
      <c r="T15" s="58" t="str">
        <f>IFERROR(INDEX(怪物属性参数!AA:AA,MATCH(主线怪物!E15,怪物属性参数!Q:Q,0)),"0")</f>
        <v>0</v>
      </c>
      <c r="U15" s="58" t="str">
        <f>IFERROR(INDEX(怪物属性参数!AB:AB,MATCH(主线怪物!E15,怪物属性参数!Q:Q,0)),"999")</f>
        <v>999</v>
      </c>
      <c r="V15" s="58" t="str">
        <f>IFERROR(INDEX(怪物属性参数!AC:AC,MATCH(主线怪物!E15,怪物属性参数!Q:Q,0)),"0")</f>
        <v>0</v>
      </c>
      <c r="W15" s="58" t="str">
        <f t="shared" si="1"/>
        <v>于禁</v>
      </c>
    </row>
    <row r="16" spans="1:23" ht="16.5" x14ac:dyDescent="0.2">
      <c r="A16" s="58">
        <f t="shared" si="2"/>
        <v>10013</v>
      </c>
      <c r="B16" s="58">
        <v>1</v>
      </c>
      <c r="C16" s="58">
        <f t="shared" si="3"/>
        <v>3</v>
      </c>
      <c r="D16" s="58" t="s">
        <v>39</v>
      </c>
      <c r="E16" s="58" t="str">
        <f>HLOOKUP(D16,主线关卡!$H:$M,MATCH(B16&amp;C16,主线关卡!$A:$A,0),FALSE)</f>
        <v>战斗夏玲</v>
      </c>
      <c r="F16" s="58">
        <f>INDEX(主线关卡!D:D,MATCH(主线怪物!B16&amp;主线怪物!C16,主线关卡!A:A,0))</f>
        <v>3</v>
      </c>
      <c r="G16" s="58">
        <f>INDEX(怪物基础属性模板!B:B,MATCH(主线怪物!$F16,怪物基础属性模板!$A:$A,0))*IFERROR(INDEX(怪物属性参数!R:R,MATCH(主线怪物!E16,怪物属性参数!Q:Q,0)),1)</f>
        <v>50</v>
      </c>
      <c r="H16" s="58">
        <f>INDEX(怪物基础属性模板!C:C,MATCH(主线怪物!$F16,怪物基础属性模板!$A:$A,0))*IFERROR(INDEX(怪物属性参数!R:R,MATCH(主线怪物!E16,怪物属性参数!R:R,0)),1)</f>
        <v>15</v>
      </c>
      <c r="I16" s="58">
        <f>INT(INDEX(怪物基础属性模板!D:D,MATCH(主线怪物!$F16,怪物基础属性模板!$A:$A,0))*IFERROR(INDEX(怪物属性参数!R:R,MATCH(主线怪物!E16,怪物属性参数!S:S,0)),1)*INDEX(主线关卡!E:E,MATCH(主线怪物!B16&amp;主线怪物!C16,主线关卡!A:A,0)))</f>
        <v>350</v>
      </c>
      <c r="J16" s="58">
        <v>0</v>
      </c>
      <c r="K16" s="58">
        <v>0</v>
      </c>
      <c r="L16" s="58">
        <v>0</v>
      </c>
      <c r="M16" s="58">
        <v>0</v>
      </c>
      <c r="N16" s="58">
        <v>300</v>
      </c>
      <c r="O16" s="58">
        <v>0</v>
      </c>
      <c r="P16" s="58">
        <v>0</v>
      </c>
      <c r="Q16" s="58" t="str">
        <f>IFERROR(INDEX(怪物属性参数!AD:AD,MATCH(主线怪物!E16,怪物属性参数!Q:Q,0)),IF(MOD(A16,2)=0,1303015,1301001))</f>
        <v>1301003#1302003</v>
      </c>
      <c r="R16" s="58"/>
      <c r="S16" s="58">
        <f t="shared" si="0"/>
        <v>10014</v>
      </c>
      <c r="T16" s="58">
        <f>IFERROR(INDEX(怪物属性参数!AA:AA,MATCH(主线怪物!E16,怪物属性参数!Q:Q,0)),"0")</f>
        <v>0</v>
      </c>
      <c r="U16" s="58">
        <f>IFERROR(INDEX(怪物属性参数!AB:AB,MATCH(主线怪物!E16,怪物属性参数!Q:Q,0)),"999")</f>
        <v>999</v>
      </c>
      <c r="V16" s="58">
        <f>IFERROR(INDEX(怪物属性参数!AC:AC,MATCH(主线怪物!E16,怪物属性参数!Q:Q,0)),"0")</f>
        <v>0</v>
      </c>
      <c r="W16" s="58" t="str">
        <f t="shared" si="1"/>
        <v>战斗夏玲</v>
      </c>
    </row>
    <row r="17" spans="1:23" ht="16.5" x14ac:dyDescent="0.2">
      <c r="A17" s="58">
        <f t="shared" si="2"/>
        <v>10014</v>
      </c>
      <c r="B17" s="58">
        <v>1</v>
      </c>
      <c r="C17" s="58">
        <f t="shared" si="3"/>
        <v>3</v>
      </c>
      <c r="D17" s="58" t="s">
        <v>36</v>
      </c>
      <c r="E17" s="58" t="str">
        <f>HLOOKUP(D17,主线关卡!$H:$M,MATCH(B17&amp;C17,主线关卡!$A:$A,0),FALSE)</f>
        <v>李轩辕</v>
      </c>
      <c r="F17" s="58">
        <f>INDEX(主线关卡!D:D,MATCH(主线怪物!B17&amp;主线怪物!C17,主线关卡!A:A,0))</f>
        <v>3</v>
      </c>
      <c r="G17" s="58">
        <f>INDEX(怪物基础属性模板!B:B,MATCH(主线怪物!$F17,怪物基础属性模板!$A:$A,0))*IFERROR(INDEX(怪物属性参数!R:R,MATCH(主线怪物!E17,怪物属性参数!Q:Q,0)),1)</f>
        <v>50</v>
      </c>
      <c r="H17" s="58">
        <f>INDEX(怪物基础属性模板!C:C,MATCH(主线怪物!$F17,怪物基础属性模板!$A:$A,0))*IFERROR(INDEX(怪物属性参数!R:R,MATCH(主线怪物!E17,怪物属性参数!R:R,0)),1)</f>
        <v>15</v>
      </c>
      <c r="I17" s="58">
        <f>INT(INDEX(怪物基础属性模板!D:D,MATCH(主线怪物!$F17,怪物基础属性模板!$A:$A,0))*IFERROR(INDEX(怪物属性参数!R:R,MATCH(主线怪物!E17,怪物属性参数!S:S,0)),1)*INDEX(主线关卡!E:E,MATCH(主线怪物!B17&amp;主线怪物!C17,主线关卡!A:A,0)))</f>
        <v>350</v>
      </c>
      <c r="J17" s="58">
        <v>0</v>
      </c>
      <c r="K17" s="58">
        <v>0</v>
      </c>
      <c r="L17" s="58">
        <v>0</v>
      </c>
      <c r="M17" s="58">
        <v>0</v>
      </c>
      <c r="N17" s="58">
        <v>300</v>
      </c>
      <c r="O17" s="58">
        <v>0</v>
      </c>
      <c r="P17" s="58">
        <v>0</v>
      </c>
      <c r="Q17" s="58">
        <f>IFERROR(INDEX(怪物属性参数!AD:AD,MATCH(主线怪物!E17,怪物属性参数!Q:Q,0)),IF(MOD(A17,2)=0,1303015,1301001))</f>
        <v>1303005</v>
      </c>
      <c r="R17" s="58"/>
      <c r="S17" s="58" t="str">
        <f t="shared" si="0"/>
        <v>0</v>
      </c>
      <c r="T17" s="58">
        <f>IFERROR(INDEX(怪物属性参数!AA:AA,MATCH(主线怪物!E17,怪物属性参数!Q:Q,0)),"0")</f>
        <v>2</v>
      </c>
      <c r="U17" s="58">
        <f>IFERROR(INDEX(怪物属性参数!AB:AB,MATCH(主线怪物!E17,怪物属性参数!Q:Q,0)),"999")</f>
        <v>999</v>
      </c>
      <c r="V17" s="58">
        <f>IFERROR(INDEX(怪物属性参数!AC:AC,MATCH(主线怪物!E17,怪物属性参数!Q:Q,0)),"0")</f>
        <v>3</v>
      </c>
      <c r="W17" s="58" t="str">
        <f t="shared" si="1"/>
        <v>李轩辕</v>
      </c>
    </row>
    <row r="18" spans="1:23" ht="16.5" x14ac:dyDescent="0.2">
      <c r="A18" s="58">
        <f t="shared" si="2"/>
        <v>10015</v>
      </c>
      <c r="B18" s="58">
        <v>1</v>
      </c>
      <c r="C18" s="58">
        <f t="shared" si="3"/>
        <v>3</v>
      </c>
      <c r="D18" s="58" t="s">
        <v>40</v>
      </c>
      <c r="E18" s="58" t="str">
        <f>HLOOKUP(D18,主线关卡!$H:$M,MATCH(B18&amp;C18,主线关卡!$A:$A,0),FALSE)</f>
        <v>常服曹焱兵</v>
      </c>
      <c r="F18" s="58">
        <f>INDEX(主线关卡!D:D,MATCH(主线怪物!B18&amp;主线怪物!C18,主线关卡!A:A,0))</f>
        <v>3</v>
      </c>
      <c r="G18" s="58">
        <f>INDEX(怪物基础属性模板!B:B,MATCH(主线怪物!$F18,怪物基础属性模板!$A:$A,0))*IFERROR(INDEX(怪物属性参数!R:R,MATCH(主线怪物!E18,怪物属性参数!Q:Q,0)),1)</f>
        <v>50</v>
      </c>
      <c r="H18" s="58">
        <f>INDEX(怪物基础属性模板!C:C,MATCH(主线怪物!$F18,怪物基础属性模板!$A:$A,0))*IFERROR(INDEX(怪物属性参数!R:R,MATCH(主线怪物!E18,怪物属性参数!R:R,0)),1)</f>
        <v>15</v>
      </c>
      <c r="I18" s="58">
        <f>INT(INDEX(怪物基础属性模板!D:D,MATCH(主线怪物!$F18,怪物基础属性模板!$A:$A,0))*IFERROR(INDEX(怪物属性参数!R:R,MATCH(主线怪物!E18,怪物属性参数!S:S,0)),1)*INDEX(主线关卡!E:E,MATCH(主线怪物!B18&amp;主线怪物!C18,主线关卡!A:A,0)))</f>
        <v>350</v>
      </c>
      <c r="J18" s="58">
        <v>0</v>
      </c>
      <c r="K18" s="58">
        <v>0</v>
      </c>
      <c r="L18" s="58">
        <v>0</v>
      </c>
      <c r="M18" s="58">
        <v>0</v>
      </c>
      <c r="N18" s="58">
        <v>300</v>
      </c>
      <c r="O18" s="58">
        <v>0</v>
      </c>
      <c r="P18" s="58">
        <v>0</v>
      </c>
      <c r="Q18" s="58" t="str">
        <f>IFERROR(INDEX(怪物属性参数!AD:AD,MATCH(主线怪物!E18,怪物属性参数!Q:Q,0)),IF(MOD(A18,2)=0,1303015,1301001))</f>
        <v>1301001#1302001</v>
      </c>
      <c r="R18" s="58"/>
      <c r="S18" s="58">
        <f t="shared" si="0"/>
        <v>10016</v>
      </c>
      <c r="T18" s="58">
        <f>IFERROR(INDEX(怪物属性参数!AA:AA,MATCH(主线怪物!E18,怪物属性参数!Q:Q,0)),"0")</f>
        <v>0</v>
      </c>
      <c r="U18" s="58">
        <f>IFERROR(INDEX(怪物属性参数!AB:AB,MATCH(主线怪物!E18,怪物属性参数!Q:Q,0)),"999")</f>
        <v>999</v>
      </c>
      <c r="V18" s="58">
        <f>IFERROR(INDEX(怪物属性参数!AC:AC,MATCH(主线怪物!E18,怪物属性参数!Q:Q,0)),"0")</f>
        <v>0</v>
      </c>
      <c r="W18" s="58" t="str">
        <f t="shared" si="1"/>
        <v>常服曹焱兵</v>
      </c>
    </row>
    <row r="19" spans="1:23" ht="16.5" x14ac:dyDescent="0.2">
      <c r="A19" s="58">
        <f t="shared" si="2"/>
        <v>10016</v>
      </c>
      <c r="B19" s="58">
        <v>1</v>
      </c>
      <c r="C19" s="58">
        <f t="shared" si="3"/>
        <v>3</v>
      </c>
      <c r="D19" s="58" t="s">
        <v>37</v>
      </c>
      <c r="E19" s="58" t="str">
        <f>HLOOKUP(D19,主线关卡!$H:$M,MATCH(B19&amp;C19,主线关卡!$A:$A,0),FALSE)</f>
        <v>于禁</v>
      </c>
      <c r="F19" s="58">
        <f>INDEX(主线关卡!D:D,MATCH(主线怪物!B19&amp;主线怪物!C19,主线关卡!A:A,0))</f>
        <v>3</v>
      </c>
      <c r="G19" s="58">
        <f>INDEX(怪物基础属性模板!B:B,MATCH(主线怪物!$F19,怪物基础属性模板!$A:$A,0))*IFERROR(INDEX(怪物属性参数!R:R,MATCH(主线怪物!E19,怪物属性参数!Q:Q,0)),1)</f>
        <v>50</v>
      </c>
      <c r="H19" s="58">
        <f>INDEX(怪物基础属性模板!C:C,MATCH(主线怪物!$F19,怪物基础属性模板!$A:$A,0))*IFERROR(INDEX(怪物属性参数!R:R,MATCH(主线怪物!E19,怪物属性参数!R:R,0)),1)</f>
        <v>15</v>
      </c>
      <c r="I19" s="58">
        <f>INT(INDEX(怪物基础属性模板!D:D,MATCH(主线怪物!$F19,怪物基础属性模板!$A:$A,0))*IFERROR(INDEX(怪物属性参数!R:R,MATCH(主线怪物!E19,怪物属性参数!S:S,0)),1)*INDEX(主线关卡!E:E,MATCH(主线怪物!B19&amp;主线怪物!C19,主线关卡!A:A,0)))</f>
        <v>350</v>
      </c>
      <c r="J19" s="58">
        <v>0</v>
      </c>
      <c r="K19" s="58">
        <v>0</v>
      </c>
      <c r="L19" s="58">
        <v>0</v>
      </c>
      <c r="M19" s="58">
        <v>0</v>
      </c>
      <c r="N19" s="58">
        <v>300</v>
      </c>
      <c r="O19" s="58">
        <v>0</v>
      </c>
      <c r="P19" s="58">
        <v>0</v>
      </c>
      <c r="Q19" s="58">
        <f>IFERROR(INDEX(怪物属性参数!AD:AD,MATCH(主线怪物!E19,怪物属性参数!Q:Q,0)),IF(MOD(A19,2)=0,1303015,1301001))</f>
        <v>1303015</v>
      </c>
      <c r="R19" s="58"/>
      <c r="S19" s="58" t="str">
        <f t="shared" si="0"/>
        <v>0</v>
      </c>
      <c r="T19" s="58">
        <f>IFERROR(INDEX(怪物属性参数!AA:AA,MATCH(主线怪物!E19,怪物属性参数!Q:Q,0)),"0")</f>
        <v>4</v>
      </c>
      <c r="U19" s="58">
        <f>IFERROR(INDEX(怪物属性参数!AB:AB,MATCH(主线怪物!E19,怪物属性参数!Q:Q,0)),"999")</f>
        <v>999</v>
      </c>
      <c r="V19" s="58">
        <f>IFERROR(INDEX(怪物属性参数!AC:AC,MATCH(主线怪物!E19,怪物属性参数!Q:Q,0)),"0")</f>
        <v>2</v>
      </c>
      <c r="W19" s="58" t="str">
        <f t="shared" si="1"/>
        <v>于禁</v>
      </c>
    </row>
    <row r="20" spans="1:23" ht="16.5" x14ac:dyDescent="0.2">
      <c r="A20" s="58">
        <f t="shared" si="2"/>
        <v>10017</v>
      </c>
      <c r="B20" s="58">
        <v>1</v>
      </c>
      <c r="C20" s="58">
        <f t="shared" si="3"/>
        <v>3</v>
      </c>
      <c r="D20" s="58" t="s">
        <v>41</v>
      </c>
      <c r="E20" s="58" t="str">
        <f>HLOOKUP(D20,主线关卡!$H:$M,MATCH(B20&amp;C20,主线关卡!$A:$A,0),FALSE)</f>
        <v>曹玄亮</v>
      </c>
      <c r="F20" s="58">
        <f>INDEX(主线关卡!D:D,MATCH(主线怪物!B20&amp;主线怪物!C20,主线关卡!A:A,0))</f>
        <v>3</v>
      </c>
      <c r="G20" s="58">
        <f>INDEX(怪物基础属性模板!B:B,MATCH(主线怪物!$F20,怪物基础属性模板!$A:$A,0))*IFERROR(INDEX(怪物属性参数!R:R,MATCH(主线怪物!E20,怪物属性参数!Q:Q,0)),1)</f>
        <v>50</v>
      </c>
      <c r="H20" s="58">
        <f>INDEX(怪物基础属性模板!C:C,MATCH(主线怪物!$F20,怪物基础属性模板!$A:$A,0))*IFERROR(INDEX(怪物属性参数!R:R,MATCH(主线怪物!E20,怪物属性参数!R:R,0)),1)</f>
        <v>15</v>
      </c>
      <c r="I20" s="58">
        <f>INT(INDEX(怪物基础属性模板!D:D,MATCH(主线怪物!$F20,怪物基础属性模板!$A:$A,0))*IFERROR(INDEX(怪物属性参数!R:R,MATCH(主线怪物!E20,怪物属性参数!S:S,0)),1)*INDEX(主线关卡!E:E,MATCH(主线怪物!B20&amp;主线怪物!C20,主线关卡!A:A,0)))</f>
        <v>350</v>
      </c>
      <c r="J20" s="58">
        <v>0</v>
      </c>
      <c r="K20" s="58">
        <v>0</v>
      </c>
      <c r="L20" s="58">
        <v>0</v>
      </c>
      <c r="M20" s="58">
        <v>0</v>
      </c>
      <c r="N20" s="58">
        <v>300</v>
      </c>
      <c r="O20" s="58">
        <v>0</v>
      </c>
      <c r="P20" s="58">
        <v>0</v>
      </c>
      <c r="Q20" s="58" t="str">
        <f>IFERROR(INDEX(怪物属性参数!AD:AD,MATCH(主线怪物!E20,怪物属性参数!Q:Q,0)),IF(MOD(A20,2)=0,1303015,1301001))</f>
        <v>1301002#1302002</v>
      </c>
      <c r="R20" s="58"/>
      <c r="S20" s="58">
        <f t="shared" si="0"/>
        <v>10018</v>
      </c>
      <c r="T20" s="58">
        <f>IFERROR(INDEX(怪物属性参数!AA:AA,MATCH(主线怪物!E20,怪物属性参数!Q:Q,0)),"0")</f>
        <v>0</v>
      </c>
      <c r="U20" s="58">
        <f>IFERROR(INDEX(怪物属性参数!AB:AB,MATCH(主线怪物!E20,怪物属性参数!Q:Q,0)),"999")</f>
        <v>999</v>
      </c>
      <c r="V20" s="58">
        <f>IFERROR(INDEX(怪物属性参数!AC:AC,MATCH(主线怪物!E20,怪物属性参数!Q:Q,0)),"0")</f>
        <v>0</v>
      </c>
      <c r="W20" s="58" t="str">
        <f t="shared" si="1"/>
        <v>曹玄亮</v>
      </c>
    </row>
    <row r="21" spans="1:23" ht="16.5" x14ac:dyDescent="0.2">
      <c r="A21" s="58">
        <f t="shared" si="2"/>
        <v>10018</v>
      </c>
      <c r="B21" s="58">
        <v>1</v>
      </c>
      <c r="C21" s="58">
        <f t="shared" si="3"/>
        <v>3</v>
      </c>
      <c r="D21" s="58" t="s">
        <v>38</v>
      </c>
      <c r="E21" s="58" t="str">
        <f>HLOOKUP(D21,主线关卡!$H:$M,MATCH(B21&amp;C21,主线关卡!$A:$A,0),FALSE)</f>
        <v>唐流雨</v>
      </c>
      <c r="F21" s="58">
        <f>INDEX(主线关卡!D:D,MATCH(主线怪物!B21&amp;主线怪物!C21,主线关卡!A:A,0))</f>
        <v>3</v>
      </c>
      <c r="G21" s="58">
        <f>INDEX(怪物基础属性模板!B:B,MATCH(主线怪物!$F21,怪物基础属性模板!$A:$A,0))*IFERROR(INDEX(怪物属性参数!R:R,MATCH(主线怪物!E21,怪物属性参数!Q:Q,0)),1)</f>
        <v>50</v>
      </c>
      <c r="H21" s="58">
        <f>INDEX(怪物基础属性模板!C:C,MATCH(主线怪物!$F21,怪物基础属性模板!$A:$A,0))*IFERROR(INDEX(怪物属性参数!R:R,MATCH(主线怪物!E21,怪物属性参数!R:R,0)),1)</f>
        <v>15</v>
      </c>
      <c r="I21" s="58">
        <f>INT(INDEX(怪物基础属性模板!D:D,MATCH(主线怪物!$F21,怪物基础属性模板!$A:$A,0))*IFERROR(INDEX(怪物属性参数!R:R,MATCH(主线怪物!E21,怪物属性参数!S:S,0)),1)*INDEX(主线关卡!E:E,MATCH(主线怪物!B21&amp;主线怪物!C21,主线关卡!A:A,0)))</f>
        <v>350</v>
      </c>
      <c r="J21" s="58">
        <v>0</v>
      </c>
      <c r="K21" s="58">
        <v>0</v>
      </c>
      <c r="L21" s="58">
        <v>0</v>
      </c>
      <c r="M21" s="58">
        <v>0</v>
      </c>
      <c r="N21" s="58">
        <v>300</v>
      </c>
      <c r="O21" s="58">
        <v>0</v>
      </c>
      <c r="P21" s="58">
        <v>0</v>
      </c>
      <c r="Q21" s="58">
        <f>IFERROR(INDEX(怪物属性参数!AD:AD,MATCH(主线怪物!E21,怪物属性参数!Q:Q,0)),IF(MOD(A21,2)=0,1303015,1301001))</f>
        <v>1303004</v>
      </c>
      <c r="R21" s="58"/>
      <c r="S21" s="58" t="str">
        <f t="shared" si="0"/>
        <v>0</v>
      </c>
      <c r="T21" s="58">
        <f>IFERROR(INDEX(怪物属性参数!AA:AA,MATCH(主线怪物!E21,怪物属性参数!Q:Q,0)),"0")</f>
        <v>4</v>
      </c>
      <c r="U21" s="58">
        <f>IFERROR(INDEX(怪物属性参数!AB:AB,MATCH(主线怪物!E21,怪物属性参数!Q:Q,0)),"999")</f>
        <v>999</v>
      </c>
      <c r="V21" s="58">
        <f>IFERROR(INDEX(怪物属性参数!AC:AC,MATCH(主线怪物!E21,怪物属性参数!Q:Q,0)),"0")</f>
        <v>1</v>
      </c>
      <c r="W21" s="58" t="str">
        <f t="shared" si="1"/>
        <v>唐流雨</v>
      </c>
    </row>
    <row r="22" spans="1:23" ht="16.5" x14ac:dyDescent="0.2">
      <c r="A22" s="58">
        <f t="shared" si="2"/>
        <v>10019</v>
      </c>
      <c r="B22" s="58">
        <v>1</v>
      </c>
      <c r="C22" s="58">
        <f t="shared" si="3"/>
        <v>4</v>
      </c>
      <c r="D22" s="58" t="s">
        <v>39</v>
      </c>
      <c r="E22" s="58" t="str">
        <f>HLOOKUP(D22,主线关卡!$H:$M,MATCH(B22&amp;C22,主线关卡!$A:$A,0),FALSE)</f>
        <v>战斗夏玲</v>
      </c>
      <c r="F22" s="58">
        <f>INDEX(主线关卡!D:D,MATCH(主线怪物!B22&amp;主线怪物!C22,主线关卡!A:A,0))</f>
        <v>4</v>
      </c>
      <c r="G22" s="58">
        <f>INDEX(怪物基础属性模板!B:B,MATCH(主线怪物!$F22,怪物基础属性模板!$A:$A,0))*IFERROR(INDEX(怪物属性参数!R:R,MATCH(主线怪物!E22,怪物属性参数!Q:Q,0)),1)</f>
        <v>60</v>
      </c>
      <c r="H22" s="58">
        <f>INDEX(怪物基础属性模板!C:C,MATCH(主线怪物!$F22,怪物基础属性模板!$A:$A,0))*IFERROR(INDEX(怪物属性参数!R:R,MATCH(主线怪物!E22,怪物属性参数!R:R,0)),1)</f>
        <v>20</v>
      </c>
      <c r="I22" s="58">
        <f>INT(INDEX(怪物基础属性模板!D:D,MATCH(主线怪物!$F22,怪物基础属性模板!$A:$A,0))*IFERROR(INDEX(怪物属性参数!R:R,MATCH(主线怪物!E22,怪物属性参数!S:S,0)),1)*INDEX(主线关卡!E:E,MATCH(主线怪物!B22&amp;主线怪物!C22,主线关卡!A:A,0)))</f>
        <v>400</v>
      </c>
      <c r="J22" s="58">
        <v>0</v>
      </c>
      <c r="K22" s="58">
        <v>0</v>
      </c>
      <c r="L22" s="58">
        <v>0</v>
      </c>
      <c r="M22" s="58">
        <v>0</v>
      </c>
      <c r="N22" s="58">
        <v>300</v>
      </c>
      <c r="O22" s="58">
        <v>0</v>
      </c>
      <c r="P22" s="58">
        <v>0</v>
      </c>
      <c r="Q22" s="58" t="str">
        <f>IFERROR(INDEX(怪物属性参数!AD:AD,MATCH(主线怪物!E22,怪物属性参数!Q:Q,0)),IF(MOD(A22,2)=0,1303015,1301001))</f>
        <v>1301003#1302003</v>
      </c>
      <c r="R22" s="58"/>
      <c r="S22" s="58">
        <f t="shared" si="0"/>
        <v>10020</v>
      </c>
      <c r="T22" s="58">
        <f>IFERROR(INDEX(怪物属性参数!AA:AA,MATCH(主线怪物!E22,怪物属性参数!Q:Q,0)),"0")</f>
        <v>0</v>
      </c>
      <c r="U22" s="58">
        <f>IFERROR(INDEX(怪物属性参数!AB:AB,MATCH(主线怪物!E22,怪物属性参数!Q:Q,0)),"999")</f>
        <v>999</v>
      </c>
      <c r="V22" s="58">
        <f>IFERROR(INDEX(怪物属性参数!AC:AC,MATCH(主线怪物!E22,怪物属性参数!Q:Q,0)),"0")</f>
        <v>0</v>
      </c>
      <c r="W22" s="58" t="str">
        <f t="shared" si="1"/>
        <v>战斗夏玲</v>
      </c>
    </row>
    <row r="23" spans="1:23" ht="16.5" x14ac:dyDescent="0.2">
      <c r="A23" s="58">
        <f t="shared" si="2"/>
        <v>10020</v>
      </c>
      <c r="B23" s="58">
        <v>1</v>
      </c>
      <c r="C23" s="58">
        <f t="shared" si="3"/>
        <v>4</v>
      </c>
      <c r="D23" s="58" t="s">
        <v>36</v>
      </c>
      <c r="E23" s="58" t="str">
        <f>HLOOKUP(D23,主线关卡!$H:$M,MATCH(B23&amp;C23,主线关卡!$A:$A,0),FALSE)</f>
        <v>李轩辕</v>
      </c>
      <c r="F23" s="58">
        <f>INDEX(主线关卡!D:D,MATCH(主线怪物!B23&amp;主线怪物!C23,主线关卡!A:A,0))</f>
        <v>4</v>
      </c>
      <c r="G23" s="58">
        <f>INDEX(怪物基础属性模板!B:B,MATCH(主线怪物!$F23,怪物基础属性模板!$A:$A,0))*IFERROR(INDEX(怪物属性参数!R:R,MATCH(主线怪物!E23,怪物属性参数!Q:Q,0)),1)</f>
        <v>60</v>
      </c>
      <c r="H23" s="58">
        <f>INDEX(怪物基础属性模板!C:C,MATCH(主线怪物!$F23,怪物基础属性模板!$A:$A,0))*IFERROR(INDEX(怪物属性参数!R:R,MATCH(主线怪物!E23,怪物属性参数!R:R,0)),1)</f>
        <v>20</v>
      </c>
      <c r="I23" s="58">
        <f>INT(INDEX(怪物基础属性模板!D:D,MATCH(主线怪物!$F23,怪物基础属性模板!$A:$A,0))*IFERROR(INDEX(怪物属性参数!R:R,MATCH(主线怪物!E23,怪物属性参数!S:S,0)),1)*INDEX(主线关卡!E:E,MATCH(主线怪物!B23&amp;主线怪物!C23,主线关卡!A:A,0)))</f>
        <v>400</v>
      </c>
      <c r="J23" s="58">
        <v>0</v>
      </c>
      <c r="K23" s="58">
        <v>0</v>
      </c>
      <c r="L23" s="58">
        <v>0</v>
      </c>
      <c r="M23" s="58">
        <v>0</v>
      </c>
      <c r="N23" s="58">
        <v>300</v>
      </c>
      <c r="O23" s="58">
        <v>0</v>
      </c>
      <c r="P23" s="58">
        <v>0</v>
      </c>
      <c r="Q23" s="58">
        <f>IFERROR(INDEX(怪物属性参数!AD:AD,MATCH(主线怪物!E23,怪物属性参数!Q:Q,0)),IF(MOD(A23,2)=0,1303015,1301001))</f>
        <v>1303005</v>
      </c>
      <c r="R23" s="58"/>
      <c r="S23" s="58" t="str">
        <f t="shared" si="0"/>
        <v>0</v>
      </c>
      <c r="T23" s="58">
        <f>IFERROR(INDEX(怪物属性参数!AA:AA,MATCH(主线怪物!E23,怪物属性参数!Q:Q,0)),"0")</f>
        <v>2</v>
      </c>
      <c r="U23" s="58">
        <f>IFERROR(INDEX(怪物属性参数!AB:AB,MATCH(主线怪物!E23,怪物属性参数!Q:Q,0)),"999")</f>
        <v>999</v>
      </c>
      <c r="V23" s="58">
        <f>IFERROR(INDEX(怪物属性参数!AC:AC,MATCH(主线怪物!E23,怪物属性参数!Q:Q,0)),"0")</f>
        <v>3</v>
      </c>
      <c r="W23" s="58" t="str">
        <f t="shared" si="1"/>
        <v>李轩辕</v>
      </c>
    </row>
    <row r="24" spans="1:23" ht="16.5" x14ac:dyDescent="0.2">
      <c r="A24" s="58">
        <f t="shared" si="2"/>
        <v>10021</v>
      </c>
      <c r="B24" s="58">
        <v>1</v>
      </c>
      <c r="C24" s="58">
        <f t="shared" si="3"/>
        <v>4</v>
      </c>
      <c r="D24" s="58" t="s">
        <v>40</v>
      </c>
      <c r="E24" s="58" t="str">
        <f>HLOOKUP(D24,主线关卡!$H:$M,MATCH(B24&amp;C24,主线关卡!$A:$A,0),FALSE)</f>
        <v>刘羽禅</v>
      </c>
      <c r="F24" s="58">
        <f>INDEX(主线关卡!D:D,MATCH(主线怪物!B24&amp;主线怪物!C24,主线关卡!A:A,0))</f>
        <v>4</v>
      </c>
      <c r="G24" s="58">
        <f>INDEX(怪物基础属性模板!B:B,MATCH(主线怪物!$F24,怪物基础属性模板!$A:$A,0))*IFERROR(INDEX(怪物属性参数!R:R,MATCH(主线怪物!E24,怪物属性参数!Q:Q,0)),1)</f>
        <v>60</v>
      </c>
      <c r="H24" s="58">
        <f>INDEX(怪物基础属性模板!C:C,MATCH(主线怪物!$F24,怪物基础属性模板!$A:$A,0))*IFERROR(INDEX(怪物属性参数!R:R,MATCH(主线怪物!E24,怪物属性参数!R:R,0)),1)</f>
        <v>20</v>
      </c>
      <c r="I24" s="58">
        <f>INT(INDEX(怪物基础属性模板!D:D,MATCH(主线怪物!$F24,怪物基础属性模板!$A:$A,0))*IFERROR(INDEX(怪物属性参数!R:R,MATCH(主线怪物!E24,怪物属性参数!S:S,0)),1)*INDEX(主线关卡!E:E,MATCH(主线怪物!B24&amp;主线怪物!C24,主线关卡!A:A,0)))</f>
        <v>400</v>
      </c>
      <c r="J24" s="58">
        <v>0</v>
      </c>
      <c r="K24" s="58">
        <v>0</v>
      </c>
      <c r="L24" s="58">
        <v>0</v>
      </c>
      <c r="M24" s="58">
        <v>0</v>
      </c>
      <c r="N24" s="58">
        <v>300</v>
      </c>
      <c r="O24" s="58">
        <v>0</v>
      </c>
      <c r="P24" s="58">
        <v>0</v>
      </c>
      <c r="Q24" s="58" t="str">
        <f>IFERROR(INDEX(怪物属性参数!AD:AD,MATCH(主线怪物!E24,怪物属性参数!Q:Q,0)),IF(MOD(A24,2)=0,1303015,1301001))</f>
        <v>1301005#1302005</v>
      </c>
      <c r="R24" s="15"/>
      <c r="S24" s="58">
        <f t="shared" si="0"/>
        <v>10022</v>
      </c>
      <c r="T24" s="58">
        <f>IFERROR(INDEX(怪物属性参数!AA:AA,MATCH(主线怪物!E24,怪物属性参数!Q:Q,0)),"0")</f>
        <v>0</v>
      </c>
      <c r="U24" s="58">
        <f>IFERROR(INDEX(怪物属性参数!AB:AB,MATCH(主线怪物!E24,怪物属性参数!Q:Q,0)),"999")</f>
        <v>999</v>
      </c>
      <c r="V24" s="58">
        <f>IFERROR(INDEX(怪物属性参数!AC:AC,MATCH(主线怪物!E24,怪物属性参数!Q:Q,0)),"0")</f>
        <v>0</v>
      </c>
      <c r="W24" s="58" t="str">
        <f t="shared" si="1"/>
        <v>刘羽禅</v>
      </c>
    </row>
    <row r="25" spans="1:23" ht="16.5" x14ac:dyDescent="0.2">
      <c r="A25" s="58">
        <f t="shared" si="2"/>
        <v>10022</v>
      </c>
      <c r="B25" s="58">
        <v>1</v>
      </c>
      <c r="C25" s="58">
        <f t="shared" si="3"/>
        <v>4</v>
      </c>
      <c r="D25" s="58" t="s">
        <v>37</v>
      </c>
      <c r="E25" s="58" t="str">
        <f>HLOOKUP(D25,主线关卡!$H:$M,MATCH(B25&amp;C25,主线关卡!$A:$A,0),FALSE)</f>
        <v>张飞</v>
      </c>
      <c r="F25" s="58">
        <f>INDEX(主线关卡!D:D,MATCH(主线怪物!B25&amp;主线怪物!C25,主线关卡!A:A,0))</f>
        <v>4</v>
      </c>
      <c r="G25" s="58">
        <f>INDEX(怪物基础属性模板!B:B,MATCH(主线怪物!$F25,怪物基础属性模板!$A:$A,0))*IFERROR(INDEX(怪物属性参数!R:R,MATCH(主线怪物!E25,怪物属性参数!Q:Q,0)),1)</f>
        <v>60</v>
      </c>
      <c r="H25" s="58">
        <f>INDEX(怪物基础属性模板!C:C,MATCH(主线怪物!$F25,怪物基础属性模板!$A:$A,0))*IFERROR(INDEX(怪物属性参数!R:R,MATCH(主线怪物!E25,怪物属性参数!R:R,0)),1)</f>
        <v>20</v>
      </c>
      <c r="I25" s="58">
        <f>INT(INDEX(怪物基础属性模板!D:D,MATCH(主线怪物!$F25,怪物基础属性模板!$A:$A,0))*IFERROR(INDEX(怪物属性参数!R:R,MATCH(主线怪物!E25,怪物属性参数!S:S,0)),1)*INDEX(主线关卡!E:E,MATCH(主线怪物!B25&amp;主线怪物!C25,主线关卡!A:A,0)))</f>
        <v>400</v>
      </c>
      <c r="J25" s="58">
        <v>0</v>
      </c>
      <c r="K25" s="58">
        <v>0</v>
      </c>
      <c r="L25" s="58">
        <v>0</v>
      </c>
      <c r="M25" s="58">
        <v>0</v>
      </c>
      <c r="N25" s="58">
        <v>300</v>
      </c>
      <c r="O25" s="58">
        <v>0</v>
      </c>
      <c r="P25" s="58">
        <v>0</v>
      </c>
      <c r="Q25" s="58">
        <f>IFERROR(INDEX(怪物属性参数!AD:AD,MATCH(主线怪物!E25,怪物属性参数!Q:Q,0)),IF(MOD(A25,2)=0,1303015,1301001))</f>
        <v>1303011</v>
      </c>
      <c r="R25" s="15"/>
      <c r="S25" s="58" t="str">
        <f t="shared" si="0"/>
        <v>0</v>
      </c>
      <c r="T25" s="58">
        <f>IFERROR(INDEX(怪物属性参数!AA:AA,MATCH(主线怪物!E25,怪物属性参数!Q:Q,0)),"0")</f>
        <v>4</v>
      </c>
      <c r="U25" s="58">
        <f>IFERROR(INDEX(怪物属性参数!AB:AB,MATCH(主线怪物!E25,怪物属性参数!Q:Q,0)),"999")</f>
        <v>999</v>
      </c>
      <c r="V25" s="58">
        <f>IFERROR(INDEX(怪物属性参数!AC:AC,MATCH(主线怪物!E25,怪物属性参数!Q:Q,0)),"0")</f>
        <v>2</v>
      </c>
      <c r="W25" s="58" t="str">
        <f t="shared" si="1"/>
        <v>张飞</v>
      </c>
    </row>
    <row r="26" spans="1:23" ht="16.5" x14ac:dyDescent="0.2">
      <c r="A26" s="58">
        <f t="shared" si="2"/>
        <v>10023</v>
      </c>
      <c r="B26" s="58">
        <v>1</v>
      </c>
      <c r="C26" s="58">
        <f t="shared" si="3"/>
        <v>4</v>
      </c>
      <c r="D26" s="58" t="s">
        <v>41</v>
      </c>
      <c r="E26" s="58" t="str">
        <f>HLOOKUP(D26,主线关卡!$H:$M,MATCH(B26&amp;C26,主线关卡!$A:$A,0),FALSE)</f>
        <v>战斗曹焱兵</v>
      </c>
      <c r="F26" s="58">
        <f>INDEX(主线关卡!D:D,MATCH(主线怪物!B26&amp;主线怪物!C26,主线关卡!A:A,0))</f>
        <v>4</v>
      </c>
      <c r="G26" s="58">
        <f>INDEX(怪物基础属性模板!B:B,MATCH(主线怪物!$F26,怪物基础属性模板!$A:$A,0))*IFERROR(INDEX(怪物属性参数!R:R,MATCH(主线怪物!E26,怪物属性参数!Q:Q,0)),1)</f>
        <v>60</v>
      </c>
      <c r="H26" s="58">
        <f>INDEX(怪物基础属性模板!C:C,MATCH(主线怪物!$F26,怪物基础属性模板!$A:$A,0))*IFERROR(INDEX(怪物属性参数!R:R,MATCH(主线怪物!E26,怪物属性参数!R:R,0)),1)</f>
        <v>20</v>
      </c>
      <c r="I26" s="58">
        <f>INT(INDEX(怪物基础属性模板!D:D,MATCH(主线怪物!$F26,怪物基础属性模板!$A:$A,0))*IFERROR(INDEX(怪物属性参数!R:R,MATCH(主线怪物!E26,怪物属性参数!S:S,0)),1)*INDEX(主线关卡!E:E,MATCH(主线怪物!B26&amp;主线怪物!C26,主线关卡!A:A,0)))</f>
        <v>400</v>
      </c>
      <c r="J26" s="58">
        <v>0</v>
      </c>
      <c r="K26" s="58">
        <v>0</v>
      </c>
      <c r="L26" s="58">
        <v>0</v>
      </c>
      <c r="M26" s="58">
        <v>0</v>
      </c>
      <c r="N26" s="58">
        <v>300</v>
      </c>
      <c r="O26" s="58">
        <v>0</v>
      </c>
      <c r="P26" s="58">
        <v>0</v>
      </c>
      <c r="Q26" s="58" t="str">
        <f>IFERROR(INDEX(怪物属性参数!AD:AD,MATCH(主线怪物!E26,怪物属性参数!Q:Q,0)),IF(MOD(A26,2)=0,1303015,1301001))</f>
        <v>1301007#1302007</v>
      </c>
      <c r="R26" s="15"/>
      <c r="S26" s="58">
        <f t="shared" si="0"/>
        <v>10024</v>
      </c>
      <c r="T26" s="58">
        <f>IFERROR(INDEX(怪物属性参数!AA:AA,MATCH(主线怪物!E26,怪物属性参数!Q:Q,0)),"0")</f>
        <v>0</v>
      </c>
      <c r="U26" s="58">
        <f>IFERROR(INDEX(怪物属性参数!AB:AB,MATCH(主线怪物!E26,怪物属性参数!Q:Q,0)),"999")</f>
        <v>999</v>
      </c>
      <c r="V26" s="58">
        <f>IFERROR(INDEX(怪物属性参数!AC:AC,MATCH(主线怪物!E26,怪物属性参数!Q:Q,0)),"0")</f>
        <v>0</v>
      </c>
      <c r="W26" s="58" t="str">
        <f t="shared" si="1"/>
        <v>战斗曹焱兵</v>
      </c>
    </row>
    <row r="27" spans="1:23" ht="16.5" x14ac:dyDescent="0.2">
      <c r="A27" s="58">
        <f t="shared" si="2"/>
        <v>10024</v>
      </c>
      <c r="B27" s="58">
        <v>1</v>
      </c>
      <c r="C27" s="58">
        <f t="shared" si="3"/>
        <v>4</v>
      </c>
      <c r="D27" s="58" t="s">
        <v>38</v>
      </c>
      <c r="E27" s="58" t="str">
        <f>HLOOKUP(D27,主线关卡!$H:$M,MATCH(B27&amp;C27,主线关卡!$A:$A,0),FALSE)</f>
        <v>夏侯惇</v>
      </c>
      <c r="F27" s="58">
        <f>INDEX(主线关卡!D:D,MATCH(主线怪物!B27&amp;主线怪物!C27,主线关卡!A:A,0))</f>
        <v>4</v>
      </c>
      <c r="G27" s="58">
        <f>INDEX(怪物基础属性模板!B:B,MATCH(主线怪物!$F27,怪物基础属性模板!$A:$A,0))*IFERROR(INDEX(怪物属性参数!R:R,MATCH(主线怪物!E27,怪物属性参数!Q:Q,0)),1)</f>
        <v>60</v>
      </c>
      <c r="H27" s="58">
        <f>INDEX(怪物基础属性模板!C:C,MATCH(主线怪物!$F27,怪物基础属性模板!$A:$A,0))*IFERROR(INDEX(怪物属性参数!R:R,MATCH(主线怪物!E27,怪物属性参数!R:R,0)),1)</f>
        <v>20</v>
      </c>
      <c r="I27" s="58">
        <f>INT(INDEX(怪物基础属性模板!D:D,MATCH(主线怪物!$F27,怪物基础属性模板!$A:$A,0))*IFERROR(INDEX(怪物属性参数!R:R,MATCH(主线怪物!E27,怪物属性参数!S:S,0)),1)*INDEX(主线关卡!E:E,MATCH(主线怪物!B27&amp;主线怪物!C27,主线关卡!A:A,0)))</f>
        <v>400</v>
      </c>
      <c r="J27" s="58">
        <v>0</v>
      </c>
      <c r="K27" s="58">
        <v>0</v>
      </c>
      <c r="L27" s="58">
        <v>0</v>
      </c>
      <c r="M27" s="58">
        <v>0</v>
      </c>
      <c r="N27" s="58">
        <v>300</v>
      </c>
      <c r="O27" s="58">
        <v>0</v>
      </c>
      <c r="P27" s="58">
        <v>0</v>
      </c>
      <c r="Q27" s="58">
        <f>IFERROR(INDEX(怪物属性参数!AD:AD,MATCH(主线怪物!E27,怪物属性参数!Q:Q,0)),IF(MOD(A27,2)=0,1303015,1301001))</f>
        <v>1303012</v>
      </c>
      <c r="R27" s="15"/>
      <c r="S27" s="58" t="str">
        <f t="shared" si="0"/>
        <v>0</v>
      </c>
      <c r="T27" s="58">
        <f>IFERROR(INDEX(怪物属性参数!AA:AA,MATCH(主线怪物!E27,怪物属性参数!Q:Q,0)),"0")</f>
        <v>6</v>
      </c>
      <c r="U27" s="58">
        <f>IFERROR(INDEX(怪物属性参数!AB:AB,MATCH(主线怪物!E27,怪物属性参数!Q:Q,0)),"999")</f>
        <v>999</v>
      </c>
      <c r="V27" s="58">
        <f>IFERROR(INDEX(怪物属性参数!AC:AC,MATCH(主线怪物!E27,怪物属性参数!Q:Q,0)),"0")</f>
        <v>1</v>
      </c>
      <c r="W27" s="58" t="str">
        <f t="shared" si="1"/>
        <v>夏侯惇</v>
      </c>
    </row>
    <row r="28" spans="1:23" ht="16.5" x14ac:dyDescent="0.2">
      <c r="A28" s="58">
        <f t="shared" si="2"/>
        <v>10025</v>
      </c>
      <c r="B28" s="58">
        <v>1</v>
      </c>
      <c r="C28" s="58">
        <f t="shared" si="3"/>
        <v>5</v>
      </c>
      <c r="D28" s="58" t="s">
        <v>39</v>
      </c>
      <c r="E28" s="58" t="str">
        <f>HLOOKUP(D28,主线关卡!$H:$M,MATCH(B28&amp;C28,主线关卡!$A:$A,0),FALSE)</f>
        <v/>
      </c>
      <c r="F28" s="58">
        <f>INDEX(主线关卡!D:D,MATCH(主线怪物!B28&amp;主线怪物!C28,主线关卡!A:A,0))</f>
        <v>5</v>
      </c>
      <c r="G28" s="58">
        <f>INDEX(怪物基础属性模板!B:B,MATCH(主线怪物!$F28,怪物基础属性模板!$A:$A,0))*IFERROR(INDEX(怪物属性参数!R:R,MATCH(主线怪物!E28,怪物属性参数!Q:Q,0)),1)</f>
        <v>70</v>
      </c>
      <c r="H28" s="58">
        <f>INDEX(怪物基础属性模板!C:C,MATCH(主线怪物!$F28,怪物基础属性模板!$A:$A,0))*IFERROR(INDEX(怪物属性参数!R:R,MATCH(主线怪物!E28,怪物属性参数!R:R,0)),1)</f>
        <v>25</v>
      </c>
      <c r="I28" s="58">
        <f>INT(INDEX(怪物基础属性模板!D:D,MATCH(主线怪物!$F28,怪物基础属性模板!$A:$A,0))*IFERROR(INDEX(怪物属性参数!R:R,MATCH(主线怪物!E28,怪物属性参数!S:S,0)),1)*INDEX(主线关卡!E:E,MATCH(主线怪物!B28&amp;主线怪物!C28,主线关卡!A:A,0)))</f>
        <v>450</v>
      </c>
      <c r="J28" s="58">
        <v>0</v>
      </c>
      <c r="K28" s="58">
        <v>0</v>
      </c>
      <c r="L28" s="58">
        <v>0</v>
      </c>
      <c r="M28" s="58">
        <v>0</v>
      </c>
      <c r="N28" s="58">
        <v>300</v>
      </c>
      <c r="O28" s="58">
        <v>0</v>
      </c>
      <c r="P28" s="58">
        <v>0</v>
      </c>
      <c r="Q28" s="58">
        <f>IFERROR(INDEX(怪物属性参数!AD:AD,MATCH(主线怪物!E28,怪物属性参数!Q:Q,0)),IF(MOD(A28,2)=0,1303015,1301001))</f>
        <v>1301001</v>
      </c>
      <c r="R28" s="15"/>
      <c r="S28" s="58" t="str">
        <f t="shared" si="0"/>
        <v>0</v>
      </c>
      <c r="T28" s="58" t="str">
        <f>IFERROR(INDEX(怪物属性参数!AA:AA,MATCH(主线怪物!E28,怪物属性参数!Q:Q,0)),"0")</f>
        <v>0</v>
      </c>
      <c r="U28" s="58" t="str">
        <f>IFERROR(INDEX(怪物属性参数!AB:AB,MATCH(主线怪物!E28,怪物属性参数!Q:Q,0)),"999")</f>
        <v>999</v>
      </c>
      <c r="V28" s="58" t="str">
        <f>IFERROR(INDEX(怪物属性参数!AC:AC,MATCH(主线怪物!E28,怪物属性参数!Q:Q,0)),"0")</f>
        <v>0</v>
      </c>
      <c r="W28" s="58" t="str">
        <f t="shared" si="1"/>
        <v>常服曹焱兵</v>
      </c>
    </row>
    <row r="29" spans="1:23" ht="16.5" x14ac:dyDescent="0.2">
      <c r="A29" s="58">
        <f t="shared" si="2"/>
        <v>10026</v>
      </c>
      <c r="B29" s="58">
        <v>1</v>
      </c>
      <c r="C29" s="58">
        <f t="shared" si="3"/>
        <v>5</v>
      </c>
      <c r="D29" s="58" t="s">
        <v>36</v>
      </c>
      <c r="E29" s="58" t="str">
        <f>HLOOKUP(D29,主线关卡!$H:$M,MATCH(B29&amp;C29,主线关卡!$A:$A,0),FALSE)</f>
        <v/>
      </c>
      <c r="F29" s="58">
        <f>INDEX(主线关卡!D:D,MATCH(主线怪物!B29&amp;主线怪物!C29,主线关卡!A:A,0))</f>
        <v>5</v>
      </c>
      <c r="G29" s="58">
        <f>INDEX(怪物基础属性模板!B:B,MATCH(主线怪物!$F29,怪物基础属性模板!$A:$A,0))*IFERROR(INDEX(怪物属性参数!R:R,MATCH(主线怪物!E29,怪物属性参数!Q:Q,0)),1)</f>
        <v>70</v>
      </c>
      <c r="H29" s="58">
        <f>INDEX(怪物基础属性模板!C:C,MATCH(主线怪物!$F29,怪物基础属性模板!$A:$A,0))*IFERROR(INDEX(怪物属性参数!R:R,MATCH(主线怪物!E29,怪物属性参数!R:R,0)),1)</f>
        <v>25</v>
      </c>
      <c r="I29" s="58">
        <f>INT(INDEX(怪物基础属性模板!D:D,MATCH(主线怪物!$F29,怪物基础属性模板!$A:$A,0))*IFERROR(INDEX(怪物属性参数!R:R,MATCH(主线怪物!E29,怪物属性参数!S:S,0)),1)*INDEX(主线关卡!E:E,MATCH(主线怪物!B29&amp;主线怪物!C29,主线关卡!A:A,0)))</f>
        <v>450</v>
      </c>
      <c r="J29" s="58">
        <v>0</v>
      </c>
      <c r="K29" s="58">
        <v>0</v>
      </c>
      <c r="L29" s="58">
        <v>0</v>
      </c>
      <c r="M29" s="58">
        <v>0</v>
      </c>
      <c r="N29" s="58">
        <v>300</v>
      </c>
      <c r="O29" s="58">
        <v>0</v>
      </c>
      <c r="P29" s="58">
        <v>0</v>
      </c>
      <c r="Q29" s="58">
        <f>IFERROR(INDEX(怪物属性参数!AD:AD,MATCH(主线怪物!E29,怪物属性参数!Q:Q,0)),IF(MOD(A29,2)=0,1303015,1301001))</f>
        <v>1303015</v>
      </c>
      <c r="R29" s="15"/>
      <c r="S29" s="58" t="str">
        <f t="shared" si="0"/>
        <v>0</v>
      </c>
      <c r="T29" s="58" t="str">
        <f>IFERROR(INDEX(怪物属性参数!AA:AA,MATCH(主线怪物!E29,怪物属性参数!Q:Q,0)),"0")</f>
        <v>0</v>
      </c>
      <c r="U29" s="58" t="str">
        <f>IFERROR(INDEX(怪物属性参数!AB:AB,MATCH(主线怪物!E29,怪物属性参数!Q:Q,0)),"999")</f>
        <v>999</v>
      </c>
      <c r="V29" s="58" t="str">
        <f>IFERROR(INDEX(怪物属性参数!AC:AC,MATCH(主线怪物!E29,怪物属性参数!Q:Q,0)),"0")</f>
        <v>0</v>
      </c>
      <c r="W29" s="58" t="str">
        <f t="shared" si="1"/>
        <v>于禁</v>
      </c>
    </row>
    <row r="30" spans="1:23" ht="16.5" x14ac:dyDescent="0.2">
      <c r="A30" s="58">
        <f t="shared" si="2"/>
        <v>10027</v>
      </c>
      <c r="B30" s="58">
        <v>1</v>
      </c>
      <c r="C30" s="58">
        <f t="shared" si="3"/>
        <v>5</v>
      </c>
      <c r="D30" s="58" t="s">
        <v>40</v>
      </c>
      <c r="E30" s="58" t="str">
        <f>HLOOKUP(D30,主线关卡!$H:$M,MATCH(B30&amp;C30,主线关卡!$A:$A,0),FALSE)</f>
        <v/>
      </c>
      <c r="F30" s="58">
        <f>INDEX(主线关卡!D:D,MATCH(主线怪物!B30&amp;主线怪物!C30,主线关卡!A:A,0))</f>
        <v>5</v>
      </c>
      <c r="G30" s="58">
        <f>INDEX(怪物基础属性模板!B:B,MATCH(主线怪物!$F30,怪物基础属性模板!$A:$A,0))*IFERROR(INDEX(怪物属性参数!R:R,MATCH(主线怪物!E30,怪物属性参数!Q:Q,0)),1)</f>
        <v>70</v>
      </c>
      <c r="H30" s="58">
        <f>INDEX(怪物基础属性模板!C:C,MATCH(主线怪物!$F30,怪物基础属性模板!$A:$A,0))*IFERROR(INDEX(怪物属性参数!R:R,MATCH(主线怪物!E30,怪物属性参数!R:R,0)),1)</f>
        <v>25</v>
      </c>
      <c r="I30" s="58">
        <f>INT(INDEX(怪物基础属性模板!D:D,MATCH(主线怪物!$F30,怪物基础属性模板!$A:$A,0))*IFERROR(INDEX(怪物属性参数!R:R,MATCH(主线怪物!E30,怪物属性参数!S:S,0)),1)*INDEX(主线关卡!E:E,MATCH(主线怪物!B30&amp;主线怪物!C30,主线关卡!A:A,0)))</f>
        <v>450</v>
      </c>
      <c r="J30" s="58">
        <v>0</v>
      </c>
      <c r="K30" s="58">
        <v>0</v>
      </c>
      <c r="L30" s="58">
        <v>0</v>
      </c>
      <c r="M30" s="58">
        <v>0</v>
      </c>
      <c r="N30" s="58">
        <v>300</v>
      </c>
      <c r="O30" s="58">
        <v>0</v>
      </c>
      <c r="P30" s="58">
        <v>0</v>
      </c>
      <c r="Q30" s="58">
        <f>IFERROR(INDEX(怪物属性参数!AD:AD,MATCH(主线怪物!E30,怪物属性参数!Q:Q,0)),IF(MOD(A30,2)=0,1303015,1301001))</f>
        <v>1301001</v>
      </c>
      <c r="R30" s="15"/>
      <c r="S30" s="58" t="str">
        <f t="shared" si="0"/>
        <v>0</v>
      </c>
      <c r="T30" s="58" t="str">
        <f>IFERROR(INDEX(怪物属性参数!AA:AA,MATCH(主线怪物!E30,怪物属性参数!Q:Q,0)),"0")</f>
        <v>0</v>
      </c>
      <c r="U30" s="58" t="str">
        <f>IFERROR(INDEX(怪物属性参数!AB:AB,MATCH(主线怪物!E30,怪物属性参数!Q:Q,0)),"999")</f>
        <v>999</v>
      </c>
      <c r="V30" s="58" t="str">
        <f>IFERROR(INDEX(怪物属性参数!AC:AC,MATCH(主线怪物!E30,怪物属性参数!Q:Q,0)),"0")</f>
        <v>0</v>
      </c>
      <c r="W30" s="58" t="str">
        <f t="shared" si="1"/>
        <v>常服曹焱兵</v>
      </c>
    </row>
    <row r="31" spans="1:23" ht="16.5" x14ac:dyDescent="0.2">
      <c r="A31" s="58">
        <f t="shared" si="2"/>
        <v>10028</v>
      </c>
      <c r="B31" s="58">
        <v>1</v>
      </c>
      <c r="C31" s="58">
        <f t="shared" si="3"/>
        <v>5</v>
      </c>
      <c r="D31" s="58" t="s">
        <v>37</v>
      </c>
      <c r="E31" s="58" t="str">
        <f>HLOOKUP(D31,主线关卡!$H:$M,MATCH(B31&amp;C31,主线关卡!$A:$A,0),FALSE)</f>
        <v/>
      </c>
      <c r="F31" s="58">
        <f>INDEX(主线关卡!D:D,MATCH(主线怪物!B31&amp;主线怪物!C31,主线关卡!A:A,0))</f>
        <v>5</v>
      </c>
      <c r="G31" s="58">
        <f>INDEX(怪物基础属性模板!B:B,MATCH(主线怪物!$F31,怪物基础属性模板!$A:$A,0))*IFERROR(INDEX(怪物属性参数!R:R,MATCH(主线怪物!E31,怪物属性参数!Q:Q,0)),1)</f>
        <v>70</v>
      </c>
      <c r="H31" s="58">
        <f>INDEX(怪物基础属性模板!C:C,MATCH(主线怪物!$F31,怪物基础属性模板!$A:$A,0))*IFERROR(INDEX(怪物属性参数!R:R,MATCH(主线怪物!E31,怪物属性参数!R:R,0)),1)</f>
        <v>25</v>
      </c>
      <c r="I31" s="58">
        <f>INT(INDEX(怪物基础属性模板!D:D,MATCH(主线怪物!$F31,怪物基础属性模板!$A:$A,0))*IFERROR(INDEX(怪物属性参数!R:R,MATCH(主线怪物!E31,怪物属性参数!S:S,0)),1)*INDEX(主线关卡!E:E,MATCH(主线怪物!B31&amp;主线怪物!C31,主线关卡!A:A,0)))</f>
        <v>450</v>
      </c>
      <c r="J31" s="58">
        <v>0</v>
      </c>
      <c r="K31" s="58">
        <v>0</v>
      </c>
      <c r="L31" s="58">
        <v>0</v>
      </c>
      <c r="M31" s="58">
        <v>0</v>
      </c>
      <c r="N31" s="58">
        <v>300</v>
      </c>
      <c r="O31" s="58">
        <v>0</v>
      </c>
      <c r="P31" s="58">
        <v>0</v>
      </c>
      <c r="Q31" s="58">
        <f>IFERROR(INDEX(怪物属性参数!AD:AD,MATCH(主线怪物!E31,怪物属性参数!Q:Q,0)),IF(MOD(A31,2)=0,1303015,1301001))</f>
        <v>1303015</v>
      </c>
      <c r="R31" s="15"/>
      <c r="S31" s="58" t="str">
        <f t="shared" si="0"/>
        <v>0</v>
      </c>
      <c r="T31" s="58" t="str">
        <f>IFERROR(INDEX(怪物属性参数!AA:AA,MATCH(主线怪物!E31,怪物属性参数!Q:Q,0)),"0")</f>
        <v>0</v>
      </c>
      <c r="U31" s="58" t="str">
        <f>IFERROR(INDEX(怪物属性参数!AB:AB,MATCH(主线怪物!E31,怪物属性参数!Q:Q,0)),"999")</f>
        <v>999</v>
      </c>
      <c r="V31" s="58" t="str">
        <f>IFERROR(INDEX(怪物属性参数!AC:AC,MATCH(主线怪物!E31,怪物属性参数!Q:Q,0)),"0")</f>
        <v>0</v>
      </c>
      <c r="W31" s="58" t="str">
        <f t="shared" si="1"/>
        <v>于禁</v>
      </c>
    </row>
    <row r="32" spans="1:23" ht="16.5" x14ac:dyDescent="0.2">
      <c r="A32" s="58">
        <f t="shared" si="2"/>
        <v>10029</v>
      </c>
      <c r="B32" s="58">
        <v>1</v>
      </c>
      <c r="C32" s="58">
        <f t="shared" si="3"/>
        <v>5</v>
      </c>
      <c r="D32" s="58" t="s">
        <v>41</v>
      </c>
      <c r="E32" s="58" t="str">
        <f>HLOOKUP(D32,主线关卡!$H:$M,MATCH(B32&amp;C32,主线关卡!$A:$A,0),FALSE)</f>
        <v/>
      </c>
      <c r="F32" s="58">
        <f>INDEX(主线关卡!D:D,MATCH(主线怪物!B32&amp;主线怪物!C32,主线关卡!A:A,0))</f>
        <v>5</v>
      </c>
      <c r="G32" s="58">
        <f>INDEX(怪物基础属性模板!B:B,MATCH(主线怪物!$F32,怪物基础属性模板!$A:$A,0))*IFERROR(INDEX(怪物属性参数!R:R,MATCH(主线怪物!E32,怪物属性参数!Q:Q,0)),1)</f>
        <v>70</v>
      </c>
      <c r="H32" s="58">
        <f>INDEX(怪物基础属性模板!C:C,MATCH(主线怪物!$F32,怪物基础属性模板!$A:$A,0))*IFERROR(INDEX(怪物属性参数!R:R,MATCH(主线怪物!E32,怪物属性参数!R:R,0)),1)</f>
        <v>25</v>
      </c>
      <c r="I32" s="58">
        <f>INT(INDEX(怪物基础属性模板!D:D,MATCH(主线怪物!$F32,怪物基础属性模板!$A:$A,0))*IFERROR(INDEX(怪物属性参数!R:R,MATCH(主线怪物!E32,怪物属性参数!S:S,0)),1)*INDEX(主线关卡!E:E,MATCH(主线怪物!B32&amp;主线怪物!C32,主线关卡!A:A,0)))</f>
        <v>450</v>
      </c>
      <c r="J32" s="58">
        <v>0</v>
      </c>
      <c r="K32" s="58">
        <v>0</v>
      </c>
      <c r="L32" s="58">
        <v>0</v>
      </c>
      <c r="M32" s="58">
        <v>0</v>
      </c>
      <c r="N32" s="58">
        <v>300</v>
      </c>
      <c r="O32" s="58">
        <v>0</v>
      </c>
      <c r="P32" s="58">
        <v>0</v>
      </c>
      <c r="Q32" s="58">
        <f>IFERROR(INDEX(怪物属性参数!AD:AD,MATCH(主线怪物!E32,怪物属性参数!Q:Q,0)),IF(MOD(A32,2)=0,1303015,1301001))</f>
        <v>1301001</v>
      </c>
      <c r="R32" s="15"/>
      <c r="S32" s="58" t="str">
        <f t="shared" si="0"/>
        <v>0</v>
      </c>
      <c r="T32" s="58" t="str">
        <f>IFERROR(INDEX(怪物属性参数!AA:AA,MATCH(主线怪物!E32,怪物属性参数!Q:Q,0)),"0")</f>
        <v>0</v>
      </c>
      <c r="U32" s="58" t="str">
        <f>IFERROR(INDEX(怪物属性参数!AB:AB,MATCH(主线怪物!E32,怪物属性参数!Q:Q,0)),"999")</f>
        <v>999</v>
      </c>
      <c r="V32" s="58" t="str">
        <f>IFERROR(INDEX(怪物属性参数!AC:AC,MATCH(主线怪物!E32,怪物属性参数!Q:Q,0)),"0")</f>
        <v>0</v>
      </c>
      <c r="W32" s="58" t="str">
        <f t="shared" si="1"/>
        <v>常服曹焱兵</v>
      </c>
    </row>
    <row r="33" spans="1:23" ht="16.5" x14ac:dyDescent="0.2">
      <c r="A33" s="58">
        <f t="shared" si="2"/>
        <v>10030</v>
      </c>
      <c r="B33" s="58">
        <v>1</v>
      </c>
      <c r="C33" s="58">
        <f t="shared" si="3"/>
        <v>5</v>
      </c>
      <c r="D33" s="58" t="s">
        <v>38</v>
      </c>
      <c r="E33" s="58" t="str">
        <f>HLOOKUP(D33,主线关卡!$H:$M,MATCH(B33&amp;C33,主线关卡!$A:$A,0),FALSE)</f>
        <v/>
      </c>
      <c r="F33" s="58">
        <f>INDEX(主线关卡!D:D,MATCH(主线怪物!B33&amp;主线怪物!C33,主线关卡!A:A,0))</f>
        <v>5</v>
      </c>
      <c r="G33" s="58">
        <f>INDEX(怪物基础属性模板!B:B,MATCH(主线怪物!$F33,怪物基础属性模板!$A:$A,0))*IFERROR(INDEX(怪物属性参数!R:R,MATCH(主线怪物!E33,怪物属性参数!Q:Q,0)),1)</f>
        <v>70</v>
      </c>
      <c r="H33" s="58">
        <f>INDEX(怪物基础属性模板!C:C,MATCH(主线怪物!$F33,怪物基础属性模板!$A:$A,0))*IFERROR(INDEX(怪物属性参数!R:R,MATCH(主线怪物!E33,怪物属性参数!R:R,0)),1)</f>
        <v>25</v>
      </c>
      <c r="I33" s="58">
        <f>INT(INDEX(怪物基础属性模板!D:D,MATCH(主线怪物!$F33,怪物基础属性模板!$A:$A,0))*IFERROR(INDEX(怪物属性参数!R:R,MATCH(主线怪物!E33,怪物属性参数!S:S,0)),1)*INDEX(主线关卡!E:E,MATCH(主线怪物!B33&amp;主线怪物!C33,主线关卡!A:A,0)))</f>
        <v>450</v>
      </c>
      <c r="J33" s="58">
        <v>0</v>
      </c>
      <c r="K33" s="58">
        <v>0</v>
      </c>
      <c r="L33" s="58">
        <v>0</v>
      </c>
      <c r="M33" s="58">
        <v>0</v>
      </c>
      <c r="N33" s="58">
        <v>300</v>
      </c>
      <c r="O33" s="58">
        <v>0</v>
      </c>
      <c r="P33" s="58">
        <v>0</v>
      </c>
      <c r="Q33" s="58">
        <f>IFERROR(INDEX(怪物属性参数!AD:AD,MATCH(主线怪物!E33,怪物属性参数!Q:Q,0)),IF(MOD(A33,2)=0,1303015,1301001))</f>
        <v>1303015</v>
      </c>
      <c r="R33" s="15"/>
      <c r="S33" s="58" t="str">
        <f t="shared" si="0"/>
        <v>0</v>
      </c>
      <c r="T33" s="58" t="str">
        <f>IFERROR(INDEX(怪物属性参数!AA:AA,MATCH(主线怪物!E33,怪物属性参数!Q:Q,0)),"0")</f>
        <v>0</v>
      </c>
      <c r="U33" s="58" t="str">
        <f>IFERROR(INDEX(怪物属性参数!AB:AB,MATCH(主线怪物!E33,怪物属性参数!Q:Q,0)),"999")</f>
        <v>999</v>
      </c>
      <c r="V33" s="58" t="str">
        <f>IFERROR(INDEX(怪物属性参数!AC:AC,MATCH(主线怪物!E33,怪物属性参数!Q:Q,0)),"0")</f>
        <v>0</v>
      </c>
      <c r="W33" s="58" t="str">
        <f t="shared" si="1"/>
        <v>于禁</v>
      </c>
    </row>
    <row r="34" spans="1:23" ht="16.5" x14ac:dyDescent="0.2">
      <c r="A34" s="58">
        <f t="shared" si="2"/>
        <v>10031</v>
      </c>
      <c r="B34" s="58">
        <v>1</v>
      </c>
      <c r="C34" s="58">
        <f t="shared" si="3"/>
        <v>6</v>
      </c>
      <c r="D34" s="58" t="s">
        <v>39</v>
      </c>
      <c r="E34" s="58" t="str">
        <f>HLOOKUP(D34,主线关卡!$H:$M,MATCH(B34&amp;C34,主线关卡!$A:$A,0),FALSE)</f>
        <v>战斗夏玲</v>
      </c>
      <c r="F34" s="58">
        <f>INDEX(主线关卡!D:D,MATCH(主线怪物!B34&amp;主线怪物!C34,主线关卡!A:A,0))</f>
        <v>6</v>
      </c>
      <c r="G34" s="58">
        <f>INDEX(怪物基础属性模板!B:B,MATCH(主线怪物!$F34,怪物基础属性模板!$A:$A,0))*IFERROR(INDEX(怪物属性参数!R:R,MATCH(主线怪物!E34,怪物属性参数!Q:Q,0)),1)</f>
        <v>80</v>
      </c>
      <c r="H34" s="58">
        <f>INDEX(怪物基础属性模板!C:C,MATCH(主线怪物!$F34,怪物基础属性模板!$A:$A,0))*IFERROR(INDEX(怪物属性参数!R:R,MATCH(主线怪物!E34,怪物属性参数!R:R,0)),1)</f>
        <v>30</v>
      </c>
      <c r="I34" s="58">
        <f>INT(INDEX(怪物基础属性模板!D:D,MATCH(主线怪物!$F34,怪物基础属性模板!$A:$A,0))*IFERROR(INDEX(怪物属性参数!R:R,MATCH(主线怪物!E34,怪物属性参数!S:S,0)),1)*INDEX(主线关卡!E:E,MATCH(主线怪物!B34&amp;主线怪物!C34,主线关卡!A:A,0)))</f>
        <v>500</v>
      </c>
      <c r="J34" s="58">
        <v>0</v>
      </c>
      <c r="K34" s="58">
        <v>0</v>
      </c>
      <c r="L34" s="58">
        <v>0</v>
      </c>
      <c r="M34" s="58">
        <v>0</v>
      </c>
      <c r="N34" s="58">
        <v>300</v>
      </c>
      <c r="O34" s="58">
        <v>0</v>
      </c>
      <c r="P34" s="58">
        <v>0</v>
      </c>
      <c r="Q34" s="58" t="str">
        <f>IFERROR(INDEX(怪物属性参数!AD:AD,MATCH(主线怪物!E34,怪物属性参数!Q:Q,0)),IF(MOD(A34,2)=0,1303015,1301001))</f>
        <v>1301003#1302003</v>
      </c>
      <c r="R34" s="15"/>
      <c r="S34" s="58">
        <f t="shared" si="0"/>
        <v>10032</v>
      </c>
      <c r="T34" s="58">
        <f>IFERROR(INDEX(怪物属性参数!AA:AA,MATCH(主线怪物!E34,怪物属性参数!Q:Q,0)),"0")</f>
        <v>0</v>
      </c>
      <c r="U34" s="58">
        <f>IFERROR(INDEX(怪物属性参数!AB:AB,MATCH(主线怪物!E34,怪物属性参数!Q:Q,0)),"999")</f>
        <v>999</v>
      </c>
      <c r="V34" s="58">
        <f>IFERROR(INDEX(怪物属性参数!AC:AC,MATCH(主线怪物!E34,怪物属性参数!Q:Q,0)),"0")</f>
        <v>0</v>
      </c>
      <c r="W34" s="58" t="str">
        <f t="shared" si="1"/>
        <v>战斗夏玲</v>
      </c>
    </row>
    <row r="35" spans="1:23" ht="16.5" x14ac:dyDescent="0.2">
      <c r="A35" s="58">
        <f t="shared" si="2"/>
        <v>10032</v>
      </c>
      <c r="B35" s="58">
        <v>1</v>
      </c>
      <c r="C35" s="58">
        <f t="shared" si="3"/>
        <v>6</v>
      </c>
      <c r="D35" s="58" t="s">
        <v>36</v>
      </c>
      <c r="E35" s="58" t="str">
        <f>HLOOKUP(D35,主线关卡!$H:$M,MATCH(B35&amp;C35,主线关卡!$A:$A,0),FALSE)</f>
        <v>李轩辕</v>
      </c>
      <c r="F35" s="58">
        <f>INDEX(主线关卡!D:D,MATCH(主线怪物!B35&amp;主线怪物!C35,主线关卡!A:A,0))</f>
        <v>6</v>
      </c>
      <c r="G35" s="58">
        <f>INDEX(怪物基础属性模板!B:B,MATCH(主线怪物!$F35,怪物基础属性模板!$A:$A,0))*IFERROR(INDEX(怪物属性参数!R:R,MATCH(主线怪物!E35,怪物属性参数!Q:Q,0)),1)</f>
        <v>80</v>
      </c>
      <c r="H35" s="58">
        <f>INDEX(怪物基础属性模板!C:C,MATCH(主线怪物!$F35,怪物基础属性模板!$A:$A,0))*IFERROR(INDEX(怪物属性参数!R:R,MATCH(主线怪物!E35,怪物属性参数!R:R,0)),1)</f>
        <v>30</v>
      </c>
      <c r="I35" s="58">
        <f>INT(INDEX(怪物基础属性模板!D:D,MATCH(主线怪物!$F35,怪物基础属性模板!$A:$A,0))*IFERROR(INDEX(怪物属性参数!R:R,MATCH(主线怪物!E35,怪物属性参数!S:S,0)),1)*INDEX(主线关卡!E:E,MATCH(主线怪物!B35&amp;主线怪物!C35,主线关卡!A:A,0)))</f>
        <v>500</v>
      </c>
      <c r="J35" s="58">
        <v>0</v>
      </c>
      <c r="K35" s="58">
        <v>0</v>
      </c>
      <c r="L35" s="58">
        <v>0</v>
      </c>
      <c r="M35" s="58">
        <v>0</v>
      </c>
      <c r="N35" s="58">
        <v>300</v>
      </c>
      <c r="O35" s="58">
        <v>0</v>
      </c>
      <c r="P35" s="58">
        <v>0</v>
      </c>
      <c r="Q35" s="58">
        <f>IFERROR(INDEX(怪物属性参数!AD:AD,MATCH(主线怪物!E35,怪物属性参数!Q:Q,0)),IF(MOD(A35,2)=0,1303015,1301001))</f>
        <v>1303005</v>
      </c>
      <c r="R35" s="15"/>
      <c r="S35" s="58" t="str">
        <f t="shared" si="0"/>
        <v>0</v>
      </c>
      <c r="T35" s="58">
        <f>IFERROR(INDEX(怪物属性参数!AA:AA,MATCH(主线怪物!E35,怪物属性参数!Q:Q,0)),"0")</f>
        <v>2</v>
      </c>
      <c r="U35" s="58">
        <f>IFERROR(INDEX(怪物属性参数!AB:AB,MATCH(主线怪物!E35,怪物属性参数!Q:Q,0)),"999")</f>
        <v>999</v>
      </c>
      <c r="V35" s="58">
        <f>IFERROR(INDEX(怪物属性参数!AC:AC,MATCH(主线怪物!E35,怪物属性参数!Q:Q,0)),"0")</f>
        <v>3</v>
      </c>
      <c r="W35" s="58" t="str">
        <f t="shared" si="1"/>
        <v>李轩辕</v>
      </c>
    </row>
    <row r="36" spans="1:23" ht="16.5" x14ac:dyDescent="0.2">
      <c r="A36" s="58">
        <f t="shared" si="2"/>
        <v>10033</v>
      </c>
      <c r="B36" s="58">
        <v>1</v>
      </c>
      <c r="C36" s="58">
        <f t="shared" si="3"/>
        <v>6</v>
      </c>
      <c r="D36" s="58" t="s">
        <v>40</v>
      </c>
      <c r="E36" s="58" t="str">
        <f>HLOOKUP(D36,主线关卡!$H:$M,MATCH(B36&amp;C36,主线关卡!$A:$A,0),FALSE)</f>
        <v>常服曹焱兵</v>
      </c>
      <c r="F36" s="58">
        <f>INDEX(主线关卡!D:D,MATCH(主线怪物!B36&amp;主线怪物!C36,主线关卡!A:A,0))</f>
        <v>6</v>
      </c>
      <c r="G36" s="58">
        <f>INDEX(怪物基础属性模板!B:B,MATCH(主线怪物!$F36,怪物基础属性模板!$A:$A,0))*IFERROR(INDEX(怪物属性参数!R:R,MATCH(主线怪物!E36,怪物属性参数!Q:Q,0)),1)</f>
        <v>80</v>
      </c>
      <c r="H36" s="58">
        <f>INDEX(怪物基础属性模板!C:C,MATCH(主线怪物!$F36,怪物基础属性模板!$A:$A,0))*IFERROR(INDEX(怪物属性参数!R:R,MATCH(主线怪物!E36,怪物属性参数!R:R,0)),1)</f>
        <v>30</v>
      </c>
      <c r="I36" s="58">
        <f>INT(INDEX(怪物基础属性模板!D:D,MATCH(主线怪物!$F36,怪物基础属性模板!$A:$A,0))*IFERROR(INDEX(怪物属性参数!R:R,MATCH(主线怪物!E36,怪物属性参数!S:S,0)),1)*INDEX(主线关卡!E:E,MATCH(主线怪物!B36&amp;主线怪物!C36,主线关卡!A:A,0)))</f>
        <v>500</v>
      </c>
      <c r="J36" s="58">
        <v>0</v>
      </c>
      <c r="K36" s="58">
        <v>0</v>
      </c>
      <c r="L36" s="58">
        <v>0</v>
      </c>
      <c r="M36" s="58">
        <v>0</v>
      </c>
      <c r="N36" s="58">
        <v>300</v>
      </c>
      <c r="O36" s="58">
        <v>0</v>
      </c>
      <c r="P36" s="58">
        <v>0</v>
      </c>
      <c r="Q36" s="58" t="str">
        <f>IFERROR(INDEX(怪物属性参数!AD:AD,MATCH(主线怪物!E36,怪物属性参数!Q:Q,0)),IF(MOD(A36,2)=0,1303015,1301001))</f>
        <v>1301001#1302001</v>
      </c>
      <c r="R36" s="15"/>
      <c r="S36" s="58">
        <f t="shared" si="0"/>
        <v>10034</v>
      </c>
      <c r="T36" s="58">
        <f>IFERROR(INDEX(怪物属性参数!AA:AA,MATCH(主线怪物!E36,怪物属性参数!Q:Q,0)),"0")</f>
        <v>0</v>
      </c>
      <c r="U36" s="58">
        <f>IFERROR(INDEX(怪物属性参数!AB:AB,MATCH(主线怪物!E36,怪物属性参数!Q:Q,0)),"999")</f>
        <v>999</v>
      </c>
      <c r="V36" s="58">
        <f>IFERROR(INDEX(怪物属性参数!AC:AC,MATCH(主线怪物!E36,怪物属性参数!Q:Q,0)),"0")</f>
        <v>0</v>
      </c>
      <c r="W36" s="58" t="str">
        <f t="shared" si="1"/>
        <v>常服曹焱兵</v>
      </c>
    </row>
    <row r="37" spans="1:23" ht="16.5" x14ac:dyDescent="0.2">
      <c r="A37" s="58">
        <f t="shared" si="2"/>
        <v>10034</v>
      </c>
      <c r="B37" s="58">
        <v>1</v>
      </c>
      <c r="C37" s="58">
        <f t="shared" si="3"/>
        <v>6</v>
      </c>
      <c r="D37" s="58" t="s">
        <v>37</v>
      </c>
      <c r="E37" s="58" t="str">
        <f>HLOOKUP(D37,主线关卡!$H:$M,MATCH(B37&amp;C37,主线关卡!$A:$A,0),FALSE)</f>
        <v>于禁</v>
      </c>
      <c r="F37" s="58">
        <f>INDEX(主线关卡!D:D,MATCH(主线怪物!B37&amp;主线怪物!C37,主线关卡!A:A,0))</f>
        <v>6</v>
      </c>
      <c r="G37" s="58">
        <f>INDEX(怪物基础属性模板!B:B,MATCH(主线怪物!$F37,怪物基础属性模板!$A:$A,0))*IFERROR(INDEX(怪物属性参数!R:R,MATCH(主线怪物!E37,怪物属性参数!Q:Q,0)),1)</f>
        <v>80</v>
      </c>
      <c r="H37" s="58">
        <f>INDEX(怪物基础属性模板!C:C,MATCH(主线怪物!$F37,怪物基础属性模板!$A:$A,0))*IFERROR(INDEX(怪物属性参数!R:R,MATCH(主线怪物!E37,怪物属性参数!R:R,0)),1)</f>
        <v>30</v>
      </c>
      <c r="I37" s="58">
        <f>INT(INDEX(怪物基础属性模板!D:D,MATCH(主线怪物!$F37,怪物基础属性模板!$A:$A,0))*IFERROR(INDEX(怪物属性参数!R:R,MATCH(主线怪物!E37,怪物属性参数!S:S,0)),1)*INDEX(主线关卡!E:E,MATCH(主线怪物!B37&amp;主线怪物!C37,主线关卡!A:A,0)))</f>
        <v>500</v>
      </c>
      <c r="J37" s="58">
        <v>0</v>
      </c>
      <c r="K37" s="58">
        <v>0</v>
      </c>
      <c r="L37" s="58">
        <v>0</v>
      </c>
      <c r="M37" s="58">
        <v>0</v>
      </c>
      <c r="N37" s="58">
        <v>300</v>
      </c>
      <c r="O37" s="58">
        <v>0</v>
      </c>
      <c r="P37" s="58">
        <v>0</v>
      </c>
      <c r="Q37" s="58">
        <f>IFERROR(INDEX(怪物属性参数!AD:AD,MATCH(主线怪物!E37,怪物属性参数!Q:Q,0)),IF(MOD(A37,2)=0,1303015,1301001))</f>
        <v>1303015</v>
      </c>
      <c r="R37" s="15"/>
      <c r="S37" s="58" t="str">
        <f t="shared" si="0"/>
        <v>0</v>
      </c>
      <c r="T37" s="58">
        <f>IFERROR(INDEX(怪物属性参数!AA:AA,MATCH(主线怪物!E37,怪物属性参数!Q:Q,0)),"0")</f>
        <v>4</v>
      </c>
      <c r="U37" s="58">
        <f>IFERROR(INDEX(怪物属性参数!AB:AB,MATCH(主线怪物!E37,怪物属性参数!Q:Q,0)),"999")</f>
        <v>999</v>
      </c>
      <c r="V37" s="58">
        <f>IFERROR(INDEX(怪物属性参数!AC:AC,MATCH(主线怪物!E37,怪物属性参数!Q:Q,0)),"0")</f>
        <v>2</v>
      </c>
      <c r="W37" s="58" t="str">
        <f t="shared" si="1"/>
        <v>于禁</v>
      </c>
    </row>
    <row r="38" spans="1:23" ht="16.5" x14ac:dyDescent="0.2">
      <c r="A38" s="58">
        <f t="shared" si="2"/>
        <v>10035</v>
      </c>
      <c r="B38" s="58">
        <v>1</v>
      </c>
      <c r="C38" s="58">
        <f t="shared" si="3"/>
        <v>6</v>
      </c>
      <c r="D38" s="58" t="s">
        <v>41</v>
      </c>
      <c r="E38" s="58" t="str">
        <f>HLOOKUP(D38,主线关卡!$H:$M,MATCH(B38&amp;C38,主线关卡!$A:$A,0),FALSE)</f>
        <v>曹玄亮</v>
      </c>
      <c r="F38" s="58">
        <f>INDEX(主线关卡!D:D,MATCH(主线怪物!B38&amp;主线怪物!C38,主线关卡!A:A,0))</f>
        <v>6</v>
      </c>
      <c r="G38" s="58">
        <f>INDEX(怪物基础属性模板!B:B,MATCH(主线怪物!$F38,怪物基础属性模板!$A:$A,0))*IFERROR(INDEX(怪物属性参数!R:R,MATCH(主线怪物!E38,怪物属性参数!Q:Q,0)),1)</f>
        <v>80</v>
      </c>
      <c r="H38" s="58">
        <f>INDEX(怪物基础属性模板!C:C,MATCH(主线怪物!$F38,怪物基础属性模板!$A:$A,0))*IFERROR(INDEX(怪物属性参数!R:R,MATCH(主线怪物!E38,怪物属性参数!R:R,0)),1)</f>
        <v>30</v>
      </c>
      <c r="I38" s="58">
        <f>INT(INDEX(怪物基础属性模板!D:D,MATCH(主线怪物!$F38,怪物基础属性模板!$A:$A,0))*IFERROR(INDEX(怪物属性参数!R:R,MATCH(主线怪物!E38,怪物属性参数!S:S,0)),1)*INDEX(主线关卡!E:E,MATCH(主线怪物!B38&amp;主线怪物!C38,主线关卡!A:A,0)))</f>
        <v>500</v>
      </c>
      <c r="J38" s="58">
        <v>0</v>
      </c>
      <c r="K38" s="58">
        <v>0</v>
      </c>
      <c r="L38" s="58">
        <v>0</v>
      </c>
      <c r="M38" s="58">
        <v>0</v>
      </c>
      <c r="N38" s="58">
        <v>300</v>
      </c>
      <c r="O38" s="58">
        <v>0</v>
      </c>
      <c r="P38" s="58">
        <v>0</v>
      </c>
      <c r="Q38" s="58" t="str">
        <f>IFERROR(INDEX(怪物属性参数!AD:AD,MATCH(主线怪物!E38,怪物属性参数!Q:Q,0)),IF(MOD(A38,2)=0,1303015,1301001))</f>
        <v>1301002#1302002</v>
      </c>
      <c r="R38" s="15"/>
      <c r="S38" s="58">
        <f t="shared" si="0"/>
        <v>10036</v>
      </c>
      <c r="T38" s="58">
        <f>IFERROR(INDEX(怪物属性参数!AA:AA,MATCH(主线怪物!E38,怪物属性参数!Q:Q,0)),"0")</f>
        <v>0</v>
      </c>
      <c r="U38" s="58">
        <f>IFERROR(INDEX(怪物属性参数!AB:AB,MATCH(主线怪物!E38,怪物属性参数!Q:Q,0)),"999")</f>
        <v>999</v>
      </c>
      <c r="V38" s="58">
        <f>IFERROR(INDEX(怪物属性参数!AC:AC,MATCH(主线怪物!E38,怪物属性参数!Q:Q,0)),"0")</f>
        <v>0</v>
      </c>
      <c r="W38" s="58" t="str">
        <f t="shared" si="1"/>
        <v>曹玄亮</v>
      </c>
    </row>
    <row r="39" spans="1:23" ht="16.5" x14ac:dyDescent="0.2">
      <c r="A39" s="58">
        <f t="shared" si="2"/>
        <v>10036</v>
      </c>
      <c r="B39" s="58">
        <v>1</v>
      </c>
      <c r="C39" s="58">
        <f t="shared" si="3"/>
        <v>6</v>
      </c>
      <c r="D39" s="58" t="s">
        <v>38</v>
      </c>
      <c r="E39" s="58" t="str">
        <f>HLOOKUP(D39,主线关卡!$H:$M,MATCH(B39&amp;C39,主线关卡!$A:$A,0),FALSE)</f>
        <v>唐流雨</v>
      </c>
      <c r="F39" s="58">
        <f>INDEX(主线关卡!D:D,MATCH(主线怪物!B39&amp;主线怪物!C39,主线关卡!A:A,0))</f>
        <v>6</v>
      </c>
      <c r="G39" s="58">
        <f>INDEX(怪物基础属性模板!B:B,MATCH(主线怪物!$F39,怪物基础属性模板!$A:$A,0))*IFERROR(INDEX(怪物属性参数!R:R,MATCH(主线怪物!E39,怪物属性参数!Q:Q,0)),1)</f>
        <v>80</v>
      </c>
      <c r="H39" s="58">
        <f>INDEX(怪物基础属性模板!C:C,MATCH(主线怪物!$F39,怪物基础属性模板!$A:$A,0))*IFERROR(INDEX(怪物属性参数!R:R,MATCH(主线怪物!E39,怪物属性参数!R:R,0)),1)</f>
        <v>30</v>
      </c>
      <c r="I39" s="58">
        <f>INT(INDEX(怪物基础属性模板!D:D,MATCH(主线怪物!$F39,怪物基础属性模板!$A:$A,0))*IFERROR(INDEX(怪物属性参数!R:R,MATCH(主线怪物!E39,怪物属性参数!S:S,0)),1)*INDEX(主线关卡!E:E,MATCH(主线怪物!B39&amp;主线怪物!C39,主线关卡!A:A,0)))</f>
        <v>500</v>
      </c>
      <c r="J39" s="58">
        <v>0</v>
      </c>
      <c r="K39" s="58">
        <v>0</v>
      </c>
      <c r="L39" s="58">
        <v>0</v>
      </c>
      <c r="M39" s="58">
        <v>0</v>
      </c>
      <c r="N39" s="58">
        <v>300</v>
      </c>
      <c r="O39" s="58">
        <v>0</v>
      </c>
      <c r="P39" s="58">
        <v>0</v>
      </c>
      <c r="Q39" s="58">
        <f>IFERROR(INDEX(怪物属性参数!AD:AD,MATCH(主线怪物!E39,怪物属性参数!Q:Q,0)),IF(MOD(A39,2)=0,1303015,1301001))</f>
        <v>1303004</v>
      </c>
      <c r="R39" s="15"/>
      <c r="S39" s="58" t="str">
        <f t="shared" si="0"/>
        <v>0</v>
      </c>
      <c r="T39" s="58">
        <f>IFERROR(INDEX(怪物属性参数!AA:AA,MATCH(主线怪物!E39,怪物属性参数!Q:Q,0)),"0")</f>
        <v>4</v>
      </c>
      <c r="U39" s="58">
        <f>IFERROR(INDEX(怪物属性参数!AB:AB,MATCH(主线怪物!E39,怪物属性参数!Q:Q,0)),"999")</f>
        <v>999</v>
      </c>
      <c r="V39" s="58">
        <f>IFERROR(INDEX(怪物属性参数!AC:AC,MATCH(主线怪物!E39,怪物属性参数!Q:Q,0)),"0")</f>
        <v>1</v>
      </c>
      <c r="W39" s="58" t="str">
        <f t="shared" si="1"/>
        <v>唐流雨</v>
      </c>
    </row>
    <row r="40" spans="1:23" ht="16.5" x14ac:dyDescent="0.2">
      <c r="A40" s="58">
        <f t="shared" si="2"/>
        <v>10037</v>
      </c>
      <c r="B40" s="58">
        <v>2</v>
      </c>
      <c r="C40" s="58">
        <v>1</v>
      </c>
      <c r="D40" s="58" t="s">
        <v>39</v>
      </c>
      <c r="E40" s="58" t="str">
        <f>HLOOKUP(D40,主线关卡!$H:$M,MATCH(B40&amp;C40,主线关卡!$A:$A,0),FALSE)</f>
        <v>砍刀鬼兵</v>
      </c>
      <c r="F40" s="58">
        <f>INDEX(主线关卡!D:D,MATCH(主线怪物!B40&amp;主线怪物!C40,主线关卡!A:A,0))</f>
        <v>7</v>
      </c>
      <c r="G40" s="58">
        <f>INDEX(怪物基础属性模板!B:B,MATCH(主线怪物!$F40,怪物基础属性模板!$A:$A,0))*IFERROR(INDEX(怪物属性参数!R:R,MATCH(主线怪物!E40,怪物属性参数!Q:Q,0)),1)</f>
        <v>90</v>
      </c>
      <c r="H40" s="58">
        <f>INDEX(怪物基础属性模板!C:C,MATCH(主线怪物!$F40,怪物基础属性模板!$A:$A,0))*IFERROR(INDEX(怪物属性参数!R:R,MATCH(主线怪物!E40,怪物属性参数!R:R,0)),1)</f>
        <v>35</v>
      </c>
      <c r="I40" s="58">
        <f>INT(INDEX(怪物基础属性模板!D:D,MATCH(主线怪物!$F40,怪物基础属性模板!$A:$A,0))*IFERROR(INDEX(怪物属性参数!R:R,MATCH(主线怪物!E40,怪物属性参数!S:S,0)),1)*INDEX(主线关卡!E:E,MATCH(主线怪物!B40&amp;主线怪物!C40,主线关卡!A:A,0)))</f>
        <v>550</v>
      </c>
      <c r="J40" s="58">
        <v>0</v>
      </c>
      <c r="K40" s="58">
        <v>0</v>
      </c>
      <c r="L40" s="58">
        <v>0</v>
      </c>
      <c r="M40" s="58">
        <v>0</v>
      </c>
      <c r="N40" s="58">
        <v>300</v>
      </c>
      <c r="O40" s="58">
        <v>0</v>
      </c>
      <c r="P40" s="58">
        <v>0</v>
      </c>
      <c r="Q40" s="58">
        <f>IFERROR(INDEX(怪物属性参数!AD:AD,MATCH(主线怪物!E40,怪物属性参数!Q:Q,0)),IF(MOD(A40,2)=0,1303015,1301001))</f>
        <v>1801001</v>
      </c>
      <c r="R40" s="15"/>
      <c r="S40" s="58" t="str">
        <f t="shared" si="0"/>
        <v>0</v>
      </c>
      <c r="T40" s="58">
        <f>IFERROR(INDEX(怪物属性参数!AA:AA,MATCH(主线怪物!E40,怪物属性参数!Q:Q,0)),"0")</f>
        <v>1</v>
      </c>
      <c r="U40" s="58">
        <f>IFERROR(INDEX(怪物属性参数!AB:AB,MATCH(主线怪物!E40,怪物属性参数!Q:Q,0)),"999")</f>
        <v>999</v>
      </c>
      <c r="V40" s="58">
        <f>IFERROR(INDEX(怪物属性参数!AC:AC,MATCH(主线怪物!E40,怪物属性参数!Q:Q,0)),"0")</f>
        <v>1</v>
      </c>
      <c r="W40" s="58" t="str">
        <f t="shared" si="1"/>
        <v>砍刀鬼兵</v>
      </c>
    </row>
    <row r="41" spans="1:23" ht="16.5" x14ac:dyDescent="0.2">
      <c r="A41" s="58">
        <f t="shared" si="2"/>
        <v>10038</v>
      </c>
      <c r="B41" s="58">
        <v>2</v>
      </c>
      <c r="C41" s="58">
        <v>1</v>
      </c>
      <c r="D41" s="58" t="s">
        <v>36</v>
      </c>
      <c r="E41" s="58" t="str">
        <f>HLOOKUP(D41,主线关卡!$H:$M,MATCH(B41&amp;C41,主线关卡!$A:$A,0),FALSE)</f>
        <v/>
      </c>
      <c r="F41" s="58">
        <f>INDEX(主线关卡!D:D,MATCH(主线怪物!B41&amp;主线怪物!C41,主线关卡!A:A,0))</f>
        <v>7</v>
      </c>
      <c r="G41" s="58">
        <f>INDEX(怪物基础属性模板!B:B,MATCH(主线怪物!$F41,怪物基础属性模板!$A:$A,0))*IFERROR(INDEX(怪物属性参数!R:R,MATCH(主线怪物!E41,怪物属性参数!Q:Q,0)),1)</f>
        <v>90</v>
      </c>
      <c r="H41" s="58">
        <f>INDEX(怪物基础属性模板!C:C,MATCH(主线怪物!$F41,怪物基础属性模板!$A:$A,0))*IFERROR(INDEX(怪物属性参数!R:R,MATCH(主线怪物!E41,怪物属性参数!R:R,0)),1)</f>
        <v>35</v>
      </c>
      <c r="I41" s="58">
        <f>INT(INDEX(怪物基础属性模板!D:D,MATCH(主线怪物!$F41,怪物基础属性模板!$A:$A,0))*IFERROR(INDEX(怪物属性参数!R:R,MATCH(主线怪物!E41,怪物属性参数!S:S,0)),1)*INDEX(主线关卡!E:E,MATCH(主线怪物!B41&amp;主线怪物!C41,主线关卡!A:A,0)))</f>
        <v>550</v>
      </c>
      <c r="J41" s="58">
        <v>0</v>
      </c>
      <c r="K41" s="58">
        <v>0</v>
      </c>
      <c r="L41" s="58">
        <v>0</v>
      </c>
      <c r="M41" s="58">
        <v>0</v>
      </c>
      <c r="N41" s="58">
        <v>300</v>
      </c>
      <c r="O41" s="58">
        <v>0</v>
      </c>
      <c r="P41" s="58">
        <v>0</v>
      </c>
      <c r="Q41" s="58">
        <f>IFERROR(INDEX(怪物属性参数!AD:AD,MATCH(主线怪物!E41,怪物属性参数!Q:Q,0)),IF(MOD(A41,2)=0,1303015,1301001))</f>
        <v>1303015</v>
      </c>
      <c r="R41" s="15"/>
      <c r="S41" s="58" t="str">
        <f t="shared" si="0"/>
        <v>0</v>
      </c>
      <c r="T41" s="58" t="str">
        <f>IFERROR(INDEX(怪物属性参数!AA:AA,MATCH(主线怪物!E41,怪物属性参数!Q:Q,0)),"0")</f>
        <v>0</v>
      </c>
      <c r="U41" s="58" t="str">
        <f>IFERROR(INDEX(怪物属性参数!AB:AB,MATCH(主线怪物!E41,怪物属性参数!Q:Q,0)),"999")</f>
        <v>999</v>
      </c>
      <c r="V41" s="58" t="str">
        <f>IFERROR(INDEX(怪物属性参数!AC:AC,MATCH(主线怪物!E41,怪物属性参数!Q:Q,0)),"0")</f>
        <v>0</v>
      </c>
      <c r="W41" s="58" t="str">
        <f t="shared" si="1"/>
        <v>于禁</v>
      </c>
    </row>
    <row r="42" spans="1:23" ht="16.5" x14ac:dyDescent="0.2">
      <c r="A42" s="58">
        <f t="shared" si="2"/>
        <v>10039</v>
      </c>
      <c r="B42" s="58">
        <v>2</v>
      </c>
      <c r="C42" s="58">
        <v>1</v>
      </c>
      <c r="D42" s="58" t="s">
        <v>40</v>
      </c>
      <c r="E42" s="58" t="str">
        <f>HLOOKUP(D42,主线关卡!$H:$M,MATCH(B42&amp;C42,主线关卡!$A:$A,0),FALSE)</f>
        <v>链球鬼兵</v>
      </c>
      <c r="F42" s="58">
        <f>INDEX(主线关卡!D:D,MATCH(主线怪物!B42&amp;主线怪物!C42,主线关卡!A:A,0))</f>
        <v>7</v>
      </c>
      <c r="G42" s="58">
        <f>INDEX(怪物基础属性模板!B:B,MATCH(主线怪物!$F42,怪物基础属性模板!$A:$A,0))*IFERROR(INDEX(怪物属性参数!R:R,MATCH(主线怪物!E42,怪物属性参数!Q:Q,0)),1)</f>
        <v>90</v>
      </c>
      <c r="H42" s="58">
        <f>INDEX(怪物基础属性模板!C:C,MATCH(主线怪物!$F42,怪物基础属性模板!$A:$A,0))*IFERROR(INDEX(怪物属性参数!R:R,MATCH(主线怪物!E42,怪物属性参数!R:R,0)),1)</f>
        <v>35</v>
      </c>
      <c r="I42" s="58">
        <f>INT(INDEX(怪物基础属性模板!D:D,MATCH(主线怪物!$F42,怪物基础属性模板!$A:$A,0))*IFERROR(INDEX(怪物属性参数!R:R,MATCH(主线怪物!E42,怪物属性参数!S:S,0)),1)*INDEX(主线关卡!E:E,MATCH(主线怪物!B42&amp;主线怪物!C42,主线关卡!A:A,0)))</f>
        <v>550</v>
      </c>
      <c r="J42" s="58">
        <v>0</v>
      </c>
      <c r="K42" s="58">
        <v>0</v>
      </c>
      <c r="L42" s="58">
        <v>0</v>
      </c>
      <c r="M42" s="58">
        <v>0</v>
      </c>
      <c r="N42" s="58">
        <v>300</v>
      </c>
      <c r="O42" s="58">
        <v>0</v>
      </c>
      <c r="P42" s="58">
        <v>0</v>
      </c>
      <c r="Q42" s="58">
        <f>IFERROR(INDEX(怪物属性参数!AD:AD,MATCH(主线怪物!E42,怪物属性参数!Q:Q,0)),IF(MOD(A42,2)=0,1303015,1301001))</f>
        <v>1801003</v>
      </c>
      <c r="R42" s="15"/>
      <c r="S42" s="58" t="str">
        <f t="shared" si="0"/>
        <v>0</v>
      </c>
      <c r="T42" s="58">
        <f>IFERROR(INDEX(怪物属性参数!AA:AA,MATCH(主线怪物!E42,怪物属性参数!Q:Q,0)),"0")</f>
        <v>1</v>
      </c>
      <c r="U42" s="58">
        <f>IFERROR(INDEX(怪物属性参数!AB:AB,MATCH(主线怪物!E42,怪物属性参数!Q:Q,0)),"999")</f>
        <v>999</v>
      </c>
      <c r="V42" s="58">
        <f>IFERROR(INDEX(怪物属性参数!AC:AC,MATCH(主线怪物!E42,怪物属性参数!Q:Q,0)),"0")</f>
        <v>3</v>
      </c>
      <c r="W42" s="58" t="str">
        <f t="shared" si="1"/>
        <v>链球鬼兵</v>
      </c>
    </row>
    <row r="43" spans="1:23" ht="16.5" x14ac:dyDescent="0.2">
      <c r="A43" s="58">
        <f t="shared" si="2"/>
        <v>10040</v>
      </c>
      <c r="B43" s="58">
        <v>2</v>
      </c>
      <c r="C43" s="58">
        <v>1</v>
      </c>
      <c r="D43" s="58" t="s">
        <v>37</v>
      </c>
      <c r="E43" s="58" t="str">
        <f>HLOOKUP(D43,主线关卡!$H:$M,MATCH(B43&amp;C43,主线关卡!$A:$A,0),FALSE)</f>
        <v/>
      </c>
      <c r="F43" s="58">
        <f>INDEX(主线关卡!D:D,MATCH(主线怪物!B43&amp;主线怪物!C43,主线关卡!A:A,0))</f>
        <v>7</v>
      </c>
      <c r="G43" s="58">
        <f>INDEX(怪物基础属性模板!B:B,MATCH(主线怪物!$F43,怪物基础属性模板!$A:$A,0))*IFERROR(INDEX(怪物属性参数!R:R,MATCH(主线怪物!E43,怪物属性参数!Q:Q,0)),1)</f>
        <v>90</v>
      </c>
      <c r="H43" s="58">
        <f>INDEX(怪物基础属性模板!C:C,MATCH(主线怪物!$F43,怪物基础属性模板!$A:$A,0))*IFERROR(INDEX(怪物属性参数!R:R,MATCH(主线怪物!E43,怪物属性参数!R:R,0)),1)</f>
        <v>35</v>
      </c>
      <c r="I43" s="58">
        <f>INT(INDEX(怪物基础属性模板!D:D,MATCH(主线怪物!$F43,怪物基础属性模板!$A:$A,0))*IFERROR(INDEX(怪物属性参数!R:R,MATCH(主线怪物!E43,怪物属性参数!S:S,0)),1)*INDEX(主线关卡!E:E,MATCH(主线怪物!B43&amp;主线怪物!C43,主线关卡!A:A,0)))</f>
        <v>550</v>
      </c>
      <c r="J43" s="58">
        <v>0</v>
      </c>
      <c r="K43" s="58">
        <v>0</v>
      </c>
      <c r="L43" s="58">
        <v>0</v>
      </c>
      <c r="M43" s="58">
        <v>0</v>
      </c>
      <c r="N43" s="58">
        <v>300</v>
      </c>
      <c r="O43" s="58">
        <v>0</v>
      </c>
      <c r="P43" s="58">
        <v>0</v>
      </c>
      <c r="Q43" s="58">
        <f>IFERROR(INDEX(怪物属性参数!AD:AD,MATCH(主线怪物!E43,怪物属性参数!Q:Q,0)),IF(MOD(A43,2)=0,1303015,1301001))</f>
        <v>1303015</v>
      </c>
      <c r="R43" s="15"/>
      <c r="S43" s="58" t="str">
        <f t="shared" si="0"/>
        <v>0</v>
      </c>
      <c r="T43" s="58" t="str">
        <f>IFERROR(INDEX(怪物属性参数!AA:AA,MATCH(主线怪物!E43,怪物属性参数!Q:Q,0)),"0")</f>
        <v>0</v>
      </c>
      <c r="U43" s="58" t="str">
        <f>IFERROR(INDEX(怪物属性参数!AB:AB,MATCH(主线怪物!E43,怪物属性参数!Q:Q,0)),"999")</f>
        <v>999</v>
      </c>
      <c r="V43" s="58" t="str">
        <f>IFERROR(INDEX(怪物属性参数!AC:AC,MATCH(主线怪物!E43,怪物属性参数!Q:Q,0)),"0")</f>
        <v>0</v>
      </c>
      <c r="W43" s="58" t="str">
        <f t="shared" si="1"/>
        <v>于禁</v>
      </c>
    </row>
    <row r="44" spans="1:23" ht="16.5" x14ac:dyDescent="0.2">
      <c r="A44" s="58">
        <f t="shared" si="2"/>
        <v>10041</v>
      </c>
      <c r="B44" s="58">
        <v>2</v>
      </c>
      <c r="C44" s="58">
        <v>1</v>
      </c>
      <c r="D44" s="58" t="s">
        <v>41</v>
      </c>
      <c r="E44" s="58" t="str">
        <f>HLOOKUP(D44,主线关卡!$H:$M,MATCH(B44&amp;C44,主线关卡!$A:$A,0),FALSE)</f>
        <v>双刃鬼兵</v>
      </c>
      <c r="F44" s="58">
        <f>INDEX(主线关卡!D:D,MATCH(主线怪物!B44&amp;主线怪物!C44,主线关卡!A:A,0))</f>
        <v>7</v>
      </c>
      <c r="G44" s="58">
        <f>INDEX(怪物基础属性模板!B:B,MATCH(主线怪物!$F44,怪物基础属性模板!$A:$A,0))*IFERROR(INDEX(怪物属性参数!R:R,MATCH(主线怪物!E44,怪物属性参数!Q:Q,0)),1)</f>
        <v>90</v>
      </c>
      <c r="H44" s="58">
        <f>INDEX(怪物基础属性模板!C:C,MATCH(主线怪物!$F44,怪物基础属性模板!$A:$A,0))*IFERROR(INDEX(怪物属性参数!R:R,MATCH(主线怪物!E44,怪物属性参数!R:R,0)),1)</f>
        <v>35</v>
      </c>
      <c r="I44" s="58">
        <f>INT(INDEX(怪物基础属性模板!D:D,MATCH(主线怪物!$F44,怪物基础属性模板!$A:$A,0))*IFERROR(INDEX(怪物属性参数!R:R,MATCH(主线怪物!E44,怪物属性参数!S:S,0)),1)*INDEX(主线关卡!E:E,MATCH(主线怪物!B44&amp;主线怪物!C44,主线关卡!A:A,0)))</f>
        <v>550</v>
      </c>
      <c r="J44" s="58">
        <v>0</v>
      </c>
      <c r="K44" s="58">
        <v>0</v>
      </c>
      <c r="L44" s="58">
        <v>0</v>
      </c>
      <c r="M44" s="58">
        <v>0</v>
      </c>
      <c r="N44" s="58">
        <v>300</v>
      </c>
      <c r="O44" s="58">
        <v>0</v>
      </c>
      <c r="P44" s="58">
        <v>0</v>
      </c>
      <c r="Q44" s="58">
        <f>IFERROR(INDEX(怪物属性参数!AD:AD,MATCH(主线怪物!E44,怪物属性参数!Q:Q,0)),IF(MOD(A44,2)=0,1303015,1301001))</f>
        <v>1801002</v>
      </c>
      <c r="R44" s="15"/>
      <c r="S44" s="58" t="str">
        <f t="shared" si="0"/>
        <v>0</v>
      </c>
      <c r="T44" s="58">
        <f>IFERROR(INDEX(怪物属性参数!AA:AA,MATCH(主线怪物!E44,怪物属性参数!Q:Q,0)),"0")</f>
        <v>1</v>
      </c>
      <c r="U44" s="58">
        <f>IFERROR(INDEX(怪物属性参数!AB:AB,MATCH(主线怪物!E44,怪物属性参数!Q:Q,0)),"999")</f>
        <v>999</v>
      </c>
      <c r="V44" s="58">
        <f>IFERROR(INDEX(怪物属性参数!AC:AC,MATCH(主线怪物!E44,怪物属性参数!Q:Q,0)),"0")</f>
        <v>2</v>
      </c>
      <c r="W44" s="58" t="str">
        <f t="shared" si="1"/>
        <v>双刃鬼兵</v>
      </c>
    </row>
    <row r="45" spans="1:23" ht="16.5" x14ac:dyDescent="0.2">
      <c r="A45" s="58">
        <f t="shared" si="2"/>
        <v>10042</v>
      </c>
      <c r="B45" s="58">
        <v>2</v>
      </c>
      <c r="C45" s="58">
        <v>1</v>
      </c>
      <c r="D45" s="58" t="s">
        <v>38</v>
      </c>
      <c r="E45" s="58" t="str">
        <f>HLOOKUP(D45,主线关卡!$H:$M,MATCH(B45&amp;C45,主线关卡!$A:$A,0),FALSE)</f>
        <v/>
      </c>
      <c r="F45" s="58">
        <f>INDEX(主线关卡!D:D,MATCH(主线怪物!B45&amp;主线怪物!C45,主线关卡!A:A,0))</f>
        <v>7</v>
      </c>
      <c r="G45" s="58">
        <f>INDEX(怪物基础属性模板!B:B,MATCH(主线怪物!$F45,怪物基础属性模板!$A:$A,0))*IFERROR(INDEX(怪物属性参数!R:R,MATCH(主线怪物!E45,怪物属性参数!Q:Q,0)),1)</f>
        <v>90</v>
      </c>
      <c r="H45" s="58">
        <f>INDEX(怪物基础属性模板!C:C,MATCH(主线怪物!$F45,怪物基础属性模板!$A:$A,0))*IFERROR(INDEX(怪物属性参数!R:R,MATCH(主线怪物!E45,怪物属性参数!R:R,0)),1)</f>
        <v>35</v>
      </c>
      <c r="I45" s="58">
        <f>INT(INDEX(怪物基础属性模板!D:D,MATCH(主线怪物!$F45,怪物基础属性模板!$A:$A,0))*IFERROR(INDEX(怪物属性参数!R:R,MATCH(主线怪物!E45,怪物属性参数!S:S,0)),1)*INDEX(主线关卡!E:E,MATCH(主线怪物!B45&amp;主线怪物!C45,主线关卡!A:A,0)))</f>
        <v>550</v>
      </c>
      <c r="J45" s="58">
        <v>0</v>
      </c>
      <c r="K45" s="58">
        <v>0</v>
      </c>
      <c r="L45" s="58">
        <v>0</v>
      </c>
      <c r="M45" s="58">
        <v>0</v>
      </c>
      <c r="N45" s="58">
        <v>300</v>
      </c>
      <c r="O45" s="58">
        <v>0</v>
      </c>
      <c r="P45" s="58">
        <v>0</v>
      </c>
      <c r="Q45" s="58">
        <f>IFERROR(INDEX(怪物属性参数!AD:AD,MATCH(主线怪物!E45,怪物属性参数!Q:Q,0)),IF(MOD(A45,2)=0,1303015,1301001))</f>
        <v>1303015</v>
      </c>
      <c r="R45" s="15"/>
      <c r="S45" s="58" t="str">
        <f t="shared" si="0"/>
        <v>0</v>
      </c>
      <c r="T45" s="58" t="str">
        <f>IFERROR(INDEX(怪物属性参数!AA:AA,MATCH(主线怪物!E45,怪物属性参数!Q:Q,0)),"0")</f>
        <v>0</v>
      </c>
      <c r="U45" s="58" t="str">
        <f>IFERROR(INDEX(怪物属性参数!AB:AB,MATCH(主线怪物!E45,怪物属性参数!Q:Q,0)),"999")</f>
        <v>999</v>
      </c>
      <c r="V45" s="58" t="str">
        <f>IFERROR(INDEX(怪物属性参数!AC:AC,MATCH(主线怪物!E45,怪物属性参数!Q:Q,0)),"0")</f>
        <v>0</v>
      </c>
      <c r="W45" s="58" t="str">
        <f t="shared" si="1"/>
        <v>于禁</v>
      </c>
    </row>
    <row r="46" spans="1:23" ht="16.5" x14ac:dyDescent="0.2">
      <c r="A46" s="58">
        <f t="shared" si="2"/>
        <v>10043</v>
      </c>
      <c r="B46" s="58">
        <v>2</v>
      </c>
      <c r="C46" s="58">
        <f>C40+1</f>
        <v>2</v>
      </c>
      <c r="D46" s="58" t="s">
        <v>39</v>
      </c>
      <c r="E46" s="58" t="str">
        <f>HLOOKUP(D46,主线关卡!$H:$M,MATCH(B46&amp;C46,主线关卡!$A:$A,0),FALSE)</f>
        <v>砍刀鬼兵</v>
      </c>
      <c r="F46" s="58">
        <f>INDEX(主线关卡!D:D,MATCH(主线怪物!B46&amp;主线怪物!C46,主线关卡!A:A,0))</f>
        <v>8</v>
      </c>
      <c r="G46" s="58">
        <f>INDEX(怪物基础属性模板!B:B,MATCH(主线怪物!$F46,怪物基础属性模板!$A:$A,0))*IFERROR(INDEX(怪物属性参数!R:R,MATCH(主线怪物!E46,怪物属性参数!Q:Q,0)),1)</f>
        <v>100</v>
      </c>
      <c r="H46" s="58">
        <f>INDEX(怪物基础属性模板!C:C,MATCH(主线怪物!$F46,怪物基础属性模板!$A:$A,0))*IFERROR(INDEX(怪物属性参数!R:R,MATCH(主线怪物!E46,怪物属性参数!R:R,0)),1)</f>
        <v>40</v>
      </c>
      <c r="I46" s="58">
        <f>INT(INDEX(怪物基础属性模板!D:D,MATCH(主线怪物!$F46,怪物基础属性模板!$A:$A,0))*IFERROR(INDEX(怪物属性参数!R:R,MATCH(主线怪物!E46,怪物属性参数!S:S,0)),1)*INDEX(主线关卡!E:E,MATCH(主线怪物!B46&amp;主线怪物!C46,主线关卡!A:A,0)))</f>
        <v>600</v>
      </c>
      <c r="J46" s="58">
        <v>0</v>
      </c>
      <c r="K46" s="58">
        <v>0</v>
      </c>
      <c r="L46" s="58">
        <v>0</v>
      </c>
      <c r="M46" s="58">
        <v>0</v>
      </c>
      <c r="N46" s="58">
        <v>300</v>
      </c>
      <c r="O46" s="58">
        <v>0</v>
      </c>
      <c r="P46" s="58">
        <v>0</v>
      </c>
      <c r="Q46" s="58">
        <f>IFERROR(INDEX(怪物属性参数!AD:AD,MATCH(主线怪物!E46,怪物属性参数!Q:Q,0)),IF(MOD(A46,2)=0,1303015,1301001))</f>
        <v>1801001</v>
      </c>
      <c r="R46" s="15"/>
      <c r="S46" s="58" t="str">
        <f t="shared" si="0"/>
        <v>0</v>
      </c>
      <c r="T46" s="58">
        <f>IFERROR(INDEX(怪物属性参数!AA:AA,MATCH(主线怪物!E46,怪物属性参数!Q:Q,0)),"0")</f>
        <v>1</v>
      </c>
      <c r="U46" s="58">
        <f>IFERROR(INDEX(怪物属性参数!AB:AB,MATCH(主线怪物!E46,怪物属性参数!Q:Q,0)),"999")</f>
        <v>999</v>
      </c>
      <c r="V46" s="58">
        <f>IFERROR(INDEX(怪物属性参数!AC:AC,MATCH(主线怪物!E46,怪物属性参数!Q:Q,0)),"0")</f>
        <v>1</v>
      </c>
      <c r="W46" s="58" t="str">
        <f t="shared" si="1"/>
        <v>砍刀鬼兵</v>
      </c>
    </row>
    <row r="47" spans="1:23" ht="16.5" x14ac:dyDescent="0.2">
      <c r="A47" s="58">
        <f t="shared" si="2"/>
        <v>10044</v>
      </c>
      <c r="B47" s="58">
        <v>2</v>
      </c>
      <c r="C47" s="58">
        <f t="shared" ref="C47:C93" si="4">C41+1</f>
        <v>2</v>
      </c>
      <c r="D47" s="58" t="s">
        <v>36</v>
      </c>
      <c r="E47" s="58" t="str">
        <f>HLOOKUP(D47,主线关卡!$H:$M,MATCH(B47&amp;C47,主线关卡!$A:$A,0),FALSE)</f>
        <v/>
      </c>
      <c r="F47" s="58">
        <f>INDEX(主线关卡!D:D,MATCH(主线怪物!B47&amp;主线怪物!C47,主线关卡!A:A,0))</f>
        <v>8</v>
      </c>
      <c r="G47" s="58">
        <f>INDEX(怪物基础属性模板!B:B,MATCH(主线怪物!$F47,怪物基础属性模板!$A:$A,0))*IFERROR(INDEX(怪物属性参数!R:R,MATCH(主线怪物!E47,怪物属性参数!Q:Q,0)),1)</f>
        <v>100</v>
      </c>
      <c r="H47" s="58">
        <f>INDEX(怪物基础属性模板!C:C,MATCH(主线怪物!$F47,怪物基础属性模板!$A:$A,0))*IFERROR(INDEX(怪物属性参数!R:R,MATCH(主线怪物!E47,怪物属性参数!R:R,0)),1)</f>
        <v>40</v>
      </c>
      <c r="I47" s="58">
        <f>INT(INDEX(怪物基础属性模板!D:D,MATCH(主线怪物!$F47,怪物基础属性模板!$A:$A,0))*IFERROR(INDEX(怪物属性参数!R:R,MATCH(主线怪物!E47,怪物属性参数!S:S,0)),1)*INDEX(主线关卡!E:E,MATCH(主线怪物!B47&amp;主线怪物!C47,主线关卡!A:A,0)))</f>
        <v>600</v>
      </c>
      <c r="J47" s="58">
        <v>0</v>
      </c>
      <c r="K47" s="58">
        <v>0</v>
      </c>
      <c r="L47" s="58">
        <v>0</v>
      </c>
      <c r="M47" s="58">
        <v>0</v>
      </c>
      <c r="N47" s="58">
        <v>300</v>
      </c>
      <c r="O47" s="58">
        <v>0</v>
      </c>
      <c r="P47" s="58">
        <v>0</v>
      </c>
      <c r="Q47" s="58">
        <f>IFERROR(INDEX(怪物属性参数!AD:AD,MATCH(主线怪物!E47,怪物属性参数!Q:Q,0)),IF(MOD(A47,2)=0,1303015,1301001))</f>
        <v>1303015</v>
      </c>
      <c r="R47" s="15"/>
      <c r="S47" s="58" t="str">
        <f t="shared" si="0"/>
        <v>0</v>
      </c>
      <c r="T47" s="58" t="str">
        <f>IFERROR(INDEX(怪物属性参数!AA:AA,MATCH(主线怪物!E47,怪物属性参数!Q:Q,0)),"0")</f>
        <v>0</v>
      </c>
      <c r="U47" s="58" t="str">
        <f>IFERROR(INDEX(怪物属性参数!AB:AB,MATCH(主线怪物!E47,怪物属性参数!Q:Q,0)),"999")</f>
        <v>999</v>
      </c>
      <c r="V47" s="58" t="str">
        <f>IFERROR(INDEX(怪物属性参数!AC:AC,MATCH(主线怪物!E47,怪物属性参数!Q:Q,0)),"0")</f>
        <v>0</v>
      </c>
      <c r="W47" s="58" t="str">
        <f t="shared" si="1"/>
        <v>于禁</v>
      </c>
    </row>
    <row r="48" spans="1:23" ht="16.5" x14ac:dyDescent="0.2">
      <c r="A48" s="58">
        <f t="shared" si="2"/>
        <v>10045</v>
      </c>
      <c r="B48" s="58">
        <v>2</v>
      </c>
      <c r="C48" s="58">
        <f t="shared" si="4"/>
        <v>2</v>
      </c>
      <c r="D48" s="58" t="s">
        <v>40</v>
      </c>
      <c r="E48" s="58" t="str">
        <f>HLOOKUP(D48,主线关卡!$H:$M,MATCH(B48&amp;C48,主线关卡!$A:$A,0),FALSE)</f>
        <v>砍刀鬼兵</v>
      </c>
      <c r="F48" s="58">
        <f>INDEX(主线关卡!D:D,MATCH(主线怪物!B48&amp;主线怪物!C48,主线关卡!A:A,0))</f>
        <v>8</v>
      </c>
      <c r="G48" s="58">
        <f>INDEX(怪物基础属性模板!B:B,MATCH(主线怪物!$F48,怪物基础属性模板!$A:$A,0))*IFERROR(INDEX(怪物属性参数!R:R,MATCH(主线怪物!E48,怪物属性参数!Q:Q,0)),1)</f>
        <v>100</v>
      </c>
      <c r="H48" s="58">
        <f>INDEX(怪物基础属性模板!C:C,MATCH(主线怪物!$F48,怪物基础属性模板!$A:$A,0))*IFERROR(INDEX(怪物属性参数!R:R,MATCH(主线怪物!E48,怪物属性参数!R:R,0)),1)</f>
        <v>40</v>
      </c>
      <c r="I48" s="58">
        <f>INT(INDEX(怪物基础属性模板!D:D,MATCH(主线怪物!$F48,怪物基础属性模板!$A:$A,0))*IFERROR(INDEX(怪物属性参数!R:R,MATCH(主线怪物!E48,怪物属性参数!S:S,0)),1)*INDEX(主线关卡!E:E,MATCH(主线怪物!B48&amp;主线怪物!C48,主线关卡!A:A,0)))</f>
        <v>600</v>
      </c>
      <c r="J48" s="58">
        <v>0</v>
      </c>
      <c r="K48" s="58">
        <v>0</v>
      </c>
      <c r="L48" s="58">
        <v>0</v>
      </c>
      <c r="M48" s="58">
        <v>0</v>
      </c>
      <c r="N48" s="58">
        <v>300</v>
      </c>
      <c r="O48" s="58">
        <v>0</v>
      </c>
      <c r="P48" s="58">
        <v>0</v>
      </c>
      <c r="Q48" s="58">
        <f>IFERROR(INDEX(怪物属性参数!AD:AD,MATCH(主线怪物!E48,怪物属性参数!Q:Q,0)),IF(MOD(A48,2)=0,1303015,1301001))</f>
        <v>1801001</v>
      </c>
      <c r="R48" s="15"/>
      <c r="S48" s="58" t="str">
        <f t="shared" si="0"/>
        <v>0</v>
      </c>
      <c r="T48" s="58">
        <f>IFERROR(INDEX(怪物属性参数!AA:AA,MATCH(主线怪物!E48,怪物属性参数!Q:Q,0)),"0")</f>
        <v>1</v>
      </c>
      <c r="U48" s="58">
        <f>IFERROR(INDEX(怪物属性参数!AB:AB,MATCH(主线怪物!E48,怪物属性参数!Q:Q,0)),"999")</f>
        <v>999</v>
      </c>
      <c r="V48" s="58">
        <f>IFERROR(INDEX(怪物属性参数!AC:AC,MATCH(主线怪物!E48,怪物属性参数!Q:Q,0)),"0")</f>
        <v>1</v>
      </c>
      <c r="W48" s="58" t="str">
        <f t="shared" si="1"/>
        <v>砍刀鬼兵</v>
      </c>
    </row>
    <row r="49" spans="1:23" ht="16.5" x14ac:dyDescent="0.2">
      <c r="A49" s="58">
        <f t="shared" si="2"/>
        <v>10046</v>
      </c>
      <c r="B49" s="58">
        <v>2</v>
      </c>
      <c r="C49" s="58">
        <f t="shared" si="4"/>
        <v>2</v>
      </c>
      <c r="D49" s="58" t="s">
        <v>37</v>
      </c>
      <c r="E49" s="58" t="str">
        <f>HLOOKUP(D49,主线关卡!$H:$M,MATCH(B49&amp;C49,主线关卡!$A:$A,0),FALSE)</f>
        <v/>
      </c>
      <c r="F49" s="58">
        <f>INDEX(主线关卡!D:D,MATCH(主线怪物!B49&amp;主线怪物!C49,主线关卡!A:A,0))</f>
        <v>8</v>
      </c>
      <c r="G49" s="58">
        <f>INDEX(怪物基础属性模板!B:B,MATCH(主线怪物!$F49,怪物基础属性模板!$A:$A,0))*IFERROR(INDEX(怪物属性参数!R:R,MATCH(主线怪物!E49,怪物属性参数!Q:Q,0)),1)</f>
        <v>100</v>
      </c>
      <c r="H49" s="58">
        <f>INDEX(怪物基础属性模板!C:C,MATCH(主线怪物!$F49,怪物基础属性模板!$A:$A,0))*IFERROR(INDEX(怪物属性参数!R:R,MATCH(主线怪物!E49,怪物属性参数!R:R,0)),1)</f>
        <v>40</v>
      </c>
      <c r="I49" s="58">
        <f>INT(INDEX(怪物基础属性模板!D:D,MATCH(主线怪物!$F49,怪物基础属性模板!$A:$A,0))*IFERROR(INDEX(怪物属性参数!R:R,MATCH(主线怪物!E49,怪物属性参数!S:S,0)),1)*INDEX(主线关卡!E:E,MATCH(主线怪物!B49&amp;主线怪物!C49,主线关卡!A:A,0)))</f>
        <v>600</v>
      </c>
      <c r="J49" s="58">
        <v>0</v>
      </c>
      <c r="K49" s="58">
        <v>0</v>
      </c>
      <c r="L49" s="58">
        <v>0</v>
      </c>
      <c r="M49" s="58">
        <v>0</v>
      </c>
      <c r="N49" s="58">
        <v>300</v>
      </c>
      <c r="O49" s="58">
        <v>0</v>
      </c>
      <c r="P49" s="58">
        <v>0</v>
      </c>
      <c r="Q49" s="58">
        <f>IFERROR(INDEX(怪物属性参数!AD:AD,MATCH(主线怪物!E49,怪物属性参数!Q:Q,0)),IF(MOD(A49,2)=0,1303015,1301001))</f>
        <v>1303015</v>
      </c>
      <c r="R49" s="15"/>
      <c r="S49" s="58" t="str">
        <f t="shared" si="0"/>
        <v>0</v>
      </c>
      <c r="T49" s="58" t="str">
        <f>IFERROR(INDEX(怪物属性参数!AA:AA,MATCH(主线怪物!E49,怪物属性参数!Q:Q,0)),"0")</f>
        <v>0</v>
      </c>
      <c r="U49" s="58" t="str">
        <f>IFERROR(INDEX(怪物属性参数!AB:AB,MATCH(主线怪物!E49,怪物属性参数!Q:Q,0)),"999")</f>
        <v>999</v>
      </c>
      <c r="V49" s="58" t="str">
        <f>IFERROR(INDEX(怪物属性参数!AC:AC,MATCH(主线怪物!E49,怪物属性参数!Q:Q,0)),"0")</f>
        <v>0</v>
      </c>
      <c r="W49" s="58" t="str">
        <f t="shared" si="1"/>
        <v>于禁</v>
      </c>
    </row>
    <row r="50" spans="1:23" ht="16.5" x14ac:dyDescent="0.2">
      <c r="A50" s="58">
        <f t="shared" si="2"/>
        <v>10047</v>
      </c>
      <c r="B50" s="58">
        <v>2</v>
      </c>
      <c r="C50" s="58">
        <f t="shared" si="4"/>
        <v>2</v>
      </c>
      <c r="D50" s="58" t="s">
        <v>41</v>
      </c>
      <c r="E50" s="58" t="str">
        <f>HLOOKUP(D50,主线关卡!$H:$M,MATCH(B50&amp;C50,主线关卡!$A:$A,0),FALSE)</f>
        <v>砍刀鬼兵</v>
      </c>
      <c r="F50" s="58">
        <f>INDEX(主线关卡!D:D,MATCH(主线怪物!B50&amp;主线怪物!C50,主线关卡!A:A,0))</f>
        <v>8</v>
      </c>
      <c r="G50" s="58">
        <f>INDEX(怪物基础属性模板!B:B,MATCH(主线怪物!$F50,怪物基础属性模板!$A:$A,0))*IFERROR(INDEX(怪物属性参数!R:R,MATCH(主线怪物!E50,怪物属性参数!Q:Q,0)),1)</f>
        <v>100</v>
      </c>
      <c r="H50" s="58">
        <f>INDEX(怪物基础属性模板!C:C,MATCH(主线怪物!$F50,怪物基础属性模板!$A:$A,0))*IFERROR(INDEX(怪物属性参数!R:R,MATCH(主线怪物!E50,怪物属性参数!R:R,0)),1)</f>
        <v>40</v>
      </c>
      <c r="I50" s="58">
        <f>INT(INDEX(怪物基础属性模板!D:D,MATCH(主线怪物!$F50,怪物基础属性模板!$A:$A,0))*IFERROR(INDEX(怪物属性参数!R:R,MATCH(主线怪物!E50,怪物属性参数!S:S,0)),1)*INDEX(主线关卡!E:E,MATCH(主线怪物!B50&amp;主线怪物!C50,主线关卡!A:A,0)))</f>
        <v>600</v>
      </c>
      <c r="J50" s="58">
        <v>0</v>
      </c>
      <c r="K50" s="58">
        <v>0</v>
      </c>
      <c r="L50" s="58">
        <v>0</v>
      </c>
      <c r="M50" s="58">
        <v>0</v>
      </c>
      <c r="N50" s="58">
        <v>300</v>
      </c>
      <c r="O50" s="58">
        <v>0</v>
      </c>
      <c r="P50" s="58">
        <v>0</v>
      </c>
      <c r="Q50" s="58">
        <f>IFERROR(INDEX(怪物属性参数!AD:AD,MATCH(主线怪物!E50,怪物属性参数!Q:Q,0)),IF(MOD(A50,2)=0,1303015,1301001))</f>
        <v>1801001</v>
      </c>
      <c r="R50" s="15"/>
      <c r="S50" s="58" t="str">
        <f t="shared" si="0"/>
        <v>0</v>
      </c>
      <c r="T50" s="58">
        <f>IFERROR(INDEX(怪物属性参数!AA:AA,MATCH(主线怪物!E50,怪物属性参数!Q:Q,0)),"0")</f>
        <v>1</v>
      </c>
      <c r="U50" s="58">
        <f>IFERROR(INDEX(怪物属性参数!AB:AB,MATCH(主线怪物!E50,怪物属性参数!Q:Q,0)),"999")</f>
        <v>999</v>
      </c>
      <c r="V50" s="58">
        <f>IFERROR(INDEX(怪物属性参数!AC:AC,MATCH(主线怪物!E50,怪物属性参数!Q:Q,0)),"0")</f>
        <v>1</v>
      </c>
      <c r="W50" s="58" t="str">
        <f t="shared" si="1"/>
        <v>砍刀鬼兵</v>
      </c>
    </row>
    <row r="51" spans="1:23" ht="16.5" x14ac:dyDescent="0.2">
      <c r="A51" s="58">
        <f t="shared" si="2"/>
        <v>10048</v>
      </c>
      <c r="B51" s="58">
        <v>2</v>
      </c>
      <c r="C51" s="58">
        <f t="shared" si="4"/>
        <v>2</v>
      </c>
      <c r="D51" s="58" t="s">
        <v>38</v>
      </c>
      <c r="E51" s="58" t="str">
        <f>HLOOKUP(D51,主线关卡!$H:$M,MATCH(B51&amp;C51,主线关卡!$A:$A,0),FALSE)</f>
        <v/>
      </c>
      <c r="F51" s="58">
        <f>INDEX(主线关卡!D:D,MATCH(主线怪物!B51&amp;主线怪物!C51,主线关卡!A:A,0))</f>
        <v>8</v>
      </c>
      <c r="G51" s="58">
        <f>INDEX(怪物基础属性模板!B:B,MATCH(主线怪物!$F51,怪物基础属性模板!$A:$A,0))*IFERROR(INDEX(怪物属性参数!R:R,MATCH(主线怪物!E51,怪物属性参数!Q:Q,0)),1)</f>
        <v>100</v>
      </c>
      <c r="H51" s="58">
        <f>INDEX(怪物基础属性模板!C:C,MATCH(主线怪物!$F51,怪物基础属性模板!$A:$A,0))*IFERROR(INDEX(怪物属性参数!R:R,MATCH(主线怪物!E51,怪物属性参数!R:R,0)),1)</f>
        <v>40</v>
      </c>
      <c r="I51" s="58">
        <f>INT(INDEX(怪物基础属性模板!D:D,MATCH(主线怪物!$F51,怪物基础属性模板!$A:$A,0))*IFERROR(INDEX(怪物属性参数!R:R,MATCH(主线怪物!E51,怪物属性参数!S:S,0)),1)*INDEX(主线关卡!E:E,MATCH(主线怪物!B51&amp;主线怪物!C51,主线关卡!A:A,0)))</f>
        <v>600</v>
      </c>
      <c r="J51" s="58">
        <v>0</v>
      </c>
      <c r="K51" s="58">
        <v>0</v>
      </c>
      <c r="L51" s="58">
        <v>0</v>
      </c>
      <c r="M51" s="58">
        <v>0</v>
      </c>
      <c r="N51" s="58">
        <v>300</v>
      </c>
      <c r="O51" s="58">
        <v>0</v>
      </c>
      <c r="P51" s="58">
        <v>0</v>
      </c>
      <c r="Q51" s="58">
        <f>IFERROR(INDEX(怪物属性参数!AD:AD,MATCH(主线怪物!E51,怪物属性参数!Q:Q,0)),IF(MOD(A51,2)=0,1303015,1301001))</f>
        <v>1303015</v>
      </c>
      <c r="R51" s="15"/>
      <c r="S51" s="58" t="str">
        <f t="shared" si="0"/>
        <v>0</v>
      </c>
      <c r="T51" s="58" t="str">
        <f>IFERROR(INDEX(怪物属性参数!AA:AA,MATCH(主线怪物!E51,怪物属性参数!Q:Q,0)),"0")</f>
        <v>0</v>
      </c>
      <c r="U51" s="58" t="str">
        <f>IFERROR(INDEX(怪物属性参数!AB:AB,MATCH(主线怪物!E51,怪物属性参数!Q:Q,0)),"999")</f>
        <v>999</v>
      </c>
      <c r="V51" s="58" t="str">
        <f>IFERROR(INDEX(怪物属性参数!AC:AC,MATCH(主线怪物!E51,怪物属性参数!Q:Q,0)),"0")</f>
        <v>0</v>
      </c>
      <c r="W51" s="58" t="str">
        <f t="shared" si="1"/>
        <v>于禁</v>
      </c>
    </row>
    <row r="52" spans="1:23" ht="16.5" x14ac:dyDescent="0.2">
      <c r="A52" s="58">
        <f t="shared" si="2"/>
        <v>10049</v>
      </c>
      <c r="B52" s="58">
        <v>2</v>
      </c>
      <c r="C52" s="58">
        <f t="shared" si="4"/>
        <v>3</v>
      </c>
      <c r="D52" s="58" t="s">
        <v>39</v>
      </c>
      <c r="E52" s="58" t="str">
        <f>HLOOKUP(D52,主线关卡!$H:$M,MATCH(B52&amp;C52,主线关卡!$A:$A,0),FALSE)</f>
        <v>砍刀鬼兵</v>
      </c>
      <c r="F52" s="58">
        <f>INDEX(主线关卡!D:D,MATCH(主线怪物!B52&amp;主线怪物!C52,主线关卡!A:A,0))</f>
        <v>9</v>
      </c>
      <c r="G52" s="58">
        <f>INDEX(怪物基础属性模板!B:B,MATCH(主线怪物!$F52,怪物基础属性模板!$A:$A,0))*IFERROR(INDEX(怪物属性参数!R:R,MATCH(主线怪物!E52,怪物属性参数!Q:Q,0)),1)</f>
        <v>110</v>
      </c>
      <c r="H52" s="58">
        <f>INDEX(怪物基础属性模板!C:C,MATCH(主线怪物!$F52,怪物基础属性模板!$A:$A,0))*IFERROR(INDEX(怪物属性参数!R:R,MATCH(主线怪物!E52,怪物属性参数!R:R,0)),1)</f>
        <v>45</v>
      </c>
      <c r="I52" s="58">
        <f>INT(INDEX(怪物基础属性模板!D:D,MATCH(主线怪物!$F52,怪物基础属性模板!$A:$A,0))*IFERROR(INDEX(怪物属性参数!R:R,MATCH(主线怪物!E52,怪物属性参数!S:S,0)),1)*INDEX(主线关卡!E:E,MATCH(主线怪物!B52&amp;主线怪物!C52,主线关卡!A:A,0)))</f>
        <v>650</v>
      </c>
      <c r="J52" s="58">
        <v>0</v>
      </c>
      <c r="K52" s="58">
        <v>0</v>
      </c>
      <c r="L52" s="58">
        <v>0</v>
      </c>
      <c r="M52" s="58">
        <v>0</v>
      </c>
      <c r="N52" s="58">
        <v>300</v>
      </c>
      <c r="O52" s="58">
        <v>0</v>
      </c>
      <c r="P52" s="58">
        <v>0</v>
      </c>
      <c r="Q52" s="58">
        <f>IFERROR(INDEX(怪物属性参数!AD:AD,MATCH(主线怪物!E52,怪物属性参数!Q:Q,0)),IF(MOD(A52,2)=0,1303015,1301001))</f>
        <v>1801001</v>
      </c>
      <c r="R52" s="15"/>
      <c r="S52" s="58" t="str">
        <f t="shared" si="0"/>
        <v>0</v>
      </c>
      <c r="T52" s="58">
        <f>IFERROR(INDEX(怪物属性参数!AA:AA,MATCH(主线怪物!E52,怪物属性参数!Q:Q,0)),"0")</f>
        <v>1</v>
      </c>
      <c r="U52" s="58">
        <f>IFERROR(INDEX(怪物属性参数!AB:AB,MATCH(主线怪物!E52,怪物属性参数!Q:Q,0)),"999")</f>
        <v>999</v>
      </c>
      <c r="V52" s="58">
        <f>IFERROR(INDEX(怪物属性参数!AC:AC,MATCH(主线怪物!E52,怪物属性参数!Q:Q,0)),"0")</f>
        <v>1</v>
      </c>
      <c r="W52" s="58" t="str">
        <f t="shared" si="1"/>
        <v>砍刀鬼兵</v>
      </c>
    </row>
    <row r="53" spans="1:23" ht="16.5" x14ac:dyDescent="0.2">
      <c r="A53" s="58">
        <f t="shared" si="2"/>
        <v>10050</v>
      </c>
      <c r="B53" s="58">
        <v>2</v>
      </c>
      <c r="C53" s="58">
        <f t="shared" si="4"/>
        <v>3</v>
      </c>
      <c r="D53" s="58" t="s">
        <v>36</v>
      </c>
      <c r="E53" s="58" t="str">
        <f>HLOOKUP(D53,主线关卡!$H:$M,MATCH(B53&amp;C53,主线关卡!$A:$A,0),FALSE)</f>
        <v/>
      </c>
      <c r="F53" s="58">
        <f>INDEX(主线关卡!D:D,MATCH(主线怪物!B53&amp;主线怪物!C53,主线关卡!A:A,0))</f>
        <v>9</v>
      </c>
      <c r="G53" s="58">
        <f>INDEX(怪物基础属性模板!B:B,MATCH(主线怪物!$F53,怪物基础属性模板!$A:$A,0))*IFERROR(INDEX(怪物属性参数!R:R,MATCH(主线怪物!E53,怪物属性参数!Q:Q,0)),1)</f>
        <v>110</v>
      </c>
      <c r="H53" s="58">
        <f>INDEX(怪物基础属性模板!C:C,MATCH(主线怪物!$F53,怪物基础属性模板!$A:$A,0))*IFERROR(INDEX(怪物属性参数!R:R,MATCH(主线怪物!E53,怪物属性参数!R:R,0)),1)</f>
        <v>45</v>
      </c>
      <c r="I53" s="58">
        <f>INT(INDEX(怪物基础属性模板!D:D,MATCH(主线怪物!$F53,怪物基础属性模板!$A:$A,0))*IFERROR(INDEX(怪物属性参数!R:R,MATCH(主线怪物!E53,怪物属性参数!S:S,0)),1)*INDEX(主线关卡!E:E,MATCH(主线怪物!B53&amp;主线怪物!C53,主线关卡!A:A,0)))</f>
        <v>650</v>
      </c>
      <c r="J53" s="58">
        <v>0</v>
      </c>
      <c r="K53" s="58">
        <v>0</v>
      </c>
      <c r="L53" s="58">
        <v>0</v>
      </c>
      <c r="M53" s="58">
        <v>0</v>
      </c>
      <c r="N53" s="58">
        <v>300</v>
      </c>
      <c r="O53" s="58">
        <v>0</v>
      </c>
      <c r="P53" s="58">
        <v>0</v>
      </c>
      <c r="Q53" s="58">
        <f>IFERROR(INDEX(怪物属性参数!AD:AD,MATCH(主线怪物!E53,怪物属性参数!Q:Q,0)),IF(MOD(A53,2)=0,1303015,1301001))</f>
        <v>1303015</v>
      </c>
      <c r="R53" s="15"/>
      <c r="S53" s="58" t="str">
        <f t="shared" si="0"/>
        <v>0</v>
      </c>
      <c r="T53" s="58" t="str">
        <f>IFERROR(INDEX(怪物属性参数!AA:AA,MATCH(主线怪物!E53,怪物属性参数!Q:Q,0)),"0")</f>
        <v>0</v>
      </c>
      <c r="U53" s="58" t="str">
        <f>IFERROR(INDEX(怪物属性参数!AB:AB,MATCH(主线怪物!E53,怪物属性参数!Q:Q,0)),"999")</f>
        <v>999</v>
      </c>
      <c r="V53" s="58" t="str">
        <f>IFERROR(INDEX(怪物属性参数!AC:AC,MATCH(主线怪物!E53,怪物属性参数!Q:Q,0)),"0")</f>
        <v>0</v>
      </c>
      <c r="W53" s="58" t="str">
        <f t="shared" si="1"/>
        <v>于禁</v>
      </c>
    </row>
    <row r="54" spans="1:23" ht="16.5" x14ac:dyDescent="0.2">
      <c r="A54" s="58">
        <f t="shared" si="2"/>
        <v>10051</v>
      </c>
      <c r="B54" s="58">
        <v>2</v>
      </c>
      <c r="C54" s="58">
        <f t="shared" si="4"/>
        <v>3</v>
      </c>
      <c r="D54" s="58" t="s">
        <v>40</v>
      </c>
      <c r="E54" s="58" t="str">
        <f>HLOOKUP(D54,主线关卡!$H:$M,MATCH(B54&amp;C54,主线关卡!$A:$A,0),FALSE)</f>
        <v>伏尸将军</v>
      </c>
      <c r="F54" s="58">
        <f>INDEX(主线关卡!D:D,MATCH(主线怪物!B54&amp;主线怪物!C54,主线关卡!A:A,0))</f>
        <v>9</v>
      </c>
      <c r="G54" s="58">
        <f>INDEX(怪物基础属性模板!B:B,MATCH(主线怪物!$F54,怪物基础属性模板!$A:$A,0))*IFERROR(INDEX(怪物属性参数!R:R,MATCH(主线怪物!E54,怪物属性参数!Q:Q,0)),1)</f>
        <v>110</v>
      </c>
      <c r="H54" s="58">
        <f>INDEX(怪物基础属性模板!C:C,MATCH(主线怪物!$F54,怪物基础属性模板!$A:$A,0))*IFERROR(INDEX(怪物属性参数!R:R,MATCH(主线怪物!E54,怪物属性参数!R:R,0)),1)</f>
        <v>45</v>
      </c>
      <c r="I54" s="58">
        <f>INT(INDEX(怪物基础属性模板!D:D,MATCH(主线怪物!$F54,怪物基础属性模板!$A:$A,0))*IFERROR(INDEX(怪物属性参数!R:R,MATCH(主线怪物!E54,怪物属性参数!S:S,0)),1)*INDEX(主线关卡!E:E,MATCH(主线怪物!B54&amp;主线怪物!C54,主线关卡!A:A,0)))</f>
        <v>650</v>
      </c>
      <c r="J54" s="58">
        <v>0</v>
      </c>
      <c r="K54" s="58">
        <v>0</v>
      </c>
      <c r="L54" s="58">
        <v>0</v>
      </c>
      <c r="M54" s="58">
        <v>0</v>
      </c>
      <c r="N54" s="58">
        <v>300</v>
      </c>
      <c r="O54" s="58">
        <v>0</v>
      </c>
      <c r="P54" s="58">
        <v>0</v>
      </c>
      <c r="Q54" s="58" t="str">
        <f>IFERROR(INDEX(怪物属性参数!AD:AD,MATCH(主线怪物!E54,怪物属性参数!Q:Q,0)),IF(MOD(A54,2)=0,1303015,1301001))</f>
        <v>1801008#1802008</v>
      </c>
      <c r="R54" s="15"/>
      <c r="S54" s="58" t="str">
        <f t="shared" si="0"/>
        <v>0</v>
      </c>
      <c r="T54" s="58">
        <f>IFERROR(INDEX(怪物属性参数!AA:AA,MATCH(主线怪物!E54,怪物属性参数!Q:Q,0)),"0")</f>
        <v>1</v>
      </c>
      <c r="U54" s="58">
        <f>IFERROR(INDEX(怪物属性参数!AB:AB,MATCH(主线怪物!E54,怪物属性参数!Q:Q,0)),"999")</f>
        <v>999</v>
      </c>
      <c r="V54" s="58">
        <f>IFERROR(INDEX(怪物属性参数!AC:AC,MATCH(主线怪物!E54,怪物属性参数!Q:Q,0)),"0")</f>
        <v>1</v>
      </c>
      <c r="W54" s="58" t="str">
        <f t="shared" si="1"/>
        <v>伏尸将军</v>
      </c>
    </row>
    <row r="55" spans="1:23" ht="16.5" x14ac:dyDescent="0.2">
      <c r="A55" s="58">
        <f t="shared" si="2"/>
        <v>10052</v>
      </c>
      <c r="B55" s="58">
        <v>2</v>
      </c>
      <c r="C55" s="58">
        <f t="shared" si="4"/>
        <v>3</v>
      </c>
      <c r="D55" s="58" t="s">
        <v>37</v>
      </c>
      <c r="E55" s="58" t="str">
        <f>HLOOKUP(D55,主线关卡!$H:$M,MATCH(B55&amp;C55,主线关卡!$A:$A,0),FALSE)</f>
        <v/>
      </c>
      <c r="F55" s="58">
        <f>INDEX(主线关卡!D:D,MATCH(主线怪物!B55&amp;主线怪物!C55,主线关卡!A:A,0))</f>
        <v>9</v>
      </c>
      <c r="G55" s="58">
        <f>INDEX(怪物基础属性模板!B:B,MATCH(主线怪物!$F55,怪物基础属性模板!$A:$A,0))*IFERROR(INDEX(怪物属性参数!R:R,MATCH(主线怪物!E55,怪物属性参数!Q:Q,0)),1)</f>
        <v>110</v>
      </c>
      <c r="H55" s="58">
        <f>INDEX(怪物基础属性模板!C:C,MATCH(主线怪物!$F55,怪物基础属性模板!$A:$A,0))*IFERROR(INDEX(怪物属性参数!R:R,MATCH(主线怪物!E55,怪物属性参数!R:R,0)),1)</f>
        <v>45</v>
      </c>
      <c r="I55" s="58">
        <f>INT(INDEX(怪物基础属性模板!D:D,MATCH(主线怪物!$F55,怪物基础属性模板!$A:$A,0))*IFERROR(INDEX(怪物属性参数!R:R,MATCH(主线怪物!E55,怪物属性参数!S:S,0)),1)*INDEX(主线关卡!E:E,MATCH(主线怪物!B55&amp;主线怪物!C55,主线关卡!A:A,0)))</f>
        <v>650</v>
      </c>
      <c r="J55" s="58">
        <v>0</v>
      </c>
      <c r="K55" s="58">
        <v>0</v>
      </c>
      <c r="L55" s="58">
        <v>0</v>
      </c>
      <c r="M55" s="58">
        <v>0</v>
      </c>
      <c r="N55" s="58">
        <v>300</v>
      </c>
      <c r="O55" s="58">
        <v>0</v>
      </c>
      <c r="P55" s="58">
        <v>0</v>
      </c>
      <c r="Q55" s="58">
        <f>IFERROR(INDEX(怪物属性参数!AD:AD,MATCH(主线怪物!E55,怪物属性参数!Q:Q,0)),IF(MOD(A55,2)=0,1303015,1301001))</f>
        <v>1303015</v>
      </c>
      <c r="R55" s="15"/>
      <c r="S55" s="58" t="str">
        <f t="shared" si="0"/>
        <v>0</v>
      </c>
      <c r="T55" s="58" t="str">
        <f>IFERROR(INDEX(怪物属性参数!AA:AA,MATCH(主线怪物!E55,怪物属性参数!Q:Q,0)),"0")</f>
        <v>0</v>
      </c>
      <c r="U55" s="58" t="str">
        <f>IFERROR(INDEX(怪物属性参数!AB:AB,MATCH(主线怪物!E55,怪物属性参数!Q:Q,0)),"999")</f>
        <v>999</v>
      </c>
      <c r="V55" s="58" t="str">
        <f>IFERROR(INDEX(怪物属性参数!AC:AC,MATCH(主线怪物!E55,怪物属性参数!Q:Q,0)),"0")</f>
        <v>0</v>
      </c>
      <c r="W55" s="58" t="str">
        <f t="shared" si="1"/>
        <v>于禁</v>
      </c>
    </row>
    <row r="56" spans="1:23" ht="16.5" x14ac:dyDescent="0.2">
      <c r="A56" s="58">
        <f t="shared" si="2"/>
        <v>10053</v>
      </c>
      <c r="B56" s="58">
        <v>2</v>
      </c>
      <c r="C56" s="58">
        <f t="shared" si="4"/>
        <v>3</v>
      </c>
      <c r="D56" s="58" t="s">
        <v>41</v>
      </c>
      <c r="E56" s="58" t="str">
        <f>HLOOKUP(D56,主线关卡!$H:$M,MATCH(B56&amp;C56,主线关卡!$A:$A,0),FALSE)</f>
        <v>砍刀鬼兵</v>
      </c>
      <c r="F56" s="58">
        <f>INDEX(主线关卡!D:D,MATCH(主线怪物!B56&amp;主线怪物!C56,主线关卡!A:A,0))</f>
        <v>9</v>
      </c>
      <c r="G56" s="58">
        <f>INDEX(怪物基础属性模板!B:B,MATCH(主线怪物!$F56,怪物基础属性模板!$A:$A,0))*IFERROR(INDEX(怪物属性参数!R:R,MATCH(主线怪物!E56,怪物属性参数!Q:Q,0)),1)</f>
        <v>110</v>
      </c>
      <c r="H56" s="58">
        <f>INDEX(怪物基础属性模板!C:C,MATCH(主线怪物!$F56,怪物基础属性模板!$A:$A,0))*IFERROR(INDEX(怪物属性参数!R:R,MATCH(主线怪物!E56,怪物属性参数!R:R,0)),1)</f>
        <v>45</v>
      </c>
      <c r="I56" s="58">
        <f>INT(INDEX(怪物基础属性模板!D:D,MATCH(主线怪物!$F56,怪物基础属性模板!$A:$A,0))*IFERROR(INDEX(怪物属性参数!R:R,MATCH(主线怪物!E56,怪物属性参数!S:S,0)),1)*INDEX(主线关卡!E:E,MATCH(主线怪物!B56&amp;主线怪物!C56,主线关卡!A:A,0)))</f>
        <v>650</v>
      </c>
      <c r="J56" s="58">
        <v>0</v>
      </c>
      <c r="K56" s="58">
        <v>0</v>
      </c>
      <c r="L56" s="58">
        <v>0</v>
      </c>
      <c r="M56" s="58">
        <v>0</v>
      </c>
      <c r="N56" s="58">
        <v>300</v>
      </c>
      <c r="O56" s="58">
        <v>0</v>
      </c>
      <c r="P56" s="58">
        <v>0</v>
      </c>
      <c r="Q56" s="58">
        <f>IFERROR(INDEX(怪物属性参数!AD:AD,MATCH(主线怪物!E56,怪物属性参数!Q:Q,0)),IF(MOD(A56,2)=0,1303015,1301001))</f>
        <v>1801001</v>
      </c>
      <c r="R56" s="15"/>
      <c r="S56" s="58" t="str">
        <f t="shared" si="0"/>
        <v>0</v>
      </c>
      <c r="T56" s="58">
        <f>IFERROR(INDEX(怪物属性参数!AA:AA,MATCH(主线怪物!E56,怪物属性参数!Q:Q,0)),"0")</f>
        <v>1</v>
      </c>
      <c r="U56" s="58">
        <f>IFERROR(INDEX(怪物属性参数!AB:AB,MATCH(主线怪物!E56,怪物属性参数!Q:Q,0)),"999")</f>
        <v>999</v>
      </c>
      <c r="V56" s="58">
        <f>IFERROR(INDEX(怪物属性参数!AC:AC,MATCH(主线怪物!E56,怪物属性参数!Q:Q,0)),"0")</f>
        <v>1</v>
      </c>
      <c r="W56" s="58" t="str">
        <f t="shared" si="1"/>
        <v>砍刀鬼兵</v>
      </c>
    </row>
    <row r="57" spans="1:23" ht="16.5" x14ac:dyDescent="0.2">
      <c r="A57" s="58">
        <f t="shared" si="2"/>
        <v>10054</v>
      </c>
      <c r="B57" s="58">
        <v>2</v>
      </c>
      <c r="C57" s="58">
        <f t="shared" si="4"/>
        <v>3</v>
      </c>
      <c r="D57" s="58" t="s">
        <v>38</v>
      </c>
      <c r="E57" s="58" t="str">
        <f>HLOOKUP(D57,主线关卡!$H:$M,MATCH(B57&amp;C57,主线关卡!$A:$A,0),FALSE)</f>
        <v/>
      </c>
      <c r="F57" s="58">
        <f>INDEX(主线关卡!D:D,MATCH(主线怪物!B57&amp;主线怪物!C57,主线关卡!A:A,0))</f>
        <v>9</v>
      </c>
      <c r="G57" s="58">
        <f>INDEX(怪物基础属性模板!B:B,MATCH(主线怪物!$F57,怪物基础属性模板!$A:$A,0))*IFERROR(INDEX(怪物属性参数!R:R,MATCH(主线怪物!E57,怪物属性参数!Q:Q,0)),1)</f>
        <v>110</v>
      </c>
      <c r="H57" s="58">
        <f>INDEX(怪物基础属性模板!C:C,MATCH(主线怪物!$F57,怪物基础属性模板!$A:$A,0))*IFERROR(INDEX(怪物属性参数!R:R,MATCH(主线怪物!E57,怪物属性参数!R:R,0)),1)</f>
        <v>45</v>
      </c>
      <c r="I57" s="58">
        <f>INT(INDEX(怪物基础属性模板!D:D,MATCH(主线怪物!$F57,怪物基础属性模板!$A:$A,0))*IFERROR(INDEX(怪物属性参数!R:R,MATCH(主线怪物!E57,怪物属性参数!S:S,0)),1)*INDEX(主线关卡!E:E,MATCH(主线怪物!B57&amp;主线怪物!C57,主线关卡!A:A,0)))</f>
        <v>650</v>
      </c>
      <c r="J57" s="58">
        <v>0</v>
      </c>
      <c r="K57" s="58">
        <v>0</v>
      </c>
      <c r="L57" s="58">
        <v>0</v>
      </c>
      <c r="M57" s="58">
        <v>0</v>
      </c>
      <c r="N57" s="58">
        <v>300</v>
      </c>
      <c r="O57" s="58">
        <v>0</v>
      </c>
      <c r="P57" s="58">
        <v>0</v>
      </c>
      <c r="Q57" s="58">
        <f>IFERROR(INDEX(怪物属性参数!AD:AD,MATCH(主线怪物!E57,怪物属性参数!Q:Q,0)),IF(MOD(A57,2)=0,1303015,1301001))</f>
        <v>1303015</v>
      </c>
      <c r="R57" s="15"/>
      <c r="S57" s="58" t="str">
        <f t="shared" si="0"/>
        <v>0</v>
      </c>
      <c r="T57" s="58" t="str">
        <f>IFERROR(INDEX(怪物属性参数!AA:AA,MATCH(主线怪物!E57,怪物属性参数!Q:Q,0)),"0")</f>
        <v>0</v>
      </c>
      <c r="U57" s="58" t="str">
        <f>IFERROR(INDEX(怪物属性参数!AB:AB,MATCH(主线怪物!E57,怪物属性参数!Q:Q,0)),"999")</f>
        <v>999</v>
      </c>
      <c r="V57" s="58" t="str">
        <f>IFERROR(INDEX(怪物属性参数!AC:AC,MATCH(主线怪物!E57,怪物属性参数!Q:Q,0)),"0")</f>
        <v>0</v>
      </c>
      <c r="W57" s="58" t="str">
        <f t="shared" si="1"/>
        <v>于禁</v>
      </c>
    </row>
    <row r="58" spans="1:23" ht="16.5" x14ac:dyDescent="0.2">
      <c r="A58" s="58">
        <f t="shared" si="2"/>
        <v>10055</v>
      </c>
      <c r="B58" s="58">
        <v>2</v>
      </c>
      <c r="C58" s="58">
        <f t="shared" si="4"/>
        <v>4</v>
      </c>
      <c r="D58" s="58" t="s">
        <v>39</v>
      </c>
      <c r="E58" s="58" t="str">
        <f>HLOOKUP(D58,主线关卡!$H:$M,MATCH(B58&amp;C58,主线关卡!$A:$A,0),FALSE)</f>
        <v>双刃鬼兵</v>
      </c>
      <c r="F58" s="58">
        <f>INDEX(主线关卡!D:D,MATCH(主线怪物!B58&amp;主线怪物!C58,主线关卡!A:A,0))</f>
        <v>10</v>
      </c>
      <c r="G58" s="58">
        <f>INDEX(怪物基础属性模板!B:B,MATCH(主线怪物!$F58,怪物基础属性模板!$A:$A,0))*IFERROR(INDEX(怪物属性参数!R:R,MATCH(主线怪物!E58,怪物属性参数!Q:Q,0)),1)</f>
        <v>120</v>
      </c>
      <c r="H58" s="58">
        <f>INDEX(怪物基础属性模板!C:C,MATCH(主线怪物!$F58,怪物基础属性模板!$A:$A,0))*IFERROR(INDEX(怪物属性参数!R:R,MATCH(主线怪物!E58,怪物属性参数!R:R,0)),1)</f>
        <v>50</v>
      </c>
      <c r="I58" s="58">
        <f>INT(INDEX(怪物基础属性模板!D:D,MATCH(主线怪物!$F58,怪物基础属性模板!$A:$A,0))*IFERROR(INDEX(怪物属性参数!R:R,MATCH(主线怪物!E58,怪物属性参数!S:S,0)),1)*INDEX(主线关卡!E:E,MATCH(主线怪物!B58&amp;主线怪物!C58,主线关卡!A:A,0)))</f>
        <v>700</v>
      </c>
      <c r="J58" s="58">
        <v>0</v>
      </c>
      <c r="K58" s="58">
        <v>0</v>
      </c>
      <c r="L58" s="58">
        <v>0</v>
      </c>
      <c r="M58" s="58">
        <v>0</v>
      </c>
      <c r="N58" s="58">
        <v>300</v>
      </c>
      <c r="O58" s="58">
        <v>0</v>
      </c>
      <c r="P58" s="58">
        <v>0</v>
      </c>
      <c r="Q58" s="58">
        <f>IFERROR(INDEX(怪物属性参数!AD:AD,MATCH(主线怪物!E58,怪物属性参数!Q:Q,0)),IF(MOD(A58,2)=0,1303015,1301001))</f>
        <v>1801002</v>
      </c>
      <c r="R58" s="15"/>
      <c r="S58" s="58" t="str">
        <f t="shared" si="0"/>
        <v>0</v>
      </c>
      <c r="T58" s="58">
        <f>IFERROR(INDEX(怪物属性参数!AA:AA,MATCH(主线怪物!E58,怪物属性参数!Q:Q,0)),"0")</f>
        <v>1</v>
      </c>
      <c r="U58" s="58">
        <f>IFERROR(INDEX(怪物属性参数!AB:AB,MATCH(主线怪物!E58,怪物属性参数!Q:Q,0)),"999")</f>
        <v>999</v>
      </c>
      <c r="V58" s="58">
        <f>IFERROR(INDEX(怪物属性参数!AC:AC,MATCH(主线怪物!E58,怪物属性参数!Q:Q,0)),"0")</f>
        <v>2</v>
      </c>
      <c r="W58" s="58" t="str">
        <f t="shared" si="1"/>
        <v>双刃鬼兵</v>
      </c>
    </row>
    <row r="59" spans="1:23" ht="16.5" x14ac:dyDescent="0.2">
      <c r="A59" s="58">
        <f t="shared" si="2"/>
        <v>10056</v>
      </c>
      <c r="B59" s="58">
        <v>2</v>
      </c>
      <c r="C59" s="58">
        <f t="shared" si="4"/>
        <v>4</v>
      </c>
      <c r="D59" s="58" t="s">
        <v>36</v>
      </c>
      <c r="E59" s="58" t="str">
        <f>HLOOKUP(D59,主线关卡!$H:$M,MATCH(B59&amp;C59,主线关卡!$A:$A,0),FALSE)</f>
        <v/>
      </c>
      <c r="F59" s="58">
        <f>INDEX(主线关卡!D:D,MATCH(主线怪物!B59&amp;主线怪物!C59,主线关卡!A:A,0))</f>
        <v>10</v>
      </c>
      <c r="G59" s="58">
        <f>INDEX(怪物基础属性模板!B:B,MATCH(主线怪物!$F59,怪物基础属性模板!$A:$A,0))*IFERROR(INDEX(怪物属性参数!R:R,MATCH(主线怪物!E59,怪物属性参数!Q:Q,0)),1)</f>
        <v>120</v>
      </c>
      <c r="H59" s="58">
        <f>INDEX(怪物基础属性模板!C:C,MATCH(主线怪物!$F59,怪物基础属性模板!$A:$A,0))*IFERROR(INDEX(怪物属性参数!R:R,MATCH(主线怪物!E59,怪物属性参数!R:R,0)),1)</f>
        <v>50</v>
      </c>
      <c r="I59" s="58">
        <f>INT(INDEX(怪物基础属性模板!D:D,MATCH(主线怪物!$F59,怪物基础属性模板!$A:$A,0))*IFERROR(INDEX(怪物属性参数!R:R,MATCH(主线怪物!E59,怪物属性参数!S:S,0)),1)*INDEX(主线关卡!E:E,MATCH(主线怪物!B59&amp;主线怪物!C59,主线关卡!A:A,0)))</f>
        <v>700</v>
      </c>
      <c r="J59" s="58">
        <v>0</v>
      </c>
      <c r="K59" s="58">
        <v>0</v>
      </c>
      <c r="L59" s="58">
        <v>0</v>
      </c>
      <c r="M59" s="58">
        <v>0</v>
      </c>
      <c r="N59" s="58">
        <v>300</v>
      </c>
      <c r="O59" s="58">
        <v>0</v>
      </c>
      <c r="P59" s="58">
        <v>0</v>
      </c>
      <c r="Q59" s="58">
        <f>IFERROR(INDEX(怪物属性参数!AD:AD,MATCH(主线怪物!E59,怪物属性参数!Q:Q,0)),IF(MOD(A59,2)=0,1303015,1301001))</f>
        <v>1303015</v>
      </c>
      <c r="R59" s="15"/>
      <c r="S59" s="58" t="str">
        <f t="shared" si="0"/>
        <v>0</v>
      </c>
      <c r="T59" s="58" t="str">
        <f>IFERROR(INDEX(怪物属性参数!AA:AA,MATCH(主线怪物!E59,怪物属性参数!Q:Q,0)),"0")</f>
        <v>0</v>
      </c>
      <c r="U59" s="58" t="str">
        <f>IFERROR(INDEX(怪物属性参数!AB:AB,MATCH(主线怪物!E59,怪物属性参数!Q:Q,0)),"999")</f>
        <v>999</v>
      </c>
      <c r="V59" s="58" t="str">
        <f>IFERROR(INDEX(怪物属性参数!AC:AC,MATCH(主线怪物!E59,怪物属性参数!Q:Q,0)),"0")</f>
        <v>0</v>
      </c>
      <c r="W59" s="58" t="str">
        <f t="shared" si="1"/>
        <v>于禁</v>
      </c>
    </row>
    <row r="60" spans="1:23" ht="16.5" x14ac:dyDescent="0.2">
      <c r="A60" s="58">
        <f t="shared" si="2"/>
        <v>10057</v>
      </c>
      <c r="B60" s="58">
        <v>2</v>
      </c>
      <c r="C60" s="58">
        <f t="shared" si="4"/>
        <v>4</v>
      </c>
      <c r="D60" s="58" t="s">
        <v>40</v>
      </c>
      <c r="E60" s="58" t="str">
        <f>HLOOKUP(D60,主线关卡!$H:$M,MATCH(B60&amp;C60,主线关卡!$A:$A,0),FALSE)</f>
        <v>砍刀鬼兵</v>
      </c>
      <c r="F60" s="58">
        <f>INDEX(主线关卡!D:D,MATCH(主线怪物!B60&amp;主线怪物!C60,主线关卡!A:A,0))</f>
        <v>10</v>
      </c>
      <c r="G60" s="58">
        <f>INDEX(怪物基础属性模板!B:B,MATCH(主线怪物!$F60,怪物基础属性模板!$A:$A,0))*IFERROR(INDEX(怪物属性参数!R:R,MATCH(主线怪物!E60,怪物属性参数!Q:Q,0)),1)</f>
        <v>120</v>
      </c>
      <c r="H60" s="58">
        <f>INDEX(怪物基础属性模板!C:C,MATCH(主线怪物!$F60,怪物基础属性模板!$A:$A,0))*IFERROR(INDEX(怪物属性参数!R:R,MATCH(主线怪物!E60,怪物属性参数!R:R,0)),1)</f>
        <v>50</v>
      </c>
      <c r="I60" s="58">
        <f>INT(INDEX(怪物基础属性模板!D:D,MATCH(主线怪物!$F60,怪物基础属性模板!$A:$A,0))*IFERROR(INDEX(怪物属性参数!R:R,MATCH(主线怪物!E60,怪物属性参数!S:S,0)),1)*INDEX(主线关卡!E:E,MATCH(主线怪物!B60&amp;主线怪物!C60,主线关卡!A:A,0)))</f>
        <v>700</v>
      </c>
      <c r="J60" s="58">
        <v>0</v>
      </c>
      <c r="K60" s="58">
        <v>0</v>
      </c>
      <c r="L60" s="58">
        <v>0</v>
      </c>
      <c r="M60" s="58">
        <v>0</v>
      </c>
      <c r="N60" s="58">
        <v>300</v>
      </c>
      <c r="O60" s="58">
        <v>0</v>
      </c>
      <c r="P60" s="58">
        <v>0</v>
      </c>
      <c r="Q60" s="58">
        <f>IFERROR(INDEX(怪物属性参数!AD:AD,MATCH(主线怪物!E60,怪物属性参数!Q:Q,0)),IF(MOD(A60,2)=0,1303015,1301001))</f>
        <v>1801001</v>
      </c>
      <c r="R60" s="15"/>
      <c r="S60" s="58" t="str">
        <f t="shared" si="0"/>
        <v>0</v>
      </c>
      <c r="T60" s="58">
        <f>IFERROR(INDEX(怪物属性参数!AA:AA,MATCH(主线怪物!E60,怪物属性参数!Q:Q,0)),"0")</f>
        <v>1</v>
      </c>
      <c r="U60" s="58">
        <f>IFERROR(INDEX(怪物属性参数!AB:AB,MATCH(主线怪物!E60,怪物属性参数!Q:Q,0)),"999")</f>
        <v>999</v>
      </c>
      <c r="V60" s="58">
        <f>IFERROR(INDEX(怪物属性参数!AC:AC,MATCH(主线怪物!E60,怪物属性参数!Q:Q,0)),"0")</f>
        <v>1</v>
      </c>
      <c r="W60" s="58" t="str">
        <f t="shared" si="1"/>
        <v>砍刀鬼兵</v>
      </c>
    </row>
    <row r="61" spans="1:23" ht="16.5" x14ac:dyDescent="0.2">
      <c r="A61" s="58">
        <f t="shared" si="2"/>
        <v>10058</v>
      </c>
      <c r="B61" s="58">
        <v>2</v>
      </c>
      <c r="C61" s="58">
        <f t="shared" si="4"/>
        <v>4</v>
      </c>
      <c r="D61" s="58" t="s">
        <v>37</v>
      </c>
      <c r="E61" s="58" t="str">
        <f>HLOOKUP(D61,主线关卡!$H:$M,MATCH(B61&amp;C61,主线关卡!$A:$A,0),FALSE)</f>
        <v/>
      </c>
      <c r="F61" s="58">
        <f>INDEX(主线关卡!D:D,MATCH(主线怪物!B61&amp;主线怪物!C61,主线关卡!A:A,0))</f>
        <v>10</v>
      </c>
      <c r="G61" s="58">
        <f>INDEX(怪物基础属性模板!B:B,MATCH(主线怪物!$F61,怪物基础属性模板!$A:$A,0))*IFERROR(INDEX(怪物属性参数!R:R,MATCH(主线怪物!E61,怪物属性参数!Q:Q,0)),1)</f>
        <v>120</v>
      </c>
      <c r="H61" s="58">
        <f>INDEX(怪物基础属性模板!C:C,MATCH(主线怪物!$F61,怪物基础属性模板!$A:$A,0))*IFERROR(INDEX(怪物属性参数!R:R,MATCH(主线怪物!E61,怪物属性参数!R:R,0)),1)</f>
        <v>50</v>
      </c>
      <c r="I61" s="58">
        <f>INT(INDEX(怪物基础属性模板!D:D,MATCH(主线怪物!$F61,怪物基础属性模板!$A:$A,0))*IFERROR(INDEX(怪物属性参数!R:R,MATCH(主线怪物!E61,怪物属性参数!S:S,0)),1)*INDEX(主线关卡!E:E,MATCH(主线怪物!B61&amp;主线怪物!C61,主线关卡!A:A,0)))</f>
        <v>700</v>
      </c>
      <c r="J61" s="58">
        <v>0</v>
      </c>
      <c r="K61" s="58">
        <v>0</v>
      </c>
      <c r="L61" s="58">
        <v>0</v>
      </c>
      <c r="M61" s="58">
        <v>0</v>
      </c>
      <c r="N61" s="58">
        <v>300</v>
      </c>
      <c r="O61" s="58">
        <v>0</v>
      </c>
      <c r="P61" s="58">
        <v>0</v>
      </c>
      <c r="Q61" s="58">
        <f>IFERROR(INDEX(怪物属性参数!AD:AD,MATCH(主线怪物!E61,怪物属性参数!Q:Q,0)),IF(MOD(A61,2)=0,1303015,1301001))</f>
        <v>1303015</v>
      </c>
      <c r="R61" s="15"/>
      <c r="S61" s="58" t="str">
        <f t="shared" si="0"/>
        <v>0</v>
      </c>
      <c r="T61" s="58" t="str">
        <f>IFERROR(INDEX(怪物属性参数!AA:AA,MATCH(主线怪物!E61,怪物属性参数!Q:Q,0)),"0")</f>
        <v>0</v>
      </c>
      <c r="U61" s="58" t="str">
        <f>IFERROR(INDEX(怪物属性参数!AB:AB,MATCH(主线怪物!E61,怪物属性参数!Q:Q,0)),"999")</f>
        <v>999</v>
      </c>
      <c r="V61" s="58" t="str">
        <f>IFERROR(INDEX(怪物属性参数!AC:AC,MATCH(主线怪物!E61,怪物属性参数!Q:Q,0)),"0")</f>
        <v>0</v>
      </c>
      <c r="W61" s="58" t="str">
        <f t="shared" si="1"/>
        <v>于禁</v>
      </c>
    </row>
    <row r="62" spans="1:23" ht="16.5" x14ac:dyDescent="0.2">
      <c r="A62" s="58">
        <f t="shared" si="2"/>
        <v>10059</v>
      </c>
      <c r="B62" s="58">
        <v>2</v>
      </c>
      <c r="C62" s="58">
        <f t="shared" si="4"/>
        <v>4</v>
      </c>
      <c r="D62" s="58" t="s">
        <v>41</v>
      </c>
      <c r="E62" s="58" t="str">
        <f>HLOOKUP(D62,主线关卡!$H:$M,MATCH(B62&amp;C62,主线关卡!$A:$A,0),FALSE)</f>
        <v>双刃鬼兵</v>
      </c>
      <c r="F62" s="58">
        <f>INDEX(主线关卡!D:D,MATCH(主线怪物!B62&amp;主线怪物!C62,主线关卡!A:A,0))</f>
        <v>10</v>
      </c>
      <c r="G62" s="58">
        <f>INDEX(怪物基础属性模板!B:B,MATCH(主线怪物!$F62,怪物基础属性模板!$A:$A,0))*IFERROR(INDEX(怪物属性参数!R:R,MATCH(主线怪物!E62,怪物属性参数!Q:Q,0)),1)</f>
        <v>120</v>
      </c>
      <c r="H62" s="58">
        <f>INDEX(怪物基础属性模板!C:C,MATCH(主线怪物!$F62,怪物基础属性模板!$A:$A,0))*IFERROR(INDEX(怪物属性参数!R:R,MATCH(主线怪物!E62,怪物属性参数!R:R,0)),1)</f>
        <v>50</v>
      </c>
      <c r="I62" s="58">
        <f>INT(INDEX(怪物基础属性模板!D:D,MATCH(主线怪物!$F62,怪物基础属性模板!$A:$A,0))*IFERROR(INDEX(怪物属性参数!R:R,MATCH(主线怪物!E62,怪物属性参数!S:S,0)),1)*INDEX(主线关卡!E:E,MATCH(主线怪物!B62&amp;主线怪物!C62,主线关卡!A:A,0)))</f>
        <v>700</v>
      </c>
      <c r="J62" s="58">
        <v>0</v>
      </c>
      <c r="K62" s="58">
        <v>0</v>
      </c>
      <c r="L62" s="58">
        <v>0</v>
      </c>
      <c r="M62" s="58">
        <v>0</v>
      </c>
      <c r="N62" s="58">
        <v>300</v>
      </c>
      <c r="O62" s="58">
        <v>0</v>
      </c>
      <c r="P62" s="58">
        <v>0</v>
      </c>
      <c r="Q62" s="58">
        <f>IFERROR(INDEX(怪物属性参数!AD:AD,MATCH(主线怪物!E62,怪物属性参数!Q:Q,0)),IF(MOD(A62,2)=0,1303015,1301001))</f>
        <v>1801002</v>
      </c>
      <c r="R62" s="15"/>
      <c r="S62" s="58" t="str">
        <f t="shared" si="0"/>
        <v>0</v>
      </c>
      <c r="T62" s="58">
        <f>IFERROR(INDEX(怪物属性参数!AA:AA,MATCH(主线怪物!E62,怪物属性参数!Q:Q,0)),"0")</f>
        <v>1</v>
      </c>
      <c r="U62" s="58">
        <f>IFERROR(INDEX(怪物属性参数!AB:AB,MATCH(主线怪物!E62,怪物属性参数!Q:Q,0)),"999")</f>
        <v>999</v>
      </c>
      <c r="V62" s="58">
        <f>IFERROR(INDEX(怪物属性参数!AC:AC,MATCH(主线怪物!E62,怪物属性参数!Q:Q,0)),"0")</f>
        <v>2</v>
      </c>
      <c r="W62" s="58" t="str">
        <f t="shared" si="1"/>
        <v>双刃鬼兵</v>
      </c>
    </row>
    <row r="63" spans="1:23" ht="16.5" x14ac:dyDescent="0.2">
      <c r="A63" s="58">
        <f t="shared" si="2"/>
        <v>10060</v>
      </c>
      <c r="B63" s="58">
        <v>2</v>
      </c>
      <c r="C63" s="58">
        <f t="shared" si="4"/>
        <v>4</v>
      </c>
      <c r="D63" s="58" t="s">
        <v>38</v>
      </c>
      <c r="E63" s="58" t="str">
        <f>HLOOKUP(D63,主线关卡!$H:$M,MATCH(B63&amp;C63,主线关卡!$A:$A,0),FALSE)</f>
        <v/>
      </c>
      <c r="F63" s="58">
        <f>INDEX(主线关卡!D:D,MATCH(主线怪物!B63&amp;主线怪物!C63,主线关卡!A:A,0))</f>
        <v>10</v>
      </c>
      <c r="G63" s="58">
        <f>INDEX(怪物基础属性模板!B:B,MATCH(主线怪物!$F63,怪物基础属性模板!$A:$A,0))*IFERROR(INDEX(怪物属性参数!R:R,MATCH(主线怪物!E63,怪物属性参数!Q:Q,0)),1)</f>
        <v>120</v>
      </c>
      <c r="H63" s="58">
        <f>INDEX(怪物基础属性模板!C:C,MATCH(主线怪物!$F63,怪物基础属性模板!$A:$A,0))*IFERROR(INDEX(怪物属性参数!R:R,MATCH(主线怪物!E63,怪物属性参数!R:R,0)),1)</f>
        <v>50</v>
      </c>
      <c r="I63" s="58">
        <f>INT(INDEX(怪物基础属性模板!D:D,MATCH(主线怪物!$F63,怪物基础属性模板!$A:$A,0))*IFERROR(INDEX(怪物属性参数!R:R,MATCH(主线怪物!E63,怪物属性参数!S:S,0)),1)*INDEX(主线关卡!E:E,MATCH(主线怪物!B63&amp;主线怪物!C63,主线关卡!A:A,0)))</f>
        <v>700</v>
      </c>
      <c r="J63" s="58">
        <v>0</v>
      </c>
      <c r="K63" s="58">
        <v>0</v>
      </c>
      <c r="L63" s="58">
        <v>0</v>
      </c>
      <c r="M63" s="58">
        <v>0</v>
      </c>
      <c r="N63" s="58">
        <v>300</v>
      </c>
      <c r="O63" s="58">
        <v>0</v>
      </c>
      <c r="P63" s="58">
        <v>0</v>
      </c>
      <c r="Q63" s="58">
        <f>IFERROR(INDEX(怪物属性参数!AD:AD,MATCH(主线怪物!E63,怪物属性参数!Q:Q,0)),IF(MOD(A63,2)=0,1303015,1301001))</f>
        <v>1303015</v>
      </c>
      <c r="R63" s="15"/>
      <c r="S63" s="58" t="str">
        <f t="shared" si="0"/>
        <v>0</v>
      </c>
      <c r="T63" s="58" t="str">
        <f>IFERROR(INDEX(怪物属性参数!AA:AA,MATCH(主线怪物!E63,怪物属性参数!Q:Q,0)),"0")</f>
        <v>0</v>
      </c>
      <c r="U63" s="58" t="str">
        <f>IFERROR(INDEX(怪物属性参数!AB:AB,MATCH(主线怪物!E63,怪物属性参数!Q:Q,0)),"999")</f>
        <v>999</v>
      </c>
      <c r="V63" s="58" t="str">
        <f>IFERROR(INDEX(怪物属性参数!AC:AC,MATCH(主线怪物!E63,怪物属性参数!Q:Q,0)),"0")</f>
        <v>0</v>
      </c>
      <c r="W63" s="58" t="str">
        <f t="shared" si="1"/>
        <v>于禁</v>
      </c>
    </row>
    <row r="64" spans="1:23" ht="16.5" x14ac:dyDescent="0.2">
      <c r="A64" s="58">
        <f t="shared" si="2"/>
        <v>10061</v>
      </c>
      <c r="B64" s="58">
        <v>2</v>
      </c>
      <c r="C64" s="58">
        <f t="shared" si="4"/>
        <v>5</v>
      </c>
      <c r="D64" s="58" t="s">
        <v>39</v>
      </c>
      <c r="E64" s="58" t="str">
        <f>HLOOKUP(D64,主线关卡!$H:$M,MATCH(B64&amp;C64,主线关卡!$A:$A,0),FALSE)</f>
        <v>砍刀鬼兵</v>
      </c>
      <c r="F64" s="58">
        <f>INDEX(主线关卡!D:D,MATCH(主线怪物!B64&amp;主线怪物!C64,主线关卡!A:A,0))</f>
        <v>11</v>
      </c>
      <c r="G64" s="58">
        <f>INDEX(怪物基础属性模板!B:B,MATCH(主线怪物!$F64,怪物基础属性模板!$A:$A,0))*IFERROR(INDEX(怪物属性参数!R:R,MATCH(主线怪物!E64,怪物属性参数!Q:Q,0)),1)</f>
        <v>130</v>
      </c>
      <c r="H64" s="58">
        <f>INDEX(怪物基础属性模板!C:C,MATCH(主线怪物!$F64,怪物基础属性模板!$A:$A,0))*IFERROR(INDEX(怪物属性参数!R:R,MATCH(主线怪物!E64,怪物属性参数!R:R,0)),1)</f>
        <v>55</v>
      </c>
      <c r="I64" s="58">
        <f>INT(INDEX(怪物基础属性模板!D:D,MATCH(主线怪物!$F64,怪物基础属性模板!$A:$A,0))*IFERROR(INDEX(怪物属性参数!R:R,MATCH(主线怪物!E64,怪物属性参数!S:S,0)),1)*INDEX(主线关卡!E:E,MATCH(主线怪物!B64&amp;主线怪物!C64,主线关卡!A:A,0)))</f>
        <v>750</v>
      </c>
      <c r="J64" s="58">
        <v>0</v>
      </c>
      <c r="K64" s="58">
        <v>0</v>
      </c>
      <c r="L64" s="58">
        <v>0</v>
      </c>
      <c r="M64" s="58">
        <v>0</v>
      </c>
      <c r="N64" s="58">
        <v>300</v>
      </c>
      <c r="O64" s="58">
        <v>0</v>
      </c>
      <c r="P64" s="58">
        <v>0</v>
      </c>
      <c r="Q64" s="58">
        <f>IFERROR(INDEX(怪物属性参数!AD:AD,MATCH(主线怪物!E64,怪物属性参数!Q:Q,0)),IF(MOD(A64,2)=0,1303015,1301001))</f>
        <v>1801001</v>
      </c>
      <c r="R64" s="15"/>
      <c r="S64" s="58" t="str">
        <f t="shared" si="0"/>
        <v>0</v>
      </c>
      <c r="T64" s="58">
        <f>IFERROR(INDEX(怪物属性参数!AA:AA,MATCH(主线怪物!E64,怪物属性参数!Q:Q,0)),"0")</f>
        <v>1</v>
      </c>
      <c r="U64" s="58">
        <f>IFERROR(INDEX(怪物属性参数!AB:AB,MATCH(主线怪物!E64,怪物属性参数!Q:Q,0)),"999")</f>
        <v>999</v>
      </c>
      <c r="V64" s="58">
        <f>IFERROR(INDEX(怪物属性参数!AC:AC,MATCH(主线怪物!E64,怪物属性参数!Q:Q,0)),"0")</f>
        <v>1</v>
      </c>
      <c r="W64" s="58" t="str">
        <f t="shared" si="1"/>
        <v>砍刀鬼兵</v>
      </c>
    </row>
    <row r="65" spans="1:23" ht="16.5" x14ac:dyDescent="0.2">
      <c r="A65" s="58">
        <f t="shared" si="2"/>
        <v>10062</v>
      </c>
      <c r="B65" s="58">
        <v>2</v>
      </c>
      <c r="C65" s="58">
        <f t="shared" si="4"/>
        <v>5</v>
      </c>
      <c r="D65" s="58" t="s">
        <v>36</v>
      </c>
      <c r="E65" s="58" t="str">
        <f>HLOOKUP(D65,主线关卡!$H:$M,MATCH(B65&amp;C65,主线关卡!$A:$A,0),FALSE)</f>
        <v/>
      </c>
      <c r="F65" s="58">
        <f>INDEX(主线关卡!D:D,MATCH(主线怪物!B65&amp;主线怪物!C65,主线关卡!A:A,0))</f>
        <v>11</v>
      </c>
      <c r="G65" s="58">
        <f>INDEX(怪物基础属性模板!B:B,MATCH(主线怪物!$F65,怪物基础属性模板!$A:$A,0))*IFERROR(INDEX(怪物属性参数!R:R,MATCH(主线怪物!E65,怪物属性参数!Q:Q,0)),1)</f>
        <v>130</v>
      </c>
      <c r="H65" s="58">
        <f>INDEX(怪物基础属性模板!C:C,MATCH(主线怪物!$F65,怪物基础属性模板!$A:$A,0))*IFERROR(INDEX(怪物属性参数!R:R,MATCH(主线怪物!E65,怪物属性参数!R:R,0)),1)</f>
        <v>55</v>
      </c>
      <c r="I65" s="58">
        <f>INT(INDEX(怪物基础属性模板!D:D,MATCH(主线怪物!$F65,怪物基础属性模板!$A:$A,0))*IFERROR(INDEX(怪物属性参数!R:R,MATCH(主线怪物!E65,怪物属性参数!S:S,0)),1)*INDEX(主线关卡!E:E,MATCH(主线怪物!B65&amp;主线怪物!C65,主线关卡!A:A,0)))</f>
        <v>750</v>
      </c>
      <c r="J65" s="58">
        <v>0</v>
      </c>
      <c r="K65" s="58">
        <v>0</v>
      </c>
      <c r="L65" s="58">
        <v>0</v>
      </c>
      <c r="M65" s="58">
        <v>0</v>
      </c>
      <c r="N65" s="58">
        <v>300</v>
      </c>
      <c r="O65" s="58">
        <v>0</v>
      </c>
      <c r="P65" s="58">
        <v>0</v>
      </c>
      <c r="Q65" s="58">
        <f>IFERROR(INDEX(怪物属性参数!AD:AD,MATCH(主线怪物!E65,怪物属性参数!Q:Q,0)),IF(MOD(A65,2)=0,1303015,1301001))</f>
        <v>1303015</v>
      </c>
      <c r="R65" s="15"/>
      <c r="S65" s="58" t="str">
        <f t="shared" si="0"/>
        <v>0</v>
      </c>
      <c r="T65" s="58" t="str">
        <f>IFERROR(INDEX(怪物属性参数!AA:AA,MATCH(主线怪物!E65,怪物属性参数!Q:Q,0)),"0")</f>
        <v>0</v>
      </c>
      <c r="U65" s="58" t="str">
        <f>IFERROR(INDEX(怪物属性参数!AB:AB,MATCH(主线怪物!E65,怪物属性参数!Q:Q,0)),"999")</f>
        <v>999</v>
      </c>
      <c r="V65" s="58" t="str">
        <f>IFERROR(INDEX(怪物属性参数!AC:AC,MATCH(主线怪物!E65,怪物属性参数!Q:Q,0)),"0")</f>
        <v>0</v>
      </c>
      <c r="W65" s="58" t="str">
        <f t="shared" si="1"/>
        <v>于禁</v>
      </c>
    </row>
    <row r="66" spans="1:23" ht="16.5" x14ac:dyDescent="0.2">
      <c r="A66" s="58">
        <f t="shared" si="2"/>
        <v>10063</v>
      </c>
      <c r="B66" s="58">
        <v>2</v>
      </c>
      <c r="C66" s="58">
        <f t="shared" si="4"/>
        <v>5</v>
      </c>
      <c r="D66" s="58" t="s">
        <v>40</v>
      </c>
      <c r="E66" s="58" t="str">
        <f>HLOOKUP(D66,主线关卡!$H:$M,MATCH(B66&amp;C66,主线关卡!$A:$A,0),FALSE)</f>
        <v>链球鬼兵</v>
      </c>
      <c r="F66" s="58">
        <f>INDEX(主线关卡!D:D,MATCH(主线怪物!B66&amp;主线怪物!C66,主线关卡!A:A,0))</f>
        <v>11</v>
      </c>
      <c r="G66" s="58">
        <f>INDEX(怪物基础属性模板!B:B,MATCH(主线怪物!$F66,怪物基础属性模板!$A:$A,0))*IFERROR(INDEX(怪物属性参数!R:R,MATCH(主线怪物!E66,怪物属性参数!Q:Q,0)),1)</f>
        <v>130</v>
      </c>
      <c r="H66" s="58">
        <f>INDEX(怪物基础属性模板!C:C,MATCH(主线怪物!$F66,怪物基础属性模板!$A:$A,0))*IFERROR(INDEX(怪物属性参数!R:R,MATCH(主线怪物!E66,怪物属性参数!R:R,0)),1)</f>
        <v>55</v>
      </c>
      <c r="I66" s="58">
        <f>INT(INDEX(怪物基础属性模板!D:D,MATCH(主线怪物!$F66,怪物基础属性模板!$A:$A,0))*IFERROR(INDEX(怪物属性参数!R:R,MATCH(主线怪物!E66,怪物属性参数!S:S,0)),1)*INDEX(主线关卡!E:E,MATCH(主线怪物!B66&amp;主线怪物!C66,主线关卡!A:A,0)))</f>
        <v>750</v>
      </c>
      <c r="J66" s="58">
        <v>0</v>
      </c>
      <c r="K66" s="58">
        <v>0</v>
      </c>
      <c r="L66" s="58">
        <v>0</v>
      </c>
      <c r="M66" s="58">
        <v>0</v>
      </c>
      <c r="N66" s="58">
        <v>300</v>
      </c>
      <c r="O66" s="58">
        <v>0</v>
      </c>
      <c r="P66" s="58">
        <v>0</v>
      </c>
      <c r="Q66" s="58">
        <f>IFERROR(INDEX(怪物属性参数!AD:AD,MATCH(主线怪物!E66,怪物属性参数!Q:Q,0)),IF(MOD(A66,2)=0,1303015,1301001))</f>
        <v>1801003</v>
      </c>
      <c r="R66" s="15"/>
      <c r="S66" s="58" t="str">
        <f t="shared" si="0"/>
        <v>0</v>
      </c>
      <c r="T66" s="58">
        <f>IFERROR(INDEX(怪物属性参数!AA:AA,MATCH(主线怪物!E66,怪物属性参数!Q:Q,0)),"0")</f>
        <v>1</v>
      </c>
      <c r="U66" s="58">
        <f>IFERROR(INDEX(怪物属性参数!AB:AB,MATCH(主线怪物!E66,怪物属性参数!Q:Q,0)),"999")</f>
        <v>999</v>
      </c>
      <c r="V66" s="58">
        <f>IFERROR(INDEX(怪物属性参数!AC:AC,MATCH(主线怪物!E66,怪物属性参数!Q:Q,0)),"0")</f>
        <v>3</v>
      </c>
      <c r="W66" s="58" t="str">
        <f t="shared" si="1"/>
        <v>链球鬼兵</v>
      </c>
    </row>
    <row r="67" spans="1:23" ht="16.5" x14ac:dyDescent="0.2">
      <c r="A67" s="58">
        <f t="shared" si="2"/>
        <v>10064</v>
      </c>
      <c r="B67" s="58">
        <v>2</v>
      </c>
      <c r="C67" s="58">
        <f t="shared" si="4"/>
        <v>5</v>
      </c>
      <c r="D67" s="58" t="s">
        <v>37</v>
      </c>
      <c r="E67" s="58" t="str">
        <f>HLOOKUP(D67,主线关卡!$H:$M,MATCH(B67&amp;C67,主线关卡!$A:$A,0),FALSE)</f>
        <v/>
      </c>
      <c r="F67" s="58">
        <f>INDEX(主线关卡!D:D,MATCH(主线怪物!B67&amp;主线怪物!C67,主线关卡!A:A,0))</f>
        <v>11</v>
      </c>
      <c r="G67" s="58">
        <f>INDEX(怪物基础属性模板!B:B,MATCH(主线怪物!$F67,怪物基础属性模板!$A:$A,0))*IFERROR(INDEX(怪物属性参数!R:R,MATCH(主线怪物!E67,怪物属性参数!Q:Q,0)),1)</f>
        <v>130</v>
      </c>
      <c r="H67" s="58">
        <f>INDEX(怪物基础属性模板!C:C,MATCH(主线怪物!$F67,怪物基础属性模板!$A:$A,0))*IFERROR(INDEX(怪物属性参数!R:R,MATCH(主线怪物!E67,怪物属性参数!R:R,0)),1)</f>
        <v>55</v>
      </c>
      <c r="I67" s="58">
        <f>INT(INDEX(怪物基础属性模板!D:D,MATCH(主线怪物!$F67,怪物基础属性模板!$A:$A,0))*IFERROR(INDEX(怪物属性参数!R:R,MATCH(主线怪物!E67,怪物属性参数!S:S,0)),1)*INDEX(主线关卡!E:E,MATCH(主线怪物!B67&amp;主线怪物!C67,主线关卡!A:A,0)))</f>
        <v>750</v>
      </c>
      <c r="J67" s="58">
        <v>0</v>
      </c>
      <c r="K67" s="58">
        <v>0</v>
      </c>
      <c r="L67" s="58">
        <v>0</v>
      </c>
      <c r="M67" s="58">
        <v>0</v>
      </c>
      <c r="N67" s="58">
        <v>300</v>
      </c>
      <c r="O67" s="58">
        <v>0</v>
      </c>
      <c r="P67" s="58">
        <v>0</v>
      </c>
      <c r="Q67" s="58">
        <f>IFERROR(INDEX(怪物属性参数!AD:AD,MATCH(主线怪物!E67,怪物属性参数!Q:Q,0)),IF(MOD(A67,2)=0,1303015,1301001))</f>
        <v>1303015</v>
      </c>
      <c r="R67" s="15"/>
      <c r="S67" s="58" t="str">
        <f t="shared" si="0"/>
        <v>0</v>
      </c>
      <c r="T67" s="58" t="str">
        <f>IFERROR(INDEX(怪物属性参数!AA:AA,MATCH(主线怪物!E67,怪物属性参数!Q:Q,0)),"0")</f>
        <v>0</v>
      </c>
      <c r="U67" s="58" t="str">
        <f>IFERROR(INDEX(怪物属性参数!AB:AB,MATCH(主线怪物!E67,怪物属性参数!Q:Q,0)),"999")</f>
        <v>999</v>
      </c>
      <c r="V67" s="58" t="str">
        <f>IFERROR(INDEX(怪物属性参数!AC:AC,MATCH(主线怪物!E67,怪物属性参数!Q:Q,0)),"0")</f>
        <v>0</v>
      </c>
      <c r="W67" s="58" t="str">
        <f t="shared" si="1"/>
        <v>于禁</v>
      </c>
    </row>
    <row r="68" spans="1:23" ht="16.5" x14ac:dyDescent="0.2">
      <c r="A68" s="58">
        <f t="shared" si="2"/>
        <v>10065</v>
      </c>
      <c r="B68" s="58">
        <v>2</v>
      </c>
      <c r="C68" s="58">
        <f t="shared" si="4"/>
        <v>5</v>
      </c>
      <c r="D68" s="58" t="s">
        <v>41</v>
      </c>
      <c r="E68" s="58" t="str">
        <f>HLOOKUP(D68,主线关卡!$H:$M,MATCH(B68&amp;C68,主线关卡!$A:$A,0),FALSE)</f>
        <v>双刃鬼兵</v>
      </c>
      <c r="F68" s="58">
        <f>INDEX(主线关卡!D:D,MATCH(主线怪物!B68&amp;主线怪物!C68,主线关卡!A:A,0))</f>
        <v>11</v>
      </c>
      <c r="G68" s="58">
        <f>INDEX(怪物基础属性模板!B:B,MATCH(主线怪物!$F68,怪物基础属性模板!$A:$A,0))*IFERROR(INDEX(怪物属性参数!R:R,MATCH(主线怪物!E68,怪物属性参数!Q:Q,0)),1)</f>
        <v>130</v>
      </c>
      <c r="H68" s="58">
        <f>INDEX(怪物基础属性模板!C:C,MATCH(主线怪物!$F68,怪物基础属性模板!$A:$A,0))*IFERROR(INDEX(怪物属性参数!R:R,MATCH(主线怪物!E68,怪物属性参数!R:R,0)),1)</f>
        <v>55</v>
      </c>
      <c r="I68" s="58">
        <f>INT(INDEX(怪物基础属性模板!D:D,MATCH(主线怪物!$F68,怪物基础属性模板!$A:$A,0))*IFERROR(INDEX(怪物属性参数!R:R,MATCH(主线怪物!E68,怪物属性参数!S:S,0)),1)*INDEX(主线关卡!E:E,MATCH(主线怪物!B68&amp;主线怪物!C68,主线关卡!A:A,0)))</f>
        <v>750</v>
      </c>
      <c r="J68" s="58">
        <v>0</v>
      </c>
      <c r="K68" s="58">
        <v>0</v>
      </c>
      <c r="L68" s="58">
        <v>0</v>
      </c>
      <c r="M68" s="58">
        <v>0</v>
      </c>
      <c r="N68" s="58">
        <v>300</v>
      </c>
      <c r="O68" s="58">
        <v>0</v>
      </c>
      <c r="P68" s="58">
        <v>0</v>
      </c>
      <c r="Q68" s="58">
        <f>IFERROR(INDEX(怪物属性参数!AD:AD,MATCH(主线怪物!E68,怪物属性参数!Q:Q,0)),IF(MOD(A68,2)=0,1303015,1301001))</f>
        <v>1801002</v>
      </c>
      <c r="R68" s="15"/>
      <c r="S68" s="58" t="str">
        <f t="shared" si="0"/>
        <v>0</v>
      </c>
      <c r="T68" s="58">
        <f>IFERROR(INDEX(怪物属性参数!AA:AA,MATCH(主线怪物!E68,怪物属性参数!Q:Q,0)),"0")</f>
        <v>1</v>
      </c>
      <c r="U68" s="58">
        <f>IFERROR(INDEX(怪物属性参数!AB:AB,MATCH(主线怪物!E68,怪物属性参数!Q:Q,0)),"999")</f>
        <v>999</v>
      </c>
      <c r="V68" s="58">
        <f>IFERROR(INDEX(怪物属性参数!AC:AC,MATCH(主线怪物!E68,怪物属性参数!Q:Q,0)),"0")</f>
        <v>2</v>
      </c>
      <c r="W68" s="58" t="str">
        <f t="shared" si="1"/>
        <v>双刃鬼兵</v>
      </c>
    </row>
    <row r="69" spans="1:23" ht="16.5" x14ac:dyDescent="0.2">
      <c r="A69" s="58">
        <f t="shared" si="2"/>
        <v>10066</v>
      </c>
      <c r="B69" s="58">
        <v>2</v>
      </c>
      <c r="C69" s="58">
        <f t="shared" si="4"/>
        <v>5</v>
      </c>
      <c r="D69" s="58" t="s">
        <v>38</v>
      </c>
      <c r="E69" s="58" t="str">
        <f>HLOOKUP(D69,主线关卡!$H:$M,MATCH(B69&amp;C69,主线关卡!$A:$A,0),FALSE)</f>
        <v/>
      </c>
      <c r="F69" s="58">
        <f>INDEX(主线关卡!D:D,MATCH(主线怪物!B69&amp;主线怪物!C69,主线关卡!A:A,0))</f>
        <v>11</v>
      </c>
      <c r="G69" s="58">
        <f>INDEX(怪物基础属性模板!B:B,MATCH(主线怪物!$F69,怪物基础属性模板!$A:$A,0))*IFERROR(INDEX(怪物属性参数!R:R,MATCH(主线怪物!E69,怪物属性参数!Q:Q,0)),1)</f>
        <v>130</v>
      </c>
      <c r="H69" s="58">
        <f>INDEX(怪物基础属性模板!C:C,MATCH(主线怪物!$F69,怪物基础属性模板!$A:$A,0))*IFERROR(INDEX(怪物属性参数!R:R,MATCH(主线怪物!E69,怪物属性参数!R:R,0)),1)</f>
        <v>55</v>
      </c>
      <c r="I69" s="58">
        <f>INT(INDEX(怪物基础属性模板!D:D,MATCH(主线怪物!$F69,怪物基础属性模板!$A:$A,0))*IFERROR(INDEX(怪物属性参数!R:R,MATCH(主线怪物!E69,怪物属性参数!S:S,0)),1)*INDEX(主线关卡!E:E,MATCH(主线怪物!B69&amp;主线怪物!C69,主线关卡!A:A,0)))</f>
        <v>750</v>
      </c>
      <c r="J69" s="58">
        <v>0</v>
      </c>
      <c r="K69" s="58">
        <v>0</v>
      </c>
      <c r="L69" s="58">
        <v>0</v>
      </c>
      <c r="M69" s="58">
        <v>0</v>
      </c>
      <c r="N69" s="58">
        <v>300</v>
      </c>
      <c r="O69" s="58">
        <v>0</v>
      </c>
      <c r="P69" s="58">
        <v>0</v>
      </c>
      <c r="Q69" s="58">
        <f>IFERROR(INDEX(怪物属性参数!AD:AD,MATCH(主线怪物!E69,怪物属性参数!Q:Q,0)),IF(MOD(A69,2)=0,1303015,1301001))</f>
        <v>1303015</v>
      </c>
      <c r="R69" s="15"/>
      <c r="S69" s="58" t="str">
        <f t="shared" ref="S69:S132" si="5">IF(MOD(A69,2)=0,"0",IF(E70="","0",A70))</f>
        <v>0</v>
      </c>
      <c r="T69" s="58" t="str">
        <f>IFERROR(INDEX(怪物属性参数!AA:AA,MATCH(主线怪物!E69,怪物属性参数!Q:Q,0)),"0")</f>
        <v>0</v>
      </c>
      <c r="U69" s="58" t="str">
        <f>IFERROR(INDEX(怪物属性参数!AB:AB,MATCH(主线怪物!E69,怪物属性参数!Q:Q,0)),"999")</f>
        <v>999</v>
      </c>
      <c r="V69" s="58" t="str">
        <f>IFERROR(INDEX(怪物属性参数!AC:AC,MATCH(主线怪物!E69,怪物属性参数!Q:Q,0)),"0")</f>
        <v>0</v>
      </c>
      <c r="W69" s="58" t="str">
        <f t="shared" ref="W69:W132" si="6">IF(OR(E69=0,E69="")=TRUE,IF(MOD(A69,2)=0,"于禁","常服曹焱兵"),E69)</f>
        <v>于禁</v>
      </c>
    </row>
    <row r="70" spans="1:23" ht="16.5" x14ac:dyDescent="0.2">
      <c r="A70" s="58">
        <f t="shared" ref="A70:A133" si="7">A69+1</f>
        <v>10067</v>
      </c>
      <c r="B70" s="58">
        <v>2</v>
      </c>
      <c r="C70" s="58">
        <f t="shared" si="4"/>
        <v>6</v>
      </c>
      <c r="D70" s="58" t="s">
        <v>39</v>
      </c>
      <c r="E70" s="58" t="str">
        <f>HLOOKUP(D70,主线关卡!$H:$M,MATCH(B70&amp;C70,主线关卡!$A:$A,0),FALSE)</f>
        <v>链球鬼兵</v>
      </c>
      <c r="F70" s="58">
        <f>INDEX(主线关卡!D:D,MATCH(主线怪物!B70&amp;主线怪物!C70,主线关卡!A:A,0))</f>
        <v>12</v>
      </c>
      <c r="G70" s="58">
        <f>INDEX(怪物基础属性模板!B:B,MATCH(主线怪物!$F70,怪物基础属性模板!$A:$A,0))*IFERROR(INDEX(怪物属性参数!R:R,MATCH(主线怪物!E70,怪物属性参数!Q:Q,0)),1)</f>
        <v>140</v>
      </c>
      <c r="H70" s="58">
        <f>INDEX(怪物基础属性模板!C:C,MATCH(主线怪物!$F70,怪物基础属性模板!$A:$A,0))*IFERROR(INDEX(怪物属性参数!R:R,MATCH(主线怪物!E70,怪物属性参数!R:R,0)),1)</f>
        <v>60</v>
      </c>
      <c r="I70" s="58">
        <f>INT(INDEX(怪物基础属性模板!D:D,MATCH(主线怪物!$F70,怪物基础属性模板!$A:$A,0))*IFERROR(INDEX(怪物属性参数!R:R,MATCH(主线怪物!E70,怪物属性参数!S:S,0)),1)*INDEX(主线关卡!E:E,MATCH(主线怪物!B70&amp;主线怪物!C70,主线关卡!A:A,0)))</f>
        <v>800</v>
      </c>
      <c r="J70" s="58">
        <v>0</v>
      </c>
      <c r="K70" s="58">
        <v>0</v>
      </c>
      <c r="L70" s="58">
        <v>0</v>
      </c>
      <c r="M70" s="58">
        <v>0</v>
      </c>
      <c r="N70" s="58">
        <v>300</v>
      </c>
      <c r="O70" s="58">
        <v>0</v>
      </c>
      <c r="P70" s="58">
        <v>0</v>
      </c>
      <c r="Q70" s="58">
        <f>IFERROR(INDEX(怪物属性参数!AD:AD,MATCH(主线怪物!E70,怪物属性参数!Q:Q,0)),IF(MOD(A70,2)=0,1303015,1301001))</f>
        <v>1801003</v>
      </c>
      <c r="R70" s="15"/>
      <c r="S70" s="58" t="str">
        <f t="shared" si="5"/>
        <v>0</v>
      </c>
      <c r="T70" s="58">
        <f>IFERROR(INDEX(怪物属性参数!AA:AA,MATCH(主线怪物!E70,怪物属性参数!Q:Q,0)),"0")</f>
        <v>1</v>
      </c>
      <c r="U70" s="58">
        <f>IFERROR(INDEX(怪物属性参数!AB:AB,MATCH(主线怪物!E70,怪物属性参数!Q:Q,0)),"999")</f>
        <v>999</v>
      </c>
      <c r="V70" s="58">
        <f>IFERROR(INDEX(怪物属性参数!AC:AC,MATCH(主线怪物!E70,怪物属性参数!Q:Q,0)),"0")</f>
        <v>3</v>
      </c>
      <c r="W70" s="58" t="str">
        <f t="shared" si="6"/>
        <v>链球鬼兵</v>
      </c>
    </row>
    <row r="71" spans="1:23" ht="16.5" x14ac:dyDescent="0.2">
      <c r="A71" s="58">
        <f t="shared" si="7"/>
        <v>10068</v>
      </c>
      <c r="B71" s="58">
        <v>2</v>
      </c>
      <c r="C71" s="58">
        <f t="shared" si="4"/>
        <v>6</v>
      </c>
      <c r="D71" s="58" t="s">
        <v>36</v>
      </c>
      <c r="E71" s="58" t="str">
        <f>HLOOKUP(D71,主线关卡!$H:$M,MATCH(B71&amp;C71,主线关卡!$A:$A,0),FALSE)</f>
        <v/>
      </c>
      <c r="F71" s="58">
        <f>INDEX(主线关卡!D:D,MATCH(主线怪物!B71&amp;主线怪物!C71,主线关卡!A:A,0))</f>
        <v>12</v>
      </c>
      <c r="G71" s="58">
        <f>INDEX(怪物基础属性模板!B:B,MATCH(主线怪物!$F71,怪物基础属性模板!$A:$A,0))*IFERROR(INDEX(怪物属性参数!R:R,MATCH(主线怪物!E71,怪物属性参数!Q:Q,0)),1)</f>
        <v>140</v>
      </c>
      <c r="H71" s="58">
        <f>INDEX(怪物基础属性模板!C:C,MATCH(主线怪物!$F71,怪物基础属性模板!$A:$A,0))*IFERROR(INDEX(怪物属性参数!R:R,MATCH(主线怪物!E71,怪物属性参数!R:R,0)),1)</f>
        <v>60</v>
      </c>
      <c r="I71" s="58">
        <f>INT(INDEX(怪物基础属性模板!D:D,MATCH(主线怪物!$F71,怪物基础属性模板!$A:$A,0))*IFERROR(INDEX(怪物属性参数!R:R,MATCH(主线怪物!E71,怪物属性参数!S:S,0)),1)*INDEX(主线关卡!E:E,MATCH(主线怪物!B71&amp;主线怪物!C71,主线关卡!A:A,0)))</f>
        <v>800</v>
      </c>
      <c r="J71" s="58">
        <v>0</v>
      </c>
      <c r="K71" s="58">
        <v>0</v>
      </c>
      <c r="L71" s="58">
        <v>0</v>
      </c>
      <c r="M71" s="58">
        <v>0</v>
      </c>
      <c r="N71" s="58">
        <v>300</v>
      </c>
      <c r="O71" s="58">
        <v>0</v>
      </c>
      <c r="P71" s="58">
        <v>0</v>
      </c>
      <c r="Q71" s="58">
        <f>IFERROR(INDEX(怪物属性参数!AD:AD,MATCH(主线怪物!E71,怪物属性参数!Q:Q,0)),IF(MOD(A71,2)=0,1303015,1301001))</f>
        <v>1303015</v>
      </c>
      <c r="R71" s="15"/>
      <c r="S71" s="58" t="str">
        <f t="shared" si="5"/>
        <v>0</v>
      </c>
      <c r="T71" s="58" t="str">
        <f>IFERROR(INDEX(怪物属性参数!AA:AA,MATCH(主线怪物!E71,怪物属性参数!Q:Q,0)),"0")</f>
        <v>0</v>
      </c>
      <c r="U71" s="58" t="str">
        <f>IFERROR(INDEX(怪物属性参数!AB:AB,MATCH(主线怪物!E71,怪物属性参数!Q:Q,0)),"999")</f>
        <v>999</v>
      </c>
      <c r="V71" s="58" t="str">
        <f>IFERROR(INDEX(怪物属性参数!AC:AC,MATCH(主线怪物!E71,怪物属性参数!Q:Q,0)),"0")</f>
        <v>0</v>
      </c>
      <c r="W71" s="58" t="str">
        <f t="shared" si="6"/>
        <v>于禁</v>
      </c>
    </row>
    <row r="72" spans="1:23" ht="16.5" x14ac:dyDescent="0.2">
      <c r="A72" s="58">
        <f t="shared" si="7"/>
        <v>10069</v>
      </c>
      <c r="B72" s="58">
        <v>2</v>
      </c>
      <c r="C72" s="58">
        <f t="shared" si="4"/>
        <v>6</v>
      </c>
      <c r="D72" s="58" t="s">
        <v>40</v>
      </c>
      <c r="E72" s="58" t="str">
        <f>HLOOKUP(D72,主线关卡!$H:$M,MATCH(B72&amp;C72,主线关卡!$A:$A,0),FALSE)</f>
        <v>石瀑将军</v>
      </c>
      <c r="F72" s="58">
        <f>INDEX(主线关卡!D:D,MATCH(主线怪物!B72&amp;主线怪物!C72,主线关卡!A:A,0))</f>
        <v>12</v>
      </c>
      <c r="G72" s="58">
        <f>INDEX(怪物基础属性模板!B:B,MATCH(主线怪物!$F72,怪物基础属性模板!$A:$A,0))*IFERROR(INDEX(怪物属性参数!R:R,MATCH(主线怪物!E72,怪物属性参数!Q:Q,0)),1)</f>
        <v>140</v>
      </c>
      <c r="H72" s="58">
        <f>INDEX(怪物基础属性模板!C:C,MATCH(主线怪物!$F72,怪物基础属性模板!$A:$A,0))*IFERROR(INDEX(怪物属性参数!R:R,MATCH(主线怪物!E72,怪物属性参数!R:R,0)),1)</f>
        <v>60</v>
      </c>
      <c r="I72" s="58">
        <f>INT(INDEX(怪物基础属性模板!D:D,MATCH(主线怪物!$F72,怪物基础属性模板!$A:$A,0))*IFERROR(INDEX(怪物属性参数!R:R,MATCH(主线怪物!E72,怪物属性参数!S:S,0)),1)*INDEX(主线关卡!E:E,MATCH(主线怪物!B72&amp;主线怪物!C72,主线关卡!A:A,0)))</f>
        <v>800</v>
      </c>
      <c r="J72" s="58">
        <v>0</v>
      </c>
      <c r="K72" s="58">
        <v>0</v>
      </c>
      <c r="L72" s="58">
        <v>0</v>
      </c>
      <c r="M72" s="58">
        <v>0</v>
      </c>
      <c r="N72" s="58">
        <v>300</v>
      </c>
      <c r="O72" s="58">
        <v>0</v>
      </c>
      <c r="P72" s="58">
        <v>0</v>
      </c>
      <c r="Q72" s="58" t="str">
        <f>IFERROR(INDEX(怪物属性参数!AD:AD,MATCH(主线怪物!E72,怪物属性参数!Q:Q,0)),IF(MOD(A72,2)=0,1303015,1301001))</f>
        <v>1801009#1802009</v>
      </c>
      <c r="R72" s="15"/>
      <c r="S72" s="58" t="str">
        <f t="shared" si="5"/>
        <v>0</v>
      </c>
      <c r="T72" s="58">
        <f>IFERROR(INDEX(怪物属性参数!AA:AA,MATCH(主线怪物!E72,怪物属性参数!Q:Q,0)),"0")</f>
        <v>1</v>
      </c>
      <c r="U72" s="58">
        <f>IFERROR(INDEX(怪物属性参数!AB:AB,MATCH(主线怪物!E72,怪物属性参数!Q:Q,0)),"999")</f>
        <v>999</v>
      </c>
      <c r="V72" s="58">
        <f>IFERROR(INDEX(怪物属性参数!AC:AC,MATCH(主线怪物!E72,怪物属性参数!Q:Q,0)),"0")</f>
        <v>1</v>
      </c>
      <c r="W72" s="58" t="str">
        <f t="shared" si="6"/>
        <v>石瀑将军</v>
      </c>
    </row>
    <row r="73" spans="1:23" ht="16.5" x14ac:dyDescent="0.2">
      <c r="A73" s="58">
        <f t="shared" si="7"/>
        <v>10070</v>
      </c>
      <c r="B73" s="58">
        <v>2</v>
      </c>
      <c r="C73" s="58">
        <f t="shared" si="4"/>
        <v>6</v>
      </c>
      <c r="D73" s="58" t="s">
        <v>37</v>
      </c>
      <c r="E73" s="58" t="str">
        <f>HLOOKUP(D73,主线关卡!$H:$M,MATCH(B73&amp;C73,主线关卡!$A:$A,0),FALSE)</f>
        <v/>
      </c>
      <c r="F73" s="58">
        <f>INDEX(主线关卡!D:D,MATCH(主线怪物!B73&amp;主线怪物!C73,主线关卡!A:A,0))</f>
        <v>12</v>
      </c>
      <c r="G73" s="58">
        <f>INDEX(怪物基础属性模板!B:B,MATCH(主线怪物!$F73,怪物基础属性模板!$A:$A,0))*IFERROR(INDEX(怪物属性参数!R:R,MATCH(主线怪物!E73,怪物属性参数!Q:Q,0)),1)</f>
        <v>140</v>
      </c>
      <c r="H73" s="58">
        <f>INDEX(怪物基础属性模板!C:C,MATCH(主线怪物!$F73,怪物基础属性模板!$A:$A,0))*IFERROR(INDEX(怪物属性参数!R:R,MATCH(主线怪物!E73,怪物属性参数!R:R,0)),1)</f>
        <v>60</v>
      </c>
      <c r="I73" s="58">
        <f>INT(INDEX(怪物基础属性模板!D:D,MATCH(主线怪物!$F73,怪物基础属性模板!$A:$A,0))*IFERROR(INDEX(怪物属性参数!R:R,MATCH(主线怪物!E73,怪物属性参数!S:S,0)),1)*INDEX(主线关卡!E:E,MATCH(主线怪物!B73&amp;主线怪物!C73,主线关卡!A:A,0)))</f>
        <v>800</v>
      </c>
      <c r="J73" s="58">
        <v>0</v>
      </c>
      <c r="K73" s="58">
        <v>0</v>
      </c>
      <c r="L73" s="58">
        <v>0</v>
      </c>
      <c r="M73" s="58">
        <v>0</v>
      </c>
      <c r="N73" s="58">
        <v>300</v>
      </c>
      <c r="O73" s="58">
        <v>0</v>
      </c>
      <c r="P73" s="58">
        <v>0</v>
      </c>
      <c r="Q73" s="58">
        <f>IFERROR(INDEX(怪物属性参数!AD:AD,MATCH(主线怪物!E73,怪物属性参数!Q:Q,0)),IF(MOD(A73,2)=0,1303015,1301001))</f>
        <v>1303015</v>
      </c>
      <c r="R73" s="15"/>
      <c r="S73" s="58" t="str">
        <f t="shared" si="5"/>
        <v>0</v>
      </c>
      <c r="T73" s="58" t="str">
        <f>IFERROR(INDEX(怪物属性参数!AA:AA,MATCH(主线怪物!E73,怪物属性参数!Q:Q,0)),"0")</f>
        <v>0</v>
      </c>
      <c r="U73" s="58" t="str">
        <f>IFERROR(INDEX(怪物属性参数!AB:AB,MATCH(主线怪物!E73,怪物属性参数!Q:Q,0)),"999")</f>
        <v>999</v>
      </c>
      <c r="V73" s="58" t="str">
        <f>IFERROR(INDEX(怪物属性参数!AC:AC,MATCH(主线怪物!E73,怪物属性参数!Q:Q,0)),"0")</f>
        <v>0</v>
      </c>
      <c r="W73" s="58" t="str">
        <f t="shared" si="6"/>
        <v>于禁</v>
      </c>
    </row>
    <row r="74" spans="1:23" ht="16.5" x14ac:dyDescent="0.2">
      <c r="A74" s="58">
        <f t="shared" si="7"/>
        <v>10071</v>
      </c>
      <c r="B74" s="58">
        <v>2</v>
      </c>
      <c r="C74" s="58">
        <f t="shared" si="4"/>
        <v>6</v>
      </c>
      <c r="D74" s="58" t="s">
        <v>41</v>
      </c>
      <c r="E74" s="58" t="str">
        <f>HLOOKUP(D74,主线关卡!$H:$M,MATCH(B74&amp;C74,主线关卡!$A:$A,0),FALSE)</f>
        <v>链球鬼兵</v>
      </c>
      <c r="F74" s="58">
        <f>INDEX(主线关卡!D:D,MATCH(主线怪物!B74&amp;主线怪物!C74,主线关卡!A:A,0))</f>
        <v>12</v>
      </c>
      <c r="G74" s="58">
        <f>INDEX(怪物基础属性模板!B:B,MATCH(主线怪物!$F74,怪物基础属性模板!$A:$A,0))*IFERROR(INDEX(怪物属性参数!R:R,MATCH(主线怪物!E74,怪物属性参数!Q:Q,0)),1)</f>
        <v>140</v>
      </c>
      <c r="H74" s="58">
        <f>INDEX(怪物基础属性模板!C:C,MATCH(主线怪物!$F74,怪物基础属性模板!$A:$A,0))*IFERROR(INDEX(怪物属性参数!R:R,MATCH(主线怪物!E74,怪物属性参数!R:R,0)),1)</f>
        <v>60</v>
      </c>
      <c r="I74" s="58">
        <f>INT(INDEX(怪物基础属性模板!D:D,MATCH(主线怪物!$F74,怪物基础属性模板!$A:$A,0))*IFERROR(INDEX(怪物属性参数!R:R,MATCH(主线怪物!E74,怪物属性参数!S:S,0)),1)*INDEX(主线关卡!E:E,MATCH(主线怪物!B74&amp;主线怪物!C74,主线关卡!A:A,0)))</f>
        <v>800</v>
      </c>
      <c r="J74" s="58">
        <v>0</v>
      </c>
      <c r="K74" s="58">
        <v>0</v>
      </c>
      <c r="L74" s="58">
        <v>0</v>
      </c>
      <c r="M74" s="58">
        <v>0</v>
      </c>
      <c r="N74" s="58">
        <v>300</v>
      </c>
      <c r="O74" s="58">
        <v>0</v>
      </c>
      <c r="P74" s="58">
        <v>0</v>
      </c>
      <c r="Q74" s="58">
        <f>IFERROR(INDEX(怪物属性参数!AD:AD,MATCH(主线怪物!E74,怪物属性参数!Q:Q,0)),IF(MOD(A74,2)=0,1303015,1301001))</f>
        <v>1801003</v>
      </c>
      <c r="R74" s="15"/>
      <c r="S74" s="58" t="str">
        <f t="shared" si="5"/>
        <v>0</v>
      </c>
      <c r="T74" s="58">
        <f>IFERROR(INDEX(怪物属性参数!AA:AA,MATCH(主线怪物!E74,怪物属性参数!Q:Q,0)),"0")</f>
        <v>1</v>
      </c>
      <c r="U74" s="58">
        <f>IFERROR(INDEX(怪物属性参数!AB:AB,MATCH(主线怪物!E74,怪物属性参数!Q:Q,0)),"999")</f>
        <v>999</v>
      </c>
      <c r="V74" s="58">
        <f>IFERROR(INDEX(怪物属性参数!AC:AC,MATCH(主线怪物!E74,怪物属性参数!Q:Q,0)),"0")</f>
        <v>3</v>
      </c>
      <c r="W74" s="58" t="str">
        <f t="shared" si="6"/>
        <v>链球鬼兵</v>
      </c>
    </row>
    <row r="75" spans="1:23" ht="16.5" x14ac:dyDescent="0.2">
      <c r="A75" s="58">
        <f t="shared" si="7"/>
        <v>10072</v>
      </c>
      <c r="B75" s="58">
        <v>2</v>
      </c>
      <c r="C75" s="58">
        <f t="shared" si="4"/>
        <v>6</v>
      </c>
      <c r="D75" s="58" t="s">
        <v>38</v>
      </c>
      <c r="E75" s="58" t="str">
        <f>HLOOKUP(D75,主线关卡!$H:$M,MATCH(B75&amp;C75,主线关卡!$A:$A,0),FALSE)</f>
        <v/>
      </c>
      <c r="F75" s="58">
        <f>INDEX(主线关卡!D:D,MATCH(主线怪物!B75&amp;主线怪物!C75,主线关卡!A:A,0))</f>
        <v>12</v>
      </c>
      <c r="G75" s="58">
        <f>INDEX(怪物基础属性模板!B:B,MATCH(主线怪物!$F75,怪物基础属性模板!$A:$A,0))*IFERROR(INDEX(怪物属性参数!R:R,MATCH(主线怪物!E75,怪物属性参数!Q:Q,0)),1)</f>
        <v>140</v>
      </c>
      <c r="H75" s="58">
        <f>INDEX(怪物基础属性模板!C:C,MATCH(主线怪物!$F75,怪物基础属性模板!$A:$A,0))*IFERROR(INDEX(怪物属性参数!R:R,MATCH(主线怪物!E75,怪物属性参数!R:R,0)),1)</f>
        <v>60</v>
      </c>
      <c r="I75" s="58">
        <f>INT(INDEX(怪物基础属性模板!D:D,MATCH(主线怪物!$F75,怪物基础属性模板!$A:$A,0))*IFERROR(INDEX(怪物属性参数!R:R,MATCH(主线怪物!E75,怪物属性参数!S:S,0)),1)*INDEX(主线关卡!E:E,MATCH(主线怪物!B75&amp;主线怪物!C75,主线关卡!A:A,0)))</f>
        <v>800</v>
      </c>
      <c r="J75" s="58">
        <v>0</v>
      </c>
      <c r="K75" s="58">
        <v>0</v>
      </c>
      <c r="L75" s="58">
        <v>0</v>
      </c>
      <c r="M75" s="58">
        <v>0</v>
      </c>
      <c r="N75" s="58">
        <v>300</v>
      </c>
      <c r="O75" s="58">
        <v>0</v>
      </c>
      <c r="P75" s="58">
        <v>0</v>
      </c>
      <c r="Q75" s="58">
        <f>IFERROR(INDEX(怪物属性参数!AD:AD,MATCH(主线怪物!E75,怪物属性参数!Q:Q,0)),IF(MOD(A75,2)=0,1303015,1301001))</f>
        <v>1303015</v>
      </c>
      <c r="R75" s="15"/>
      <c r="S75" s="58" t="str">
        <f t="shared" si="5"/>
        <v>0</v>
      </c>
      <c r="T75" s="58" t="str">
        <f>IFERROR(INDEX(怪物属性参数!AA:AA,MATCH(主线怪物!E75,怪物属性参数!Q:Q,0)),"0")</f>
        <v>0</v>
      </c>
      <c r="U75" s="58" t="str">
        <f>IFERROR(INDEX(怪物属性参数!AB:AB,MATCH(主线怪物!E75,怪物属性参数!Q:Q,0)),"999")</f>
        <v>999</v>
      </c>
      <c r="V75" s="58" t="str">
        <f>IFERROR(INDEX(怪物属性参数!AC:AC,MATCH(主线怪物!E75,怪物属性参数!Q:Q,0)),"0")</f>
        <v>0</v>
      </c>
      <c r="W75" s="58" t="str">
        <f t="shared" si="6"/>
        <v>于禁</v>
      </c>
    </row>
    <row r="76" spans="1:23" ht="16.5" x14ac:dyDescent="0.2">
      <c r="A76" s="58">
        <f t="shared" si="7"/>
        <v>10073</v>
      </c>
      <c r="B76" s="58">
        <v>2</v>
      </c>
      <c r="C76" s="58">
        <f t="shared" si="4"/>
        <v>7</v>
      </c>
      <c r="D76" s="58" t="s">
        <v>39</v>
      </c>
      <c r="E76" s="58" t="str">
        <f>HLOOKUP(D76,主线关卡!$H:$M,MATCH(B76&amp;C76,主线关卡!$A:$A,0),FALSE)</f>
        <v>砍刀鬼兵</v>
      </c>
      <c r="F76" s="58">
        <f>INDEX(主线关卡!D:D,MATCH(主线怪物!B76&amp;主线怪物!C76,主线关卡!A:A,0))</f>
        <v>13</v>
      </c>
      <c r="G76" s="58">
        <f>INDEX(怪物基础属性模板!B:B,MATCH(主线怪物!$F76,怪物基础属性模板!$A:$A,0))*IFERROR(INDEX(怪物属性参数!R:R,MATCH(主线怪物!E76,怪物属性参数!Q:Q,0)),1)</f>
        <v>150</v>
      </c>
      <c r="H76" s="58">
        <f>INDEX(怪物基础属性模板!C:C,MATCH(主线怪物!$F76,怪物基础属性模板!$A:$A,0))*IFERROR(INDEX(怪物属性参数!R:R,MATCH(主线怪物!E76,怪物属性参数!R:R,0)),1)</f>
        <v>65</v>
      </c>
      <c r="I76" s="58">
        <f>INT(INDEX(怪物基础属性模板!D:D,MATCH(主线怪物!$F76,怪物基础属性模板!$A:$A,0))*IFERROR(INDEX(怪物属性参数!R:R,MATCH(主线怪物!E76,怪物属性参数!S:S,0)),1)*INDEX(主线关卡!E:E,MATCH(主线怪物!B76&amp;主线怪物!C76,主线关卡!A:A,0)))</f>
        <v>850</v>
      </c>
      <c r="J76" s="58">
        <v>0</v>
      </c>
      <c r="K76" s="58">
        <v>0</v>
      </c>
      <c r="L76" s="58">
        <v>0</v>
      </c>
      <c r="M76" s="58">
        <v>0</v>
      </c>
      <c r="N76" s="58">
        <v>300</v>
      </c>
      <c r="O76" s="58">
        <v>0</v>
      </c>
      <c r="P76" s="58">
        <v>0</v>
      </c>
      <c r="Q76" s="58">
        <f>IFERROR(INDEX(怪物属性参数!AD:AD,MATCH(主线怪物!E76,怪物属性参数!Q:Q,0)),IF(MOD(A76,2)=0,1303015,1301001))</f>
        <v>1801001</v>
      </c>
      <c r="R76" s="15"/>
      <c r="S76" s="58" t="str">
        <f t="shared" si="5"/>
        <v>0</v>
      </c>
      <c r="T76" s="58">
        <f>IFERROR(INDEX(怪物属性参数!AA:AA,MATCH(主线怪物!E76,怪物属性参数!Q:Q,0)),"0")</f>
        <v>1</v>
      </c>
      <c r="U76" s="58">
        <f>IFERROR(INDEX(怪物属性参数!AB:AB,MATCH(主线怪物!E76,怪物属性参数!Q:Q,0)),"999")</f>
        <v>999</v>
      </c>
      <c r="V76" s="58">
        <f>IFERROR(INDEX(怪物属性参数!AC:AC,MATCH(主线怪物!E76,怪物属性参数!Q:Q,0)),"0")</f>
        <v>1</v>
      </c>
      <c r="W76" s="58" t="str">
        <f t="shared" si="6"/>
        <v>砍刀鬼兵</v>
      </c>
    </row>
    <row r="77" spans="1:23" ht="16.5" x14ac:dyDescent="0.2">
      <c r="A77" s="58">
        <f t="shared" si="7"/>
        <v>10074</v>
      </c>
      <c r="B77" s="58">
        <v>2</v>
      </c>
      <c r="C77" s="58">
        <f t="shared" si="4"/>
        <v>7</v>
      </c>
      <c r="D77" s="58" t="s">
        <v>36</v>
      </c>
      <c r="E77" s="58" t="str">
        <f>HLOOKUP(D77,主线关卡!$H:$M,MATCH(B77&amp;C77,主线关卡!$A:$A,0),FALSE)</f>
        <v/>
      </c>
      <c r="F77" s="58">
        <f>INDEX(主线关卡!D:D,MATCH(主线怪物!B77&amp;主线怪物!C77,主线关卡!A:A,0))</f>
        <v>13</v>
      </c>
      <c r="G77" s="58">
        <f>INDEX(怪物基础属性模板!B:B,MATCH(主线怪物!$F77,怪物基础属性模板!$A:$A,0))*IFERROR(INDEX(怪物属性参数!R:R,MATCH(主线怪物!E77,怪物属性参数!Q:Q,0)),1)</f>
        <v>150</v>
      </c>
      <c r="H77" s="58">
        <f>INDEX(怪物基础属性模板!C:C,MATCH(主线怪物!$F77,怪物基础属性模板!$A:$A,0))*IFERROR(INDEX(怪物属性参数!R:R,MATCH(主线怪物!E77,怪物属性参数!R:R,0)),1)</f>
        <v>65</v>
      </c>
      <c r="I77" s="58">
        <f>INT(INDEX(怪物基础属性模板!D:D,MATCH(主线怪物!$F77,怪物基础属性模板!$A:$A,0))*IFERROR(INDEX(怪物属性参数!R:R,MATCH(主线怪物!E77,怪物属性参数!S:S,0)),1)*INDEX(主线关卡!E:E,MATCH(主线怪物!B77&amp;主线怪物!C77,主线关卡!A:A,0)))</f>
        <v>850</v>
      </c>
      <c r="J77" s="58">
        <v>0</v>
      </c>
      <c r="K77" s="58">
        <v>0</v>
      </c>
      <c r="L77" s="58">
        <v>0</v>
      </c>
      <c r="M77" s="58">
        <v>0</v>
      </c>
      <c r="N77" s="58">
        <v>300</v>
      </c>
      <c r="O77" s="58">
        <v>0</v>
      </c>
      <c r="P77" s="58">
        <v>0</v>
      </c>
      <c r="Q77" s="58">
        <f>IFERROR(INDEX(怪物属性参数!AD:AD,MATCH(主线怪物!E77,怪物属性参数!Q:Q,0)),IF(MOD(A77,2)=0,1303015,1301001))</f>
        <v>1303015</v>
      </c>
      <c r="R77" s="15"/>
      <c r="S77" s="58" t="str">
        <f t="shared" si="5"/>
        <v>0</v>
      </c>
      <c r="T77" s="58" t="str">
        <f>IFERROR(INDEX(怪物属性参数!AA:AA,MATCH(主线怪物!E77,怪物属性参数!Q:Q,0)),"0")</f>
        <v>0</v>
      </c>
      <c r="U77" s="58" t="str">
        <f>IFERROR(INDEX(怪物属性参数!AB:AB,MATCH(主线怪物!E77,怪物属性参数!Q:Q,0)),"999")</f>
        <v>999</v>
      </c>
      <c r="V77" s="58" t="str">
        <f>IFERROR(INDEX(怪物属性参数!AC:AC,MATCH(主线怪物!E77,怪物属性参数!Q:Q,0)),"0")</f>
        <v>0</v>
      </c>
      <c r="W77" s="58" t="str">
        <f t="shared" si="6"/>
        <v>于禁</v>
      </c>
    </row>
    <row r="78" spans="1:23" ht="16.5" x14ac:dyDescent="0.2">
      <c r="A78" s="58">
        <f t="shared" si="7"/>
        <v>10075</v>
      </c>
      <c r="B78" s="58">
        <v>2</v>
      </c>
      <c r="C78" s="58">
        <f t="shared" si="4"/>
        <v>7</v>
      </c>
      <c r="D78" s="58" t="s">
        <v>40</v>
      </c>
      <c r="E78" s="58" t="str">
        <f>HLOOKUP(D78,主线关卡!$H:$M,MATCH(B78&amp;C78,主线关卡!$A:$A,0),FALSE)</f>
        <v>砍刀鬼兵</v>
      </c>
      <c r="F78" s="58">
        <f>INDEX(主线关卡!D:D,MATCH(主线怪物!B78&amp;主线怪物!C78,主线关卡!A:A,0))</f>
        <v>13</v>
      </c>
      <c r="G78" s="58">
        <f>INDEX(怪物基础属性模板!B:B,MATCH(主线怪物!$F78,怪物基础属性模板!$A:$A,0))*IFERROR(INDEX(怪物属性参数!R:R,MATCH(主线怪物!E78,怪物属性参数!Q:Q,0)),1)</f>
        <v>150</v>
      </c>
      <c r="H78" s="58">
        <f>INDEX(怪物基础属性模板!C:C,MATCH(主线怪物!$F78,怪物基础属性模板!$A:$A,0))*IFERROR(INDEX(怪物属性参数!R:R,MATCH(主线怪物!E78,怪物属性参数!R:R,0)),1)</f>
        <v>65</v>
      </c>
      <c r="I78" s="58">
        <f>INT(INDEX(怪物基础属性模板!D:D,MATCH(主线怪物!$F78,怪物基础属性模板!$A:$A,0))*IFERROR(INDEX(怪物属性参数!R:R,MATCH(主线怪物!E78,怪物属性参数!S:S,0)),1)*INDEX(主线关卡!E:E,MATCH(主线怪物!B78&amp;主线怪物!C78,主线关卡!A:A,0)))</f>
        <v>850</v>
      </c>
      <c r="J78" s="58">
        <v>0</v>
      </c>
      <c r="K78" s="58">
        <v>0</v>
      </c>
      <c r="L78" s="58">
        <v>0</v>
      </c>
      <c r="M78" s="58">
        <v>0</v>
      </c>
      <c r="N78" s="58">
        <v>300</v>
      </c>
      <c r="O78" s="58">
        <v>0</v>
      </c>
      <c r="P78" s="58">
        <v>0</v>
      </c>
      <c r="Q78" s="58">
        <f>IFERROR(INDEX(怪物属性参数!AD:AD,MATCH(主线怪物!E78,怪物属性参数!Q:Q,0)),IF(MOD(A78,2)=0,1303015,1301001))</f>
        <v>1801001</v>
      </c>
      <c r="R78" s="15"/>
      <c r="S78" s="58" t="str">
        <f t="shared" si="5"/>
        <v>0</v>
      </c>
      <c r="T78" s="58">
        <f>IFERROR(INDEX(怪物属性参数!AA:AA,MATCH(主线怪物!E78,怪物属性参数!Q:Q,0)),"0")</f>
        <v>1</v>
      </c>
      <c r="U78" s="58">
        <f>IFERROR(INDEX(怪物属性参数!AB:AB,MATCH(主线怪物!E78,怪物属性参数!Q:Q,0)),"999")</f>
        <v>999</v>
      </c>
      <c r="V78" s="58">
        <f>IFERROR(INDEX(怪物属性参数!AC:AC,MATCH(主线怪物!E78,怪物属性参数!Q:Q,0)),"0")</f>
        <v>1</v>
      </c>
      <c r="W78" s="58" t="str">
        <f t="shared" si="6"/>
        <v>砍刀鬼兵</v>
      </c>
    </row>
    <row r="79" spans="1:23" ht="16.5" x14ac:dyDescent="0.2">
      <c r="A79" s="58">
        <f t="shared" si="7"/>
        <v>10076</v>
      </c>
      <c r="B79" s="58">
        <v>2</v>
      </c>
      <c r="C79" s="58">
        <f t="shared" si="4"/>
        <v>7</v>
      </c>
      <c r="D79" s="58" t="s">
        <v>37</v>
      </c>
      <c r="E79" s="58" t="str">
        <f>HLOOKUP(D79,主线关卡!$H:$M,MATCH(B79&amp;C79,主线关卡!$A:$A,0),FALSE)</f>
        <v/>
      </c>
      <c r="F79" s="58">
        <f>INDEX(主线关卡!D:D,MATCH(主线怪物!B79&amp;主线怪物!C79,主线关卡!A:A,0))</f>
        <v>13</v>
      </c>
      <c r="G79" s="58">
        <f>INDEX(怪物基础属性模板!B:B,MATCH(主线怪物!$F79,怪物基础属性模板!$A:$A,0))*IFERROR(INDEX(怪物属性参数!R:R,MATCH(主线怪物!E79,怪物属性参数!Q:Q,0)),1)</f>
        <v>150</v>
      </c>
      <c r="H79" s="58">
        <f>INDEX(怪物基础属性模板!C:C,MATCH(主线怪物!$F79,怪物基础属性模板!$A:$A,0))*IFERROR(INDEX(怪物属性参数!R:R,MATCH(主线怪物!E79,怪物属性参数!R:R,0)),1)</f>
        <v>65</v>
      </c>
      <c r="I79" s="58">
        <f>INT(INDEX(怪物基础属性模板!D:D,MATCH(主线怪物!$F79,怪物基础属性模板!$A:$A,0))*IFERROR(INDEX(怪物属性参数!R:R,MATCH(主线怪物!E79,怪物属性参数!S:S,0)),1)*INDEX(主线关卡!E:E,MATCH(主线怪物!B79&amp;主线怪物!C79,主线关卡!A:A,0)))</f>
        <v>850</v>
      </c>
      <c r="J79" s="58">
        <v>0</v>
      </c>
      <c r="K79" s="58">
        <v>0</v>
      </c>
      <c r="L79" s="58">
        <v>0</v>
      </c>
      <c r="M79" s="58">
        <v>0</v>
      </c>
      <c r="N79" s="58">
        <v>300</v>
      </c>
      <c r="O79" s="58">
        <v>0</v>
      </c>
      <c r="P79" s="58">
        <v>0</v>
      </c>
      <c r="Q79" s="58">
        <f>IFERROR(INDEX(怪物属性参数!AD:AD,MATCH(主线怪物!E79,怪物属性参数!Q:Q,0)),IF(MOD(A79,2)=0,1303015,1301001))</f>
        <v>1303015</v>
      </c>
      <c r="R79" s="15"/>
      <c r="S79" s="58" t="str">
        <f t="shared" si="5"/>
        <v>0</v>
      </c>
      <c r="T79" s="58" t="str">
        <f>IFERROR(INDEX(怪物属性参数!AA:AA,MATCH(主线怪物!E79,怪物属性参数!Q:Q,0)),"0")</f>
        <v>0</v>
      </c>
      <c r="U79" s="58" t="str">
        <f>IFERROR(INDEX(怪物属性参数!AB:AB,MATCH(主线怪物!E79,怪物属性参数!Q:Q,0)),"999")</f>
        <v>999</v>
      </c>
      <c r="V79" s="58" t="str">
        <f>IFERROR(INDEX(怪物属性参数!AC:AC,MATCH(主线怪物!E79,怪物属性参数!Q:Q,0)),"0")</f>
        <v>0</v>
      </c>
      <c r="W79" s="58" t="str">
        <f t="shared" si="6"/>
        <v>于禁</v>
      </c>
    </row>
    <row r="80" spans="1:23" ht="16.5" x14ac:dyDescent="0.2">
      <c r="A80" s="58">
        <f t="shared" si="7"/>
        <v>10077</v>
      </c>
      <c r="B80" s="58">
        <v>2</v>
      </c>
      <c r="C80" s="58">
        <f t="shared" si="4"/>
        <v>7</v>
      </c>
      <c r="D80" s="58" t="s">
        <v>41</v>
      </c>
      <c r="E80" s="58" t="str">
        <f>HLOOKUP(D80,主线关卡!$H:$M,MATCH(B80&amp;C80,主线关卡!$A:$A,0),FALSE)</f>
        <v>砍刀鬼兵</v>
      </c>
      <c r="F80" s="58">
        <f>INDEX(主线关卡!D:D,MATCH(主线怪物!B80&amp;主线怪物!C80,主线关卡!A:A,0))</f>
        <v>13</v>
      </c>
      <c r="G80" s="58">
        <f>INDEX(怪物基础属性模板!B:B,MATCH(主线怪物!$F80,怪物基础属性模板!$A:$A,0))*IFERROR(INDEX(怪物属性参数!R:R,MATCH(主线怪物!E80,怪物属性参数!Q:Q,0)),1)</f>
        <v>150</v>
      </c>
      <c r="H80" s="58">
        <f>INDEX(怪物基础属性模板!C:C,MATCH(主线怪物!$F80,怪物基础属性模板!$A:$A,0))*IFERROR(INDEX(怪物属性参数!R:R,MATCH(主线怪物!E80,怪物属性参数!R:R,0)),1)</f>
        <v>65</v>
      </c>
      <c r="I80" s="58">
        <f>INT(INDEX(怪物基础属性模板!D:D,MATCH(主线怪物!$F80,怪物基础属性模板!$A:$A,0))*IFERROR(INDEX(怪物属性参数!R:R,MATCH(主线怪物!E80,怪物属性参数!S:S,0)),1)*INDEX(主线关卡!E:E,MATCH(主线怪物!B80&amp;主线怪物!C80,主线关卡!A:A,0)))</f>
        <v>850</v>
      </c>
      <c r="J80" s="58">
        <v>0</v>
      </c>
      <c r="K80" s="58">
        <v>0</v>
      </c>
      <c r="L80" s="58">
        <v>0</v>
      </c>
      <c r="M80" s="58">
        <v>0</v>
      </c>
      <c r="N80" s="58">
        <v>300</v>
      </c>
      <c r="O80" s="58">
        <v>0</v>
      </c>
      <c r="P80" s="58">
        <v>0</v>
      </c>
      <c r="Q80" s="58">
        <f>IFERROR(INDEX(怪物属性参数!AD:AD,MATCH(主线怪物!E80,怪物属性参数!Q:Q,0)),IF(MOD(A80,2)=0,1303015,1301001))</f>
        <v>1801001</v>
      </c>
      <c r="R80" s="15"/>
      <c r="S80" s="58" t="str">
        <f t="shared" si="5"/>
        <v>0</v>
      </c>
      <c r="T80" s="58">
        <f>IFERROR(INDEX(怪物属性参数!AA:AA,MATCH(主线怪物!E80,怪物属性参数!Q:Q,0)),"0")</f>
        <v>1</v>
      </c>
      <c r="U80" s="58">
        <f>IFERROR(INDEX(怪物属性参数!AB:AB,MATCH(主线怪物!E80,怪物属性参数!Q:Q,0)),"999")</f>
        <v>999</v>
      </c>
      <c r="V80" s="58">
        <f>IFERROR(INDEX(怪物属性参数!AC:AC,MATCH(主线怪物!E80,怪物属性参数!Q:Q,0)),"0")</f>
        <v>1</v>
      </c>
      <c r="W80" s="58" t="str">
        <f t="shared" si="6"/>
        <v>砍刀鬼兵</v>
      </c>
    </row>
    <row r="81" spans="1:23" ht="16.5" x14ac:dyDescent="0.2">
      <c r="A81" s="58">
        <f t="shared" si="7"/>
        <v>10078</v>
      </c>
      <c r="B81" s="58">
        <v>2</v>
      </c>
      <c r="C81" s="58">
        <f t="shared" si="4"/>
        <v>7</v>
      </c>
      <c r="D81" s="58" t="s">
        <v>38</v>
      </c>
      <c r="E81" s="58" t="str">
        <f>HLOOKUP(D81,主线关卡!$H:$M,MATCH(B81&amp;C81,主线关卡!$A:$A,0),FALSE)</f>
        <v/>
      </c>
      <c r="F81" s="58">
        <f>INDEX(主线关卡!D:D,MATCH(主线怪物!B81&amp;主线怪物!C81,主线关卡!A:A,0))</f>
        <v>13</v>
      </c>
      <c r="G81" s="58">
        <f>INDEX(怪物基础属性模板!B:B,MATCH(主线怪物!$F81,怪物基础属性模板!$A:$A,0))*IFERROR(INDEX(怪物属性参数!R:R,MATCH(主线怪物!E81,怪物属性参数!Q:Q,0)),1)</f>
        <v>150</v>
      </c>
      <c r="H81" s="58">
        <f>INDEX(怪物基础属性模板!C:C,MATCH(主线怪物!$F81,怪物基础属性模板!$A:$A,0))*IFERROR(INDEX(怪物属性参数!R:R,MATCH(主线怪物!E81,怪物属性参数!R:R,0)),1)</f>
        <v>65</v>
      </c>
      <c r="I81" s="58">
        <f>INT(INDEX(怪物基础属性模板!D:D,MATCH(主线怪物!$F81,怪物基础属性模板!$A:$A,0))*IFERROR(INDEX(怪物属性参数!R:R,MATCH(主线怪物!E81,怪物属性参数!S:S,0)),1)*INDEX(主线关卡!E:E,MATCH(主线怪物!B81&amp;主线怪物!C81,主线关卡!A:A,0)))</f>
        <v>850</v>
      </c>
      <c r="J81" s="58">
        <v>0</v>
      </c>
      <c r="K81" s="58">
        <v>0</v>
      </c>
      <c r="L81" s="58">
        <v>0</v>
      </c>
      <c r="M81" s="58">
        <v>0</v>
      </c>
      <c r="N81" s="58">
        <v>300</v>
      </c>
      <c r="O81" s="58">
        <v>0</v>
      </c>
      <c r="P81" s="58">
        <v>0</v>
      </c>
      <c r="Q81" s="58">
        <f>IFERROR(INDEX(怪物属性参数!AD:AD,MATCH(主线怪物!E81,怪物属性参数!Q:Q,0)),IF(MOD(A81,2)=0,1303015,1301001))</f>
        <v>1303015</v>
      </c>
      <c r="R81" s="15"/>
      <c r="S81" s="58" t="str">
        <f t="shared" si="5"/>
        <v>0</v>
      </c>
      <c r="T81" s="58" t="str">
        <f>IFERROR(INDEX(怪物属性参数!AA:AA,MATCH(主线怪物!E81,怪物属性参数!Q:Q,0)),"0")</f>
        <v>0</v>
      </c>
      <c r="U81" s="58" t="str">
        <f>IFERROR(INDEX(怪物属性参数!AB:AB,MATCH(主线怪物!E81,怪物属性参数!Q:Q,0)),"999")</f>
        <v>999</v>
      </c>
      <c r="V81" s="58" t="str">
        <f>IFERROR(INDEX(怪物属性参数!AC:AC,MATCH(主线怪物!E81,怪物属性参数!Q:Q,0)),"0")</f>
        <v>0</v>
      </c>
      <c r="W81" s="58" t="str">
        <f t="shared" si="6"/>
        <v>于禁</v>
      </c>
    </row>
    <row r="82" spans="1:23" ht="16.5" x14ac:dyDescent="0.2">
      <c r="A82" s="58">
        <f t="shared" si="7"/>
        <v>10079</v>
      </c>
      <c r="B82" s="58">
        <v>2</v>
      </c>
      <c r="C82" s="58">
        <f t="shared" si="4"/>
        <v>8</v>
      </c>
      <c r="D82" s="58" t="s">
        <v>39</v>
      </c>
      <c r="E82" s="58" t="str">
        <f>HLOOKUP(D82,主线关卡!$H:$M,MATCH(B82&amp;C82,主线关卡!$A:$A,0),FALSE)</f>
        <v>砍刀鬼兵</v>
      </c>
      <c r="F82" s="58">
        <f>INDEX(主线关卡!D:D,MATCH(主线怪物!B82&amp;主线怪物!C82,主线关卡!A:A,0))</f>
        <v>14</v>
      </c>
      <c r="G82" s="58">
        <f>INDEX(怪物基础属性模板!B:B,MATCH(主线怪物!$F82,怪物基础属性模板!$A:$A,0))*IFERROR(INDEX(怪物属性参数!R:R,MATCH(主线怪物!E82,怪物属性参数!Q:Q,0)),1)</f>
        <v>160</v>
      </c>
      <c r="H82" s="58">
        <f>INDEX(怪物基础属性模板!C:C,MATCH(主线怪物!$F82,怪物基础属性模板!$A:$A,0))*IFERROR(INDEX(怪物属性参数!R:R,MATCH(主线怪物!E82,怪物属性参数!R:R,0)),1)</f>
        <v>70</v>
      </c>
      <c r="I82" s="58">
        <f>INT(INDEX(怪物基础属性模板!D:D,MATCH(主线怪物!$F82,怪物基础属性模板!$A:$A,0))*IFERROR(INDEX(怪物属性参数!R:R,MATCH(主线怪物!E82,怪物属性参数!S:S,0)),1)*INDEX(主线关卡!E:E,MATCH(主线怪物!B82&amp;主线怪物!C82,主线关卡!A:A,0)))</f>
        <v>900</v>
      </c>
      <c r="J82" s="58">
        <v>0</v>
      </c>
      <c r="K82" s="58">
        <v>0</v>
      </c>
      <c r="L82" s="58">
        <v>0</v>
      </c>
      <c r="M82" s="58">
        <v>0</v>
      </c>
      <c r="N82" s="58">
        <v>300</v>
      </c>
      <c r="O82" s="58">
        <v>0</v>
      </c>
      <c r="P82" s="58">
        <v>0</v>
      </c>
      <c r="Q82" s="58">
        <f>IFERROR(INDEX(怪物属性参数!AD:AD,MATCH(主线怪物!E82,怪物属性参数!Q:Q,0)),IF(MOD(A82,2)=0,1303015,1301001))</f>
        <v>1801001</v>
      </c>
      <c r="R82" s="15"/>
      <c r="S82" s="58" t="str">
        <f t="shared" si="5"/>
        <v>0</v>
      </c>
      <c r="T82" s="58">
        <f>IFERROR(INDEX(怪物属性参数!AA:AA,MATCH(主线怪物!E82,怪物属性参数!Q:Q,0)),"0")</f>
        <v>1</v>
      </c>
      <c r="U82" s="58">
        <f>IFERROR(INDEX(怪物属性参数!AB:AB,MATCH(主线怪物!E82,怪物属性参数!Q:Q,0)),"999")</f>
        <v>999</v>
      </c>
      <c r="V82" s="58">
        <f>IFERROR(INDEX(怪物属性参数!AC:AC,MATCH(主线怪物!E82,怪物属性参数!Q:Q,0)),"0")</f>
        <v>1</v>
      </c>
      <c r="W82" s="58" t="str">
        <f t="shared" si="6"/>
        <v>砍刀鬼兵</v>
      </c>
    </row>
    <row r="83" spans="1:23" ht="16.5" x14ac:dyDescent="0.2">
      <c r="A83" s="58">
        <f t="shared" si="7"/>
        <v>10080</v>
      </c>
      <c r="B83" s="58">
        <v>2</v>
      </c>
      <c r="C83" s="58">
        <f t="shared" si="4"/>
        <v>8</v>
      </c>
      <c r="D83" s="58" t="s">
        <v>36</v>
      </c>
      <c r="E83" s="58" t="str">
        <f>HLOOKUP(D83,主线关卡!$H:$M,MATCH(B83&amp;C83,主线关卡!$A:$A,0),FALSE)</f>
        <v/>
      </c>
      <c r="F83" s="58">
        <f>INDEX(主线关卡!D:D,MATCH(主线怪物!B83&amp;主线怪物!C83,主线关卡!A:A,0))</f>
        <v>14</v>
      </c>
      <c r="G83" s="58">
        <f>INDEX(怪物基础属性模板!B:B,MATCH(主线怪物!$F83,怪物基础属性模板!$A:$A,0))*IFERROR(INDEX(怪物属性参数!R:R,MATCH(主线怪物!E83,怪物属性参数!Q:Q,0)),1)</f>
        <v>160</v>
      </c>
      <c r="H83" s="58">
        <f>INDEX(怪物基础属性模板!C:C,MATCH(主线怪物!$F83,怪物基础属性模板!$A:$A,0))*IFERROR(INDEX(怪物属性参数!R:R,MATCH(主线怪物!E83,怪物属性参数!R:R,0)),1)</f>
        <v>70</v>
      </c>
      <c r="I83" s="58">
        <f>INT(INDEX(怪物基础属性模板!D:D,MATCH(主线怪物!$F83,怪物基础属性模板!$A:$A,0))*IFERROR(INDEX(怪物属性参数!R:R,MATCH(主线怪物!E83,怪物属性参数!S:S,0)),1)*INDEX(主线关卡!E:E,MATCH(主线怪物!B83&amp;主线怪物!C83,主线关卡!A:A,0)))</f>
        <v>900</v>
      </c>
      <c r="J83" s="58">
        <v>0</v>
      </c>
      <c r="K83" s="58">
        <v>0</v>
      </c>
      <c r="L83" s="58">
        <v>0</v>
      </c>
      <c r="M83" s="58">
        <v>0</v>
      </c>
      <c r="N83" s="58">
        <v>300</v>
      </c>
      <c r="O83" s="58">
        <v>0</v>
      </c>
      <c r="P83" s="58">
        <v>0</v>
      </c>
      <c r="Q83" s="58">
        <f>IFERROR(INDEX(怪物属性参数!AD:AD,MATCH(主线怪物!E83,怪物属性参数!Q:Q,0)),IF(MOD(A83,2)=0,1303015,1301001))</f>
        <v>1303015</v>
      </c>
      <c r="R83" s="15"/>
      <c r="S83" s="58" t="str">
        <f t="shared" si="5"/>
        <v>0</v>
      </c>
      <c r="T83" s="58" t="str">
        <f>IFERROR(INDEX(怪物属性参数!AA:AA,MATCH(主线怪物!E83,怪物属性参数!Q:Q,0)),"0")</f>
        <v>0</v>
      </c>
      <c r="U83" s="58" t="str">
        <f>IFERROR(INDEX(怪物属性参数!AB:AB,MATCH(主线怪物!E83,怪物属性参数!Q:Q,0)),"999")</f>
        <v>999</v>
      </c>
      <c r="V83" s="58" t="str">
        <f>IFERROR(INDEX(怪物属性参数!AC:AC,MATCH(主线怪物!E83,怪物属性参数!Q:Q,0)),"0")</f>
        <v>0</v>
      </c>
      <c r="W83" s="58" t="str">
        <f t="shared" si="6"/>
        <v>于禁</v>
      </c>
    </row>
    <row r="84" spans="1:23" ht="16.5" x14ac:dyDescent="0.2">
      <c r="A84" s="58">
        <f t="shared" si="7"/>
        <v>10081</v>
      </c>
      <c r="B84" s="58">
        <v>2</v>
      </c>
      <c r="C84" s="58">
        <f t="shared" si="4"/>
        <v>8</v>
      </c>
      <c r="D84" s="58" t="s">
        <v>40</v>
      </c>
      <c r="E84" s="58" t="str">
        <f>HLOOKUP(D84,主线关卡!$H:$M,MATCH(B84&amp;C84,主线关卡!$A:$A,0),FALSE)</f>
        <v>链球鬼兵</v>
      </c>
      <c r="F84" s="58">
        <f>INDEX(主线关卡!D:D,MATCH(主线怪物!B84&amp;主线怪物!C84,主线关卡!A:A,0))</f>
        <v>14</v>
      </c>
      <c r="G84" s="58">
        <f>INDEX(怪物基础属性模板!B:B,MATCH(主线怪物!$F84,怪物基础属性模板!$A:$A,0))*IFERROR(INDEX(怪物属性参数!R:R,MATCH(主线怪物!E84,怪物属性参数!Q:Q,0)),1)</f>
        <v>160</v>
      </c>
      <c r="H84" s="58">
        <f>INDEX(怪物基础属性模板!C:C,MATCH(主线怪物!$F84,怪物基础属性模板!$A:$A,0))*IFERROR(INDEX(怪物属性参数!R:R,MATCH(主线怪物!E84,怪物属性参数!R:R,0)),1)</f>
        <v>70</v>
      </c>
      <c r="I84" s="58">
        <f>INT(INDEX(怪物基础属性模板!D:D,MATCH(主线怪物!$F84,怪物基础属性模板!$A:$A,0))*IFERROR(INDEX(怪物属性参数!R:R,MATCH(主线怪物!E84,怪物属性参数!S:S,0)),1)*INDEX(主线关卡!E:E,MATCH(主线怪物!B84&amp;主线怪物!C84,主线关卡!A:A,0)))</f>
        <v>900</v>
      </c>
      <c r="J84" s="58">
        <v>0</v>
      </c>
      <c r="K84" s="58">
        <v>0</v>
      </c>
      <c r="L84" s="58">
        <v>0</v>
      </c>
      <c r="M84" s="58">
        <v>0</v>
      </c>
      <c r="N84" s="58">
        <v>300</v>
      </c>
      <c r="O84" s="58">
        <v>0</v>
      </c>
      <c r="P84" s="58">
        <v>0</v>
      </c>
      <c r="Q84" s="58">
        <f>IFERROR(INDEX(怪物属性参数!AD:AD,MATCH(主线怪物!E84,怪物属性参数!Q:Q,0)),IF(MOD(A84,2)=0,1303015,1301001))</f>
        <v>1801003</v>
      </c>
      <c r="R84" s="15"/>
      <c r="S84" s="58" t="str">
        <f t="shared" si="5"/>
        <v>0</v>
      </c>
      <c r="T84" s="58">
        <f>IFERROR(INDEX(怪物属性参数!AA:AA,MATCH(主线怪物!E84,怪物属性参数!Q:Q,0)),"0")</f>
        <v>1</v>
      </c>
      <c r="U84" s="58">
        <f>IFERROR(INDEX(怪物属性参数!AB:AB,MATCH(主线怪物!E84,怪物属性参数!Q:Q,0)),"999")</f>
        <v>999</v>
      </c>
      <c r="V84" s="58">
        <f>IFERROR(INDEX(怪物属性参数!AC:AC,MATCH(主线怪物!E84,怪物属性参数!Q:Q,0)),"0")</f>
        <v>3</v>
      </c>
      <c r="W84" s="58" t="str">
        <f t="shared" si="6"/>
        <v>链球鬼兵</v>
      </c>
    </row>
    <row r="85" spans="1:23" ht="16.5" x14ac:dyDescent="0.2">
      <c r="A85" s="58">
        <f t="shared" si="7"/>
        <v>10082</v>
      </c>
      <c r="B85" s="58">
        <v>2</v>
      </c>
      <c r="C85" s="58">
        <f t="shared" si="4"/>
        <v>8</v>
      </c>
      <c r="D85" s="58" t="s">
        <v>37</v>
      </c>
      <c r="E85" s="58" t="str">
        <f>HLOOKUP(D85,主线关卡!$H:$M,MATCH(B85&amp;C85,主线关卡!$A:$A,0),FALSE)</f>
        <v/>
      </c>
      <c r="F85" s="58">
        <f>INDEX(主线关卡!D:D,MATCH(主线怪物!B85&amp;主线怪物!C85,主线关卡!A:A,0))</f>
        <v>14</v>
      </c>
      <c r="G85" s="58">
        <f>INDEX(怪物基础属性模板!B:B,MATCH(主线怪物!$F85,怪物基础属性模板!$A:$A,0))*IFERROR(INDEX(怪物属性参数!R:R,MATCH(主线怪物!E85,怪物属性参数!Q:Q,0)),1)</f>
        <v>160</v>
      </c>
      <c r="H85" s="58">
        <f>INDEX(怪物基础属性模板!C:C,MATCH(主线怪物!$F85,怪物基础属性模板!$A:$A,0))*IFERROR(INDEX(怪物属性参数!R:R,MATCH(主线怪物!E85,怪物属性参数!R:R,0)),1)</f>
        <v>70</v>
      </c>
      <c r="I85" s="58">
        <f>INT(INDEX(怪物基础属性模板!D:D,MATCH(主线怪物!$F85,怪物基础属性模板!$A:$A,0))*IFERROR(INDEX(怪物属性参数!R:R,MATCH(主线怪物!E85,怪物属性参数!S:S,0)),1)*INDEX(主线关卡!E:E,MATCH(主线怪物!B85&amp;主线怪物!C85,主线关卡!A:A,0)))</f>
        <v>900</v>
      </c>
      <c r="J85" s="58">
        <v>0</v>
      </c>
      <c r="K85" s="58">
        <v>0</v>
      </c>
      <c r="L85" s="58">
        <v>0</v>
      </c>
      <c r="M85" s="58">
        <v>0</v>
      </c>
      <c r="N85" s="58">
        <v>300</v>
      </c>
      <c r="O85" s="58">
        <v>0</v>
      </c>
      <c r="P85" s="58">
        <v>0</v>
      </c>
      <c r="Q85" s="58">
        <f>IFERROR(INDEX(怪物属性参数!AD:AD,MATCH(主线怪物!E85,怪物属性参数!Q:Q,0)),IF(MOD(A85,2)=0,1303015,1301001))</f>
        <v>1303015</v>
      </c>
      <c r="R85" s="15"/>
      <c r="S85" s="58" t="str">
        <f t="shared" si="5"/>
        <v>0</v>
      </c>
      <c r="T85" s="58" t="str">
        <f>IFERROR(INDEX(怪物属性参数!AA:AA,MATCH(主线怪物!E85,怪物属性参数!Q:Q,0)),"0")</f>
        <v>0</v>
      </c>
      <c r="U85" s="58" t="str">
        <f>IFERROR(INDEX(怪物属性参数!AB:AB,MATCH(主线怪物!E85,怪物属性参数!Q:Q,0)),"999")</f>
        <v>999</v>
      </c>
      <c r="V85" s="58" t="str">
        <f>IFERROR(INDEX(怪物属性参数!AC:AC,MATCH(主线怪物!E85,怪物属性参数!Q:Q,0)),"0")</f>
        <v>0</v>
      </c>
      <c r="W85" s="58" t="str">
        <f t="shared" si="6"/>
        <v>于禁</v>
      </c>
    </row>
    <row r="86" spans="1:23" ht="16.5" x14ac:dyDescent="0.2">
      <c r="A86" s="58">
        <f t="shared" si="7"/>
        <v>10083</v>
      </c>
      <c r="B86" s="58">
        <v>2</v>
      </c>
      <c r="C86" s="58">
        <f t="shared" si="4"/>
        <v>8</v>
      </c>
      <c r="D86" s="58" t="s">
        <v>41</v>
      </c>
      <c r="E86" s="58" t="str">
        <f>HLOOKUP(D86,主线关卡!$H:$M,MATCH(B86&amp;C86,主线关卡!$A:$A,0),FALSE)</f>
        <v>双刃鬼兵</v>
      </c>
      <c r="F86" s="58">
        <f>INDEX(主线关卡!D:D,MATCH(主线怪物!B86&amp;主线怪物!C86,主线关卡!A:A,0))</f>
        <v>14</v>
      </c>
      <c r="G86" s="58">
        <f>INDEX(怪物基础属性模板!B:B,MATCH(主线怪物!$F86,怪物基础属性模板!$A:$A,0))*IFERROR(INDEX(怪物属性参数!R:R,MATCH(主线怪物!E86,怪物属性参数!Q:Q,0)),1)</f>
        <v>160</v>
      </c>
      <c r="H86" s="58">
        <f>INDEX(怪物基础属性模板!C:C,MATCH(主线怪物!$F86,怪物基础属性模板!$A:$A,0))*IFERROR(INDEX(怪物属性参数!R:R,MATCH(主线怪物!E86,怪物属性参数!R:R,0)),1)</f>
        <v>70</v>
      </c>
      <c r="I86" s="58">
        <f>INT(INDEX(怪物基础属性模板!D:D,MATCH(主线怪物!$F86,怪物基础属性模板!$A:$A,0))*IFERROR(INDEX(怪物属性参数!R:R,MATCH(主线怪物!E86,怪物属性参数!S:S,0)),1)*INDEX(主线关卡!E:E,MATCH(主线怪物!B86&amp;主线怪物!C86,主线关卡!A:A,0)))</f>
        <v>900</v>
      </c>
      <c r="J86" s="58">
        <v>0</v>
      </c>
      <c r="K86" s="58">
        <v>0</v>
      </c>
      <c r="L86" s="58">
        <v>0</v>
      </c>
      <c r="M86" s="58">
        <v>0</v>
      </c>
      <c r="N86" s="58">
        <v>300</v>
      </c>
      <c r="O86" s="58">
        <v>0</v>
      </c>
      <c r="P86" s="58">
        <v>0</v>
      </c>
      <c r="Q86" s="58">
        <f>IFERROR(INDEX(怪物属性参数!AD:AD,MATCH(主线怪物!E86,怪物属性参数!Q:Q,0)),IF(MOD(A86,2)=0,1303015,1301001))</f>
        <v>1801002</v>
      </c>
      <c r="R86" s="15"/>
      <c r="S86" s="58" t="str">
        <f t="shared" si="5"/>
        <v>0</v>
      </c>
      <c r="T86" s="58">
        <f>IFERROR(INDEX(怪物属性参数!AA:AA,MATCH(主线怪物!E86,怪物属性参数!Q:Q,0)),"0")</f>
        <v>1</v>
      </c>
      <c r="U86" s="58">
        <f>IFERROR(INDEX(怪物属性参数!AB:AB,MATCH(主线怪物!E86,怪物属性参数!Q:Q,0)),"999")</f>
        <v>999</v>
      </c>
      <c r="V86" s="58">
        <f>IFERROR(INDEX(怪物属性参数!AC:AC,MATCH(主线怪物!E86,怪物属性参数!Q:Q,0)),"0")</f>
        <v>2</v>
      </c>
      <c r="W86" s="58" t="str">
        <f t="shared" si="6"/>
        <v>双刃鬼兵</v>
      </c>
    </row>
    <row r="87" spans="1:23" ht="16.5" x14ac:dyDescent="0.2">
      <c r="A87" s="58">
        <f t="shared" si="7"/>
        <v>10084</v>
      </c>
      <c r="B87" s="58">
        <v>2</v>
      </c>
      <c r="C87" s="58">
        <f t="shared" si="4"/>
        <v>8</v>
      </c>
      <c r="D87" s="58" t="s">
        <v>38</v>
      </c>
      <c r="E87" s="58" t="str">
        <f>HLOOKUP(D87,主线关卡!$H:$M,MATCH(B87&amp;C87,主线关卡!$A:$A,0),FALSE)</f>
        <v/>
      </c>
      <c r="F87" s="58">
        <f>INDEX(主线关卡!D:D,MATCH(主线怪物!B87&amp;主线怪物!C87,主线关卡!A:A,0))</f>
        <v>14</v>
      </c>
      <c r="G87" s="58">
        <f>INDEX(怪物基础属性模板!B:B,MATCH(主线怪物!$F87,怪物基础属性模板!$A:$A,0))*IFERROR(INDEX(怪物属性参数!R:R,MATCH(主线怪物!E87,怪物属性参数!Q:Q,0)),1)</f>
        <v>160</v>
      </c>
      <c r="H87" s="58">
        <f>INDEX(怪物基础属性模板!C:C,MATCH(主线怪物!$F87,怪物基础属性模板!$A:$A,0))*IFERROR(INDEX(怪物属性参数!R:R,MATCH(主线怪物!E87,怪物属性参数!R:R,0)),1)</f>
        <v>70</v>
      </c>
      <c r="I87" s="58">
        <f>INT(INDEX(怪物基础属性模板!D:D,MATCH(主线怪物!$F87,怪物基础属性模板!$A:$A,0))*IFERROR(INDEX(怪物属性参数!R:R,MATCH(主线怪物!E87,怪物属性参数!S:S,0)),1)*INDEX(主线关卡!E:E,MATCH(主线怪物!B87&amp;主线怪物!C87,主线关卡!A:A,0)))</f>
        <v>900</v>
      </c>
      <c r="J87" s="58">
        <v>0</v>
      </c>
      <c r="K87" s="58">
        <v>0</v>
      </c>
      <c r="L87" s="58">
        <v>0</v>
      </c>
      <c r="M87" s="58">
        <v>0</v>
      </c>
      <c r="N87" s="58">
        <v>300</v>
      </c>
      <c r="O87" s="58">
        <v>0</v>
      </c>
      <c r="P87" s="58">
        <v>0</v>
      </c>
      <c r="Q87" s="58">
        <f>IFERROR(INDEX(怪物属性参数!AD:AD,MATCH(主线怪物!E87,怪物属性参数!Q:Q,0)),IF(MOD(A87,2)=0,1303015,1301001))</f>
        <v>1303015</v>
      </c>
      <c r="R87" s="15"/>
      <c r="S87" s="58" t="str">
        <f t="shared" si="5"/>
        <v>0</v>
      </c>
      <c r="T87" s="58" t="str">
        <f>IFERROR(INDEX(怪物属性参数!AA:AA,MATCH(主线怪物!E87,怪物属性参数!Q:Q,0)),"0")</f>
        <v>0</v>
      </c>
      <c r="U87" s="58" t="str">
        <f>IFERROR(INDEX(怪物属性参数!AB:AB,MATCH(主线怪物!E87,怪物属性参数!Q:Q,0)),"999")</f>
        <v>999</v>
      </c>
      <c r="V87" s="58" t="str">
        <f>IFERROR(INDEX(怪物属性参数!AC:AC,MATCH(主线怪物!E87,怪物属性参数!Q:Q,0)),"0")</f>
        <v>0</v>
      </c>
      <c r="W87" s="58" t="str">
        <f t="shared" si="6"/>
        <v>于禁</v>
      </c>
    </row>
    <row r="88" spans="1:23" ht="16.5" x14ac:dyDescent="0.2">
      <c r="A88" s="58">
        <f t="shared" si="7"/>
        <v>10085</v>
      </c>
      <c r="B88" s="58">
        <v>2</v>
      </c>
      <c r="C88" s="58">
        <f t="shared" si="4"/>
        <v>9</v>
      </c>
      <c r="D88" s="58" t="s">
        <v>39</v>
      </c>
      <c r="E88" s="58" t="str">
        <f>HLOOKUP(D88,主线关卡!$H:$M,MATCH(B88&amp;C88,主线关卡!$A:$A,0),FALSE)</f>
        <v>伏尸将军</v>
      </c>
      <c r="F88" s="58">
        <f>INDEX(主线关卡!D:D,MATCH(主线怪物!B88&amp;主线怪物!C88,主线关卡!A:A,0))</f>
        <v>15</v>
      </c>
      <c r="G88" s="58">
        <f>INDEX(怪物基础属性模板!B:B,MATCH(主线怪物!$F88,怪物基础属性模板!$A:$A,0))*IFERROR(INDEX(怪物属性参数!R:R,MATCH(主线怪物!E88,怪物属性参数!Q:Q,0)),1)</f>
        <v>170</v>
      </c>
      <c r="H88" s="58">
        <f>INDEX(怪物基础属性模板!C:C,MATCH(主线怪物!$F88,怪物基础属性模板!$A:$A,0))*IFERROR(INDEX(怪物属性参数!R:R,MATCH(主线怪物!E88,怪物属性参数!R:R,0)),1)</f>
        <v>75</v>
      </c>
      <c r="I88" s="58">
        <f>INT(INDEX(怪物基础属性模板!D:D,MATCH(主线怪物!$F88,怪物基础属性模板!$A:$A,0))*IFERROR(INDEX(怪物属性参数!R:R,MATCH(主线怪物!E88,怪物属性参数!S:S,0)),1)*INDEX(主线关卡!E:E,MATCH(主线怪物!B88&amp;主线怪物!C88,主线关卡!A:A,0)))</f>
        <v>950</v>
      </c>
      <c r="J88" s="58">
        <v>0</v>
      </c>
      <c r="K88" s="58">
        <v>0</v>
      </c>
      <c r="L88" s="58">
        <v>0</v>
      </c>
      <c r="M88" s="58">
        <v>0</v>
      </c>
      <c r="N88" s="58">
        <v>300</v>
      </c>
      <c r="O88" s="58">
        <v>0</v>
      </c>
      <c r="P88" s="58">
        <v>0</v>
      </c>
      <c r="Q88" s="58" t="str">
        <f>IFERROR(INDEX(怪物属性参数!AD:AD,MATCH(主线怪物!E88,怪物属性参数!Q:Q,0)),IF(MOD(A88,2)=0,1303015,1301001))</f>
        <v>1801008#1802008</v>
      </c>
      <c r="R88" s="15"/>
      <c r="S88" s="58" t="str">
        <f t="shared" si="5"/>
        <v>0</v>
      </c>
      <c r="T88" s="58">
        <f>IFERROR(INDEX(怪物属性参数!AA:AA,MATCH(主线怪物!E88,怪物属性参数!Q:Q,0)),"0")</f>
        <v>1</v>
      </c>
      <c r="U88" s="58">
        <f>IFERROR(INDEX(怪物属性参数!AB:AB,MATCH(主线怪物!E88,怪物属性参数!Q:Q,0)),"999")</f>
        <v>999</v>
      </c>
      <c r="V88" s="58">
        <f>IFERROR(INDEX(怪物属性参数!AC:AC,MATCH(主线怪物!E88,怪物属性参数!Q:Q,0)),"0")</f>
        <v>1</v>
      </c>
      <c r="W88" s="58" t="str">
        <f t="shared" si="6"/>
        <v>伏尸将军</v>
      </c>
    </row>
    <row r="89" spans="1:23" ht="16.5" x14ac:dyDescent="0.2">
      <c r="A89" s="58">
        <f t="shared" si="7"/>
        <v>10086</v>
      </c>
      <c r="B89" s="58">
        <v>2</v>
      </c>
      <c r="C89" s="58">
        <f t="shared" si="4"/>
        <v>9</v>
      </c>
      <c r="D89" s="58" t="s">
        <v>36</v>
      </c>
      <c r="E89" s="58" t="str">
        <f>HLOOKUP(D89,主线关卡!$H:$M,MATCH(B89&amp;C89,主线关卡!$A:$A,0),FALSE)</f>
        <v/>
      </c>
      <c r="F89" s="58">
        <f>INDEX(主线关卡!D:D,MATCH(主线怪物!B89&amp;主线怪物!C89,主线关卡!A:A,0))</f>
        <v>15</v>
      </c>
      <c r="G89" s="58">
        <f>INDEX(怪物基础属性模板!B:B,MATCH(主线怪物!$F89,怪物基础属性模板!$A:$A,0))*IFERROR(INDEX(怪物属性参数!R:R,MATCH(主线怪物!E89,怪物属性参数!Q:Q,0)),1)</f>
        <v>170</v>
      </c>
      <c r="H89" s="58">
        <f>INDEX(怪物基础属性模板!C:C,MATCH(主线怪物!$F89,怪物基础属性模板!$A:$A,0))*IFERROR(INDEX(怪物属性参数!R:R,MATCH(主线怪物!E89,怪物属性参数!R:R,0)),1)</f>
        <v>75</v>
      </c>
      <c r="I89" s="58">
        <f>INT(INDEX(怪物基础属性模板!D:D,MATCH(主线怪物!$F89,怪物基础属性模板!$A:$A,0))*IFERROR(INDEX(怪物属性参数!R:R,MATCH(主线怪物!E89,怪物属性参数!S:S,0)),1)*INDEX(主线关卡!E:E,MATCH(主线怪物!B89&amp;主线怪物!C89,主线关卡!A:A,0)))</f>
        <v>950</v>
      </c>
      <c r="J89" s="58">
        <v>0</v>
      </c>
      <c r="K89" s="58">
        <v>0</v>
      </c>
      <c r="L89" s="58">
        <v>0</v>
      </c>
      <c r="M89" s="58">
        <v>0</v>
      </c>
      <c r="N89" s="58">
        <v>300</v>
      </c>
      <c r="O89" s="58">
        <v>0</v>
      </c>
      <c r="P89" s="58">
        <v>0</v>
      </c>
      <c r="Q89" s="58">
        <f>IFERROR(INDEX(怪物属性参数!AD:AD,MATCH(主线怪物!E89,怪物属性参数!Q:Q,0)),IF(MOD(A89,2)=0,1303015,1301001))</f>
        <v>1303015</v>
      </c>
      <c r="R89" s="15"/>
      <c r="S89" s="58" t="str">
        <f t="shared" si="5"/>
        <v>0</v>
      </c>
      <c r="T89" s="58" t="str">
        <f>IFERROR(INDEX(怪物属性参数!AA:AA,MATCH(主线怪物!E89,怪物属性参数!Q:Q,0)),"0")</f>
        <v>0</v>
      </c>
      <c r="U89" s="58" t="str">
        <f>IFERROR(INDEX(怪物属性参数!AB:AB,MATCH(主线怪物!E89,怪物属性参数!Q:Q,0)),"999")</f>
        <v>999</v>
      </c>
      <c r="V89" s="58" t="str">
        <f>IFERROR(INDEX(怪物属性参数!AC:AC,MATCH(主线怪物!E89,怪物属性参数!Q:Q,0)),"0")</f>
        <v>0</v>
      </c>
      <c r="W89" s="58" t="str">
        <f t="shared" si="6"/>
        <v>于禁</v>
      </c>
    </row>
    <row r="90" spans="1:23" ht="16.5" x14ac:dyDescent="0.2">
      <c r="A90" s="58">
        <f t="shared" si="7"/>
        <v>10087</v>
      </c>
      <c r="B90" s="58">
        <v>2</v>
      </c>
      <c r="C90" s="58">
        <f t="shared" si="4"/>
        <v>9</v>
      </c>
      <c r="D90" s="58" t="s">
        <v>40</v>
      </c>
      <c r="E90" s="58" t="str">
        <f>HLOOKUP(D90,主线关卡!$H:$M,MATCH(B90&amp;C90,主线关卡!$A:$A,0),FALSE)</f>
        <v>石瀑将军</v>
      </c>
      <c r="F90" s="58">
        <f>INDEX(主线关卡!D:D,MATCH(主线怪物!B90&amp;主线怪物!C90,主线关卡!A:A,0))</f>
        <v>15</v>
      </c>
      <c r="G90" s="58">
        <f>INDEX(怪物基础属性模板!B:B,MATCH(主线怪物!$F90,怪物基础属性模板!$A:$A,0))*IFERROR(INDEX(怪物属性参数!R:R,MATCH(主线怪物!E90,怪物属性参数!Q:Q,0)),1)</f>
        <v>170</v>
      </c>
      <c r="H90" s="58">
        <f>INDEX(怪物基础属性模板!C:C,MATCH(主线怪物!$F90,怪物基础属性模板!$A:$A,0))*IFERROR(INDEX(怪物属性参数!R:R,MATCH(主线怪物!E90,怪物属性参数!R:R,0)),1)</f>
        <v>75</v>
      </c>
      <c r="I90" s="58">
        <f>INT(INDEX(怪物基础属性模板!D:D,MATCH(主线怪物!$F90,怪物基础属性模板!$A:$A,0))*IFERROR(INDEX(怪物属性参数!R:R,MATCH(主线怪物!E90,怪物属性参数!S:S,0)),1)*INDEX(主线关卡!E:E,MATCH(主线怪物!B90&amp;主线怪物!C90,主线关卡!A:A,0)))</f>
        <v>950</v>
      </c>
      <c r="J90" s="58">
        <v>0</v>
      </c>
      <c r="K90" s="58">
        <v>0</v>
      </c>
      <c r="L90" s="58">
        <v>0</v>
      </c>
      <c r="M90" s="58">
        <v>0</v>
      </c>
      <c r="N90" s="58">
        <v>300</v>
      </c>
      <c r="O90" s="58">
        <v>0</v>
      </c>
      <c r="P90" s="58">
        <v>0</v>
      </c>
      <c r="Q90" s="58" t="str">
        <f>IFERROR(INDEX(怪物属性参数!AD:AD,MATCH(主线怪物!E90,怪物属性参数!Q:Q,0)),IF(MOD(A90,2)=0,1303015,1301001))</f>
        <v>1801009#1802009</v>
      </c>
      <c r="R90" s="15"/>
      <c r="S90" s="58" t="str">
        <f t="shared" si="5"/>
        <v>0</v>
      </c>
      <c r="T90" s="58">
        <f>IFERROR(INDEX(怪物属性参数!AA:AA,MATCH(主线怪物!E90,怪物属性参数!Q:Q,0)),"0")</f>
        <v>1</v>
      </c>
      <c r="U90" s="58">
        <f>IFERROR(INDEX(怪物属性参数!AB:AB,MATCH(主线怪物!E90,怪物属性参数!Q:Q,0)),"999")</f>
        <v>999</v>
      </c>
      <c r="V90" s="58">
        <f>IFERROR(INDEX(怪物属性参数!AC:AC,MATCH(主线怪物!E90,怪物属性参数!Q:Q,0)),"0")</f>
        <v>1</v>
      </c>
      <c r="W90" s="58" t="str">
        <f t="shared" si="6"/>
        <v>石瀑将军</v>
      </c>
    </row>
    <row r="91" spans="1:23" ht="16.5" x14ac:dyDescent="0.2">
      <c r="A91" s="58">
        <f t="shared" si="7"/>
        <v>10088</v>
      </c>
      <c r="B91" s="58">
        <v>2</v>
      </c>
      <c r="C91" s="58">
        <f t="shared" si="4"/>
        <v>9</v>
      </c>
      <c r="D91" s="58" t="s">
        <v>37</v>
      </c>
      <c r="E91" s="58" t="str">
        <f>HLOOKUP(D91,主线关卡!$H:$M,MATCH(B91&amp;C91,主线关卡!$A:$A,0),FALSE)</f>
        <v/>
      </c>
      <c r="F91" s="58">
        <f>INDEX(主线关卡!D:D,MATCH(主线怪物!B91&amp;主线怪物!C91,主线关卡!A:A,0))</f>
        <v>15</v>
      </c>
      <c r="G91" s="58">
        <f>INDEX(怪物基础属性模板!B:B,MATCH(主线怪物!$F91,怪物基础属性模板!$A:$A,0))*IFERROR(INDEX(怪物属性参数!R:R,MATCH(主线怪物!E91,怪物属性参数!Q:Q,0)),1)</f>
        <v>170</v>
      </c>
      <c r="H91" s="58">
        <f>INDEX(怪物基础属性模板!C:C,MATCH(主线怪物!$F91,怪物基础属性模板!$A:$A,0))*IFERROR(INDEX(怪物属性参数!R:R,MATCH(主线怪物!E91,怪物属性参数!R:R,0)),1)</f>
        <v>75</v>
      </c>
      <c r="I91" s="58">
        <f>INT(INDEX(怪物基础属性模板!D:D,MATCH(主线怪物!$F91,怪物基础属性模板!$A:$A,0))*IFERROR(INDEX(怪物属性参数!R:R,MATCH(主线怪物!E91,怪物属性参数!S:S,0)),1)*INDEX(主线关卡!E:E,MATCH(主线怪物!B91&amp;主线怪物!C91,主线关卡!A:A,0)))</f>
        <v>950</v>
      </c>
      <c r="J91" s="58">
        <v>0</v>
      </c>
      <c r="K91" s="58">
        <v>0</v>
      </c>
      <c r="L91" s="58">
        <v>0</v>
      </c>
      <c r="M91" s="58">
        <v>0</v>
      </c>
      <c r="N91" s="58">
        <v>300</v>
      </c>
      <c r="O91" s="58">
        <v>0</v>
      </c>
      <c r="P91" s="58">
        <v>0</v>
      </c>
      <c r="Q91" s="58">
        <f>IFERROR(INDEX(怪物属性参数!AD:AD,MATCH(主线怪物!E91,怪物属性参数!Q:Q,0)),IF(MOD(A91,2)=0,1303015,1301001))</f>
        <v>1303015</v>
      </c>
      <c r="R91" s="15"/>
      <c r="S91" s="58" t="str">
        <f t="shared" si="5"/>
        <v>0</v>
      </c>
      <c r="T91" s="58" t="str">
        <f>IFERROR(INDEX(怪物属性参数!AA:AA,MATCH(主线怪物!E91,怪物属性参数!Q:Q,0)),"0")</f>
        <v>0</v>
      </c>
      <c r="U91" s="58" t="str">
        <f>IFERROR(INDEX(怪物属性参数!AB:AB,MATCH(主线怪物!E91,怪物属性参数!Q:Q,0)),"999")</f>
        <v>999</v>
      </c>
      <c r="V91" s="58" t="str">
        <f>IFERROR(INDEX(怪物属性参数!AC:AC,MATCH(主线怪物!E91,怪物属性参数!Q:Q,0)),"0")</f>
        <v>0</v>
      </c>
      <c r="W91" s="58" t="str">
        <f t="shared" si="6"/>
        <v>于禁</v>
      </c>
    </row>
    <row r="92" spans="1:23" ht="16.5" x14ac:dyDescent="0.2">
      <c r="A92" s="58">
        <f t="shared" si="7"/>
        <v>10089</v>
      </c>
      <c r="B92" s="58">
        <v>2</v>
      </c>
      <c r="C92" s="58">
        <f t="shared" si="4"/>
        <v>9</v>
      </c>
      <c r="D92" s="58" t="s">
        <v>41</v>
      </c>
      <c r="E92" s="58" t="str">
        <f>HLOOKUP(D92,主线关卡!$H:$M,MATCH(B92&amp;C92,主线关卡!$A:$A,0),FALSE)</f>
        <v>链球鬼兵</v>
      </c>
      <c r="F92" s="58">
        <f>INDEX(主线关卡!D:D,MATCH(主线怪物!B92&amp;主线怪物!C92,主线关卡!A:A,0))</f>
        <v>15</v>
      </c>
      <c r="G92" s="58">
        <f>INDEX(怪物基础属性模板!B:B,MATCH(主线怪物!$F92,怪物基础属性模板!$A:$A,0))*IFERROR(INDEX(怪物属性参数!R:R,MATCH(主线怪物!E92,怪物属性参数!Q:Q,0)),1)</f>
        <v>170</v>
      </c>
      <c r="H92" s="58">
        <f>INDEX(怪物基础属性模板!C:C,MATCH(主线怪物!$F92,怪物基础属性模板!$A:$A,0))*IFERROR(INDEX(怪物属性参数!R:R,MATCH(主线怪物!E92,怪物属性参数!R:R,0)),1)</f>
        <v>75</v>
      </c>
      <c r="I92" s="58">
        <f>INT(INDEX(怪物基础属性模板!D:D,MATCH(主线怪物!$F92,怪物基础属性模板!$A:$A,0))*IFERROR(INDEX(怪物属性参数!R:R,MATCH(主线怪物!E92,怪物属性参数!S:S,0)),1)*INDEX(主线关卡!E:E,MATCH(主线怪物!B92&amp;主线怪物!C92,主线关卡!A:A,0)))</f>
        <v>950</v>
      </c>
      <c r="J92" s="58">
        <v>0</v>
      </c>
      <c r="K92" s="58">
        <v>0</v>
      </c>
      <c r="L92" s="58">
        <v>0</v>
      </c>
      <c r="M92" s="58">
        <v>0</v>
      </c>
      <c r="N92" s="58">
        <v>300</v>
      </c>
      <c r="O92" s="58">
        <v>0</v>
      </c>
      <c r="P92" s="58">
        <v>0</v>
      </c>
      <c r="Q92" s="58">
        <f>IFERROR(INDEX(怪物属性参数!AD:AD,MATCH(主线怪物!E92,怪物属性参数!Q:Q,0)),IF(MOD(A92,2)=0,1303015,1301001))</f>
        <v>1801003</v>
      </c>
      <c r="R92" s="15"/>
      <c r="S92" s="58" t="str">
        <f t="shared" si="5"/>
        <v>0</v>
      </c>
      <c r="T92" s="58">
        <f>IFERROR(INDEX(怪物属性参数!AA:AA,MATCH(主线怪物!E92,怪物属性参数!Q:Q,0)),"0")</f>
        <v>1</v>
      </c>
      <c r="U92" s="58">
        <f>IFERROR(INDEX(怪物属性参数!AB:AB,MATCH(主线怪物!E92,怪物属性参数!Q:Q,0)),"999")</f>
        <v>999</v>
      </c>
      <c r="V92" s="58">
        <f>IFERROR(INDEX(怪物属性参数!AC:AC,MATCH(主线怪物!E92,怪物属性参数!Q:Q,0)),"0")</f>
        <v>3</v>
      </c>
      <c r="W92" s="58" t="str">
        <f t="shared" si="6"/>
        <v>链球鬼兵</v>
      </c>
    </row>
    <row r="93" spans="1:23" ht="16.5" x14ac:dyDescent="0.2">
      <c r="A93" s="58">
        <f t="shared" si="7"/>
        <v>10090</v>
      </c>
      <c r="B93" s="58">
        <v>2</v>
      </c>
      <c r="C93" s="58">
        <f t="shared" si="4"/>
        <v>9</v>
      </c>
      <c r="D93" s="58" t="s">
        <v>38</v>
      </c>
      <c r="E93" s="58" t="str">
        <f>HLOOKUP(D93,主线关卡!$H:$M,MATCH(B93&amp;C93,主线关卡!$A:$A,0),FALSE)</f>
        <v/>
      </c>
      <c r="F93" s="58">
        <f>INDEX(主线关卡!D:D,MATCH(主线怪物!B93&amp;主线怪物!C93,主线关卡!A:A,0))</f>
        <v>15</v>
      </c>
      <c r="G93" s="58">
        <f>INDEX(怪物基础属性模板!B:B,MATCH(主线怪物!$F93,怪物基础属性模板!$A:$A,0))*IFERROR(INDEX(怪物属性参数!R:R,MATCH(主线怪物!E93,怪物属性参数!Q:Q,0)),1)</f>
        <v>170</v>
      </c>
      <c r="H93" s="58">
        <f>INDEX(怪物基础属性模板!C:C,MATCH(主线怪物!$F93,怪物基础属性模板!$A:$A,0))*IFERROR(INDEX(怪物属性参数!R:R,MATCH(主线怪物!E93,怪物属性参数!R:R,0)),1)</f>
        <v>75</v>
      </c>
      <c r="I93" s="58">
        <f>INT(INDEX(怪物基础属性模板!D:D,MATCH(主线怪物!$F93,怪物基础属性模板!$A:$A,0))*IFERROR(INDEX(怪物属性参数!R:R,MATCH(主线怪物!E93,怪物属性参数!S:S,0)),1)*INDEX(主线关卡!E:E,MATCH(主线怪物!B93&amp;主线怪物!C93,主线关卡!A:A,0)))</f>
        <v>950</v>
      </c>
      <c r="J93" s="58">
        <v>0</v>
      </c>
      <c r="K93" s="58">
        <v>0</v>
      </c>
      <c r="L93" s="58">
        <v>0</v>
      </c>
      <c r="M93" s="58">
        <v>0</v>
      </c>
      <c r="N93" s="58">
        <v>300</v>
      </c>
      <c r="O93" s="58">
        <v>0</v>
      </c>
      <c r="P93" s="58">
        <v>0</v>
      </c>
      <c r="Q93" s="58">
        <f>IFERROR(INDEX(怪物属性参数!AD:AD,MATCH(主线怪物!E93,怪物属性参数!Q:Q,0)),IF(MOD(A93,2)=0,1303015,1301001))</f>
        <v>1303015</v>
      </c>
      <c r="R93" s="15"/>
      <c r="S93" s="58" t="str">
        <f t="shared" si="5"/>
        <v>0</v>
      </c>
      <c r="T93" s="58" t="str">
        <f>IFERROR(INDEX(怪物属性参数!AA:AA,MATCH(主线怪物!E93,怪物属性参数!Q:Q,0)),"0")</f>
        <v>0</v>
      </c>
      <c r="U93" s="58" t="str">
        <f>IFERROR(INDEX(怪物属性参数!AB:AB,MATCH(主线怪物!E93,怪物属性参数!Q:Q,0)),"999")</f>
        <v>999</v>
      </c>
      <c r="V93" s="58" t="str">
        <f>IFERROR(INDEX(怪物属性参数!AC:AC,MATCH(主线怪物!E93,怪物属性参数!Q:Q,0)),"0")</f>
        <v>0</v>
      </c>
      <c r="W93" s="58" t="str">
        <f t="shared" si="6"/>
        <v>于禁</v>
      </c>
    </row>
    <row r="94" spans="1:23" ht="16.5" x14ac:dyDescent="0.2">
      <c r="A94" s="58">
        <f t="shared" si="7"/>
        <v>10091</v>
      </c>
      <c r="B94" s="58">
        <v>3</v>
      </c>
      <c r="C94" s="58">
        <v>1</v>
      </c>
      <c r="D94" s="58" t="s">
        <v>39</v>
      </c>
      <c r="E94" s="58" t="str">
        <f>HLOOKUP(D94,主线关卡!$H:$M,MATCH(B94&amp;C94,主线关卡!$A:$A,0),FALSE)</f>
        <v>砍刀鬼兵</v>
      </c>
      <c r="F94" s="58">
        <f>INDEX(主线关卡!D:D,MATCH(主线怪物!B94&amp;主线怪物!C94,主线关卡!A:A,0))</f>
        <v>16</v>
      </c>
      <c r="G94" s="58">
        <f>INDEX(怪物基础属性模板!B:B,MATCH(主线怪物!$F94,怪物基础属性模板!$A:$A,0))*IFERROR(INDEX(怪物属性参数!R:R,MATCH(主线怪物!E94,怪物属性参数!Q:Q,0)),1)</f>
        <v>225</v>
      </c>
      <c r="H94" s="58">
        <f>INDEX(怪物基础属性模板!C:C,MATCH(主线怪物!$F94,怪物基础属性模板!$A:$A,0))*IFERROR(INDEX(怪物属性参数!R:R,MATCH(主线怪物!E94,怪物属性参数!R:R,0)),1)</f>
        <v>92</v>
      </c>
      <c r="I94" s="58">
        <f>INT(INDEX(怪物基础属性模板!D:D,MATCH(主线怪物!$F94,怪物基础属性模板!$A:$A,0))*IFERROR(INDEX(怪物属性参数!R:R,MATCH(主线怪物!E94,怪物属性参数!S:S,0)),1)*INDEX(主线关卡!E:E,MATCH(主线怪物!B94&amp;主线怪物!C94,主线关卡!A:A,0)))</f>
        <v>1060</v>
      </c>
      <c r="J94" s="58">
        <v>0</v>
      </c>
      <c r="K94" s="58">
        <v>0</v>
      </c>
      <c r="L94" s="58">
        <v>0</v>
      </c>
      <c r="M94" s="58">
        <v>0</v>
      </c>
      <c r="N94" s="58">
        <v>300</v>
      </c>
      <c r="O94" s="58">
        <v>0</v>
      </c>
      <c r="P94" s="58">
        <v>0</v>
      </c>
      <c r="Q94" s="58">
        <f>IFERROR(INDEX(怪物属性参数!AD:AD,MATCH(主线怪物!E94,怪物属性参数!Q:Q,0)),IF(MOD(A94,2)=0,1303015,1301001))</f>
        <v>1801001</v>
      </c>
      <c r="R94" s="15"/>
      <c r="S94" s="58" t="str">
        <f t="shared" si="5"/>
        <v>0</v>
      </c>
      <c r="T94" s="58">
        <f>IFERROR(INDEX(怪物属性参数!AA:AA,MATCH(主线怪物!E94,怪物属性参数!Q:Q,0)),"0")</f>
        <v>1</v>
      </c>
      <c r="U94" s="58">
        <f>IFERROR(INDEX(怪物属性参数!AB:AB,MATCH(主线怪物!E94,怪物属性参数!Q:Q,0)),"999")</f>
        <v>999</v>
      </c>
      <c r="V94" s="58">
        <f>IFERROR(INDEX(怪物属性参数!AC:AC,MATCH(主线怪物!E94,怪物属性参数!Q:Q,0)),"0")</f>
        <v>1</v>
      </c>
      <c r="W94" s="58" t="str">
        <f t="shared" si="6"/>
        <v>砍刀鬼兵</v>
      </c>
    </row>
    <row r="95" spans="1:23" ht="16.5" x14ac:dyDescent="0.2">
      <c r="A95" s="58">
        <f t="shared" si="7"/>
        <v>10092</v>
      </c>
      <c r="B95" s="58">
        <v>3</v>
      </c>
      <c r="C95" s="58">
        <v>1</v>
      </c>
      <c r="D95" s="58" t="s">
        <v>36</v>
      </c>
      <c r="E95" s="58" t="str">
        <f>HLOOKUP(D95,主线关卡!$H:$M,MATCH(B95&amp;C95,主线关卡!$A:$A,0),FALSE)</f>
        <v/>
      </c>
      <c r="F95" s="58">
        <f>INDEX(主线关卡!D:D,MATCH(主线怪物!B95&amp;主线怪物!C95,主线关卡!A:A,0))</f>
        <v>16</v>
      </c>
      <c r="G95" s="58">
        <f>INDEX(怪物基础属性模板!B:B,MATCH(主线怪物!$F95,怪物基础属性模板!$A:$A,0))*IFERROR(INDEX(怪物属性参数!R:R,MATCH(主线怪物!E95,怪物属性参数!Q:Q,0)),1)</f>
        <v>225</v>
      </c>
      <c r="H95" s="58">
        <f>INDEX(怪物基础属性模板!C:C,MATCH(主线怪物!$F95,怪物基础属性模板!$A:$A,0))*IFERROR(INDEX(怪物属性参数!R:R,MATCH(主线怪物!E95,怪物属性参数!R:R,0)),1)</f>
        <v>92</v>
      </c>
      <c r="I95" s="58">
        <f>INT(INDEX(怪物基础属性模板!D:D,MATCH(主线怪物!$F95,怪物基础属性模板!$A:$A,0))*IFERROR(INDEX(怪物属性参数!R:R,MATCH(主线怪物!E95,怪物属性参数!S:S,0)),1)*INDEX(主线关卡!E:E,MATCH(主线怪物!B95&amp;主线怪物!C95,主线关卡!A:A,0)))</f>
        <v>1060</v>
      </c>
      <c r="J95" s="58">
        <v>0</v>
      </c>
      <c r="K95" s="58">
        <v>0</v>
      </c>
      <c r="L95" s="58">
        <v>0</v>
      </c>
      <c r="M95" s="58">
        <v>0</v>
      </c>
      <c r="N95" s="58">
        <v>300</v>
      </c>
      <c r="O95" s="58">
        <v>0</v>
      </c>
      <c r="P95" s="58">
        <v>0</v>
      </c>
      <c r="Q95" s="58">
        <f>IFERROR(INDEX(怪物属性参数!AD:AD,MATCH(主线怪物!E95,怪物属性参数!Q:Q,0)),IF(MOD(A95,2)=0,1303015,1301001))</f>
        <v>1303015</v>
      </c>
      <c r="R95" s="15"/>
      <c r="S95" s="58" t="str">
        <f t="shared" si="5"/>
        <v>0</v>
      </c>
      <c r="T95" s="58" t="str">
        <f>IFERROR(INDEX(怪物属性参数!AA:AA,MATCH(主线怪物!E95,怪物属性参数!Q:Q,0)),"0")</f>
        <v>0</v>
      </c>
      <c r="U95" s="58" t="str">
        <f>IFERROR(INDEX(怪物属性参数!AB:AB,MATCH(主线怪物!E95,怪物属性参数!Q:Q,0)),"999")</f>
        <v>999</v>
      </c>
      <c r="V95" s="58" t="str">
        <f>IFERROR(INDEX(怪物属性参数!AC:AC,MATCH(主线怪物!E95,怪物属性参数!Q:Q,0)),"0")</f>
        <v>0</v>
      </c>
      <c r="W95" s="58" t="str">
        <f t="shared" si="6"/>
        <v>于禁</v>
      </c>
    </row>
    <row r="96" spans="1:23" ht="16.5" x14ac:dyDescent="0.2">
      <c r="A96" s="58">
        <f t="shared" si="7"/>
        <v>10093</v>
      </c>
      <c r="B96" s="58">
        <v>3</v>
      </c>
      <c r="C96" s="58">
        <v>1</v>
      </c>
      <c r="D96" s="58" t="s">
        <v>40</v>
      </c>
      <c r="E96" s="58" t="str">
        <f>HLOOKUP(D96,主线关卡!$H:$M,MATCH(B96&amp;C96,主线关卡!$A:$A,0),FALSE)</f>
        <v>链球鬼兵</v>
      </c>
      <c r="F96" s="58">
        <f>INDEX(主线关卡!D:D,MATCH(主线怪物!B96&amp;主线怪物!C96,主线关卡!A:A,0))</f>
        <v>16</v>
      </c>
      <c r="G96" s="58">
        <f>INDEX(怪物基础属性模板!B:B,MATCH(主线怪物!$F96,怪物基础属性模板!$A:$A,0))*IFERROR(INDEX(怪物属性参数!R:R,MATCH(主线怪物!E96,怪物属性参数!Q:Q,0)),1)</f>
        <v>225</v>
      </c>
      <c r="H96" s="58">
        <f>INDEX(怪物基础属性模板!C:C,MATCH(主线怪物!$F96,怪物基础属性模板!$A:$A,0))*IFERROR(INDEX(怪物属性参数!R:R,MATCH(主线怪物!E96,怪物属性参数!R:R,0)),1)</f>
        <v>92</v>
      </c>
      <c r="I96" s="58">
        <f>INT(INDEX(怪物基础属性模板!D:D,MATCH(主线怪物!$F96,怪物基础属性模板!$A:$A,0))*IFERROR(INDEX(怪物属性参数!R:R,MATCH(主线怪物!E96,怪物属性参数!S:S,0)),1)*INDEX(主线关卡!E:E,MATCH(主线怪物!B96&amp;主线怪物!C96,主线关卡!A:A,0)))</f>
        <v>1060</v>
      </c>
      <c r="J96" s="58">
        <v>0</v>
      </c>
      <c r="K96" s="58">
        <v>0</v>
      </c>
      <c r="L96" s="58">
        <v>0</v>
      </c>
      <c r="M96" s="58">
        <v>0</v>
      </c>
      <c r="N96" s="58">
        <v>300</v>
      </c>
      <c r="O96" s="58">
        <v>0</v>
      </c>
      <c r="P96" s="58">
        <v>0</v>
      </c>
      <c r="Q96" s="58">
        <f>IFERROR(INDEX(怪物属性参数!AD:AD,MATCH(主线怪物!E96,怪物属性参数!Q:Q,0)),IF(MOD(A96,2)=0,1303015,1301001))</f>
        <v>1801003</v>
      </c>
      <c r="R96" s="15"/>
      <c r="S96" s="58" t="str">
        <f t="shared" si="5"/>
        <v>0</v>
      </c>
      <c r="T96" s="58">
        <f>IFERROR(INDEX(怪物属性参数!AA:AA,MATCH(主线怪物!E96,怪物属性参数!Q:Q,0)),"0")</f>
        <v>1</v>
      </c>
      <c r="U96" s="58">
        <f>IFERROR(INDEX(怪物属性参数!AB:AB,MATCH(主线怪物!E96,怪物属性参数!Q:Q,0)),"999")</f>
        <v>999</v>
      </c>
      <c r="V96" s="58">
        <f>IFERROR(INDEX(怪物属性参数!AC:AC,MATCH(主线怪物!E96,怪物属性参数!Q:Q,0)),"0")</f>
        <v>3</v>
      </c>
      <c r="W96" s="58" t="str">
        <f t="shared" si="6"/>
        <v>链球鬼兵</v>
      </c>
    </row>
    <row r="97" spans="1:23" ht="16.5" x14ac:dyDescent="0.2">
      <c r="A97" s="58">
        <f t="shared" si="7"/>
        <v>10094</v>
      </c>
      <c r="B97" s="58">
        <v>3</v>
      </c>
      <c r="C97" s="58">
        <v>1</v>
      </c>
      <c r="D97" s="58" t="s">
        <v>37</v>
      </c>
      <c r="E97" s="58" t="str">
        <f>HLOOKUP(D97,主线关卡!$H:$M,MATCH(B97&amp;C97,主线关卡!$A:$A,0),FALSE)</f>
        <v/>
      </c>
      <c r="F97" s="58">
        <f>INDEX(主线关卡!D:D,MATCH(主线怪物!B97&amp;主线怪物!C97,主线关卡!A:A,0))</f>
        <v>16</v>
      </c>
      <c r="G97" s="58">
        <f>INDEX(怪物基础属性模板!B:B,MATCH(主线怪物!$F97,怪物基础属性模板!$A:$A,0))*IFERROR(INDEX(怪物属性参数!R:R,MATCH(主线怪物!E97,怪物属性参数!Q:Q,0)),1)</f>
        <v>225</v>
      </c>
      <c r="H97" s="58">
        <f>INDEX(怪物基础属性模板!C:C,MATCH(主线怪物!$F97,怪物基础属性模板!$A:$A,0))*IFERROR(INDEX(怪物属性参数!R:R,MATCH(主线怪物!E97,怪物属性参数!R:R,0)),1)</f>
        <v>92</v>
      </c>
      <c r="I97" s="58">
        <f>INT(INDEX(怪物基础属性模板!D:D,MATCH(主线怪物!$F97,怪物基础属性模板!$A:$A,0))*IFERROR(INDEX(怪物属性参数!R:R,MATCH(主线怪物!E97,怪物属性参数!S:S,0)),1)*INDEX(主线关卡!E:E,MATCH(主线怪物!B97&amp;主线怪物!C97,主线关卡!A:A,0)))</f>
        <v>1060</v>
      </c>
      <c r="J97" s="58">
        <v>0</v>
      </c>
      <c r="K97" s="58">
        <v>0</v>
      </c>
      <c r="L97" s="58">
        <v>0</v>
      </c>
      <c r="M97" s="58">
        <v>0</v>
      </c>
      <c r="N97" s="58">
        <v>300</v>
      </c>
      <c r="O97" s="58">
        <v>0</v>
      </c>
      <c r="P97" s="58">
        <v>0</v>
      </c>
      <c r="Q97" s="58">
        <f>IFERROR(INDEX(怪物属性参数!AD:AD,MATCH(主线怪物!E97,怪物属性参数!Q:Q,0)),IF(MOD(A97,2)=0,1303015,1301001))</f>
        <v>1303015</v>
      </c>
      <c r="R97" s="15"/>
      <c r="S97" s="58" t="str">
        <f t="shared" si="5"/>
        <v>0</v>
      </c>
      <c r="T97" s="58" t="str">
        <f>IFERROR(INDEX(怪物属性参数!AA:AA,MATCH(主线怪物!E97,怪物属性参数!Q:Q,0)),"0")</f>
        <v>0</v>
      </c>
      <c r="U97" s="58" t="str">
        <f>IFERROR(INDEX(怪物属性参数!AB:AB,MATCH(主线怪物!E97,怪物属性参数!Q:Q,0)),"999")</f>
        <v>999</v>
      </c>
      <c r="V97" s="58" t="str">
        <f>IFERROR(INDEX(怪物属性参数!AC:AC,MATCH(主线怪物!E97,怪物属性参数!Q:Q,0)),"0")</f>
        <v>0</v>
      </c>
      <c r="W97" s="58" t="str">
        <f t="shared" si="6"/>
        <v>于禁</v>
      </c>
    </row>
    <row r="98" spans="1:23" ht="16.5" x14ac:dyDescent="0.2">
      <c r="A98" s="58">
        <f t="shared" si="7"/>
        <v>10095</v>
      </c>
      <c r="B98" s="58">
        <v>3</v>
      </c>
      <c r="C98" s="58">
        <v>1</v>
      </c>
      <c r="D98" s="58" t="s">
        <v>41</v>
      </c>
      <c r="E98" s="58" t="str">
        <f>HLOOKUP(D98,主线关卡!$H:$M,MATCH(B98&amp;C98,主线关卡!$A:$A,0),FALSE)</f>
        <v>双刃鬼兵</v>
      </c>
      <c r="F98" s="58">
        <f>INDEX(主线关卡!D:D,MATCH(主线怪物!B98&amp;主线怪物!C98,主线关卡!A:A,0))</f>
        <v>16</v>
      </c>
      <c r="G98" s="58">
        <f>INDEX(怪物基础属性模板!B:B,MATCH(主线怪物!$F98,怪物基础属性模板!$A:$A,0))*IFERROR(INDEX(怪物属性参数!R:R,MATCH(主线怪物!E98,怪物属性参数!Q:Q,0)),1)</f>
        <v>225</v>
      </c>
      <c r="H98" s="58">
        <f>INDEX(怪物基础属性模板!C:C,MATCH(主线怪物!$F98,怪物基础属性模板!$A:$A,0))*IFERROR(INDEX(怪物属性参数!R:R,MATCH(主线怪物!E98,怪物属性参数!R:R,0)),1)</f>
        <v>92</v>
      </c>
      <c r="I98" s="58">
        <f>INT(INDEX(怪物基础属性模板!D:D,MATCH(主线怪物!$F98,怪物基础属性模板!$A:$A,0))*IFERROR(INDEX(怪物属性参数!R:R,MATCH(主线怪物!E98,怪物属性参数!S:S,0)),1)*INDEX(主线关卡!E:E,MATCH(主线怪物!B98&amp;主线怪物!C98,主线关卡!A:A,0)))</f>
        <v>1060</v>
      </c>
      <c r="J98" s="58">
        <v>0</v>
      </c>
      <c r="K98" s="58">
        <v>0</v>
      </c>
      <c r="L98" s="58">
        <v>0</v>
      </c>
      <c r="M98" s="58">
        <v>0</v>
      </c>
      <c r="N98" s="58">
        <v>300</v>
      </c>
      <c r="O98" s="58">
        <v>0</v>
      </c>
      <c r="P98" s="58">
        <v>0</v>
      </c>
      <c r="Q98" s="58">
        <f>IFERROR(INDEX(怪物属性参数!AD:AD,MATCH(主线怪物!E98,怪物属性参数!Q:Q,0)),IF(MOD(A98,2)=0,1303015,1301001))</f>
        <v>1801002</v>
      </c>
      <c r="R98" s="15"/>
      <c r="S98" s="58" t="str">
        <f t="shared" si="5"/>
        <v>0</v>
      </c>
      <c r="T98" s="58">
        <f>IFERROR(INDEX(怪物属性参数!AA:AA,MATCH(主线怪物!E98,怪物属性参数!Q:Q,0)),"0")</f>
        <v>1</v>
      </c>
      <c r="U98" s="58">
        <f>IFERROR(INDEX(怪物属性参数!AB:AB,MATCH(主线怪物!E98,怪物属性参数!Q:Q,0)),"999")</f>
        <v>999</v>
      </c>
      <c r="V98" s="58">
        <f>IFERROR(INDEX(怪物属性参数!AC:AC,MATCH(主线怪物!E98,怪物属性参数!Q:Q,0)),"0")</f>
        <v>2</v>
      </c>
      <c r="W98" s="58" t="str">
        <f t="shared" si="6"/>
        <v>双刃鬼兵</v>
      </c>
    </row>
    <row r="99" spans="1:23" ht="16.5" x14ac:dyDescent="0.2">
      <c r="A99" s="58">
        <f t="shared" si="7"/>
        <v>10096</v>
      </c>
      <c r="B99" s="58">
        <v>3</v>
      </c>
      <c r="C99" s="58">
        <v>1</v>
      </c>
      <c r="D99" s="58" t="s">
        <v>38</v>
      </c>
      <c r="E99" s="58" t="str">
        <f>HLOOKUP(D99,主线关卡!$H:$M,MATCH(B99&amp;C99,主线关卡!$A:$A,0),FALSE)</f>
        <v/>
      </c>
      <c r="F99" s="58">
        <f>INDEX(主线关卡!D:D,MATCH(主线怪物!B99&amp;主线怪物!C99,主线关卡!A:A,0))</f>
        <v>16</v>
      </c>
      <c r="G99" s="58">
        <f>INDEX(怪物基础属性模板!B:B,MATCH(主线怪物!$F99,怪物基础属性模板!$A:$A,0))*IFERROR(INDEX(怪物属性参数!R:R,MATCH(主线怪物!E99,怪物属性参数!Q:Q,0)),1)</f>
        <v>225</v>
      </c>
      <c r="H99" s="58">
        <f>INDEX(怪物基础属性模板!C:C,MATCH(主线怪物!$F99,怪物基础属性模板!$A:$A,0))*IFERROR(INDEX(怪物属性参数!R:R,MATCH(主线怪物!E99,怪物属性参数!R:R,0)),1)</f>
        <v>92</v>
      </c>
      <c r="I99" s="58">
        <f>INT(INDEX(怪物基础属性模板!D:D,MATCH(主线怪物!$F99,怪物基础属性模板!$A:$A,0))*IFERROR(INDEX(怪物属性参数!R:R,MATCH(主线怪物!E99,怪物属性参数!S:S,0)),1)*INDEX(主线关卡!E:E,MATCH(主线怪物!B99&amp;主线怪物!C99,主线关卡!A:A,0)))</f>
        <v>1060</v>
      </c>
      <c r="J99" s="58">
        <v>0</v>
      </c>
      <c r="K99" s="58">
        <v>0</v>
      </c>
      <c r="L99" s="58">
        <v>0</v>
      </c>
      <c r="M99" s="58">
        <v>0</v>
      </c>
      <c r="N99" s="58">
        <v>300</v>
      </c>
      <c r="O99" s="58">
        <v>0</v>
      </c>
      <c r="P99" s="58">
        <v>0</v>
      </c>
      <c r="Q99" s="58">
        <f>IFERROR(INDEX(怪物属性参数!AD:AD,MATCH(主线怪物!E99,怪物属性参数!Q:Q,0)),IF(MOD(A99,2)=0,1303015,1301001))</f>
        <v>1303015</v>
      </c>
      <c r="R99" s="15"/>
      <c r="S99" s="58" t="str">
        <f t="shared" si="5"/>
        <v>0</v>
      </c>
      <c r="T99" s="58" t="str">
        <f>IFERROR(INDEX(怪物属性参数!AA:AA,MATCH(主线怪物!E99,怪物属性参数!Q:Q,0)),"0")</f>
        <v>0</v>
      </c>
      <c r="U99" s="58" t="str">
        <f>IFERROR(INDEX(怪物属性参数!AB:AB,MATCH(主线怪物!E99,怪物属性参数!Q:Q,0)),"999")</f>
        <v>999</v>
      </c>
      <c r="V99" s="58" t="str">
        <f>IFERROR(INDEX(怪物属性参数!AC:AC,MATCH(主线怪物!E99,怪物属性参数!Q:Q,0)),"0")</f>
        <v>0</v>
      </c>
      <c r="W99" s="58" t="str">
        <f t="shared" si="6"/>
        <v>于禁</v>
      </c>
    </row>
    <row r="100" spans="1:23" ht="16.5" x14ac:dyDescent="0.2">
      <c r="A100" s="58">
        <f t="shared" si="7"/>
        <v>10097</v>
      </c>
      <c r="B100" s="58">
        <v>3</v>
      </c>
      <c r="C100" s="58">
        <f>C94+1</f>
        <v>2</v>
      </c>
      <c r="D100" s="58" t="s">
        <v>39</v>
      </c>
      <c r="E100" s="58" t="str">
        <f>HLOOKUP(D100,主线关卡!$H:$M,MATCH(B100&amp;C100,主线关卡!$A:$A,0),FALSE)</f>
        <v>砍刀鬼兵</v>
      </c>
      <c r="F100" s="58">
        <f>INDEX(主线关卡!D:D,MATCH(主线怪物!B100&amp;主线怪物!C100,主线关卡!A:A,0))</f>
        <v>17</v>
      </c>
      <c r="G100" s="58">
        <f>INDEX(怪物基础属性模板!B:B,MATCH(主线怪物!$F100,怪物基础属性模板!$A:$A,0))*IFERROR(INDEX(怪物属性参数!R:R,MATCH(主线怪物!E100,怪物属性参数!Q:Q,0)),1)</f>
        <v>239</v>
      </c>
      <c r="H100" s="58">
        <f>INDEX(怪物基础属性模板!C:C,MATCH(主线怪物!$F100,怪物基础属性模板!$A:$A,0))*IFERROR(INDEX(怪物属性参数!R:R,MATCH(主线怪物!E100,怪物属性参数!R:R,0)),1)</f>
        <v>99</v>
      </c>
      <c r="I100" s="58">
        <f>INT(INDEX(怪物基础属性模板!D:D,MATCH(主线怪物!$F100,怪物基础属性模板!$A:$A,0))*IFERROR(INDEX(怪物属性参数!R:R,MATCH(主线怪物!E100,怪物属性参数!S:S,0)),1)*INDEX(主线关卡!E:E,MATCH(主线怪物!B100&amp;主线怪物!C100,主线关卡!A:A,0)))</f>
        <v>1116</v>
      </c>
      <c r="J100" s="58">
        <v>0</v>
      </c>
      <c r="K100" s="58">
        <v>0</v>
      </c>
      <c r="L100" s="58">
        <v>0</v>
      </c>
      <c r="M100" s="58">
        <v>0</v>
      </c>
      <c r="N100" s="58">
        <v>300</v>
      </c>
      <c r="O100" s="58">
        <v>0</v>
      </c>
      <c r="P100" s="58">
        <v>0</v>
      </c>
      <c r="Q100" s="58">
        <f>IFERROR(INDEX(怪物属性参数!AD:AD,MATCH(主线怪物!E100,怪物属性参数!Q:Q,0)),IF(MOD(A100,2)=0,1303015,1301001))</f>
        <v>1801001</v>
      </c>
      <c r="R100" s="15"/>
      <c r="S100" s="58" t="str">
        <f t="shared" si="5"/>
        <v>0</v>
      </c>
      <c r="T100" s="58">
        <f>IFERROR(INDEX(怪物属性参数!AA:AA,MATCH(主线怪物!E100,怪物属性参数!Q:Q,0)),"0")</f>
        <v>1</v>
      </c>
      <c r="U100" s="58">
        <f>IFERROR(INDEX(怪物属性参数!AB:AB,MATCH(主线怪物!E100,怪物属性参数!Q:Q,0)),"999")</f>
        <v>999</v>
      </c>
      <c r="V100" s="58">
        <f>IFERROR(INDEX(怪物属性参数!AC:AC,MATCH(主线怪物!E100,怪物属性参数!Q:Q,0)),"0")</f>
        <v>1</v>
      </c>
      <c r="W100" s="58" t="str">
        <f t="shared" si="6"/>
        <v>砍刀鬼兵</v>
      </c>
    </row>
    <row r="101" spans="1:23" ht="16.5" x14ac:dyDescent="0.2">
      <c r="A101" s="58">
        <f t="shared" si="7"/>
        <v>10098</v>
      </c>
      <c r="B101" s="58">
        <v>3</v>
      </c>
      <c r="C101" s="58">
        <f t="shared" ref="C101:C164" si="8">C95+1</f>
        <v>2</v>
      </c>
      <c r="D101" s="58" t="s">
        <v>36</v>
      </c>
      <c r="E101" s="58" t="str">
        <f>HLOOKUP(D101,主线关卡!$H:$M,MATCH(B101&amp;C101,主线关卡!$A:$A,0),FALSE)</f>
        <v/>
      </c>
      <c r="F101" s="58">
        <f>INDEX(主线关卡!D:D,MATCH(主线怪物!B101&amp;主线怪物!C101,主线关卡!A:A,0))</f>
        <v>17</v>
      </c>
      <c r="G101" s="58">
        <f>INDEX(怪物基础属性模板!B:B,MATCH(主线怪物!$F101,怪物基础属性模板!$A:$A,0))*IFERROR(INDEX(怪物属性参数!R:R,MATCH(主线怪物!E101,怪物属性参数!Q:Q,0)),1)</f>
        <v>239</v>
      </c>
      <c r="H101" s="58">
        <f>INDEX(怪物基础属性模板!C:C,MATCH(主线怪物!$F101,怪物基础属性模板!$A:$A,0))*IFERROR(INDEX(怪物属性参数!R:R,MATCH(主线怪物!E101,怪物属性参数!R:R,0)),1)</f>
        <v>99</v>
      </c>
      <c r="I101" s="58">
        <f>INT(INDEX(怪物基础属性模板!D:D,MATCH(主线怪物!$F101,怪物基础属性模板!$A:$A,0))*IFERROR(INDEX(怪物属性参数!R:R,MATCH(主线怪物!E101,怪物属性参数!S:S,0)),1)*INDEX(主线关卡!E:E,MATCH(主线怪物!B101&amp;主线怪物!C101,主线关卡!A:A,0)))</f>
        <v>1116</v>
      </c>
      <c r="J101" s="58">
        <v>0</v>
      </c>
      <c r="K101" s="58">
        <v>0</v>
      </c>
      <c r="L101" s="58">
        <v>0</v>
      </c>
      <c r="M101" s="58">
        <v>0</v>
      </c>
      <c r="N101" s="58">
        <v>300</v>
      </c>
      <c r="O101" s="58">
        <v>0</v>
      </c>
      <c r="P101" s="58">
        <v>0</v>
      </c>
      <c r="Q101" s="58">
        <f>IFERROR(INDEX(怪物属性参数!AD:AD,MATCH(主线怪物!E101,怪物属性参数!Q:Q,0)),IF(MOD(A101,2)=0,1303015,1301001))</f>
        <v>1303015</v>
      </c>
      <c r="R101" s="15"/>
      <c r="S101" s="58" t="str">
        <f t="shared" si="5"/>
        <v>0</v>
      </c>
      <c r="T101" s="58" t="str">
        <f>IFERROR(INDEX(怪物属性参数!AA:AA,MATCH(主线怪物!E101,怪物属性参数!Q:Q,0)),"0")</f>
        <v>0</v>
      </c>
      <c r="U101" s="58" t="str">
        <f>IFERROR(INDEX(怪物属性参数!AB:AB,MATCH(主线怪物!E101,怪物属性参数!Q:Q,0)),"999")</f>
        <v>999</v>
      </c>
      <c r="V101" s="58" t="str">
        <f>IFERROR(INDEX(怪物属性参数!AC:AC,MATCH(主线怪物!E101,怪物属性参数!Q:Q,0)),"0")</f>
        <v>0</v>
      </c>
      <c r="W101" s="58" t="str">
        <f t="shared" si="6"/>
        <v>于禁</v>
      </c>
    </row>
    <row r="102" spans="1:23" ht="16.5" x14ac:dyDescent="0.2">
      <c r="A102" s="58">
        <f t="shared" si="7"/>
        <v>10099</v>
      </c>
      <c r="B102" s="58">
        <v>3</v>
      </c>
      <c r="C102" s="58">
        <f t="shared" si="8"/>
        <v>2</v>
      </c>
      <c r="D102" s="58" t="s">
        <v>40</v>
      </c>
      <c r="E102" s="58" t="str">
        <f>HLOOKUP(D102,主线关卡!$H:$M,MATCH(B102&amp;C102,主线关卡!$A:$A,0),FALSE)</f>
        <v>伏尸将军</v>
      </c>
      <c r="F102" s="58">
        <f>INDEX(主线关卡!D:D,MATCH(主线怪物!B102&amp;主线怪物!C102,主线关卡!A:A,0))</f>
        <v>17</v>
      </c>
      <c r="G102" s="58">
        <f>INDEX(怪物基础属性模板!B:B,MATCH(主线怪物!$F102,怪物基础属性模板!$A:$A,0))*IFERROR(INDEX(怪物属性参数!R:R,MATCH(主线怪物!E102,怪物属性参数!Q:Q,0)),1)</f>
        <v>239</v>
      </c>
      <c r="H102" s="58">
        <f>INDEX(怪物基础属性模板!C:C,MATCH(主线怪物!$F102,怪物基础属性模板!$A:$A,0))*IFERROR(INDEX(怪物属性参数!R:R,MATCH(主线怪物!E102,怪物属性参数!R:R,0)),1)</f>
        <v>99</v>
      </c>
      <c r="I102" s="58">
        <f>INT(INDEX(怪物基础属性模板!D:D,MATCH(主线怪物!$F102,怪物基础属性模板!$A:$A,0))*IFERROR(INDEX(怪物属性参数!R:R,MATCH(主线怪物!E102,怪物属性参数!S:S,0)),1)*INDEX(主线关卡!E:E,MATCH(主线怪物!B102&amp;主线怪物!C102,主线关卡!A:A,0)))</f>
        <v>1116</v>
      </c>
      <c r="J102" s="58">
        <v>0</v>
      </c>
      <c r="K102" s="58">
        <v>0</v>
      </c>
      <c r="L102" s="58">
        <v>0</v>
      </c>
      <c r="M102" s="58">
        <v>0</v>
      </c>
      <c r="N102" s="58">
        <v>300</v>
      </c>
      <c r="O102" s="58">
        <v>0</v>
      </c>
      <c r="P102" s="58">
        <v>0</v>
      </c>
      <c r="Q102" s="58" t="str">
        <f>IFERROR(INDEX(怪物属性参数!AD:AD,MATCH(主线怪物!E102,怪物属性参数!Q:Q,0)),IF(MOD(A102,2)=0,1303015,1301001))</f>
        <v>1801008#1802008</v>
      </c>
      <c r="R102" s="15"/>
      <c r="S102" s="58" t="str">
        <f t="shared" si="5"/>
        <v>0</v>
      </c>
      <c r="T102" s="58">
        <f>IFERROR(INDEX(怪物属性参数!AA:AA,MATCH(主线怪物!E102,怪物属性参数!Q:Q,0)),"0")</f>
        <v>1</v>
      </c>
      <c r="U102" s="58">
        <f>IFERROR(INDEX(怪物属性参数!AB:AB,MATCH(主线怪物!E102,怪物属性参数!Q:Q,0)),"999")</f>
        <v>999</v>
      </c>
      <c r="V102" s="58">
        <f>IFERROR(INDEX(怪物属性参数!AC:AC,MATCH(主线怪物!E102,怪物属性参数!Q:Q,0)),"0")</f>
        <v>1</v>
      </c>
      <c r="W102" s="58" t="str">
        <f t="shared" si="6"/>
        <v>伏尸将军</v>
      </c>
    </row>
    <row r="103" spans="1:23" ht="16.5" x14ac:dyDescent="0.2">
      <c r="A103" s="58">
        <f t="shared" si="7"/>
        <v>10100</v>
      </c>
      <c r="B103" s="58">
        <v>3</v>
      </c>
      <c r="C103" s="58">
        <f t="shared" si="8"/>
        <v>2</v>
      </c>
      <c r="D103" s="58" t="s">
        <v>37</v>
      </c>
      <c r="E103" s="58" t="str">
        <f>HLOOKUP(D103,主线关卡!$H:$M,MATCH(B103&amp;C103,主线关卡!$A:$A,0),FALSE)</f>
        <v/>
      </c>
      <c r="F103" s="58">
        <f>INDEX(主线关卡!D:D,MATCH(主线怪物!B103&amp;主线怪物!C103,主线关卡!A:A,0))</f>
        <v>17</v>
      </c>
      <c r="G103" s="58">
        <f>INDEX(怪物基础属性模板!B:B,MATCH(主线怪物!$F103,怪物基础属性模板!$A:$A,0))*IFERROR(INDEX(怪物属性参数!R:R,MATCH(主线怪物!E103,怪物属性参数!Q:Q,0)),1)</f>
        <v>239</v>
      </c>
      <c r="H103" s="58">
        <f>INDEX(怪物基础属性模板!C:C,MATCH(主线怪物!$F103,怪物基础属性模板!$A:$A,0))*IFERROR(INDEX(怪物属性参数!R:R,MATCH(主线怪物!E103,怪物属性参数!R:R,0)),1)</f>
        <v>99</v>
      </c>
      <c r="I103" s="58">
        <f>INT(INDEX(怪物基础属性模板!D:D,MATCH(主线怪物!$F103,怪物基础属性模板!$A:$A,0))*IFERROR(INDEX(怪物属性参数!R:R,MATCH(主线怪物!E103,怪物属性参数!S:S,0)),1)*INDEX(主线关卡!E:E,MATCH(主线怪物!B103&amp;主线怪物!C103,主线关卡!A:A,0)))</f>
        <v>1116</v>
      </c>
      <c r="J103" s="58">
        <v>0</v>
      </c>
      <c r="K103" s="58">
        <v>0</v>
      </c>
      <c r="L103" s="58">
        <v>0</v>
      </c>
      <c r="M103" s="58">
        <v>0</v>
      </c>
      <c r="N103" s="58">
        <v>300</v>
      </c>
      <c r="O103" s="58">
        <v>0</v>
      </c>
      <c r="P103" s="58">
        <v>0</v>
      </c>
      <c r="Q103" s="58">
        <f>IFERROR(INDEX(怪物属性参数!AD:AD,MATCH(主线怪物!E103,怪物属性参数!Q:Q,0)),IF(MOD(A103,2)=0,1303015,1301001))</f>
        <v>1303015</v>
      </c>
      <c r="R103" s="15"/>
      <c r="S103" s="58" t="str">
        <f t="shared" si="5"/>
        <v>0</v>
      </c>
      <c r="T103" s="58" t="str">
        <f>IFERROR(INDEX(怪物属性参数!AA:AA,MATCH(主线怪物!E103,怪物属性参数!Q:Q,0)),"0")</f>
        <v>0</v>
      </c>
      <c r="U103" s="58" t="str">
        <f>IFERROR(INDEX(怪物属性参数!AB:AB,MATCH(主线怪物!E103,怪物属性参数!Q:Q,0)),"999")</f>
        <v>999</v>
      </c>
      <c r="V103" s="58" t="str">
        <f>IFERROR(INDEX(怪物属性参数!AC:AC,MATCH(主线怪物!E103,怪物属性参数!Q:Q,0)),"0")</f>
        <v>0</v>
      </c>
      <c r="W103" s="58" t="str">
        <f t="shared" si="6"/>
        <v>于禁</v>
      </c>
    </row>
    <row r="104" spans="1:23" ht="16.5" x14ac:dyDescent="0.2">
      <c r="A104" s="58">
        <f t="shared" si="7"/>
        <v>10101</v>
      </c>
      <c r="B104" s="58">
        <v>3</v>
      </c>
      <c r="C104" s="58">
        <f t="shared" si="8"/>
        <v>2</v>
      </c>
      <c r="D104" s="58" t="s">
        <v>41</v>
      </c>
      <c r="E104" s="58" t="str">
        <f>HLOOKUP(D104,主线关卡!$H:$M,MATCH(B104&amp;C104,主线关卡!$A:$A,0),FALSE)</f>
        <v>砍刀鬼兵</v>
      </c>
      <c r="F104" s="58">
        <f>INDEX(主线关卡!D:D,MATCH(主线怪物!B104&amp;主线怪物!C104,主线关卡!A:A,0))</f>
        <v>17</v>
      </c>
      <c r="G104" s="58">
        <f>INDEX(怪物基础属性模板!B:B,MATCH(主线怪物!$F104,怪物基础属性模板!$A:$A,0))*IFERROR(INDEX(怪物属性参数!R:R,MATCH(主线怪物!E104,怪物属性参数!Q:Q,0)),1)</f>
        <v>239</v>
      </c>
      <c r="H104" s="58">
        <f>INDEX(怪物基础属性模板!C:C,MATCH(主线怪物!$F104,怪物基础属性模板!$A:$A,0))*IFERROR(INDEX(怪物属性参数!R:R,MATCH(主线怪物!E104,怪物属性参数!R:R,0)),1)</f>
        <v>99</v>
      </c>
      <c r="I104" s="58">
        <f>INT(INDEX(怪物基础属性模板!D:D,MATCH(主线怪物!$F104,怪物基础属性模板!$A:$A,0))*IFERROR(INDEX(怪物属性参数!R:R,MATCH(主线怪物!E104,怪物属性参数!S:S,0)),1)*INDEX(主线关卡!E:E,MATCH(主线怪物!B104&amp;主线怪物!C104,主线关卡!A:A,0)))</f>
        <v>1116</v>
      </c>
      <c r="J104" s="58">
        <v>0</v>
      </c>
      <c r="K104" s="58">
        <v>0</v>
      </c>
      <c r="L104" s="58">
        <v>0</v>
      </c>
      <c r="M104" s="58">
        <v>0</v>
      </c>
      <c r="N104" s="58">
        <v>300</v>
      </c>
      <c r="O104" s="58">
        <v>0</v>
      </c>
      <c r="P104" s="58">
        <v>0</v>
      </c>
      <c r="Q104" s="58">
        <f>IFERROR(INDEX(怪物属性参数!AD:AD,MATCH(主线怪物!E104,怪物属性参数!Q:Q,0)),IF(MOD(A104,2)=0,1303015,1301001))</f>
        <v>1801001</v>
      </c>
      <c r="R104" s="15"/>
      <c r="S104" s="58" t="str">
        <f t="shared" si="5"/>
        <v>0</v>
      </c>
      <c r="T104" s="58">
        <f>IFERROR(INDEX(怪物属性参数!AA:AA,MATCH(主线怪物!E104,怪物属性参数!Q:Q,0)),"0")</f>
        <v>1</v>
      </c>
      <c r="U104" s="58">
        <f>IFERROR(INDEX(怪物属性参数!AB:AB,MATCH(主线怪物!E104,怪物属性参数!Q:Q,0)),"999")</f>
        <v>999</v>
      </c>
      <c r="V104" s="58">
        <f>IFERROR(INDEX(怪物属性参数!AC:AC,MATCH(主线怪物!E104,怪物属性参数!Q:Q,0)),"0")</f>
        <v>1</v>
      </c>
      <c r="W104" s="58" t="str">
        <f t="shared" si="6"/>
        <v>砍刀鬼兵</v>
      </c>
    </row>
    <row r="105" spans="1:23" ht="16.5" x14ac:dyDescent="0.2">
      <c r="A105" s="58">
        <f t="shared" si="7"/>
        <v>10102</v>
      </c>
      <c r="B105" s="58">
        <v>3</v>
      </c>
      <c r="C105" s="58">
        <f t="shared" si="8"/>
        <v>2</v>
      </c>
      <c r="D105" s="58" t="s">
        <v>38</v>
      </c>
      <c r="E105" s="58" t="str">
        <f>HLOOKUP(D105,主线关卡!$H:$M,MATCH(B105&amp;C105,主线关卡!$A:$A,0),FALSE)</f>
        <v/>
      </c>
      <c r="F105" s="58">
        <f>INDEX(主线关卡!D:D,MATCH(主线怪物!B105&amp;主线怪物!C105,主线关卡!A:A,0))</f>
        <v>17</v>
      </c>
      <c r="G105" s="58">
        <f>INDEX(怪物基础属性模板!B:B,MATCH(主线怪物!$F105,怪物基础属性模板!$A:$A,0))*IFERROR(INDEX(怪物属性参数!R:R,MATCH(主线怪物!E105,怪物属性参数!Q:Q,0)),1)</f>
        <v>239</v>
      </c>
      <c r="H105" s="58">
        <f>INDEX(怪物基础属性模板!C:C,MATCH(主线怪物!$F105,怪物基础属性模板!$A:$A,0))*IFERROR(INDEX(怪物属性参数!R:R,MATCH(主线怪物!E105,怪物属性参数!R:R,0)),1)</f>
        <v>99</v>
      </c>
      <c r="I105" s="58">
        <f>INT(INDEX(怪物基础属性模板!D:D,MATCH(主线怪物!$F105,怪物基础属性模板!$A:$A,0))*IFERROR(INDEX(怪物属性参数!R:R,MATCH(主线怪物!E105,怪物属性参数!S:S,0)),1)*INDEX(主线关卡!E:E,MATCH(主线怪物!B105&amp;主线怪物!C105,主线关卡!A:A,0)))</f>
        <v>1116</v>
      </c>
      <c r="J105" s="58">
        <v>0</v>
      </c>
      <c r="K105" s="58">
        <v>0</v>
      </c>
      <c r="L105" s="58">
        <v>0</v>
      </c>
      <c r="M105" s="58">
        <v>0</v>
      </c>
      <c r="N105" s="58">
        <v>300</v>
      </c>
      <c r="O105" s="58">
        <v>0</v>
      </c>
      <c r="P105" s="58">
        <v>0</v>
      </c>
      <c r="Q105" s="58">
        <f>IFERROR(INDEX(怪物属性参数!AD:AD,MATCH(主线怪物!E105,怪物属性参数!Q:Q,0)),IF(MOD(A105,2)=0,1303015,1301001))</f>
        <v>1303015</v>
      </c>
      <c r="R105" s="15"/>
      <c r="S105" s="58" t="str">
        <f t="shared" si="5"/>
        <v>0</v>
      </c>
      <c r="T105" s="58" t="str">
        <f>IFERROR(INDEX(怪物属性参数!AA:AA,MATCH(主线怪物!E105,怪物属性参数!Q:Q,0)),"0")</f>
        <v>0</v>
      </c>
      <c r="U105" s="58" t="str">
        <f>IFERROR(INDEX(怪物属性参数!AB:AB,MATCH(主线怪物!E105,怪物属性参数!Q:Q,0)),"999")</f>
        <v>999</v>
      </c>
      <c r="V105" s="58" t="str">
        <f>IFERROR(INDEX(怪物属性参数!AC:AC,MATCH(主线怪物!E105,怪物属性参数!Q:Q,0)),"0")</f>
        <v>0</v>
      </c>
      <c r="W105" s="58" t="str">
        <f t="shared" si="6"/>
        <v>于禁</v>
      </c>
    </row>
    <row r="106" spans="1:23" ht="16.5" x14ac:dyDescent="0.2">
      <c r="A106" s="58">
        <f t="shared" si="7"/>
        <v>10103</v>
      </c>
      <c r="B106" s="58">
        <v>3</v>
      </c>
      <c r="C106" s="58">
        <f t="shared" si="8"/>
        <v>3</v>
      </c>
      <c r="D106" s="58" t="s">
        <v>39</v>
      </c>
      <c r="E106" s="58" t="str">
        <f>HLOOKUP(D106,主线关卡!$H:$M,MATCH(B106&amp;C106,主线关卡!$A:$A,0),FALSE)</f>
        <v>链球鬼兵</v>
      </c>
      <c r="F106" s="58">
        <f>INDEX(主线关卡!D:D,MATCH(主线怪物!B106&amp;主线怪物!C106,主线关卡!A:A,0))</f>
        <v>18</v>
      </c>
      <c r="G106" s="58">
        <f>INDEX(怪物基础属性模板!B:B,MATCH(主线怪物!$F106,怪物基础属性模板!$A:$A,0))*IFERROR(INDEX(怪物属性参数!R:R,MATCH(主线怪物!E106,怪物属性参数!Q:Q,0)),1)</f>
        <v>253</v>
      </c>
      <c r="H106" s="58">
        <f>INDEX(怪物基础属性模板!C:C,MATCH(主线怪物!$F106,怪物基础属性模板!$A:$A,0))*IFERROR(INDEX(怪物属性参数!R:R,MATCH(主线怪物!E106,怪物属性参数!R:R,0)),1)</f>
        <v>106</v>
      </c>
      <c r="I106" s="58">
        <f>INT(INDEX(怪物基础属性模板!D:D,MATCH(主线怪物!$F106,怪物基础属性模板!$A:$A,0))*IFERROR(INDEX(怪物属性参数!R:R,MATCH(主线怪物!E106,怪物属性参数!S:S,0)),1)*INDEX(主线关卡!E:E,MATCH(主线怪物!B106&amp;主线怪物!C106,主线关卡!A:A,0)))</f>
        <v>1172</v>
      </c>
      <c r="J106" s="58">
        <v>0</v>
      </c>
      <c r="K106" s="58">
        <v>0</v>
      </c>
      <c r="L106" s="58">
        <v>0</v>
      </c>
      <c r="M106" s="58">
        <v>0</v>
      </c>
      <c r="N106" s="58">
        <v>300</v>
      </c>
      <c r="O106" s="58">
        <v>0</v>
      </c>
      <c r="P106" s="58">
        <v>0</v>
      </c>
      <c r="Q106" s="58">
        <f>IFERROR(INDEX(怪物属性参数!AD:AD,MATCH(主线怪物!E106,怪物属性参数!Q:Q,0)),IF(MOD(A106,2)=0,1303015,1301001))</f>
        <v>1801003</v>
      </c>
      <c r="R106" s="15"/>
      <c r="S106" s="58" t="str">
        <f t="shared" si="5"/>
        <v>0</v>
      </c>
      <c r="T106" s="58">
        <f>IFERROR(INDEX(怪物属性参数!AA:AA,MATCH(主线怪物!E106,怪物属性参数!Q:Q,0)),"0")</f>
        <v>1</v>
      </c>
      <c r="U106" s="58">
        <f>IFERROR(INDEX(怪物属性参数!AB:AB,MATCH(主线怪物!E106,怪物属性参数!Q:Q,0)),"999")</f>
        <v>999</v>
      </c>
      <c r="V106" s="58">
        <f>IFERROR(INDEX(怪物属性参数!AC:AC,MATCH(主线怪物!E106,怪物属性参数!Q:Q,0)),"0")</f>
        <v>3</v>
      </c>
      <c r="W106" s="58" t="str">
        <f t="shared" si="6"/>
        <v>链球鬼兵</v>
      </c>
    </row>
    <row r="107" spans="1:23" ht="16.5" x14ac:dyDescent="0.2">
      <c r="A107" s="58">
        <f t="shared" si="7"/>
        <v>10104</v>
      </c>
      <c r="B107" s="58">
        <v>3</v>
      </c>
      <c r="C107" s="58">
        <f t="shared" si="8"/>
        <v>3</v>
      </c>
      <c r="D107" s="58" t="s">
        <v>36</v>
      </c>
      <c r="E107" s="58" t="str">
        <f>HLOOKUP(D107,主线关卡!$H:$M,MATCH(B107&amp;C107,主线关卡!$A:$A,0),FALSE)</f>
        <v/>
      </c>
      <c r="F107" s="58">
        <f>INDEX(主线关卡!D:D,MATCH(主线怪物!B107&amp;主线怪物!C107,主线关卡!A:A,0))</f>
        <v>18</v>
      </c>
      <c r="G107" s="58">
        <f>INDEX(怪物基础属性模板!B:B,MATCH(主线怪物!$F107,怪物基础属性模板!$A:$A,0))*IFERROR(INDEX(怪物属性参数!R:R,MATCH(主线怪物!E107,怪物属性参数!Q:Q,0)),1)</f>
        <v>253</v>
      </c>
      <c r="H107" s="58">
        <f>INDEX(怪物基础属性模板!C:C,MATCH(主线怪物!$F107,怪物基础属性模板!$A:$A,0))*IFERROR(INDEX(怪物属性参数!R:R,MATCH(主线怪物!E107,怪物属性参数!R:R,0)),1)</f>
        <v>106</v>
      </c>
      <c r="I107" s="58">
        <f>INT(INDEX(怪物基础属性模板!D:D,MATCH(主线怪物!$F107,怪物基础属性模板!$A:$A,0))*IFERROR(INDEX(怪物属性参数!R:R,MATCH(主线怪物!E107,怪物属性参数!S:S,0)),1)*INDEX(主线关卡!E:E,MATCH(主线怪物!B107&amp;主线怪物!C107,主线关卡!A:A,0)))</f>
        <v>1172</v>
      </c>
      <c r="J107" s="58">
        <v>0</v>
      </c>
      <c r="K107" s="58">
        <v>0</v>
      </c>
      <c r="L107" s="58">
        <v>0</v>
      </c>
      <c r="M107" s="58">
        <v>0</v>
      </c>
      <c r="N107" s="58">
        <v>300</v>
      </c>
      <c r="O107" s="58">
        <v>0</v>
      </c>
      <c r="P107" s="58">
        <v>0</v>
      </c>
      <c r="Q107" s="58">
        <f>IFERROR(INDEX(怪物属性参数!AD:AD,MATCH(主线怪物!E107,怪物属性参数!Q:Q,0)),IF(MOD(A107,2)=0,1303015,1301001))</f>
        <v>1303015</v>
      </c>
      <c r="R107" s="15"/>
      <c r="S107" s="58" t="str">
        <f t="shared" si="5"/>
        <v>0</v>
      </c>
      <c r="T107" s="58" t="str">
        <f>IFERROR(INDEX(怪物属性参数!AA:AA,MATCH(主线怪物!E107,怪物属性参数!Q:Q,0)),"0")</f>
        <v>0</v>
      </c>
      <c r="U107" s="58" t="str">
        <f>IFERROR(INDEX(怪物属性参数!AB:AB,MATCH(主线怪物!E107,怪物属性参数!Q:Q,0)),"999")</f>
        <v>999</v>
      </c>
      <c r="V107" s="58" t="str">
        <f>IFERROR(INDEX(怪物属性参数!AC:AC,MATCH(主线怪物!E107,怪物属性参数!Q:Q,0)),"0")</f>
        <v>0</v>
      </c>
      <c r="W107" s="58" t="str">
        <f t="shared" si="6"/>
        <v>于禁</v>
      </c>
    </row>
    <row r="108" spans="1:23" ht="16.5" x14ac:dyDescent="0.2">
      <c r="A108" s="58">
        <f t="shared" si="7"/>
        <v>10105</v>
      </c>
      <c r="B108" s="58">
        <v>3</v>
      </c>
      <c r="C108" s="58">
        <f t="shared" si="8"/>
        <v>3</v>
      </c>
      <c r="D108" s="58" t="s">
        <v>40</v>
      </c>
      <c r="E108" s="58" t="str">
        <f>HLOOKUP(D108,主线关卡!$H:$M,MATCH(B108&amp;C108,主线关卡!$A:$A,0),FALSE)</f>
        <v>鬼将军</v>
      </c>
      <c r="F108" s="58">
        <f>INDEX(主线关卡!D:D,MATCH(主线怪物!B108&amp;主线怪物!C108,主线关卡!A:A,0))</f>
        <v>18</v>
      </c>
      <c r="G108" s="58">
        <f>INDEX(怪物基础属性模板!B:B,MATCH(主线怪物!$F108,怪物基础属性模板!$A:$A,0))*IFERROR(INDEX(怪物属性参数!R:R,MATCH(主线怪物!E108,怪物属性参数!Q:Q,0)),1)</f>
        <v>253</v>
      </c>
      <c r="H108" s="58">
        <f>INDEX(怪物基础属性模板!C:C,MATCH(主线怪物!$F108,怪物基础属性模板!$A:$A,0))*IFERROR(INDEX(怪物属性参数!R:R,MATCH(主线怪物!E108,怪物属性参数!R:R,0)),1)</f>
        <v>106</v>
      </c>
      <c r="I108" s="58">
        <f>INT(INDEX(怪物基础属性模板!D:D,MATCH(主线怪物!$F108,怪物基础属性模板!$A:$A,0))*IFERROR(INDEX(怪物属性参数!R:R,MATCH(主线怪物!E108,怪物属性参数!S:S,0)),1)*INDEX(主线关卡!E:E,MATCH(主线怪物!B108&amp;主线怪物!C108,主线关卡!A:A,0)))</f>
        <v>1172</v>
      </c>
      <c r="J108" s="58">
        <v>0</v>
      </c>
      <c r="K108" s="58">
        <v>0</v>
      </c>
      <c r="L108" s="58">
        <v>0</v>
      </c>
      <c r="M108" s="58">
        <v>0</v>
      </c>
      <c r="N108" s="58">
        <v>300</v>
      </c>
      <c r="O108" s="58">
        <v>0</v>
      </c>
      <c r="P108" s="58">
        <v>0</v>
      </c>
      <c r="Q108" s="58" t="str">
        <f>IFERROR(INDEX(怪物属性参数!AD:AD,MATCH(主线怪物!E108,怪物属性参数!Q:Q,0)),IF(MOD(A108,2)=0,1303015,1301001))</f>
        <v>1801004#1802004</v>
      </c>
      <c r="R108" s="15"/>
      <c r="S108" s="58" t="str">
        <f t="shared" si="5"/>
        <v>0</v>
      </c>
      <c r="T108" s="58">
        <f>IFERROR(INDEX(怪物属性参数!AA:AA,MATCH(主线怪物!E108,怪物属性参数!Q:Q,0)),"0")</f>
        <v>1</v>
      </c>
      <c r="U108" s="58">
        <f>IFERROR(INDEX(怪物属性参数!AB:AB,MATCH(主线怪物!E108,怪物属性参数!Q:Q,0)),"999")</f>
        <v>999</v>
      </c>
      <c r="V108" s="58">
        <f>IFERROR(INDEX(怪物属性参数!AC:AC,MATCH(主线怪物!E108,怪物属性参数!Q:Q,0)),"0")</f>
        <v>1</v>
      </c>
      <c r="W108" s="58" t="str">
        <f t="shared" si="6"/>
        <v>鬼将军</v>
      </c>
    </row>
    <row r="109" spans="1:23" ht="16.5" x14ac:dyDescent="0.2">
      <c r="A109" s="58">
        <f t="shared" si="7"/>
        <v>10106</v>
      </c>
      <c r="B109" s="58">
        <v>3</v>
      </c>
      <c r="C109" s="58">
        <f t="shared" si="8"/>
        <v>3</v>
      </c>
      <c r="D109" s="58" t="s">
        <v>37</v>
      </c>
      <c r="E109" s="58" t="str">
        <f>HLOOKUP(D109,主线关卡!$H:$M,MATCH(B109&amp;C109,主线关卡!$A:$A,0),FALSE)</f>
        <v/>
      </c>
      <c r="F109" s="58">
        <f>INDEX(主线关卡!D:D,MATCH(主线怪物!B109&amp;主线怪物!C109,主线关卡!A:A,0))</f>
        <v>18</v>
      </c>
      <c r="G109" s="58">
        <f>INDEX(怪物基础属性模板!B:B,MATCH(主线怪物!$F109,怪物基础属性模板!$A:$A,0))*IFERROR(INDEX(怪物属性参数!R:R,MATCH(主线怪物!E109,怪物属性参数!Q:Q,0)),1)</f>
        <v>253</v>
      </c>
      <c r="H109" s="58">
        <f>INDEX(怪物基础属性模板!C:C,MATCH(主线怪物!$F109,怪物基础属性模板!$A:$A,0))*IFERROR(INDEX(怪物属性参数!R:R,MATCH(主线怪物!E109,怪物属性参数!R:R,0)),1)</f>
        <v>106</v>
      </c>
      <c r="I109" s="58">
        <f>INT(INDEX(怪物基础属性模板!D:D,MATCH(主线怪物!$F109,怪物基础属性模板!$A:$A,0))*IFERROR(INDEX(怪物属性参数!R:R,MATCH(主线怪物!E109,怪物属性参数!S:S,0)),1)*INDEX(主线关卡!E:E,MATCH(主线怪物!B109&amp;主线怪物!C109,主线关卡!A:A,0)))</f>
        <v>1172</v>
      </c>
      <c r="J109" s="58">
        <v>0</v>
      </c>
      <c r="K109" s="58">
        <v>0</v>
      </c>
      <c r="L109" s="58">
        <v>0</v>
      </c>
      <c r="M109" s="58">
        <v>0</v>
      </c>
      <c r="N109" s="58">
        <v>300</v>
      </c>
      <c r="O109" s="58">
        <v>0</v>
      </c>
      <c r="P109" s="58">
        <v>0</v>
      </c>
      <c r="Q109" s="58">
        <f>IFERROR(INDEX(怪物属性参数!AD:AD,MATCH(主线怪物!E109,怪物属性参数!Q:Q,0)),IF(MOD(A109,2)=0,1303015,1301001))</f>
        <v>1303015</v>
      </c>
      <c r="R109" s="15"/>
      <c r="S109" s="58" t="str">
        <f t="shared" si="5"/>
        <v>0</v>
      </c>
      <c r="T109" s="58" t="str">
        <f>IFERROR(INDEX(怪物属性参数!AA:AA,MATCH(主线怪物!E109,怪物属性参数!Q:Q,0)),"0")</f>
        <v>0</v>
      </c>
      <c r="U109" s="58" t="str">
        <f>IFERROR(INDEX(怪物属性参数!AB:AB,MATCH(主线怪物!E109,怪物属性参数!Q:Q,0)),"999")</f>
        <v>999</v>
      </c>
      <c r="V109" s="58" t="str">
        <f>IFERROR(INDEX(怪物属性参数!AC:AC,MATCH(主线怪物!E109,怪物属性参数!Q:Q,0)),"0")</f>
        <v>0</v>
      </c>
      <c r="W109" s="58" t="str">
        <f t="shared" si="6"/>
        <v>于禁</v>
      </c>
    </row>
    <row r="110" spans="1:23" ht="16.5" x14ac:dyDescent="0.2">
      <c r="A110" s="58">
        <f t="shared" si="7"/>
        <v>10107</v>
      </c>
      <c r="B110" s="58">
        <v>3</v>
      </c>
      <c r="C110" s="58">
        <f t="shared" si="8"/>
        <v>3</v>
      </c>
      <c r="D110" s="58" t="s">
        <v>41</v>
      </c>
      <c r="E110" s="58" t="str">
        <f>HLOOKUP(D110,主线关卡!$H:$M,MATCH(B110&amp;C110,主线关卡!$A:$A,0),FALSE)</f>
        <v>链球鬼兵</v>
      </c>
      <c r="F110" s="58">
        <f>INDEX(主线关卡!D:D,MATCH(主线怪物!B110&amp;主线怪物!C110,主线关卡!A:A,0))</f>
        <v>18</v>
      </c>
      <c r="G110" s="58">
        <f>INDEX(怪物基础属性模板!B:B,MATCH(主线怪物!$F110,怪物基础属性模板!$A:$A,0))*IFERROR(INDEX(怪物属性参数!R:R,MATCH(主线怪物!E110,怪物属性参数!Q:Q,0)),1)</f>
        <v>253</v>
      </c>
      <c r="H110" s="58">
        <f>INDEX(怪物基础属性模板!C:C,MATCH(主线怪物!$F110,怪物基础属性模板!$A:$A,0))*IFERROR(INDEX(怪物属性参数!R:R,MATCH(主线怪物!E110,怪物属性参数!R:R,0)),1)</f>
        <v>106</v>
      </c>
      <c r="I110" s="58">
        <f>INT(INDEX(怪物基础属性模板!D:D,MATCH(主线怪物!$F110,怪物基础属性模板!$A:$A,0))*IFERROR(INDEX(怪物属性参数!R:R,MATCH(主线怪物!E110,怪物属性参数!S:S,0)),1)*INDEX(主线关卡!E:E,MATCH(主线怪物!B110&amp;主线怪物!C110,主线关卡!A:A,0)))</f>
        <v>1172</v>
      </c>
      <c r="J110" s="58">
        <v>0</v>
      </c>
      <c r="K110" s="58">
        <v>0</v>
      </c>
      <c r="L110" s="58">
        <v>0</v>
      </c>
      <c r="M110" s="58">
        <v>0</v>
      </c>
      <c r="N110" s="58">
        <v>300</v>
      </c>
      <c r="O110" s="58">
        <v>0</v>
      </c>
      <c r="P110" s="58">
        <v>0</v>
      </c>
      <c r="Q110" s="58">
        <f>IFERROR(INDEX(怪物属性参数!AD:AD,MATCH(主线怪物!E110,怪物属性参数!Q:Q,0)),IF(MOD(A110,2)=0,1303015,1301001))</f>
        <v>1801003</v>
      </c>
      <c r="R110" s="15"/>
      <c r="S110" s="58" t="str">
        <f t="shared" si="5"/>
        <v>0</v>
      </c>
      <c r="T110" s="58">
        <f>IFERROR(INDEX(怪物属性参数!AA:AA,MATCH(主线怪物!E110,怪物属性参数!Q:Q,0)),"0")</f>
        <v>1</v>
      </c>
      <c r="U110" s="58">
        <f>IFERROR(INDEX(怪物属性参数!AB:AB,MATCH(主线怪物!E110,怪物属性参数!Q:Q,0)),"999")</f>
        <v>999</v>
      </c>
      <c r="V110" s="58">
        <f>IFERROR(INDEX(怪物属性参数!AC:AC,MATCH(主线怪物!E110,怪物属性参数!Q:Q,0)),"0")</f>
        <v>3</v>
      </c>
      <c r="W110" s="58" t="str">
        <f t="shared" si="6"/>
        <v>链球鬼兵</v>
      </c>
    </row>
    <row r="111" spans="1:23" ht="16.5" x14ac:dyDescent="0.2">
      <c r="A111" s="58">
        <f t="shared" si="7"/>
        <v>10108</v>
      </c>
      <c r="B111" s="58">
        <v>3</v>
      </c>
      <c r="C111" s="58">
        <f t="shared" si="8"/>
        <v>3</v>
      </c>
      <c r="D111" s="58" t="s">
        <v>38</v>
      </c>
      <c r="E111" s="58" t="str">
        <f>HLOOKUP(D111,主线关卡!$H:$M,MATCH(B111&amp;C111,主线关卡!$A:$A,0),FALSE)</f>
        <v/>
      </c>
      <c r="F111" s="58">
        <f>INDEX(主线关卡!D:D,MATCH(主线怪物!B111&amp;主线怪物!C111,主线关卡!A:A,0))</f>
        <v>18</v>
      </c>
      <c r="G111" s="58">
        <f>INDEX(怪物基础属性模板!B:B,MATCH(主线怪物!$F111,怪物基础属性模板!$A:$A,0))*IFERROR(INDEX(怪物属性参数!R:R,MATCH(主线怪物!E111,怪物属性参数!Q:Q,0)),1)</f>
        <v>253</v>
      </c>
      <c r="H111" s="58">
        <f>INDEX(怪物基础属性模板!C:C,MATCH(主线怪物!$F111,怪物基础属性模板!$A:$A,0))*IFERROR(INDEX(怪物属性参数!R:R,MATCH(主线怪物!E111,怪物属性参数!R:R,0)),1)</f>
        <v>106</v>
      </c>
      <c r="I111" s="58">
        <f>INT(INDEX(怪物基础属性模板!D:D,MATCH(主线怪物!$F111,怪物基础属性模板!$A:$A,0))*IFERROR(INDEX(怪物属性参数!R:R,MATCH(主线怪物!E111,怪物属性参数!S:S,0)),1)*INDEX(主线关卡!E:E,MATCH(主线怪物!B111&amp;主线怪物!C111,主线关卡!A:A,0)))</f>
        <v>1172</v>
      </c>
      <c r="J111" s="58">
        <v>0</v>
      </c>
      <c r="K111" s="58">
        <v>0</v>
      </c>
      <c r="L111" s="58">
        <v>0</v>
      </c>
      <c r="M111" s="58">
        <v>0</v>
      </c>
      <c r="N111" s="58">
        <v>300</v>
      </c>
      <c r="O111" s="58">
        <v>0</v>
      </c>
      <c r="P111" s="58">
        <v>0</v>
      </c>
      <c r="Q111" s="58">
        <f>IFERROR(INDEX(怪物属性参数!AD:AD,MATCH(主线怪物!E111,怪物属性参数!Q:Q,0)),IF(MOD(A111,2)=0,1303015,1301001))</f>
        <v>1303015</v>
      </c>
      <c r="R111" s="15"/>
      <c r="S111" s="58" t="str">
        <f t="shared" si="5"/>
        <v>0</v>
      </c>
      <c r="T111" s="58" t="str">
        <f>IFERROR(INDEX(怪物属性参数!AA:AA,MATCH(主线怪物!E111,怪物属性参数!Q:Q,0)),"0")</f>
        <v>0</v>
      </c>
      <c r="U111" s="58" t="str">
        <f>IFERROR(INDEX(怪物属性参数!AB:AB,MATCH(主线怪物!E111,怪物属性参数!Q:Q,0)),"999")</f>
        <v>999</v>
      </c>
      <c r="V111" s="58" t="str">
        <f>IFERROR(INDEX(怪物属性参数!AC:AC,MATCH(主线怪物!E111,怪物属性参数!Q:Q,0)),"0")</f>
        <v>0</v>
      </c>
      <c r="W111" s="58" t="str">
        <f t="shared" si="6"/>
        <v>于禁</v>
      </c>
    </row>
    <row r="112" spans="1:23" ht="16.5" x14ac:dyDescent="0.2">
      <c r="A112" s="58">
        <f t="shared" si="7"/>
        <v>10109</v>
      </c>
      <c r="B112" s="58">
        <v>3</v>
      </c>
      <c r="C112" s="58">
        <f t="shared" si="8"/>
        <v>4</v>
      </c>
      <c r="D112" s="58" t="s">
        <v>39</v>
      </c>
      <c r="E112" s="58" t="str">
        <f>HLOOKUP(D112,主线关卡!$H:$M,MATCH(B112&amp;C112,主线关卡!$A:$A,0),FALSE)</f>
        <v>小蜘蛛</v>
      </c>
      <c r="F112" s="58">
        <f>INDEX(主线关卡!D:D,MATCH(主线怪物!B112&amp;主线怪物!C112,主线关卡!A:A,0))</f>
        <v>19</v>
      </c>
      <c r="G112" s="58">
        <f>INDEX(怪物基础属性模板!B:B,MATCH(主线怪物!$F112,怪物基础属性模板!$A:$A,0))*IFERROR(INDEX(怪物属性参数!R:R,MATCH(主线怪物!E112,怪物属性参数!Q:Q,0)),1)</f>
        <v>267</v>
      </c>
      <c r="H112" s="58">
        <f>INDEX(怪物基础属性模板!C:C,MATCH(主线怪物!$F112,怪物基础属性模板!$A:$A,0))*IFERROR(INDEX(怪物属性参数!R:R,MATCH(主线怪物!E112,怪物属性参数!R:R,0)),1)</f>
        <v>113</v>
      </c>
      <c r="I112" s="58">
        <f>INT(INDEX(怪物基础属性模板!D:D,MATCH(主线怪物!$F112,怪物基础属性模板!$A:$A,0))*IFERROR(INDEX(怪物属性参数!R:R,MATCH(主线怪物!E112,怪物属性参数!S:S,0)),1)*INDEX(主线关卡!E:E,MATCH(主线怪物!B112&amp;主线怪物!C112,主线关卡!A:A,0)))</f>
        <v>1228</v>
      </c>
      <c r="J112" s="58">
        <v>0</v>
      </c>
      <c r="K112" s="58">
        <v>0</v>
      </c>
      <c r="L112" s="58">
        <v>0</v>
      </c>
      <c r="M112" s="58">
        <v>0</v>
      </c>
      <c r="N112" s="58">
        <v>300</v>
      </c>
      <c r="O112" s="58">
        <v>0</v>
      </c>
      <c r="P112" s="58">
        <v>0</v>
      </c>
      <c r="Q112" s="58">
        <f>IFERROR(INDEX(怪物属性参数!AD:AD,MATCH(主线怪物!E112,怪物属性参数!Q:Q,0)),IF(MOD(A112,2)=0,1303015,1301001))</f>
        <v>1801010</v>
      </c>
      <c r="R112" s="15"/>
      <c r="S112" s="58" t="str">
        <f t="shared" si="5"/>
        <v>0</v>
      </c>
      <c r="T112" s="58">
        <f>IFERROR(INDEX(怪物属性参数!AA:AA,MATCH(主线怪物!E112,怪物属性参数!Q:Q,0)),"0")</f>
        <v>1</v>
      </c>
      <c r="U112" s="58">
        <f>IFERROR(INDEX(怪物属性参数!AB:AB,MATCH(主线怪物!E112,怪物属性参数!Q:Q,0)),"999")</f>
        <v>999</v>
      </c>
      <c r="V112" s="58">
        <f>IFERROR(INDEX(怪物属性参数!AC:AC,MATCH(主线怪物!E112,怪物属性参数!Q:Q,0)),"0")</f>
        <v>2</v>
      </c>
      <c r="W112" s="58" t="str">
        <f t="shared" si="6"/>
        <v>小蜘蛛</v>
      </c>
    </row>
    <row r="113" spans="1:23" ht="16.5" x14ac:dyDescent="0.2">
      <c r="A113" s="58">
        <f t="shared" si="7"/>
        <v>10110</v>
      </c>
      <c r="B113" s="58">
        <v>3</v>
      </c>
      <c r="C113" s="58">
        <f t="shared" si="8"/>
        <v>4</v>
      </c>
      <c r="D113" s="58" t="s">
        <v>36</v>
      </c>
      <c r="E113" s="58" t="str">
        <f>HLOOKUP(D113,主线关卡!$H:$M,MATCH(B113&amp;C113,主线关卡!$A:$A,0),FALSE)</f>
        <v/>
      </c>
      <c r="F113" s="58">
        <f>INDEX(主线关卡!D:D,MATCH(主线怪物!B113&amp;主线怪物!C113,主线关卡!A:A,0))</f>
        <v>19</v>
      </c>
      <c r="G113" s="58">
        <f>INDEX(怪物基础属性模板!B:B,MATCH(主线怪物!$F113,怪物基础属性模板!$A:$A,0))*IFERROR(INDEX(怪物属性参数!R:R,MATCH(主线怪物!E113,怪物属性参数!Q:Q,0)),1)</f>
        <v>267</v>
      </c>
      <c r="H113" s="58">
        <f>INDEX(怪物基础属性模板!C:C,MATCH(主线怪物!$F113,怪物基础属性模板!$A:$A,0))*IFERROR(INDEX(怪物属性参数!R:R,MATCH(主线怪物!E113,怪物属性参数!R:R,0)),1)</f>
        <v>113</v>
      </c>
      <c r="I113" s="58">
        <f>INT(INDEX(怪物基础属性模板!D:D,MATCH(主线怪物!$F113,怪物基础属性模板!$A:$A,0))*IFERROR(INDEX(怪物属性参数!R:R,MATCH(主线怪物!E113,怪物属性参数!S:S,0)),1)*INDEX(主线关卡!E:E,MATCH(主线怪物!B113&amp;主线怪物!C113,主线关卡!A:A,0)))</f>
        <v>1228</v>
      </c>
      <c r="J113" s="58">
        <v>0</v>
      </c>
      <c r="K113" s="58">
        <v>0</v>
      </c>
      <c r="L113" s="58">
        <v>0</v>
      </c>
      <c r="M113" s="58">
        <v>0</v>
      </c>
      <c r="N113" s="58">
        <v>300</v>
      </c>
      <c r="O113" s="58">
        <v>0</v>
      </c>
      <c r="P113" s="58">
        <v>0</v>
      </c>
      <c r="Q113" s="58">
        <f>IFERROR(INDEX(怪物属性参数!AD:AD,MATCH(主线怪物!E113,怪物属性参数!Q:Q,0)),IF(MOD(A113,2)=0,1303015,1301001))</f>
        <v>1303015</v>
      </c>
      <c r="R113" s="15"/>
      <c r="S113" s="58" t="str">
        <f t="shared" si="5"/>
        <v>0</v>
      </c>
      <c r="T113" s="58" t="str">
        <f>IFERROR(INDEX(怪物属性参数!AA:AA,MATCH(主线怪物!E113,怪物属性参数!Q:Q,0)),"0")</f>
        <v>0</v>
      </c>
      <c r="U113" s="58" t="str">
        <f>IFERROR(INDEX(怪物属性参数!AB:AB,MATCH(主线怪物!E113,怪物属性参数!Q:Q,0)),"999")</f>
        <v>999</v>
      </c>
      <c r="V113" s="58" t="str">
        <f>IFERROR(INDEX(怪物属性参数!AC:AC,MATCH(主线怪物!E113,怪物属性参数!Q:Q,0)),"0")</f>
        <v>0</v>
      </c>
      <c r="W113" s="58" t="str">
        <f t="shared" si="6"/>
        <v>于禁</v>
      </c>
    </row>
    <row r="114" spans="1:23" ht="16.5" x14ac:dyDescent="0.2">
      <c r="A114" s="58">
        <f t="shared" si="7"/>
        <v>10111</v>
      </c>
      <c r="B114" s="58">
        <v>3</v>
      </c>
      <c r="C114" s="58">
        <f t="shared" si="8"/>
        <v>4</v>
      </c>
      <c r="D114" s="58" t="s">
        <v>40</v>
      </c>
      <c r="E114" s="58" t="str">
        <f>HLOOKUP(D114,主线关卡!$H:$M,MATCH(B114&amp;C114,主线关卡!$A:$A,0),FALSE)</f>
        <v>黑尔·坎普</v>
      </c>
      <c r="F114" s="58">
        <f>INDEX(主线关卡!D:D,MATCH(主线怪物!B114&amp;主线怪物!C114,主线关卡!A:A,0))</f>
        <v>19</v>
      </c>
      <c r="G114" s="58">
        <f>INDEX(怪物基础属性模板!B:B,MATCH(主线怪物!$F114,怪物基础属性模板!$A:$A,0))*IFERROR(INDEX(怪物属性参数!R:R,MATCH(主线怪物!E114,怪物属性参数!Q:Q,0)),1)</f>
        <v>267</v>
      </c>
      <c r="H114" s="58">
        <f>INDEX(怪物基础属性模板!C:C,MATCH(主线怪物!$F114,怪物基础属性模板!$A:$A,0))*IFERROR(INDEX(怪物属性参数!R:R,MATCH(主线怪物!E114,怪物属性参数!R:R,0)),1)</f>
        <v>113</v>
      </c>
      <c r="I114" s="58">
        <f>INT(INDEX(怪物基础属性模板!D:D,MATCH(主线怪物!$F114,怪物基础属性模板!$A:$A,0))*IFERROR(INDEX(怪物属性参数!R:R,MATCH(主线怪物!E114,怪物属性参数!S:S,0)),1)*INDEX(主线关卡!E:E,MATCH(主线怪物!B114&amp;主线怪物!C114,主线关卡!A:A,0)))</f>
        <v>1228</v>
      </c>
      <c r="J114" s="58">
        <v>0</v>
      </c>
      <c r="K114" s="58">
        <v>0</v>
      </c>
      <c r="L114" s="58">
        <v>0</v>
      </c>
      <c r="M114" s="58">
        <v>0</v>
      </c>
      <c r="N114" s="58">
        <v>300</v>
      </c>
      <c r="O114" s="58">
        <v>0</v>
      </c>
      <c r="P114" s="58">
        <v>0</v>
      </c>
      <c r="Q114" s="58" t="str">
        <f>IFERROR(INDEX(怪物属性参数!AD:AD,MATCH(主线怪物!E114,怪物属性参数!Q:Q,0)),IF(MOD(A114,2)=0,1303015,1301001))</f>
        <v>1301008#1302008</v>
      </c>
      <c r="R114" s="15"/>
      <c r="S114" s="58">
        <f t="shared" si="5"/>
        <v>10112</v>
      </c>
      <c r="T114" s="58">
        <f>IFERROR(INDEX(怪物属性参数!AA:AA,MATCH(主线怪物!E114,怪物属性参数!Q:Q,0)),"0")</f>
        <v>0</v>
      </c>
      <c r="U114" s="58">
        <f>IFERROR(INDEX(怪物属性参数!AB:AB,MATCH(主线怪物!E114,怪物属性参数!Q:Q,0)),"999")</f>
        <v>999</v>
      </c>
      <c r="V114" s="58">
        <f>IFERROR(INDEX(怪物属性参数!AC:AC,MATCH(主线怪物!E114,怪物属性参数!Q:Q,0)),"0")</f>
        <v>0</v>
      </c>
      <c r="W114" s="58" t="str">
        <f t="shared" si="6"/>
        <v>黑尔·坎普</v>
      </c>
    </row>
    <row r="115" spans="1:23" ht="16.5" x14ac:dyDescent="0.2">
      <c r="A115" s="58">
        <f t="shared" si="7"/>
        <v>10112</v>
      </c>
      <c r="B115" s="58">
        <v>3</v>
      </c>
      <c r="C115" s="58">
        <f t="shared" si="8"/>
        <v>4</v>
      </c>
      <c r="D115" s="58" t="s">
        <v>37</v>
      </c>
      <c r="E115" s="58" t="str">
        <f>HLOOKUP(D115,主线关卡!$H:$M,MATCH(B115&amp;C115,主线关卡!$A:$A,0),FALSE)</f>
        <v>塞伯罗斯</v>
      </c>
      <c r="F115" s="58">
        <f>INDEX(主线关卡!D:D,MATCH(主线怪物!B115&amp;主线怪物!C115,主线关卡!A:A,0))</f>
        <v>19</v>
      </c>
      <c r="G115" s="58">
        <f>INDEX(怪物基础属性模板!B:B,MATCH(主线怪物!$F115,怪物基础属性模板!$A:$A,0))*IFERROR(INDEX(怪物属性参数!R:R,MATCH(主线怪物!E115,怪物属性参数!Q:Q,0)),1)</f>
        <v>267</v>
      </c>
      <c r="H115" s="58">
        <f>INDEX(怪物基础属性模板!C:C,MATCH(主线怪物!$F115,怪物基础属性模板!$A:$A,0))*IFERROR(INDEX(怪物属性参数!R:R,MATCH(主线怪物!E115,怪物属性参数!R:R,0)),1)</f>
        <v>113</v>
      </c>
      <c r="I115" s="58">
        <f>INT(INDEX(怪物基础属性模板!D:D,MATCH(主线怪物!$F115,怪物基础属性模板!$A:$A,0))*IFERROR(INDEX(怪物属性参数!R:R,MATCH(主线怪物!E115,怪物属性参数!S:S,0)),1)*INDEX(主线关卡!E:E,MATCH(主线怪物!B115&amp;主线怪物!C115,主线关卡!A:A,0)))</f>
        <v>1228</v>
      </c>
      <c r="J115" s="58">
        <v>0</v>
      </c>
      <c r="K115" s="58">
        <v>0</v>
      </c>
      <c r="L115" s="58">
        <v>0</v>
      </c>
      <c r="M115" s="58">
        <v>0</v>
      </c>
      <c r="N115" s="58">
        <v>300</v>
      </c>
      <c r="O115" s="58">
        <v>0</v>
      </c>
      <c r="P115" s="58">
        <v>0</v>
      </c>
      <c r="Q115" s="58">
        <f>IFERROR(INDEX(怪物属性参数!AD:AD,MATCH(主线怪物!E115,怪物属性参数!Q:Q,0)),IF(MOD(A115,2)=0,1303015,1301001))</f>
        <v>1303013</v>
      </c>
      <c r="R115" s="15"/>
      <c r="S115" s="58" t="str">
        <f t="shared" si="5"/>
        <v>0</v>
      </c>
      <c r="T115" s="58">
        <f>IFERROR(INDEX(怪物属性参数!AA:AA,MATCH(主线怪物!E115,怪物属性参数!Q:Q,0)),"0")</f>
        <v>6</v>
      </c>
      <c r="U115" s="58">
        <f>IFERROR(INDEX(怪物属性参数!AB:AB,MATCH(主线怪物!E115,怪物属性参数!Q:Q,0)),"999")</f>
        <v>999</v>
      </c>
      <c r="V115" s="58">
        <f>IFERROR(INDEX(怪物属性参数!AC:AC,MATCH(主线怪物!E115,怪物属性参数!Q:Q,0)),"0")</f>
        <v>2</v>
      </c>
      <c r="W115" s="58" t="str">
        <f t="shared" si="6"/>
        <v>塞伯罗斯</v>
      </c>
    </row>
    <row r="116" spans="1:23" ht="16.5" x14ac:dyDescent="0.2">
      <c r="A116" s="58">
        <f t="shared" si="7"/>
        <v>10113</v>
      </c>
      <c r="B116" s="58">
        <v>3</v>
      </c>
      <c r="C116" s="58">
        <f t="shared" si="8"/>
        <v>4</v>
      </c>
      <c r="D116" s="58" t="s">
        <v>41</v>
      </c>
      <c r="E116" s="58" t="str">
        <f>HLOOKUP(D116,主线关卡!$H:$M,MATCH(B116&amp;C116,主线关卡!$A:$A,0),FALSE)</f>
        <v>小蜘蛛</v>
      </c>
      <c r="F116" s="58">
        <f>INDEX(主线关卡!D:D,MATCH(主线怪物!B116&amp;主线怪物!C116,主线关卡!A:A,0))</f>
        <v>19</v>
      </c>
      <c r="G116" s="58">
        <f>INDEX(怪物基础属性模板!B:B,MATCH(主线怪物!$F116,怪物基础属性模板!$A:$A,0))*IFERROR(INDEX(怪物属性参数!R:R,MATCH(主线怪物!E116,怪物属性参数!Q:Q,0)),1)</f>
        <v>267</v>
      </c>
      <c r="H116" s="58">
        <f>INDEX(怪物基础属性模板!C:C,MATCH(主线怪物!$F116,怪物基础属性模板!$A:$A,0))*IFERROR(INDEX(怪物属性参数!R:R,MATCH(主线怪物!E116,怪物属性参数!R:R,0)),1)</f>
        <v>113</v>
      </c>
      <c r="I116" s="58">
        <f>INT(INDEX(怪物基础属性模板!D:D,MATCH(主线怪物!$F116,怪物基础属性模板!$A:$A,0))*IFERROR(INDEX(怪物属性参数!R:R,MATCH(主线怪物!E116,怪物属性参数!S:S,0)),1)*INDEX(主线关卡!E:E,MATCH(主线怪物!B116&amp;主线怪物!C116,主线关卡!A:A,0)))</f>
        <v>1228</v>
      </c>
      <c r="J116" s="58">
        <v>0</v>
      </c>
      <c r="K116" s="58">
        <v>0</v>
      </c>
      <c r="L116" s="58">
        <v>0</v>
      </c>
      <c r="M116" s="58">
        <v>0</v>
      </c>
      <c r="N116" s="58">
        <v>300</v>
      </c>
      <c r="O116" s="58">
        <v>0</v>
      </c>
      <c r="P116" s="58">
        <v>0</v>
      </c>
      <c r="Q116" s="58">
        <f>IFERROR(INDEX(怪物属性参数!AD:AD,MATCH(主线怪物!E116,怪物属性参数!Q:Q,0)),IF(MOD(A116,2)=0,1303015,1301001))</f>
        <v>1801010</v>
      </c>
      <c r="R116" s="15"/>
      <c r="S116" s="58" t="str">
        <f t="shared" si="5"/>
        <v>0</v>
      </c>
      <c r="T116" s="58">
        <f>IFERROR(INDEX(怪物属性参数!AA:AA,MATCH(主线怪物!E116,怪物属性参数!Q:Q,0)),"0")</f>
        <v>1</v>
      </c>
      <c r="U116" s="58">
        <f>IFERROR(INDEX(怪物属性参数!AB:AB,MATCH(主线怪物!E116,怪物属性参数!Q:Q,0)),"999")</f>
        <v>999</v>
      </c>
      <c r="V116" s="58">
        <f>IFERROR(INDEX(怪物属性参数!AC:AC,MATCH(主线怪物!E116,怪物属性参数!Q:Q,0)),"0")</f>
        <v>2</v>
      </c>
      <c r="W116" s="58" t="str">
        <f t="shared" si="6"/>
        <v>小蜘蛛</v>
      </c>
    </row>
    <row r="117" spans="1:23" ht="16.5" x14ac:dyDescent="0.2">
      <c r="A117" s="58">
        <f t="shared" si="7"/>
        <v>10114</v>
      </c>
      <c r="B117" s="58">
        <v>3</v>
      </c>
      <c r="C117" s="58">
        <f t="shared" si="8"/>
        <v>4</v>
      </c>
      <c r="D117" s="58" t="s">
        <v>38</v>
      </c>
      <c r="E117" s="58" t="str">
        <f>HLOOKUP(D117,主线关卡!$H:$M,MATCH(B117&amp;C117,主线关卡!$A:$A,0),FALSE)</f>
        <v/>
      </c>
      <c r="F117" s="58">
        <f>INDEX(主线关卡!D:D,MATCH(主线怪物!B117&amp;主线怪物!C117,主线关卡!A:A,0))</f>
        <v>19</v>
      </c>
      <c r="G117" s="58">
        <f>INDEX(怪物基础属性模板!B:B,MATCH(主线怪物!$F117,怪物基础属性模板!$A:$A,0))*IFERROR(INDEX(怪物属性参数!R:R,MATCH(主线怪物!E117,怪物属性参数!Q:Q,0)),1)</f>
        <v>267</v>
      </c>
      <c r="H117" s="58">
        <f>INDEX(怪物基础属性模板!C:C,MATCH(主线怪物!$F117,怪物基础属性模板!$A:$A,0))*IFERROR(INDEX(怪物属性参数!R:R,MATCH(主线怪物!E117,怪物属性参数!R:R,0)),1)</f>
        <v>113</v>
      </c>
      <c r="I117" s="58">
        <f>INT(INDEX(怪物基础属性模板!D:D,MATCH(主线怪物!$F117,怪物基础属性模板!$A:$A,0))*IFERROR(INDEX(怪物属性参数!R:R,MATCH(主线怪物!E117,怪物属性参数!S:S,0)),1)*INDEX(主线关卡!E:E,MATCH(主线怪物!B117&amp;主线怪物!C117,主线关卡!A:A,0)))</f>
        <v>1228</v>
      </c>
      <c r="J117" s="58">
        <v>0</v>
      </c>
      <c r="K117" s="58">
        <v>0</v>
      </c>
      <c r="L117" s="58">
        <v>0</v>
      </c>
      <c r="M117" s="58">
        <v>0</v>
      </c>
      <c r="N117" s="58">
        <v>300</v>
      </c>
      <c r="O117" s="58">
        <v>0</v>
      </c>
      <c r="P117" s="58">
        <v>0</v>
      </c>
      <c r="Q117" s="58">
        <f>IFERROR(INDEX(怪物属性参数!AD:AD,MATCH(主线怪物!E117,怪物属性参数!Q:Q,0)),IF(MOD(A117,2)=0,1303015,1301001))</f>
        <v>1303015</v>
      </c>
      <c r="R117" s="15"/>
      <c r="S117" s="58" t="str">
        <f t="shared" si="5"/>
        <v>0</v>
      </c>
      <c r="T117" s="58" t="str">
        <f>IFERROR(INDEX(怪物属性参数!AA:AA,MATCH(主线怪物!E117,怪物属性参数!Q:Q,0)),"0")</f>
        <v>0</v>
      </c>
      <c r="U117" s="58" t="str">
        <f>IFERROR(INDEX(怪物属性参数!AB:AB,MATCH(主线怪物!E117,怪物属性参数!Q:Q,0)),"999")</f>
        <v>999</v>
      </c>
      <c r="V117" s="58" t="str">
        <f>IFERROR(INDEX(怪物属性参数!AC:AC,MATCH(主线怪物!E117,怪物属性参数!Q:Q,0)),"0")</f>
        <v>0</v>
      </c>
      <c r="W117" s="58" t="str">
        <f t="shared" si="6"/>
        <v>于禁</v>
      </c>
    </row>
    <row r="118" spans="1:23" ht="16.5" x14ac:dyDescent="0.2">
      <c r="A118" s="58">
        <f t="shared" si="7"/>
        <v>10115</v>
      </c>
      <c r="B118" s="58">
        <v>3</v>
      </c>
      <c r="C118" s="58">
        <f t="shared" si="8"/>
        <v>5</v>
      </c>
      <c r="D118" s="58" t="s">
        <v>39</v>
      </c>
      <c r="E118" s="58" t="str">
        <f>HLOOKUP(D118,主线关卡!$H:$M,MATCH(B118&amp;C118,主线关卡!$A:$A,0),FALSE)</f>
        <v>战斗夏玲</v>
      </c>
      <c r="F118" s="58">
        <f>INDEX(主线关卡!D:D,MATCH(主线怪物!B118&amp;主线怪物!C118,主线关卡!A:A,0))</f>
        <v>20</v>
      </c>
      <c r="G118" s="58">
        <f>INDEX(怪物基础属性模板!B:B,MATCH(主线怪物!$F118,怪物基础属性模板!$A:$A,0))*IFERROR(INDEX(怪物属性参数!R:R,MATCH(主线怪物!E118,怪物属性参数!Q:Q,0)),1)</f>
        <v>281</v>
      </c>
      <c r="H118" s="58">
        <f>INDEX(怪物基础属性模板!C:C,MATCH(主线怪物!$F118,怪物基础属性模板!$A:$A,0))*IFERROR(INDEX(怪物属性参数!R:R,MATCH(主线怪物!E118,怪物属性参数!R:R,0)),1)</f>
        <v>120</v>
      </c>
      <c r="I118" s="58">
        <f>INT(INDEX(怪物基础属性模板!D:D,MATCH(主线怪物!$F118,怪物基础属性模板!$A:$A,0))*IFERROR(INDEX(怪物属性参数!R:R,MATCH(主线怪物!E118,怪物属性参数!S:S,0)),1)*INDEX(主线关卡!E:E,MATCH(主线怪物!B118&amp;主线怪物!C118,主线关卡!A:A,0)))</f>
        <v>1284</v>
      </c>
      <c r="J118" s="58">
        <v>0</v>
      </c>
      <c r="K118" s="58">
        <v>0</v>
      </c>
      <c r="L118" s="58">
        <v>0</v>
      </c>
      <c r="M118" s="58">
        <v>0</v>
      </c>
      <c r="N118" s="58">
        <v>300</v>
      </c>
      <c r="O118" s="58">
        <v>0</v>
      </c>
      <c r="P118" s="58">
        <v>0</v>
      </c>
      <c r="Q118" s="58" t="str">
        <f>IFERROR(INDEX(怪物属性参数!AD:AD,MATCH(主线怪物!E118,怪物属性参数!Q:Q,0)),IF(MOD(A118,2)=0,1303015,1301001))</f>
        <v>1301003#1302003</v>
      </c>
      <c r="R118" s="15"/>
      <c r="S118" s="58">
        <f t="shared" si="5"/>
        <v>10116</v>
      </c>
      <c r="T118" s="58">
        <f>IFERROR(INDEX(怪物属性参数!AA:AA,MATCH(主线怪物!E118,怪物属性参数!Q:Q,0)),"0")</f>
        <v>0</v>
      </c>
      <c r="U118" s="58">
        <f>IFERROR(INDEX(怪物属性参数!AB:AB,MATCH(主线怪物!E118,怪物属性参数!Q:Q,0)),"999")</f>
        <v>999</v>
      </c>
      <c r="V118" s="58">
        <f>IFERROR(INDEX(怪物属性参数!AC:AC,MATCH(主线怪物!E118,怪物属性参数!Q:Q,0)),"0")</f>
        <v>0</v>
      </c>
      <c r="W118" s="58" t="str">
        <f t="shared" si="6"/>
        <v>战斗夏玲</v>
      </c>
    </row>
    <row r="119" spans="1:23" ht="16.5" x14ac:dyDescent="0.2">
      <c r="A119" s="58">
        <f t="shared" si="7"/>
        <v>10116</v>
      </c>
      <c r="B119" s="58">
        <v>3</v>
      </c>
      <c r="C119" s="58">
        <f t="shared" si="8"/>
        <v>5</v>
      </c>
      <c r="D119" s="58" t="s">
        <v>36</v>
      </c>
      <c r="E119" s="58" t="str">
        <f>HLOOKUP(D119,主线关卡!$H:$M,MATCH(B119&amp;C119,主线关卡!$A:$A,0),FALSE)</f>
        <v>李轩辕</v>
      </c>
      <c r="F119" s="58">
        <f>INDEX(主线关卡!D:D,MATCH(主线怪物!B119&amp;主线怪物!C119,主线关卡!A:A,0))</f>
        <v>20</v>
      </c>
      <c r="G119" s="58">
        <f>INDEX(怪物基础属性模板!B:B,MATCH(主线怪物!$F119,怪物基础属性模板!$A:$A,0))*IFERROR(INDEX(怪物属性参数!R:R,MATCH(主线怪物!E119,怪物属性参数!Q:Q,0)),1)</f>
        <v>281</v>
      </c>
      <c r="H119" s="58">
        <f>INDEX(怪物基础属性模板!C:C,MATCH(主线怪物!$F119,怪物基础属性模板!$A:$A,0))*IFERROR(INDEX(怪物属性参数!R:R,MATCH(主线怪物!E119,怪物属性参数!R:R,0)),1)</f>
        <v>120</v>
      </c>
      <c r="I119" s="58">
        <f>INT(INDEX(怪物基础属性模板!D:D,MATCH(主线怪物!$F119,怪物基础属性模板!$A:$A,0))*IFERROR(INDEX(怪物属性参数!R:R,MATCH(主线怪物!E119,怪物属性参数!S:S,0)),1)*INDEX(主线关卡!E:E,MATCH(主线怪物!B119&amp;主线怪物!C119,主线关卡!A:A,0)))</f>
        <v>1284</v>
      </c>
      <c r="J119" s="58">
        <v>0</v>
      </c>
      <c r="K119" s="58">
        <v>0</v>
      </c>
      <c r="L119" s="58">
        <v>0</v>
      </c>
      <c r="M119" s="58">
        <v>0</v>
      </c>
      <c r="N119" s="58">
        <v>300</v>
      </c>
      <c r="O119" s="58">
        <v>0</v>
      </c>
      <c r="P119" s="58">
        <v>0</v>
      </c>
      <c r="Q119" s="58">
        <f>IFERROR(INDEX(怪物属性参数!AD:AD,MATCH(主线怪物!E119,怪物属性参数!Q:Q,0)),IF(MOD(A119,2)=0,1303015,1301001))</f>
        <v>1303005</v>
      </c>
      <c r="R119" s="15"/>
      <c r="S119" s="58" t="str">
        <f t="shared" si="5"/>
        <v>0</v>
      </c>
      <c r="T119" s="58">
        <f>IFERROR(INDEX(怪物属性参数!AA:AA,MATCH(主线怪物!E119,怪物属性参数!Q:Q,0)),"0")</f>
        <v>2</v>
      </c>
      <c r="U119" s="58">
        <f>IFERROR(INDEX(怪物属性参数!AB:AB,MATCH(主线怪物!E119,怪物属性参数!Q:Q,0)),"999")</f>
        <v>999</v>
      </c>
      <c r="V119" s="58">
        <f>IFERROR(INDEX(怪物属性参数!AC:AC,MATCH(主线怪物!E119,怪物属性参数!Q:Q,0)),"0")</f>
        <v>3</v>
      </c>
      <c r="W119" s="58" t="str">
        <f t="shared" si="6"/>
        <v>李轩辕</v>
      </c>
    </row>
    <row r="120" spans="1:23" ht="16.5" x14ac:dyDescent="0.2">
      <c r="A120" s="58">
        <f t="shared" si="7"/>
        <v>10117</v>
      </c>
      <c r="B120" s="58">
        <v>3</v>
      </c>
      <c r="C120" s="58">
        <f t="shared" si="8"/>
        <v>5</v>
      </c>
      <c r="D120" s="58" t="s">
        <v>40</v>
      </c>
      <c r="E120" s="58" t="str">
        <f>HLOOKUP(D120,主线关卡!$H:$M,MATCH(B120&amp;C120,主线关卡!$A:$A,0),FALSE)</f>
        <v>黑尔·坎普</v>
      </c>
      <c r="F120" s="58">
        <f>INDEX(主线关卡!D:D,MATCH(主线怪物!B120&amp;主线怪物!C120,主线关卡!A:A,0))</f>
        <v>20</v>
      </c>
      <c r="G120" s="58">
        <f>INDEX(怪物基础属性模板!B:B,MATCH(主线怪物!$F120,怪物基础属性模板!$A:$A,0))*IFERROR(INDEX(怪物属性参数!R:R,MATCH(主线怪物!E120,怪物属性参数!Q:Q,0)),1)</f>
        <v>281</v>
      </c>
      <c r="H120" s="58">
        <f>INDEX(怪物基础属性模板!C:C,MATCH(主线怪物!$F120,怪物基础属性模板!$A:$A,0))*IFERROR(INDEX(怪物属性参数!R:R,MATCH(主线怪物!E120,怪物属性参数!R:R,0)),1)</f>
        <v>120</v>
      </c>
      <c r="I120" s="58">
        <f>INT(INDEX(怪物基础属性模板!D:D,MATCH(主线怪物!$F120,怪物基础属性模板!$A:$A,0))*IFERROR(INDEX(怪物属性参数!R:R,MATCH(主线怪物!E120,怪物属性参数!S:S,0)),1)*INDEX(主线关卡!E:E,MATCH(主线怪物!B120&amp;主线怪物!C120,主线关卡!A:A,0)))</f>
        <v>1284</v>
      </c>
      <c r="J120" s="58">
        <v>0</v>
      </c>
      <c r="K120" s="58">
        <v>0</v>
      </c>
      <c r="L120" s="58">
        <v>0</v>
      </c>
      <c r="M120" s="58">
        <v>0</v>
      </c>
      <c r="N120" s="58">
        <v>300</v>
      </c>
      <c r="O120" s="58">
        <v>0</v>
      </c>
      <c r="P120" s="58">
        <v>0</v>
      </c>
      <c r="Q120" s="58" t="str">
        <f>IFERROR(INDEX(怪物属性参数!AD:AD,MATCH(主线怪物!E120,怪物属性参数!Q:Q,0)),IF(MOD(A120,2)=0,1303015,1301001))</f>
        <v>1301008#1302008</v>
      </c>
      <c r="R120" s="15"/>
      <c r="S120" s="58">
        <f t="shared" si="5"/>
        <v>10118</v>
      </c>
      <c r="T120" s="58">
        <f>IFERROR(INDEX(怪物属性参数!AA:AA,MATCH(主线怪物!E120,怪物属性参数!Q:Q,0)),"0")</f>
        <v>0</v>
      </c>
      <c r="U120" s="58">
        <f>IFERROR(INDEX(怪物属性参数!AB:AB,MATCH(主线怪物!E120,怪物属性参数!Q:Q,0)),"999")</f>
        <v>999</v>
      </c>
      <c r="V120" s="58">
        <f>IFERROR(INDEX(怪物属性参数!AC:AC,MATCH(主线怪物!E120,怪物属性参数!Q:Q,0)),"0")</f>
        <v>0</v>
      </c>
      <c r="W120" s="58" t="str">
        <f t="shared" si="6"/>
        <v>黑尔·坎普</v>
      </c>
    </row>
    <row r="121" spans="1:23" ht="16.5" x14ac:dyDescent="0.2">
      <c r="A121" s="58">
        <f t="shared" si="7"/>
        <v>10118</v>
      </c>
      <c r="B121" s="58">
        <v>3</v>
      </c>
      <c r="C121" s="58">
        <f t="shared" si="8"/>
        <v>5</v>
      </c>
      <c r="D121" s="58" t="s">
        <v>37</v>
      </c>
      <c r="E121" s="58" t="str">
        <f>HLOOKUP(D121,主线关卡!$H:$M,MATCH(B121&amp;C121,主线关卡!$A:$A,0),FALSE)</f>
        <v>塞伯罗斯</v>
      </c>
      <c r="F121" s="58">
        <f>INDEX(主线关卡!D:D,MATCH(主线怪物!B121&amp;主线怪物!C121,主线关卡!A:A,0))</f>
        <v>20</v>
      </c>
      <c r="G121" s="58">
        <f>INDEX(怪物基础属性模板!B:B,MATCH(主线怪物!$F121,怪物基础属性模板!$A:$A,0))*IFERROR(INDEX(怪物属性参数!R:R,MATCH(主线怪物!E121,怪物属性参数!Q:Q,0)),1)</f>
        <v>281</v>
      </c>
      <c r="H121" s="58">
        <f>INDEX(怪物基础属性模板!C:C,MATCH(主线怪物!$F121,怪物基础属性模板!$A:$A,0))*IFERROR(INDEX(怪物属性参数!R:R,MATCH(主线怪物!E121,怪物属性参数!R:R,0)),1)</f>
        <v>120</v>
      </c>
      <c r="I121" s="58">
        <f>INT(INDEX(怪物基础属性模板!D:D,MATCH(主线怪物!$F121,怪物基础属性模板!$A:$A,0))*IFERROR(INDEX(怪物属性参数!R:R,MATCH(主线怪物!E121,怪物属性参数!S:S,0)),1)*INDEX(主线关卡!E:E,MATCH(主线怪物!B121&amp;主线怪物!C121,主线关卡!A:A,0)))</f>
        <v>1284</v>
      </c>
      <c r="J121" s="58">
        <v>0</v>
      </c>
      <c r="K121" s="58">
        <v>0</v>
      </c>
      <c r="L121" s="58">
        <v>0</v>
      </c>
      <c r="M121" s="58">
        <v>0</v>
      </c>
      <c r="N121" s="58">
        <v>300</v>
      </c>
      <c r="O121" s="58">
        <v>0</v>
      </c>
      <c r="P121" s="58">
        <v>0</v>
      </c>
      <c r="Q121" s="58">
        <f>IFERROR(INDEX(怪物属性参数!AD:AD,MATCH(主线怪物!E121,怪物属性参数!Q:Q,0)),IF(MOD(A121,2)=0,1303015,1301001))</f>
        <v>1303013</v>
      </c>
      <c r="R121" s="15"/>
      <c r="S121" s="58" t="str">
        <f t="shared" si="5"/>
        <v>0</v>
      </c>
      <c r="T121" s="58">
        <f>IFERROR(INDEX(怪物属性参数!AA:AA,MATCH(主线怪物!E121,怪物属性参数!Q:Q,0)),"0")</f>
        <v>6</v>
      </c>
      <c r="U121" s="58">
        <f>IFERROR(INDEX(怪物属性参数!AB:AB,MATCH(主线怪物!E121,怪物属性参数!Q:Q,0)),"999")</f>
        <v>999</v>
      </c>
      <c r="V121" s="58">
        <f>IFERROR(INDEX(怪物属性参数!AC:AC,MATCH(主线怪物!E121,怪物属性参数!Q:Q,0)),"0")</f>
        <v>2</v>
      </c>
      <c r="W121" s="58" t="str">
        <f t="shared" si="6"/>
        <v>塞伯罗斯</v>
      </c>
    </row>
    <row r="122" spans="1:23" ht="16.5" x14ac:dyDescent="0.2">
      <c r="A122" s="58">
        <f t="shared" si="7"/>
        <v>10119</v>
      </c>
      <c r="B122" s="58">
        <v>3</v>
      </c>
      <c r="C122" s="58">
        <f t="shared" si="8"/>
        <v>5</v>
      </c>
      <c r="D122" s="58" t="s">
        <v>41</v>
      </c>
      <c r="E122" s="58" t="str">
        <f>HLOOKUP(D122,主线关卡!$H:$M,MATCH(B122&amp;C122,主线关卡!$A:$A,0),FALSE)</f>
        <v>战斗曹焱兵</v>
      </c>
      <c r="F122" s="58">
        <f>INDEX(主线关卡!D:D,MATCH(主线怪物!B122&amp;主线怪物!C122,主线关卡!A:A,0))</f>
        <v>20</v>
      </c>
      <c r="G122" s="58">
        <f>INDEX(怪物基础属性模板!B:B,MATCH(主线怪物!$F122,怪物基础属性模板!$A:$A,0))*IFERROR(INDEX(怪物属性参数!R:R,MATCH(主线怪物!E122,怪物属性参数!Q:Q,0)),1)</f>
        <v>281</v>
      </c>
      <c r="H122" s="58">
        <f>INDEX(怪物基础属性模板!C:C,MATCH(主线怪物!$F122,怪物基础属性模板!$A:$A,0))*IFERROR(INDEX(怪物属性参数!R:R,MATCH(主线怪物!E122,怪物属性参数!R:R,0)),1)</f>
        <v>120</v>
      </c>
      <c r="I122" s="58">
        <f>INT(INDEX(怪物基础属性模板!D:D,MATCH(主线怪物!$F122,怪物基础属性模板!$A:$A,0))*IFERROR(INDEX(怪物属性参数!R:R,MATCH(主线怪物!E122,怪物属性参数!S:S,0)),1)*INDEX(主线关卡!E:E,MATCH(主线怪物!B122&amp;主线怪物!C122,主线关卡!A:A,0)))</f>
        <v>1284</v>
      </c>
      <c r="J122" s="58">
        <v>0</v>
      </c>
      <c r="K122" s="58">
        <v>0</v>
      </c>
      <c r="L122" s="58">
        <v>0</v>
      </c>
      <c r="M122" s="58">
        <v>0</v>
      </c>
      <c r="N122" s="58">
        <v>300</v>
      </c>
      <c r="O122" s="58">
        <v>0</v>
      </c>
      <c r="P122" s="58">
        <v>0</v>
      </c>
      <c r="Q122" s="58" t="str">
        <f>IFERROR(INDEX(怪物属性参数!AD:AD,MATCH(主线怪物!E122,怪物属性参数!Q:Q,0)),IF(MOD(A122,2)=0,1303015,1301001))</f>
        <v>1301007#1302007</v>
      </c>
      <c r="R122" s="15"/>
      <c r="S122" s="58">
        <f t="shared" si="5"/>
        <v>10120</v>
      </c>
      <c r="T122" s="58">
        <f>IFERROR(INDEX(怪物属性参数!AA:AA,MATCH(主线怪物!E122,怪物属性参数!Q:Q,0)),"0")</f>
        <v>0</v>
      </c>
      <c r="U122" s="58">
        <f>IFERROR(INDEX(怪物属性参数!AB:AB,MATCH(主线怪物!E122,怪物属性参数!Q:Q,0)),"999")</f>
        <v>999</v>
      </c>
      <c r="V122" s="58">
        <f>IFERROR(INDEX(怪物属性参数!AC:AC,MATCH(主线怪物!E122,怪物属性参数!Q:Q,0)),"0")</f>
        <v>0</v>
      </c>
      <c r="W122" s="58" t="str">
        <f t="shared" si="6"/>
        <v>战斗曹焱兵</v>
      </c>
    </row>
    <row r="123" spans="1:23" ht="16.5" x14ac:dyDescent="0.2">
      <c r="A123" s="58">
        <f t="shared" si="7"/>
        <v>10120</v>
      </c>
      <c r="B123" s="58">
        <v>3</v>
      </c>
      <c r="C123" s="58">
        <f t="shared" si="8"/>
        <v>5</v>
      </c>
      <c r="D123" s="58" t="s">
        <v>38</v>
      </c>
      <c r="E123" s="58" t="str">
        <f>HLOOKUP(D123,主线关卡!$H:$M,MATCH(B123&amp;C123,主线关卡!$A:$A,0),FALSE)</f>
        <v>徐晃</v>
      </c>
      <c r="F123" s="58">
        <f>INDEX(主线关卡!D:D,MATCH(主线怪物!B123&amp;主线怪物!C123,主线关卡!A:A,0))</f>
        <v>20</v>
      </c>
      <c r="G123" s="58">
        <f>INDEX(怪物基础属性模板!B:B,MATCH(主线怪物!$F123,怪物基础属性模板!$A:$A,0))*IFERROR(INDEX(怪物属性参数!R:R,MATCH(主线怪物!E123,怪物属性参数!Q:Q,0)),1)</f>
        <v>281</v>
      </c>
      <c r="H123" s="58">
        <f>INDEX(怪物基础属性模板!C:C,MATCH(主线怪物!$F123,怪物基础属性模板!$A:$A,0))*IFERROR(INDEX(怪物属性参数!R:R,MATCH(主线怪物!E123,怪物属性参数!R:R,0)),1)</f>
        <v>120</v>
      </c>
      <c r="I123" s="58">
        <f>INT(INDEX(怪物基础属性模板!D:D,MATCH(主线怪物!$F123,怪物基础属性模板!$A:$A,0))*IFERROR(INDEX(怪物属性参数!R:R,MATCH(主线怪物!E123,怪物属性参数!S:S,0)),1)*INDEX(主线关卡!E:E,MATCH(主线怪物!B123&amp;主线怪物!C123,主线关卡!A:A,0)))</f>
        <v>1284</v>
      </c>
      <c r="J123" s="58">
        <v>0</v>
      </c>
      <c r="K123" s="58">
        <v>0</v>
      </c>
      <c r="L123" s="58">
        <v>0</v>
      </c>
      <c r="M123" s="58">
        <v>0</v>
      </c>
      <c r="N123" s="58">
        <v>300</v>
      </c>
      <c r="O123" s="58">
        <v>0</v>
      </c>
      <c r="P123" s="58">
        <v>0</v>
      </c>
      <c r="Q123" s="58">
        <f>IFERROR(INDEX(怪物属性参数!AD:AD,MATCH(主线怪物!E123,怪物属性参数!Q:Q,0)),IF(MOD(A123,2)=0,1303015,1301001))</f>
        <v>1303009</v>
      </c>
      <c r="R123" s="15"/>
      <c r="S123" s="58" t="str">
        <f t="shared" si="5"/>
        <v>0</v>
      </c>
      <c r="T123" s="58">
        <f>IFERROR(INDEX(怪物属性参数!AA:AA,MATCH(主线怪物!E123,怪物属性参数!Q:Q,0)),"0")</f>
        <v>4</v>
      </c>
      <c r="U123" s="58">
        <f>IFERROR(INDEX(怪物属性参数!AB:AB,MATCH(主线怪物!E123,怪物属性参数!Q:Q,0)),"999")</f>
        <v>999</v>
      </c>
      <c r="V123" s="58">
        <f>IFERROR(INDEX(怪物属性参数!AC:AC,MATCH(主线怪物!E123,怪物属性参数!Q:Q,0)),"0")</f>
        <v>2</v>
      </c>
      <c r="W123" s="58" t="str">
        <f t="shared" si="6"/>
        <v>徐晃</v>
      </c>
    </row>
    <row r="124" spans="1:23" ht="16.5" x14ac:dyDescent="0.2">
      <c r="A124" s="58">
        <f t="shared" si="7"/>
        <v>10121</v>
      </c>
      <c r="B124" s="58">
        <v>3</v>
      </c>
      <c r="C124" s="58">
        <f t="shared" si="8"/>
        <v>6</v>
      </c>
      <c r="D124" s="58" t="s">
        <v>39</v>
      </c>
      <c r="E124" s="58" t="str">
        <f>HLOOKUP(D124,主线关卡!$H:$M,MATCH(B124&amp;C124,主线关卡!$A:$A,0),FALSE)</f>
        <v>伏尸将军</v>
      </c>
      <c r="F124" s="58">
        <f>INDEX(主线关卡!D:D,MATCH(主线怪物!B124&amp;主线怪物!C124,主线关卡!A:A,0))</f>
        <v>21</v>
      </c>
      <c r="G124" s="58">
        <f>INDEX(怪物基础属性模板!B:B,MATCH(主线怪物!$F124,怪物基础属性模板!$A:$A,0))*IFERROR(INDEX(怪物属性参数!R:R,MATCH(主线怪物!E124,怪物属性参数!Q:Q,0)),1)</f>
        <v>295</v>
      </c>
      <c r="H124" s="58">
        <f>INDEX(怪物基础属性模板!C:C,MATCH(主线怪物!$F124,怪物基础属性模板!$A:$A,0))*IFERROR(INDEX(怪物属性参数!R:R,MATCH(主线怪物!E124,怪物属性参数!R:R,0)),1)</f>
        <v>127</v>
      </c>
      <c r="I124" s="58">
        <f>INT(INDEX(怪物基础属性模板!D:D,MATCH(主线怪物!$F124,怪物基础属性模板!$A:$A,0))*IFERROR(INDEX(怪物属性参数!R:R,MATCH(主线怪物!E124,怪物属性参数!S:S,0)),1)*INDEX(主线关卡!E:E,MATCH(主线怪物!B124&amp;主线怪物!C124,主线关卡!A:A,0)))</f>
        <v>1507</v>
      </c>
      <c r="J124" s="58">
        <v>0</v>
      </c>
      <c r="K124" s="58">
        <v>0</v>
      </c>
      <c r="L124" s="58">
        <v>0</v>
      </c>
      <c r="M124" s="58">
        <v>0</v>
      </c>
      <c r="N124" s="58">
        <v>300</v>
      </c>
      <c r="O124" s="58">
        <v>0</v>
      </c>
      <c r="P124" s="58">
        <v>0</v>
      </c>
      <c r="Q124" s="58" t="str">
        <f>IFERROR(INDEX(怪物属性参数!AD:AD,MATCH(主线怪物!E124,怪物属性参数!Q:Q,0)),IF(MOD(A124,2)=0,1303015,1301001))</f>
        <v>1801008#1802008</v>
      </c>
      <c r="R124" s="15"/>
      <c r="S124" s="58" t="str">
        <f t="shared" si="5"/>
        <v>0</v>
      </c>
      <c r="T124" s="58">
        <f>IFERROR(INDEX(怪物属性参数!AA:AA,MATCH(主线怪物!E124,怪物属性参数!Q:Q,0)),"0")</f>
        <v>1</v>
      </c>
      <c r="U124" s="58">
        <f>IFERROR(INDEX(怪物属性参数!AB:AB,MATCH(主线怪物!E124,怪物属性参数!Q:Q,0)),"999")</f>
        <v>999</v>
      </c>
      <c r="V124" s="58">
        <f>IFERROR(INDEX(怪物属性参数!AC:AC,MATCH(主线怪物!E124,怪物属性参数!Q:Q,0)),"0")</f>
        <v>1</v>
      </c>
      <c r="W124" s="58" t="str">
        <f t="shared" si="6"/>
        <v>伏尸将军</v>
      </c>
    </row>
    <row r="125" spans="1:23" ht="16.5" x14ac:dyDescent="0.2">
      <c r="A125" s="58">
        <f t="shared" si="7"/>
        <v>10122</v>
      </c>
      <c r="B125" s="58">
        <v>3</v>
      </c>
      <c r="C125" s="58">
        <f t="shared" si="8"/>
        <v>6</v>
      </c>
      <c r="D125" s="58" t="s">
        <v>36</v>
      </c>
      <c r="E125" s="58" t="str">
        <f>HLOOKUP(D125,主线关卡!$H:$M,MATCH(B125&amp;C125,主线关卡!$A:$A,0),FALSE)</f>
        <v/>
      </c>
      <c r="F125" s="58">
        <f>INDEX(主线关卡!D:D,MATCH(主线怪物!B125&amp;主线怪物!C125,主线关卡!A:A,0))</f>
        <v>21</v>
      </c>
      <c r="G125" s="58">
        <f>INDEX(怪物基础属性模板!B:B,MATCH(主线怪物!$F125,怪物基础属性模板!$A:$A,0))*IFERROR(INDEX(怪物属性参数!R:R,MATCH(主线怪物!E125,怪物属性参数!Q:Q,0)),1)</f>
        <v>295</v>
      </c>
      <c r="H125" s="58">
        <f>INDEX(怪物基础属性模板!C:C,MATCH(主线怪物!$F125,怪物基础属性模板!$A:$A,0))*IFERROR(INDEX(怪物属性参数!R:R,MATCH(主线怪物!E125,怪物属性参数!R:R,0)),1)</f>
        <v>127</v>
      </c>
      <c r="I125" s="58">
        <f>INT(INDEX(怪物基础属性模板!D:D,MATCH(主线怪物!$F125,怪物基础属性模板!$A:$A,0))*IFERROR(INDEX(怪物属性参数!R:R,MATCH(主线怪物!E125,怪物属性参数!S:S,0)),1)*INDEX(主线关卡!E:E,MATCH(主线怪物!B125&amp;主线怪物!C125,主线关卡!A:A,0)))</f>
        <v>1507</v>
      </c>
      <c r="J125" s="58">
        <v>0</v>
      </c>
      <c r="K125" s="58">
        <v>0</v>
      </c>
      <c r="L125" s="58">
        <v>0</v>
      </c>
      <c r="M125" s="58">
        <v>0</v>
      </c>
      <c r="N125" s="58">
        <v>300</v>
      </c>
      <c r="O125" s="58">
        <v>0</v>
      </c>
      <c r="P125" s="58">
        <v>0</v>
      </c>
      <c r="Q125" s="58">
        <f>IFERROR(INDEX(怪物属性参数!AD:AD,MATCH(主线怪物!E125,怪物属性参数!Q:Q,0)),IF(MOD(A125,2)=0,1303015,1301001))</f>
        <v>1303015</v>
      </c>
      <c r="R125" s="15"/>
      <c r="S125" s="58" t="str">
        <f t="shared" si="5"/>
        <v>0</v>
      </c>
      <c r="T125" s="58" t="str">
        <f>IFERROR(INDEX(怪物属性参数!AA:AA,MATCH(主线怪物!E125,怪物属性参数!Q:Q,0)),"0")</f>
        <v>0</v>
      </c>
      <c r="U125" s="58" t="str">
        <f>IFERROR(INDEX(怪物属性参数!AB:AB,MATCH(主线怪物!E125,怪物属性参数!Q:Q,0)),"999")</f>
        <v>999</v>
      </c>
      <c r="V125" s="58" t="str">
        <f>IFERROR(INDEX(怪物属性参数!AC:AC,MATCH(主线怪物!E125,怪物属性参数!Q:Q,0)),"0")</f>
        <v>0</v>
      </c>
      <c r="W125" s="58" t="str">
        <f t="shared" si="6"/>
        <v>于禁</v>
      </c>
    </row>
    <row r="126" spans="1:23" ht="16.5" x14ac:dyDescent="0.2">
      <c r="A126" s="58">
        <f t="shared" si="7"/>
        <v>10123</v>
      </c>
      <c r="B126" s="58">
        <v>3</v>
      </c>
      <c r="C126" s="58">
        <f t="shared" si="8"/>
        <v>6</v>
      </c>
      <c r="D126" s="58" t="s">
        <v>40</v>
      </c>
      <c r="E126" s="58" t="str">
        <f>HLOOKUP(D126,主线关卡!$H:$M,MATCH(B126&amp;C126,主线关卡!$A:$A,0),FALSE)</f>
        <v>变身后鬼将军</v>
      </c>
      <c r="F126" s="58">
        <f>INDEX(主线关卡!D:D,MATCH(主线怪物!B126&amp;主线怪物!C126,主线关卡!A:A,0))</f>
        <v>21</v>
      </c>
      <c r="G126" s="58">
        <f>INDEX(怪物基础属性模板!B:B,MATCH(主线怪物!$F126,怪物基础属性模板!$A:$A,0))*IFERROR(INDEX(怪物属性参数!R:R,MATCH(主线怪物!E126,怪物属性参数!Q:Q,0)),1)</f>
        <v>295</v>
      </c>
      <c r="H126" s="58">
        <f>INDEX(怪物基础属性模板!C:C,MATCH(主线怪物!$F126,怪物基础属性模板!$A:$A,0))*IFERROR(INDEX(怪物属性参数!R:R,MATCH(主线怪物!E126,怪物属性参数!R:R,0)),1)</f>
        <v>127</v>
      </c>
      <c r="I126" s="58">
        <f>INT(INDEX(怪物基础属性模板!D:D,MATCH(主线怪物!$F126,怪物基础属性模板!$A:$A,0))*IFERROR(INDEX(怪物属性参数!R:R,MATCH(主线怪物!E126,怪物属性参数!S:S,0)),1)*INDEX(主线关卡!E:E,MATCH(主线怪物!B126&amp;主线怪物!C126,主线关卡!A:A,0)))</f>
        <v>1507</v>
      </c>
      <c r="J126" s="58">
        <v>0</v>
      </c>
      <c r="K126" s="58">
        <v>0</v>
      </c>
      <c r="L126" s="58">
        <v>0</v>
      </c>
      <c r="M126" s="58">
        <v>0</v>
      </c>
      <c r="N126" s="58">
        <v>300</v>
      </c>
      <c r="O126" s="58">
        <v>0</v>
      </c>
      <c r="P126" s="58">
        <v>0</v>
      </c>
      <c r="Q126" s="58">
        <f>IFERROR(INDEX(怪物属性参数!AD:AD,MATCH(主线怪物!E126,怪物属性参数!Q:Q,0)),IF(MOD(A126,2)=0,1303015,1301001))</f>
        <v>1301001</v>
      </c>
      <c r="R126" s="15"/>
      <c r="S126" s="58" t="str">
        <f t="shared" si="5"/>
        <v>0</v>
      </c>
      <c r="T126" s="58" t="str">
        <f>IFERROR(INDEX(怪物属性参数!AA:AA,MATCH(主线怪物!E126,怪物属性参数!Q:Q,0)),"0")</f>
        <v>0</v>
      </c>
      <c r="U126" s="58" t="str">
        <f>IFERROR(INDEX(怪物属性参数!AB:AB,MATCH(主线怪物!E126,怪物属性参数!Q:Q,0)),"999")</f>
        <v>999</v>
      </c>
      <c r="V126" s="58" t="str">
        <f>IFERROR(INDEX(怪物属性参数!AC:AC,MATCH(主线怪物!E126,怪物属性参数!Q:Q,0)),"0")</f>
        <v>0</v>
      </c>
      <c r="W126" s="58" t="str">
        <f t="shared" si="6"/>
        <v>变身后鬼将军</v>
      </c>
    </row>
    <row r="127" spans="1:23" ht="16.5" x14ac:dyDescent="0.2">
      <c r="A127" s="58">
        <f t="shared" si="7"/>
        <v>10124</v>
      </c>
      <c r="B127" s="58">
        <v>3</v>
      </c>
      <c r="C127" s="58">
        <f t="shared" si="8"/>
        <v>6</v>
      </c>
      <c r="D127" s="58" t="s">
        <v>37</v>
      </c>
      <c r="E127" s="58" t="str">
        <f>HLOOKUP(D127,主线关卡!$H:$M,MATCH(B127&amp;C127,主线关卡!$A:$A,0),FALSE)</f>
        <v/>
      </c>
      <c r="F127" s="58">
        <f>INDEX(主线关卡!D:D,MATCH(主线怪物!B127&amp;主线怪物!C127,主线关卡!A:A,0))</f>
        <v>21</v>
      </c>
      <c r="G127" s="58">
        <f>INDEX(怪物基础属性模板!B:B,MATCH(主线怪物!$F127,怪物基础属性模板!$A:$A,0))*IFERROR(INDEX(怪物属性参数!R:R,MATCH(主线怪物!E127,怪物属性参数!Q:Q,0)),1)</f>
        <v>295</v>
      </c>
      <c r="H127" s="58">
        <f>INDEX(怪物基础属性模板!C:C,MATCH(主线怪物!$F127,怪物基础属性模板!$A:$A,0))*IFERROR(INDEX(怪物属性参数!R:R,MATCH(主线怪物!E127,怪物属性参数!R:R,0)),1)</f>
        <v>127</v>
      </c>
      <c r="I127" s="58">
        <f>INT(INDEX(怪物基础属性模板!D:D,MATCH(主线怪物!$F127,怪物基础属性模板!$A:$A,0))*IFERROR(INDEX(怪物属性参数!R:R,MATCH(主线怪物!E127,怪物属性参数!S:S,0)),1)*INDEX(主线关卡!E:E,MATCH(主线怪物!B127&amp;主线怪物!C127,主线关卡!A:A,0)))</f>
        <v>1507</v>
      </c>
      <c r="J127" s="58">
        <v>0</v>
      </c>
      <c r="K127" s="58">
        <v>0</v>
      </c>
      <c r="L127" s="58">
        <v>0</v>
      </c>
      <c r="M127" s="58">
        <v>0</v>
      </c>
      <c r="N127" s="58">
        <v>300</v>
      </c>
      <c r="O127" s="58">
        <v>0</v>
      </c>
      <c r="P127" s="58">
        <v>0</v>
      </c>
      <c r="Q127" s="58">
        <f>IFERROR(INDEX(怪物属性参数!AD:AD,MATCH(主线怪物!E127,怪物属性参数!Q:Q,0)),IF(MOD(A127,2)=0,1303015,1301001))</f>
        <v>1303015</v>
      </c>
      <c r="R127" s="15"/>
      <c r="S127" s="58" t="str">
        <f t="shared" si="5"/>
        <v>0</v>
      </c>
      <c r="T127" s="58" t="str">
        <f>IFERROR(INDEX(怪物属性参数!AA:AA,MATCH(主线怪物!E127,怪物属性参数!Q:Q,0)),"0")</f>
        <v>0</v>
      </c>
      <c r="U127" s="58" t="str">
        <f>IFERROR(INDEX(怪物属性参数!AB:AB,MATCH(主线怪物!E127,怪物属性参数!Q:Q,0)),"999")</f>
        <v>999</v>
      </c>
      <c r="V127" s="58" t="str">
        <f>IFERROR(INDEX(怪物属性参数!AC:AC,MATCH(主线怪物!E127,怪物属性参数!Q:Q,0)),"0")</f>
        <v>0</v>
      </c>
      <c r="W127" s="58" t="str">
        <f t="shared" si="6"/>
        <v>于禁</v>
      </c>
    </row>
    <row r="128" spans="1:23" ht="16.5" x14ac:dyDescent="0.2">
      <c r="A128" s="58">
        <f t="shared" si="7"/>
        <v>10125</v>
      </c>
      <c r="B128" s="58">
        <v>3</v>
      </c>
      <c r="C128" s="58">
        <f t="shared" si="8"/>
        <v>6</v>
      </c>
      <c r="D128" s="58" t="s">
        <v>41</v>
      </c>
      <c r="E128" s="58" t="str">
        <f>HLOOKUP(D128,主线关卡!$H:$M,MATCH(B128&amp;C128,主线关卡!$A:$A,0),FALSE)</f>
        <v>石瀑将军</v>
      </c>
      <c r="F128" s="58">
        <f>INDEX(主线关卡!D:D,MATCH(主线怪物!B128&amp;主线怪物!C128,主线关卡!A:A,0))</f>
        <v>21</v>
      </c>
      <c r="G128" s="58">
        <f>INDEX(怪物基础属性模板!B:B,MATCH(主线怪物!$F128,怪物基础属性模板!$A:$A,0))*IFERROR(INDEX(怪物属性参数!R:R,MATCH(主线怪物!E128,怪物属性参数!Q:Q,0)),1)</f>
        <v>295</v>
      </c>
      <c r="H128" s="58">
        <f>INDEX(怪物基础属性模板!C:C,MATCH(主线怪物!$F128,怪物基础属性模板!$A:$A,0))*IFERROR(INDEX(怪物属性参数!R:R,MATCH(主线怪物!E128,怪物属性参数!R:R,0)),1)</f>
        <v>127</v>
      </c>
      <c r="I128" s="58">
        <f>INT(INDEX(怪物基础属性模板!D:D,MATCH(主线怪物!$F128,怪物基础属性模板!$A:$A,0))*IFERROR(INDEX(怪物属性参数!R:R,MATCH(主线怪物!E128,怪物属性参数!S:S,0)),1)*INDEX(主线关卡!E:E,MATCH(主线怪物!B128&amp;主线怪物!C128,主线关卡!A:A,0)))</f>
        <v>1507</v>
      </c>
      <c r="J128" s="58">
        <v>0</v>
      </c>
      <c r="K128" s="58">
        <v>0</v>
      </c>
      <c r="L128" s="58">
        <v>0</v>
      </c>
      <c r="M128" s="58">
        <v>0</v>
      </c>
      <c r="N128" s="58">
        <v>300</v>
      </c>
      <c r="O128" s="58">
        <v>0</v>
      </c>
      <c r="P128" s="58">
        <v>0</v>
      </c>
      <c r="Q128" s="58" t="str">
        <f>IFERROR(INDEX(怪物属性参数!AD:AD,MATCH(主线怪物!E128,怪物属性参数!Q:Q,0)),IF(MOD(A128,2)=0,1303015,1301001))</f>
        <v>1801009#1802009</v>
      </c>
      <c r="R128" s="15"/>
      <c r="S128" s="58" t="str">
        <f t="shared" si="5"/>
        <v>0</v>
      </c>
      <c r="T128" s="58">
        <f>IFERROR(INDEX(怪物属性参数!AA:AA,MATCH(主线怪物!E128,怪物属性参数!Q:Q,0)),"0")</f>
        <v>1</v>
      </c>
      <c r="U128" s="58">
        <f>IFERROR(INDEX(怪物属性参数!AB:AB,MATCH(主线怪物!E128,怪物属性参数!Q:Q,0)),"999")</f>
        <v>999</v>
      </c>
      <c r="V128" s="58">
        <f>IFERROR(INDEX(怪物属性参数!AC:AC,MATCH(主线怪物!E128,怪物属性参数!Q:Q,0)),"0")</f>
        <v>1</v>
      </c>
      <c r="W128" s="58" t="str">
        <f t="shared" si="6"/>
        <v>石瀑将军</v>
      </c>
    </row>
    <row r="129" spans="1:23" ht="16.5" x14ac:dyDescent="0.2">
      <c r="A129" s="58">
        <f t="shared" si="7"/>
        <v>10126</v>
      </c>
      <c r="B129" s="58">
        <v>3</v>
      </c>
      <c r="C129" s="58">
        <f t="shared" si="8"/>
        <v>6</v>
      </c>
      <c r="D129" s="58" t="s">
        <v>38</v>
      </c>
      <c r="E129" s="58" t="str">
        <f>HLOOKUP(D129,主线关卡!$H:$M,MATCH(B129&amp;C129,主线关卡!$A:$A,0),FALSE)</f>
        <v/>
      </c>
      <c r="F129" s="58">
        <f>INDEX(主线关卡!D:D,MATCH(主线怪物!B129&amp;主线怪物!C129,主线关卡!A:A,0))</f>
        <v>21</v>
      </c>
      <c r="G129" s="58">
        <f>INDEX(怪物基础属性模板!B:B,MATCH(主线怪物!$F129,怪物基础属性模板!$A:$A,0))*IFERROR(INDEX(怪物属性参数!R:R,MATCH(主线怪物!E129,怪物属性参数!Q:Q,0)),1)</f>
        <v>295</v>
      </c>
      <c r="H129" s="58">
        <f>INDEX(怪物基础属性模板!C:C,MATCH(主线怪物!$F129,怪物基础属性模板!$A:$A,0))*IFERROR(INDEX(怪物属性参数!R:R,MATCH(主线怪物!E129,怪物属性参数!R:R,0)),1)</f>
        <v>127</v>
      </c>
      <c r="I129" s="58">
        <f>INT(INDEX(怪物基础属性模板!D:D,MATCH(主线怪物!$F129,怪物基础属性模板!$A:$A,0))*IFERROR(INDEX(怪物属性参数!R:R,MATCH(主线怪物!E129,怪物属性参数!S:S,0)),1)*INDEX(主线关卡!E:E,MATCH(主线怪物!B129&amp;主线怪物!C129,主线关卡!A:A,0)))</f>
        <v>1507</v>
      </c>
      <c r="J129" s="58">
        <v>0</v>
      </c>
      <c r="K129" s="58">
        <v>0</v>
      </c>
      <c r="L129" s="58">
        <v>0</v>
      </c>
      <c r="M129" s="58">
        <v>0</v>
      </c>
      <c r="N129" s="58">
        <v>300</v>
      </c>
      <c r="O129" s="58">
        <v>0</v>
      </c>
      <c r="P129" s="58">
        <v>0</v>
      </c>
      <c r="Q129" s="58">
        <f>IFERROR(INDEX(怪物属性参数!AD:AD,MATCH(主线怪物!E129,怪物属性参数!Q:Q,0)),IF(MOD(A129,2)=0,1303015,1301001))</f>
        <v>1303015</v>
      </c>
      <c r="R129" s="15"/>
      <c r="S129" s="58" t="str">
        <f t="shared" si="5"/>
        <v>0</v>
      </c>
      <c r="T129" s="58" t="str">
        <f>IFERROR(INDEX(怪物属性参数!AA:AA,MATCH(主线怪物!E129,怪物属性参数!Q:Q,0)),"0")</f>
        <v>0</v>
      </c>
      <c r="U129" s="58" t="str">
        <f>IFERROR(INDEX(怪物属性参数!AB:AB,MATCH(主线怪物!E129,怪物属性参数!Q:Q,0)),"999")</f>
        <v>999</v>
      </c>
      <c r="V129" s="58" t="str">
        <f>IFERROR(INDEX(怪物属性参数!AC:AC,MATCH(主线怪物!E129,怪物属性参数!Q:Q,0)),"0")</f>
        <v>0</v>
      </c>
      <c r="W129" s="58" t="str">
        <f t="shared" si="6"/>
        <v>于禁</v>
      </c>
    </row>
    <row r="130" spans="1:23" ht="16.5" x14ac:dyDescent="0.2">
      <c r="A130" s="58">
        <f t="shared" si="7"/>
        <v>10127</v>
      </c>
      <c r="B130" s="58">
        <v>3</v>
      </c>
      <c r="C130" s="58">
        <f t="shared" si="8"/>
        <v>7</v>
      </c>
      <c r="D130" s="58" t="s">
        <v>39</v>
      </c>
      <c r="E130" s="58" t="str">
        <f>HLOOKUP(D130,主线关卡!$H:$M,MATCH(B130&amp;C130,主线关卡!$A:$A,0),FALSE)</f>
        <v>战斗曹焱兵</v>
      </c>
      <c r="F130" s="58">
        <f>INDEX(主线关卡!D:D,MATCH(主线怪物!B130&amp;主线怪物!C130,主线关卡!A:A,0))</f>
        <v>22</v>
      </c>
      <c r="G130" s="58">
        <f>INDEX(怪物基础属性模板!B:B,MATCH(主线怪物!$F130,怪物基础属性模板!$A:$A,0))*IFERROR(INDEX(怪物属性参数!R:R,MATCH(主线怪物!E130,怪物属性参数!Q:Q,0)),1)</f>
        <v>309</v>
      </c>
      <c r="H130" s="58">
        <f>INDEX(怪物基础属性模板!C:C,MATCH(主线怪物!$F130,怪物基础属性模板!$A:$A,0))*IFERROR(INDEX(怪物属性参数!R:R,MATCH(主线怪物!E130,怪物属性参数!R:R,0)),1)</f>
        <v>134</v>
      </c>
      <c r="I130" s="58">
        <f>INT(INDEX(怪物基础属性模板!D:D,MATCH(主线怪物!$F130,怪物基础属性模板!$A:$A,0))*IFERROR(INDEX(怪物属性参数!R:R,MATCH(主线怪物!E130,怪物属性参数!S:S,0)),1)*INDEX(主线关卡!E:E,MATCH(主线怪物!B130&amp;主线怪物!C130,主线关卡!A:A,0)))</f>
        <v>1570</v>
      </c>
      <c r="J130" s="58">
        <v>0</v>
      </c>
      <c r="K130" s="58">
        <v>0</v>
      </c>
      <c r="L130" s="58">
        <v>0</v>
      </c>
      <c r="M130" s="58">
        <v>0</v>
      </c>
      <c r="N130" s="58">
        <v>300</v>
      </c>
      <c r="O130" s="58">
        <v>0</v>
      </c>
      <c r="P130" s="58">
        <v>0</v>
      </c>
      <c r="Q130" s="58" t="str">
        <f>IFERROR(INDEX(怪物属性参数!AD:AD,MATCH(主线怪物!E130,怪物属性参数!Q:Q,0)),IF(MOD(A130,2)=0,1303015,1301001))</f>
        <v>1301007#1302007</v>
      </c>
      <c r="R130" s="15"/>
      <c r="S130" s="58">
        <f t="shared" si="5"/>
        <v>10128</v>
      </c>
      <c r="T130" s="58">
        <f>IFERROR(INDEX(怪物属性参数!AA:AA,MATCH(主线怪物!E130,怪物属性参数!Q:Q,0)),"0")</f>
        <v>0</v>
      </c>
      <c r="U130" s="58">
        <f>IFERROR(INDEX(怪物属性参数!AB:AB,MATCH(主线怪物!E130,怪物属性参数!Q:Q,0)),"999")</f>
        <v>999</v>
      </c>
      <c r="V130" s="58">
        <f>IFERROR(INDEX(怪物属性参数!AC:AC,MATCH(主线怪物!E130,怪物属性参数!Q:Q,0)),"0")</f>
        <v>0</v>
      </c>
      <c r="W130" s="58" t="str">
        <f t="shared" si="6"/>
        <v>战斗曹焱兵</v>
      </c>
    </row>
    <row r="131" spans="1:23" ht="16.5" x14ac:dyDescent="0.2">
      <c r="A131" s="58">
        <f t="shared" si="7"/>
        <v>10128</v>
      </c>
      <c r="B131" s="58">
        <v>3</v>
      </c>
      <c r="C131" s="58">
        <f t="shared" si="8"/>
        <v>7</v>
      </c>
      <c r="D131" s="58" t="s">
        <v>36</v>
      </c>
      <c r="E131" s="58" t="str">
        <f>HLOOKUP(D131,主线关卡!$H:$M,MATCH(B131&amp;C131,主线关卡!$A:$A,0),FALSE)</f>
        <v>张郃</v>
      </c>
      <c r="F131" s="58">
        <f>INDEX(主线关卡!D:D,MATCH(主线怪物!B131&amp;主线怪物!C131,主线关卡!A:A,0))</f>
        <v>22</v>
      </c>
      <c r="G131" s="58">
        <f>INDEX(怪物基础属性模板!B:B,MATCH(主线怪物!$F131,怪物基础属性模板!$A:$A,0))*IFERROR(INDEX(怪物属性参数!R:R,MATCH(主线怪物!E131,怪物属性参数!Q:Q,0)),1)</f>
        <v>309</v>
      </c>
      <c r="H131" s="58">
        <f>INDEX(怪物基础属性模板!C:C,MATCH(主线怪物!$F131,怪物基础属性模板!$A:$A,0))*IFERROR(INDEX(怪物属性参数!R:R,MATCH(主线怪物!E131,怪物属性参数!R:R,0)),1)</f>
        <v>134</v>
      </c>
      <c r="I131" s="58">
        <f>INT(INDEX(怪物基础属性模板!D:D,MATCH(主线怪物!$F131,怪物基础属性模板!$A:$A,0))*IFERROR(INDEX(怪物属性参数!R:R,MATCH(主线怪物!E131,怪物属性参数!S:S,0)),1)*INDEX(主线关卡!E:E,MATCH(主线怪物!B131&amp;主线怪物!C131,主线关卡!A:A,0)))</f>
        <v>1570</v>
      </c>
      <c r="J131" s="58">
        <v>0</v>
      </c>
      <c r="K131" s="58">
        <v>0</v>
      </c>
      <c r="L131" s="58">
        <v>0</v>
      </c>
      <c r="M131" s="58">
        <v>0</v>
      </c>
      <c r="N131" s="58">
        <v>300</v>
      </c>
      <c r="O131" s="58">
        <v>0</v>
      </c>
      <c r="P131" s="58">
        <v>0</v>
      </c>
      <c r="Q131" s="58">
        <f>IFERROR(INDEX(怪物属性参数!AD:AD,MATCH(主线怪物!E131,怪物属性参数!Q:Q,0)),IF(MOD(A131,2)=0,1303015,1301001))</f>
        <v>1303010</v>
      </c>
      <c r="R131" s="15"/>
      <c r="S131" s="58" t="str">
        <f t="shared" si="5"/>
        <v>0</v>
      </c>
      <c r="T131" s="58">
        <f>IFERROR(INDEX(怪物属性参数!AA:AA,MATCH(主线怪物!E131,怪物属性参数!Q:Q,0)),"0")</f>
        <v>6</v>
      </c>
      <c r="U131" s="58">
        <f>IFERROR(INDEX(怪物属性参数!AB:AB,MATCH(主线怪物!E131,怪物属性参数!Q:Q,0)),"999")</f>
        <v>999</v>
      </c>
      <c r="V131" s="58">
        <f>IFERROR(INDEX(怪物属性参数!AC:AC,MATCH(主线怪物!E131,怪物属性参数!Q:Q,0)),"0")</f>
        <v>3</v>
      </c>
      <c r="W131" s="58" t="str">
        <f t="shared" si="6"/>
        <v>张郃</v>
      </c>
    </row>
    <row r="132" spans="1:23" ht="16.5" x14ac:dyDescent="0.2">
      <c r="A132" s="58">
        <f t="shared" si="7"/>
        <v>10129</v>
      </c>
      <c r="B132" s="58">
        <v>3</v>
      </c>
      <c r="C132" s="58">
        <f t="shared" si="8"/>
        <v>7</v>
      </c>
      <c r="D132" s="58" t="s">
        <v>40</v>
      </c>
      <c r="E132" s="58" t="str">
        <f>HLOOKUP(D132,主线关卡!$H:$M,MATCH(B132&amp;C132,主线关卡!$A:$A,0),FALSE)</f>
        <v>常服曹焱兵</v>
      </c>
      <c r="F132" s="58">
        <f>INDEX(主线关卡!D:D,MATCH(主线怪物!B132&amp;主线怪物!C132,主线关卡!A:A,0))</f>
        <v>22</v>
      </c>
      <c r="G132" s="58">
        <f>INDEX(怪物基础属性模板!B:B,MATCH(主线怪物!$F132,怪物基础属性模板!$A:$A,0))*IFERROR(INDEX(怪物属性参数!R:R,MATCH(主线怪物!E132,怪物属性参数!Q:Q,0)),1)</f>
        <v>309</v>
      </c>
      <c r="H132" s="58">
        <f>INDEX(怪物基础属性模板!C:C,MATCH(主线怪物!$F132,怪物基础属性模板!$A:$A,0))*IFERROR(INDEX(怪物属性参数!R:R,MATCH(主线怪物!E132,怪物属性参数!R:R,0)),1)</f>
        <v>134</v>
      </c>
      <c r="I132" s="58">
        <f>INT(INDEX(怪物基础属性模板!D:D,MATCH(主线怪物!$F132,怪物基础属性模板!$A:$A,0))*IFERROR(INDEX(怪物属性参数!R:R,MATCH(主线怪物!E132,怪物属性参数!S:S,0)),1)*INDEX(主线关卡!E:E,MATCH(主线怪物!B132&amp;主线怪物!C132,主线关卡!A:A,0)))</f>
        <v>1570</v>
      </c>
      <c r="J132" s="58">
        <v>0</v>
      </c>
      <c r="K132" s="58">
        <v>0</v>
      </c>
      <c r="L132" s="58">
        <v>0</v>
      </c>
      <c r="M132" s="58">
        <v>0</v>
      </c>
      <c r="N132" s="58">
        <v>300</v>
      </c>
      <c r="O132" s="58">
        <v>0</v>
      </c>
      <c r="P132" s="58">
        <v>0</v>
      </c>
      <c r="Q132" s="58" t="str">
        <f>IFERROR(INDEX(怪物属性参数!AD:AD,MATCH(主线怪物!E132,怪物属性参数!Q:Q,0)),IF(MOD(A132,2)=0,1303015,1301001))</f>
        <v>1301001#1302001</v>
      </c>
      <c r="R132" s="15"/>
      <c r="S132" s="58">
        <f t="shared" si="5"/>
        <v>10130</v>
      </c>
      <c r="T132" s="58">
        <f>IFERROR(INDEX(怪物属性参数!AA:AA,MATCH(主线怪物!E132,怪物属性参数!Q:Q,0)),"0")</f>
        <v>0</v>
      </c>
      <c r="U132" s="58">
        <f>IFERROR(INDEX(怪物属性参数!AB:AB,MATCH(主线怪物!E132,怪物属性参数!Q:Q,0)),"999")</f>
        <v>999</v>
      </c>
      <c r="V132" s="58">
        <f>IFERROR(INDEX(怪物属性参数!AC:AC,MATCH(主线怪物!E132,怪物属性参数!Q:Q,0)),"0")</f>
        <v>0</v>
      </c>
      <c r="W132" s="58" t="str">
        <f t="shared" si="6"/>
        <v>常服曹焱兵</v>
      </c>
    </row>
    <row r="133" spans="1:23" ht="16.5" x14ac:dyDescent="0.2">
      <c r="A133" s="58">
        <f t="shared" si="7"/>
        <v>10130</v>
      </c>
      <c r="B133" s="58">
        <v>3</v>
      </c>
      <c r="C133" s="58">
        <f t="shared" si="8"/>
        <v>7</v>
      </c>
      <c r="D133" s="58" t="s">
        <v>37</v>
      </c>
      <c r="E133" s="58" t="str">
        <f>HLOOKUP(D133,主线关卡!$H:$M,MATCH(B133&amp;C133,主线关卡!$A:$A,0),FALSE)</f>
        <v>典韦</v>
      </c>
      <c r="F133" s="58">
        <f>INDEX(主线关卡!D:D,MATCH(主线怪物!B133&amp;主线怪物!C133,主线关卡!A:A,0))</f>
        <v>22</v>
      </c>
      <c r="G133" s="58">
        <f>INDEX(怪物基础属性模板!B:B,MATCH(主线怪物!$F133,怪物基础属性模板!$A:$A,0))*IFERROR(INDEX(怪物属性参数!R:R,MATCH(主线怪物!E133,怪物属性参数!Q:Q,0)),1)</f>
        <v>309</v>
      </c>
      <c r="H133" s="58">
        <f>INDEX(怪物基础属性模板!C:C,MATCH(主线怪物!$F133,怪物基础属性模板!$A:$A,0))*IFERROR(INDEX(怪物属性参数!R:R,MATCH(主线怪物!E133,怪物属性参数!R:R,0)),1)</f>
        <v>134</v>
      </c>
      <c r="I133" s="58">
        <f>INT(INDEX(怪物基础属性模板!D:D,MATCH(主线怪物!$F133,怪物基础属性模板!$A:$A,0))*IFERROR(INDEX(怪物属性参数!R:R,MATCH(主线怪物!E133,怪物属性参数!S:S,0)),1)*INDEX(主线关卡!E:E,MATCH(主线怪物!B133&amp;主线怪物!C133,主线关卡!A:A,0)))</f>
        <v>1570</v>
      </c>
      <c r="J133" s="58">
        <v>0</v>
      </c>
      <c r="K133" s="58">
        <v>0</v>
      </c>
      <c r="L133" s="58">
        <v>0</v>
      </c>
      <c r="M133" s="58">
        <v>0</v>
      </c>
      <c r="N133" s="58">
        <v>300</v>
      </c>
      <c r="O133" s="58">
        <v>0</v>
      </c>
      <c r="P133" s="58">
        <v>0</v>
      </c>
      <c r="Q133" s="58">
        <f>IFERROR(INDEX(怪物属性参数!AD:AD,MATCH(主线怪物!E133,怪物属性参数!Q:Q,0)),IF(MOD(A133,2)=0,1303015,1301001))</f>
        <v>1303003</v>
      </c>
      <c r="R133" s="15"/>
      <c r="S133" s="58" t="str">
        <f t="shared" ref="S133:S196" si="9">IF(MOD(A133,2)=0,"0",IF(E134="","0",A134))</f>
        <v>0</v>
      </c>
      <c r="T133" s="58">
        <f>IFERROR(INDEX(怪物属性参数!AA:AA,MATCH(主线怪物!E133,怪物属性参数!Q:Q,0)),"0")</f>
        <v>4</v>
      </c>
      <c r="U133" s="58">
        <f>IFERROR(INDEX(怪物属性参数!AB:AB,MATCH(主线怪物!E133,怪物属性参数!Q:Q,0)),"999")</f>
        <v>999</v>
      </c>
      <c r="V133" s="58">
        <f>IFERROR(INDEX(怪物属性参数!AC:AC,MATCH(主线怪物!E133,怪物属性参数!Q:Q,0)),"0")</f>
        <v>2</v>
      </c>
      <c r="W133" s="58" t="str">
        <f t="shared" ref="W133:W196" si="10">IF(OR(E133=0,E133="")=TRUE,IF(MOD(A133,2)=0,"于禁","常服曹焱兵"),E133)</f>
        <v>典韦</v>
      </c>
    </row>
    <row r="134" spans="1:23" ht="16.5" x14ac:dyDescent="0.2">
      <c r="A134" s="58">
        <f t="shared" ref="A134:A197" si="11">A133+1</f>
        <v>10131</v>
      </c>
      <c r="B134" s="58">
        <v>3</v>
      </c>
      <c r="C134" s="58">
        <f t="shared" si="8"/>
        <v>7</v>
      </c>
      <c r="D134" s="58" t="s">
        <v>41</v>
      </c>
      <c r="E134" s="58" t="str">
        <f>HLOOKUP(D134,主线关卡!$H:$M,MATCH(B134&amp;C134,主线关卡!$A:$A,0),FALSE)</f>
        <v>刘羽禅</v>
      </c>
      <c r="F134" s="58">
        <f>INDEX(主线关卡!D:D,MATCH(主线怪物!B134&amp;主线怪物!C134,主线关卡!A:A,0))</f>
        <v>22</v>
      </c>
      <c r="G134" s="58">
        <f>INDEX(怪物基础属性模板!B:B,MATCH(主线怪物!$F134,怪物基础属性模板!$A:$A,0))*IFERROR(INDEX(怪物属性参数!R:R,MATCH(主线怪物!E134,怪物属性参数!Q:Q,0)),1)</f>
        <v>309</v>
      </c>
      <c r="H134" s="58">
        <f>INDEX(怪物基础属性模板!C:C,MATCH(主线怪物!$F134,怪物基础属性模板!$A:$A,0))*IFERROR(INDEX(怪物属性参数!R:R,MATCH(主线怪物!E134,怪物属性参数!R:R,0)),1)</f>
        <v>134</v>
      </c>
      <c r="I134" s="58">
        <f>INT(INDEX(怪物基础属性模板!D:D,MATCH(主线怪物!$F134,怪物基础属性模板!$A:$A,0))*IFERROR(INDEX(怪物属性参数!R:R,MATCH(主线怪物!E134,怪物属性参数!S:S,0)),1)*INDEX(主线关卡!E:E,MATCH(主线怪物!B134&amp;主线怪物!C134,主线关卡!A:A,0)))</f>
        <v>1570</v>
      </c>
      <c r="J134" s="58">
        <v>0</v>
      </c>
      <c r="K134" s="58">
        <v>0</v>
      </c>
      <c r="L134" s="58">
        <v>0</v>
      </c>
      <c r="M134" s="58">
        <v>0</v>
      </c>
      <c r="N134" s="58">
        <v>300</v>
      </c>
      <c r="O134" s="58">
        <v>0</v>
      </c>
      <c r="P134" s="58">
        <v>0</v>
      </c>
      <c r="Q134" s="58" t="str">
        <f>IFERROR(INDEX(怪物属性参数!AD:AD,MATCH(主线怪物!E134,怪物属性参数!Q:Q,0)),IF(MOD(A134,2)=0,1303015,1301001))</f>
        <v>1301005#1302005</v>
      </c>
      <c r="R134" s="15"/>
      <c r="S134" s="58">
        <f t="shared" si="9"/>
        <v>10132</v>
      </c>
      <c r="T134" s="58">
        <f>IFERROR(INDEX(怪物属性参数!AA:AA,MATCH(主线怪物!E134,怪物属性参数!Q:Q,0)),"0")</f>
        <v>0</v>
      </c>
      <c r="U134" s="58">
        <f>IFERROR(INDEX(怪物属性参数!AB:AB,MATCH(主线怪物!E134,怪物属性参数!Q:Q,0)),"999")</f>
        <v>999</v>
      </c>
      <c r="V134" s="58">
        <f>IFERROR(INDEX(怪物属性参数!AC:AC,MATCH(主线怪物!E134,怪物属性参数!Q:Q,0)),"0")</f>
        <v>0</v>
      </c>
      <c r="W134" s="58" t="str">
        <f t="shared" si="10"/>
        <v>刘羽禅</v>
      </c>
    </row>
    <row r="135" spans="1:23" ht="16.5" x14ac:dyDescent="0.2">
      <c r="A135" s="58">
        <f t="shared" si="11"/>
        <v>10132</v>
      </c>
      <c r="B135" s="58">
        <v>3</v>
      </c>
      <c r="C135" s="58">
        <f t="shared" si="8"/>
        <v>7</v>
      </c>
      <c r="D135" s="58" t="s">
        <v>38</v>
      </c>
      <c r="E135" s="58" t="str">
        <f>HLOOKUP(D135,主线关卡!$H:$M,MATCH(B135&amp;C135,主线关卡!$A:$A,0),FALSE)</f>
        <v>关羽</v>
      </c>
      <c r="F135" s="58">
        <f>INDEX(主线关卡!D:D,MATCH(主线怪物!B135&amp;主线怪物!C135,主线关卡!A:A,0))</f>
        <v>22</v>
      </c>
      <c r="G135" s="58">
        <f>INDEX(怪物基础属性模板!B:B,MATCH(主线怪物!$F135,怪物基础属性模板!$A:$A,0))*IFERROR(INDEX(怪物属性参数!R:R,MATCH(主线怪物!E135,怪物属性参数!Q:Q,0)),1)</f>
        <v>309</v>
      </c>
      <c r="H135" s="58">
        <f>INDEX(怪物基础属性模板!C:C,MATCH(主线怪物!$F135,怪物基础属性模板!$A:$A,0))*IFERROR(INDEX(怪物属性参数!R:R,MATCH(主线怪物!E135,怪物属性参数!R:R,0)),1)</f>
        <v>134</v>
      </c>
      <c r="I135" s="58">
        <f>INT(INDEX(怪物基础属性模板!D:D,MATCH(主线怪物!$F135,怪物基础属性模板!$A:$A,0))*IFERROR(INDEX(怪物属性参数!R:R,MATCH(主线怪物!E135,怪物属性参数!S:S,0)),1)*INDEX(主线关卡!E:E,MATCH(主线怪物!B135&amp;主线怪物!C135,主线关卡!A:A,0)))</f>
        <v>1570</v>
      </c>
      <c r="J135" s="58">
        <v>0</v>
      </c>
      <c r="K135" s="58">
        <v>0</v>
      </c>
      <c r="L135" s="58">
        <v>0</v>
      </c>
      <c r="M135" s="58">
        <v>0</v>
      </c>
      <c r="N135" s="58">
        <v>300</v>
      </c>
      <c r="O135" s="58">
        <v>0</v>
      </c>
      <c r="P135" s="58">
        <v>0</v>
      </c>
      <c r="Q135" s="58">
        <f>IFERROR(INDEX(怪物属性参数!AD:AD,MATCH(主线怪物!E135,怪物属性参数!Q:Q,0)),IF(MOD(A135,2)=0,1303015,1301001))</f>
        <v>1303001</v>
      </c>
      <c r="R135" s="15"/>
      <c r="S135" s="58" t="str">
        <f t="shared" si="9"/>
        <v>0</v>
      </c>
      <c r="T135" s="58">
        <f>IFERROR(INDEX(怪物属性参数!AA:AA,MATCH(主线怪物!E135,怪物属性参数!Q:Q,0)),"0")</f>
        <v>6</v>
      </c>
      <c r="U135" s="58">
        <f>IFERROR(INDEX(怪物属性参数!AB:AB,MATCH(主线怪物!E135,怪物属性参数!Q:Q,0)),"999")</f>
        <v>999</v>
      </c>
      <c r="V135" s="58">
        <f>IFERROR(INDEX(怪物属性参数!AC:AC,MATCH(主线怪物!E135,怪物属性参数!Q:Q,0)),"0")</f>
        <v>1</v>
      </c>
      <c r="W135" s="58" t="str">
        <f t="shared" si="10"/>
        <v>关羽</v>
      </c>
    </row>
    <row r="136" spans="1:23" ht="16.5" x14ac:dyDescent="0.2">
      <c r="A136" s="58">
        <f t="shared" si="11"/>
        <v>10133</v>
      </c>
      <c r="B136" s="58">
        <v>3</v>
      </c>
      <c r="C136" s="58">
        <f t="shared" si="8"/>
        <v>8</v>
      </c>
      <c r="D136" s="58" t="s">
        <v>39</v>
      </c>
      <c r="E136" s="58" t="str">
        <f>HLOOKUP(D136,主线关卡!$H:$M,MATCH(B136&amp;C136,主线关卡!$A:$A,0),FALSE)</f>
        <v>战斗夏玲</v>
      </c>
      <c r="F136" s="58">
        <f>INDEX(主线关卡!D:D,MATCH(主线怪物!B136&amp;主线怪物!C136,主线关卡!A:A,0))</f>
        <v>23</v>
      </c>
      <c r="G136" s="58">
        <f>INDEX(怪物基础属性模板!B:B,MATCH(主线怪物!$F136,怪物基础属性模板!$A:$A,0))*IFERROR(INDEX(怪物属性参数!R:R,MATCH(主线怪物!E136,怪物属性参数!Q:Q,0)),1)</f>
        <v>323</v>
      </c>
      <c r="H136" s="58">
        <f>INDEX(怪物基础属性模板!C:C,MATCH(主线怪物!$F136,怪物基础属性模板!$A:$A,0))*IFERROR(INDEX(怪物属性参数!R:R,MATCH(主线怪物!E136,怪物属性参数!R:R,0)),1)</f>
        <v>141</v>
      </c>
      <c r="I136" s="58">
        <f>INT(INDEX(怪物基础属性模板!D:D,MATCH(主线怪物!$F136,怪物基础属性模板!$A:$A,0))*IFERROR(INDEX(怪物属性参数!R:R,MATCH(主线怪物!E136,怪物属性参数!S:S,0)),1)*INDEX(主线关卡!E:E,MATCH(主线怪物!B136&amp;主线怪物!C136,主线关卡!A:A,0)))</f>
        <v>1633</v>
      </c>
      <c r="J136" s="58">
        <v>0</v>
      </c>
      <c r="K136" s="58">
        <v>0</v>
      </c>
      <c r="L136" s="58">
        <v>0</v>
      </c>
      <c r="M136" s="58">
        <v>0</v>
      </c>
      <c r="N136" s="58">
        <v>300</v>
      </c>
      <c r="O136" s="58">
        <v>0</v>
      </c>
      <c r="P136" s="58">
        <v>0</v>
      </c>
      <c r="Q136" s="58" t="str">
        <f>IFERROR(INDEX(怪物属性参数!AD:AD,MATCH(主线怪物!E136,怪物属性参数!Q:Q,0)),IF(MOD(A136,2)=0,1303015,1301001))</f>
        <v>1301003#1302003</v>
      </c>
      <c r="R136" s="15"/>
      <c r="S136" s="58">
        <f t="shared" si="9"/>
        <v>10134</v>
      </c>
      <c r="T136" s="58">
        <f>IFERROR(INDEX(怪物属性参数!AA:AA,MATCH(主线怪物!E136,怪物属性参数!Q:Q,0)),"0")</f>
        <v>0</v>
      </c>
      <c r="U136" s="58">
        <f>IFERROR(INDEX(怪物属性参数!AB:AB,MATCH(主线怪物!E136,怪物属性参数!Q:Q,0)),"999")</f>
        <v>999</v>
      </c>
      <c r="V136" s="58">
        <f>IFERROR(INDEX(怪物属性参数!AC:AC,MATCH(主线怪物!E136,怪物属性参数!Q:Q,0)),"0")</f>
        <v>0</v>
      </c>
      <c r="W136" s="58" t="str">
        <f t="shared" si="10"/>
        <v>战斗夏玲</v>
      </c>
    </row>
    <row r="137" spans="1:23" ht="16.5" x14ac:dyDescent="0.2">
      <c r="A137" s="58">
        <f t="shared" si="11"/>
        <v>10134</v>
      </c>
      <c r="B137" s="58">
        <v>3</v>
      </c>
      <c r="C137" s="58">
        <f t="shared" si="8"/>
        <v>8</v>
      </c>
      <c r="D137" s="58" t="s">
        <v>36</v>
      </c>
      <c r="E137" s="58" t="str">
        <f>HLOOKUP(D137,主线关卡!$H:$M,MATCH(B137&amp;C137,主线关卡!$A:$A,0),FALSE)</f>
        <v>李轩辕</v>
      </c>
      <c r="F137" s="58">
        <f>INDEX(主线关卡!D:D,MATCH(主线怪物!B137&amp;主线怪物!C137,主线关卡!A:A,0))</f>
        <v>23</v>
      </c>
      <c r="G137" s="58">
        <f>INDEX(怪物基础属性模板!B:B,MATCH(主线怪物!$F137,怪物基础属性模板!$A:$A,0))*IFERROR(INDEX(怪物属性参数!R:R,MATCH(主线怪物!E137,怪物属性参数!Q:Q,0)),1)</f>
        <v>323</v>
      </c>
      <c r="H137" s="58">
        <f>INDEX(怪物基础属性模板!C:C,MATCH(主线怪物!$F137,怪物基础属性模板!$A:$A,0))*IFERROR(INDEX(怪物属性参数!R:R,MATCH(主线怪物!E137,怪物属性参数!R:R,0)),1)</f>
        <v>141</v>
      </c>
      <c r="I137" s="58">
        <f>INT(INDEX(怪物基础属性模板!D:D,MATCH(主线怪物!$F137,怪物基础属性模板!$A:$A,0))*IFERROR(INDEX(怪物属性参数!R:R,MATCH(主线怪物!E137,怪物属性参数!S:S,0)),1)*INDEX(主线关卡!E:E,MATCH(主线怪物!B137&amp;主线怪物!C137,主线关卡!A:A,0)))</f>
        <v>1633</v>
      </c>
      <c r="J137" s="58">
        <v>0</v>
      </c>
      <c r="K137" s="58">
        <v>0</v>
      </c>
      <c r="L137" s="58">
        <v>0</v>
      </c>
      <c r="M137" s="58">
        <v>0</v>
      </c>
      <c r="N137" s="58">
        <v>300</v>
      </c>
      <c r="O137" s="58">
        <v>0</v>
      </c>
      <c r="P137" s="58">
        <v>0</v>
      </c>
      <c r="Q137" s="58">
        <f>IFERROR(INDEX(怪物属性参数!AD:AD,MATCH(主线怪物!E137,怪物属性参数!Q:Q,0)),IF(MOD(A137,2)=0,1303015,1301001))</f>
        <v>1303005</v>
      </c>
      <c r="R137" s="15"/>
      <c r="S137" s="58" t="str">
        <f t="shared" si="9"/>
        <v>0</v>
      </c>
      <c r="T137" s="58">
        <f>IFERROR(INDEX(怪物属性参数!AA:AA,MATCH(主线怪物!E137,怪物属性参数!Q:Q,0)),"0")</f>
        <v>2</v>
      </c>
      <c r="U137" s="58">
        <f>IFERROR(INDEX(怪物属性参数!AB:AB,MATCH(主线怪物!E137,怪物属性参数!Q:Q,0)),"999")</f>
        <v>999</v>
      </c>
      <c r="V137" s="58">
        <f>IFERROR(INDEX(怪物属性参数!AC:AC,MATCH(主线怪物!E137,怪物属性参数!Q:Q,0)),"0")</f>
        <v>3</v>
      </c>
      <c r="W137" s="58" t="str">
        <f t="shared" si="10"/>
        <v>李轩辕</v>
      </c>
    </row>
    <row r="138" spans="1:23" ht="16.5" x14ac:dyDescent="0.2">
      <c r="A138" s="58">
        <f t="shared" si="11"/>
        <v>10135</v>
      </c>
      <c r="B138" s="58">
        <v>3</v>
      </c>
      <c r="C138" s="58">
        <f t="shared" si="8"/>
        <v>8</v>
      </c>
      <c r="D138" s="58" t="s">
        <v>40</v>
      </c>
      <c r="E138" s="58" t="str">
        <f>HLOOKUP(D138,主线关卡!$H:$M,MATCH(B138&amp;C138,主线关卡!$A:$A,0),FALSE)</f>
        <v>阎风吒</v>
      </c>
      <c r="F138" s="58">
        <f>INDEX(主线关卡!D:D,MATCH(主线怪物!B138&amp;主线怪物!C138,主线关卡!A:A,0))</f>
        <v>23</v>
      </c>
      <c r="G138" s="58">
        <f>INDEX(怪物基础属性模板!B:B,MATCH(主线怪物!$F138,怪物基础属性模板!$A:$A,0))*IFERROR(INDEX(怪物属性参数!R:R,MATCH(主线怪物!E138,怪物属性参数!Q:Q,0)),1)</f>
        <v>323</v>
      </c>
      <c r="H138" s="58">
        <f>INDEX(怪物基础属性模板!C:C,MATCH(主线怪物!$F138,怪物基础属性模板!$A:$A,0))*IFERROR(INDEX(怪物属性参数!R:R,MATCH(主线怪物!E138,怪物属性参数!R:R,0)),1)</f>
        <v>141</v>
      </c>
      <c r="I138" s="58">
        <f>INT(INDEX(怪物基础属性模板!D:D,MATCH(主线怪物!$F138,怪物基础属性模板!$A:$A,0))*IFERROR(INDEX(怪物属性参数!R:R,MATCH(主线怪物!E138,怪物属性参数!S:S,0)),1)*INDEX(主线关卡!E:E,MATCH(主线怪物!B138&amp;主线怪物!C138,主线关卡!A:A,0)))</f>
        <v>1633</v>
      </c>
      <c r="J138" s="58">
        <v>0</v>
      </c>
      <c r="K138" s="58">
        <v>0</v>
      </c>
      <c r="L138" s="58">
        <v>0</v>
      </c>
      <c r="M138" s="58">
        <v>0</v>
      </c>
      <c r="N138" s="58">
        <v>300</v>
      </c>
      <c r="O138" s="58">
        <v>0</v>
      </c>
      <c r="P138" s="58">
        <v>0</v>
      </c>
      <c r="Q138" s="58" t="str">
        <f>IFERROR(INDEX(怪物属性参数!AD:AD,MATCH(主线怪物!E138,怪物属性参数!Q:Q,0)),IF(MOD(A138,2)=0,1303015,1301001))</f>
        <v>1301011#1302011</v>
      </c>
      <c r="R138" s="15"/>
      <c r="S138" s="58">
        <f t="shared" si="9"/>
        <v>10136</v>
      </c>
      <c r="T138" s="58">
        <f>IFERROR(INDEX(怪物属性参数!AA:AA,MATCH(主线怪物!E138,怪物属性参数!Q:Q,0)),"0")</f>
        <v>0</v>
      </c>
      <c r="U138" s="58">
        <f>IFERROR(INDEX(怪物属性参数!AB:AB,MATCH(主线怪物!E138,怪物属性参数!Q:Q,0)),"999")</f>
        <v>999</v>
      </c>
      <c r="V138" s="58">
        <f>IFERROR(INDEX(怪物属性参数!AC:AC,MATCH(主线怪物!E138,怪物属性参数!Q:Q,0)),"0")</f>
        <v>0</v>
      </c>
      <c r="W138" s="58" t="str">
        <f t="shared" si="10"/>
        <v>阎风吒</v>
      </c>
    </row>
    <row r="139" spans="1:23" ht="16.5" x14ac:dyDescent="0.2">
      <c r="A139" s="58">
        <f t="shared" si="11"/>
        <v>10136</v>
      </c>
      <c r="B139" s="58">
        <v>3</v>
      </c>
      <c r="C139" s="58">
        <f t="shared" si="8"/>
        <v>8</v>
      </c>
      <c r="D139" s="58" t="s">
        <v>37</v>
      </c>
      <c r="E139" s="58" t="str">
        <f>HLOOKUP(D139,主线关卡!$H:$M,MATCH(B139&amp;C139,主线关卡!$A:$A,0),FALSE)</f>
        <v>飞廉</v>
      </c>
      <c r="F139" s="58">
        <f>INDEX(主线关卡!D:D,MATCH(主线怪物!B139&amp;主线怪物!C139,主线关卡!A:A,0))</f>
        <v>23</v>
      </c>
      <c r="G139" s="58">
        <f>INDEX(怪物基础属性模板!B:B,MATCH(主线怪物!$F139,怪物基础属性模板!$A:$A,0))*IFERROR(INDEX(怪物属性参数!R:R,MATCH(主线怪物!E139,怪物属性参数!Q:Q,0)),1)</f>
        <v>323</v>
      </c>
      <c r="H139" s="58">
        <f>INDEX(怪物基础属性模板!C:C,MATCH(主线怪物!$F139,怪物基础属性模板!$A:$A,0))*IFERROR(INDEX(怪物属性参数!R:R,MATCH(主线怪物!E139,怪物属性参数!R:R,0)),1)</f>
        <v>141</v>
      </c>
      <c r="I139" s="58">
        <f>INT(INDEX(怪物基础属性模板!D:D,MATCH(主线怪物!$F139,怪物基础属性模板!$A:$A,0))*IFERROR(INDEX(怪物属性参数!R:R,MATCH(主线怪物!E139,怪物属性参数!S:S,0)),1)*INDEX(主线关卡!E:E,MATCH(主线怪物!B139&amp;主线怪物!C139,主线关卡!A:A,0)))</f>
        <v>1633</v>
      </c>
      <c r="J139" s="58">
        <v>0</v>
      </c>
      <c r="K139" s="58">
        <v>0</v>
      </c>
      <c r="L139" s="58">
        <v>0</v>
      </c>
      <c r="M139" s="58">
        <v>0</v>
      </c>
      <c r="N139" s="58">
        <v>300</v>
      </c>
      <c r="O139" s="58">
        <v>0</v>
      </c>
      <c r="P139" s="58">
        <v>0</v>
      </c>
      <c r="Q139" s="58">
        <f>IFERROR(INDEX(怪物属性参数!AD:AD,MATCH(主线怪物!E139,怪物属性参数!Q:Q,0)),IF(MOD(A139,2)=0,1303015,1301001))</f>
        <v>1303017</v>
      </c>
      <c r="R139" s="15"/>
      <c r="S139" s="58" t="str">
        <f t="shared" si="9"/>
        <v>0</v>
      </c>
      <c r="T139" s="58">
        <f>IFERROR(INDEX(怪物属性参数!AA:AA,MATCH(主线怪物!E139,怪物属性参数!Q:Q,0)),"0")</f>
        <v>4</v>
      </c>
      <c r="U139" s="58">
        <f>IFERROR(INDEX(怪物属性参数!AB:AB,MATCH(主线怪物!E139,怪物属性参数!Q:Q,0)),"999")</f>
        <v>999</v>
      </c>
      <c r="V139" s="58">
        <f>IFERROR(INDEX(怪物属性参数!AC:AC,MATCH(主线怪物!E139,怪物属性参数!Q:Q,0)),"0")</f>
        <v>2</v>
      </c>
      <c r="W139" s="58" t="str">
        <f t="shared" si="10"/>
        <v>飞廉</v>
      </c>
    </row>
    <row r="140" spans="1:23" ht="16.5" x14ac:dyDescent="0.2">
      <c r="A140" s="58">
        <f t="shared" si="11"/>
        <v>10137</v>
      </c>
      <c r="B140" s="58">
        <v>3</v>
      </c>
      <c r="C140" s="58">
        <f t="shared" si="8"/>
        <v>8</v>
      </c>
      <c r="D140" s="58" t="s">
        <v>41</v>
      </c>
      <c r="E140" s="58" t="str">
        <f>HLOOKUP(D140,主线关卡!$H:$M,MATCH(B140&amp;C140,主线关卡!$A:$A,0),FALSE)</f>
        <v>常服曹焱兵</v>
      </c>
      <c r="F140" s="58">
        <f>INDEX(主线关卡!D:D,MATCH(主线怪物!B140&amp;主线怪物!C140,主线关卡!A:A,0))</f>
        <v>23</v>
      </c>
      <c r="G140" s="58">
        <f>INDEX(怪物基础属性模板!B:B,MATCH(主线怪物!$F140,怪物基础属性模板!$A:$A,0))*IFERROR(INDEX(怪物属性参数!R:R,MATCH(主线怪物!E140,怪物属性参数!Q:Q,0)),1)</f>
        <v>323</v>
      </c>
      <c r="H140" s="58">
        <f>INDEX(怪物基础属性模板!C:C,MATCH(主线怪物!$F140,怪物基础属性模板!$A:$A,0))*IFERROR(INDEX(怪物属性参数!R:R,MATCH(主线怪物!E140,怪物属性参数!R:R,0)),1)</f>
        <v>141</v>
      </c>
      <c r="I140" s="58">
        <f>INT(INDEX(怪物基础属性模板!D:D,MATCH(主线怪物!$F140,怪物基础属性模板!$A:$A,0))*IFERROR(INDEX(怪物属性参数!R:R,MATCH(主线怪物!E140,怪物属性参数!S:S,0)),1)*INDEX(主线关卡!E:E,MATCH(主线怪物!B140&amp;主线怪物!C140,主线关卡!A:A,0)))</f>
        <v>1633</v>
      </c>
      <c r="J140" s="58">
        <v>0</v>
      </c>
      <c r="K140" s="58">
        <v>0</v>
      </c>
      <c r="L140" s="58">
        <v>0</v>
      </c>
      <c r="M140" s="58">
        <v>0</v>
      </c>
      <c r="N140" s="58">
        <v>300</v>
      </c>
      <c r="O140" s="58">
        <v>0</v>
      </c>
      <c r="P140" s="58">
        <v>0</v>
      </c>
      <c r="Q140" s="58" t="str">
        <f>IFERROR(INDEX(怪物属性参数!AD:AD,MATCH(主线怪物!E140,怪物属性参数!Q:Q,0)),IF(MOD(A140,2)=0,1303015,1301001))</f>
        <v>1301001#1302001</v>
      </c>
      <c r="R140" s="15"/>
      <c r="S140" s="58">
        <f t="shared" si="9"/>
        <v>10138</v>
      </c>
      <c r="T140" s="58">
        <f>IFERROR(INDEX(怪物属性参数!AA:AA,MATCH(主线怪物!E140,怪物属性参数!Q:Q,0)),"0")</f>
        <v>0</v>
      </c>
      <c r="U140" s="58">
        <f>IFERROR(INDEX(怪物属性参数!AB:AB,MATCH(主线怪物!E140,怪物属性参数!Q:Q,0)),"999")</f>
        <v>999</v>
      </c>
      <c r="V140" s="58">
        <f>IFERROR(INDEX(怪物属性参数!AC:AC,MATCH(主线怪物!E140,怪物属性参数!Q:Q,0)),"0")</f>
        <v>0</v>
      </c>
      <c r="W140" s="58" t="str">
        <f t="shared" si="10"/>
        <v>常服曹焱兵</v>
      </c>
    </row>
    <row r="141" spans="1:23" ht="16.5" x14ac:dyDescent="0.2">
      <c r="A141" s="58">
        <f t="shared" si="11"/>
        <v>10138</v>
      </c>
      <c r="B141" s="58">
        <v>3</v>
      </c>
      <c r="C141" s="58">
        <f t="shared" si="8"/>
        <v>8</v>
      </c>
      <c r="D141" s="58" t="s">
        <v>38</v>
      </c>
      <c r="E141" s="58" t="str">
        <f>HLOOKUP(D141,主线关卡!$H:$M,MATCH(B141&amp;C141,主线关卡!$A:$A,0),FALSE)</f>
        <v>许褚</v>
      </c>
      <c r="F141" s="58">
        <f>INDEX(主线关卡!D:D,MATCH(主线怪物!B141&amp;主线怪物!C141,主线关卡!A:A,0))</f>
        <v>23</v>
      </c>
      <c r="G141" s="58">
        <f>INDEX(怪物基础属性模板!B:B,MATCH(主线怪物!$F141,怪物基础属性模板!$A:$A,0))*IFERROR(INDEX(怪物属性参数!R:R,MATCH(主线怪物!E141,怪物属性参数!Q:Q,0)),1)</f>
        <v>323</v>
      </c>
      <c r="H141" s="58">
        <f>INDEX(怪物基础属性模板!C:C,MATCH(主线怪物!$F141,怪物基础属性模板!$A:$A,0))*IFERROR(INDEX(怪物属性参数!R:R,MATCH(主线怪物!E141,怪物属性参数!R:R,0)),1)</f>
        <v>141</v>
      </c>
      <c r="I141" s="58">
        <f>INT(INDEX(怪物基础属性模板!D:D,MATCH(主线怪物!$F141,怪物基础属性模板!$A:$A,0))*IFERROR(INDEX(怪物属性参数!R:R,MATCH(主线怪物!E141,怪物属性参数!S:S,0)),1)*INDEX(主线关卡!E:E,MATCH(主线怪物!B141&amp;主线怪物!C141,主线关卡!A:A,0)))</f>
        <v>1633</v>
      </c>
      <c r="J141" s="58">
        <v>0</v>
      </c>
      <c r="K141" s="58">
        <v>0</v>
      </c>
      <c r="L141" s="58">
        <v>0</v>
      </c>
      <c r="M141" s="58">
        <v>0</v>
      </c>
      <c r="N141" s="58">
        <v>300</v>
      </c>
      <c r="O141" s="58">
        <v>0</v>
      </c>
      <c r="P141" s="58">
        <v>0</v>
      </c>
      <c r="Q141" s="58">
        <f>IFERROR(INDEX(怪物属性参数!AD:AD,MATCH(主线怪物!E141,怪物属性参数!Q:Q,0)),IF(MOD(A141,2)=0,1303015,1301001))</f>
        <v>1303002</v>
      </c>
      <c r="R141" s="15"/>
      <c r="S141" s="58" t="str">
        <f t="shared" si="9"/>
        <v>0</v>
      </c>
      <c r="T141" s="58">
        <f>IFERROR(INDEX(怪物属性参数!AA:AA,MATCH(主线怪物!E141,怪物属性参数!Q:Q,0)),"0")</f>
        <v>4</v>
      </c>
      <c r="U141" s="58">
        <f>IFERROR(INDEX(怪物属性参数!AB:AB,MATCH(主线怪物!E141,怪物属性参数!Q:Q,0)),"999")</f>
        <v>999</v>
      </c>
      <c r="V141" s="58">
        <f>IFERROR(INDEX(怪物属性参数!AC:AC,MATCH(主线怪物!E141,怪物属性参数!Q:Q,0)),"0")</f>
        <v>1</v>
      </c>
      <c r="W141" s="58" t="str">
        <f t="shared" si="10"/>
        <v>许褚</v>
      </c>
    </row>
    <row r="142" spans="1:23" ht="16.5" x14ac:dyDescent="0.2">
      <c r="A142" s="58">
        <f t="shared" si="11"/>
        <v>10139</v>
      </c>
      <c r="B142" s="58">
        <v>3</v>
      </c>
      <c r="C142" s="58">
        <f t="shared" si="8"/>
        <v>9</v>
      </c>
      <c r="D142" s="58" t="s">
        <v>39</v>
      </c>
      <c r="E142" s="58" t="str">
        <f>HLOOKUP(D142,主线关卡!$H:$M,MATCH(B142&amp;C142,主线关卡!$A:$A,0),FALSE)</f>
        <v/>
      </c>
      <c r="F142" s="58">
        <f>INDEX(主线关卡!D:D,MATCH(主线怪物!B142&amp;主线怪物!C142,主线关卡!A:A,0))</f>
        <v>24</v>
      </c>
      <c r="G142" s="58">
        <f>INDEX(怪物基础属性模板!B:B,MATCH(主线怪物!$F142,怪物基础属性模板!$A:$A,0))*IFERROR(INDEX(怪物属性参数!R:R,MATCH(主线怪物!E142,怪物属性参数!Q:Q,0)),1)</f>
        <v>337</v>
      </c>
      <c r="H142" s="58">
        <f>INDEX(怪物基础属性模板!C:C,MATCH(主线怪物!$F142,怪物基础属性模板!$A:$A,0))*IFERROR(INDEX(怪物属性参数!R:R,MATCH(主线怪物!E142,怪物属性参数!R:R,0)),1)</f>
        <v>148</v>
      </c>
      <c r="I142" s="58">
        <f>INT(INDEX(怪物基础属性模板!D:D,MATCH(主线怪物!$F142,怪物基础属性模板!$A:$A,0))*IFERROR(INDEX(怪物属性参数!R:R,MATCH(主线怪物!E142,怪物属性参数!S:S,0)),1)*INDEX(主线关卡!E:E,MATCH(主线怪物!B142&amp;主线怪物!C142,主线关卡!A:A,0)))</f>
        <v>1696</v>
      </c>
      <c r="J142" s="58">
        <v>0</v>
      </c>
      <c r="K142" s="58">
        <v>0</v>
      </c>
      <c r="L142" s="58">
        <v>0</v>
      </c>
      <c r="M142" s="58">
        <v>0</v>
      </c>
      <c r="N142" s="58">
        <v>300</v>
      </c>
      <c r="O142" s="58">
        <v>0</v>
      </c>
      <c r="P142" s="58">
        <v>0</v>
      </c>
      <c r="Q142" s="58">
        <f>IFERROR(INDEX(怪物属性参数!AD:AD,MATCH(主线怪物!E142,怪物属性参数!Q:Q,0)),IF(MOD(A142,2)=0,1303015,1301001))</f>
        <v>1301001</v>
      </c>
      <c r="R142" s="15"/>
      <c r="S142" s="58" t="str">
        <f t="shared" si="9"/>
        <v>0</v>
      </c>
      <c r="T142" s="58" t="str">
        <f>IFERROR(INDEX(怪物属性参数!AA:AA,MATCH(主线怪物!E142,怪物属性参数!Q:Q,0)),"0")</f>
        <v>0</v>
      </c>
      <c r="U142" s="58" t="str">
        <f>IFERROR(INDEX(怪物属性参数!AB:AB,MATCH(主线怪物!E142,怪物属性参数!Q:Q,0)),"999")</f>
        <v>999</v>
      </c>
      <c r="V142" s="58" t="str">
        <f>IFERROR(INDEX(怪物属性参数!AC:AC,MATCH(主线怪物!E142,怪物属性参数!Q:Q,0)),"0")</f>
        <v>0</v>
      </c>
      <c r="W142" s="58" t="str">
        <f t="shared" si="10"/>
        <v>常服曹焱兵</v>
      </c>
    </row>
    <row r="143" spans="1:23" ht="16.5" x14ac:dyDescent="0.2">
      <c r="A143" s="58">
        <f t="shared" si="11"/>
        <v>10140</v>
      </c>
      <c r="B143" s="58">
        <v>3</v>
      </c>
      <c r="C143" s="58">
        <f t="shared" si="8"/>
        <v>9</v>
      </c>
      <c r="D143" s="58" t="s">
        <v>36</v>
      </c>
      <c r="E143" s="58" t="str">
        <f>HLOOKUP(D143,主线关卡!$H:$M,MATCH(B143&amp;C143,主线关卡!$A:$A,0),FALSE)</f>
        <v/>
      </c>
      <c r="F143" s="58">
        <f>INDEX(主线关卡!D:D,MATCH(主线怪物!B143&amp;主线怪物!C143,主线关卡!A:A,0))</f>
        <v>24</v>
      </c>
      <c r="G143" s="58">
        <f>INDEX(怪物基础属性模板!B:B,MATCH(主线怪物!$F143,怪物基础属性模板!$A:$A,0))*IFERROR(INDEX(怪物属性参数!R:R,MATCH(主线怪物!E143,怪物属性参数!Q:Q,0)),1)</f>
        <v>337</v>
      </c>
      <c r="H143" s="58">
        <f>INDEX(怪物基础属性模板!C:C,MATCH(主线怪物!$F143,怪物基础属性模板!$A:$A,0))*IFERROR(INDEX(怪物属性参数!R:R,MATCH(主线怪物!E143,怪物属性参数!R:R,0)),1)</f>
        <v>148</v>
      </c>
      <c r="I143" s="58">
        <f>INT(INDEX(怪物基础属性模板!D:D,MATCH(主线怪物!$F143,怪物基础属性模板!$A:$A,0))*IFERROR(INDEX(怪物属性参数!R:R,MATCH(主线怪物!E143,怪物属性参数!S:S,0)),1)*INDEX(主线关卡!E:E,MATCH(主线怪物!B143&amp;主线怪物!C143,主线关卡!A:A,0)))</f>
        <v>1696</v>
      </c>
      <c r="J143" s="58">
        <v>0</v>
      </c>
      <c r="K143" s="58">
        <v>0</v>
      </c>
      <c r="L143" s="58">
        <v>0</v>
      </c>
      <c r="M143" s="58">
        <v>0</v>
      </c>
      <c r="N143" s="58">
        <v>300</v>
      </c>
      <c r="O143" s="58">
        <v>0</v>
      </c>
      <c r="P143" s="58">
        <v>0</v>
      </c>
      <c r="Q143" s="58">
        <f>IFERROR(INDEX(怪物属性参数!AD:AD,MATCH(主线怪物!E143,怪物属性参数!Q:Q,0)),IF(MOD(A143,2)=0,1303015,1301001))</f>
        <v>1303015</v>
      </c>
      <c r="R143" s="15"/>
      <c r="S143" s="58" t="str">
        <f t="shared" si="9"/>
        <v>0</v>
      </c>
      <c r="T143" s="58" t="str">
        <f>IFERROR(INDEX(怪物属性参数!AA:AA,MATCH(主线怪物!E143,怪物属性参数!Q:Q,0)),"0")</f>
        <v>0</v>
      </c>
      <c r="U143" s="58" t="str">
        <f>IFERROR(INDEX(怪物属性参数!AB:AB,MATCH(主线怪物!E143,怪物属性参数!Q:Q,0)),"999")</f>
        <v>999</v>
      </c>
      <c r="V143" s="58" t="str">
        <f>IFERROR(INDEX(怪物属性参数!AC:AC,MATCH(主线怪物!E143,怪物属性参数!Q:Q,0)),"0")</f>
        <v>0</v>
      </c>
      <c r="W143" s="58" t="str">
        <f t="shared" si="10"/>
        <v>于禁</v>
      </c>
    </row>
    <row r="144" spans="1:23" ht="16.5" x14ac:dyDescent="0.2">
      <c r="A144" s="58">
        <f t="shared" si="11"/>
        <v>10141</v>
      </c>
      <c r="B144" s="58">
        <v>3</v>
      </c>
      <c r="C144" s="58">
        <f t="shared" si="8"/>
        <v>9</v>
      </c>
      <c r="D144" s="58" t="s">
        <v>40</v>
      </c>
      <c r="E144" s="58" t="str">
        <f>HLOOKUP(D144,主线关卡!$H:$M,MATCH(B144&amp;C144,主线关卡!$A:$A,0),FALSE)</f>
        <v/>
      </c>
      <c r="F144" s="58">
        <f>INDEX(主线关卡!D:D,MATCH(主线怪物!B144&amp;主线怪物!C144,主线关卡!A:A,0))</f>
        <v>24</v>
      </c>
      <c r="G144" s="58">
        <f>INDEX(怪物基础属性模板!B:B,MATCH(主线怪物!$F144,怪物基础属性模板!$A:$A,0))*IFERROR(INDEX(怪物属性参数!R:R,MATCH(主线怪物!E144,怪物属性参数!Q:Q,0)),1)</f>
        <v>337</v>
      </c>
      <c r="H144" s="58">
        <f>INDEX(怪物基础属性模板!C:C,MATCH(主线怪物!$F144,怪物基础属性模板!$A:$A,0))*IFERROR(INDEX(怪物属性参数!R:R,MATCH(主线怪物!E144,怪物属性参数!R:R,0)),1)</f>
        <v>148</v>
      </c>
      <c r="I144" s="58">
        <f>INT(INDEX(怪物基础属性模板!D:D,MATCH(主线怪物!$F144,怪物基础属性模板!$A:$A,0))*IFERROR(INDEX(怪物属性参数!R:R,MATCH(主线怪物!E144,怪物属性参数!S:S,0)),1)*INDEX(主线关卡!E:E,MATCH(主线怪物!B144&amp;主线怪物!C144,主线关卡!A:A,0)))</f>
        <v>1696</v>
      </c>
      <c r="J144" s="58">
        <v>0</v>
      </c>
      <c r="K144" s="58">
        <v>0</v>
      </c>
      <c r="L144" s="58">
        <v>0</v>
      </c>
      <c r="M144" s="58">
        <v>0</v>
      </c>
      <c r="N144" s="58">
        <v>300</v>
      </c>
      <c r="O144" s="58">
        <v>0</v>
      </c>
      <c r="P144" s="58">
        <v>0</v>
      </c>
      <c r="Q144" s="58">
        <f>IFERROR(INDEX(怪物属性参数!AD:AD,MATCH(主线怪物!E144,怪物属性参数!Q:Q,0)),IF(MOD(A144,2)=0,1303015,1301001))</f>
        <v>1301001</v>
      </c>
      <c r="R144" s="15"/>
      <c r="S144" s="58" t="str">
        <f t="shared" si="9"/>
        <v>0</v>
      </c>
      <c r="T144" s="58" t="str">
        <f>IFERROR(INDEX(怪物属性参数!AA:AA,MATCH(主线怪物!E144,怪物属性参数!Q:Q,0)),"0")</f>
        <v>0</v>
      </c>
      <c r="U144" s="58" t="str">
        <f>IFERROR(INDEX(怪物属性参数!AB:AB,MATCH(主线怪物!E144,怪物属性参数!Q:Q,0)),"999")</f>
        <v>999</v>
      </c>
      <c r="V144" s="58" t="str">
        <f>IFERROR(INDEX(怪物属性参数!AC:AC,MATCH(主线怪物!E144,怪物属性参数!Q:Q,0)),"0")</f>
        <v>0</v>
      </c>
      <c r="W144" s="58" t="str">
        <f t="shared" si="10"/>
        <v>常服曹焱兵</v>
      </c>
    </row>
    <row r="145" spans="1:23" ht="16.5" x14ac:dyDescent="0.2">
      <c r="A145" s="58">
        <f t="shared" si="11"/>
        <v>10142</v>
      </c>
      <c r="B145" s="58">
        <v>3</v>
      </c>
      <c r="C145" s="58">
        <f t="shared" si="8"/>
        <v>9</v>
      </c>
      <c r="D145" s="58" t="s">
        <v>37</v>
      </c>
      <c r="E145" s="58" t="str">
        <f>HLOOKUP(D145,主线关卡!$H:$M,MATCH(B145&amp;C145,主线关卡!$A:$A,0),FALSE)</f>
        <v/>
      </c>
      <c r="F145" s="58">
        <f>INDEX(主线关卡!D:D,MATCH(主线怪物!B145&amp;主线怪物!C145,主线关卡!A:A,0))</f>
        <v>24</v>
      </c>
      <c r="G145" s="58">
        <f>INDEX(怪物基础属性模板!B:B,MATCH(主线怪物!$F145,怪物基础属性模板!$A:$A,0))*IFERROR(INDEX(怪物属性参数!R:R,MATCH(主线怪物!E145,怪物属性参数!Q:Q,0)),1)</f>
        <v>337</v>
      </c>
      <c r="H145" s="58">
        <f>INDEX(怪物基础属性模板!C:C,MATCH(主线怪物!$F145,怪物基础属性模板!$A:$A,0))*IFERROR(INDEX(怪物属性参数!R:R,MATCH(主线怪物!E145,怪物属性参数!R:R,0)),1)</f>
        <v>148</v>
      </c>
      <c r="I145" s="58">
        <f>INT(INDEX(怪物基础属性模板!D:D,MATCH(主线怪物!$F145,怪物基础属性模板!$A:$A,0))*IFERROR(INDEX(怪物属性参数!R:R,MATCH(主线怪物!E145,怪物属性参数!S:S,0)),1)*INDEX(主线关卡!E:E,MATCH(主线怪物!B145&amp;主线怪物!C145,主线关卡!A:A,0)))</f>
        <v>1696</v>
      </c>
      <c r="J145" s="58">
        <v>0</v>
      </c>
      <c r="K145" s="58">
        <v>0</v>
      </c>
      <c r="L145" s="58">
        <v>0</v>
      </c>
      <c r="M145" s="58">
        <v>0</v>
      </c>
      <c r="N145" s="58">
        <v>300</v>
      </c>
      <c r="O145" s="58">
        <v>0</v>
      </c>
      <c r="P145" s="58">
        <v>0</v>
      </c>
      <c r="Q145" s="58">
        <f>IFERROR(INDEX(怪物属性参数!AD:AD,MATCH(主线怪物!E145,怪物属性参数!Q:Q,0)),IF(MOD(A145,2)=0,1303015,1301001))</f>
        <v>1303015</v>
      </c>
      <c r="R145" s="15"/>
      <c r="S145" s="58" t="str">
        <f t="shared" si="9"/>
        <v>0</v>
      </c>
      <c r="T145" s="58" t="str">
        <f>IFERROR(INDEX(怪物属性参数!AA:AA,MATCH(主线怪物!E145,怪物属性参数!Q:Q,0)),"0")</f>
        <v>0</v>
      </c>
      <c r="U145" s="58" t="str">
        <f>IFERROR(INDEX(怪物属性参数!AB:AB,MATCH(主线怪物!E145,怪物属性参数!Q:Q,0)),"999")</f>
        <v>999</v>
      </c>
      <c r="V145" s="58" t="str">
        <f>IFERROR(INDEX(怪物属性参数!AC:AC,MATCH(主线怪物!E145,怪物属性参数!Q:Q,0)),"0")</f>
        <v>0</v>
      </c>
      <c r="W145" s="58" t="str">
        <f t="shared" si="10"/>
        <v>于禁</v>
      </c>
    </row>
    <row r="146" spans="1:23" ht="16.5" x14ac:dyDescent="0.2">
      <c r="A146" s="58">
        <f t="shared" si="11"/>
        <v>10143</v>
      </c>
      <c r="B146" s="58">
        <v>3</v>
      </c>
      <c r="C146" s="58">
        <f t="shared" si="8"/>
        <v>9</v>
      </c>
      <c r="D146" s="58" t="s">
        <v>41</v>
      </c>
      <c r="E146" s="58" t="str">
        <f>HLOOKUP(D146,主线关卡!$H:$M,MATCH(B146&amp;C146,主线关卡!$A:$A,0),FALSE)</f>
        <v/>
      </c>
      <c r="F146" s="58">
        <f>INDEX(主线关卡!D:D,MATCH(主线怪物!B146&amp;主线怪物!C146,主线关卡!A:A,0))</f>
        <v>24</v>
      </c>
      <c r="G146" s="58">
        <f>INDEX(怪物基础属性模板!B:B,MATCH(主线怪物!$F146,怪物基础属性模板!$A:$A,0))*IFERROR(INDEX(怪物属性参数!R:R,MATCH(主线怪物!E146,怪物属性参数!Q:Q,0)),1)</f>
        <v>337</v>
      </c>
      <c r="H146" s="58">
        <f>INDEX(怪物基础属性模板!C:C,MATCH(主线怪物!$F146,怪物基础属性模板!$A:$A,0))*IFERROR(INDEX(怪物属性参数!R:R,MATCH(主线怪物!E146,怪物属性参数!R:R,0)),1)</f>
        <v>148</v>
      </c>
      <c r="I146" s="58">
        <f>INT(INDEX(怪物基础属性模板!D:D,MATCH(主线怪物!$F146,怪物基础属性模板!$A:$A,0))*IFERROR(INDEX(怪物属性参数!R:R,MATCH(主线怪物!E146,怪物属性参数!S:S,0)),1)*INDEX(主线关卡!E:E,MATCH(主线怪物!B146&amp;主线怪物!C146,主线关卡!A:A,0)))</f>
        <v>1696</v>
      </c>
      <c r="J146" s="58">
        <v>0</v>
      </c>
      <c r="K146" s="58">
        <v>0</v>
      </c>
      <c r="L146" s="58">
        <v>0</v>
      </c>
      <c r="M146" s="58">
        <v>0</v>
      </c>
      <c r="N146" s="58">
        <v>300</v>
      </c>
      <c r="O146" s="58">
        <v>0</v>
      </c>
      <c r="P146" s="58">
        <v>0</v>
      </c>
      <c r="Q146" s="58">
        <f>IFERROR(INDEX(怪物属性参数!AD:AD,MATCH(主线怪物!E146,怪物属性参数!Q:Q,0)),IF(MOD(A146,2)=0,1303015,1301001))</f>
        <v>1301001</v>
      </c>
      <c r="R146" s="15"/>
      <c r="S146" s="58" t="str">
        <f t="shared" si="9"/>
        <v>0</v>
      </c>
      <c r="T146" s="58" t="str">
        <f>IFERROR(INDEX(怪物属性参数!AA:AA,MATCH(主线怪物!E146,怪物属性参数!Q:Q,0)),"0")</f>
        <v>0</v>
      </c>
      <c r="U146" s="58" t="str">
        <f>IFERROR(INDEX(怪物属性参数!AB:AB,MATCH(主线怪物!E146,怪物属性参数!Q:Q,0)),"999")</f>
        <v>999</v>
      </c>
      <c r="V146" s="58" t="str">
        <f>IFERROR(INDEX(怪物属性参数!AC:AC,MATCH(主线怪物!E146,怪物属性参数!Q:Q,0)),"0")</f>
        <v>0</v>
      </c>
      <c r="W146" s="58" t="str">
        <f t="shared" si="10"/>
        <v>常服曹焱兵</v>
      </c>
    </row>
    <row r="147" spans="1:23" ht="16.5" x14ac:dyDescent="0.2">
      <c r="A147" s="58">
        <f t="shared" si="11"/>
        <v>10144</v>
      </c>
      <c r="B147" s="58">
        <v>3</v>
      </c>
      <c r="C147" s="58">
        <f t="shared" si="8"/>
        <v>9</v>
      </c>
      <c r="D147" s="58" t="s">
        <v>38</v>
      </c>
      <c r="E147" s="58" t="str">
        <f>HLOOKUP(D147,主线关卡!$H:$M,MATCH(B147&amp;C147,主线关卡!$A:$A,0),FALSE)</f>
        <v/>
      </c>
      <c r="F147" s="58">
        <f>INDEX(主线关卡!D:D,MATCH(主线怪物!B147&amp;主线怪物!C147,主线关卡!A:A,0))</f>
        <v>24</v>
      </c>
      <c r="G147" s="58">
        <f>INDEX(怪物基础属性模板!B:B,MATCH(主线怪物!$F147,怪物基础属性模板!$A:$A,0))*IFERROR(INDEX(怪物属性参数!R:R,MATCH(主线怪物!E147,怪物属性参数!Q:Q,0)),1)</f>
        <v>337</v>
      </c>
      <c r="H147" s="58">
        <f>INDEX(怪物基础属性模板!C:C,MATCH(主线怪物!$F147,怪物基础属性模板!$A:$A,0))*IFERROR(INDEX(怪物属性参数!R:R,MATCH(主线怪物!E147,怪物属性参数!R:R,0)),1)</f>
        <v>148</v>
      </c>
      <c r="I147" s="58">
        <f>INT(INDEX(怪物基础属性模板!D:D,MATCH(主线怪物!$F147,怪物基础属性模板!$A:$A,0))*IFERROR(INDEX(怪物属性参数!R:R,MATCH(主线怪物!E147,怪物属性参数!S:S,0)),1)*INDEX(主线关卡!E:E,MATCH(主线怪物!B147&amp;主线怪物!C147,主线关卡!A:A,0)))</f>
        <v>1696</v>
      </c>
      <c r="J147" s="58">
        <v>0</v>
      </c>
      <c r="K147" s="58">
        <v>0</v>
      </c>
      <c r="L147" s="58">
        <v>0</v>
      </c>
      <c r="M147" s="58">
        <v>0</v>
      </c>
      <c r="N147" s="58">
        <v>300</v>
      </c>
      <c r="O147" s="58">
        <v>0</v>
      </c>
      <c r="P147" s="58">
        <v>0</v>
      </c>
      <c r="Q147" s="58">
        <f>IFERROR(INDEX(怪物属性参数!AD:AD,MATCH(主线怪物!E147,怪物属性参数!Q:Q,0)),IF(MOD(A147,2)=0,1303015,1301001))</f>
        <v>1303015</v>
      </c>
      <c r="R147" s="15"/>
      <c r="S147" s="58" t="str">
        <f t="shared" si="9"/>
        <v>0</v>
      </c>
      <c r="T147" s="58" t="str">
        <f>IFERROR(INDEX(怪物属性参数!AA:AA,MATCH(主线怪物!E147,怪物属性参数!Q:Q,0)),"0")</f>
        <v>0</v>
      </c>
      <c r="U147" s="58" t="str">
        <f>IFERROR(INDEX(怪物属性参数!AB:AB,MATCH(主线怪物!E147,怪物属性参数!Q:Q,0)),"999")</f>
        <v>999</v>
      </c>
      <c r="V147" s="58" t="str">
        <f>IFERROR(INDEX(怪物属性参数!AC:AC,MATCH(主线怪物!E147,怪物属性参数!Q:Q,0)),"0")</f>
        <v>0</v>
      </c>
      <c r="W147" s="58" t="str">
        <f t="shared" si="10"/>
        <v>于禁</v>
      </c>
    </row>
    <row r="148" spans="1:23" ht="16.5" x14ac:dyDescent="0.2">
      <c r="A148" s="58">
        <f t="shared" si="11"/>
        <v>10145</v>
      </c>
      <c r="B148" s="58">
        <v>3</v>
      </c>
      <c r="C148" s="58">
        <f t="shared" si="8"/>
        <v>10</v>
      </c>
      <c r="D148" s="58" t="s">
        <v>39</v>
      </c>
      <c r="E148" s="58" t="str">
        <f>HLOOKUP(D148,主线关卡!$H:$M,MATCH(B148&amp;C148,主线关卡!$A:$A,0),FALSE)</f>
        <v>砍刀鬼兵</v>
      </c>
      <c r="F148" s="58">
        <f>INDEX(主线关卡!D:D,MATCH(主线怪物!B148&amp;主线怪物!C148,主线关卡!A:A,0))</f>
        <v>25</v>
      </c>
      <c r="G148" s="58">
        <f>INDEX(怪物基础属性模板!B:B,MATCH(主线怪物!$F148,怪物基础属性模板!$A:$A,0))*IFERROR(INDEX(怪物属性参数!R:R,MATCH(主线怪物!E148,怪物属性参数!Q:Q,0)),1)</f>
        <v>351</v>
      </c>
      <c r="H148" s="58">
        <f>INDEX(怪物基础属性模板!C:C,MATCH(主线怪物!$F148,怪物基础属性模板!$A:$A,0))*IFERROR(INDEX(怪物属性参数!R:R,MATCH(主线怪物!E148,怪物属性参数!R:R,0)),1)</f>
        <v>155</v>
      </c>
      <c r="I148" s="58">
        <f>INT(INDEX(怪物基础属性模板!D:D,MATCH(主线怪物!$F148,怪物基础属性模板!$A:$A,0))*IFERROR(INDEX(怪物属性参数!R:R,MATCH(主线怪物!E148,怪物属性参数!S:S,0)),1)*INDEX(主线关卡!E:E,MATCH(主线怪物!B148&amp;主线怪物!C148,主线关卡!A:A,0)))</f>
        <v>1759</v>
      </c>
      <c r="J148" s="58">
        <v>0</v>
      </c>
      <c r="K148" s="58">
        <v>0</v>
      </c>
      <c r="L148" s="58">
        <v>0</v>
      </c>
      <c r="M148" s="58">
        <v>0</v>
      </c>
      <c r="N148" s="58">
        <v>300</v>
      </c>
      <c r="O148" s="58">
        <v>0</v>
      </c>
      <c r="P148" s="58">
        <v>0</v>
      </c>
      <c r="Q148" s="58">
        <f>IFERROR(INDEX(怪物属性参数!AD:AD,MATCH(主线怪物!E148,怪物属性参数!Q:Q,0)),IF(MOD(A148,2)=0,1303015,1301001))</f>
        <v>1801001</v>
      </c>
      <c r="R148" s="15"/>
      <c r="S148" s="58" t="str">
        <f t="shared" si="9"/>
        <v>0</v>
      </c>
      <c r="T148" s="58">
        <f>IFERROR(INDEX(怪物属性参数!AA:AA,MATCH(主线怪物!E148,怪物属性参数!Q:Q,0)),"0")</f>
        <v>1</v>
      </c>
      <c r="U148" s="58">
        <f>IFERROR(INDEX(怪物属性参数!AB:AB,MATCH(主线怪物!E148,怪物属性参数!Q:Q,0)),"999")</f>
        <v>999</v>
      </c>
      <c r="V148" s="58">
        <f>IFERROR(INDEX(怪物属性参数!AC:AC,MATCH(主线怪物!E148,怪物属性参数!Q:Q,0)),"0")</f>
        <v>1</v>
      </c>
      <c r="W148" s="58" t="str">
        <f t="shared" si="10"/>
        <v>砍刀鬼兵</v>
      </c>
    </row>
    <row r="149" spans="1:23" ht="16.5" x14ac:dyDescent="0.2">
      <c r="A149" s="58">
        <f t="shared" si="11"/>
        <v>10146</v>
      </c>
      <c r="B149" s="58">
        <v>3</v>
      </c>
      <c r="C149" s="58">
        <f t="shared" si="8"/>
        <v>10</v>
      </c>
      <c r="D149" s="58" t="s">
        <v>36</v>
      </c>
      <c r="E149" s="58" t="str">
        <f>HLOOKUP(D149,主线关卡!$H:$M,MATCH(B149&amp;C149,主线关卡!$A:$A,0),FALSE)</f>
        <v/>
      </c>
      <c r="F149" s="58">
        <f>INDEX(主线关卡!D:D,MATCH(主线怪物!B149&amp;主线怪物!C149,主线关卡!A:A,0))</f>
        <v>25</v>
      </c>
      <c r="G149" s="58">
        <f>INDEX(怪物基础属性模板!B:B,MATCH(主线怪物!$F149,怪物基础属性模板!$A:$A,0))*IFERROR(INDEX(怪物属性参数!R:R,MATCH(主线怪物!E149,怪物属性参数!Q:Q,0)),1)</f>
        <v>351</v>
      </c>
      <c r="H149" s="58">
        <f>INDEX(怪物基础属性模板!C:C,MATCH(主线怪物!$F149,怪物基础属性模板!$A:$A,0))*IFERROR(INDEX(怪物属性参数!R:R,MATCH(主线怪物!E149,怪物属性参数!R:R,0)),1)</f>
        <v>155</v>
      </c>
      <c r="I149" s="58">
        <f>INT(INDEX(怪物基础属性模板!D:D,MATCH(主线怪物!$F149,怪物基础属性模板!$A:$A,0))*IFERROR(INDEX(怪物属性参数!R:R,MATCH(主线怪物!E149,怪物属性参数!S:S,0)),1)*INDEX(主线关卡!E:E,MATCH(主线怪物!B149&amp;主线怪物!C149,主线关卡!A:A,0)))</f>
        <v>1759</v>
      </c>
      <c r="J149" s="58">
        <v>0</v>
      </c>
      <c r="K149" s="58">
        <v>0</v>
      </c>
      <c r="L149" s="58">
        <v>0</v>
      </c>
      <c r="M149" s="58">
        <v>0</v>
      </c>
      <c r="N149" s="58">
        <v>300</v>
      </c>
      <c r="O149" s="58">
        <v>0</v>
      </c>
      <c r="P149" s="58">
        <v>0</v>
      </c>
      <c r="Q149" s="58">
        <f>IFERROR(INDEX(怪物属性参数!AD:AD,MATCH(主线怪物!E149,怪物属性参数!Q:Q,0)),IF(MOD(A149,2)=0,1303015,1301001))</f>
        <v>1303015</v>
      </c>
      <c r="R149" s="15"/>
      <c r="S149" s="58" t="str">
        <f t="shared" si="9"/>
        <v>0</v>
      </c>
      <c r="T149" s="58" t="str">
        <f>IFERROR(INDEX(怪物属性参数!AA:AA,MATCH(主线怪物!E149,怪物属性参数!Q:Q,0)),"0")</f>
        <v>0</v>
      </c>
      <c r="U149" s="58" t="str">
        <f>IFERROR(INDEX(怪物属性参数!AB:AB,MATCH(主线怪物!E149,怪物属性参数!Q:Q,0)),"999")</f>
        <v>999</v>
      </c>
      <c r="V149" s="58" t="str">
        <f>IFERROR(INDEX(怪物属性参数!AC:AC,MATCH(主线怪物!E149,怪物属性参数!Q:Q,0)),"0")</f>
        <v>0</v>
      </c>
      <c r="W149" s="58" t="str">
        <f t="shared" si="10"/>
        <v>于禁</v>
      </c>
    </row>
    <row r="150" spans="1:23" ht="16.5" x14ac:dyDescent="0.2">
      <c r="A150" s="58">
        <f t="shared" si="11"/>
        <v>10147</v>
      </c>
      <c r="B150" s="58">
        <v>3</v>
      </c>
      <c r="C150" s="58">
        <f>C144+1</f>
        <v>10</v>
      </c>
      <c r="D150" s="58" t="s">
        <v>40</v>
      </c>
      <c r="E150" s="58" t="str">
        <f>HLOOKUP(D150,主线关卡!$H:$M,MATCH(B150&amp;C150,主线关卡!$A:$A,0),FALSE)</f>
        <v>砍刀鬼兵</v>
      </c>
      <c r="F150" s="58">
        <f>INDEX(主线关卡!D:D,MATCH(主线怪物!B150&amp;主线怪物!C150,主线关卡!A:A,0))</f>
        <v>25</v>
      </c>
      <c r="G150" s="58">
        <f>INDEX(怪物基础属性模板!B:B,MATCH(主线怪物!$F150,怪物基础属性模板!$A:$A,0))*IFERROR(INDEX(怪物属性参数!R:R,MATCH(主线怪物!E150,怪物属性参数!Q:Q,0)),1)</f>
        <v>351</v>
      </c>
      <c r="H150" s="58">
        <f>INDEX(怪物基础属性模板!C:C,MATCH(主线怪物!$F150,怪物基础属性模板!$A:$A,0))*IFERROR(INDEX(怪物属性参数!R:R,MATCH(主线怪物!E150,怪物属性参数!R:R,0)),1)</f>
        <v>155</v>
      </c>
      <c r="I150" s="58">
        <f>INT(INDEX(怪物基础属性模板!D:D,MATCH(主线怪物!$F150,怪物基础属性模板!$A:$A,0))*IFERROR(INDEX(怪物属性参数!R:R,MATCH(主线怪物!E150,怪物属性参数!S:S,0)),1)*INDEX(主线关卡!E:E,MATCH(主线怪物!B150&amp;主线怪物!C150,主线关卡!A:A,0)))</f>
        <v>1759</v>
      </c>
      <c r="J150" s="58">
        <v>0</v>
      </c>
      <c r="K150" s="58">
        <v>0</v>
      </c>
      <c r="L150" s="58">
        <v>0</v>
      </c>
      <c r="M150" s="58">
        <v>0</v>
      </c>
      <c r="N150" s="58">
        <v>300</v>
      </c>
      <c r="O150" s="58">
        <v>0</v>
      </c>
      <c r="P150" s="58">
        <v>0</v>
      </c>
      <c r="Q150" s="58">
        <f>IFERROR(INDEX(怪物属性参数!AD:AD,MATCH(主线怪物!E150,怪物属性参数!Q:Q,0)),IF(MOD(A150,2)=0,1303015,1301001))</f>
        <v>1801001</v>
      </c>
      <c r="R150" s="15"/>
      <c r="S150" s="58" t="str">
        <f t="shared" si="9"/>
        <v>0</v>
      </c>
      <c r="T150" s="58">
        <f>IFERROR(INDEX(怪物属性参数!AA:AA,MATCH(主线怪物!E150,怪物属性参数!Q:Q,0)),"0")</f>
        <v>1</v>
      </c>
      <c r="U150" s="58">
        <f>IFERROR(INDEX(怪物属性参数!AB:AB,MATCH(主线怪物!E150,怪物属性参数!Q:Q,0)),"999")</f>
        <v>999</v>
      </c>
      <c r="V150" s="58">
        <f>IFERROR(INDEX(怪物属性参数!AC:AC,MATCH(主线怪物!E150,怪物属性参数!Q:Q,0)),"0")</f>
        <v>1</v>
      </c>
      <c r="W150" s="58" t="str">
        <f t="shared" si="10"/>
        <v>砍刀鬼兵</v>
      </c>
    </row>
    <row r="151" spans="1:23" ht="16.5" x14ac:dyDescent="0.2">
      <c r="A151" s="58">
        <f t="shared" si="11"/>
        <v>10148</v>
      </c>
      <c r="B151" s="58">
        <v>3</v>
      </c>
      <c r="C151" s="58">
        <f t="shared" si="8"/>
        <v>10</v>
      </c>
      <c r="D151" s="58" t="s">
        <v>37</v>
      </c>
      <c r="E151" s="58" t="str">
        <f>HLOOKUP(D151,主线关卡!$H:$M,MATCH(B151&amp;C151,主线关卡!$A:$A,0),FALSE)</f>
        <v/>
      </c>
      <c r="F151" s="58">
        <f>INDEX(主线关卡!D:D,MATCH(主线怪物!B151&amp;主线怪物!C151,主线关卡!A:A,0))</f>
        <v>25</v>
      </c>
      <c r="G151" s="58">
        <f>INDEX(怪物基础属性模板!B:B,MATCH(主线怪物!$F151,怪物基础属性模板!$A:$A,0))*IFERROR(INDEX(怪物属性参数!R:R,MATCH(主线怪物!E151,怪物属性参数!Q:Q,0)),1)</f>
        <v>351</v>
      </c>
      <c r="H151" s="58">
        <f>INDEX(怪物基础属性模板!C:C,MATCH(主线怪物!$F151,怪物基础属性模板!$A:$A,0))*IFERROR(INDEX(怪物属性参数!R:R,MATCH(主线怪物!E151,怪物属性参数!R:R,0)),1)</f>
        <v>155</v>
      </c>
      <c r="I151" s="58">
        <f>INT(INDEX(怪物基础属性模板!D:D,MATCH(主线怪物!$F151,怪物基础属性模板!$A:$A,0))*IFERROR(INDEX(怪物属性参数!R:R,MATCH(主线怪物!E151,怪物属性参数!S:S,0)),1)*INDEX(主线关卡!E:E,MATCH(主线怪物!B151&amp;主线怪物!C151,主线关卡!A:A,0)))</f>
        <v>1759</v>
      </c>
      <c r="J151" s="58">
        <v>0</v>
      </c>
      <c r="K151" s="58">
        <v>0</v>
      </c>
      <c r="L151" s="58">
        <v>0</v>
      </c>
      <c r="M151" s="58">
        <v>0</v>
      </c>
      <c r="N151" s="58">
        <v>300</v>
      </c>
      <c r="O151" s="58">
        <v>0</v>
      </c>
      <c r="P151" s="58">
        <v>0</v>
      </c>
      <c r="Q151" s="58">
        <f>IFERROR(INDEX(怪物属性参数!AD:AD,MATCH(主线怪物!E151,怪物属性参数!Q:Q,0)),IF(MOD(A151,2)=0,1303015,1301001))</f>
        <v>1303015</v>
      </c>
      <c r="R151" s="15"/>
      <c r="S151" s="58" t="str">
        <f t="shared" si="9"/>
        <v>0</v>
      </c>
      <c r="T151" s="58" t="str">
        <f>IFERROR(INDEX(怪物属性参数!AA:AA,MATCH(主线怪物!E151,怪物属性参数!Q:Q,0)),"0")</f>
        <v>0</v>
      </c>
      <c r="U151" s="58" t="str">
        <f>IFERROR(INDEX(怪物属性参数!AB:AB,MATCH(主线怪物!E151,怪物属性参数!Q:Q,0)),"999")</f>
        <v>999</v>
      </c>
      <c r="V151" s="58" t="str">
        <f>IFERROR(INDEX(怪物属性参数!AC:AC,MATCH(主线怪物!E151,怪物属性参数!Q:Q,0)),"0")</f>
        <v>0</v>
      </c>
      <c r="W151" s="58" t="str">
        <f t="shared" si="10"/>
        <v>于禁</v>
      </c>
    </row>
    <row r="152" spans="1:23" ht="16.5" x14ac:dyDescent="0.2">
      <c r="A152" s="58">
        <f t="shared" si="11"/>
        <v>10149</v>
      </c>
      <c r="B152" s="58">
        <v>3</v>
      </c>
      <c r="C152" s="58">
        <f t="shared" si="8"/>
        <v>10</v>
      </c>
      <c r="D152" s="58" t="s">
        <v>41</v>
      </c>
      <c r="E152" s="58" t="str">
        <f>HLOOKUP(D152,主线关卡!$H:$M,MATCH(B152&amp;C152,主线关卡!$A:$A,0),FALSE)</f>
        <v>砍刀鬼兵</v>
      </c>
      <c r="F152" s="58">
        <f>INDEX(主线关卡!D:D,MATCH(主线怪物!B152&amp;主线怪物!C152,主线关卡!A:A,0))</f>
        <v>25</v>
      </c>
      <c r="G152" s="58">
        <f>INDEX(怪物基础属性模板!B:B,MATCH(主线怪物!$F152,怪物基础属性模板!$A:$A,0))*IFERROR(INDEX(怪物属性参数!R:R,MATCH(主线怪物!E152,怪物属性参数!Q:Q,0)),1)</f>
        <v>351</v>
      </c>
      <c r="H152" s="58">
        <f>INDEX(怪物基础属性模板!C:C,MATCH(主线怪物!$F152,怪物基础属性模板!$A:$A,0))*IFERROR(INDEX(怪物属性参数!R:R,MATCH(主线怪物!E152,怪物属性参数!R:R,0)),1)</f>
        <v>155</v>
      </c>
      <c r="I152" s="58">
        <f>INT(INDEX(怪物基础属性模板!D:D,MATCH(主线怪物!$F152,怪物基础属性模板!$A:$A,0))*IFERROR(INDEX(怪物属性参数!R:R,MATCH(主线怪物!E152,怪物属性参数!S:S,0)),1)*INDEX(主线关卡!E:E,MATCH(主线怪物!B152&amp;主线怪物!C152,主线关卡!A:A,0)))</f>
        <v>1759</v>
      </c>
      <c r="J152" s="58">
        <v>0</v>
      </c>
      <c r="K152" s="58">
        <v>0</v>
      </c>
      <c r="L152" s="58">
        <v>0</v>
      </c>
      <c r="M152" s="58">
        <v>0</v>
      </c>
      <c r="N152" s="58">
        <v>300</v>
      </c>
      <c r="O152" s="58">
        <v>0</v>
      </c>
      <c r="P152" s="58">
        <v>0</v>
      </c>
      <c r="Q152" s="58">
        <f>IFERROR(INDEX(怪物属性参数!AD:AD,MATCH(主线怪物!E152,怪物属性参数!Q:Q,0)),IF(MOD(A152,2)=0,1303015,1301001))</f>
        <v>1801001</v>
      </c>
      <c r="R152" s="15"/>
      <c r="S152" s="58" t="str">
        <f t="shared" si="9"/>
        <v>0</v>
      </c>
      <c r="T152" s="58">
        <f>IFERROR(INDEX(怪物属性参数!AA:AA,MATCH(主线怪物!E152,怪物属性参数!Q:Q,0)),"0")</f>
        <v>1</v>
      </c>
      <c r="U152" s="58">
        <f>IFERROR(INDEX(怪物属性参数!AB:AB,MATCH(主线怪物!E152,怪物属性参数!Q:Q,0)),"999")</f>
        <v>999</v>
      </c>
      <c r="V152" s="58">
        <f>IFERROR(INDEX(怪物属性参数!AC:AC,MATCH(主线怪物!E152,怪物属性参数!Q:Q,0)),"0")</f>
        <v>1</v>
      </c>
      <c r="W152" s="58" t="str">
        <f t="shared" si="10"/>
        <v>砍刀鬼兵</v>
      </c>
    </row>
    <row r="153" spans="1:23" ht="16.5" x14ac:dyDescent="0.2">
      <c r="A153" s="58">
        <f t="shared" si="11"/>
        <v>10150</v>
      </c>
      <c r="B153" s="58">
        <v>3</v>
      </c>
      <c r="C153" s="58">
        <f t="shared" si="8"/>
        <v>10</v>
      </c>
      <c r="D153" s="58" t="s">
        <v>38</v>
      </c>
      <c r="E153" s="58" t="str">
        <f>HLOOKUP(D153,主线关卡!$H:$M,MATCH(B153&amp;C153,主线关卡!$A:$A,0),FALSE)</f>
        <v/>
      </c>
      <c r="F153" s="58">
        <f>INDEX(主线关卡!D:D,MATCH(主线怪物!B153&amp;主线怪物!C153,主线关卡!A:A,0))</f>
        <v>25</v>
      </c>
      <c r="G153" s="58">
        <f>INDEX(怪物基础属性模板!B:B,MATCH(主线怪物!$F153,怪物基础属性模板!$A:$A,0))*IFERROR(INDEX(怪物属性参数!R:R,MATCH(主线怪物!E153,怪物属性参数!Q:Q,0)),1)</f>
        <v>351</v>
      </c>
      <c r="H153" s="58">
        <f>INDEX(怪物基础属性模板!C:C,MATCH(主线怪物!$F153,怪物基础属性模板!$A:$A,0))*IFERROR(INDEX(怪物属性参数!R:R,MATCH(主线怪物!E153,怪物属性参数!R:R,0)),1)</f>
        <v>155</v>
      </c>
      <c r="I153" s="58">
        <f>INT(INDEX(怪物基础属性模板!D:D,MATCH(主线怪物!$F153,怪物基础属性模板!$A:$A,0))*IFERROR(INDEX(怪物属性参数!R:R,MATCH(主线怪物!E153,怪物属性参数!S:S,0)),1)*INDEX(主线关卡!E:E,MATCH(主线怪物!B153&amp;主线怪物!C153,主线关卡!A:A,0)))</f>
        <v>1759</v>
      </c>
      <c r="J153" s="58">
        <v>0</v>
      </c>
      <c r="K153" s="58">
        <v>0</v>
      </c>
      <c r="L153" s="58">
        <v>0</v>
      </c>
      <c r="M153" s="58">
        <v>0</v>
      </c>
      <c r="N153" s="58">
        <v>300</v>
      </c>
      <c r="O153" s="58">
        <v>0</v>
      </c>
      <c r="P153" s="58">
        <v>0</v>
      </c>
      <c r="Q153" s="58">
        <f>IFERROR(INDEX(怪物属性参数!AD:AD,MATCH(主线怪物!E153,怪物属性参数!Q:Q,0)),IF(MOD(A153,2)=0,1303015,1301001))</f>
        <v>1303015</v>
      </c>
      <c r="R153" s="15"/>
      <c r="S153" s="58" t="str">
        <f t="shared" si="9"/>
        <v>0</v>
      </c>
      <c r="T153" s="58" t="str">
        <f>IFERROR(INDEX(怪物属性参数!AA:AA,MATCH(主线怪物!E153,怪物属性参数!Q:Q,0)),"0")</f>
        <v>0</v>
      </c>
      <c r="U153" s="58" t="str">
        <f>IFERROR(INDEX(怪物属性参数!AB:AB,MATCH(主线怪物!E153,怪物属性参数!Q:Q,0)),"999")</f>
        <v>999</v>
      </c>
      <c r="V153" s="58" t="str">
        <f>IFERROR(INDEX(怪物属性参数!AC:AC,MATCH(主线怪物!E153,怪物属性参数!Q:Q,0)),"0")</f>
        <v>0</v>
      </c>
      <c r="W153" s="58" t="str">
        <f t="shared" si="10"/>
        <v>于禁</v>
      </c>
    </row>
    <row r="154" spans="1:23" ht="16.5" x14ac:dyDescent="0.2">
      <c r="A154" s="58">
        <f t="shared" si="11"/>
        <v>10151</v>
      </c>
      <c r="B154" s="58">
        <v>3</v>
      </c>
      <c r="C154" s="58">
        <f t="shared" si="8"/>
        <v>11</v>
      </c>
      <c r="D154" s="58" t="s">
        <v>39</v>
      </c>
      <c r="E154" s="58" t="str">
        <f>HLOOKUP(D154,主线关卡!$H:$M,MATCH(B154&amp;C154,主线关卡!$A:$A,0),FALSE)</f>
        <v>砍刀鬼兵</v>
      </c>
      <c r="F154" s="58">
        <f>INDEX(主线关卡!D:D,MATCH(主线怪物!B154&amp;主线怪物!C154,主线关卡!A:A,0))</f>
        <v>26</v>
      </c>
      <c r="G154" s="58">
        <f>INDEX(怪物基础属性模板!B:B,MATCH(主线怪物!$F154,怪物基础属性模板!$A:$A,0))*IFERROR(INDEX(怪物属性参数!R:R,MATCH(主线怪物!E154,怪物属性参数!Q:Q,0)),1)</f>
        <v>426</v>
      </c>
      <c r="H154" s="58">
        <f>INDEX(怪物基础属性模板!C:C,MATCH(主线怪物!$F154,怪物基础属性模板!$A:$A,0))*IFERROR(INDEX(怪物属性参数!R:R,MATCH(主线怪物!E154,怪物属性参数!R:R,0)),1)</f>
        <v>182</v>
      </c>
      <c r="I154" s="58">
        <f>INT(INDEX(怪物基础属性模板!D:D,MATCH(主线怪物!$F154,怪物基础属性模板!$A:$A,0))*IFERROR(INDEX(怪物属性参数!R:R,MATCH(主线怪物!E154,怪物属性参数!S:S,0)),1)*INDEX(主线关卡!E:E,MATCH(主线怪物!B154&amp;主线怪物!C154,主线关卡!A:A,0)))</f>
        <v>2187</v>
      </c>
      <c r="J154" s="58">
        <v>0</v>
      </c>
      <c r="K154" s="58">
        <v>0</v>
      </c>
      <c r="L154" s="58">
        <v>0</v>
      </c>
      <c r="M154" s="58">
        <v>0</v>
      </c>
      <c r="N154" s="58">
        <v>300</v>
      </c>
      <c r="O154" s="58">
        <v>0</v>
      </c>
      <c r="P154" s="58">
        <v>0</v>
      </c>
      <c r="Q154" s="58">
        <f>IFERROR(INDEX(怪物属性参数!AD:AD,MATCH(主线怪物!E154,怪物属性参数!Q:Q,0)),IF(MOD(A154,2)=0,1303015,1301001))</f>
        <v>1801001</v>
      </c>
      <c r="R154" s="15"/>
      <c r="S154" s="58" t="str">
        <f t="shared" si="9"/>
        <v>0</v>
      </c>
      <c r="T154" s="58">
        <f>IFERROR(INDEX(怪物属性参数!AA:AA,MATCH(主线怪物!E154,怪物属性参数!Q:Q,0)),"0")</f>
        <v>1</v>
      </c>
      <c r="U154" s="58">
        <f>IFERROR(INDEX(怪物属性参数!AB:AB,MATCH(主线怪物!E154,怪物属性参数!Q:Q,0)),"999")</f>
        <v>999</v>
      </c>
      <c r="V154" s="58">
        <f>IFERROR(INDEX(怪物属性参数!AC:AC,MATCH(主线怪物!E154,怪物属性参数!Q:Q,0)),"0")</f>
        <v>1</v>
      </c>
      <c r="W154" s="58" t="str">
        <f t="shared" si="10"/>
        <v>砍刀鬼兵</v>
      </c>
    </row>
    <row r="155" spans="1:23" ht="16.5" x14ac:dyDescent="0.2">
      <c r="A155" s="58">
        <f t="shared" si="11"/>
        <v>10152</v>
      </c>
      <c r="B155" s="58">
        <v>3</v>
      </c>
      <c r="C155" s="58">
        <f t="shared" si="8"/>
        <v>11</v>
      </c>
      <c r="D155" s="58" t="s">
        <v>36</v>
      </c>
      <c r="E155" s="58" t="str">
        <f>HLOOKUP(D155,主线关卡!$H:$M,MATCH(B155&amp;C155,主线关卡!$A:$A,0),FALSE)</f>
        <v/>
      </c>
      <c r="F155" s="58">
        <f>INDEX(主线关卡!D:D,MATCH(主线怪物!B155&amp;主线怪物!C155,主线关卡!A:A,0))</f>
        <v>26</v>
      </c>
      <c r="G155" s="58">
        <f>INDEX(怪物基础属性模板!B:B,MATCH(主线怪物!$F155,怪物基础属性模板!$A:$A,0))*IFERROR(INDEX(怪物属性参数!R:R,MATCH(主线怪物!E155,怪物属性参数!Q:Q,0)),1)</f>
        <v>426</v>
      </c>
      <c r="H155" s="58">
        <f>INDEX(怪物基础属性模板!C:C,MATCH(主线怪物!$F155,怪物基础属性模板!$A:$A,0))*IFERROR(INDEX(怪物属性参数!R:R,MATCH(主线怪物!E155,怪物属性参数!R:R,0)),1)</f>
        <v>182</v>
      </c>
      <c r="I155" s="58">
        <f>INT(INDEX(怪物基础属性模板!D:D,MATCH(主线怪物!$F155,怪物基础属性模板!$A:$A,0))*IFERROR(INDEX(怪物属性参数!R:R,MATCH(主线怪物!E155,怪物属性参数!S:S,0)),1)*INDEX(主线关卡!E:E,MATCH(主线怪物!B155&amp;主线怪物!C155,主线关卡!A:A,0)))</f>
        <v>2187</v>
      </c>
      <c r="J155" s="58">
        <v>0</v>
      </c>
      <c r="K155" s="58">
        <v>0</v>
      </c>
      <c r="L155" s="58">
        <v>0</v>
      </c>
      <c r="M155" s="58">
        <v>0</v>
      </c>
      <c r="N155" s="58">
        <v>300</v>
      </c>
      <c r="O155" s="58">
        <v>0</v>
      </c>
      <c r="P155" s="58">
        <v>0</v>
      </c>
      <c r="Q155" s="58">
        <f>IFERROR(INDEX(怪物属性参数!AD:AD,MATCH(主线怪物!E155,怪物属性参数!Q:Q,0)),IF(MOD(A155,2)=0,1303015,1301001))</f>
        <v>1303015</v>
      </c>
      <c r="R155" s="15"/>
      <c r="S155" s="58" t="str">
        <f t="shared" si="9"/>
        <v>0</v>
      </c>
      <c r="T155" s="58" t="str">
        <f>IFERROR(INDEX(怪物属性参数!AA:AA,MATCH(主线怪物!E155,怪物属性参数!Q:Q,0)),"0")</f>
        <v>0</v>
      </c>
      <c r="U155" s="58" t="str">
        <f>IFERROR(INDEX(怪物属性参数!AB:AB,MATCH(主线怪物!E155,怪物属性参数!Q:Q,0)),"999")</f>
        <v>999</v>
      </c>
      <c r="V155" s="58" t="str">
        <f>IFERROR(INDEX(怪物属性参数!AC:AC,MATCH(主线怪物!E155,怪物属性参数!Q:Q,0)),"0")</f>
        <v>0</v>
      </c>
      <c r="W155" s="58" t="str">
        <f t="shared" si="10"/>
        <v>于禁</v>
      </c>
    </row>
    <row r="156" spans="1:23" ht="16.5" x14ac:dyDescent="0.2">
      <c r="A156" s="58">
        <f t="shared" si="11"/>
        <v>10153</v>
      </c>
      <c r="B156" s="58">
        <v>3</v>
      </c>
      <c r="C156" s="58">
        <f t="shared" si="8"/>
        <v>11</v>
      </c>
      <c r="D156" s="58" t="s">
        <v>40</v>
      </c>
      <c r="E156" s="58" t="str">
        <f>HLOOKUP(D156,主线关卡!$H:$M,MATCH(B156&amp;C156,主线关卡!$A:$A,0),FALSE)</f>
        <v>链球鬼兵</v>
      </c>
      <c r="F156" s="58">
        <f>INDEX(主线关卡!D:D,MATCH(主线怪物!B156&amp;主线怪物!C156,主线关卡!A:A,0))</f>
        <v>26</v>
      </c>
      <c r="G156" s="58">
        <f>INDEX(怪物基础属性模板!B:B,MATCH(主线怪物!$F156,怪物基础属性模板!$A:$A,0))*IFERROR(INDEX(怪物属性参数!R:R,MATCH(主线怪物!E156,怪物属性参数!Q:Q,0)),1)</f>
        <v>426</v>
      </c>
      <c r="H156" s="58">
        <f>INDEX(怪物基础属性模板!C:C,MATCH(主线怪物!$F156,怪物基础属性模板!$A:$A,0))*IFERROR(INDEX(怪物属性参数!R:R,MATCH(主线怪物!E156,怪物属性参数!R:R,0)),1)</f>
        <v>182</v>
      </c>
      <c r="I156" s="58">
        <f>INT(INDEX(怪物基础属性模板!D:D,MATCH(主线怪物!$F156,怪物基础属性模板!$A:$A,0))*IFERROR(INDEX(怪物属性参数!R:R,MATCH(主线怪物!E156,怪物属性参数!S:S,0)),1)*INDEX(主线关卡!E:E,MATCH(主线怪物!B156&amp;主线怪物!C156,主线关卡!A:A,0)))</f>
        <v>2187</v>
      </c>
      <c r="J156" s="58">
        <v>0</v>
      </c>
      <c r="K156" s="58">
        <v>0</v>
      </c>
      <c r="L156" s="58">
        <v>0</v>
      </c>
      <c r="M156" s="58">
        <v>0</v>
      </c>
      <c r="N156" s="58">
        <v>300</v>
      </c>
      <c r="O156" s="58">
        <v>0</v>
      </c>
      <c r="P156" s="58">
        <v>0</v>
      </c>
      <c r="Q156" s="58">
        <f>IFERROR(INDEX(怪物属性参数!AD:AD,MATCH(主线怪物!E156,怪物属性参数!Q:Q,0)),IF(MOD(A156,2)=0,1303015,1301001))</f>
        <v>1801003</v>
      </c>
      <c r="R156" s="15"/>
      <c r="S156" s="58" t="str">
        <f t="shared" si="9"/>
        <v>0</v>
      </c>
      <c r="T156" s="58">
        <f>IFERROR(INDEX(怪物属性参数!AA:AA,MATCH(主线怪物!E156,怪物属性参数!Q:Q,0)),"0")</f>
        <v>1</v>
      </c>
      <c r="U156" s="58">
        <f>IFERROR(INDEX(怪物属性参数!AB:AB,MATCH(主线怪物!E156,怪物属性参数!Q:Q,0)),"999")</f>
        <v>999</v>
      </c>
      <c r="V156" s="58">
        <f>IFERROR(INDEX(怪物属性参数!AC:AC,MATCH(主线怪物!E156,怪物属性参数!Q:Q,0)),"0")</f>
        <v>3</v>
      </c>
      <c r="W156" s="58" t="str">
        <f t="shared" si="10"/>
        <v>链球鬼兵</v>
      </c>
    </row>
    <row r="157" spans="1:23" ht="16.5" x14ac:dyDescent="0.2">
      <c r="A157" s="58">
        <f t="shared" si="11"/>
        <v>10154</v>
      </c>
      <c r="B157" s="58">
        <v>3</v>
      </c>
      <c r="C157" s="58">
        <f t="shared" si="8"/>
        <v>11</v>
      </c>
      <c r="D157" s="58" t="s">
        <v>37</v>
      </c>
      <c r="E157" s="58" t="str">
        <f>HLOOKUP(D157,主线关卡!$H:$M,MATCH(B157&amp;C157,主线关卡!$A:$A,0),FALSE)</f>
        <v/>
      </c>
      <c r="F157" s="58">
        <f>INDEX(主线关卡!D:D,MATCH(主线怪物!B157&amp;主线怪物!C157,主线关卡!A:A,0))</f>
        <v>26</v>
      </c>
      <c r="G157" s="58">
        <f>INDEX(怪物基础属性模板!B:B,MATCH(主线怪物!$F157,怪物基础属性模板!$A:$A,0))*IFERROR(INDEX(怪物属性参数!R:R,MATCH(主线怪物!E157,怪物属性参数!Q:Q,0)),1)</f>
        <v>426</v>
      </c>
      <c r="H157" s="58">
        <f>INDEX(怪物基础属性模板!C:C,MATCH(主线怪物!$F157,怪物基础属性模板!$A:$A,0))*IFERROR(INDEX(怪物属性参数!R:R,MATCH(主线怪物!E157,怪物属性参数!R:R,0)),1)</f>
        <v>182</v>
      </c>
      <c r="I157" s="58">
        <f>INT(INDEX(怪物基础属性模板!D:D,MATCH(主线怪物!$F157,怪物基础属性模板!$A:$A,0))*IFERROR(INDEX(怪物属性参数!R:R,MATCH(主线怪物!E157,怪物属性参数!S:S,0)),1)*INDEX(主线关卡!E:E,MATCH(主线怪物!B157&amp;主线怪物!C157,主线关卡!A:A,0)))</f>
        <v>2187</v>
      </c>
      <c r="J157" s="58">
        <v>0</v>
      </c>
      <c r="K157" s="58">
        <v>0</v>
      </c>
      <c r="L157" s="58">
        <v>0</v>
      </c>
      <c r="M157" s="58">
        <v>0</v>
      </c>
      <c r="N157" s="58">
        <v>300</v>
      </c>
      <c r="O157" s="58">
        <v>0</v>
      </c>
      <c r="P157" s="58">
        <v>0</v>
      </c>
      <c r="Q157" s="58">
        <f>IFERROR(INDEX(怪物属性参数!AD:AD,MATCH(主线怪物!E157,怪物属性参数!Q:Q,0)),IF(MOD(A157,2)=0,1303015,1301001))</f>
        <v>1303015</v>
      </c>
      <c r="R157" s="15"/>
      <c r="S157" s="58" t="str">
        <f t="shared" si="9"/>
        <v>0</v>
      </c>
      <c r="T157" s="58" t="str">
        <f>IFERROR(INDEX(怪物属性参数!AA:AA,MATCH(主线怪物!E157,怪物属性参数!Q:Q,0)),"0")</f>
        <v>0</v>
      </c>
      <c r="U157" s="58" t="str">
        <f>IFERROR(INDEX(怪物属性参数!AB:AB,MATCH(主线怪物!E157,怪物属性参数!Q:Q,0)),"999")</f>
        <v>999</v>
      </c>
      <c r="V157" s="58" t="str">
        <f>IFERROR(INDEX(怪物属性参数!AC:AC,MATCH(主线怪物!E157,怪物属性参数!Q:Q,0)),"0")</f>
        <v>0</v>
      </c>
      <c r="W157" s="58" t="str">
        <f t="shared" si="10"/>
        <v>于禁</v>
      </c>
    </row>
    <row r="158" spans="1:23" ht="16.5" x14ac:dyDescent="0.2">
      <c r="A158" s="58">
        <f t="shared" si="11"/>
        <v>10155</v>
      </c>
      <c r="B158" s="58">
        <v>3</v>
      </c>
      <c r="C158" s="58">
        <f t="shared" si="8"/>
        <v>11</v>
      </c>
      <c r="D158" s="58" t="s">
        <v>41</v>
      </c>
      <c r="E158" s="58" t="str">
        <f>HLOOKUP(D158,主线关卡!$H:$M,MATCH(B158&amp;C158,主线关卡!$A:$A,0),FALSE)</f>
        <v>双刃鬼兵</v>
      </c>
      <c r="F158" s="58">
        <f>INDEX(主线关卡!D:D,MATCH(主线怪物!B158&amp;主线怪物!C158,主线关卡!A:A,0))</f>
        <v>26</v>
      </c>
      <c r="G158" s="58">
        <f>INDEX(怪物基础属性模板!B:B,MATCH(主线怪物!$F158,怪物基础属性模板!$A:$A,0))*IFERROR(INDEX(怪物属性参数!R:R,MATCH(主线怪物!E158,怪物属性参数!Q:Q,0)),1)</f>
        <v>426</v>
      </c>
      <c r="H158" s="58">
        <f>INDEX(怪物基础属性模板!C:C,MATCH(主线怪物!$F158,怪物基础属性模板!$A:$A,0))*IFERROR(INDEX(怪物属性参数!R:R,MATCH(主线怪物!E158,怪物属性参数!R:R,0)),1)</f>
        <v>182</v>
      </c>
      <c r="I158" s="58">
        <f>INT(INDEX(怪物基础属性模板!D:D,MATCH(主线怪物!$F158,怪物基础属性模板!$A:$A,0))*IFERROR(INDEX(怪物属性参数!R:R,MATCH(主线怪物!E158,怪物属性参数!S:S,0)),1)*INDEX(主线关卡!E:E,MATCH(主线怪物!B158&amp;主线怪物!C158,主线关卡!A:A,0)))</f>
        <v>2187</v>
      </c>
      <c r="J158" s="58">
        <v>0</v>
      </c>
      <c r="K158" s="58">
        <v>0</v>
      </c>
      <c r="L158" s="58">
        <v>0</v>
      </c>
      <c r="M158" s="58">
        <v>0</v>
      </c>
      <c r="N158" s="58">
        <v>300</v>
      </c>
      <c r="O158" s="58">
        <v>0</v>
      </c>
      <c r="P158" s="58">
        <v>0</v>
      </c>
      <c r="Q158" s="58">
        <f>IFERROR(INDEX(怪物属性参数!AD:AD,MATCH(主线怪物!E158,怪物属性参数!Q:Q,0)),IF(MOD(A158,2)=0,1303015,1301001))</f>
        <v>1801002</v>
      </c>
      <c r="R158" s="15"/>
      <c r="S158" s="58" t="str">
        <f t="shared" si="9"/>
        <v>0</v>
      </c>
      <c r="T158" s="58">
        <f>IFERROR(INDEX(怪物属性参数!AA:AA,MATCH(主线怪物!E158,怪物属性参数!Q:Q,0)),"0")</f>
        <v>1</v>
      </c>
      <c r="U158" s="58">
        <f>IFERROR(INDEX(怪物属性参数!AB:AB,MATCH(主线怪物!E158,怪物属性参数!Q:Q,0)),"999")</f>
        <v>999</v>
      </c>
      <c r="V158" s="58">
        <f>IFERROR(INDEX(怪物属性参数!AC:AC,MATCH(主线怪物!E158,怪物属性参数!Q:Q,0)),"0")</f>
        <v>2</v>
      </c>
      <c r="W158" s="58" t="str">
        <f t="shared" si="10"/>
        <v>双刃鬼兵</v>
      </c>
    </row>
    <row r="159" spans="1:23" ht="16.5" x14ac:dyDescent="0.2">
      <c r="A159" s="58">
        <f t="shared" si="11"/>
        <v>10156</v>
      </c>
      <c r="B159" s="58">
        <v>3</v>
      </c>
      <c r="C159" s="58">
        <f t="shared" si="8"/>
        <v>11</v>
      </c>
      <c r="D159" s="58" t="s">
        <v>38</v>
      </c>
      <c r="E159" s="58" t="str">
        <f>HLOOKUP(D159,主线关卡!$H:$M,MATCH(B159&amp;C159,主线关卡!$A:$A,0),FALSE)</f>
        <v/>
      </c>
      <c r="F159" s="58">
        <f>INDEX(主线关卡!D:D,MATCH(主线怪物!B159&amp;主线怪物!C159,主线关卡!A:A,0))</f>
        <v>26</v>
      </c>
      <c r="G159" s="58">
        <f>INDEX(怪物基础属性模板!B:B,MATCH(主线怪物!$F159,怪物基础属性模板!$A:$A,0))*IFERROR(INDEX(怪物属性参数!R:R,MATCH(主线怪物!E159,怪物属性参数!Q:Q,0)),1)</f>
        <v>426</v>
      </c>
      <c r="H159" s="58">
        <f>INDEX(怪物基础属性模板!C:C,MATCH(主线怪物!$F159,怪物基础属性模板!$A:$A,0))*IFERROR(INDEX(怪物属性参数!R:R,MATCH(主线怪物!E159,怪物属性参数!R:R,0)),1)</f>
        <v>182</v>
      </c>
      <c r="I159" s="58">
        <f>INT(INDEX(怪物基础属性模板!D:D,MATCH(主线怪物!$F159,怪物基础属性模板!$A:$A,0))*IFERROR(INDEX(怪物属性参数!R:R,MATCH(主线怪物!E159,怪物属性参数!S:S,0)),1)*INDEX(主线关卡!E:E,MATCH(主线怪物!B159&amp;主线怪物!C159,主线关卡!A:A,0)))</f>
        <v>2187</v>
      </c>
      <c r="J159" s="58">
        <v>0</v>
      </c>
      <c r="K159" s="58">
        <v>0</v>
      </c>
      <c r="L159" s="58">
        <v>0</v>
      </c>
      <c r="M159" s="58">
        <v>0</v>
      </c>
      <c r="N159" s="58">
        <v>300</v>
      </c>
      <c r="O159" s="58">
        <v>0</v>
      </c>
      <c r="P159" s="58">
        <v>0</v>
      </c>
      <c r="Q159" s="58">
        <f>IFERROR(INDEX(怪物属性参数!AD:AD,MATCH(主线怪物!E159,怪物属性参数!Q:Q,0)),IF(MOD(A159,2)=0,1303015,1301001))</f>
        <v>1303015</v>
      </c>
      <c r="R159" s="15"/>
      <c r="S159" s="58" t="str">
        <f t="shared" si="9"/>
        <v>0</v>
      </c>
      <c r="T159" s="58" t="str">
        <f>IFERROR(INDEX(怪物属性参数!AA:AA,MATCH(主线怪物!E159,怪物属性参数!Q:Q,0)),"0")</f>
        <v>0</v>
      </c>
      <c r="U159" s="58" t="str">
        <f>IFERROR(INDEX(怪物属性参数!AB:AB,MATCH(主线怪物!E159,怪物属性参数!Q:Q,0)),"999")</f>
        <v>999</v>
      </c>
      <c r="V159" s="58" t="str">
        <f>IFERROR(INDEX(怪物属性参数!AC:AC,MATCH(主线怪物!E159,怪物属性参数!Q:Q,0)),"0")</f>
        <v>0</v>
      </c>
      <c r="W159" s="58" t="str">
        <f t="shared" si="10"/>
        <v>于禁</v>
      </c>
    </row>
    <row r="160" spans="1:23" ht="16.5" x14ac:dyDescent="0.2">
      <c r="A160" s="58">
        <f t="shared" si="11"/>
        <v>10157</v>
      </c>
      <c r="B160" s="58">
        <v>3</v>
      </c>
      <c r="C160" s="58">
        <f t="shared" si="8"/>
        <v>12</v>
      </c>
      <c r="D160" s="58" t="s">
        <v>39</v>
      </c>
      <c r="E160" s="58" t="str">
        <f>HLOOKUP(D160,主线关卡!$H:$M,MATCH(B160&amp;C160,主线关卡!$A:$A,0),FALSE)</f>
        <v/>
      </c>
      <c r="F160" s="58">
        <f>INDEX(主线关卡!D:D,MATCH(主线怪物!B160&amp;主线怪物!C160,主线关卡!A:A,0))</f>
        <v>27</v>
      </c>
      <c r="G160" s="58">
        <f>INDEX(怪物基础属性模板!B:B,MATCH(主线怪物!$F160,怪物基础属性模板!$A:$A,0))*IFERROR(INDEX(怪物属性参数!R:R,MATCH(主线怪物!E160,怪物属性参数!Q:Q,0)),1)</f>
        <v>440</v>
      </c>
      <c r="H160" s="58">
        <f>INDEX(怪物基础属性模板!C:C,MATCH(主线怪物!$F160,怪物基础属性模板!$A:$A,0))*IFERROR(INDEX(怪物属性参数!R:R,MATCH(主线怪物!E160,怪物属性参数!R:R,0)),1)</f>
        <v>189</v>
      </c>
      <c r="I160" s="58">
        <f>INT(INDEX(怪物基础属性模板!D:D,MATCH(主线怪物!$F160,怪物基础属性模板!$A:$A,0))*IFERROR(INDEX(怪物属性参数!R:R,MATCH(主线怪物!E160,怪物属性参数!S:S,0)),1)*INDEX(主线关卡!E:E,MATCH(主线怪物!B160&amp;主线怪物!C160,主线关卡!A:A,0)))</f>
        <v>2250</v>
      </c>
      <c r="J160" s="58">
        <v>0</v>
      </c>
      <c r="K160" s="58">
        <v>0</v>
      </c>
      <c r="L160" s="58">
        <v>0</v>
      </c>
      <c r="M160" s="58">
        <v>0</v>
      </c>
      <c r="N160" s="58">
        <v>300</v>
      </c>
      <c r="O160" s="58">
        <v>0</v>
      </c>
      <c r="P160" s="58">
        <v>0</v>
      </c>
      <c r="Q160" s="58">
        <f>IFERROR(INDEX(怪物属性参数!AD:AD,MATCH(主线怪物!E160,怪物属性参数!Q:Q,0)),IF(MOD(A160,2)=0,1303015,1301001))</f>
        <v>1301001</v>
      </c>
      <c r="R160" s="15"/>
      <c r="S160" s="58" t="str">
        <f t="shared" si="9"/>
        <v>0</v>
      </c>
      <c r="T160" s="58" t="str">
        <f>IFERROR(INDEX(怪物属性参数!AA:AA,MATCH(主线怪物!E160,怪物属性参数!Q:Q,0)),"0")</f>
        <v>0</v>
      </c>
      <c r="U160" s="58" t="str">
        <f>IFERROR(INDEX(怪物属性参数!AB:AB,MATCH(主线怪物!E160,怪物属性参数!Q:Q,0)),"999")</f>
        <v>999</v>
      </c>
      <c r="V160" s="58" t="str">
        <f>IFERROR(INDEX(怪物属性参数!AC:AC,MATCH(主线怪物!E160,怪物属性参数!Q:Q,0)),"0")</f>
        <v>0</v>
      </c>
      <c r="W160" s="58" t="str">
        <f t="shared" si="10"/>
        <v>常服曹焱兵</v>
      </c>
    </row>
    <row r="161" spans="1:23" ht="16.5" x14ac:dyDescent="0.2">
      <c r="A161" s="58">
        <f t="shared" si="11"/>
        <v>10158</v>
      </c>
      <c r="B161" s="58">
        <v>3</v>
      </c>
      <c r="C161" s="58">
        <f t="shared" si="8"/>
        <v>12</v>
      </c>
      <c r="D161" s="58" t="s">
        <v>36</v>
      </c>
      <c r="E161" s="58" t="str">
        <f>HLOOKUP(D161,主线关卡!$H:$M,MATCH(B161&amp;C161,主线关卡!$A:$A,0),FALSE)</f>
        <v/>
      </c>
      <c r="F161" s="58">
        <f>INDEX(主线关卡!D:D,MATCH(主线怪物!B161&amp;主线怪物!C161,主线关卡!A:A,0))</f>
        <v>27</v>
      </c>
      <c r="G161" s="58">
        <f>INDEX(怪物基础属性模板!B:B,MATCH(主线怪物!$F161,怪物基础属性模板!$A:$A,0))*IFERROR(INDEX(怪物属性参数!R:R,MATCH(主线怪物!E161,怪物属性参数!Q:Q,0)),1)</f>
        <v>440</v>
      </c>
      <c r="H161" s="58">
        <f>INDEX(怪物基础属性模板!C:C,MATCH(主线怪物!$F161,怪物基础属性模板!$A:$A,0))*IFERROR(INDEX(怪物属性参数!R:R,MATCH(主线怪物!E161,怪物属性参数!R:R,0)),1)</f>
        <v>189</v>
      </c>
      <c r="I161" s="58">
        <f>INT(INDEX(怪物基础属性模板!D:D,MATCH(主线怪物!$F161,怪物基础属性模板!$A:$A,0))*IFERROR(INDEX(怪物属性参数!R:R,MATCH(主线怪物!E161,怪物属性参数!S:S,0)),1)*INDEX(主线关卡!E:E,MATCH(主线怪物!B161&amp;主线怪物!C161,主线关卡!A:A,0)))</f>
        <v>2250</v>
      </c>
      <c r="J161" s="58">
        <v>0</v>
      </c>
      <c r="K161" s="58">
        <v>0</v>
      </c>
      <c r="L161" s="58">
        <v>0</v>
      </c>
      <c r="M161" s="58">
        <v>0</v>
      </c>
      <c r="N161" s="58">
        <v>300</v>
      </c>
      <c r="O161" s="58">
        <v>0</v>
      </c>
      <c r="P161" s="58">
        <v>0</v>
      </c>
      <c r="Q161" s="58">
        <f>IFERROR(INDEX(怪物属性参数!AD:AD,MATCH(主线怪物!E161,怪物属性参数!Q:Q,0)),IF(MOD(A161,2)=0,1303015,1301001))</f>
        <v>1303015</v>
      </c>
      <c r="R161" s="15"/>
      <c r="S161" s="58" t="str">
        <f t="shared" si="9"/>
        <v>0</v>
      </c>
      <c r="T161" s="58" t="str">
        <f>IFERROR(INDEX(怪物属性参数!AA:AA,MATCH(主线怪物!E161,怪物属性参数!Q:Q,0)),"0")</f>
        <v>0</v>
      </c>
      <c r="U161" s="58" t="str">
        <f>IFERROR(INDEX(怪物属性参数!AB:AB,MATCH(主线怪物!E161,怪物属性参数!Q:Q,0)),"999")</f>
        <v>999</v>
      </c>
      <c r="V161" s="58" t="str">
        <f>IFERROR(INDEX(怪物属性参数!AC:AC,MATCH(主线怪物!E161,怪物属性参数!Q:Q,0)),"0")</f>
        <v>0</v>
      </c>
      <c r="W161" s="58" t="str">
        <f t="shared" si="10"/>
        <v>于禁</v>
      </c>
    </row>
    <row r="162" spans="1:23" ht="16.5" x14ac:dyDescent="0.2">
      <c r="A162" s="58">
        <f t="shared" si="11"/>
        <v>10159</v>
      </c>
      <c r="B162" s="58">
        <v>3</v>
      </c>
      <c r="C162" s="58">
        <f t="shared" si="8"/>
        <v>12</v>
      </c>
      <c r="D162" s="58" t="s">
        <v>40</v>
      </c>
      <c r="E162" s="58" t="str">
        <f>HLOOKUP(D162,主线关卡!$H:$M,MATCH(B162&amp;C162,主线关卡!$A:$A,0),FALSE)</f>
        <v/>
      </c>
      <c r="F162" s="58">
        <f>INDEX(主线关卡!D:D,MATCH(主线怪物!B162&amp;主线怪物!C162,主线关卡!A:A,0))</f>
        <v>27</v>
      </c>
      <c r="G162" s="58">
        <f>INDEX(怪物基础属性模板!B:B,MATCH(主线怪物!$F162,怪物基础属性模板!$A:$A,0))*IFERROR(INDEX(怪物属性参数!R:R,MATCH(主线怪物!E162,怪物属性参数!Q:Q,0)),1)</f>
        <v>440</v>
      </c>
      <c r="H162" s="58">
        <f>INDEX(怪物基础属性模板!C:C,MATCH(主线怪物!$F162,怪物基础属性模板!$A:$A,0))*IFERROR(INDEX(怪物属性参数!R:R,MATCH(主线怪物!E162,怪物属性参数!R:R,0)),1)</f>
        <v>189</v>
      </c>
      <c r="I162" s="58">
        <f>INT(INDEX(怪物基础属性模板!D:D,MATCH(主线怪物!$F162,怪物基础属性模板!$A:$A,0))*IFERROR(INDEX(怪物属性参数!R:R,MATCH(主线怪物!E162,怪物属性参数!S:S,0)),1)*INDEX(主线关卡!E:E,MATCH(主线怪物!B162&amp;主线怪物!C162,主线关卡!A:A,0)))</f>
        <v>2250</v>
      </c>
      <c r="J162" s="58">
        <v>0</v>
      </c>
      <c r="K162" s="58">
        <v>0</v>
      </c>
      <c r="L162" s="58">
        <v>0</v>
      </c>
      <c r="M162" s="58">
        <v>0</v>
      </c>
      <c r="N162" s="58">
        <v>300</v>
      </c>
      <c r="O162" s="58">
        <v>0</v>
      </c>
      <c r="P162" s="58">
        <v>0</v>
      </c>
      <c r="Q162" s="58">
        <f>IFERROR(INDEX(怪物属性参数!AD:AD,MATCH(主线怪物!E162,怪物属性参数!Q:Q,0)),IF(MOD(A162,2)=0,1303015,1301001))</f>
        <v>1301001</v>
      </c>
      <c r="R162" s="15"/>
      <c r="S162" s="58" t="str">
        <f t="shared" si="9"/>
        <v>0</v>
      </c>
      <c r="T162" s="58" t="str">
        <f>IFERROR(INDEX(怪物属性参数!AA:AA,MATCH(主线怪物!E162,怪物属性参数!Q:Q,0)),"0")</f>
        <v>0</v>
      </c>
      <c r="U162" s="58" t="str">
        <f>IFERROR(INDEX(怪物属性参数!AB:AB,MATCH(主线怪物!E162,怪物属性参数!Q:Q,0)),"999")</f>
        <v>999</v>
      </c>
      <c r="V162" s="58" t="str">
        <f>IFERROR(INDEX(怪物属性参数!AC:AC,MATCH(主线怪物!E162,怪物属性参数!Q:Q,0)),"0")</f>
        <v>0</v>
      </c>
      <c r="W162" s="58" t="str">
        <f t="shared" si="10"/>
        <v>常服曹焱兵</v>
      </c>
    </row>
    <row r="163" spans="1:23" ht="16.5" x14ac:dyDescent="0.2">
      <c r="A163" s="58">
        <f t="shared" si="11"/>
        <v>10160</v>
      </c>
      <c r="B163" s="58">
        <v>3</v>
      </c>
      <c r="C163" s="58">
        <f t="shared" si="8"/>
        <v>12</v>
      </c>
      <c r="D163" s="58" t="s">
        <v>37</v>
      </c>
      <c r="E163" s="58" t="str">
        <f>HLOOKUP(D163,主线关卡!$H:$M,MATCH(B163&amp;C163,主线关卡!$A:$A,0),FALSE)</f>
        <v/>
      </c>
      <c r="F163" s="58">
        <f>INDEX(主线关卡!D:D,MATCH(主线怪物!B163&amp;主线怪物!C163,主线关卡!A:A,0))</f>
        <v>27</v>
      </c>
      <c r="G163" s="58">
        <f>INDEX(怪物基础属性模板!B:B,MATCH(主线怪物!$F163,怪物基础属性模板!$A:$A,0))*IFERROR(INDEX(怪物属性参数!R:R,MATCH(主线怪物!E163,怪物属性参数!Q:Q,0)),1)</f>
        <v>440</v>
      </c>
      <c r="H163" s="58">
        <f>INDEX(怪物基础属性模板!C:C,MATCH(主线怪物!$F163,怪物基础属性模板!$A:$A,0))*IFERROR(INDEX(怪物属性参数!R:R,MATCH(主线怪物!E163,怪物属性参数!R:R,0)),1)</f>
        <v>189</v>
      </c>
      <c r="I163" s="58">
        <f>INT(INDEX(怪物基础属性模板!D:D,MATCH(主线怪物!$F163,怪物基础属性模板!$A:$A,0))*IFERROR(INDEX(怪物属性参数!R:R,MATCH(主线怪物!E163,怪物属性参数!S:S,0)),1)*INDEX(主线关卡!E:E,MATCH(主线怪物!B163&amp;主线怪物!C163,主线关卡!A:A,0)))</f>
        <v>2250</v>
      </c>
      <c r="J163" s="58">
        <v>0</v>
      </c>
      <c r="K163" s="58">
        <v>0</v>
      </c>
      <c r="L163" s="58">
        <v>0</v>
      </c>
      <c r="M163" s="58">
        <v>0</v>
      </c>
      <c r="N163" s="58">
        <v>300</v>
      </c>
      <c r="O163" s="58">
        <v>0</v>
      </c>
      <c r="P163" s="58">
        <v>0</v>
      </c>
      <c r="Q163" s="58">
        <f>IFERROR(INDEX(怪物属性参数!AD:AD,MATCH(主线怪物!E163,怪物属性参数!Q:Q,0)),IF(MOD(A163,2)=0,1303015,1301001))</f>
        <v>1303015</v>
      </c>
      <c r="R163" s="15"/>
      <c r="S163" s="58" t="str">
        <f t="shared" si="9"/>
        <v>0</v>
      </c>
      <c r="T163" s="58" t="str">
        <f>IFERROR(INDEX(怪物属性参数!AA:AA,MATCH(主线怪物!E163,怪物属性参数!Q:Q,0)),"0")</f>
        <v>0</v>
      </c>
      <c r="U163" s="58" t="str">
        <f>IFERROR(INDEX(怪物属性参数!AB:AB,MATCH(主线怪物!E163,怪物属性参数!Q:Q,0)),"999")</f>
        <v>999</v>
      </c>
      <c r="V163" s="58" t="str">
        <f>IFERROR(INDEX(怪物属性参数!AC:AC,MATCH(主线怪物!E163,怪物属性参数!Q:Q,0)),"0")</f>
        <v>0</v>
      </c>
      <c r="W163" s="58" t="str">
        <f t="shared" si="10"/>
        <v>于禁</v>
      </c>
    </row>
    <row r="164" spans="1:23" ht="16.5" x14ac:dyDescent="0.2">
      <c r="A164" s="58">
        <f t="shared" si="11"/>
        <v>10161</v>
      </c>
      <c r="B164" s="58">
        <v>3</v>
      </c>
      <c r="C164" s="58">
        <f t="shared" si="8"/>
        <v>12</v>
      </c>
      <c r="D164" s="58" t="s">
        <v>41</v>
      </c>
      <c r="E164" s="58" t="str">
        <f>HLOOKUP(D164,主线关卡!$H:$M,MATCH(B164&amp;C164,主线关卡!$A:$A,0),FALSE)</f>
        <v/>
      </c>
      <c r="F164" s="58">
        <f>INDEX(主线关卡!D:D,MATCH(主线怪物!B164&amp;主线怪物!C164,主线关卡!A:A,0))</f>
        <v>27</v>
      </c>
      <c r="G164" s="58">
        <f>INDEX(怪物基础属性模板!B:B,MATCH(主线怪物!$F164,怪物基础属性模板!$A:$A,0))*IFERROR(INDEX(怪物属性参数!R:R,MATCH(主线怪物!E164,怪物属性参数!Q:Q,0)),1)</f>
        <v>440</v>
      </c>
      <c r="H164" s="58">
        <f>INDEX(怪物基础属性模板!C:C,MATCH(主线怪物!$F164,怪物基础属性模板!$A:$A,0))*IFERROR(INDEX(怪物属性参数!R:R,MATCH(主线怪物!E164,怪物属性参数!R:R,0)),1)</f>
        <v>189</v>
      </c>
      <c r="I164" s="58">
        <f>INT(INDEX(怪物基础属性模板!D:D,MATCH(主线怪物!$F164,怪物基础属性模板!$A:$A,0))*IFERROR(INDEX(怪物属性参数!R:R,MATCH(主线怪物!E164,怪物属性参数!S:S,0)),1)*INDEX(主线关卡!E:E,MATCH(主线怪物!B164&amp;主线怪物!C164,主线关卡!A:A,0)))</f>
        <v>2250</v>
      </c>
      <c r="J164" s="58">
        <v>0</v>
      </c>
      <c r="K164" s="58">
        <v>0</v>
      </c>
      <c r="L164" s="58">
        <v>0</v>
      </c>
      <c r="M164" s="58">
        <v>0</v>
      </c>
      <c r="N164" s="58">
        <v>300</v>
      </c>
      <c r="O164" s="58">
        <v>0</v>
      </c>
      <c r="P164" s="58">
        <v>0</v>
      </c>
      <c r="Q164" s="58">
        <f>IFERROR(INDEX(怪物属性参数!AD:AD,MATCH(主线怪物!E164,怪物属性参数!Q:Q,0)),IF(MOD(A164,2)=0,1303015,1301001))</f>
        <v>1301001</v>
      </c>
      <c r="R164" s="15"/>
      <c r="S164" s="58" t="str">
        <f t="shared" si="9"/>
        <v>0</v>
      </c>
      <c r="T164" s="58" t="str">
        <f>IFERROR(INDEX(怪物属性参数!AA:AA,MATCH(主线怪物!E164,怪物属性参数!Q:Q,0)),"0")</f>
        <v>0</v>
      </c>
      <c r="U164" s="58" t="str">
        <f>IFERROR(INDEX(怪物属性参数!AB:AB,MATCH(主线怪物!E164,怪物属性参数!Q:Q,0)),"999")</f>
        <v>999</v>
      </c>
      <c r="V164" s="58" t="str">
        <f>IFERROR(INDEX(怪物属性参数!AC:AC,MATCH(主线怪物!E164,怪物属性参数!Q:Q,0)),"0")</f>
        <v>0</v>
      </c>
      <c r="W164" s="58" t="str">
        <f t="shared" si="10"/>
        <v>常服曹焱兵</v>
      </c>
    </row>
    <row r="165" spans="1:23" ht="16.5" x14ac:dyDescent="0.2">
      <c r="A165" s="58">
        <f t="shared" si="11"/>
        <v>10162</v>
      </c>
      <c r="B165" s="58">
        <v>3</v>
      </c>
      <c r="C165" s="58">
        <f t="shared" ref="C165:C183" si="12">C159+1</f>
        <v>12</v>
      </c>
      <c r="D165" s="58" t="s">
        <v>38</v>
      </c>
      <c r="E165" s="58" t="str">
        <f>HLOOKUP(D165,主线关卡!$H:$M,MATCH(B165&amp;C165,主线关卡!$A:$A,0),FALSE)</f>
        <v/>
      </c>
      <c r="F165" s="58">
        <f>INDEX(主线关卡!D:D,MATCH(主线怪物!B165&amp;主线怪物!C165,主线关卡!A:A,0))</f>
        <v>27</v>
      </c>
      <c r="G165" s="58">
        <f>INDEX(怪物基础属性模板!B:B,MATCH(主线怪物!$F165,怪物基础属性模板!$A:$A,0))*IFERROR(INDEX(怪物属性参数!R:R,MATCH(主线怪物!E165,怪物属性参数!Q:Q,0)),1)</f>
        <v>440</v>
      </c>
      <c r="H165" s="58">
        <f>INDEX(怪物基础属性模板!C:C,MATCH(主线怪物!$F165,怪物基础属性模板!$A:$A,0))*IFERROR(INDEX(怪物属性参数!R:R,MATCH(主线怪物!E165,怪物属性参数!R:R,0)),1)</f>
        <v>189</v>
      </c>
      <c r="I165" s="58">
        <f>INT(INDEX(怪物基础属性模板!D:D,MATCH(主线怪物!$F165,怪物基础属性模板!$A:$A,0))*IFERROR(INDEX(怪物属性参数!R:R,MATCH(主线怪物!E165,怪物属性参数!S:S,0)),1)*INDEX(主线关卡!E:E,MATCH(主线怪物!B165&amp;主线怪物!C165,主线关卡!A:A,0)))</f>
        <v>2250</v>
      </c>
      <c r="J165" s="58">
        <v>0</v>
      </c>
      <c r="K165" s="58">
        <v>0</v>
      </c>
      <c r="L165" s="58">
        <v>0</v>
      </c>
      <c r="M165" s="58">
        <v>0</v>
      </c>
      <c r="N165" s="58">
        <v>300</v>
      </c>
      <c r="O165" s="58">
        <v>0</v>
      </c>
      <c r="P165" s="58">
        <v>0</v>
      </c>
      <c r="Q165" s="58">
        <f>IFERROR(INDEX(怪物属性参数!AD:AD,MATCH(主线怪物!E165,怪物属性参数!Q:Q,0)),IF(MOD(A165,2)=0,1303015,1301001))</f>
        <v>1303015</v>
      </c>
      <c r="R165" s="15"/>
      <c r="S165" s="58" t="str">
        <f t="shared" si="9"/>
        <v>0</v>
      </c>
      <c r="T165" s="58" t="str">
        <f>IFERROR(INDEX(怪物属性参数!AA:AA,MATCH(主线怪物!E165,怪物属性参数!Q:Q,0)),"0")</f>
        <v>0</v>
      </c>
      <c r="U165" s="58" t="str">
        <f>IFERROR(INDEX(怪物属性参数!AB:AB,MATCH(主线怪物!E165,怪物属性参数!Q:Q,0)),"999")</f>
        <v>999</v>
      </c>
      <c r="V165" s="58" t="str">
        <f>IFERROR(INDEX(怪物属性参数!AC:AC,MATCH(主线怪物!E165,怪物属性参数!Q:Q,0)),"0")</f>
        <v>0</v>
      </c>
      <c r="W165" s="58" t="str">
        <f t="shared" si="10"/>
        <v>于禁</v>
      </c>
    </row>
    <row r="166" spans="1:23" ht="16.5" x14ac:dyDescent="0.2">
      <c r="A166" s="58">
        <f t="shared" si="11"/>
        <v>10163</v>
      </c>
      <c r="B166" s="58">
        <v>3</v>
      </c>
      <c r="C166" s="58">
        <f t="shared" si="12"/>
        <v>13</v>
      </c>
      <c r="D166" s="58" t="s">
        <v>39</v>
      </c>
      <c r="E166" s="58" t="str">
        <f>HLOOKUP(D166,主线关卡!$H:$M,MATCH(B166&amp;C166,主线关卡!$A:$A,0),FALSE)</f>
        <v>战斗曹焱兵</v>
      </c>
      <c r="F166" s="58">
        <f>INDEX(主线关卡!D:D,MATCH(主线怪物!B166&amp;主线怪物!C166,主线关卡!A:A,0))</f>
        <v>28</v>
      </c>
      <c r="G166" s="58">
        <f>INDEX(怪物基础属性模板!B:B,MATCH(主线怪物!$F166,怪物基础属性模板!$A:$A,0))*IFERROR(INDEX(怪物属性参数!R:R,MATCH(主线怪物!E166,怪物属性参数!Q:Q,0)),1)</f>
        <v>454</v>
      </c>
      <c r="H166" s="58">
        <f>INDEX(怪物基础属性模板!C:C,MATCH(主线怪物!$F166,怪物基础属性模板!$A:$A,0))*IFERROR(INDEX(怪物属性参数!R:R,MATCH(主线怪物!E166,怪物属性参数!R:R,0)),1)</f>
        <v>196</v>
      </c>
      <c r="I166" s="58">
        <f>INT(INDEX(怪物基础属性模板!D:D,MATCH(主线怪物!$F166,怪物基础属性模板!$A:$A,0))*IFERROR(INDEX(怪物属性参数!R:R,MATCH(主线怪物!E166,怪物属性参数!S:S,0)),1)*INDEX(主线关卡!E:E,MATCH(主线怪物!B166&amp;主线怪物!C166,主线关卡!A:A,0)))</f>
        <v>2313</v>
      </c>
      <c r="J166" s="58">
        <v>0</v>
      </c>
      <c r="K166" s="58">
        <v>0</v>
      </c>
      <c r="L166" s="58">
        <v>0</v>
      </c>
      <c r="M166" s="58">
        <v>0</v>
      </c>
      <c r="N166" s="58">
        <v>300</v>
      </c>
      <c r="O166" s="58">
        <v>0</v>
      </c>
      <c r="P166" s="58">
        <v>0</v>
      </c>
      <c r="Q166" s="58" t="str">
        <f>IFERROR(INDEX(怪物属性参数!AD:AD,MATCH(主线怪物!E166,怪物属性参数!Q:Q,0)),IF(MOD(A166,2)=0,1303015,1301001))</f>
        <v>1301007#1302007</v>
      </c>
      <c r="R166" s="15"/>
      <c r="S166" s="58">
        <f t="shared" si="9"/>
        <v>10164</v>
      </c>
      <c r="T166" s="58">
        <f>IFERROR(INDEX(怪物属性参数!AA:AA,MATCH(主线怪物!E166,怪物属性参数!Q:Q,0)),"0")</f>
        <v>0</v>
      </c>
      <c r="U166" s="58">
        <f>IFERROR(INDEX(怪物属性参数!AB:AB,MATCH(主线怪物!E166,怪物属性参数!Q:Q,0)),"999")</f>
        <v>999</v>
      </c>
      <c r="V166" s="58">
        <f>IFERROR(INDEX(怪物属性参数!AC:AC,MATCH(主线怪物!E166,怪物属性参数!Q:Q,0)),"0")</f>
        <v>0</v>
      </c>
      <c r="W166" s="58" t="str">
        <f t="shared" si="10"/>
        <v>战斗曹焱兵</v>
      </c>
    </row>
    <row r="167" spans="1:23" ht="16.5" x14ac:dyDescent="0.2">
      <c r="A167" s="58">
        <f t="shared" si="11"/>
        <v>10164</v>
      </c>
      <c r="B167" s="58">
        <v>3</v>
      </c>
      <c r="C167" s="58">
        <f t="shared" si="12"/>
        <v>13</v>
      </c>
      <c r="D167" s="58" t="s">
        <v>36</v>
      </c>
      <c r="E167" s="58" t="str">
        <f>HLOOKUP(D167,主线关卡!$H:$M,MATCH(B167&amp;C167,主线关卡!$A:$A,0),FALSE)</f>
        <v>张郃</v>
      </c>
      <c r="F167" s="58">
        <f>INDEX(主线关卡!D:D,MATCH(主线怪物!B167&amp;主线怪物!C167,主线关卡!A:A,0))</f>
        <v>28</v>
      </c>
      <c r="G167" s="58">
        <f>INDEX(怪物基础属性模板!B:B,MATCH(主线怪物!$F167,怪物基础属性模板!$A:$A,0))*IFERROR(INDEX(怪物属性参数!R:R,MATCH(主线怪物!E167,怪物属性参数!Q:Q,0)),1)</f>
        <v>454</v>
      </c>
      <c r="H167" s="58">
        <f>INDEX(怪物基础属性模板!C:C,MATCH(主线怪物!$F167,怪物基础属性模板!$A:$A,0))*IFERROR(INDEX(怪物属性参数!R:R,MATCH(主线怪物!E167,怪物属性参数!R:R,0)),1)</f>
        <v>196</v>
      </c>
      <c r="I167" s="58">
        <f>INT(INDEX(怪物基础属性模板!D:D,MATCH(主线怪物!$F167,怪物基础属性模板!$A:$A,0))*IFERROR(INDEX(怪物属性参数!R:R,MATCH(主线怪物!E167,怪物属性参数!S:S,0)),1)*INDEX(主线关卡!E:E,MATCH(主线怪物!B167&amp;主线怪物!C167,主线关卡!A:A,0)))</f>
        <v>2313</v>
      </c>
      <c r="J167" s="58">
        <v>0</v>
      </c>
      <c r="K167" s="58">
        <v>0</v>
      </c>
      <c r="L167" s="58">
        <v>0</v>
      </c>
      <c r="M167" s="58">
        <v>0</v>
      </c>
      <c r="N167" s="58">
        <v>300</v>
      </c>
      <c r="O167" s="58">
        <v>0</v>
      </c>
      <c r="P167" s="58">
        <v>0</v>
      </c>
      <c r="Q167" s="58">
        <f>IFERROR(INDEX(怪物属性参数!AD:AD,MATCH(主线怪物!E167,怪物属性参数!Q:Q,0)),IF(MOD(A167,2)=0,1303015,1301001))</f>
        <v>1303010</v>
      </c>
      <c r="R167" s="15"/>
      <c r="S167" s="58" t="str">
        <f t="shared" si="9"/>
        <v>0</v>
      </c>
      <c r="T167" s="58">
        <f>IFERROR(INDEX(怪物属性参数!AA:AA,MATCH(主线怪物!E167,怪物属性参数!Q:Q,0)),"0")</f>
        <v>6</v>
      </c>
      <c r="U167" s="58">
        <f>IFERROR(INDEX(怪物属性参数!AB:AB,MATCH(主线怪物!E167,怪物属性参数!Q:Q,0)),"999")</f>
        <v>999</v>
      </c>
      <c r="V167" s="58">
        <f>IFERROR(INDEX(怪物属性参数!AC:AC,MATCH(主线怪物!E167,怪物属性参数!Q:Q,0)),"0")</f>
        <v>3</v>
      </c>
      <c r="W167" s="58" t="str">
        <f t="shared" si="10"/>
        <v>张郃</v>
      </c>
    </row>
    <row r="168" spans="1:23" ht="16.5" x14ac:dyDescent="0.2">
      <c r="A168" s="58">
        <f t="shared" si="11"/>
        <v>10165</v>
      </c>
      <c r="B168" s="58">
        <v>3</v>
      </c>
      <c r="C168" s="58">
        <f t="shared" si="12"/>
        <v>13</v>
      </c>
      <c r="D168" s="58" t="s">
        <v>40</v>
      </c>
      <c r="E168" s="58" t="str">
        <f>HLOOKUP(D168,主线关卡!$H:$M,MATCH(B168&amp;C168,主线关卡!$A:$A,0),FALSE)</f>
        <v>红莲·缇娜</v>
      </c>
      <c r="F168" s="58">
        <f>INDEX(主线关卡!D:D,MATCH(主线怪物!B168&amp;主线怪物!C168,主线关卡!A:A,0))</f>
        <v>28</v>
      </c>
      <c r="G168" s="58">
        <f>INDEX(怪物基础属性模板!B:B,MATCH(主线怪物!$F168,怪物基础属性模板!$A:$A,0))*IFERROR(INDEX(怪物属性参数!R:R,MATCH(主线怪物!E168,怪物属性参数!Q:Q,0)),1)</f>
        <v>454</v>
      </c>
      <c r="H168" s="58">
        <f>INDEX(怪物基础属性模板!C:C,MATCH(主线怪物!$F168,怪物基础属性模板!$A:$A,0))*IFERROR(INDEX(怪物属性参数!R:R,MATCH(主线怪物!E168,怪物属性参数!R:R,0)),1)</f>
        <v>196</v>
      </c>
      <c r="I168" s="58">
        <f>INT(INDEX(怪物基础属性模板!D:D,MATCH(主线怪物!$F168,怪物基础属性模板!$A:$A,0))*IFERROR(INDEX(怪物属性参数!R:R,MATCH(主线怪物!E168,怪物属性参数!S:S,0)),1)*INDEX(主线关卡!E:E,MATCH(主线怪物!B168&amp;主线怪物!C168,主线关卡!A:A,0)))</f>
        <v>2313</v>
      </c>
      <c r="J168" s="58">
        <v>0</v>
      </c>
      <c r="K168" s="58">
        <v>0</v>
      </c>
      <c r="L168" s="58">
        <v>0</v>
      </c>
      <c r="M168" s="58">
        <v>0</v>
      </c>
      <c r="N168" s="58">
        <v>300</v>
      </c>
      <c r="O168" s="58">
        <v>0</v>
      </c>
      <c r="P168" s="58">
        <v>0</v>
      </c>
      <c r="Q168" s="58" t="str">
        <f>IFERROR(INDEX(怪物属性参数!AD:AD,MATCH(主线怪物!E168,怪物属性参数!Q:Q,0)),IF(MOD(A168,2)=0,1303015,1301001))</f>
        <v>1301006#1302006</v>
      </c>
      <c r="R168" s="15"/>
      <c r="S168" s="58">
        <f t="shared" si="9"/>
        <v>10166</v>
      </c>
      <c r="T168" s="58">
        <f>IFERROR(INDEX(怪物属性参数!AA:AA,MATCH(主线怪物!E168,怪物属性参数!Q:Q,0)),"0")</f>
        <v>0</v>
      </c>
      <c r="U168" s="58">
        <f>IFERROR(INDEX(怪物属性参数!AB:AB,MATCH(主线怪物!E168,怪物属性参数!Q:Q,0)),"999")</f>
        <v>999</v>
      </c>
      <c r="V168" s="58">
        <f>IFERROR(INDEX(怪物属性参数!AC:AC,MATCH(主线怪物!E168,怪物属性参数!Q:Q,0)),"0")</f>
        <v>0</v>
      </c>
      <c r="W168" s="58" t="str">
        <f t="shared" si="10"/>
        <v>红莲·缇娜</v>
      </c>
    </row>
    <row r="169" spans="1:23" ht="16.5" x14ac:dyDescent="0.2">
      <c r="A169" s="58">
        <f t="shared" si="11"/>
        <v>10166</v>
      </c>
      <c r="B169" s="58">
        <v>3</v>
      </c>
      <c r="C169" s="58">
        <f t="shared" si="12"/>
        <v>13</v>
      </c>
      <c r="D169" s="58" t="s">
        <v>37</v>
      </c>
      <c r="E169" s="58" t="str">
        <f>HLOOKUP(D169,主线关卡!$H:$M,MATCH(B169&amp;C169,主线关卡!$A:$A,0),FALSE)</f>
        <v>天使·缇娜</v>
      </c>
      <c r="F169" s="58">
        <f>INDEX(主线关卡!D:D,MATCH(主线怪物!B169&amp;主线怪物!C169,主线关卡!A:A,0))</f>
        <v>28</v>
      </c>
      <c r="G169" s="58">
        <f>INDEX(怪物基础属性模板!B:B,MATCH(主线怪物!$F169,怪物基础属性模板!$A:$A,0))*IFERROR(INDEX(怪物属性参数!R:R,MATCH(主线怪物!E169,怪物属性参数!Q:Q,0)),1)</f>
        <v>454</v>
      </c>
      <c r="H169" s="58">
        <f>INDEX(怪物基础属性模板!C:C,MATCH(主线怪物!$F169,怪物基础属性模板!$A:$A,0))*IFERROR(INDEX(怪物属性参数!R:R,MATCH(主线怪物!E169,怪物属性参数!R:R,0)),1)</f>
        <v>196</v>
      </c>
      <c r="I169" s="58">
        <f>INT(INDEX(怪物基础属性模板!D:D,MATCH(主线怪物!$F169,怪物基础属性模板!$A:$A,0))*IFERROR(INDEX(怪物属性参数!R:R,MATCH(主线怪物!E169,怪物属性参数!S:S,0)),1)*INDEX(主线关卡!E:E,MATCH(主线怪物!B169&amp;主线怪物!C169,主线关卡!A:A,0)))</f>
        <v>2313</v>
      </c>
      <c r="J169" s="58">
        <v>0</v>
      </c>
      <c r="K169" s="58">
        <v>0</v>
      </c>
      <c r="L169" s="58">
        <v>0</v>
      </c>
      <c r="M169" s="58">
        <v>0</v>
      </c>
      <c r="N169" s="58">
        <v>300</v>
      </c>
      <c r="O169" s="58">
        <v>0</v>
      </c>
      <c r="P169" s="58">
        <v>0</v>
      </c>
      <c r="Q169" s="58">
        <f>IFERROR(INDEX(怪物属性参数!AD:AD,MATCH(主线怪物!E169,怪物属性参数!Q:Q,0)),IF(MOD(A169,2)=0,1303015,1301001))</f>
        <v>1303007</v>
      </c>
      <c r="R169" s="15"/>
      <c r="S169" s="58" t="str">
        <f t="shared" si="9"/>
        <v>0</v>
      </c>
      <c r="T169" s="58">
        <f>IFERROR(INDEX(怪物属性参数!AA:AA,MATCH(主线怪物!E169,怪物属性参数!Q:Q,0)),"0")</f>
        <v>6</v>
      </c>
      <c r="U169" s="58">
        <f>IFERROR(INDEX(怪物属性参数!AB:AB,MATCH(主线怪物!E169,怪物属性参数!Q:Q,0)),"999")</f>
        <v>999</v>
      </c>
      <c r="V169" s="58">
        <f>IFERROR(INDEX(怪物属性参数!AC:AC,MATCH(主线怪物!E169,怪物属性参数!Q:Q,0)),"0")</f>
        <v>1</v>
      </c>
      <c r="W169" s="58" t="str">
        <f t="shared" si="10"/>
        <v>天使·缇娜</v>
      </c>
    </row>
    <row r="170" spans="1:23" ht="16.5" x14ac:dyDescent="0.2">
      <c r="A170" s="58">
        <f t="shared" si="11"/>
        <v>10167</v>
      </c>
      <c r="B170" s="58">
        <v>3</v>
      </c>
      <c r="C170" s="58">
        <f t="shared" si="12"/>
        <v>13</v>
      </c>
      <c r="D170" s="58" t="s">
        <v>41</v>
      </c>
      <c r="E170" s="58" t="str">
        <f>HLOOKUP(D170,主线关卡!$H:$M,MATCH(B170&amp;C170,主线关卡!$A:$A,0),FALSE)</f>
        <v>吉拉</v>
      </c>
      <c r="F170" s="58">
        <f>INDEX(主线关卡!D:D,MATCH(主线怪物!B170&amp;主线怪物!C170,主线关卡!A:A,0))</f>
        <v>28</v>
      </c>
      <c r="G170" s="58">
        <f>INDEX(怪物基础属性模板!B:B,MATCH(主线怪物!$F170,怪物基础属性模板!$A:$A,0))*IFERROR(INDEX(怪物属性参数!R:R,MATCH(主线怪物!E170,怪物属性参数!Q:Q,0)),1)</f>
        <v>454</v>
      </c>
      <c r="H170" s="58">
        <f>INDEX(怪物基础属性模板!C:C,MATCH(主线怪物!$F170,怪物基础属性模板!$A:$A,0))*IFERROR(INDEX(怪物属性参数!R:R,MATCH(主线怪物!E170,怪物属性参数!R:R,0)),1)</f>
        <v>196</v>
      </c>
      <c r="I170" s="58">
        <f>INT(INDEX(怪物基础属性模板!D:D,MATCH(主线怪物!$F170,怪物基础属性模板!$A:$A,0))*IFERROR(INDEX(怪物属性参数!R:R,MATCH(主线怪物!E170,怪物属性参数!S:S,0)),1)*INDEX(主线关卡!E:E,MATCH(主线怪物!B170&amp;主线怪物!C170,主线关卡!A:A,0)))</f>
        <v>2313</v>
      </c>
      <c r="J170" s="58">
        <v>0</v>
      </c>
      <c r="K170" s="58">
        <v>0</v>
      </c>
      <c r="L170" s="58">
        <v>0</v>
      </c>
      <c r="M170" s="58">
        <v>0</v>
      </c>
      <c r="N170" s="58">
        <v>300</v>
      </c>
      <c r="O170" s="58">
        <v>0</v>
      </c>
      <c r="P170" s="58">
        <v>0</v>
      </c>
      <c r="Q170" s="58" t="str">
        <f>IFERROR(INDEX(怪物属性参数!AD:AD,MATCH(主线怪物!E170,怪物属性参数!Q:Q,0)),IF(MOD(A170,2)=0,1303015,1301001))</f>
        <v>1301013#1302013</v>
      </c>
      <c r="R170" s="15"/>
      <c r="S170" s="58">
        <f t="shared" si="9"/>
        <v>10168</v>
      </c>
      <c r="T170" s="58">
        <f>IFERROR(INDEX(怪物属性参数!AA:AA,MATCH(主线怪物!E170,怪物属性参数!Q:Q,0)),"0")</f>
        <v>0</v>
      </c>
      <c r="U170" s="58">
        <f>IFERROR(INDEX(怪物属性参数!AB:AB,MATCH(主线怪物!E170,怪物属性参数!Q:Q,0)),"999")</f>
        <v>999</v>
      </c>
      <c r="V170" s="58">
        <f>IFERROR(INDEX(怪物属性参数!AC:AC,MATCH(主线怪物!E170,怪物属性参数!Q:Q,0)),"0")</f>
        <v>0</v>
      </c>
      <c r="W170" s="58" t="str">
        <f t="shared" si="10"/>
        <v>吉拉</v>
      </c>
    </row>
    <row r="171" spans="1:23" ht="16.5" x14ac:dyDescent="0.2">
      <c r="A171" s="58">
        <f t="shared" si="11"/>
        <v>10168</v>
      </c>
      <c r="B171" s="58">
        <v>3</v>
      </c>
      <c r="C171" s="58">
        <f t="shared" si="12"/>
        <v>13</v>
      </c>
      <c r="D171" s="58" t="s">
        <v>38</v>
      </c>
      <c r="E171" s="58" t="str">
        <f>HLOOKUP(D171,主线关卡!$H:$M,MATCH(B171&amp;C171,主线关卡!$A:$A,0),FALSE)</f>
        <v>食火蜥</v>
      </c>
      <c r="F171" s="58">
        <f>INDEX(主线关卡!D:D,MATCH(主线怪物!B171&amp;主线怪物!C171,主线关卡!A:A,0))</f>
        <v>28</v>
      </c>
      <c r="G171" s="58">
        <f>INDEX(怪物基础属性模板!B:B,MATCH(主线怪物!$F171,怪物基础属性模板!$A:$A,0))*IFERROR(INDEX(怪物属性参数!R:R,MATCH(主线怪物!E171,怪物属性参数!Q:Q,0)),1)</f>
        <v>454</v>
      </c>
      <c r="H171" s="58">
        <f>INDEX(怪物基础属性模板!C:C,MATCH(主线怪物!$F171,怪物基础属性模板!$A:$A,0))*IFERROR(INDEX(怪物属性参数!R:R,MATCH(主线怪物!E171,怪物属性参数!R:R,0)),1)</f>
        <v>196</v>
      </c>
      <c r="I171" s="58">
        <f>INT(INDEX(怪物基础属性模板!D:D,MATCH(主线怪物!$F171,怪物基础属性模板!$A:$A,0))*IFERROR(INDEX(怪物属性参数!R:R,MATCH(主线怪物!E171,怪物属性参数!S:S,0)),1)*INDEX(主线关卡!E:E,MATCH(主线怪物!B171&amp;主线怪物!C171,主线关卡!A:A,0)))</f>
        <v>2313</v>
      </c>
      <c r="J171" s="58">
        <v>0</v>
      </c>
      <c r="K171" s="58">
        <v>0</v>
      </c>
      <c r="L171" s="58">
        <v>0</v>
      </c>
      <c r="M171" s="58">
        <v>0</v>
      </c>
      <c r="N171" s="58">
        <v>300</v>
      </c>
      <c r="O171" s="58">
        <v>0</v>
      </c>
      <c r="P171" s="58">
        <v>0</v>
      </c>
      <c r="Q171" s="58">
        <f>IFERROR(INDEX(怪物属性参数!AD:AD,MATCH(主线怪物!E171,怪物属性参数!Q:Q,0)),IF(MOD(A171,2)=0,1303015,1301001))</f>
        <v>1303019</v>
      </c>
      <c r="R171" s="15"/>
      <c r="S171" s="58" t="str">
        <f t="shared" si="9"/>
        <v>0</v>
      </c>
      <c r="T171" s="58">
        <f>IFERROR(INDEX(怪物属性参数!AA:AA,MATCH(主线怪物!E171,怪物属性参数!Q:Q,0)),"0")</f>
        <v>4</v>
      </c>
      <c r="U171" s="58">
        <f>IFERROR(INDEX(怪物属性参数!AB:AB,MATCH(主线怪物!E171,怪物属性参数!Q:Q,0)),"999")</f>
        <v>999</v>
      </c>
      <c r="V171" s="58">
        <f>IFERROR(INDEX(怪物属性参数!AC:AC,MATCH(主线怪物!E171,怪物属性参数!Q:Q,0)),"0")</f>
        <v>2</v>
      </c>
      <c r="W171" s="58" t="str">
        <f t="shared" si="10"/>
        <v>食火蜥</v>
      </c>
    </row>
    <row r="172" spans="1:23" ht="16.5" x14ac:dyDescent="0.2">
      <c r="A172" s="58">
        <f t="shared" si="11"/>
        <v>10169</v>
      </c>
      <c r="B172" s="58">
        <v>3</v>
      </c>
      <c r="C172" s="58">
        <f t="shared" si="12"/>
        <v>14</v>
      </c>
      <c r="D172" s="58" t="s">
        <v>39</v>
      </c>
      <c r="E172" s="58" t="str">
        <f>HLOOKUP(D172,主线关卡!$H:$M,MATCH(B172&amp;C172,主线关卡!$A:$A,0),FALSE)</f>
        <v>常服曹焱兵</v>
      </c>
      <c r="F172" s="58">
        <f>INDEX(主线关卡!D:D,MATCH(主线怪物!B172&amp;主线怪物!C172,主线关卡!A:A,0))</f>
        <v>29</v>
      </c>
      <c r="G172" s="58">
        <f>INDEX(怪物基础属性模板!B:B,MATCH(主线怪物!$F172,怪物基础属性模板!$A:$A,0))*IFERROR(INDEX(怪物属性参数!R:R,MATCH(主线怪物!E172,怪物属性参数!Q:Q,0)),1)</f>
        <v>468</v>
      </c>
      <c r="H172" s="58">
        <f>INDEX(怪物基础属性模板!C:C,MATCH(主线怪物!$F172,怪物基础属性模板!$A:$A,0))*IFERROR(INDEX(怪物属性参数!R:R,MATCH(主线怪物!E172,怪物属性参数!R:R,0)),1)</f>
        <v>203</v>
      </c>
      <c r="I172" s="58">
        <f>INT(INDEX(怪物基础属性模板!D:D,MATCH(主线怪物!$F172,怪物基础属性模板!$A:$A,0))*IFERROR(INDEX(怪物属性参数!R:R,MATCH(主线怪物!E172,怪物属性参数!S:S,0)),1)*INDEX(主线关卡!E:E,MATCH(主线怪物!B172&amp;主线怪物!C172,主线关卡!A:A,0)))</f>
        <v>2376</v>
      </c>
      <c r="J172" s="58">
        <v>0</v>
      </c>
      <c r="K172" s="58">
        <v>0</v>
      </c>
      <c r="L172" s="58">
        <v>0</v>
      </c>
      <c r="M172" s="58">
        <v>0</v>
      </c>
      <c r="N172" s="58">
        <v>300</v>
      </c>
      <c r="O172" s="58">
        <v>0</v>
      </c>
      <c r="P172" s="58">
        <v>0</v>
      </c>
      <c r="Q172" s="58" t="str">
        <f>IFERROR(INDEX(怪物属性参数!AD:AD,MATCH(主线怪物!E172,怪物属性参数!Q:Q,0)),IF(MOD(A172,2)=0,1303015,1301001))</f>
        <v>1301001#1302001</v>
      </c>
      <c r="R172" s="15"/>
      <c r="S172" s="58">
        <f t="shared" si="9"/>
        <v>10170</v>
      </c>
      <c r="T172" s="58">
        <f>IFERROR(INDEX(怪物属性参数!AA:AA,MATCH(主线怪物!E172,怪物属性参数!Q:Q,0)),"0")</f>
        <v>0</v>
      </c>
      <c r="U172" s="58">
        <f>IFERROR(INDEX(怪物属性参数!AB:AB,MATCH(主线怪物!E172,怪物属性参数!Q:Q,0)),"999")</f>
        <v>999</v>
      </c>
      <c r="V172" s="58">
        <f>IFERROR(INDEX(怪物属性参数!AC:AC,MATCH(主线怪物!E172,怪物属性参数!Q:Q,0)),"0")</f>
        <v>0</v>
      </c>
      <c r="W172" s="58" t="str">
        <f t="shared" si="10"/>
        <v>常服曹焱兵</v>
      </c>
    </row>
    <row r="173" spans="1:23" ht="16.5" x14ac:dyDescent="0.2">
      <c r="A173" s="58">
        <f t="shared" si="11"/>
        <v>10170</v>
      </c>
      <c r="B173" s="58">
        <v>3</v>
      </c>
      <c r="C173" s="58">
        <f t="shared" si="12"/>
        <v>14</v>
      </c>
      <c r="D173" s="58" t="s">
        <v>36</v>
      </c>
      <c r="E173" s="58" t="str">
        <f>HLOOKUP(D173,主线关卡!$H:$M,MATCH(B173&amp;C173,主线关卡!$A:$A,0),FALSE)</f>
        <v>张郃</v>
      </c>
      <c r="F173" s="58">
        <f>INDEX(主线关卡!D:D,MATCH(主线怪物!B173&amp;主线怪物!C173,主线关卡!A:A,0))</f>
        <v>29</v>
      </c>
      <c r="G173" s="58">
        <f>INDEX(怪物基础属性模板!B:B,MATCH(主线怪物!$F173,怪物基础属性模板!$A:$A,0))*IFERROR(INDEX(怪物属性参数!R:R,MATCH(主线怪物!E173,怪物属性参数!Q:Q,0)),1)</f>
        <v>468</v>
      </c>
      <c r="H173" s="58">
        <f>INDEX(怪物基础属性模板!C:C,MATCH(主线怪物!$F173,怪物基础属性模板!$A:$A,0))*IFERROR(INDEX(怪物属性参数!R:R,MATCH(主线怪物!E173,怪物属性参数!R:R,0)),1)</f>
        <v>203</v>
      </c>
      <c r="I173" s="58">
        <f>INT(INDEX(怪物基础属性模板!D:D,MATCH(主线怪物!$F173,怪物基础属性模板!$A:$A,0))*IFERROR(INDEX(怪物属性参数!R:R,MATCH(主线怪物!E173,怪物属性参数!S:S,0)),1)*INDEX(主线关卡!E:E,MATCH(主线怪物!B173&amp;主线怪物!C173,主线关卡!A:A,0)))</f>
        <v>2376</v>
      </c>
      <c r="J173" s="58">
        <v>0</v>
      </c>
      <c r="K173" s="58">
        <v>0</v>
      </c>
      <c r="L173" s="58">
        <v>0</v>
      </c>
      <c r="M173" s="58">
        <v>0</v>
      </c>
      <c r="N173" s="58">
        <v>300</v>
      </c>
      <c r="O173" s="58">
        <v>0</v>
      </c>
      <c r="P173" s="58">
        <v>0</v>
      </c>
      <c r="Q173" s="58">
        <f>IFERROR(INDEX(怪物属性参数!AD:AD,MATCH(主线怪物!E173,怪物属性参数!Q:Q,0)),IF(MOD(A173,2)=0,1303015,1301001))</f>
        <v>1303010</v>
      </c>
      <c r="R173" s="15"/>
      <c r="S173" s="58" t="str">
        <f t="shared" si="9"/>
        <v>0</v>
      </c>
      <c r="T173" s="58">
        <f>IFERROR(INDEX(怪物属性参数!AA:AA,MATCH(主线怪物!E173,怪物属性参数!Q:Q,0)),"0")</f>
        <v>6</v>
      </c>
      <c r="U173" s="58">
        <f>IFERROR(INDEX(怪物属性参数!AB:AB,MATCH(主线怪物!E173,怪物属性参数!Q:Q,0)),"999")</f>
        <v>999</v>
      </c>
      <c r="V173" s="58">
        <f>IFERROR(INDEX(怪物属性参数!AC:AC,MATCH(主线怪物!E173,怪物属性参数!Q:Q,0)),"0")</f>
        <v>3</v>
      </c>
      <c r="W173" s="58" t="str">
        <f t="shared" si="10"/>
        <v>张郃</v>
      </c>
    </row>
    <row r="174" spans="1:23" ht="16.5" x14ac:dyDescent="0.2">
      <c r="A174" s="58">
        <f t="shared" si="11"/>
        <v>10171</v>
      </c>
      <c r="B174" s="58">
        <v>3</v>
      </c>
      <c r="C174" s="58">
        <f t="shared" si="12"/>
        <v>14</v>
      </c>
      <c r="D174" s="58" t="s">
        <v>40</v>
      </c>
      <c r="E174" s="58" t="str">
        <f>HLOOKUP(D174,主线关卡!$H:$M,MATCH(B174&amp;C174,主线关卡!$A:$A,0),FALSE)</f>
        <v>战斗曹焱兵</v>
      </c>
      <c r="F174" s="58">
        <f>INDEX(主线关卡!D:D,MATCH(主线怪物!B174&amp;主线怪物!C174,主线关卡!A:A,0))</f>
        <v>29</v>
      </c>
      <c r="G174" s="58">
        <f>INDEX(怪物基础属性模板!B:B,MATCH(主线怪物!$F174,怪物基础属性模板!$A:$A,0))*IFERROR(INDEX(怪物属性参数!R:R,MATCH(主线怪物!E174,怪物属性参数!Q:Q,0)),1)</f>
        <v>468</v>
      </c>
      <c r="H174" s="58">
        <f>INDEX(怪物基础属性模板!C:C,MATCH(主线怪物!$F174,怪物基础属性模板!$A:$A,0))*IFERROR(INDEX(怪物属性参数!R:R,MATCH(主线怪物!E174,怪物属性参数!R:R,0)),1)</f>
        <v>203</v>
      </c>
      <c r="I174" s="58">
        <f>INT(INDEX(怪物基础属性模板!D:D,MATCH(主线怪物!$F174,怪物基础属性模板!$A:$A,0))*IFERROR(INDEX(怪物属性参数!R:R,MATCH(主线怪物!E174,怪物属性参数!S:S,0)),1)*INDEX(主线关卡!E:E,MATCH(主线怪物!B174&amp;主线怪物!C174,主线关卡!A:A,0)))</f>
        <v>2376</v>
      </c>
      <c r="J174" s="58">
        <v>0</v>
      </c>
      <c r="K174" s="58">
        <v>0</v>
      </c>
      <c r="L174" s="58">
        <v>0</v>
      </c>
      <c r="M174" s="58">
        <v>0</v>
      </c>
      <c r="N174" s="58">
        <v>300</v>
      </c>
      <c r="O174" s="58">
        <v>0</v>
      </c>
      <c r="P174" s="58">
        <v>0</v>
      </c>
      <c r="Q174" s="58" t="str">
        <f>IFERROR(INDEX(怪物属性参数!AD:AD,MATCH(主线怪物!E174,怪物属性参数!Q:Q,0)),IF(MOD(A174,2)=0,1303015,1301001))</f>
        <v>1301007#1302007</v>
      </c>
      <c r="R174" s="15"/>
      <c r="S174" s="58">
        <f t="shared" si="9"/>
        <v>10172</v>
      </c>
      <c r="T174" s="58">
        <f>IFERROR(INDEX(怪物属性参数!AA:AA,MATCH(主线怪物!E174,怪物属性参数!Q:Q,0)),"0")</f>
        <v>0</v>
      </c>
      <c r="U174" s="58">
        <f>IFERROR(INDEX(怪物属性参数!AB:AB,MATCH(主线怪物!E174,怪物属性参数!Q:Q,0)),"999")</f>
        <v>999</v>
      </c>
      <c r="V174" s="58">
        <f>IFERROR(INDEX(怪物属性参数!AC:AC,MATCH(主线怪物!E174,怪物属性参数!Q:Q,0)),"0")</f>
        <v>0</v>
      </c>
      <c r="W174" s="58" t="str">
        <f t="shared" si="10"/>
        <v>战斗曹焱兵</v>
      </c>
    </row>
    <row r="175" spans="1:23" ht="16.5" x14ac:dyDescent="0.2">
      <c r="A175" s="58">
        <f t="shared" si="11"/>
        <v>10172</v>
      </c>
      <c r="B175" s="58">
        <v>3</v>
      </c>
      <c r="C175" s="58">
        <f t="shared" si="12"/>
        <v>14</v>
      </c>
      <c r="D175" s="58" t="s">
        <v>37</v>
      </c>
      <c r="E175" s="58" t="str">
        <f>HLOOKUP(D175,主线关卡!$H:$M,MATCH(B175&amp;C175,主线关卡!$A:$A,0),FALSE)</f>
        <v>徐晃</v>
      </c>
      <c r="F175" s="58">
        <f>INDEX(主线关卡!D:D,MATCH(主线怪物!B175&amp;主线怪物!C175,主线关卡!A:A,0))</f>
        <v>29</v>
      </c>
      <c r="G175" s="58">
        <f>INDEX(怪物基础属性模板!B:B,MATCH(主线怪物!$F175,怪物基础属性模板!$A:$A,0))*IFERROR(INDEX(怪物属性参数!R:R,MATCH(主线怪物!E175,怪物属性参数!Q:Q,0)),1)</f>
        <v>468</v>
      </c>
      <c r="H175" s="58">
        <f>INDEX(怪物基础属性模板!C:C,MATCH(主线怪物!$F175,怪物基础属性模板!$A:$A,0))*IFERROR(INDEX(怪物属性参数!R:R,MATCH(主线怪物!E175,怪物属性参数!R:R,0)),1)</f>
        <v>203</v>
      </c>
      <c r="I175" s="58">
        <f>INT(INDEX(怪物基础属性模板!D:D,MATCH(主线怪物!$F175,怪物基础属性模板!$A:$A,0))*IFERROR(INDEX(怪物属性参数!R:R,MATCH(主线怪物!E175,怪物属性参数!S:S,0)),1)*INDEX(主线关卡!E:E,MATCH(主线怪物!B175&amp;主线怪物!C175,主线关卡!A:A,0)))</f>
        <v>2376</v>
      </c>
      <c r="J175" s="58">
        <v>0</v>
      </c>
      <c r="K175" s="58">
        <v>0</v>
      </c>
      <c r="L175" s="58">
        <v>0</v>
      </c>
      <c r="M175" s="58">
        <v>0</v>
      </c>
      <c r="N175" s="58">
        <v>300</v>
      </c>
      <c r="O175" s="58">
        <v>0</v>
      </c>
      <c r="P175" s="58">
        <v>0</v>
      </c>
      <c r="Q175" s="58">
        <f>IFERROR(INDEX(怪物属性参数!AD:AD,MATCH(主线怪物!E175,怪物属性参数!Q:Q,0)),IF(MOD(A175,2)=0,1303015,1301001))</f>
        <v>1303009</v>
      </c>
      <c r="R175" s="15"/>
      <c r="S175" s="58" t="str">
        <f t="shared" si="9"/>
        <v>0</v>
      </c>
      <c r="T175" s="58">
        <f>IFERROR(INDEX(怪物属性参数!AA:AA,MATCH(主线怪物!E175,怪物属性参数!Q:Q,0)),"0")</f>
        <v>4</v>
      </c>
      <c r="U175" s="58">
        <f>IFERROR(INDEX(怪物属性参数!AB:AB,MATCH(主线怪物!E175,怪物属性参数!Q:Q,0)),"999")</f>
        <v>999</v>
      </c>
      <c r="V175" s="58">
        <f>IFERROR(INDEX(怪物属性参数!AC:AC,MATCH(主线怪物!E175,怪物属性参数!Q:Q,0)),"0")</f>
        <v>2</v>
      </c>
      <c r="W175" s="58" t="str">
        <f t="shared" si="10"/>
        <v>徐晃</v>
      </c>
    </row>
    <row r="176" spans="1:23" ht="16.5" x14ac:dyDescent="0.2">
      <c r="A176" s="58">
        <f t="shared" si="11"/>
        <v>10173</v>
      </c>
      <c r="B176" s="58">
        <v>3</v>
      </c>
      <c r="C176" s="58">
        <f t="shared" si="12"/>
        <v>14</v>
      </c>
      <c r="D176" s="58" t="s">
        <v>41</v>
      </c>
      <c r="E176" s="58" t="str">
        <f>HLOOKUP(D176,主线关卡!$H:$M,MATCH(B176&amp;C176,主线关卡!$A:$A,0),FALSE)</f>
        <v>红莲·缇娜</v>
      </c>
      <c r="F176" s="58">
        <f>INDEX(主线关卡!D:D,MATCH(主线怪物!B176&amp;主线怪物!C176,主线关卡!A:A,0))</f>
        <v>29</v>
      </c>
      <c r="G176" s="58">
        <f>INDEX(怪物基础属性模板!B:B,MATCH(主线怪物!$F176,怪物基础属性模板!$A:$A,0))*IFERROR(INDEX(怪物属性参数!R:R,MATCH(主线怪物!E176,怪物属性参数!Q:Q,0)),1)</f>
        <v>468</v>
      </c>
      <c r="H176" s="58">
        <f>INDEX(怪物基础属性模板!C:C,MATCH(主线怪物!$F176,怪物基础属性模板!$A:$A,0))*IFERROR(INDEX(怪物属性参数!R:R,MATCH(主线怪物!E176,怪物属性参数!R:R,0)),1)</f>
        <v>203</v>
      </c>
      <c r="I176" s="58">
        <f>INT(INDEX(怪物基础属性模板!D:D,MATCH(主线怪物!$F176,怪物基础属性模板!$A:$A,0))*IFERROR(INDEX(怪物属性参数!R:R,MATCH(主线怪物!E176,怪物属性参数!S:S,0)),1)*INDEX(主线关卡!E:E,MATCH(主线怪物!B176&amp;主线怪物!C176,主线关卡!A:A,0)))</f>
        <v>2376</v>
      </c>
      <c r="J176" s="58">
        <v>0</v>
      </c>
      <c r="K176" s="58">
        <v>0</v>
      </c>
      <c r="L176" s="58">
        <v>0</v>
      </c>
      <c r="M176" s="58">
        <v>0</v>
      </c>
      <c r="N176" s="58">
        <v>300</v>
      </c>
      <c r="O176" s="58">
        <v>0</v>
      </c>
      <c r="P176" s="58">
        <v>0</v>
      </c>
      <c r="Q176" s="58" t="str">
        <f>IFERROR(INDEX(怪物属性参数!AD:AD,MATCH(主线怪物!E176,怪物属性参数!Q:Q,0)),IF(MOD(A176,2)=0,1303015,1301001))</f>
        <v>1301006#1302006</v>
      </c>
      <c r="R176" s="15"/>
      <c r="S176" s="58">
        <f t="shared" si="9"/>
        <v>10174</v>
      </c>
      <c r="T176" s="58">
        <f>IFERROR(INDEX(怪物属性参数!AA:AA,MATCH(主线怪物!E176,怪物属性参数!Q:Q,0)),"0")</f>
        <v>0</v>
      </c>
      <c r="U176" s="58">
        <f>IFERROR(INDEX(怪物属性参数!AB:AB,MATCH(主线怪物!E176,怪物属性参数!Q:Q,0)),"999")</f>
        <v>999</v>
      </c>
      <c r="V176" s="58">
        <f>IFERROR(INDEX(怪物属性参数!AC:AC,MATCH(主线怪物!E176,怪物属性参数!Q:Q,0)),"0")</f>
        <v>0</v>
      </c>
      <c r="W176" s="58" t="str">
        <f t="shared" si="10"/>
        <v>红莲·缇娜</v>
      </c>
    </row>
    <row r="177" spans="1:23" ht="16.5" x14ac:dyDescent="0.2">
      <c r="A177" s="58">
        <f t="shared" si="11"/>
        <v>10174</v>
      </c>
      <c r="B177" s="58">
        <v>3</v>
      </c>
      <c r="C177" s="58">
        <f t="shared" si="12"/>
        <v>14</v>
      </c>
      <c r="D177" s="58" t="s">
        <v>38</v>
      </c>
      <c r="E177" s="58" t="str">
        <f>HLOOKUP(D177,主线关卡!$H:$M,MATCH(B177&amp;C177,主线关卡!$A:$A,0),FALSE)</f>
        <v>天使·缇娜</v>
      </c>
      <c r="F177" s="58">
        <f>INDEX(主线关卡!D:D,MATCH(主线怪物!B177&amp;主线怪物!C177,主线关卡!A:A,0))</f>
        <v>29</v>
      </c>
      <c r="G177" s="58">
        <f>INDEX(怪物基础属性模板!B:B,MATCH(主线怪物!$F177,怪物基础属性模板!$A:$A,0))*IFERROR(INDEX(怪物属性参数!R:R,MATCH(主线怪物!E177,怪物属性参数!Q:Q,0)),1)</f>
        <v>468</v>
      </c>
      <c r="H177" s="58">
        <f>INDEX(怪物基础属性模板!C:C,MATCH(主线怪物!$F177,怪物基础属性模板!$A:$A,0))*IFERROR(INDEX(怪物属性参数!R:R,MATCH(主线怪物!E177,怪物属性参数!R:R,0)),1)</f>
        <v>203</v>
      </c>
      <c r="I177" s="58">
        <f>INT(INDEX(怪物基础属性模板!D:D,MATCH(主线怪物!$F177,怪物基础属性模板!$A:$A,0))*IFERROR(INDEX(怪物属性参数!R:R,MATCH(主线怪物!E177,怪物属性参数!S:S,0)),1)*INDEX(主线关卡!E:E,MATCH(主线怪物!B177&amp;主线怪物!C177,主线关卡!A:A,0)))</f>
        <v>2376</v>
      </c>
      <c r="J177" s="58">
        <v>0</v>
      </c>
      <c r="K177" s="58">
        <v>0</v>
      </c>
      <c r="L177" s="58">
        <v>0</v>
      </c>
      <c r="M177" s="58">
        <v>0</v>
      </c>
      <c r="N177" s="58">
        <v>300</v>
      </c>
      <c r="O177" s="58">
        <v>0</v>
      </c>
      <c r="P177" s="58">
        <v>0</v>
      </c>
      <c r="Q177" s="58">
        <f>IFERROR(INDEX(怪物属性参数!AD:AD,MATCH(主线怪物!E177,怪物属性参数!Q:Q,0)),IF(MOD(A177,2)=0,1303015,1301001))</f>
        <v>1303007</v>
      </c>
      <c r="R177" s="15"/>
      <c r="S177" s="58" t="str">
        <f t="shared" si="9"/>
        <v>0</v>
      </c>
      <c r="T177" s="58">
        <f>IFERROR(INDEX(怪物属性参数!AA:AA,MATCH(主线怪物!E177,怪物属性参数!Q:Q,0)),"0")</f>
        <v>6</v>
      </c>
      <c r="U177" s="58">
        <f>IFERROR(INDEX(怪物属性参数!AB:AB,MATCH(主线怪物!E177,怪物属性参数!Q:Q,0)),"999")</f>
        <v>999</v>
      </c>
      <c r="V177" s="58">
        <f>IFERROR(INDEX(怪物属性参数!AC:AC,MATCH(主线怪物!E177,怪物属性参数!Q:Q,0)),"0")</f>
        <v>1</v>
      </c>
      <c r="W177" s="58" t="str">
        <f t="shared" si="10"/>
        <v>天使·缇娜</v>
      </c>
    </row>
    <row r="178" spans="1:23" ht="16.5" x14ac:dyDescent="0.2">
      <c r="A178" s="58">
        <f t="shared" si="11"/>
        <v>10175</v>
      </c>
      <c r="B178" s="58">
        <v>3</v>
      </c>
      <c r="C178" s="58">
        <f t="shared" si="12"/>
        <v>15</v>
      </c>
      <c r="D178" s="58" t="s">
        <v>39</v>
      </c>
      <c r="E178" s="58" t="str">
        <f>HLOOKUP(D178,主线关卡!$H:$M,MATCH(B178&amp;C178,主线关卡!$A:$A,0),FALSE)</f>
        <v/>
      </c>
      <c r="F178" s="58">
        <f>INDEX(主线关卡!D:D,MATCH(主线怪物!B178&amp;主线怪物!C178,主线关卡!A:A,0))</f>
        <v>30</v>
      </c>
      <c r="G178" s="58">
        <f>INDEX(怪物基础属性模板!B:B,MATCH(主线怪物!$F178,怪物基础属性模板!$A:$A,0))*IFERROR(INDEX(怪物属性参数!R:R,MATCH(主线怪物!E178,怪物属性参数!Q:Q,0)),1)</f>
        <v>482</v>
      </c>
      <c r="H178" s="58">
        <f>INDEX(怪物基础属性模板!C:C,MATCH(主线怪物!$F178,怪物基础属性模板!$A:$A,0))*IFERROR(INDEX(怪物属性参数!R:R,MATCH(主线怪物!E178,怪物属性参数!R:R,0)),1)</f>
        <v>210</v>
      </c>
      <c r="I178" s="58">
        <f>INT(INDEX(怪物基础属性模板!D:D,MATCH(主线怪物!$F178,怪物基础属性模板!$A:$A,0))*IFERROR(INDEX(怪物属性参数!R:R,MATCH(主线怪物!E178,怪物属性参数!S:S,0)),1)*INDEX(主线关卡!E:E,MATCH(主线怪物!B178&amp;主线怪物!C178,主线关卡!A:A,0)))</f>
        <v>2439</v>
      </c>
      <c r="J178" s="58">
        <v>0</v>
      </c>
      <c r="K178" s="58">
        <v>0</v>
      </c>
      <c r="L178" s="58">
        <v>0</v>
      </c>
      <c r="M178" s="58">
        <v>0</v>
      </c>
      <c r="N178" s="58">
        <v>300</v>
      </c>
      <c r="O178" s="58">
        <v>0</v>
      </c>
      <c r="P178" s="58">
        <v>0</v>
      </c>
      <c r="Q178" s="58">
        <f>IFERROR(INDEX(怪物属性参数!AD:AD,MATCH(主线怪物!E178,怪物属性参数!Q:Q,0)),IF(MOD(A178,2)=0,1303015,1301001))</f>
        <v>1301001</v>
      </c>
      <c r="R178" s="15"/>
      <c r="S178" s="58" t="str">
        <f t="shared" si="9"/>
        <v>0</v>
      </c>
      <c r="T178" s="58" t="str">
        <f>IFERROR(INDEX(怪物属性参数!AA:AA,MATCH(主线怪物!E178,怪物属性参数!Q:Q,0)),"0")</f>
        <v>0</v>
      </c>
      <c r="U178" s="58" t="str">
        <f>IFERROR(INDEX(怪物属性参数!AB:AB,MATCH(主线怪物!E178,怪物属性参数!Q:Q,0)),"999")</f>
        <v>999</v>
      </c>
      <c r="V178" s="58" t="str">
        <f>IFERROR(INDEX(怪物属性参数!AC:AC,MATCH(主线怪物!E178,怪物属性参数!Q:Q,0)),"0")</f>
        <v>0</v>
      </c>
      <c r="W178" s="58" t="str">
        <f t="shared" si="10"/>
        <v>常服曹焱兵</v>
      </c>
    </row>
    <row r="179" spans="1:23" ht="16.5" x14ac:dyDescent="0.2">
      <c r="A179" s="58">
        <f t="shared" si="11"/>
        <v>10176</v>
      </c>
      <c r="B179" s="58">
        <v>3</v>
      </c>
      <c r="C179" s="58">
        <f t="shared" si="12"/>
        <v>15</v>
      </c>
      <c r="D179" s="58" t="s">
        <v>36</v>
      </c>
      <c r="E179" s="58" t="str">
        <f>HLOOKUP(D179,主线关卡!$H:$M,MATCH(B179&amp;C179,主线关卡!$A:$A,0),FALSE)</f>
        <v/>
      </c>
      <c r="F179" s="58">
        <f>INDEX(主线关卡!D:D,MATCH(主线怪物!B179&amp;主线怪物!C179,主线关卡!A:A,0))</f>
        <v>30</v>
      </c>
      <c r="G179" s="58">
        <f>INDEX(怪物基础属性模板!B:B,MATCH(主线怪物!$F179,怪物基础属性模板!$A:$A,0))*IFERROR(INDEX(怪物属性参数!R:R,MATCH(主线怪物!E179,怪物属性参数!Q:Q,0)),1)</f>
        <v>482</v>
      </c>
      <c r="H179" s="58">
        <f>INDEX(怪物基础属性模板!C:C,MATCH(主线怪物!$F179,怪物基础属性模板!$A:$A,0))*IFERROR(INDEX(怪物属性参数!R:R,MATCH(主线怪物!E179,怪物属性参数!R:R,0)),1)</f>
        <v>210</v>
      </c>
      <c r="I179" s="58">
        <f>INT(INDEX(怪物基础属性模板!D:D,MATCH(主线怪物!$F179,怪物基础属性模板!$A:$A,0))*IFERROR(INDEX(怪物属性参数!R:R,MATCH(主线怪物!E179,怪物属性参数!S:S,0)),1)*INDEX(主线关卡!E:E,MATCH(主线怪物!B179&amp;主线怪物!C179,主线关卡!A:A,0)))</f>
        <v>2439</v>
      </c>
      <c r="J179" s="58">
        <v>0</v>
      </c>
      <c r="K179" s="58">
        <v>0</v>
      </c>
      <c r="L179" s="58">
        <v>0</v>
      </c>
      <c r="M179" s="58">
        <v>0</v>
      </c>
      <c r="N179" s="58">
        <v>300</v>
      </c>
      <c r="O179" s="58">
        <v>0</v>
      </c>
      <c r="P179" s="58">
        <v>0</v>
      </c>
      <c r="Q179" s="58">
        <f>IFERROR(INDEX(怪物属性参数!AD:AD,MATCH(主线怪物!E179,怪物属性参数!Q:Q,0)),IF(MOD(A179,2)=0,1303015,1301001))</f>
        <v>1303015</v>
      </c>
      <c r="R179" s="15"/>
      <c r="S179" s="58" t="str">
        <f t="shared" si="9"/>
        <v>0</v>
      </c>
      <c r="T179" s="58" t="str">
        <f>IFERROR(INDEX(怪物属性参数!AA:AA,MATCH(主线怪物!E179,怪物属性参数!Q:Q,0)),"0")</f>
        <v>0</v>
      </c>
      <c r="U179" s="58" t="str">
        <f>IFERROR(INDEX(怪物属性参数!AB:AB,MATCH(主线怪物!E179,怪物属性参数!Q:Q,0)),"999")</f>
        <v>999</v>
      </c>
      <c r="V179" s="58" t="str">
        <f>IFERROR(INDEX(怪物属性参数!AC:AC,MATCH(主线怪物!E179,怪物属性参数!Q:Q,0)),"0")</f>
        <v>0</v>
      </c>
      <c r="W179" s="58" t="str">
        <f t="shared" si="10"/>
        <v>于禁</v>
      </c>
    </row>
    <row r="180" spans="1:23" ht="16.5" x14ac:dyDescent="0.2">
      <c r="A180" s="58">
        <f t="shared" si="11"/>
        <v>10177</v>
      </c>
      <c r="B180" s="58">
        <v>3</v>
      </c>
      <c r="C180" s="58">
        <f t="shared" si="12"/>
        <v>15</v>
      </c>
      <c r="D180" s="58" t="s">
        <v>40</v>
      </c>
      <c r="E180" s="58" t="str">
        <f>HLOOKUP(D180,主线关卡!$H:$M,MATCH(B180&amp;C180,主线关卡!$A:$A,0),FALSE)</f>
        <v/>
      </c>
      <c r="F180" s="58">
        <f>INDEX(主线关卡!D:D,MATCH(主线怪物!B180&amp;主线怪物!C180,主线关卡!A:A,0))</f>
        <v>30</v>
      </c>
      <c r="G180" s="58">
        <f>INDEX(怪物基础属性模板!B:B,MATCH(主线怪物!$F180,怪物基础属性模板!$A:$A,0))*IFERROR(INDEX(怪物属性参数!R:R,MATCH(主线怪物!E180,怪物属性参数!Q:Q,0)),1)</f>
        <v>482</v>
      </c>
      <c r="H180" s="58">
        <f>INDEX(怪物基础属性模板!C:C,MATCH(主线怪物!$F180,怪物基础属性模板!$A:$A,0))*IFERROR(INDEX(怪物属性参数!R:R,MATCH(主线怪物!E180,怪物属性参数!R:R,0)),1)</f>
        <v>210</v>
      </c>
      <c r="I180" s="58">
        <f>INT(INDEX(怪物基础属性模板!D:D,MATCH(主线怪物!$F180,怪物基础属性模板!$A:$A,0))*IFERROR(INDEX(怪物属性参数!R:R,MATCH(主线怪物!E180,怪物属性参数!S:S,0)),1)*INDEX(主线关卡!E:E,MATCH(主线怪物!B180&amp;主线怪物!C180,主线关卡!A:A,0)))</f>
        <v>2439</v>
      </c>
      <c r="J180" s="58">
        <v>0</v>
      </c>
      <c r="K180" s="58">
        <v>0</v>
      </c>
      <c r="L180" s="58">
        <v>0</v>
      </c>
      <c r="M180" s="58">
        <v>0</v>
      </c>
      <c r="N180" s="58">
        <v>300</v>
      </c>
      <c r="O180" s="58">
        <v>0</v>
      </c>
      <c r="P180" s="58">
        <v>0</v>
      </c>
      <c r="Q180" s="58">
        <f>IFERROR(INDEX(怪物属性参数!AD:AD,MATCH(主线怪物!E180,怪物属性参数!Q:Q,0)),IF(MOD(A180,2)=0,1303015,1301001))</f>
        <v>1301001</v>
      </c>
      <c r="R180" s="15"/>
      <c r="S180" s="58" t="str">
        <f t="shared" si="9"/>
        <v>0</v>
      </c>
      <c r="T180" s="58" t="str">
        <f>IFERROR(INDEX(怪物属性参数!AA:AA,MATCH(主线怪物!E180,怪物属性参数!Q:Q,0)),"0")</f>
        <v>0</v>
      </c>
      <c r="U180" s="58" t="str">
        <f>IFERROR(INDEX(怪物属性参数!AB:AB,MATCH(主线怪物!E180,怪物属性参数!Q:Q,0)),"999")</f>
        <v>999</v>
      </c>
      <c r="V180" s="58" t="str">
        <f>IFERROR(INDEX(怪物属性参数!AC:AC,MATCH(主线怪物!E180,怪物属性参数!Q:Q,0)),"0")</f>
        <v>0</v>
      </c>
      <c r="W180" s="58" t="str">
        <f t="shared" si="10"/>
        <v>常服曹焱兵</v>
      </c>
    </row>
    <row r="181" spans="1:23" ht="16.5" x14ac:dyDescent="0.2">
      <c r="A181" s="58">
        <f t="shared" si="11"/>
        <v>10178</v>
      </c>
      <c r="B181" s="58">
        <v>3</v>
      </c>
      <c r="C181" s="58">
        <f t="shared" si="12"/>
        <v>15</v>
      </c>
      <c r="D181" s="58" t="s">
        <v>37</v>
      </c>
      <c r="E181" s="58" t="str">
        <f>HLOOKUP(D181,主线关卡!$H:$M,MATCH(B181&amp;C181,主线关卡!$A:$A,0),FALSE)</f>
        <v/>
      </c>
      <c r="F181" s="58">
        <f>INDEX(主线关卡!D:D,MATCH(主线怪物!B181&amp;主线怪物!C181,主线关卡!A:A,0))</f>
        <v>30</v>
      </c>
      <c r="G181" s="58">
        <f>INDEX(怪物基础属性模板!B:B,MATCH(主线怪物!$F181,怪物基础属性模板!$A:$A,0))*IFERROR(INDEX(怪物属性参数!R:R,MATCH(主线怪物!E181,怪物属性参数!Q:Q,0)),1)</f>
        <v>482</v>
      </c>
      <c r="H181" s="58">
        <f>INDEX(怪物基础属性模板!C:C,MATCH(主线怪物!$F181,怪物基础属性模板!$A:$A,0))*IFERROR(INDEX(怪物属性参数!R:R,MATCH(主线怪物!E181,怪物属性参数!R:R,0)),1)</f>
        <v>210</v>
      </c>
      <c r="I181" s="58">
        <f>INT(INDEX(怪物基础属性模板!D:D,MATCH(主线怪物!$F181,怪物基础属性模板!$A:$A,0))*IFERROR(INDEX(怪物属性参数!R:R,MATCH(主线怪物!E181,怪物属性参数!S:S,0)),1)*INDEX(主线关卡!E:E,MATCH(主线怪物!B181&amp;主线怪物!C181,主线关卡!A:A,0)))</f>
        <v>2439</v>
      </c>
      <c r="J181" s="58">
        <v>0</v>
      </c>
      <c r="K181" s="58">
        <v>0</v>
      </c>
      <c r="L181" s="58">
        <v>0</v>
      </c>
      <c r="M181" s="58">
        <v>0</v>
      </c>
      <c r="N181" s="58">
        <v>300</v>
      </c>
      <c r="O181" s="58">
        <v>0</v>
      </c>
      <c r="P181" s="58">
        <v>0</v>
      </c>
      <c r="Q181" s="58">
        <f>IFERROR(INDEX(怪物属性参数!AD:AD,MATCH(主线怪物!E181,怪物属性参数!Q:Q,0)),IF(MOD(A181,2)=0,1303015,1301001))</f>
        <v>1303015</v>
      </c>
      <c r="R181" s="15"/>
      <c r="S181" s="58" t="str">
        <f t="shared" si="9"/>
        <v>0</v>
      </c>
      <c r="T181" s="58" t="str">
        <f>IFERROR(INDEX(怪物属性参数!AA:AA,MATCH(主线怪物!E181,怪物属性参数!Q:Q,0)),"0")</f>
        <v>0</v>
      </c>
      <c r="U181" s="58" t="str">
        <f>IFERROR(INDEX(怪物属性参数!AB:AB,MATCH(主线怪物!E181,怪物属性参数!Q:Q,0)),"999")</f>
        <v>999</v>
      </c>
      <c r="V181" s="58" t="str">
        <f>IFERROR(INDEX(怪物属性参数!AC:AC,MATCH(主线怪物!E181,怪物属性参数!Q:Q,0)),"0")</f>
        <v>0</v>
      </c>
      <c r="W181" s="58" t="str">
        <f t="shared" si="10"/>
        <v>于禁</v>
      </c>
    </row>
    <row r="182" spans="1:23" ht="16.5" x14ac:dyDescent="0.2">
      <c r="A182" s="58">
        <f t="shared" si="11"/>
        <v>10179</v>
      </c>
      <c r="B182" s="58">
        <v>3</v>
      </c>
      <c r="C182" s="58">
        <f t="shared" si="12"/>
        <v>15</v>
      </c>
      <c r="D182" s="58" t="s">
        <v>41</v>
      </c>
      <c r="E182" s="58" t="str">
        <f>HLOOKUP(D182,主线关卡!$H:$M,MATCH(B182&amp;C182,主线关卡!$A:$A,0),FALSE)</f>
        <v/>
      </c>
      <c r="F182" s="58">
        <f>INDEX(主线关卡!D:D,MATCH(主线怪物!B182&amp;主线怪物!C182,主线关卡!A:A,0))</f>
        <v>30</v>
      </c>
      <c r="G182" s="58">
        <f>INDEX(怪物基础属性模板!B:B,MATCH(主线怪物!$F182,怪物基础属性模板!$A:$A,0))*IFERROR(INDEX(怪物属性参数!R:R,MATCH(主线怪物!E182,怪物属性参数!Q:Q,0)),1)</f>
        <v>482</v>
      </c>
      <c r="H182" s="58">
        <f>INDEX(怪物基础属性模板!C:C,MATCH(主线怪物!$F182,怪物基础属性模板!$A:$A,0))*IFERROR(INDEX(怪物属性参数!R:R,MATCH(主线怪物!E182,怪物属性参数!R:R,0)),1)</f>
        <v>210</v>
      </c>
      <c r="I182" s="58">
        <f>INT(INDEX(怪物基础属性模板!D:D,MATCH(主线怪物!$F182,怪物基础属性模板!$A:$A,0))*IFERROR(INDEX(怪物属性参数!R:R,MATCH(主线怪物!E182,怪物属性参数!S:S,0)),1)*INDEX(主线关卡!E:E,MATCH(主线怪物!B182&amp;主线怪物!C182,主线关卡!A:A,0)))</f>
        <v>2439</v>
      </c>
      <c r="J182" s="58">
        <v>0</v>
      </c>
      <c r="K182" s="58">
        <v>0</v>
      </c>
      <c r="L182" s="58">
        <v>0</v>
      </c>
      <c r="M182" s="58">
        <v>0</v>
      </c>
      <c r="N182" s="58">
        <v>300</v>
      </c>
      <c r="O182" s="58">
        <v>0</v>
      </c>
      <c r="P182" s="58">
        <v>0</v>
      </c>
      <c r="Q182" s="58">
        <f>IFERROR(INDEX(怪物属性参数!AD:AD,MATCH(主线怪物!E182,怪物属性参数!Q:Q,0)),IF(MOD(A182,2)=0,1303015,1301001))</f>
        <v>1301001</v>
      </c>
      <c r="R182" s="15"/>
      <c r="S182" s="58" t="str">
        <f t="shared" si="9"/>
        <v>0</v>
      </c>
      <c r="T182" s="58" t="str">
        <f>IFERROR(INDEX(怪物属性参数!AA:AA,MATCH(主线怪物!E182,怪物属性参数!Q:Q,0)),"0")</f>
        <v>0</v>
      </c>
      <c r="U182" s="58" t="str">
        <f>IFERROR(INDEX(怪物属性参数!AB:AB,MATCH(主线怪物!E182,怪物属性参数!Q:Q,0)),"999")</f>
        <v>999</v>
      </c>
      <c r="V182" s="58" t="str">
        <f>IFERROR(INDEX(怪物属性参数!AC:AC,MATCH(主线怪物!E182,怪物属性参数!Q:Q,0)),"0")</f>
        <v>0</v>
      </c>
      <c r="W182" s="58" t="str">
        <f t="shared" si="10"/>
        <v>常服曹焱兵</v>
      </c>
    </row>
    <row r="183" spans="1:23" ht="16.5" x14ac:dyDescent="0.2">
      <c r="A183" s="58">
        <f t="shared" si="11"/>
        <v>10180</v>
      </c>
      <c r="B183" s="58">
        <v>3</v>
      </c>
      <c r="C183" s="58">
        <f t="shared" si="12"/>
        <v>15</v>
      </c>
      <c r="D183" s="58" t="s">
        <v>38</v>
      </c>
      <c r="E183" s="58" t="str">
        <f>HLOOKUP(D183,主线关卡!$H:$M,MATCH(B183&amp;C183,主线关卡!$A:$A,0),FALSE)</f>
        <v/>
      </c>
      <c r="F183" s="58">
        <f>INDEX(主线关卡!D:D,MATCH(主线怪物!B183&amp;主线怪物!C183,主线关卡!A:A,0))</f>
        <v>30</v>
      </c>
      <c r="G183" s="58">
        <f>INDEX(怪物基础属性模板!B:B,MATCH(主线怪物!$F183,怪物基础属性模板!$A:$A,0))*IFERROR(INDEX(怪物属性参数!R:R,MATCH(主线怪物!E183,怪物属性参数!Q:Q,0)),1)</f>
        <v>482</v>
      </c>
      <c r="H183" s="58">
        <f>INDEX(怪物基础属性模板!C:C,MATCH(主线怪物!$F183,怪物基础属性模板!$A:$A,0))*IFERROR(INDEX(怪物属性参数!R:R,MATCH(主线怪物!E183,怪物属性参数!R:R,0)),1)</f>
        <v>210</v>
      </c>
      <c r="I183" s="58">
        <f>INT(INDEX(怪物基础属性模板!D:D,MATCH(主线怪物!$F183,怪物基础属性模板!$A:$A,0))*IFERROR(INDEX(怪物属性参数!R:R,MATCH(主线怪物!E183,怪物属性参数!S:S,0)),1)*INDEX(主线关卡!E:E,MATCH(主线怪物!B183&amp;主线怪物!C183,主线关卡!A:A,0)))</f>
        <v>2439</v>
      </c>
      <c r="J183" s="58">
        <v>0</v>
      </c>
      <c r="K183" s="58">
        <v>0</v>
      </c>
      <c r="L183" s="58">
        <v>0</v>
      </c>
      <c r="M183" s="58">
        <v>0</v>
      </c>
      <c r="N183" s="58">
        <v>300</v>
      </c>
      <c r="O183" s="58">
        <v>0</v>
      </c>
      <c r="P183" s="58">
        <v>0</v>
      </c>
      <c r="Q183" s="58">
        <f>IFERROR(INDEX(怪物属性参数!AD:AD,MATCH(主线怪物!E183,怪物属性参数!Q:Q,0)),IF(MOD(A183,2)=0,1303015,1301001))</f>
        <v>1303015</v>
      </c>
      <c r="R183" s="15"/>
      <c r="S183" s="58" t="str">
        <f t="shared" si="9"/>
        <v>0</v>
      </c>
      <c r="T183" s="58" t="str">
        <f>IFERROR(INDEX(怪物属性参数!AA:AA,MATCH(主线怪物!E183,怪物属性参数!Q:Q,0)),"0")</f>
        <v>0</v>
      </c>
      <c r="U183" s="58" t="str">
        <f>IFERROR(INDEX(怪物属性参数!AB:AB,MATCH(主线怪物!E183,怪物属性参数!Q:Q,0)),"999")</f>
        <v>999</v>
      </c>
      <c r="V183" s="58" t="str">
        <f>IFERROR(INDEX(怪物属性参数!AC:AC,MATCH(主线怪物!E183,怪物属性参数!Q:Q,0)),"0")</f>
        <v>0</v>
      </c>
      <c r="W183" s="58" t="str">
        <f t="shared" si="10"/>
        <v>于禁</v>
      </c>
    </row>
    <row r="184" spans="1:23" ht="16.5" x14ac:dyDescent="0.2">
      <c r="A184" s="58">
        <f t="shared" si="11"/>
        <v>10181</v>
      </c>
      <c r="B184" s="58">
        <v>4</v>
      </c>
      <c r="C184" s="58">
        <v>1</v>
      </c>
      <c r="D184" s="58" t="s">
        <v>39</v>
      </c>
      <c r="E184" s="58" t="str">
        <f>HLOOKUP(D184,主线关卡!$H:$M,MATCH(B184&amp;C184,主线关卡!$A:$A,0),FALSE)</f>
        <v>盖文</v>
      </c>
      <c r="F184" s="58">
        <f>INDEX(主线关卡!D:D,MATCH(主线怪物!B184&amp;主线怪物!C184,主线关卡!A:A,0))</f>
        <v>31</v>
      </c>
      <c r="G184" s="58">
        <f>INDEX(怪物基础属性模板!B:B,MATCH(主线怪物!$F184,怪物基础属性模板!$A:$A,0))*IFERROR(INDEX(怪物属性参数!R:R,MATCH(主线怪物!E184,怪物属性参数!Q:Q,0)),1)</f>
        <v>502</v>
      </c>
      <c r="H184" s="58">
        <f>INDEX(怪物基础属性模板!C:C,MATCH(主线怪物!$F184,怪物基础属性模板!$A:$A,0))*IFERROR(INDEX(怪物属性参数!R:R,MATCH(主线怪物!E184,怪物属性参数!R:R,0)),1)</f>
        <v>220</v>
      </c>
      <c r="I184" s="58">
        <f>INT(INDEX(怪物基础属性模板!D:D,MATCH(主线怪物!$F184,怪物基础属性模板!$A:$A,0))*IFERROR(INDEX(怪物属性参数!R:R,MATCH(主线怪物!E184,怪物属性参数!S:S,0)),1)*INDEX(主线关卡!E:E,MATCH(主线怪物!B184&amp;主线怪物!C184,主线关卡!A:A,0)))</f>
        <v>2810</v>
      </c>
      <c r="J184" s="58">
        <v>0</v>
      </c>
      <c r="K184" s="58">
        <v>0</v>
      </c>
      <c r="L184" s="58">
        <v>0</v>
      </c>
      <c r="M184" s="58">
        <v>0</v>
      </c>
      <c r="N184" s="58">
        <v>300</v>
      </c>
      <c r="O184" s="58">
        <v>0</v>
      </c>
      <c r="P184" s="58">
        <v>0</v>
      </c>
      <c r="Q184" s="58" t="str">
        <f>IFERROR(INDEX(怪物属性参数!AD:AD,MATCH(主线怪物!E184,怪物属性参数!Q:Q,0)),IF(MOD(A184,2)=0,1303015,1301001))</f>
        <v>1301010#1302010</v>
      </c>
      <c r="R184" s="15"/>
      <c r="S184" s="58">
        <f t="shared" si="9"/>
        <v>10182</v>
      </c>
      <c r="T184" s="58">
        <f>IFERROR(INDEX(怪物属性参数!AA:AA,MATCH(主线怪物!E184,怪物属性参数!Q:Q,0)),"0")</f>
        <v>0</v>
      </c>
      <c r="U184" s="58">
        <f>IFERROR(INDEX(怪物属性参数!AB:AB,MATCH(主线怪物!E184,怪物属性参数!Q:Q,0)),"999")</f>
        <v>999</v>
      </c>
      <c r="V184" s="58">
        <f>IFERROR(INDEX(怪物属性参数!AC:AC,MATCH(主线怪物!E184,怪物属性参数!Q:Q,0)),"0")</f>
        <v>0</v>
      </c>
      <c r="W184" s="58" t="str">
        <f t="shared" si="10"/>
        <v>盖文</v>
      </c>
    </row>
    <row r="185" spans="1:23" ht="16.5" x14ac:dyDescent="0.2">
      <c r="A185" s="58">
        <f t="shared" si="11"/>
        <v>10182</v>
      </c>
      <c r="B185" s="58">
        <v>4</v>
      </c>
      <c r="C185" s="58">
        <v>1</v>
      </c>
      <c r="D185" s="58" t="s">
        <v>36</v>
      </c>
      <c r="E185" s="58" t="str">
        <f>HLOOKUP(D185,主线关卡!$H:$M,MATCH(B185&amp;C185,主线关卡!$A:$A,0),FALSE)</f>
        <v>西方龙</v>
      </c>
      <c r="F185" s="58">
        <f>INDEX(主线关卡!D:D,MATCH(主线怪物!B185&amp;主线怪物!C185,主线关卡!A:A,0))</f>
        <v>31</v>
      </c>
      <c r="G185" s="58">
        <f>INDEX(怪物基础属性模板!B:B,MATCH(主线怪物!$F185,怪物基础属性模板!$A:$A,0))*IFERROR(INDEX(怪物属性参数!R:R,MATCH(主线怪物!E185,怪物属性参数!Q:Q,0)),1)</f>
        <v>502</v>
      </c>
      <c r="H185" s="58">
        <f>INDEX(怪物基础属性模板!C:C,MATCH(主线怪物!$F185,怪物基础属性模板!$A:$A,0))*IFERROR(INDEX(怪物属性参数!R:R,MATCH(主线怪物!E185,怪物属性参数!R:R,0)),1)</f>
        <v>220</v>
      </c>
      <c r="I185" s="58">
        <f>INT(INDEX(怪物基础属性模板!D:D,MATCH(主线怪物!$F185,怪物基础属性模板!$A:$A,0))*IFERROR(INDEX(怪物属性参数!R:R,MATCH(主线怪物!E185,怪物属性参数!S:S,0)),1)*INDEX(主线关卡!E:E,MATCH(主线怪物!B185&amp;主线怪物!C185,主线关卡!A:A,0)))</f>
        <v>2810</v>
      </c>
      <c r="J185" s="58">
        <v>0</v>
      </c>
      <c r="K185" s="58">
        <v>0</v>
      </c>
      <c r="L185" s="58">
        <v>0</v>
      </c>
      <c r="M185" s="58">
        <v>0</v>
      </c>
      <c r="N185" s="58">
        <v>300</v>
      </c>
      <c r="O185" s="58">
        <v>0</v>
      </c>
      <c r="P185" s="58">
        <v>0</v>
      </c>
      <c r="Q185" s="58">
        <f>IFERROR(INDEX(怪物属性参数!AD:AD,MATCH(主线怪物!E185,怪物属性参数!Q:Q,0)),IF(MOD(A185,2)=0,1303015,1301001))</f>
        <v>1303016</v>
      </c>
      <c r="R185" s="15"/>
      <c r="S185" s="58" t="str">
        <f t="shared" si="9"/>
        <v>0</v>
      </c>
      <c r="T185" s="58">
        <f>IFERROR(INDEX(怪物属性参数!AA:AA,MATCH(主线怪物!E185,怪物属性参数!Q:Q,0)),"0")</f>
        <v>4</v>
      </c>
      <c r="U185" s="58">
        <f>IFERROR(INDEX(怪物属性参数!AB:AB,MATCH(主线怪物!E185,怪物属性参数!Q:Q,0)),"999")</f>
        <v>999</v>
      </c>
      <c r="V185" s="58">
        <f>IFERROR(INDEX(怪物属性参数!AC:AC,MATCH(主线怪物!E185,怪物属性参数!Q:Q,0)),"0")</f>
        <v>2</v>
      </c>
      <c r="W185" s="58" t="str">
        <f t="shared" si="10"/>
        <v>西方龙</v>
      </c>
    </row>
    <row r="186" spans="1:23" ht="16.5" x14ac:dyDescent="0.2">
      <c r="A186" s="58">
        <f t="shared" si="11"/>
        <v>10183</v>
      </c>
      <c r="B186" s="58">
        <v>4</v>
      </c>
      <c r="C186" s="58">
        <v>1</v>
      </c>
      <c r="D186" s="58" t="s">
        <v>40</v>
      </c>
      <c r="E186" s="58" t="str">
        <f>HLOOKUP(D186,主线关卡!$H:$M,MATCH(B186&amp;C186,主线关卡!$A:$A,0),FALSE)</f>
        <v>刘羽禅</v>
      </c>
      <c r="F186" s="58">
        <f>INDEX(主线关卡!D:D,MATCH(主线怪物!B186&amp;主线怪物!C186,主线关卡!A:A,0))</f>
        <v>31</v>
      </c>
      <c r="G186" s="58">
        <f>INDEX(怪物基础属性模板!B:B,MATCH(主线怪物!$F186,怪物基础属性模板!$A:$A,0))*IFERROR(INDEX(怪物属性参数!R:R,MATCH(主线怪物!E186,怪物属性参数!Q:Q,0)),1)</f>
        <v>502</v>
      </c>
      <c r="H186" s="58">
        <f>INDEX(怪物基础属性模板!C:C,MATCH(主线怪物!$F186,怪物基础属性模板!$A:$A,0))*IFERROR(INDEX(怪物属性参数!R:R,MATCH(主线怪物!E186,怪物属性参数!R:R,0)),1)</f>
        <v>220</v>
      </c>
      <c r="I186" s="58">
        <f>INT(INDEX(怪物基础属性模板!D:D,MATCH(主线怪物!$F186,怪物基础属性模板!$A:$A,0))*IFERROR(INDEX(怪物属性参数!R:R,MATCH(主线怪物!E186,怪物属性参数!S:S,0)),1)*INDEX(主线关卡!E:E,MATCH(主线怪物!B186&amp;主线怪物!C186,主线关卡!A:A,0)))</f>
        <v>2810</v>
      </c>
      <c r="J186" s="58">
        <v>0</v>
      </c>
      <c r="K186" s="58">
        <v>0</v>
      </c>
      <c r="L186" s="58">
        <v>0</v>
      </c>
      <c r="M186" s="58">
        <v>0</v>
      </c>
      <c r="N186" s="58">
        <v>300</v>
      </c>
      <c r="O186" s="58">
        <v>0</v>
      </c>
      <c r="P186" s="58">
        <v>0</v>
      </c>
      <c r="Q186" s="58" t="str">
        <f>IFERROR(INDEX(怪物属性参数!AD:AD,MATCH(主线怪物!E186,怪物属性参数!Q:Q,0)),IF(MOD(A186,2)=0,1303015,1301001))</f>
        <v>1301005#1302005</v>
      </c>
      <c r="R186" s="15"/>
      <c r="S186" s="58">
        <f t="shared" si="9"/>
        <v>10184</v>
      </c>
      <c r="T186" s="58">
        <f>IFERROR(INDEX(怪物属性参数!AA:AA,MATCH(主线怪物!E186,怪物属性参数!Q:Q,0)),"0")</f>
        <v>0</v>
      </c>
      <c r="U186" s="58">
        <f>IFERROR(INDEX(怪物属性参数!AB:AB,MATCH(主线怪物!E186,怪物属性参数!Q:Q,0)),"999")</f>
        <v>999</v>
      </c>
      <c r="V186" s="58">
        <f>IFERROR(INDEX(怪物属性参数!AC:AC,MATCH(主线怪物!E186,怪物属性参数!Q:Q,0)),"0")</f>
        <v>0</v>
      </c>
      <c r="W186" s="58" t="str">
        <f t="shared" si="10"/>
        <v>刘羽禅</v>
      </c>
    </row>
    <row r="187" spans="1:23" ht="16.5" x14ac:dyDescent="0.2">
      <c r="A187" s="58">
        <f t="shared" si="11"/>
        <v>10184</v>
      </c>
      <c r="B187" s="58">
        <v>4</v>
      </c>
      <c r="C187" s="58">
        <v>1</v>
      </c>
      <c r="D187" s="58" t="s">
        <v>37</v>
      </c>
      <c r="E187" s="58" t="str">
        <f>HLOOKUP(D187,主线关卡!$H:$M,MATCH(B187&amp;C187,主线关卡!$A:$A,0),FALSE)</f>
        <v>张飞</v>
      </c>
      <c r="F187" s="58">
        <f>INDEX(主线关卡!D:D,MATCH(主线怪物!B187&amp;主线怪物!C187,主线关卡!A:A,0))</f>
        <v>31</v>
      </c>
      <c r="G187" s="58">
        <f>INDEX(怪物基础属性模板!B:B,MATCH(主线怪物!$F187,怪物基础属性模板!$A:$A,0))*IFERROR(INDEX(怪物属性参数!R:R,MATCH(主线怪物!E187,怪物属性参数!Q:Q,0)),1)</f>
        <v>502</v>
      </c>
      <c r="H187" s="58">
        <f>INDEX(怪物基础属性模板!C:C,MATCH(主线怪物!$F187,怪物基础属性模板!$A:$A,0))*IFERROR(INDEX(怪物属性参数!R:R,MATCH(主线怪物!E187,怪物属性参数!R:R,0)),1)</f>
        <v>220</v>
      </c>
      <c r="I187" s="58">
        <f>INT(INDEX(怪物基础属性模板!D:D,MATCH(主线怪物!$F187,怪物基础属性模板!$A:$A,0))*IFERROR(INDEX(怪物属性参数!R:R,MATCH(主线怪物!E187,怪物属性参数!S:S,0)),1)*INDEX(主线关卡!E:E,MATCH(主线怪物!B187&amp;主线怪物!C187,主线关卡!A:A,0)))</f>
        <v>2810</v>
      </c>
      <c r="J187" s="58">
        <v>0</v>
      </c>
      <c r="K187" s="58">
        <v>0</v>
      </c>
      <c r="L187" s="58">
        <v>0</v>
      </c>
      <c r="M187" s="58">
        <v>0</v>
      </c>
      <c r="N187" s="58">
        <v>300</v>
      </c>
      <c r="O187" s="58">
        <v>0</v>
      </c>
      <c r="P187" s="58">
        <v>0</v>
      </c>
      <c r="Q187" s="58">
        <f>IFERROR(INDEX(怪物属性参数!AD:AD,MATCH(主线怪物!E187,怪物属性参数!Q:Q,0)),IF(MOD(A187,2)=0,1303015,1301001))</f>
        <v>1303011</v>
      </c>
      <c r="R187" s="15"/>
      <c r="S187" s="58" t="str">
        <f t="shared" si="9"/>
        <v>0</v>
      </c>
      <c r="T187" s="58">
        <f>IFERROR(INDEX(怪物属性参数!AA:AA,MATCH(主线怪物!E187,怪物属性参数!Q:Q,0)),"0")</f>
        <v>4</v>
      </c>
      <c r="U187" s="58">
        <f>IFERROR(INDEX(怪物属性参数!AB:AB,MATCH(主线怪物!E187,怪物属性参数!Q:Q,0)),"999")</f>
        <v>999</v>
      </c>
      <c r="V187" s="58">
        <f>IFERROR(INDEX(怪物属性参数!AC:AC,MATCH(主线怪物!E187,怪物属性参数!Q:Q,0)),"0")</f>
        <v>2</v>
      </c>
      <c r="W187" s="58" t="str">
        <f t="shared" si="10"/>
        <v>张飞</v>
      </c>
    </row>
    <row r="188" spans="1:23" ht="16.5" x14ac:dyDescent="0.2">
      <c r="A188" s="58">
        <f t="shared" si="11"/>
        <v>10185</v>
      </c>
      <c r="B188" s="58">
        <v>4</v>
      </c>
      <c r="C188" s="58">
        <v>1</v>
      </c>
      <c r="D188" s="58" t="s">
        <v>41</v>
      </c>
      <c r="E188" s="58" t="str">
        <f>HLOOKUP(D188,主线关卡!$H:$M,MATCH(B188&amp;C188,主线关卡!$A:$A,0),FALSE)</f>
        <v>刘羽禅</v>
      </c>
      <c r="F188" s="58">
        <f>INDEX(主线关卡!D:D,MATCH(主线怪物!B188&amp;主线怪物!C188,主线关卡!A:A,0))</f>
        <v>31</v>
      </c>
      <c r="G188" s="58">
        <f>INDEX(怪物基础属性模板!B:B,MATCH(主线怪物!$F188,怪物基础属性模板!$A:$A,0))*IFERROR(INDEX(怪物属性参数!R:R,MATCH(主线怪物!E188,怪物属性参数!Q:Q,0)),1)</f>
        <v>502</v>
      </c>
      <c r="H188" s="58">
        <f>INDEX(怪物基础属性模板!C:C,MATCH(主线怪物!$F188,怪物基础属性模板!$A:$A,0))*IFERROR(INDEX(怪物属性参数!R:R,MATCH(主线怪物!E188,怪物属性参数!R:R,0)),1)</f>
        <v>220</v>
      </c>
      <c r="I188" s="58">
        <f>INT(INDEX(怪物基础属性模板!D:D,MATCH(主线怪物!$F188,怪物基础属性模板!$A:$A,0))*IFERROR(INDEX(怪物属性参数!R:R,MATCH(主线怪物!E188,怪物属性参数!S:S,0)),1)*INDEX(主线关卡!E:E,MATCH(主线怪物!B188&amp;主线怪物!C188,主线关卡!A:A,0)))</f>
        <v>2810</v>
      </c>
      <c r="J188" s="58">
        <v>0</v>
      </c>
      <c r="K188" s="58">
        <v>0</v>
      </c>
      <c r="L188" s="58">
        <v>0</v>
      </c>
      <c r="M188" s="58">
        <v>0</v>
      </c>
      <c r="N188" s="58">
        <v>300</v>
      </c>
      <c r="O188" s="58">
        <v>0</v>
      </c>
      <c r="P188" s="58">
        <v>0</v>
      </c>
      <c r="Q188" s="58" t="str">
        <f>IFERROR(INDEX(怪物属性参数!AD:AD,MATCH(主线怪物!E188,怪物属性参数!Q:Q,0)),IF(MOD(A188,2)=0,1303015,1301001))</f>
        <v>1301005#1302005</v>
      </c>
      <c r="R188" s="15"/>
      <c r="S188" s="58">
        <f t="shared" si="9"/>
        <v>10186</v>
      </c>
      <c r="T188" s="58">
        <f>IFERROR(INDEX(怪物属性参数!AA:AA,MATCH(主线怪物!E188,怪物属性参数!Q:Q,0)),"0")</f>
        <v>0</v>
      </c>
      <c r="U188" s="58">
        <f>IFERROR(INDEX(怪物属性参数!AB:AB,MATCH(主线怪物!E188,怪物属性参数!Q:Q,0)),"999")</f>
        <v>999</v>
      </c>
      <c r="V188" s="58">
        <f>IFERROR(INDEX(怪物属性参数!AC:AC,MATCH(主线怪物!E188,怪物属性参数!Q:Q,0)),"0")</f>
        <v>0</v>
      </c>
      <c r="W188" s="58" t="str">
        <f t="shared" si="10"/>
        <v>刘羽禅</v>
      </c>
    </row>
    <row r="189" spans="1:23" ht="16.5" x14ac:dyDescent="0.2">
      <c r="A189" s="58">
        <f t="shared" si="11"/>
        <v>10186</v>
      </c>
      <c r="B189" s="58">
        <v>4</v>
      </c>
      <c r="C189" s="58">
        <v>1</v>
      </c>
      <c r="D189" s="58" t="s">
        <v>38</v>
      </c>
      <c r="E189" s="58" t="str">
        <f>HLOOKUP(D189,主线关卡!$H:$M,MATCH(B189&amp;C189,主线关卡!$A:$A,0),FALSE)</f>
        <v>关羽</v>
      </c>
      <c r="F189" s="58">
        <f>INDEX(主线关卡!D:D,MATCH(主线怪物!B189&amp;主线怪物!C189,主线关卡!A:A,0))</f>
        <v>31</v>
      </c>
      <c r="G189" s="58">
        <f>INDEX(怪物基础属性模板!B:B,MATCH(主线怪物!$F189,怪物基础属性模板!$A:$A,0))*IFERROR(INDEX(怪物属性参数!R:R,MATCH(主线怪物!E189,怪物属性参数!Q:Q,0)),1)</f>
        <v>502</v>
      </c>
      <c r="H189" s="58">
        <f>INDEX(怪物基础属性模板!C:C,MATCH(主线怪物!$F189,怪物基础属性模板!$A:$A,0))*IFERROR(INDEX(怪物属性参数!R:R,MATCH(主线怪物!E189,怪物属性参数!R:R,0)),1)</f>
        <v>220</v>
      </c>
      <c r="I189" s="58">
        <f>INT(INDEX(怪物基础属性模板!D:D,MATCH(主线怪物!$F189,怪物基础属性模板!$A:$A,0))*IFERROR(INDEX(怪物属性参数!R:R,MATCH(主线怪物!E189,怪物属性参数!S:S,0)),1)*INDEX(主线关卡!E:E,MATCH(主线怪物!B189&amp;主线怪物!C189,主线关卡!A:A,0)))</f>
        <v>2810</v>
      </c>
      <c r="J189" s="58">
        <v>0</v>
      </c>
      <c r="K189" s="58">
        <v>0</v>
      </c>
      <c r="L189" s="58">
        <v>0</v>
      </c>
      <c r="M189" s="58">
        <v>0</v>
      </c>
      <c r="N189" s="58">
        <v>300</v>
      </c>
      <c r="O189" s="58">
        <v>0</v>
      </c>
      <c r="P189" s="58">
        <v>0</v>
      </c>
      <c r="Q189" s="58">
        <f>IFERROR(INDEX(怪物属性参数!AD:AD,MATCH(主线怪物!E189,怪物属性参数!Q:Q,0)),IF(MOD(A189,2)=0,1303015,1301001))</f>
        <v>1303001</v>
      </c>
      <c r="R189" s="15"/>
      <c r="S189" s="58" t="str">
        <f t="shared" si="9"/>
        <v>0</v>
      </c>
      <c r="T189" s="58">
        <f>IFERROR(INDEX(怪物属性参数!AA:AA,MATCH(主线怪物!E189,怪物属性参数!Q:Q,0)),"0")</f>
        <v>6</v>
      </c>
      <c r="U189" s="58">
        <f>IFERROR(INDEX(怪物属性参数!AB:AB,MATCH(主线怪物!E189,怪物属性参数!Q:Q,0)),"999")</f>
        <v>999</v>
      </c>
      <c r="V189" s="58">
        <f>IFERROR(INDEX(怪物属性参数!AC:AC,MATCH(主线怪物!E189,怪物属性参数!Q:Q,0)),"0")</f>
        <v>1</v>
      </c>
      <c r="W189" s="58" t="str">
        <f t="shared" si="10"/>
        <v>关羽</v>
      </c>
    </row>
    <row r="190" spans="1:23" ht="16.5" x14ac:dyDescent="0.2">
      <c r="A190" s="58">
        <f t="shared" si="11"/>
        <v>10187</v>
      </c>
      <c r="B190" s="58">
        <v>4</v>
      </c>
      <c r="C190" s="58">
        <f>C184+1</f>
        <v>2</v>
      </c>
      <c r="D190" s="58" t="s">
        <v>39</v>
      </c>
      <c r="E190" s="58" t="str">
        <f>HLOOKUP(D190,主线关卡!$H:$M,MATCH(B190&amp;C190,主线关卡!$A:$A,0),FALSE)</f>
        <v>盖文</v>
      </c>
      <c r="F190" s="58">
        <f>INDEX(主线关卡!D:D,MATCH(主线怪物!B190&amp;主线怪物!C190,主线关卡!A:A,0))</f>
        <v>32</v>
      </c>
      <c r="G190" s="58">
        <f>INDEX(怪物基础属性模板!B:B,MATCH(主线怪物!$F190,怪物基础属性模板!$A:$A,0))*IFERROR(INDEX(怪物属性参数!R:R,MATCH(主线怪物!E190,怪物属性参数!Q:Q,0)),1)</f>
        <v>522</v>
      </c>
      <c r="H190" s="58">
        <f>INDEX(怪物基础属性模板!C:C,MATCH(主线怪物!$F190,怪物基础属性模板!$A:$A,0))*IFERROR(INDEX(怪物属性参数!R:R,MATCH(主线怪物!E190,怪物属性参数!R:R,0)),1)</f>
        <v>230</v>
      </c>
      <c r="I190" s="58">
        <f>INT(INDEX(怪物基础属性模板!D:D,MATCH(主线怪物!$F190,怪物基础属性模板!$A:$A,0))*IFERROR(INDEX(怪物属性参数!R:R,MATCH(主线怪物!E190,怪物属性参数!S:S,0)),1)*INDEX(主线关卡!E:E,MATCH(主线怪物!B190&amp;主线怪物!C190,主线关卡!A:A,0)))</f>
        <v>2910</v>
      </c>
      <c r="J190" s="58">
        <v>0</v>
      </c>
      <c r="K190" s="58">
        <v>0</v>
      </c>
      <c r="L190" s="58">
        <v>0</v>
      </c>
      <c r="M190" s="58">
        <v>0</v>
      </c>
      <c r="N190" s="58">
        <v>300</v>
      </c>
      <c r="O190" s="58">
        <v>0</v>
      </c>
      <c r="P190" s="58">
        <v>0</v>
      </c>
      <c r="Q190" s="58" t="str">
        <f>IFERROR(INDEX(怪物属性参数!AD:AD,MATCH(主线怪物!E190,怪物属性参数!Q:Q,0)),IF(MOD(A190,2)=0,1303015,1301001))</f>
        <v>1301010#1302010</v>
      </c>
      <c r="R190" s="15"/>
      <c r="S190" s="58">
        <f t="shared" si="9"/>
        <v>10188</v>
      </c>
      <c r="T190" s="58">
        <f>IFERROR(INDEX(怪物属性参数!AA:AA,MATCH(主线怪物!E190,怪物属性参数!Q:Q,0)),"0")</f>
        <v>0</v>
      </c>
      <c r="U190" s="58">
        <f>IFERROR(INDEX(怪物属性参数!AB:AB,MATCH(主线怪物!E190,怪物属性参数!Q:Q,0)),"999")</f>
        <v>999</v>
      </c>
      <c r="V190" s="58">
        <f>IFERROR(INDEX(怪物属性参数!AC:AC,MATCH(主线怪物!E190,怪物属性参数!Q:Q,0)),"0")</f>
        <v>0</v>
      </c>
      <c r="W190" s="58" t="str">
        <f t="shared" si="10"/>
        <v>盖文</v>
      </c>
    </row>
    <row r="191" spans="1:23" ht="16.5" x14ac:dyDescent="0.2">
      <c r="A191" s="58">
        <f t="shared" si="11"/>
        <v>10188</v>
      </c>
      <c r="B191" s="58">
        <v>4</v>
      </c>
      <c r="C191" s="58">
        <f t="shared" ref="C191:C254" si="13">C185+1</f>
        <v>2</v>
      </c>
      <c r="D191" s="58" t="s">
        <v>36</v>
      </c>
      <c r="E191" s="58" t="str">
        <f>HLOOKUP(D191,主线关卡!$H:$M,MATCH(B191&amp;C191,主线关卡!$A:$A,0),FALSE)</f>
        <v>西方龙</v>
      </c>
      <c r="F191" s="58">
        <f>INDEX(主线关卡!D:D,MATCH(主线怪物!B191&amp;主线怪物!C191,主线关卡!A:A,0))</f>
        <v>32</v>
      </c>
      <c r="G191" s="58">
        <f>INDEX(怪物基础属性模板!B:B,MATCH(主线怪物!$F191,怪物基础属性模板!$A:$A,0))*IFERROR(INDEX(怪物属性参数!R:R,MATCH(主线怪物!E191,怪物属性参数!Q:Q,0)),1)</f>
        <v>522</v>
      </c>
      <c r="H191" s="58">
        <f>INDEX(怪物基础属性模板!C:C,MATCH(主线怪物!$F191,怪物基础属性模板!$A:$A,0))*IFERROR(INDEX(怪物属性参数!R:R,MATCH(主线怪物!E191,怪物属性参数!R:R,0)),1)</f>
        <v>230</v>
      </c>
      <c r="I191" s="58">
        <f>INT(INDEX(怪物基础属性模板!D:D,MATCH(主线怪物!$F191,怪物基础属性模板!$A:$A,0))*IFERROR(INDEX(怪物属性参数!R:R,MATCH(主线怪物!E191,怪物属性参数!S:S,0)),1)*INDEX(主线关卡!E:E,MATCH(主线怪物!B191&amp;主线怪物!C191,主线关卡!A:A,0)))</f>
        <v>2910</v>
      </c>
      <c r="J191" s="58">
        <v>0</v>
      </c>
      <c r="K191" s="58">
        <v>0</v>
      </c>
      <c r="L191" s="58">
        <v>0</v>
      </c>
      <c r="M191" s="58">
        <v>0</v>
      </c>
      <c r="N191" s="58">
        <v>300</v>
      </c>
      <c r="O191" s="58">
        <v>0</v>
      </c>
      <c r="P191" s="58">
        <v>0</v>
      </c>
      <c r="Q191" s="58">
        <f>IFERROR(INDEX(怪物属性参数!AD:AD,MATCH(主线怪物!E191,怪物属性参数!Q:Q,0)),IF(MOD(A191,2)=0,1303015,1301001))</f>
        <v>1303016</v>
      </c>
      <c r="R191" s="15"/>
      <c r="S191" s="58" t="str">
        <f t="shared" si="9"/>
        <v>0</v>
      </c>
      <c r="T191" s="58">
        <f>IFERROR(INDEX(怪物属性参数!AA:AA,MATCH(主线怪物!E191,怪物属性参数!Q:Q,0)),"0")</f>
        <v>4</v>
      </c>
      <c r="U191" s="58">
        <f>IFERROR(INDEX(怪物属性参数!AB:AB,MATCH(主线怪物!E191,怪物属性参数!Q:Q,0)),"999")</f>
        <v>999</v>
      </c>
      <c r="V191" s="58">
        <f>IFERROR(INDEX(怪物属性参数!AC:AC,MATCH(主线怪物!E191,怪物属性参数!Q:Q,0)),"0")</f>
        <v>2</v>
      </c>
      <c r="W191" s="58" t="str">
        <f t="shared" si="10"/>
        <v>西方龙</v>
      </c>
    </row>
    <row r="192" spans="1:23" ht="16.5" x14ac:dyDescent="0.2">
      <c r="A192" s="58">
        <f t="shared" si="11"/>
        <v>10189</v>
      </c>
      <c r="B192" s="58">
        <v>4</v>
      </c>
      <c r="C192" s="58">
        <f t="shared" si="13"/>
        <v>2</v>
      </c>
      <c r="D192" s="58" t="s">
        <v>40</v>
      </c>
      <c r="E192" s="58" t="str">
        <f>HLOOKUP(D192,主线关卡!$H:$M,MATCH(B192&amp;C192,主线关卡!$A:$A,0),FALSE)</f>
        <v>刘羽禅</v>
      </c>
      <c r="F192" s="58">
        <f>INDEX(主线关卡!D:D,MATCH(主线怪物!B192&amp;主线怪物!C192,主线关卡!A:A,0))</f>
        <v>32</v>
      </c>
      <c r="G192" s="58">
        <f>INDEX(怪物基础属性模板!B:B,MATCH(主线怪物!$F192,怪物基础属性模板!$A:$A,0))*IFERROR(INDEX(怪物属性参数!R:R,MATCH(主线怪物!E192,怪物属性参数!Q:Q,0)),1)</f>
        <v>522</v>
      </c>
      <c r="H192" s="58">
        <f>INDEX(怪物基础属性模板!C:C,MATCH(主线怪物!$F192,怪物基础属性模板!$A:$A,0))*IFERROR(INDEX(怪物属性参数!R:R,MATCH(主线怪物!E192,怪物属性参数!R:R,0)),1)</f>
        <v>230</v>
      </c>
      <c r="I192" s="58">
        <f>INT(INDEX(怪物基础属性模板!D:D,MATCH(主线怪物!$F192,怪物基础属性模板!$A:$A,0))*IFERROR(INDEX(怪物属性参数!R:R,MATCH(主线怪物!E192,怪物属性参数!S:S,0)),1)*INDEX(主线关卡!E:E,MATCH(主线怪物!B192&amp;主线怪物!C192,主线关卡!A:A,0)))</f>
        <v>2910</v>
      </c>
      <c r="J192" s="58">
        <v>0</v>
      </c>
      <c r="K192" s="58">
        <v>0</v>
      </c>
      <c r="L192" s="58">
        <v>0</v>
      </c>
      <c r="M192" s="58">
        <v>0</v>
      </c>
      <c r="N192" s="58">
        <v>300</v>
      </c>
      <c r="O192" s="58">
        <v>0</v>
      </c>
      <c r="P192" s="58">
        <v>0</v>
      </c>
      <c r="Q192" s="58" t="str">
        <f>IFERROR(INDEX(怪物属性参数!AD:AD,MATCH(主线怪物!E192,怪物属性参数!Q:Q,0)),IF(MOD(A192,2)=0,1303015,1301001))</f>
        <v>1301005#1302005</v>
      </c>
      <c r="R192" s="15"/>
      <c r="S192" s="58">
        <f t="shared" si="9"/>
        <v>10190</v>
      </c>
      <c r="T192" s="58">
        <f>IFERROR(INDEX(怪物属性参数!AA:AA,MATCH(主线怪物!E192,怪物属性参数!Q:Q,0)),"0")</f>
        <v>0</v>
      </c>
      <c r="U192" s="58">
        <f>IFERROR(INDEX(怪物属性参数!AB:AB,MATCH(主线怪物!E192,怪物属性参数!Q:Q,0)),"999")</f>
        <v>999</v>
      </c>
      <c r="V192" s="58">
        <f>IFERROR(INDEX(怪物属性参数!AC:AC,MATCH(主线怪物!E192,怪物属性参数!Q:Q,0)),"0")</f>
        <v>0</v>
      </c>
      <c r="W192" s="58" t="str">
        <f t="shared" si="10"/>
        <v>刘羽禅</v>
      </c>
    </row>
    <row r="193" spans="1:23" ht="16.5" x14ac:dyDescent="0.2">
      <c r="A193" s="58">
        <f t="shared" si="11"/>
        <v>10190</v>
      </c>
      <c r="B193" s="58">
        <v>4</v>
      </c>
      <c r="C193" s="58">
        <f t="shared" si="13"/>
        <v>2</v>
      </c>
      <c r="D193" s="58" t="s">
        <v>37</v>
      </c>
      <c r="E193" s="58" t="str">
        <f>HLOOKUP(D193,主线关卡!$H:$M,MATCH(B193&amp;C193,主线关卡!$A:$A,0),FALSE)</f>
        <v>张飞</v>
      </c>
      <c r="F193" s="58">
        <f>INDEX(主线关卡!D:D,MATCH(主线怪物!B193&amp;主线怪物!C193,主线关卡!A:A,0))</f>
        <v>32</v>
      </c>
      <c r="G193" s="58">
        <f>INDEX(怪物基础属性模板!B:B,MATCH(主线怪物!$F193,怪物基础属性模板!$A:$A,0))*IFERROR(INDEX(怪物属性参数!R:R,MATCH(主线怪物!E193,怪物属性参数!Q:Q,0)),1)</f>
        <v>522</v>
      </c>
      <c r="H193" s="58">
        <f>INDEX(怪物基础属性模板!C:C,MATCH(主线怪物!$F193,怪物基础属性模板!$A:$A,0))*IFERROR(INDEX(怪物属性参数!R:R,MATCH(主线怪物!E193,怪物属性参数!R:R,0)),1)</f>
        <v>230</v>
      </c>
      <c r="I193" s="58">
        <f>INT(INDEX(怪物基础属性模板!D:D,MATCH(主线怪物!$F193,怪物基础属性模板!$A:$A,0))*IFERROR(INDEX(怪物属性参数!R:R,MATCH(主线怪物!E193,怪物属性参数!S:S,0)),1)*INDEX(主线关卡!E:E,MATCH(主线怪物!B193&amp;主线怪物!C193,主线关卡!A:A,0)))</f>
        <v>2910</v>
      </c>
      <c r="J193" s="58">
        <v>0</v>
      </c>
      <c r="K193" s="58">
        <v>0</v>
      </c>
      <c r="L193" s="58">
        <v>0</v>
      </c>
      <c r="M193" s="58">
        <v>0</v>
      </c>
      <c r="N193" s="58">
        <v>300</v>
      </c>
      <c r="O193" s="58">
        <v>0</v>
      </c>
      <c r="P193" s="58">
        <v>0</v>
      </c>
      <c r="Q193" s="58">
        <f>IFERROR(INDEX(怪物属性参数!AD:AD,MATCH(主线怪物!E193,怪物属性参数!Q:Q,0)),IF(MOD(A193,2)=0,1303015,1301001))</f>
        <v>1303011</v>
      </c>
      <c r="R193" s="15"/>
      <c r="S193" s="58" t="str">
        <f t="shared" si="9"/>
        <v>0</v>
      </c>
      <c r="T193" s="58">
        <f>IFERROR(INDEX(怪物属性参数!AA:AA,MATCH(主线怪物!E193,怪物属性参数!Q:Q,0)),"0")</f>
        <v>4</v>
      </c>
      <c r="U193" s="58">
        <f>IFERROR(INDEX(怪物属性参数!AB:AB,MATCH(主线怪物!E193,怪物属性参数!Q:Q,0)),"999")</f>
        <v>999</v>
      </c>
      <c r="V193" s="58">
        <f>IFERROR(INDEX(怪物属性参数!AC:AC,MATCH(主线怪物!E193,怪物属性参数!Q:Q,0)),"0")</f>
        <v>2</v>
      </c>
      <c r="W193" s="58" t="str">
        <f t="shared" si="10"/>
        <v>张飞</v>
      </c>
    </row>
    <row r="194" spans="1:23" ht="16.5" x14ac:dyDescent="0.2">
      <c r="A194" s="58">
        <f t="shared" si="11"/>
        <v>10191</v>
      </c>
      <c r="B194" s="58">
        <v>4</v>
      </c>
      <c r="C194" s="58">
        <f t="shared" si="13"/>
        <v>2</v>
      </c>
      <c r="D194" s="58" t="s">
        <v>41</v>
      </c>
      <c r="E194" s="58" t="str">
        <f>HLOOKUP(D194,主线关卡!$H:$M,MATCH(B194&amp;C194,主线关卡!$A:$A,0),FALSE)</f>
        <v>曹玄亮</v>
      </c>
      <c r="F194" s="58">
        <f>INDEX(主线关卡!D:D,MATCH(主线怪物!B194&amp;主线怪物!C194,主线关卡!A:A,0))</f>
        <v>32</v>
      </c>
      <c r="G194" s="58">
        <f>INDEX(怪物基础属性模板!B:B,MATCH(主线怪物!$F194,怪物基础属性模板!$A:$A,0))*IFERROR(INDEX(怪物属性参数!R:R,MATCH(主线怪物!E194,怪物属性参数!Q:Q,0)),1)</f>
        <v>522</v>
      </c>
      <c r="H194" s="58">
        <f>INDEX(怪物基础属性模板!C:C,MATCH(主线怪物!$F194,怪物基础属性模板!$A:$A,0))*IFERROR(INDEX(怪物属性参数!R:R,MATCH(主线怪物!E194,怪物属性参数!R:R,0)),1)</f>
        <v>230</v>
      </c>
      <c r="I194" s="58">
        <f>INT(INDEX(怪物基础属性模板!D:D,MATCH(主线怪物!$F194,怪物基础属性模板!$A:$A,0))*IFERROR(INDEX(怪物属性参数!R:R,MATCH(主线怪物!E194,怪物属性参数!S:S,0)),1)*INDEX(主线关卡!E:E,MATCH(主线怪物!B194&amp;主线怪物!C194,主线关卡!A:A,0)))</f>
        <v>2910</v>
      </c>
      <c r="J194" s="58">
        <v>0</v>
      </c>
      <c r="K194" s="58">
        <v>0</v>
      </c>
      <c r="L194" s="58">
        <v>0</v>
      </c>
      <c r="M194" s="58">
        <v>0</v>
      </c>
      <c r="N194" s="58">
        <v>300</v>
      </c>
      <c r="O194" s="58">
        <v>0</v>
      </c>
      <c r="P194" s="58">
        <v>0</v>
      </c>
      <c r="Q194" s="58" t="str">
        <f>IFERROR(INDEX(怪物属性参数!AD:AD,MATCH(主线怪物!E194,怪物属性参数!Q:Q,0)),IF(MOD(A194,2)=0,1303015,1301001))</f>
        <v>1301002#1302002</v>
      </c>
      <c r="R194" s="15"/>
      <c r="S194" s="58">
        <f t="shared" si="9"/>
        <v>10192</v>
      </c>
      <c r="T194" s="58">
        <f>IFERROR(INDEX(怪物属性参数!AA:AA,MATCH(主线怪物!E194,怪物属性参数!Q:Q,0)),"0")</f>
        <v>0</v>
      </c>
      <c r="U194" s="58">
        <f>IFERROR(INDEX(怪物属性参数!AB:AB,MATCH(主线怪物!E194,怪物属性参数!Q:Q,0)),"999")</f>
        <v>999</v>
      </c>
      <c r="V194" s="58">
        <f>IFERROR(INDEX(怪物属性参数!AC:AC,MATCH(主线怪物!E194,怪物属性参数!Q:Q,0)),"0")</f>
        <v>0</v>
      </c>
      <c r="W194" s="58" t="str">
        <f t="shared" si="10"/>
        <v>曹玄亮</v>
      </c>
    </row>
    <row r="195" spans="1:23" ht="16.5" x14ac:dyDescent="0.2">
      <c r="A195" s="58">
        <f t="shared" si="11"/>
        <v>10192</v>
      </c>
      <c r="B195" s="58">
        <v>4</v>
      </c>
      <c r="C195" s="58">
        <f t="shared" si="13"/>
        <v>2</v>
      </c>
      <c r="D195" s="58" t="s">
        <v>38</v>
      </c>
      <c r="E195" s="58" t="str">
        <f>HLOOKUP(D195,主线关卡!$H:$M,MATCH(B195&amp;C195,主线关卡!$A:$A,0),FALSE)</f>
        <v>唐流雨</v>
      </c>
      <c r="F195" s="58">
        <f>INDEX(主线关卡!D:D,MATCH(主线怪物!B195&amp;主线怪物!C195,主线关卡!A:A,0))</f>
        <v>32</v>
      </c>
      <c r="G195" s="58">
        <f>INDEX(怪物基础属性模板!B:B,MATCH(主线怪物!$F195,怪物基础属性模板!$A:$A,0))*IFERROR(INDEX(怪物属性参数!R:R,MATCH(主线怪物!E195,怪物属性参数!Q:Q,0)),1)</f>
        <v>522</v>
      </c>
      <c r="H195" s="58">
        <f>INDEX(怪物基础属性模板!C:C,MATCH(主线怪物!$F195,怪物基础属性模板!$A:$A,0))*IFERROR(INDEX(怪物属性参数!R:R,MATCH(主线怪物!E195,怪物属性参数!R:R,0)),1)</f>
        <v>230</v>
      </c>
      <c r="I195" s="58">
        <f>INT(INDEX(怪物基础属性模板!D:D,MATCH(主线怪物!$F195,怪物基础属性模板!$A:$A,0))*IFERROR(INDEX(怪物属性参数!R:R,MATCH(主线怪物!E195,怪物属性参数!S:S,0)),1)*INDEX(主线关卡!E:E,MATCH(主线怪物!B195&amp;主线怪物!C195,主线关卡!A:A,0)))</f>
        <v>2910</v>
      </c>
      <c r="J195" s="58">
        <v>0</v>
      </c>
      <c r="K195" s="58">
        <v>0</v>
      </c>
      <c r="L195" s="58">
        <v>0</v>
      </c>
      <c r="M195" s="58">
        <v>0</v>
      </c>
      <c r="N195" s="58">
        <v>300</v>
      </c>
      <c r="O195" s="58">
        <v>0</v>
      </c>
      <c r="P195" s="58">
        <v>0</v>
      </c>
      <c r="Q195" s="58">
        <f>IFERROR(INDEX(怪物属性参数!AD:AD,MATCH(主线怪物!E195,怪物属性参数!Q:Q,0)),IF(MOD(A195,2)=0,1303015,1301001))</f>
        <v>1303004</v>
      </c>
      <c r="R195" s="15"/>
      <c r="S195" s="58" t="str">
        <f t="shared" si="9"/>
        <v>0</v>
      </c>
      <c r="T195" s="58">
        <f>IFERROR(INDEX(怪物属性参数!AA:AA,MATCH(主线怪物!E195,怪物属性参数!Q:Q,0)),"0")</f>
        <v>4</v>
      </c>
      <c r="U195" s="58">
        <f>IFERROR(INDEX(怪物属性参数!AB:AB,MATCH(主线怪物!E195,怪物属性参数!Q:Q,0)),"999")</f>
        <v>999</v>
      </c>
      <c r="V195" s="58">
        <f>IFERROR(INDEX(怪物属性参数!AC:AC,MATCH(主线怪物!E195,怪物属性参数!Q:Q,0)),"0")</f>
        <v>1</v>
      </c>
      <c r="W195" s="58" t="str">
        <f t="shared" si="10"/>
        <v>唐流雨</v>
      </c>
    </row>
    <row r="196" spans="1:23" ht="16.5" x14ac:dyDescent="0.2">
      <c r="A196" s="58">
        <f t="shared" si="11"/>
        <v>10193</v>
      </c>
      <c r="B196" s="58">
        <v>4</v>
      </c>
      <c r="C196" s="58">
        <f t="shared" si="13"/>
        <v>3</v>
      </c>
      <c r="D196" s="58" t="s">
        <v>39</v>
      </c>
      <c r="E196" s="58" t="str">
        <f>HLOOKUP(D196,主线关卡!$H:$M,MATCH(B196&amp;C196,主线关卡!$A:$A,0),FALSE)</f>
        <v/>
      </c>
      <c r="F196" s="58">
        <f>INDEX(主线关卡!D:D,MATCH(主线怪物!B196&amp;主线怪物!C196,主线关卡!A:A,0))</f>
        <v>33</v>
      </c>
      <c r="G196" s="58">
        <f>INDEX(怪物基础属性模板!B:B,MATCH(主线怪物!$F196,怪物基础属性模板!$A:$A,0))*IFERROR(INDEX(怪物属性参数!R:R,MATCH(主线怪物!E196,怪物属性参数!Q:Q,0)),1)</f>
        <v>542</v>
      </c>
      <c r="H196" s="58">
        <f>INDEX(怪物基础属性模板!C:C,MATCH(主线怪物!$F196,怪物基础属性模板!$A:$A,0))*IFERROR(INDEX(怪物属性参数!R:R,MATCH(主线怪物!E196,怪物属性参数!R:R,0)),1)</f>
        <v>240</v>
      </c>
      <c r="I196" s="58">
        <f>INT(INDEX(怪物基础属性模板!D:D,MATCH(主线怪物!$F196,怪物基础属性模板!$A:$A,0))*IFERROR(INDEX(怪物属性参数!R:R,MATCH(主线怪物!E196,怪物属性参数!S:S,0)),1)*INDEX(主线关卡!E:E,MATCH(主线怪物!B196&amp;主线怪物!C196,主线关卡!A:A,0)))</f>
        <v>3010</v>
      </c>
      <c r="J196" s="58">
        <v>0</v>
      </c>
      <c r="K196" s="58">
        <v>0</v>
      </c>
      <c r="L196" s="58">
        <v>0</v>
      </c>
      <c r="M196" s="58">
        <v>0</v>
      </c>
      <c r="N196" s="58">
        <v>300</v>
      </c>
      <c r="O196" s="58">
        <v>0</v>
      </c>
      <c r="P196" s="58">
        <v>0</v>
      </c>
      <c r="Q196" s="58">
        <f>IFERROR(INDEX(怪物属性参数!AD:AD,MATCH(主线怪物!E196,怪物属性参数!Q:Q,0)),IF(MOD(A196,2)=0,1303015,1301001))</f>
        <v>1301001</v>
      </c>
      <c r="R196" s="15"/>
      <c r="S196" s="58" t="str">
        <f t="shared" si="9"/>
        <v>0</v>
      </c>
      <c r="T196" s="58" t="str">
        <f>IFERROR(INDEX(怪物属性参数!AA:AA,MATCH(主线怪物!E196,怪物属性参数!Q:Q,0)),"0")</f>
        <v>0</v>
      </c>
      <c r="U196" s="58" t="str">
        <f>IFERROR(INDEX(怪物属性参数!AB:AB,MATCH(主线怪物!E196,怪物属性参数!Q:Q,0)),"999")</f>
        <v>999</v>
      </c>
      <c r="V196" s="58" t="str">
        <f>IFERROR(INDEX(怪物属性参数!AC:AC,MATCH(主线怪物!E196,怪物属性参数!Q:Q,0)),"0")</f>
        <v>0</v>
      </c>
      <c r="W196" s="58" t="str">
        <f t="shared" si="10"/>
        <v>常服曹焱兵</v>
      </c>
    </row>
    <row r="197" spans="1:23" ht="16.5" x14ac:dyDescent="0.2">
      <c r="A197" s="58">
        <f t="shared" si="11"/>
        <v>10194</v>
      </c>
      <c r="B197" s="58">
        <v>4</v>
      </c>
      <c r="C197" s="58">
        <f t="shared" si="13"/>
        <v>3</v>
      </c>
      <c r="D197" s="58" t="s">
        <v>36</v>
      </c>
      <c r="E197" s="58" t="str">
        <f>HLOOKUP(D197,主线关卡!$H:$M,MATCH(B197&amp;C197,主线关卡!$A:$A,0),FALSE)</f>
        <v/>
      </c>
      <c r="F197" s="58">
        <f>INDEX(主线关卡!D:D,MATCH(主线怪物!B197&amp;主线怪物!C197,主线关卡!A:A,0))</f>
        <v>33</v>
      </c>
      <c r="G197" s="58">
        <f>INDEX(怪物基础属性模板!B:B,MATCH(主线怪物!$F197,怪物基础属性模板!$A:$A,0))*IFERROR(INDEX(怪物属性参数!R:R,MATCH(主线怪物!E197,怪物属性参数!Q:Q,0)),1)</f>
        <v>542</v>
      </c>
      <c r="H197" s="58">
        <f>INDEX(怪物基础属性模板!C:C,MATCH(主线怪物!$F197,怪物基础属性模板!$A:$A,0))*IFERROR(INDEX(怪物属性参数!R:R,MATCH(主线怪物!E197,怪物属性参数!R:R,0)),1)</f>
        <v>240</v>
      </c>
      <c r="I197" s="58">
        <f>INT(INDEX(怪物基础属性模板!D:D,MATCH(主线怪物!$F197,怪物基础属性模板!$A:$A,0))*IFERROR(INDEX(怪物属性参数!R:R,MATCH(主线怪物!E197,怪物属性参数!S:S,0)),1)*INDEX(主线关卡!E:E,MATCH(主线怪物!B197&amp;主线怪物!C197,主线关卡!A:A,0)))</f>
        <v>3010</v>
      </c>
      <c r="J197" s="58">
        <v>0</v>
      </c>
      <c r="K197" s="58">
        <v>0</v>
      </c>
      <c r="L197" s="58">
        <v>0</v>
      </c>
      <c r="M197" s="58">
        <v>0</v>
      </c>
      <c r="N197" s="58">
        <v>300</v>
      </c>
      <c r="O197" s="58">
        <v>0</v>
      </c>
      <c r="P197" s="58">
        <v>0</v>
      </c>
      <c r="Q197" s="58">
        <f>IFERROR(INDEX(怪物属性参数!AD:AD,MATCH(主线怪物!E197,怪物属性参数!Q:Q,0)),IF(MOD(A197,2)=0,1303015,1301001))</f>
        <v>1303015</v>
      </c>
      <c r="R197" s="15"/>
      <c r="S197" s="58" t="str">
        <f t="shared" ref="S197:S260" si="14">IF(MOD(A197,2)=0,"0",IF(E198="","0",A198))</f>
        <v>0</v>
      </c>
      <c r="T197" s="58" t="str">
        <f>IFERROR(INDEX(怪物属性参数!AA:AA,MATCH(主线怪物!E197,怪物属性参数!Q:Q,0)),"0")</f>
        <v>0</v>
      </c>
      <c r="U197" s="58" t="str">
        <f>IFERROR(INDEX(怪物属性参数!AB:AB,MATCH(主线怪物!E197,怪物属性参数!Q:Q,0)),"999")</f>
        <v>999</v>
      </c>
      <c r="V197" s="58" t="str">
        <f>IFERROR(INDEX(怪物属性参数!AC:AC,MATCH(主线怪物!E197,怪物属性参数!Q:Q,0)),"0")</f>
        <v>0</v>
      </c>
      <c r="W197" s="58" t="str">
        <f t="shared" ref="W197:W260" si="15">IF(OR(E197=0,E197="")=TRUE,IF(MOD(A197,2)=0,"于禁","常服曹焱兵"),E197)</f>
        <v>于禁</v>
      </c>
    </row>
    <row r="198" spans="1:23" ht="16.5" x14ac:dyDescent="0.2">
      <c r="A198" s="58">
        <f t="shared" ref="A198:A261" si="16">A197+1</f>
        <v>10195</v>
      </c>
      <c r="B198" s="58">
        <v>4</v>
      </c>
      <c r="C198" s="58">
        <f t="shared" si="13"/>
        <v>3</v>
      </c>
      <c r="D198" s="58" t="s">
        <v>40</v>
      </c>
      <c r="E198" s="58" t="str">
        <f>HLOOKUP(D198,主线关卡!$H:$M,MATCH(B198&amp;C198,主线关卡!$A:$A,0),FALSE)</f>
        <v/>
      </c>
      <c r="F198" s="58">
        <f>INDEX(主线关卡!D:D,MATCH(主线怪物!B198&amp;主线怪物!C198,主线关卡!A:A,0))</f>
        <v>33</v>
      </c>
      <c r="G198" s="58">
        <f>INDEX(怪物基础属性模板!B:B,MATCH(主线怪物!$F198,怪物基础属性模板!$A:$A,0))*IFERROR(INDEX(怪物属性参数!R:R,MATCH(主线怪物!E198,怪物属性参数!Q:Q,0)),1)</f>
        <v>542</v>
      </c>
      <c r="H198" s="58">
        <f>INDEX(怪物基础属性模板!C:C,MATCH(主线怪物!$F198,怪物基础属性模板!$A:$A,0))*IFERROR(INDEX(怪物属性参数!R:R,MATCH(主线怪物!E198,怪物属性参数!R:R,0)),1)</f>
        <v>240</v>
      </c>
      <c r="I198" s="58">
        <f>INT(INDEX(怪物基础属性模板!D:D,MATCH(主线怪物!$F198,怪物基础属性模板!$A:$A,0))*IFERROR(INDEX(怪物属性参数!R:R,MATCH(主线怪物!E198,怪物属性参数!S:S,0)),1)*INDEX(主线关卡!E:E,MATCH(主线怪物!B198&amp;主线怪物!C198,主线关卡!A:A,0)))</f>
        <v>3010</v>
      </c>
      <c r="J198" s="58">
        <v>0</v>
      </c>
      <c r="K198" s="58">
        <v>0</v>
      </c>
      <c r="L198" s="58">
        <v>0</v>
      </c>
      <c r="M198" s="58">
        <v>0</v>
      </c>
      <c r="N198" s="58">
        <v>300</v>
      </c>
      <c r="O198" s="58">
        <v>0</v>
      </c>
      <c r="P198" s="58">
        <v>0</v>
      </c>
      <c r="Q198" s="58">
        <f>IFERROR(INDEX(怪物属性参数!AD:AD,MATCH(主线怪物!E198,怪物属性参数!Q:Q,0)),IF(MOD(A198,2)=0,1303015,1301001))</f>
        <v>1301001</v>
      </c>
      <c r="R198" s="15"/>
      <c r="S198" s="58" t="str">
        <f t="shared" si="14"/>
        <v>0</v>
      </c>
      <c r="T198" s="58" t="str">
        <f>IFERROR(INDEX(怪物属性参数!AA:AA,MATCH(主线怪物!E198,怪物属性参数!Q:Q,0)),"0")</f>
        <v>0</v>
      </c>
      <c r="U198" s="58" t="str">
        <f>IFERROR(INDEX(怪物属性参数!AB:AB,MATCH(主线怪物!E198,怪物属性参数!Q:Q,0)),"999")</f>
        <v>999</v>
      </c>
      <c r="V198" s="58" t="str">
        <f>IFERROR(INDEX(怪物属性参数!AC:AC,MATCH(主线怪物!E198,怪物属性参数!Q:Q,0)),"0")</f>
        <v>0</v>
      </c>
      <c r="W198" s="58" t="str">
        <f t="shared" si="15"/>
        <v>常服曹焱兵</v>
      </c>
    </row>
    <row r="199" spans="1:23" ht="16.5" x14ac:dyDescent="0.2">
      <c r="A199" s="58">
        <f t="shared" si="16"/>
        <v>10196</v>
      </c>
      <c r="B199" s="58">
        <v>4</v>
      </c>
      <c r="C199" s="58">
        <f t="shared" si="13"/>
        <v>3</v>
      </c>
      <c r="D199" s="58" t="s">
        <v>37</v>
      </c>
      <c r="E199" s="58" t="str">
        <f>HLOOKUP(D199,主线关卡!$H:$M,MATCH(B199&amp;C199,主线关卡!$A:$A,0),FALSE)</f>
        <v/>
      </c>
      <c r="F199" s="58">
        <f>INDEX(主线关卡!D:D,MATCH(主线怪物!B199&amp;主线怪物!C199,主线关卡!A:A,0))</f>
        <v>33</v>
      </c>
      <c r="G199" s="58">
        <f>INDEX(怪物基础属性模板!B:B,MATCH(主线怪物!$F199,怪物基础属性模板!$A:$A,0))*IFERROR(INDEX(怪物属性参数!R:R,MATCH(主线怪物!E199,怪物属性参数!Q:Q,0)),1)</f>
        <v>542</v>
      </c>
      <c r="H199" s="58">
        <f>INDEX(怪物基础属性模板!C:C,MATCH(主线怪物!$F199,怪物基础属性模板!$A:$A,0))*IFERROR(INDEX(怪物属性参数!R:R,MATCH(主线怪物!E199,怪物属性参数!R:R,0)),1)</f>
        <v>240</v>
      </c>
      <c r="I199" s="58">
        <f>INT(INDEX(怪物基础属性模板!D:D,MATCH(主线怪物!$F199,怪物基础属性模板!$A:$A,0))*IFERROR(INDEX(怪物属性参数!R:R,MATCH(主线怪物!E199,怪物属性参数!S:S,0)),1)*INDEX(主线关卡!E:E,MATCH(主线怪物!B199&amp;主线怪物!C199,主线关卡!A:A,0)))</f>
        <v>3010</v>
      </c>
      <c r="J199" s="58">
        <v>0</v>
      </c>
      <c r="K199" s="58">
        <v>0</v>
      </c>
      <c r="L199" s="58">
        <v>0</v>
      </c>
      <c r="M199" s="58">
        <v>0</v>
      </c>
      <c r="N199" s="58">
        <v>300</v>
      </c>
      <c r="O199" s="58">
        <v>0</v>
      </c>
      <c r="P199" s="58">
        <v>0</v>
      </c>
      <c r="Q199" s="58">
        <f>IFERROR(INDEX(怪物属性参数!AD:AD,MATCH(主线怪物!E199,怪物属性参数!Q:Q,0)),IF(MOD(A199,2)=0,1303015,1301001))</f>
        <v>1303015</v>
      </c>
      <c r="R199" s="15"/>
      <c r="S199" s="58" t="str">
        <f t="shared" si="14"/>
        <v>0</v>
      </c>
      <c r="T199" s="58" t="str">
        <f>IFERROR(INDEX(怪物属性参数!AA:AA,MATCH(主线怪物!E199,怪物属性参数!Q:Q,0)),"0")</f>
        <v>0</v>
      </c>
      <c r="U199" s="58" t="str">
        <f>IFERROR(INDEX(怪物属性参数!AB:AB,MATCH(主线怪物!E199,怪物属性参数!Q:Q,0)),"999")</f>
        <v>999</v>
      </c>
      <c r="V199" s="58" t="str">
        <f>IFERROR(INDEX(怪物属性参数!AC:AC,MATCH(主线怪物!E199,怪物属性参数!Q:Q,0)),"0")</f>
        <v>0</v>
      </c>
      <c r="W199" s="58" t="str">
        <f t="shared" si="15"/>
        <v>于禁</v>
      </c>
    </row>
    <row r="200" spans="1:23" ht="16.5" x14ac:dyDescent="0.2">
      <c r="A200" s="58">
        <f t="shared" si="16"/>
        <v>10197</v>
      </c>
      <c r="B200" s="58">
        <v>4</v>
      </c>
      <c r="C200" s="58">
        <f t="shared" si="13"/>
        <v>3</v>
      </c>
      <c r="D200" s="58" t="s">
        <v>41</v>
      </c>
      <c r="E200" s="58" t="str">
        <f>HLOOKUP(D200,主线关卡!$H:$M,MATCH(B200&amp;C200,主线关卡!$A:$A,0),FALSE)</f>
        <v/>
      </c>
      <c r="F200" s="58">
        <f>INDEX(主线关卡!D:D,MATCH(主线怪物!B200&amp;主线怪物!C200,主线关卡!A:A,0))</f>
        <v>33</v>
      </c>
      <c r="G200" s="58">
        <f>INDEX(怪物基础属性模板!B:B,MATCH(主线怪物!$F200,怪物基础属性模板!$A:$A,0))*IFERROR(INDEX(怪物属性参数!R:R,MATCH(主线怪物!E200,怪物属性参数!Q:Q,0)),1)</f>
        <v>542</v>
      </c>
      <c r="H200" s="58">
        <f>INDEX(怪物基础属性模板!C:C,MATCH(主线怪物!$F200,怪物基础属性模板!$A:$A,0))*IFERROR(INDEX(怪物属性参数!R:R,MATCH(主线怪物!E200,怪物属性参数!R:R,0)),1)</f>
        <v>240</v>
      </c>
      <c r="I200" s="58">
        <f>INT(INDEX(怪物基础属性模板!D:D,MATCH(主线怪物!$F200,怪物基础属性模板!$A:$A,0))*IFERROR(INDEX(怪物属性参数!R:R,MATCH(主线怪物!E200,怪物属性参数!S:S,0)),1)*INDEX(主线关卡!E:E,MATCH(主线怪物!B200&amp;主线怪物!C200,主线关卡!A:A,0)))</f>
        <v>3010</v>
      </c>
      <c r="J200" s="58">
        <v>0</v>
      </c>
      <c r="K200" s="58">
        <v>0</v>
      </c>
      <c r="L200" s="58">
        <v>0</v>
      </c>
      <c r="M200" s="58">
        <v>0</v>
      </c>
      <c r="N200" s="58">
        <v>300</v>
      </c>
      <c r="O200" s="58">
        <v>0</v>
      </c>
      <c r="P200" s="58">
        <v>0</v>
      </c>
      <c r="Q200" s="58">
        <f>IFERROR(INDEX(怪物属性参数!AD:AD,MATCH(主线怪物!E200,怪物属性参数!Q:Q,0)),IF(MOD(A200,2)=0,1303015,1301001))</f>
        <v>1301001</v>
      </c>
      <c r="R200" s="15"/>
      <c r="S200" s="58" t="str">
        <f t="shared" si="14"/>
        <v>0</v>
      </c>
      <c r="T200" s="58" t="str">
        <f>IFERROR(INDEX(怪物属性参数!AA:AA,MATCH(主线怪物!E200,怪物属性参数!Q:Q,0)),"0")</f>
        <v>0</v>
      </c>
      <c r="U200" s="58" t="str">
        <f>IFERROR(INDEX(怪物属性参数!AB:AB,MATCH(主线怪物!E200,怪物属性参数!Q:Q,0)),"999")</f>
        <v>999</v>
      </c>
      <c r="V200" s="58" t="str">
        <f>IFERROR(INDEX(怪物属性参数!AC:AC,MATCH(主线怪物!E200,怪物属性参数!Q:Q,0)),"0")</f>
        <v>0</v>
      </c>
      <c r="W200" s="58" t="str">
        <f t="shared" si="15"/>
        <v>常服曹焱兵</v>
      </c>
    </row>
    <row r="201" spans="1:23" ht="16.5" x14ac:dyDescent="0.2">
      <c r="A201" s="58">
        <f t="shared" si="16"/>
        <v>10198</v>
      </c>
      <c r="B201" s="58">
        <v>4</v>
      </c>
      <c r="C201" s="58">
        <f t="shared" si="13"/>
        <v>3</v>
      </c>
      <c r="D201" s="58" t="s">
        <v>38</v>
      </c>
      <c r="E201" s="58" t="str">
        <f>HLOOKUP(D201,主线关卡!$H:$M,MATCH(B201&amp;C201,主线关卡!$A:$A,0),FALSE)</f>
        <v/>
      </c>
      <c r="F201" s="58">
        <f>INDEX(主线关卡!D:D,MATCH(主线怪物!B201&amp;主线怪物!C201,主线关卡!A:A,0))</f>
        <v>33</v>
      </c>
      <c r="G201" s="58">
        <f>INDEX(怪物基础属性模板!B:B,MATCH(主线怪物!$F201,怪物基础属性模板!$A:$A,0))*IFERROR(INDEX(怪物属性参数!R:R,MATCH(主线怪物!E201,怪物属性参数!Q:Q,0)),1)</f>
        <v>542</v>
      </c>
      <c r="H201" s="58">
        <f>INDEX(怪物基础属性模板!C:C,MATCH(主线怪物!$F201,怪物基础属性模板!$A:$A,0))*IFERROR(INDEX(怪物属性参数!R:R,MATCH(主线怪物!E201,怪物属性参数!R:R,0)),1)</f>
        <v>240</v>
      </c>
      <c r="I201" s="58">
        <f>INT(INDEX(怪物基础属性模板!D:D,MATCH(主线怪物!$F201,怪物基础属性模板!$A:$A,0))*IFERROR(INDEX(怪物属性参数!R:R,MATCH(主线怪物!E201,怪物属性参数!S:S,0)),1)*INDEX(主线关卡!E:E,MATCH(主线怪物!B201&amp;主线怪物!C201,主线关卡!A:A,0)))</f>
        <v>3010</v>
      </c>
      <c r="J201" s="58">
        <v>0</v>
      </c>
      <c r="K201" s="58">
        <v>0</v>
      </c>
      <c r="L201" s="58">
        <v>0</v>
      </c>
      <c r="M201" s="58">
        <v>0</v>
      </c>
      <c r="N201" s="58">
        <v>300</v>
      </c>
      <c r="O201" s="58">
        <v>0</v>
      </c>
      <c r="P201" s="58">
        <v>0</v>
      </c>
      <c r="Q201" s="58">
        <f>IFERROR(INDEX(怪物属性参数!AD:AD,MATCH(主线怪物!E201,怪物属性参数!Q:Q,0)),IF(MOD(A201,2)=0,1303015,1301001))</f>
        <v>1303015</v>
      </c>
      <c r="R201" s="15"/>
      <c r="S201" s="58" t="str">
        <f t="shared" si="14"/>
        <v>0</v>
      </c>
      <c r="T201" s="58" t="str">
        <f>IFERROR(INDEX(怪物属性参数!AA:AA,MATCH(主线怪物!E201,怪物属性参数!Q:Q,0)),"0")</f>
        <v>0</v>
      </c>
      <c r="U201" s="58" t="str">
        <f>IFERROR(INDEX(怪物属性参数!AB:AB,MATCH(主线怪物!E201,怪物属性参数!Q:Q,0)),"999")</f>
        <v>999</v>
      </c>
      <c r="V201" s="58" t="str">
        <f>IFERROR(INDEX(怪物属性参数!AC:AC,MATCH(主线怪物!E201,怪物属性参数!Q:Q,0)),"0")</f>
        <v>0</v>
      </c>
      <c r="W201" s="58" t="str">
        <f t="shared" si="15"/>
        <v>于禁</v>
      </c>
    </row>
    <row r="202" spans="1:23" ht="16.5" x14ac:dyDescent="0.2">
      <c r="A202" s="58">
        <f t="shared" si="16"/>
        <v>10199</v>
      </c>
      <c r="B202" s="58">
        <v>4</v>
      </c>
      <c r="C202" s="58">
        <f t="shared" si="13"/>
        <v>4</v>
      </c>
      <c r="D202" s="58" t="s">
        <v>39</v>
      </c>
      <c r="E202" s="58" t="str">
        <f>HLOOKUP(D202,主线关卡!$H:$M,MATCH(B202&amp;C202,主线关卡!$A:$A,0),FALSE)</f>
        <v>盖文</v>
      </c>
      <c r="F202" s="58">
        <f>INDEX(主线关卡!D:D,MATCH(主线怪物!B202&amp;主线怪物!C202,主线关卡!A:A,0))</f>
        <v>34</v>
      </c>
      <c r="G202" s="58">
        <f>INDEX(怪物基础属性模板!B:B,MATCH(主线怪物!$F202,怪物基础属性模板!$A:$A,0))*IFERROR(INDEX(怪物属性参数!R:R,MATCH(主线怪物!E202,怪物属性参数!Q:Q,0)),1)</f>
        <v>562</v>
      </c>
      <c r="H202" s="58">
        <f>INDEX(怪物基础属性模板!C:C,MATCH(主线怪物!$F202,怪物基础属性模板!$A:$A,0))*IFERROR(INDEX(怪物属性参数!R:R,MATCH(主线怪物!E202,怪物属性参数!R:R,0)),1)</f>
        <v>250</v>
      </c>
      <c r="I202" s="58">
        <f>INT(INDEX(怪物基础属性模板!D:D,MATCH(主线怪物!$F202,怪物基础属性模板!$A:$A,0))*IFERROR(INDEX(怪物属性参数!R:R,MATCH(主线怪物!E202,怪物属性参数!S:S,0)),1)*INDEX(主线关卡!E:E,MATCH(主线怪物!B202&amp;主线怪物!C202,主线关卡!A:A,0)))</f>
        <v>3110</v>
      </c>
      <c r="J202" s="58">
        <v>0</v>
      </c>
      <c r="K202" s="58">
        <v>0</v>
      </c>
      <c r="L202" s="58">
        <v>0</v>
      </c>
      <c r="M202" s="58">
        <v>0</v>
      </c>
      <c r="N202" s="58">
        <v>300</v>
      </c>
      <c r="O202" s="58">
        <v>0</v>
      </c>
      <c r="P202" s="58">
        <v>0</v>
      </c>
      <c r="Q202" s="58" t="str">
        <f>IFERROR(INDEX(怪物属性参数!AD:AD,MATCH(主线怪物!E202,怪物属性参数!Q:Q,0)),IF(MOD(A202,2)=0,1303015,1301001))</f>
        <v>1301010#1302010</v>
      </c>
      <c r="R202" s="15"/>
      <c r="S202" s="58">
        <f t="shared" si="14"/>
        <v>10200</v>
      </c>
      <c r="T202" s="58">
        <f>IFERROR(INDEX(怪物属性参数!AA:AA,MATCH(主线怪物!E202,怪物属性参数!Q:Q,0)),"0")</f>
        <v>0</v>
      </c>
      <c r="U202" s="58">
        <f>IFERROR(INDEX(怪物属性参数!AB:AB,MATCH(主线怪物!E202,怪物属性参数!Q:Q,0)),"999")</f>
        <v>999</v>
      </c>
      <c r="V202" s="58">
        <f>IFERROR(INDEX(怪物属性参数!AC:AC,MATCH(主线怪物!E202,怪物属性参数!Q:Q,0)),"0")</f>
        <v>0</v>
      </c>
      <c r="W202" s="58" t="str">
        <f t="shared" si="15"/>
        <v>盖文</v>
      </c>
    </row>
    <row r="203" spans="1:23" ht="16.5" x14ac:dyDescent="0.2">
      <c r="A203" s="58">
        <f t="shared" si="16"/>
        <v>10200</v>
      </c>
      <c r="B203" s="58">
        <v>4</v>
      </c>
      <c r="C203" s="58">
        <f t="shared" si="13"/>
        <v>4</v>
      </c>
      <c r="D203" s="58" t="s">
        <v>36</v>
      </c>
      <c r="E203" s="58" t="str">
        <f>HLOOKUP(D203,主线关卡!$H:$M,MATCH(B203&amp;C203,主线关卡!$A:$A,0),FALSE)</f>
        <v>西方龙</v>
      </c>
      <c r="F203" s="58">
        <f>INDEX(主线关卡!D:D,MATCH(主线怪物!B203&amp;主线怪物!C203,主线关卡!A:A,0))</f>
        <v>34</v>
      </c>
      <c r="G203" s="58">
        <f>INDEX(怪物基础属性模板!B:B,MATCH(主线怪物!$F203,怪物基础属性模板!$A:$A,0))*IFERROR(INDEX(怪物属性参数!R:R,MATCH(主线怪物!E203,怪物属性参数!Q:Q,0)),1)</f>
        <v>562</v>
      </c>
      <c r="H203" s="58">
        <f>INDEX(怪物基础属性模板!C:C,MATCH(主线怪物!$F203,怪物基础属性模板!$A:$A,0))*IFERROR(INDEX(怪物属性参数!R:R,MATCH(主线怪物!E203,怪物属性参数!R:R,0)),1)</f>
        <v>250</v>
      </c>
      <c r="I203" s="58">
        <f>INT(INDEX(怪物基础属性模板!D:D,MATCH(主线怪物!$F203,怪物基础属性模板!$A:$A,0))*IFERROR(INDEX(怪物属性参数!R:R,MATCH(主线怪物!E203,怪物属性参数!S:S,0)),1)*INDEX(主线关卡!E:E,MATCH(主线怪物!B203&amp;主线怪物!C203,主线关卡!A:A,0)))</f>
        <v>3110</v>
      </c>
      <c r="J203" s="58">
        <v>0</v>
      </c>
      <c r="K203" s="58">
        <v>0</v>
      </c>
      <c r="L203" s="58">
        <v>0</v>
      </c>
      <c r="M203" s="58">
        <v>0</v>
      </c>
      <c r="N203" s="58">
        <v>300</v>
      </c>
      <c r="O203" s="58">
        <v>0</v>
      </c>
      <c r="P203" s="58">
        <v>0</v>
      </c>
      <c r="Q203" s="58">
        <f>IFERROR(INDEX(怪物属性参数!AD:AD,MATCH(主线怪物!E203,怪物属性参数!Q:Q,0)),IF(MOD(A203,2)=0,1303015,1301001))</f>
        <v>1303016</v>
      </c>
      <c r="R203" s="15"/>
      <c r="S203" s="58" t="str">
        <f t="shared" si="14"/>
        <v>0</v>
      </c>
      <c r="T203" s="58">
        <f>IFERROR(INDEX(怪物属性参数!AA:AA,MATCH(主线怪物!E203,怪物属性参数!Q:Q,0)),"0")</f>
        <v>4</v>
      </c>
      <c r="U203" s="58">
        <f>IFERROR(INDEX(怪物属性参数!AB:AB,MATCH(主线怪物!E203,怪物属性参数!Q:Q,0)),"999")</f>
        <v>999</v>
      </c>
      <c r="V203" s="58">
        <f>IFERROR(INDEX(怪物属性参数!AC:AC,MATCH(主线怪物!E203,怪物属性参数!Q:Q,0)),"0")</f>
        <v>2</v>
      </c>
      <c r="W203" s="58" t="str">
        <f t="shared" si="15"/>
        <v>西方龙</v>
      </c>
    </row>
    <row r="204" spans="1:23" ht="16.5" x14ac:dyDescent="0.2">
      <c r="A204" s="58">
        <f t="shared" si="16"/>
        <v>10201</v>
      </c>
      <c r="B204" s="58">
        <v>4</v>
      </c>
      <c r="C204" s="58">
        <f t="shared" si="13"/>
        <v>4</v>
      </c>
      <c r="D204" s="58" t="s">
        <v>40</v>
      </c>
      <c r="E204" s="58" t="str">
        <f>HLOOKUP(D204,主线关卡!$H:$M,MATCH(B204&amp;C204,主线关卡!$A:$A,0),FALSE)</f>
        <v>刘羽禅</v>
      </c>
      <c r="F204" s="58">
        <f>INDEX(主线关卡!D:D,MATCH(主线怪物!B204&amp;主线怪物!C204,主线关卡!A:A,0))</f>
        <v>34</v>
      </c>
      <c r="G204" s="58">
        <f>INDEX(怪物基础属性模板!B:B,MATCH(主线怪物!$F204,怪物基础属性模板!$A:$A,0))*IFERROR(INDEX(怪物属性参数!R:R,MATCH(主线怪物!E204,怪物属性参数!Q:Q,0)),1)</f>
        <v>562</v>
      </c>
      <c r="H204" s="58">
        <f>INDEX(怪物基础属性模板!C:C,MATCH(主线怪物!$F204,怪物基础属性模板!$A:$A,0))*IFERROR(INDEX(怪物属性参数!R:R,MATCH(主线怪物!E204,怪物属性参数!R:R,0)),1)</f>
        <v>250</v>
      </c>
      <c r="I204" s="58">
        <f>INT(INDEX(怪物基础属性模板!D:D,MATCH(主线怪物!$F204,怪物基础属性模板!$A:$A,0))*IFERROR(INDEX(怪物属性参数!R:R,MATCH(主线怪物!E204,怪物属性参数!S:S,0)),1)*INDEX(主线关卡!E:E,MATCH(主线怪物!B204&amp;主线怪物!C204,主线关卡!A:A,0)))</f>
        <v>3110</v>
      </c>
      <c r="J204" s="58">
        <v>0</v>
      </c>
      <c r="K204" s="58">
        <v>0</v>
      </c>
      <c r="L204" s="58">
        <v>0</v>
      </c>
      <c r="M204" s="58">
        <v>0</v>
      </c>
      <c r="N204" s="58">
        <v>300</v>
      </c>
      <c r="O204" s="58">
        <v>0</v>
      </c>
      <c r="P204" s="58">
        <v>0</v>
      </c>
      <c r="Q204" s="58" t="str">
        <f>IFERROR(INDEX(怪物属性参数!AD:AD,MATCH(主线怪物!E204,怪物属性参数!Q:Q,0)),IF(MOD(A204,2)=0,1303015,1301001))</f>
        <v>1301005#1302005</v>
      </c>
      <c r="R204" s="15"/>
      <c r="S204" s="58">
        <f t="shared" si="14"/>
        <v>10202</v>
      </c>
      <c r="T204" s="58">
        <f>IFERROR(INDEX(怪物属性参数!AA:AA,MATCH(主线怪物!E204,怪物属性参数!Q:Q,0)),"0")</f>
        <v>0</v>
      </c>
      <c r="U204" s="58">
        <f>IFERROR(INDEX(怪物属性参数!AB:AB,MATCH(主线怪物!E204,怪物属性参数!Q:Q,0)),"999")</f>
        <v>999</v>
      </c>
      <c r="V204" s="58">
        <f>IFERROR(INDEX(怪物属性参数!AC:AC,MATCH(主线怪物!E204,怪物属性参数!Q:Q,0)),"0")</f>
        <v>0</v>
      </c>
      <c r="W204" s="58" t="str">
        <f t="shared" si="15"/>
        <v>刘羽禅</v>
      </c>
    </row>
    <row r="205" spans="1:23" ht="16.5" x14ac:dyDescent="0.2">
      <c r="A205" s="58">
        <f t="shared" si="16"/>
        <v>10202</v>
      </c>
      <c r="B205" s="58">
        <v>4</v>
      </c>
      <c r="C205" s="58">
        <f t="shared" si="13"/>
        <v>4</v>
      </c>
      <c r="D205" s="58" t="s">
        <v>37</v>
      </c>
      <c r="E205" s="58" t="str">
        <f>HLOOKUP(D205,主线关卡!$H:$M,MATCH(B205&amp;C205,主线关卡!$A:$A,0),FALSE)</f>
        <v>张飞</v>
      </c>
      <c r="F205" s="58">
        <f>INDEX(主线关卡!D:D,MATCH(主线怪物!B205&amp;主线怪物!C205,主线关卡!A:A,0))</f>
        <v>34</v>
      </c>
      <c r="G205" s="58">
        <f>INDEX(怪物基础属性模板!B:B,MATCH(主线怪物!$F205,怪物基础属性模板!$A:$A,0))*IFERROR(INDEX(怪物属性参数!R:R,MATCH(主线怪物!E205,怪物属性参数!Q:Q,0)),1)</f>
        <v>562</v>
      </c>
      <c r="H205" s="58">
        <f>INDEX(怪物基础属性模板!C:C,MATCH(主线怪物!$F205,怪物基础属性模板!$A:$A,0))*IFERROR(INDEX(怪物属性参数!R:R,MATCH(主线怪物!E205,怪物属性参数!R:R,0)),1)</f>
        <v>250</v>
      </c>
      <c r="I205" s="58">
        <f>INT(INDEX(怪物基础属性模板!D:D,MATCH(主线怪物!$F205,怪物基础属性模板!$A:$A,0))*IFERROR(INDEX(怪物属性参数!R:R,MATCH(主线怪物!E205,怪物属性参数!S:S,0)),1)*INDEX(主线关卡!E:E,MATCH(主线怪物!B205&amp;主线怪物!C205,主线关卡!A:A,0)))</f>
        <v>3110</v>
      </c>
      <c r="J205" s="58">
        <v>0</v>
      </c>
      <c r="K205" s="58">
        <v>0</v>
      </c>
      <c r="L205" s="58">
        <v>0</v>
      </c>
      <c r="M205" s="58">
        <v>0</v>
      </c>
      <c r="N205" s="58">
        <v>300</v>
      </c>
      <c r="O205" s="58">
        <v>0</v>
      </c>
      <c r="P205" s="58">
        <v>0</v>
      </c>
      <c r="Q205" s="58">
        <f>IFERROR(INDEX(怪物属性参数!AD:AD,MATCH(主线怪物!E205,怪物属性参数!Q:Q,0)),IF(MOD(A205,2)=0,1303015,1301001))</f>
        <v>1303011</v>
      </c>
      <c r="R205" s="15"/>
      <c r="S205" s="58" t="str">
        <f t="shared" si="14"/>
        <v>0</v>
      </c>
      <c r="T205" s="58">
        <f>IFERROR(INDEX(怪物属性参数!AA:AA,MATCH(主线怪物!E205,怪物属性参数!Q:Q,0)),"0")</f>
        <v>4</v>
      </c>
      <c r="U205" s="58">
        <f>IFERROR(INDEX(怪物属性参数!AB:AB,MATCH(主线怪物!E205,怪物属性参数!Q:Q,0)),"999")</f>
        <v>999</v>
      </c>
      <c r="V205" s="58">
        <f>IFERROR(INDEX(怪物属性参数!AC:AC,MATCH(主线怪物!E205,怪物属性参数!Q:Q,0)),"0")</f>
        <v>2</v>
      </c>
      <c r="W205" s="58" t="str">
        <f t="shared" si="15"/>
        <v>张飞</v>
      </c>
    </row>
    <row r="206" spans="1:23" ht="16.5" x14ac:dyDescent="0.2">
      <c r="A206" s="58">
        <f t="shared" si="16"/>
        <v>10203</v>
      </c>
      <c r="B206" s="58">
        <v>4</v>
      </c>
      <c r="C206" s="58">
        <f t="shared" si="13"/>
        <v>4</v>
      </c>
      <c r="D206" s="58" t="s">
        <v>41</v>
      </c>
      <c r="E206" s="58" t="str">
        <f>HLOOKUP(D206,主线关卡!$H:$M,MATCH(B206&amp;C206,主线关卡!$A:$A,0),FALSE)</f>
        <v>常服曹焱兵</v>
      </c>
      <c r="F206" s="58">
        <f>INDEX(主线关卡!D:D,MATCH(主线怪物!B206&amp;主线怪物!C206,主线关卡!A:A,0))</f>
        <v>34</v>
      </c>
      <c r="G206" s="58">
        <f>INDEX(怪物基础属性模板!B:B,MATCH(主线怪物!$F206,怪物基础属性模板!$A:$A,0))*IFERROR(INDEX(怪物属性参数!R:R,MATCH(主线怪物!E206,怪物属性参数!Q:Q,0)),1)</f>
        <v>562</v>
      </c>
      <c r="H206" s="58">
        <f>INDEX(怪物基础属性模板!C:C,MATCH(主线怪物!$F206,怪物基础属性模板!$A:$A,0))*IFERROR(INDEX(怪物属性参数!R:R,MATCH(主线怪物!E206,怪物属性参数!R:R,0)),1)</f>
        <v>250</v>
      </c>
      <c r="I206" s="58">
        <f>INT(INDEX(怪物基础属性模板!D:D,MATCH(主线怪物!$F206,怪物基础属性模板!$A:$A,0))*IFERROR(INDEX(怪物属性参数!R:R,MATCH(主线怪物!E206,怪物属性参数!S:S,0)),1)*INDEX(主线关卡!E:E,MATCH(主线怪物!B206&amp;主线怪物!C206,主线关卡!A:A,0)))</f>
        <v>3110</v>
      </c>
      <c r="J206" s="58">
        <v>0</v>
      </c>
      <c r="K206" s="58">
        <v>0</v>
      </c>
      <c r="L206" s="58">
        <v>0</v>
      </c>
      <c r="M206" s="58">
        <v>0</v>
      </c>
      <c r="N206" s="58">
        <v>300</v>
      </c>
      <c r="O206" s="58">
        <v>0</v>
      </c>
      <c r="P206" s="58">
        <v>0</v>
      </c>
      <c r="Q206" s="58" t="str">
        <f>IFERROR(INDEX(怪物属性参数!AD:AD,MATCH(主线怪物!E206,怪物属性参数!Q:Q,0)),IF(MOD(A206,2)=0,1303015,1301001))</f>
        <v>1301001#1302001</v>
      </c>
      <c r="R206" s="15"/>
      <c r="S206" s="58">
        <f t="shared" si="14"/>
        <v>10204</v>
      </c>
      <c r="T206" s="58">
        <f>IFERROR(INDEX(怪物属性参数!AA:AA,MATCH(主线怪物!E206,怪物属性参数!Q:Q,0)),"0")</f>
        <v>0</v>
      </c>
      <c r="U206" s="58">
        <f>IFERROR(INDEX(怪物属性参数!AB:AB,MATCH(主线怪物!E206,怪物属性参数!Q:Q,0)),"999")</f>
        <v>999</v>
      </c>
      <c r="V206" s="58">
        <f>IFERROR(INDEX(怪物属性参数!AC:AC,MATCH(主线怪物!E206,怪物属性参数!Q:Q,0)),"0")</f>
        <v>0</v>
      </c>
      <c r="W206" s="58" t="str">
        <f t="shared" si="15"/>
        <v>常服曹焱兵</v>
      </c>
    </row>
    <row r="207" spans="1:23" ht="16.5" x14ac:dyDescent="0.2">
      <c r="A207" s="58">
        <f t="shared" si="16"/>
        <v>10204</v>
      </c>
      <c r="B207" s="58">
        <v>4</v>
      </c>
      <c r="C207" s="58">
        <f t="shared" si="13"/>
        <v>4</v>
      </c>
      <c r="D207" s="58" t="s">
        <v>38</v>
      </c>
      <c r="E207" s="58" t="str">
        <f>HLOOKUP(D207,主线关卡!$H:$M,MATCH(B207&amp;C207,主线关卡!$A:$A,0),FALSE)</f>
        <v>许褚</v>
      </c>
      <c r="F207" s="58">
        <f>INDEX(主线关卡!D:D,MATCH(主线怪物!B207&amp;主线怪物!C207,主线关卡!A:A,0))</f>
        <v>34</v>
      </c>
      <c r="G207" s="58">
        <f>INDEX(怪物基础属性模板!B:B,MATCH(主线怪物!$F207,怪物基础属性模板!$A:$A,0))*IFERROR(INDEX(怪物属性参数!R:R,MATCH(主线怪物!E207,怪物属性参数!Q:Q,0)),1)</f>
        <v>562</v>
      </c>
      <c r="H207" s="58">
        <f>INDEX(怪物基础属性模板!C:C,MATCH(主线怪物!$F207,怪物基础属性模板!$A:$A,0))*IFERROR(INDEX(怪物属性参数!R:R,MATCH(主线怪物!E207,怪物属性参数!R:R,0)),1)</f>
        <v>250</v>
      </c>
      <c r="I207" s="58">
        <f>INT(INDEX(怪物基础属性模板!D:D,MATCH(主线怪物!$F207,怪物基础属性模板!$A:$A,0))*IFERROR(INDEX(怪物属性参数!R:R,MATCH(主线怪物!E207,怪物属性参数!S:S,0)),1)*INDEX(主线关卡!E:E,MATCH(主线怪物!B207&amp;主线怪物!C207,主线关卡!A:A,0)))</f>
        <v>3110</v>
      </c>
      <c r="J207" s="58">
        <v>0</v>
      </c>
      <c r="K207" s="58">
        <v>0</v>
      </c>
      <c r="L207" s="58">
        <v>0</v>
      </c>
      <c r="M207" s="58">
        <v>0</v>
      </c>
      <c r="N207" s="58">
        <v>300</v>
      </c>
      <c r="O207" s="58">
        <v>0</v>
      </c>
      <c r="P207" s="58">
        <v>0</v>
      </c>
      <c r="Q207" s="58">
        <f>IFERROR(INDEX(怪物属性参数!AD:AD,MATCH(主线怪物!E207,怪物属性参数!Q:Q,0)),IF(MOD(A207,2)=0,1303015,1301001))</f>
        <v>1303002</v>
      </c>
      <c r="R207" s="15"/>
      <c r="S207" s="58" t="str">
        <f t="shared" si="14"/>
        <v>0</v>
      </c>
      <c r="T207" s="58">
        <f>IFERROR(INDEX(怪物属性参数!AA:AA,MATCH(主线怪物!E207,怪物属性参数!Q:Q,0)),"0")</f>
        <v>4</v>
      </c>
      <c r="U207" s="58">
        <f>IFERROR(INDEX(怪物属性参数!AB:AB,MATCH(主线怪物!E207,怪物属性参数!Q:Q,0)),"999")</f>
        <v>999</v>
      </c>
      <c r="V207" s="58">
        <f>IFERROR(INDEX(怪物属性参数!AC:AC,MATCH(主线怪物!E207,怪物属性参数!Q:Q,0)),"0")</f>
        <v>1</v>
      </c>
      <c r="W207" s="58" t="str">
        <f t="shared" si="15"/>
        <v>许褚</v>
      </c>
    </row>
    <row r="208" spans="1:23" ht="16.5" x14ac:dyDescent="0.2">
      <c r="A208" s="58">
        <f t="shared" si="16"/>
        <v>10205</v>
      </c>
      <c r="B208" s="58">
        <v>4</v>
      </c>
      <c r="C208" s="58">
        <f t="shared" si="13"/>
        <v>5</v>
      </c>
      <c r="D208" s="58" t="s">
        <v>39</v>
      </c>
      <c r="E208" s="58" t="str">
        <f>HLOOKUP(D208,主线关卡!$H:$M,MATCH(B208&amp;C208,主线关卡!$A:$A,0),FALSE)</f>
        <v>盖文</v>
      </c>
      <c r="F208" s="58">
        <f>INDEX(主线关卡!D:D,MATCH(主线怪物!B208&amp;主线怪物!C208,主线关卡!A:A,0))</f>
        <v>35</v>
      </c>
      <c r="G208" s="58">
        <f>INDEX(怪物基础属性模板!B:B,MATCH(主线怪物!$F208,怪物基础属性模板!$A:$A,0))*IFERROR(INDEX(怪物属性参数!R:R,MATCH(主线怪物!E208,怪物属性参数!Q:Q,0)),1)</f>
        <v>582</v>
      </c>
      <c r="H208" s="58">
        <f>INDEX(怪物基础属性模板!C:C,MATCH(主线怪物!$F208,怪物基础属性模板!$A:$A,0))*IFERROR(INDEX(怪物属性参数!R:R,MATCH(主线怪物!E208,怪物属性参数!R:R,0)),1)</f>
        <v>260</v>
      </c>
      <c r="I208" s="58">
        <f>INT(INDEX(怪物基础属性模板!D:D,MATCH(主线怪物!$F208,怪物基础属性模板!$A:$A,0))*IFERROR(INDEX(怪物属性参数!R:R,MATCH(主线怪物!E208,怪物属性参数!S:S,0)),1)*INDEX(主线关卡!E:E,MATCH(主线怪物!B208&amp;主线怪物!C208,主线关卡!A:A,0)))</f>
        <v>3210</v>
      </c>
      <c r="J208" s="58">
        <v>0</v>
      </c>
      <c r="K208" s="58">
        <v>0</v>
      </c>
      <c r="L208" s="58">
        <v>0</v>
      </c>
      <c r="M208" s="58">
        <v>0</v>
      </c>
      <c r="N208" s="58">
        <v>300</v>
      </c>
      <c r="O208" s="58">
        <v>0</v>
      </c>
      <c r="P208" s="58">
        <v>0</v>
      </c>
      <c r="Q208" s="58" t="str">
        <f>IFERROR(INDEX(怪物属性参数!AD:AD,MATCH(主线怪物!E208,怪物属性参数!Q:Q,0)),IF(MOD(A208,2)=0,1303015,1301001))</f>
        <v>1301010#1302010</v>
      </c>
      <c r="R208" s="15"/>
      <c r="S208" s="58">
        <f t="shared" si="14"/>
        <v>10206</v>
      </c>
      <c r="T208" s="58">
        <f>IFERROR(INDEX(怪物属性参数!AA:AA,MATCH(主线怪物!E208,怪物属性参数!Q:Q,0)),"0")</f>
        <v>0</v>
      </c>
      <c r="U208" s="58">
        <f>IFERROR(INDEX(怪物属性参数!AB:AB,MATCH(主线怪物!E208,怪物属性参数!Q:Q,0)),"999")</f>
        <v>999</v>
      </c>
      <c r="V208" s="58">
        <f>IFERROR(INDEX(怪物属性参数!AC:AC,MATCH(主线怪物!E208,怪物属性参数!Q:Q,0)),"0")</f>
        <v>0</v>
      </c>
      <c r="W208" s="58" t="str">
        <f t="shared" si="15"/>
        <v>盖文</v>
      </c>
    </row>
    <row r="209" spans="1:23" ht="16.5" x14ac:dyDescent="0.2">
      <c r="A209" s="58">
        <f t="shared" si="16"/>
        <v>10206</v>
      </c>
      <c r="B209" s="58">
        <v>4</v>
      </c>
      <c r="C209" s="58">
        <f t="shared" si="13"/>
        <v>5</v>
      </c>
      <c r="D209" s="58" t="s">
        <v>36</v>
      </c>
      <c r="E209" s="58" t="str">
        <f>HLOOKUP(D209,主线关卡!$H:$M,MATCH(B209&amp;C209,主线关卡!$A:$A,0),FALSE)</f>
        <v>西方龙</v>
      </c>
      <c r="F209" s="58">
        <f>INDEX(主线关卡!D:D,MATCH(主线怪物!B209&amp;主线怪物!C209,主线关卡!A:A,0))</f>
        <v>35</v>
      </c>
      <c r="G209" s="58">
        <f>INDEX(怪物基础属性模板!B:B,MATCH(主线怪物!$F209,怪物基础属性模板!$A:$A,0))*IFERROR(INDEX(怪物属性参数!R:R,MATCH(主线怪物!E209,怪物属性参数!Q:Q,0)),1)</f>
        <v>582</v>
      </c>
      <c r="H209" s="58">
        <f>INDEX(怪物基础属性模板!C:C,MATCH(主线怪物!$F209,怪物基础属性模板!$A:$A,0))*IFERROR(INDEX(怪物属性参数!R:R,MATCH(主线怪物!E209,怪物属性参数!R:R,0)),1)</f>
        <v>260</v>
      </c>
      <c r="I209" s="58">
        <f>INT(INDEX(怪物基础属性模板!D:D,MATCH(主线怪物!$F209,怪物基础属性模板!$A:$A,0))*IFERROR(INDEX(怪物属性参数!R:R,MATCH(主线怪物!E209,怪物属性参数!S:S,0)),1)*INDEX(主线关卡!E:E,MATCH(主线怪物!B209&amp;主线怪物!C209,主线关卡!A:A,0)))</f>
        <v>3210</v>
      </c>
      <c r="J209" s="58">
        <v>0</v>
      </c>
      <c r="K209" s="58">
        <v>0</v>
      </c>
      <c r="L209" s="58">
        <v>0</v>
      </c>
      <c r="M209" s="58">
        <v>0</v>
      </c>
      <c r="N209" s="58">
        <v>300</v>
      </c>
      <c r="O209" s="58">
        <v>0</v>
      </c>
      <c r="P209" s="58">
        <v>0</v>
      </c>
      <c r="Q209" s="58">
        <f>IFERROR(INDEX(怪物属性参数!AD:AD,MATCH(主线怪物!E209,怪物属性参数!Q:Q,0)),IF(MOD(A209,2)=0,1303015,1301001))</f>
        <v>1303016</v>
      </c>
      <c r="R209" s="15"/>
      <c r="S209" s="58" t="str">
        <f t="shared" si="14"/>
        <v>0</v>
      </c>
      <c r="T209" s="58">
        <f>IFERROR(INDEX(怪物属性参数!AA:AA,MATCH(主线怪物!E209,怪物属性参数!Q:Q,0)),"0")</f>
        <v>4</v>
      </c>
      <c r="U209" s="58">
        <f>IFERROR(INDEX(怪物属性参数!AB:AB,MATCH(主线怪物!E209,怪物属性参数!Q:Q,0)),"999")</f>
        <v>999</v>
      </c>
      <c r="V209" s="58">
        <f>IFERROR(INDEX(怪物属性参数!AC:AC,MATCH(主线怪物!E209,怪物属性参数!Q:Q,0)),"0")</f>
        <v>2</v>
      </c>
      <c r="W209" s="58" t="str">
        <f t="shared" si="15"/>
        <v>西方龙</v>
      </c>
    </row>
    <row r="210" spans="1:23" ht="16.5" x14ac:dyDescent="0.2">
      <c r="A210" s="58">
        <f t="shared" si="16"/>
        <v>10207</v>
      </c>
      <c r="B210" s="58">
        <v>4</v>
      </c>
      <c r="C210" s="58">
        <f t="shared" si="13"/>
        <v>5</v>
      </c>
      <c r="D210" s="58" t="s">
        <v>40</v>
      </c>
      <c r="E210" s="58" t="str">
        <f>HLOOKUP(D210,主线关卡!$H:$M,MATCH(B210&amp;C210,主线关卡!$A:$A,0),FALSE)</f>
        <v>刘羽禅</v>
      </c>
      <c r="F210" s="58">
        <f>INDEX(主线关卡!D:D,MATCH(主线怪物!B210&amp;主线怪物!C210,主线关卡!A:A,0))</f>
        <v>35</v>
      </c>
      <c r="G210" s="58">
        <f>INDEX(怪物基础属性模板!B:B,MATCH(主线怪物!$F210,怪物基础属性模板!$A:$A,0))*IFERROR(INDEX(怪物属性参数!R:R,MATCH(主线怪物!E210,怪物属性参数!Q:Q,0)),1)</f>
        <v>582</v>
      </c>
      <c r="H210" s="58">
        <f>INDEX(怪物基础属性模板!C:C,MATCH(主线怪物!$F210,怪物基础属性模板!$A:$A,0))*IFERROR(INDEX(怪物属性参数!R:R,MATCH(主线怪物!E210,怪物属性参数!R:R,0)),1)</f>
        <v>260</v>
      </c>
      <c r="I210" s="58">
        <f>INT(INDEX(怪物基础属性模板!D:D,MATCH(主线怪物!$F210,怪物基础属性模板!$A:$A,0))*IFERROR(INDEX(怪物属性参数!R:R,MATCH(主线怪物!E210,怪物属性参数!S:S,0)),1)*INDEX(主线关卡!E:E,MATCH(主线怪物!B210&amp;主线怪物!C210,主线关卡!A:A,0)))</f>
        <v>3210</v>
      </c>
      <c r="J210" s="58">
        <v>0</v>
      </c>
      <c r="K210" s="58">
        <v>0</v>
      </c>
      <c r="L210" s="58">
        <v>0</v>
      </c>
      <c r="M210" s="58">
        <v>0</v>
      </c>
      <c r="N210" s="58">
        <v>300</v>
      </c>
      <c r="O210" s="58">
        <v>0</v>
      </c>
      <c r="P210" s="58">
        <v>0</v>
      </c>
      <c r="Q210" s="58" t="str">
        <f>IFERROR(INDEX(怪物属性参数!AD:AD,MATCH(主线怪物!E210,怪物属性参数!Q:Q,0)),IF(MOD(A210,2)=0,1303015,1301001))</f>
        <v>1301005#1302005</v>
      </c>
      <c r="R210" s="15"/>
      <c r="S210" s="58">
        <f t="shared" si="14"/>
        <v>10208</v>
      </c>
      <c r="T210" s="58">
        <f>IFERROR(INDEX(怪物属性参数!AA:AA,MATCH(主线怪物!E210,怪物属性参数!Q:Q,0)),"0")</f>
        <v>0</v>
      </c>
      <c r="U210" s="58">
        <f>IFERROR(INDEX(怪物属性参数!AB:AB,MATCH(主线怪物!E210,怪物属性参数!Q:Q,0)),"999")</f>
        <v>999</v>
      </c>
      <c r="V210" s="58">
        <f>IFERROR(INDEX(怪物属性参数!AC:AC,MATCH(主线怪物!E210,怪物属性参数!Q:Q,0)),"0")</f>
        <v>0</v>
      </c>
      <c r="W210" s="58" t="str">
        <f t="shared" si="15"/>
        <v>刘羽禅</v>
      </c>
    </row>
    <row r="211" spans="1:23" ht="16.5" x14ac:dyDescent="0.2">
      <c r="A211" s="58">
        <f t="shared" si="16"/>
        <v>10208</v>
      </c>
      <c r="B211" s="58">
        <v>4</v>
      </c>
      <c r="C211" s="58">
        <f t="shared" si="13"/>
        <v>5</v>
      </c>
      <c r="D211" s="58" t="s">
        <v>37</v>
      </c>
      <c r="E211" s="58" t="str">
        <f>HLOOKUP(D211,主线关卡!$H:$M,MATCH(B211&amp;C211,主线关卡!$A:$A,0),FALSE)</f>
        <v>张飞</v>
      </c>
      <c r="F211" s="58">
        <f>INDEX(主线关卡!D:D,MATCH(主线怪物!B211&amp;主线怪物!C211,主线关卡!A:A,0))</f>
        <v>35</v>
      </c>
      <c r="G211" s="58">
        <f>INDEX(怪物基础属性模板!B:B,MATCH(主线怪物!$F211,怪物基础属性模板!$A:$A,0))*IFERROR(INDEX(怪物属性参数!R:R,MATCH(主线怪物!E211,怪物属性参数!Q:Q,0)),1)</f>
        <v>582</v>
      </c>
      <c r="H211" s="58">
        <f>INDEX(怪物基础属性模板!C:C,MATCH(主线怪物!$F211,怪物基础属性模板!$A:$A,0))*IFERROR(INDEX(怪物属性参数!R:R,MATCH(主线怪物!E211,怪物属性参数!R:R,0)),1)</f>
        <v>260</v>
      </c>
      <c r="I211" s="58">
        <f>INT(INDEX(怪物基础属性模板!D:D,MATCH(主线怪物!$F211,怪物基础属性模板!$A:$A,0))*IFERROR(INDEX(怪物属性参数!R:R,MATCH(主线怪物!E211,怪物属性参数!S:S,0)),1)*INDEX(主线关卡!E:E,MATCH(主线怪物!B211&amp;主线怪物!C211,主线关卡!A:A,0)))</f>
        <v>3210</v>
      </c>
      <c r="J211" s="58">
        <v>0</v>
      </c>
      <c r="K211" s="58">
        <v>0</v>
      </c>
      <c r="L211" s="58">
        <v>0</v>
      </c>
      <c r="M211" s="58">
        <v>0</v>
      </c>
      <c r="N211" s="58">
        <v>300</v>
      </c>
      <c r="O211" s="58">
        <v>0</v>
      </c>
      <c r="P211" s="58">
        <v>0</v>
      </c>
      <c r="Q211" s="58">
        <f>IFERROR(INDEX(怪物属性参数!AD:AD,MATCH(主线怪物!E211,怪物属性参数!Q:Q,0)),IF(MOD(A211,2)=0,1303015,1301001))</f>
        <v>1303011</v>
      </c>
      <c r="R211" s="15"/>
      <c r="S211" s="58" t="str">
        <f t="shared" si="14"/>
        <v>0</v>
      </c>
      <c r="T211" s="58">
        <f>IFERROR(INDEX(怪物属性参数!AA:AA,MATCH(主线怪物!E211,怪物属性参数!Q:Q,0)),"0")</f>
        <v>4</v>
      </c>
      <c r="U211" s="58">
        <f>IFERROR(INDEX(怪物属性参数!AB:AB,MATCH(主线怪物!E211,怪物属性参数!Q:Q,0)),"999")</f>
        <v>999</v>
      </c>
      <c r="V211" s="58">
        <f>IFERROR(INDEX(怪物属性参数!AC:AC,MATCH(主线怪物!E211,怪物属性参数!Q:Q,0)),"0")</f>
        <v>2</v>
      </c>
      <c r="W211" s="58" t="str">
        <f t="shared" si="15"/>
        <v>张飞</v>
      </c>
    </row>
    <row r="212" spans="1:23" ht="16.5" x14ac:dyDescent="0.2">
      <c r="A212" s="58">
        <f t="shared" si="16"/>
        <v>10209</v>
      </c>
      <c r="B212" s="58">
        <v>4</v>
      </c>
      <c r="C212" s="58">
        <f t="shared" si="13"/>
        <v>5</v>
      </c>
      <c r="D212" s="58" t="s">
        <v>41</v>
      </c>
      <c r="E212" s="58" t="str">
        <f>HLOOKUP(D212,主线关卡!$H:$M,MATCH(B212&amp;C212,主线关卡!$A:$A,0),FALSE)</f>
        <v>北落师门</v>
      </c>
      <c r="F212" s="58">
        <f>INDEX(主线关卡!D:D,MATCH(主线怪物!B212&amp;主线怪物!C212,主线关卡!A:A,0))</f>
        <v>35</v>
      </c>
      <c r="G212" s="58">
        <f>INDEX(怪物基础属性模板!B:B,MATCH(主线怪物!$F212,怪物基础属性模板!$A:$A,0))*IFERROR(INDEX(怪物属性参数!R:R,MATCH(主线怪物!E212,怪物属性参数!Q:Q,0)),1)</f>
        <v>582</v>
      </c>
      <c r="H212" s="58">
        <f>INDEX(怪物基础属性模板!C:C,MATCH(主线怪物!$F212,怪物基础属性模板!$A:$A,0))*IFERROR(INDEX(怪物属性参数!R:R,MATCH(主线怪物!E212,怪物属性参数!R:R,0)),1)</f>
        <v>260</v>
      </c>
      <c r="I212" s="58">
        <f>INT(INDEX(怪物基础属性模板!D:D,MATCH(主线怪物!$F212,怪物基础属性模板!$A:$A,0))*IFERROR(INDEX(怪物属性参数!R:R,MATCH(主线怪物!E212,怪物属性参数!S:S,0)),1)*INDEX(主线关卡!E:E,MATCH(主线怪物!B212&amp;主线怪物!C212,主线关卡!A:A,0)))</f>
        <v>3210</v>
      </c>
      <c r="J212" s="58">
        <v>0</v>
      </c>
      <c r="K212" s="58">
        <v>0</v>
      </c>
      <c r="L212" s="58">
        <v>0</v>
      </c>
      <c r="M212" s="58">
        <v>0</v>
      </c>
      <c r="N212" s="58">
        <v>300</v>
      </c>
      <c r="O212" s="58">
        <v>0</v>
      </c>
      <c r="P212" s="58">
        <v>0</v>
      </c>
      <c r="Q212" s="58" t="str">
        <f>IFERROR(INDEX(怪物属性参数!AD:AD,MATCH(主线怪物!E212,怪物属性参数!Q:Q,0)),IF(MOD(A212,2)=0,1303015,1301001))</f>
        <v>1301009#1302009</v>
      </c>
      <c r="R212" s="15"/>
      <c r="S212" s="58">
        <f t="shared" si="14"/>
        <v>10210</v>
      </c>
      <c r="T212" s="58">
        <f>IFERROR(INDEX(怪物属性参数!AA:AA,MATCH(主线怪物!E212,怪物属性参数!Q:Q,0)),"0")</f>
        <v>0</v>
      </c>
      <c r="U212" s="58">
        <f>IFERROR(INDEX(怪物属性参数!AB:AB,MATCH(主线怪物!E212,怪物属性参数!Q:Q,0)),"999")</f>
        <v>999</v>
      </c>
      <c r="V212" s="58">
        <f>IFERROR(INDEX(怪物属性参数!AC:AC,MATCH(主线怪物!E212,怪物属性参数!Q:Q,0)),"0")</f>
        <v>0</v>
      </c>
      <c r="W212" s="58" t="str">
        <f t="shared" si="15"/>
        <v>北落师门</v>
      </c>
    </row>
    <row r="213" spans="1:23" ht="16.5" x14ac:dyDescent="0.2">
      <c r="A213" s="58">
        <f t="shared" si="16"/>
        <v>10210</v>
      </c>
      <c r="B213" s="58">
        <v>4</v>
      </c>
      <c r="C213" s="58">
        <f t="shared" si="13"/>
        <v>5</v>
      </c>
      <c r="D213" s="58" t="s">
        <v>38</v>
      </c>
      <c r="E213" s="58" t="str">
        <f>HLOOKUP(D213,主线关卡!$H:$M,MATCH(B213&amp;C213,主线关卡!$A:$A,0),FALSE)</f>
        <v>石灵明</v>
      </c>
      <c r="F213" s="58">
        <f>INDEX(主线关卡!D:D,MATCH(主线怪物!B213&amp;主线怪物!C213,主线关卡!A:A,0))</f>
        <v>35</v>
      </c>
      <c r="G213" s="58">
        <f>INDEX(怪物基础属性模板!B:B,MATCH(主线怪物!$F213,怪物基础属性模板!$A:$A,0))*IFERROR(INDEX(怪物属性参数!R:R,MATCH(主线怪物!E213,怪物属性参数!Q:Q,0)),1)</f>
        <v>582</v>
      </c>
      <c r="H213" s="58">
        <f>INDEX(怪物基础属性模板!C:C,MATCH(主线怪物!$F213,怪物基础属性模板!$A:$A,0))*IFERROR(INDEX(怪物属性参数!R:R,MATCH(主线怪物!E213,怪物属性参数!R:R,0)),1)</f>
        <v>260</v>
      </c>
      <c r="I213" s="58">
        <f>INT(INDEX(怪物基础属性模板!D:D,MATCH(主线怪物!$F213,怪物基础属性模板!$A:$A,0))*IFERROR(INDEX(怪物属性参数!R:R,MATCH(主线怪物!E213,怪物属性参数!S:S,0)),1)*INDEX(主线关卡!E:E,MATCH(主线怪物!B213&amp;主线怪物!C213,主线关卡!A:A,0)))</f>
        <v>3210</v>
      </c>
      <c r="J213" s="58">
        <v>0</v>
      </c>
      <c r="K213" s="58">
        <v>0</v>
      </c>
      <c r="L213" s="58">
        <v>0</v>
      </c>
      <c r="M213" s="58">
        <v>0</v>
      </c>
      <c r="N213" s="58">
        <v>300</v>
      </c>
      <c r="O213" s="58">
        <v>0</v>
      </c>
      <c r="P213" s="58">
        <v>0</v>
      </c>
      <c r="Q213" s="58">
        <f>IFERROR(INDEX(怪物属性参数!AD:AD,MATCH(主线怪物!E213,怪物属性参数!Q:Q,0)),IF(MOD(A213,2)=0,1303015,1301001))</f>
        <v>1303014</v>
      </c>
      <c r="R213" s="15"/>
      <c r="S213" s="58" t="str">
        <f t="shared" si="14"/>
        <v>0</v>
      </c>
      <c r="T213" s="58">
        <f>IFERROR(INDEX(怪物属性参数!AA:AA,MATCH(主线怪物!E213,怪物属性参数!Q:Q,0)),"0")</f>
        <v>4</v>
      </c>
      <c r="U213" s="58">
        <f>IFERROR(INDEX(怪物属性参数!AB:AB,MATCH(主线怪物!E213,怪物属性参数!Q:Q,0)),"999")</f>
        <v>999</v>
      </c>
      <c r="V213" s="58">
        <f>IFERROR(INDEX(怪物属性参数!AC:AC,MATCH(主线怪物!E213,怪物属性参数!Q:Q,0)),"0")</f>
        <v>1</v>
      </c>
      <c r="W213" s="58" t="str">
        <f t="shared" si="15"/>
        <v>石灵明</v>
      </c>
    </row>
    <row r="214" spans="1:23" ht="16.5" x14ac:dyDescent="0.2">
      <c r="A214" s="58">
        <f t="shared" si="16"/>
        <v>10211</v>
      </c>
      <c r="B214" s="58">
        <v>4</v>
      </c>
      <c r="C214" s="58">
        <f t="shared" si="13"/>
        <v>6</v>
      </c>
      <c r="D214" s="58" t="s">
        <v>39</v>
      </c>
      <c r="E214" s="58" t="str">
        <f>HLOOKUP(D214,主线关卡!$H:$M,MATCH(B214&amp;C214,主线关卡!$A:$A,0),FALSE)</f>
        <v>盖文</v>
      </c>
      <c r="F214" s="58">
        <f>INDEX(主线关卡!D:D,MATCH(主线怪物!B214&amp;主线怪物!C214,主线关卡!A:A,0))</f>
        <v>36</v>
      </c>
      <c r="G214" s="58">
        <f>INDEX(怪物基础属性模板!B:B,MATCH(主线怪物!$F214,怪物基础属性模板!$A:$A,0))*IFERROR(INDEX(怪物属性参数!R:R,MATCH(主线怪物!E214,怪物属性参数!Q:Q,0)),1)</f>
        <v>687</v>
      </c>
      <c r="H214" s="58">
        <f>INDEX(怪物基础属性模板!C:C,MATCH(主线怪物!$F214,怪物基础属性模板!$A:$A,0))*IFERROR(INDEX(怪物属性参数!R:R,MATCH(主线怪物!E214,怪物属性参数!R:R,0)),1)</f>
        <v>302</v>
      </c>
      <c r="I214" s="58">
        <f>INT(INDEX(怪物基础属性模板!D:D,MATCH(主线怪物!$F214,怪物基础属性模板!$A:$A,0))*IFERROR(INDEX(怪物属性参数!R:R,MATCH(主线怪物!E214,怪物属性参数!S:S,0)),1)*INDEX(主线关卡!E:E,MATCH(主线怪物!B214&amp;主线怪物!C214,主线关卡!A:A,0)))</f>
        <v>3835</v>
      </c>
      <c r="J214" s="58">
        <v>0</v>
      </c>
      <c r="K214" s="58">
        <v>0</v>
      </c>
      <c r="L214" s="58">
        <v>0</v>
      </c>
      <c r="M214" s="58">
        <v>0</v>
      </c>
      <c r="N214" s="58">
        <v>300</v>
      </c>
      <c r="O214" s="58">
        <v>0</v>
      </c>
      <c r="P214" s="58">
        <v>0</v>
      </c>
      <c r="Q214" s="58" t="str">
        <f>IFERROR(INDEX(怪物属性参数!AD:AD,MATCH(主线怪物!E214,怪物属性参数!Q:Q,0)),IF(MOD(A214,2)=0,1303015,1301001))</f>
        <v>1301010#1302010</v>
      </c>
      <c r="R214" s="15"/>
      <c r="S214" s="58">
        <f t="shared" si="14"/>
        <v>10212</v>
      </c>
      <c r="T214" s="58">
        <f>IFERROR(INDEX(怪物属性参数!AA:AA,MATCH(主线怪物!E214,怪物属性参数!Q:Q,0)),"0")</f>
        <v>0</v>
      </c>
      <c r="U214" s="58">
        <f>IFERROR(INDEX(怪物属性参数!AB:AB,MATCH(主线怪物!E214,怪物属性参数!Q:Q,0)),"999")</f>
        <v>999</v>
      </c>
      <c r="V214" s="58">
        <f>IFERROR(INDEX(怪物属性参数!AC:AC,MATCH(主线怪物!E214,怪物属性参数!Q:Q,0)),"0")</f>
        <v>0</v>
      </c>
      <c r="W214" s="58" t="str">
        <f t="shared" si="15"/>
        <v>盖文</v>
      </c>
    </row>
    <row r="215" spans="1:23" ht="16.5" x14ac:dyDescent="0.2">
      <c r="A215" s="58">
        <f t="shared" si="16"/>
        <v>10212</v>
      </c>
      <c r="B215" s="58">
        <v>4</v>
      </c>
      <c r="C215" s="58">
        <f t="shared" si="13"/>
        <v>6</v>
      </c>
      <c r="D215" s="58" t="s">
        <v>36</v>
      </c>
      <c r="E215" s="58" t="str">
        <f>HLOOKUP(D215,主线关卡!$H:$M,MATCH(B215&amp;C215,主线关卡!$A:$A,0),FALSE)</f>
        <v>西方龙</v>
      </c>
      <c r="F215" s="58">
        <f>INDEX(主线关卡!D:D,MATCH(主线怪物!B215&amp;主线怪物!C215,主线关卡!A:A,0))</f>
        <v>36</v>
      </c>
      <c r="G215" s="58">
        <f>INDEX(怪物基础属性模板!B:B,MATCH(主线怪物!$F215,怪物基础属性模板!$A:$A,0))*IFERROR(INDEX(怪物属性参数!R:R,MATCH(主线怪物!E215,怪物属性参数!Q:Q,0)),1)</f>
        <v>687</v>
      </c>
      <c r="H215" s="58">
        <f>INDEX(怪物基础属性模板!C:C,MATCH(主线怪物!$F215,怪物基础属性模板!$A:$A,0))*IFERROR(INDEX(怪物属性参数!R:R,MATCH(主线怪物!E215,怪物属性参数!R:R,0)),1)</f>
        <v>302</v>
      </c>
      <c r="I215" s="58">
        <f>INT(INDEX(怪物基础属性模板!D:D,MATCH(主线怪物!$F215,怪物基础属性模板!$A:$A,0))*IFERROR(INDEX(怪物属性参数!R:R,MATCH(主线怪物!E215,怪物属性参数!S:S,0)),1)*INDEX(主线关卡!E:E,MATCH(主线怪物!B215&amp;主线怪物!C215,主线关卡!A:A,0)))</f>
        <v>3835</v>
      </c>
      <c r="J215" s="58">
        <v>0</v>
      </c>
      <c r="K215" s="58">
        <v>0</v>
      </c>
      <c r="L215" s="58">
        <v>0</v>
      </c>
      <c r="M215" s="58">
        <v>0</v>
      </c>
      <c r="N215" s="58">
        <v>300</v>
      </c>
      <c r="O215" s="58">
        <v>0</v>
      </c>
      <c r="P215" s="58">
        <v>0</v>
      </c>
      <c r="Q215" s="58">
        <f>IFERROR(INDEX(怪物属性参数!AD:AD,MATCH(主线怪物!E215,怪物属性参数!Q:Q,0)),IF(MOD(A215,2)=0,1303015,1301001))</f>
        <v>1303016</v>
      </c>
      <c r="R215" s="15"/>
      <c r="S215" s="58" t="str">
        <f t="shared" si="14"/>
        <v>0</v>
      </c>
      <c r="T215" s="58">
        <f>IFERROR(INDEX(怪物属性参数!AA:AA,MATCH(主线怪物!E215,怪物属性参数!Q:Q,0)),"0")</f>
        <v>4</v>
      </c>
      <c r="U215" s="58">
        <f>IFERROR(INDEX(怪物属性参数!AB:AB,MATCH(主线怪物!E215,怪物属性参数!Q:Q,0)),"999")</f>
        <v>999</v>
      </c>
      <c r="V215" s="58">
        <f>IFERROR(INDEX(怪物属性参数!AC:AC,MATCH(主线怪物!E215,怪物属性参数!Q:Q,0)),"0")</f>
        <v>2</v>
      </c>
      <c r="W215" s="58" t="str">
        <f t="shared" si="15"/>
        <v>西方龙</v>
      </c>
    </row>
    <row r="216" spans="1:23" ht="16.5" x14ac:dyDescent="0.2">
      <c r="A216" s="58">
        <f t="shared" si="16"/>
        <v>10213</v>
      </c>
      <c r="B216" s="58">
        <v>4</v>
      </c>
      <c r="C216" s="58">
        <f t="shared" si="13"/>
        <v>6</v>
      </c>
      <c r="D216" s="58" t="s">
        <v>40</v>
      </c>
      <c r="E216" s="58" t="str">
        <f>HLOOKUP(D216,主线关卡!$H:$M,MATCH(B216&amp;C216,主线关卡!$A:$A,0),FALSE)</f>
        <v>刘羽禅</v>
      </c>
      <c r="F216" s="58">
        <f>INDEX(主线关卡!D:D,MATCH(主线怪物!B216&amp;主线怪物!C216,主线关卡!A:A,0))</f>
        <v>36</v>
      </c>
      <c r="G216" s="58">
        <f>INDEX(怪物基础属性模板!B:B,MATCH(主线怪物!$F216,怪物基础属性模板!$A:$A,0))*IFERROR(INDEX(怪物属性参数!R:R,MATCH(主线怪物!E216,怪物属性参数!Q:Q,0)),1)</f>
        <v>687</v>
      </c>
      <c r="H216" s="58">
        <f>INDEX(怪物基础属性模板!C:C,MATCH(主线怪物!$F216,怪物基础属性模板!$A:$A,0))*IFERROR(INDEX(怪物属性参数!R:R,MATCH(主线怪物!E216,怪物属性参数!R:R,0)),1)</f>
        <v>302</v>
      </c>
      <c r="I216" s="58">
        <f>INT(INDEX(怪物基础属性模板!D:D,MATCH(主线怪物!$F216,怪物基础属性模板!$A:$A,0))*IFERROR(INDEX(怪物属性参数!R:R,MATCH(主线怪物!E216,怪物属性参数!S:S,0)),1)*INDEX(主线关卡!E:E,MATCH(主线怪物!B216&amp;主线怪物!C216,主线关卡!A:A,0)))</f>
        <v>3835</v>
      </c>
      <c r="J216" s="58">
        <v>0</v>
      </c>
      <c r="K216" s="58">
        <v>0</v>
      </c>
      <c r="L216" s="58">
        <v>0</v>
      </c>
      <c r="M216" s="58">
        <v>0</v>
      </c>
      <c r="N216" s="58">
        <v>300</v>
      </c>
      <c r="O216" s="58">
        <v>0</v>
      </c>
      <c r="P216" s="58">
        <v>0</v>
      </c>
      <c r="Q216" s="58" t="str">
        <f>IFERROR(INDEX(怪物属性参数!AD:AD,MATCH(主线怪物!E216,怪物属性参数!Q:Q,0)),IF(MOD(A216,2)=0,1303015,1301001))</f>
        <v>1301005#1302005</v>
      </c>
      <c r="R216" s="15"/>
      <c r="S216" s="58">
        <f t="shared" si="14"/>
        <v>10214</v>
      </c>
      <c r="T216" s="58">
        <f>IFERROR(INDEX(怪物属性参数!AA:AA,MATCH(主线怪物!E216,怪物属性参数!Q:Q,0)),"0")</f>
        <v>0</v>
      </c>
      <c r="U216" s="58">
        <f>IFERROR(INDEX(怪物属性参数!AB:AB,MATCH(主线怪物!E216,怪物属性参数!Q:Q,0)),"999")</f>
        <v>999</v>
      </c>
      <c r="V216" s="58">
        <f>IFERROR(INDEX(怪物属性参数!AC:AC,MATCH(主线怪物!E216,怪物属性参数!Q:Q,0)),"0")</f>
        <v>0</v>
      </c>
      <c r="W216" s="58" t="str">
        <f t="shared" si="15"/>
        <v>刘羽禅</v>
      </c>
    </row>
    <row r="217" spans="1:23" ht="16.5" x14ac:dyDescent="0.2">
      <c r="A217" s="58">
        <f t="shared" si="16"/>
        <v>10214</v>
      </c>
      <c r="B217" s="58">
        <v>4</v>
      </c>
      <c r="C217" s="58">
        <f t="shared" si="13"/>
        <v>6</v>
      </c>
      <c r="D217" s="58" t="s">
        <v>37</v>
      </c>
      <c r="E217" s="58" t="str">
        <f>HLOOKUP(D217,主线关卡!$H:$M,MATCH(B217&amp;C217,主线关卡!$A:$A,0),FALSE)</f>
        <v>张飞</v>
      </c>
      <c r="F217" s="58">
        <f>INDEX(主线关卡!D:D,MATCH(主线怪物!B217&amp;主线怪物!C217,主线关卡!A:A,0))</f>
        <v>36</v>
      </c>
      <c r="G217" s="58">
        <f>INDEX(怪物基础属性模板!B:B,MATCH(主线怪物!$F217,怪物基础属性模板!$A:$A,0))*IFERROR(INDEX(怪物属性参数!R:R,MATCH(主线怪物!E217,怪物属性参数!Q:Q,0)),1)</f>
        <v>687</v>
      </c>
      <c r="H217" s="58">
        <f>INDEX(怪物基础属性模板!C:C,MATCH(主线怪物!$F217,怪物基础属性模板!$A:$A,0))*IFERROR(INDEX(怪物属性参数!R:R,MATCH(主线怪物!E217,怪物属性参数!R:R,0)),1)</f>
        <v>302</v>
      </c>
      <c r="I217" s="58">
        <f>INT(INDEX(怪物基础属性模板!D:D,MATCH(主线怪物!$F217,怪物基础属性模板!$A:$A,0))*IFERROR(INDEX(怪物属性参数!R:R,MATCH(主线怪物!E217,怪物属性参数!S:S,0)),1)*INDEX(主线关卡!E:E,MATCH(主线怪物!B217&amp;主线怪物!C217,主线关卡!A:A,0)))</f>
        <v>3835</v>
      </c>
      <c r="J217" s="58">
        <v>0</v>
      </c>
      <c r="K217" s="58">
        <v>0</v>
      </c>
      <c r="L217" s="58">
        <v>0</v>
      </c>
      <c r="M217" s="58">
        <v>0</v>
      </c>
      <c r="N217" s="58">
        <v>300</v>
      </c>
      <c r="O217" s="58">
        <v>0</v>
      </c>
      <c r="P217" s="58">
        <v>0</v>
      </c>
      <c r="Q217" s="58">
        <f>IFERROR(INDEX(怪物属性参数!AD:AD,MATCH(主线怪物!E217,怪物属性参数!Q:Q,0)),IF(MOD(A217,2)=0,1303015,1301001))</f>
        <v>1303011</v>
      </c>
      <c r="R217" s="15"/>
      <c r="S217" s="58" t="str">
        <f t="shared" si="14"/>
        <v>0</v>
      </c>
      <c r="T217" s="58">
        <f>IFERROR(INDEX(怪物属性参数!AA:AA,MATCH(主线怪物!E217,怪物属性参数!Q:Q,0)),"0")</f>
        <v>4</v>
      </c>
      <c r="U217" s="58">
        <f>IFERROR(INDEX(怪物属性参数!AB:AB,MATCH(主线怪物!E217,怪物属性参数!Q:Q,0)),"999")</f>
        <v>999</v>
      </c>
      <c r="V217" s="58">
        <f>IFERROR(INDEX(怪物属性参数!AC:AC,MATCH(主线怪物!E217,怪物属性参数!Q:Q,0)),"0")</f>
        <v>2</v>
      </c>
      <c r="W217" s="58" t="str">
        <f t="shared" si="15"/>
        <v>张飞</v>
      </c>
    </row>
    <row r="218" spans="1:23" ht="16.5" x14ac:dyDescent="0.2">
      <c r="A218" s="58">
        <f t="shared" si="16"/>
        <v>10215</v>
      </c>
      <c r="B218" s="58">
        <v>4</v>
      </c>
      <c r="C218" s="58">
        <f t="shared" si="13"/>
        <v>6</v>
      </c>
      <c r="D218" s="58" t="s">
        <v>41</v>
      </c>
      <c r="E218" s="58" t="str">
        <f>HLOOKUP(D218,主线关卡!$H:$M,MATCH(B218&amp;C218,主线关卡!$A:$A,0),FALSE)</f>
        <v>红莲·缇娜</v>
      </c>
      <c r="F218" s="58">
        <f>INDEX(主线关卡!D:D,MATCH(主线怪物!B218&amp;主线怪物!C218,主线关卡!A:A,0))</f>
        <v>36</v>
      </c>
      <c r="G218" s="58">
        <f>INDEX(怪物基础属性模板!B:B,MATCH(主线怪物!$F218,怪物基础属性模板!$A:$A,0))*IFERROR(INDEX(怪物属性参数!R:R,MATCH(主线怪物!E218,怪物属性参数!Q:Q,0)),1)</f>
        <v>687</v>
      </c>
      <c r="H218" s="58">
        <f>INDEX(怪物基础属性模板!C:C,MATCH(主线怪物!$F218,怪物基础属性模板!$A:$A,0))*IFERROR(INDEX(怪物属性参数!R:R,MATCH(主线怪物!E218,怪物属性参数!R:R,0)),1)</f>
        <v>302</v>
      </c>
      <c r="I218" s="58">
        <f>INT(INDEX(怪物基础属性模板!D:D,MATCH(主线怪物!$F218,怪物基础属性模板!$A:$A,0))*IFERROR(INDEX(怪物属性参数!R:R,MATCH(主线怪物!E218,怪物属性参数!S:S,0)),1)*INDEX(主线关卡!E:E,MATCH(主线怪物!B218&amp;主线怪物!C218,主线关卡!A:A,0)))</f>
        <v>3835</v>
      </c>
      <c r="J218" s="58">
        <v>0</v>
      </c>
      <c r="K218" s="58">
        <v>0</v>
      </c>
      <c r="L218" s="58">
        <v>0</v>
      </c>
      <c r="M218" s="58">
        <v>0</v>
      </c>
      <c r="N218" s="58">
        <v>300</v>
      </c>
      <c r="O218" s="58">
        <v>0</v>
      </c>
      <c r="P218" s="58">
        <v>0</v>
      </c>
      <c r="Q218" s="58" t="str">
        <f>IFERROR(INDEX(怪物属性参数!AD:AD,MATCH(主线怪物!E218,怪物属性参数!Q:Q,0)),IF(MOD(A218,2)=0,1303015,1301001))</f>
        <v>1301006#1302006</v>
      </c>
      <c r="R218" s="15"/>
      <c r="S218" s="58">
        <f t="shared" si="14"/>
        <v>10216</v>
      </c>
      <c r="T218" s="58">
        <f>IFERROR(INDEX(怪物属性参数!AA:AA,MATCH(主线怪物!E218,怪物属性参数!Q:Q,0)),"0")</f>
        <v>0</v>
      </c>
      <c r="U218" s="58">
        <f>IFERROR(INDEX(怪物属性参数!AB:AB,MATCH(主线怪物!E218,怪物属性参数!Q:Q,0)),"999")</f>
        <v>999</v>
      </c>
      <c r="V218" s="58">
        <f>IFERROR(INDEX(怪物属性参数!AC:AC,MATCH(主线怪物!E218,怪物属性参数!Q:Q,0)),"0")</f>
        <v>0</v>
      </c>
      <c r="W218" s="58" t="str">
        <f t="shared" si="15"/>
        <v>红莲·缇娜</v>
      </c>
    </row>
    <row r="219" spans="1:23" ht="16.5" x14ac:dyDescent="0.2">
      <c r="A219" s="58">
        <f t="shared" si="16"/>
        <v>10216</v>
      </c>
      <c r="B219" s="58">
        <v>4</v>
      </c>
      <c r="C219" s="58">
        <f t="shared" si="13"/>
        <v>6</v>
      </c>
      <c r="D219" s="58" t="s">
        <v>38</v>
      </c>
      <c r="E219" s="58" t="str">
        <f>HLOOKUP(D219,主线关卡!$H:$M,MATCH(B219&amp;C219,主线关卡!$A:$A,0),FALSE)</f>
        <v>天使·缇娜</v>
      </c>
      <c r="F219" s="58">
        <f>INDEX(主线关卡!D:D,MATCH(主线怪物!B219&amp;主线怪物!C219,主线关卡!A:A,0))</f>
        <v>36</v>
      </c>
      <c r="G219" s="58">
        <f>INDEX(怪物基础属性模板!B:B,MATCH(主线怪物!$F219,怪物基础属性模板!$A:$A,0))*IFERROR(INDEX(怪物属性参数!R:R,MATCH(主线怪物!E219,怪物属性参数!Q:Q,0)),1)</f>
        <v>687</v>
      </c>
      <c r="H219" s="58">
        <f>INDEX(怪物基础属性模板!C:C,MATCH(主线怪物!$F219,怪物基础属性模板!$A:$A,0))*IFERROR(INDEX(怪物属性参数!R:R,MATCH(主线怪物!E219,怪物属性参数!R:R,0)),1)</f>
        <v>302</v>
      </c>
      <c r="I219" s="58">
        <f>INT(INDEX(怪物基础属性模板!D:D,MATCH(主线怪物!$F219,怪物基础属性模板!$A:$A,0))*IFERROR(INDEX(怪物属性参数!R:R,MATCH(主线怪物!E219,怪物属性参数!S:S,0)),1)*INDEX(主线关卡!E:E,MATCH(主线怪物!B219&amp;主线怪物!C219,主线关卡!A:A,0)))</f>
        <v>3835</v>
      </c>
      <c r="J219" s="58">
        <v>0</v>
      </c>
      <c r="K219" s="58">
        <v>0</v>
      </c>
      <c r="L219" s="58">
        <v>0</v>
      </c>
      <c r="M219" s="58">
        <v>0</v>
      </c>
      <c r="N219" s="58">
        <v>300</v>
      </c>
      <c r="O219" s="58">
        <v>0</v>
      </c>
      <c r="P219" s="58">
        <v>0</v>
      </c>
      <c r="Q219" s="58">
        <f>IFERROR(INDEX(怪物属性参数!AD:AD,MATCH(主线怪物!E219,怪物属性参数!Q:Q,0)),IF(MOD(A219,2)=0,1303015,1301001))</f>
        <v>1303007</v>
      </c>
      <c r="R219" s="15"/>
      <c r="S219" s="58" t="str">
        <f t="shared" si="14"/>
        <v>0</v>
      </c>
      <c r="T219" s="58">
        <f>IFERROR(INDEX(怪物属性参数!AA:AA,MATCH(主线怪物!E219,怪物属性参数!Q:Q,0)),"0")</f>
        <v>6</v>
      </c>
      <c r="U219" s="58">
        <f>IFERROR(INDEX(怪物属性参数!AB:AB,MATCH(主线怪物!E219,怪物属性参数!Q:Q,0)),"999")</f>
        <v>999</v>
      </c>
      <c r="V219" s="58">
        <f>IFERROR(INDEX(怪物属性参数!AC:AC,MATCH(主线怪物!E219,怪物属性参数!Q:Q,0)),"0")</f>
        <v>1</v>
      </c>
      <c r="W219" s="58" t="str">
        <f t="shared" si="15"/>
        <v>天使·缇娜</v>
      </c>
    </row>
    <row r="220" spans="1:23" ht="16.5" x14ac:dyDescent="0.2">
      <c r="A220" s="58">
        <f t="shared" si="16"/>
        <v>10217</v>
      </c>
      <c r="B220" s="58">
        <v>4</v>
      </c>
      <c r="C220" s="58">
        <f t="shared" si="13"/>
        <v>7</v>
      </c>
      <c r="D220" s="58" t="s">
        <v>39</v>
      </c>
      <c r="E220" s="58" t="str">
        <f>HLOOKUP(D220,主线关卡!$H:$M,MATCH(B220&amp;C220,主线关卡!$A:$A,0),FALSE)</f>
        <v>常服曹焱兵</v>
      </c>
      <c r="F220" s="58">
        <f>INDEX(主线关卡!D:D,MATCH(主线怪物!B220&amp;主线怪物!C220,主线关卡!A:A,0))</f>
        <v>37</v>
      </c>
      <c r="G220" s="58">
        <f>INDEX(怪物基础属性模板!B:B,MATCH(主线怪物!$F220,怪物基础属性模板!$A:$A,0))*IFERROR(INDEX(怪物属性参数!R:R,MATCH(主线怪物!E220,怪物属性参数!Q:Q,0)),1)</f>
        <v>707</v>
      </c>
      <c r="H220" s="58">
        <f>INDEX(怪物基础属性模板!C:C,MATCH(主线怪物!$F220,怪物基础属性模板!$A:$A,0))*IFERROR(INDEX(怪物属性参数!R:R,MATCH(主线怪物!E220,怪物属性参数!R:R,0)),1)</f>
        <v>312</v>
      </c>
      <c r="I220" s="58">
        <f>INT(INDEX(怪物基础属性模板!D:D,MATCH(主线怪物!$F220,怪物基础属性模板!$A:$A,0))*IFERROR(INDEX(怪物属性参数!R:R,MATCH(主线怪物!E220,怪物属性参数!S:S,0)),1)*INDEX(主线关卡!E:E,MATCH(主线怪物!B220&amp;主线怪物!C220,主线关卡!A:A,0)))</f>
        <v>3935</v>
      </c>
      <c r="J220" s="58">
        <v>0</v>
      </c>
      <c r="K220" s="58">
        <v>0</v>
      </c>
      <c r="L220" s="58">
        <v>0</v>
      </c>
      <c r="M220" s="58">
        <v>0</v>
      </c>
      <c r="N220" s="58">
        <v>300</v>
      </c>
      <c r="O220" s="58">
        <v>0</v>
      </c>
      <c r="P220" s="58">
        <v>0</v>
      </c>
      <c r="Q220" s="58" t="str">
        <f>IFERROR(INDEX(怪物属性参数!AD:AD,MATCH(主线怪物!E220,怪物属性参数!Q:Q,0)),IF(MOD(A220,2)=0,1303015,1301001))</f>
        <v>1301001#1302001</v>
      </c>
      <c r="R220" s="15"/>
      <c r="S220" s="58">
        <f t="shared" si="14"/>
        <v>10218</v>
      </c>
      <c r="T220" s="58">
        <f>IFERROR(INDEX(怪物属性参数!AA:AA,MATCH(主线怪物!E220,怪物属性参数!Q:Q,0)),"0")</f>
        <v>0</v>
      </c>
      <c r="U220" s="58">
        <f>IFERROR(INDEX(怪物属性参数!AB:AB,MATCH(主线怪物!E220,怪物属性参数!Q:Q,0)),"999")</f>
        <v>999</v>
      </c>
      <c r="V220" s="58">
        <f>IFERROR(INDEX(怪物属性参数!AC:AC,MATCH(主线怪物!E220,怪物属性参数!Q:Q,0)),"0")</f>
        <v>0</v>
      </c>
      <c r="W220" s="58" t="str">
        <f t="shared" si="15"/>
        <v>常服曹焱兵</v>
      </c>
    </row>
    <row r="221" spans="1:23" ht="16.5" x14ac:dyDescent="0.2">
      <c r="A221" s="58">
        <f t="shared" si="16"/>
        <v>10218</v>
      </c>
      <c r="B221" s="58">
        <v>4</v>
      </c>
      <c r="C221" s="58">
        <f t="shared" si="13"/>
        <v>7</v>
      </c>
      <c r="D221" s="58" t="s">
        <v>36</v>
      </c>
      <c r="E221" s="58" t="str">
        <f>HLOOKUP(D221,主线关卡!$H:$M,MATCH(B221&amp;C221,主线关卡!$A:$A,0),FALSE)</f>
        <v>张郃</v>
      </c>
      <c r="F221" s="58">
        <f>INDEX(主线关卡!D:D,MATCH(主线怪物!B221&amp;主线怪物!C221,主线关卡!A:A,0))</f>
        <v>37</v>
      </c>
      <c r="G221" s="58">
        <f>INDEX(怪物基础属性模板!B:B,MATCH(主线怪物!$F221,怪物基础属性模板!$A:$A,0))*IFERROR(INDEX(怪物属性参数!R:R,MATCH(主线怪物!E221,怪物属性参数!Q:Q,0)),1)</f>
        <v>707</v>
      </c>
      <c r="H221" s="58">
        <f>INDEX(怪物基础属性模板!C:C,MATCH(主线怪物!$F221,怪物基础属性模板!$A:$A,0))*IFERROR(INDEX(怪物属性参数!R:R,MATCH(主线怪物!E221,怪物属性参数!R:R,0)),1)</f>
        <v>312</v>
      </c>
      <c r="I221" s="58">
        <f>INT(INDEX(怪物基础属性模板!D:D,MATCH(主线怪物!$F221,怪物基础属性模板!$A:$A,0))*IFERROR(INDEX(怪物属性参数!R:R,MATCH(主线怪物!E221,怪物属性参数!S:S,0)),1)*INDEX(主线关卡!E:E,MATCH(主线怪物!B221&amp;主线怪物!C221,主线关卡!A:A,0)))</f>
        <v>3935</v>
      </c>
      <c r="J221" s="58">
        <v>0</v>
      </c>
      <c r="K221" s="58">
        <v>0</v>
      </c>
      <c r="L221" s="58">
        <v>0</v>
      </c>
      <c r="M221" s="58">
        <v>0</v>
      </c>
      <c r="N221" s="58">
        <v>300</v>
      </c>
      <c r="O221" s="58">
        <v>0</v>
      </c>
      <c r="P221" s="58">
        <v>0</v>
      </c>
      <c r="Q221" s="58">
        <f>IFERROR(INDEX(怪物属性参数!AD:AD,MATCH(主线怪物!E221,怪物属性参数!Q:Q,0)),IF(MOD(A221,2)=0,1303015,1301001))</f>
        <v>1303010</v>
      </c>
      <c r="R221" s="15"/>
      <c r="S221" s="58" t="str">
        <f t="shared" si="14"/>
        <v>0</v>
      </c>
      <c r="T221" s="58">
        <f>IFERROR(INDEX(怪物属性参数!AA:AA,MATCH(主线怪物!E221,怪物属性参数!Q:Q,0)),"0")</f>
        <v>6</v>
      </c>
      <c r="U221" s="58">
        <f>IFERROR(INDEX(怪物属性参数!AB:AB,MATCH(主线怪物!E221,怪物属性参数!Q:Q,0)),"999")</f>
        <v>999</v>
      </c>
      <c r="V221" s="58">
        <f>IFERROR(INDEX(怪物属性参数!AC:AC,MATCH(主线怪物!E221,怪物属性参数!Q:Q,0)),"0")</f>
        <v>3</v>
      </c>
      <c r="W221" s="58" t="str">
        <f t="shared" si="15"/>
        <v>张郃</v>
      </c>
    </row>
    <row r="222" spans="1:23" ht="16.5" x14ac:dyDescent="0.2">
      <c r="A222" s="58">
        <f t="shared" si="16"/>
        <v>10219</v>
      </c>
      <c r="B222" s="58">
        <v>4</v>
      </c>
      <c r="C222" s="58">
        <f t="shared" si="13"/>
        <v>7</v>
      </c>
      <c r="D222" s="58" t="s">
        <v>40</v>
      </c>
      <c r="E222" s="58" t="str">
        <f>HLOOKUP(D222,主线关卡!$H:$M,MATCH(B222&amp;C222,主线关卡!$A:$A,0),FALSE)</f>
        <v>战斗曹焱兵</v>
      </c>
      <c r="F222" s="58">
        <f>INDEX(主线关卡!D:D,MATCH(主线怪物!B222&amp;主线怪物!C222,主线关卡!A:A,0))</f>
        <v>37</v>
      </c>
      <c r="G222" s="58">
        <f>INDEX(怪物基础属性模板!B:B,MATCH(主线怪物!$F222,怪物基础属性模板!$A:$A,0))*IFERROR(INDEX(怪物属性参数!R:R,MATCH(主线怪物!E222,怪物属性参数!Q:Q,0)),1)</f>
        <v>707</v>
      </c>
      <c r="H222" s="58">
        <f>INDEX(怪物基础属性模板!C:C,MATCH(主线怪物!$F222,怪物基础属性模板!$A:$A,0))*IFERROR(INDEX(怪物属性参数!R:R,MATCH(主线怪物!E222,怪物属性参数!R:R,0)),1)</f>
        <v>312</v>
      </c>
      <c r="I222" s="58">
        <f>INT(INDEX(怪物基础属性模板!D:D,MATCH(主线怪物!$F222,怪物基础属性模板!$A:$A,0))*IFERROR(INDEX(怪物属性参数!R:R,MATCH(主线怪物!E222,怪物属性参数!S:S,0)),1)*INDEX(主线关卡!E:E,MATCH(主线怪物!B222&amp;主线怪物!C222,主线关卡!A:A,0)))</f>
        <v>3935</v>
      </c>
      <c r="J222" s="58">
        <v>0</v>
      </c>
      <c r="K222" s="58">
        <v>0</v>
      </c>
      <c r="L222" s="58">
        <v>0</v>
      </c>
      <c r="M222" s="58">
        <v>0</v>
      </c>
      <c r="N222" s="58">
        <v>300</v>
      </c>
      <c r="O222" s="58">
        <v>0</v>
      </c>
      <c r="P222" s="58">
        <v>0</v>
      </c>
      <c r="Q222" s="58" t="str">
        <f>IFERROR(INDEX(怪物属性参数!AD:AD,MATCH(主线怪物!E222,怪物属性参数!Q:Q,0)),IF(MOD(A222,2)=0,1303015,1301001))</f>
        <v>1301007#1302007</v>
      </c>
      <c r="R222" s="15"/>
      <c r="S222" s="58">
        <f t="shared" si="14"/>
        <v>10220</v>
      </c>
      <c r="T222" s="58">
        <f>IFERROR(INDEX(怪物属性参数!AA:AA,MATCH(主线怪物!E222,怪物属性参数!Q:Q,0)),"0")</f>
        <v>0</v>
      </c>
      <c r="U222" s="58">
        <f>IFERROR(INDEX(怪物属性参数!AB:AB,MATCH(主线怪物!E222,怪物属性参数!Q:Q,0)),"999")</f>
        <v>999</v>
      </c>
      <c r="V222" s="58">
        <f>IFERROR(INDEX(怪物属性参数!AC:AC,MATCH(主线怪物!E222,怪物属性参数!Q:Q,0)),"0")</f>
        <v>0</v>
      </c>
      <c r="W222" s="58" t="str">
        <f t="shared" si="15"/>
        <v>战斗曹焱兵</v>
      </c>
    </row>
    <row r="223" spans="1:23" ht="16.5" x14ac:dyDescent="0.2">
      <c r="A223" s="58">
        <f t="shared" si="16"/>
        <v>10220</v>
      </c>
      <c r="B223" s="58">
        <v>4</v>
      </c>
      <c r="C223" s="58">
        <f t="shared" si="13"/>
        <v>7</v>
      </c>
      <c r="D223" s="58" t="s">
        <v>37</v>
      </c>
      <c r="E223" s="58" t="str">
        <f>HLOOKUP(D223,主线关卡!$H:$M,MATCH(B223&amp;C223,主线关卡!$A:$A,0),FALSE)</f>
        <v>徐晃</v>
      </c>
      <c r="F223" s="58">
        <f>INDEX(主线关卡!D:D,MATCH(主线怪物!B223&amp;主线怪物!C223,主线关卡!A:A,0))</f>
        <v>37</v>
      </c>
      <c r="G223" s="58">
        <f>INDEX(怪物基础属性模板!B:B,MATCH(主线怪物!$F223,怪物基础属性模板!$A:$A,0))*IFERROR(INDEX(怪物属性参数!R:R,MATCH(主线怪物!E223,怪物属性参数!Q:Q,0)),1)</f>
        <v>707</v>
      </c>
      <c r="H223" s="58">
        <f>INDEX(怪物基础属性模板!C:C,MATCH(主线怪物!$F223,怪物基础属性模板!$A:$A,0))*IFERROR(INDEX(怪物属性参数!R:R,MATCH(主线怪物!E223,怪物属性参数!R:R,0)),1)</f>
        <v>312</v>
      </c>
      <c r="I223" s="58">
        <f>INT(INDEX(怪物基础属性模板!D:D,MATCH(主线怪物!$F223,怪物基础属性模板!$A:$A,0))*IFERROR(INDEX(怪物属性参数!R:R,MATCH(主线怪物!E223,怪物属性参数!S:S,0)),1)*INDEX(主线关卡!E:E,MATCH(主线怪物!B223&amp;主线怪物!C223,主线关卡!A:A,0)))</f>
        <v>3935</v>
      </c>
      <c r="J223" s="58">
        <v>0</v>
      </c>
      <c r="K223" s="58">
        <v>0</v>
      </c>
      <c r="L223" s="58">
        <v>0</v>
      </c>
      <c r="M223" s="58">
        <v>0</v>
      </c>
      <c r="N223" s="58">
        <v>300</v>
      </c>
      <c r="O223" s="58">
        <v>0</v>
      </c>
      <c r="P223" s="58">
        <v>0</v>
      </c>
      <c r="Q223" s="58">
        <f>IFERROR(INDEX(怪物属性参数!AD:AD,MATCH(主线怪物!E223,怪物属性参数!Q:Q,0)),IF(MOD(A223,2)=0,1303015,1301001))</f>
        <v>1303009</v>
      </c>
      <c r="R223" s="15"/>
      <c r="S223" s="58" t="str">
        <f t="shared" si="14"/>
        <v>0</v>
      </c>
      <c r="T223" s="58">
        <f>IFERROR(INDEX(怪物属性参数!AA:AA,MATCH(主线怪物!E223,怪物属性参数!Q:Q,0)),"0")</f>
        <v>4</v>
      </c>
      <c r="U223" s="58">
        <f>IFERROR(INDEX(怪物属性参数!AB:AB,MATCH(主线怪物!E223,怪物属性参数!Q:Q,0)),"999")</f>
        <v>999</v>
      </c>
      <c r="V223" s="58">
        <f>IFERROR(INDEX(怪物属性参数!AC:AC,MATCH(主线怪物!E223,怪物属性参数!Q:Q,0)),"0")</f>
        <v>2</v>
      </c>
      <c r="W223" s="58" t="str">
        <f t="shared" si="15"/>
        <v>徐晃</v>
      </c>
    </row>
    <row r="224" spans="1:23" ht="16.5" x14ac:dyDescent="0.2">
      <c r="A224" s="58">
        <f t="shared" si="16"/>
        <v>10221</v>
      </c>
      <c r="B224" s="58">
        <v>4</v>
      </c>
      <c r="C224" s="58">
        <f t="shared" si="13"/>
        <v>7</v>
      </c>
      <c r="D224" s="58" t="s">
        <v>41</v>
      </c>
      <c r="E224" s="58" t="str">
        <f>HLOOKUP(D224,主线关卡!$H:$M,MATCH(B224&amp;C224,主线关卡!$A:$A,0),FALSE)</f>
        <v>黑尔·坎普</v>
      </c>
      <c r="F224" s="58">
        <f>INDEX(主线关卡!D:D,MATCH(主线怪物!B224&amp;主线怪物!C224,主线关卡!A:A,0))</f>
        <v>37</v>
      </c>
      <c r="G224" s="58">
        <f>INDEX(怪物基础属性模板!B:B,MATCH(主线怪物!$F224,怪物基础属性模板!$A:$A,0))*IFERROR(INDEX(怪物属性参数!R:R,MATCH(主线怪物!E224,怪物属性参数!Q:Q,0)),1)</f>
        <v>707</v>
      </c>
      <c r="H224" s="58">
        <f>INDEX(怪物基础属性模板!C:C,MATCH(主线怪物!$F224,怪物基础属性模板!$A:$A,0))*IFERROR(INDEX(怪物属性参数!R:R,MATCH(主线怪物!E224,怪物属性参数!R:R,0)),1)</f>
        <v>312</v>
      </c>
      <c r="I224" s="58">
        <f>INT(INDEX(怪物基础属性模板!D:D,MATCH(主线怪物!$F224,怪物基础属性模板!$A:$A,0))*IFERROR(INDEX(怪物属性参数!R:R,MATCH(主线怪物!E224,怪物属性参数!S:S,0)),1)*INDEX(主线关卡!E:E,MATCH(主线怪物!B224&amp;主线怪物!C224,主线关卡!A:A,0)))</f>
        <v>3935</v>
      </c>
      <c r="J224" s="58">
        <v>0</v>
      </c>
      <c r="K224" s="58">
        <v>0</v>
      </c>
      <c r="L224" s="58">
        <v>0</v>
      </c>
      <c r="M224" s="58">
        <v>0</v>
      </c>
      <c r="N224" s="58">
        <v>300</v>
      </c>
      <c r="O224" s="58">
        <v>0</v>
      </c>
      <c r="P224" s="58">
        <v>0</v>
      </c>
      <c r="Q224" s="58" t="str">
        <f>IFERROR(INDEX(怪物属性参数!AD:AD,MATCH(主线怪物!E224,怪物属性参数!Q:Q,0)),IF(MOD(A224,2)=0,1303015,1301001))</f>
        <v>1301008#1302008</v>
      </c>
      <c r="R224" s="15"/>
      <c r="S224" s="58">
        <f t="shared" si="14"/>
        <v>10222</v>
      </c>
      <c r="T224" s="58">
        <f>IFERROR(INDEX(怪物属性参数!AA:AA,MATCH(主线怪物!E224,怪物属性参数!Q:Q,0)),"0")</f>
        <v>0</v>
      </c>
      <c r="U224" s="58">
        <f>IFERROR(INDEX(怪物属性参数!AB:AB,MATCH(主线怪物!E224,怪物属性参数!Q:Q,0)),"999")</f>
        <v>999</v>
      </c>
      <c r="V224" s="58">
        <f>IFERROR(INDEX(怪物属性参数!AC:AC,MATCH(主线怪物!E224,怪物属性参数!Q:Q,0)),"0")</f>
        <v>0</v>
      </c>
      <c r="W224" s="58" t="str">
        <f t="shared" si="15"/>
        <v>黑尔·坎普</v>
      </c>
    </row>
    <row r="225" spans="1:23" ht="16.5" x14ac:dyDescent="0.2">
      <c r="A225" s="58">
        <f t="shared" si="16"/>
        <v>10222</v>
      </c>
      <c r="B225" s="58">
        <v>4</v>
      </c>
      <c r="C225" s="58">
        <f t="shared" si="13"/>
        <v>7</v>
      </c>
      <c r="D225" s="58" t="s">
        <v>38</v>
      </c>
      <c r="E225" s="58" t="str">
        <f>HLOOKUP(D225,主线关卡!$H:$M,MATCH(B225&amp;C225,主线关卡!$A:$A,0),FALSE)</f>
        <v>塞伯罗斯</v>
      </c>
      <c r="F225" s="58">
        <f>INDEX(主线关卡!D:D,MATCH(主线怪物!B225&amp;主线怪物!C225,主线关卡!A:A,0))</f>
        <v>37</v>
      </c>
      <c r="G225" s="58">
        <f>INDEX(怪物基础属性模板!B:B,MATCH(主线怪物!$F225,怪物基础属性模板!$A:$A,0))*IFERROR(INDEX(怪物属性参数!R:R,MATCH(主线怪物!E225,怪物属性参数!Q:Q,0)),1)</f>
        <v>707</v>
      </c>
      <c r="H225" s="58">
        <f>INDEX(怪物基础属性模板!C:C,MATCH(主线怪物!$F225,怪物基础属性模板!$A:$A,0))*IFERROR(INDEX(怪物属性参数!R:R,MATCH(主线怪物!E225,怪物属性参数!R:R,0)),1)</f>
        <v>312</v>
      </c>
      <c r="I225" s="58">
        <f>INT(INDEX(怪物基础属性模板!D:D,MATCH(主线怪物!$F225,怪物基础属性模板!$A:$A,0))*IFERROR(INDEX(怪物属性参数!R:R,MATCH(主线怪物!E225,怪物属性参数!S:S,0)),1)*INDEX(主线关卡!E:E,MATCH(主线怪物!B225&amp;主线怪物!C225,主线关卡!A:A,0)))</f>
        <v>3935</v>
      </c>
      <c r="J225" s="58">
        <v>0</v>
      </c>
      <c r="K225" s="58">
        <v>0</v>
      </c>
      <c r="L225" s="58">
        <v>0</v>
      </c>
      <c r="M225" s="58">
        <v>0</v>
      </c>
      <c r="N225" s="58">
        <v>300</v>
      </c>
      <c r="O225" s="58">
        <v>0</v>
      </c>
      <c r="P225" s="58">
        <v>0</v>
      </c>
      <c r="Q225" s="58">
        <f>IFERROR(INDEX(怪物属性参数!AD:AD,MATCH(主线怪物!E225,怪物属性参数!Q:Q,0)),IF(MOD(A225,2)=0,1303015,1301001))</f>
        <v>1303013</v>
      </c>
      <c r="R225" s="15"/>
      <c r="S225" s="58" t="str">
        <f t="shared" si="14"/>
        <v>0</v>
      </c>
      <c r="T225" s="58">
        <f>IFERROR(INDEX(怪物属性参数!AA:AA,MATCH(主线怪物!E225,怪物属性参数!Q:Q,0)),"0")</f>
        <v>6</v>
      </c>
      <c r="U225" s="58">
        <f>IFERROR(INDEX(怪物属性参数!AB:AB,MATCH(主线怪物!E225,怪物属性参数!Q:Q,0)),"999")</f>
        <v>999</v>
      </c>
      <c r="V225" s="58">
        <f>IFERROR(INDEX(怪物属性参数!AC:AC,MATCH(主线怪物!E225,怪物属性参数!Q:Q,0)),"0")</f>
        <v>2</v>
      </c>
      <c r="W225" s="58" t="str">
        <f t="shared" si="15"/>
        <v>塞伯罗斯</v>
      </c>
    </row>
    <row r="226" spans="1:23" ht="16.5" x14ac:dyDescent="0.2">
      <c r="A226" s="58">
        <f t="shared" si="16"/>
        <v>10223</v>
      </c>
      <c r="B226" s="58">
        <v>4</v>
      </c>
      <c r="C226" s="58">
        <f t="shared" si="13"/>
        <v>8</v>
      </c>
      <c r="D226" s="58" t="s">
        <v>39</v>
      </c>
      <c r="E226" s="58" t="str">
        <f>HLOOKUP(D226,主线关卡!$H:$M,MATCH(B226&amp;C226,主线关卡!$A:$A,0),FALSE)</f>
        <v>常服曹焱兵</v>
      </c>
      <c r="F226" s="58">
        <f>INDEX(主线关卡!D:D,MATCH(主线怪物!B226&amp;主线怪物!C226,主线关卡!A:A,0))</f>
        <v>38</v>
      </c>
      <c r="G226" s="58">
        <f>INDEX(怪物基础属性模板!B:B,MATCH(主线怪物!$F226,怪物基础属性模板!$A:$A,0))*IFERROR(INDEX(怪物属性参数!R:R,MATCH(主线怪物!E226,怪物属性参数!Q:Q,0)),1)</f>
        <v>727</v>
      </c>
      <c r="H226" s="58">
        <f>INDEX(怪物基础属性模板!C:C,MATCH(主线怪物!$F226,怪物基础属性模板!$A:$A,0))*IFERROR(INDEX(怪物属性参数!R:R,MATCH(主线怪物!E226,怪物属性参数!R:R,0)),1)</f>
        <v>322</v>
      </c>
      <c r="I226" s="58">
        <f>INT(INDEX(怪物基础属性模板!D:D,MATCH(主线怪物!$F226,怪物基础属性模板!$A:$A,0))*IFERROR(INDEX(怪物属性参数!R:R,MATCH(主线怪物!E226,怪物属性参数!S:S,0)),1)*INDEX(主线关卡!E:E,MATCH(主线怪物!B226&amp;主线怪物!C226,主线关卡!A:A,0)))</f>
        <v>4035</v>
      </c>
      <c r="J226" s="58">
        <v>0</v>
      </c>
      <c r="K226" s="58">
        <v>0</v>
      </c>
      <c r="L226" s="58">
        <v>0</v>
      </c>
      <c r="M226" s="58">
        <v>0</v>
      </c>
      <c r="N226" s="58">
        <v>300</v>
      </c>
      <c r="O226" s="58">
        <v>0</v>
      </c>
      <c r="P226" s="58">
        <v>0</v>
      </c>
      <c r="Q226" s="58" t="str">
        <f>IFERROR(INDEX(怪物属性参数!AD:AD,MATCH(主线怪物!E226,怪物属性参数!Q:Q,0)),IF(MOD(A226,2)=0,1303015,1301001))</f>
        <v>1301001#1302001</v>
      </c>
      <c r="R226" s="15"/>
      <c r="S226" s="58">
        <f t="shared" si="14"/>
        <v>10224</v>
      </c>
      <c r="T226" s="58">
        <f>IFERROR(INDEX(怪物属性参数!AA:AA,MATCH(主线怪物!E226,怪物属性参数!Q:Q,0)),"0")</f>
        <v>0</v>
      </c>
      <c r="U226" s="58">
        <f>IFERROR(INDEX(怪物属性参数!AB:AB,MATCH(主线怪物!E226,怪物属性参数!Q:Q,0)),"999")</f>
        <v>999</v>
      </c>
      <c r="V226" s="58">
        <f>IFERROR(INDEX(怪物属性参数!AC:AC,MATCH(主线怪物!E226,怪物属性参数!Q:Q,0)),"0")</f>
        <v>0</v>
      </c>
      <c r="W226" s="58" t="str">
        <f t="shared" si="15"/>
        <v>常服曹焱兵</v>
      </c>
    </row>
    <row r="227" spans="1:23" ht="16.5" x14ac:dyDescent="0.2">
      <c r="A227" s="58">
        <f t="shared" si="16"/>
        <v>10224</v>
      </c>
      <c r="B227" s="58">
        <v>4</v>
      </c>
      <c r="C227" s="58">
        <f t="shared" si="13"/>
        <v>8</v>
      </c>
      <c r="D227" s="58" t="s">
        <v>36</v>
      </c>
      <c r="E227" s="58" t="str">
        <f>HLOOKUP(D227,主线关卡!$H:$M,MATCH(B227&amp;C227,主线关卡!$A:$A,0),FALSE)</f>
        <v>张郃</v>
      </c>
      <c r="F227" s="58">
        <f>INDEX(主线关卡!D:D,MATCH(主线怪物!B227&amp;主线怪物!C227,主线关卡!A:A,0))</f>
        <v>38</v>
      </c>
      <c r="G227" s="58">
        <f>INDEX(怪物基础属性模板!B:B,MATCH(主线怪物!$F227,怪物基础属性模板!$A:$A,0))*IFERROR(INDEX(怪物属性参数!R:R,MATCH(主线怪物!E227,怪物属性参数!Q:Q,0)),1)</f>
        <v>727</v>
      </c>
      <c r="H227" s="58">
        <f>INDEX(怪物基础属性模板!C:C,MATCH(主线怪物!$F227,怪物基础属性模板!$A:$A,0))*IFERROR(INDEX(怪物属性参数!R:R,MATCH(主线怪物!E227,怪物属性参数!R:R,0)),1)</f>
        <v>322</v>
      </c>
      <c r="I227" s="58">
        <f>INT(INDEX(怪物基础属性模板!D:D,MATCH(主线怪物!$F227,怪物基础属性模板!$A:$A,0))*IFERROR(INDEX(怪物属性参数!R:R,MATCH(主线怪物!E227,怪物属性参数!S:S,0)),1)*INDEX(主线关卡!E:E,MATCH(主线怪物!B227&amp;主线怪物!C227,主线关卡!A:A,0)))</f>
        <v>4035</v>
      </c>
      <c r="J227" s="58">
        <v>0</v>
      </c>
      <c r="K227" s="58">
        <v>0</v>
      </c>
      <c r="L227" s="58">
        <v>0</v>
      </c>
      <c r="M227" s="58">
        <v>0</v>
      </c>
      <c r="N227" s="58">
        <v>300</v>
      </c>
      <c r="O227" s="58">
        <v>0</v>
      </c>
      <c r="P227" s="58">
        <v>0</v>
      </c>
      <c r="Q227" s="58">
        <f>IFERROR(INDEX(怪物属性参数!AD:AD,MATCH(主线怪物!E227,怪物属性参数!Q:Q,0)),IF(MOD(A227,2)=0,1303015,1301001))</f>
        <v>1303010</v>
      </c>
      <c r="R227" s="15"/>
      <c r="S227" s="58" t="str">
        <f t="shared" si="14"/>
        <v>0</v>
      </c>
      <c r="T227" s="58">
        <f>IFERROR(INDEX(怪物属性参数!AA:AA,MATCH(主线怪物!E227,怪物属性参数!Q:Q,0)),"0")</f>
        <v>6</v>
      </c>
      <c r="U227" s="58">
        <f>IFERROR(INDEX(怪物属性参数!AB:AB,MATCH(主线怪物!E227,怪物属性参数!Q:Q,0)),"999")</f>
        <v>999</v>
      </c>
      <c r="V227" s="58">
        <f>IFERROR(INDEX(怪物属性参数!AC:AC,MATCH(主线怪物!E227,怪物属性参数!Q:Q,0)),"0")</f>
        <v>3</v>
      </c>
      <c r="W227" s="58" t="str">
        <f t="shared" si="15"/>
        <v>张郃</v>
      </c>
    </row>
    <row r="228" spans="1:23" ht="16.5" x14ac:dyDescent="0.2">
      <c r="A228" s="58">
        <f t="shared" si="16"/>
        <v>10225</v>
      </c>
      <c r="B228" s="58">
        <v>4</v>
      </c>
      <c r="C228" s="58">
        <f t="shared" si="13"/>
        <v>8</v>
      </c>
      <c r="D228" s="58" t="s">
        <v>40</v>
      </c>
      <c r="E228" s="58" t="str">
        <f>HLOOKUP(D228,主线关卡!$H:$M,MATCH(B228&amp;C228,主线关卡!$A:$A,0),FALSE)</f>
        <v>战斗曹焱兵</v>
      </c>
      <c r="F228" s="58">
        <f>INDEX(主线关卡!D:D,MATCH(主线怪物!B228&amp;主线怪物!C228,主线关卡!A:A,0))</f>
        <v>38</v>
      </c>
      <c r="G228" s="58">
        <f>INDEX(怪物基础属性模板!B:B,MATCH(主线怪物!$F228,怪物基础属性模板!$A:$A,0))*IFERROR(INDEX(怪物属性参数!R:R,MATCH(主线怪物!E228,怪物属性参数!Q:Q,0)),1)</f>
        <v>727</v>
      </c>
      <c r="H228" s="58">
        <f>INDEX(怪物基础属性模板!C:C,MATCH(主线怪物!$F228,怪物基础属性模板!$A:$A,0))*IFERROR(INDEX(怪物属性参数!R:R,MATCH(主线怪物!E228,怪物属性参数!R:R,0)),1)</f>
        <v>322</v>
      </c>
      <c r="I228" s="58">
        <f>INT(INDEX(怪物基础属性模板!D:D,MATCH(主线怪物!$F228,怪物基础属性模板!$A:$A,0))*IFERROR(INDEX(怪物属性参数!R:R,MATCH(主线怪物!E228,怪物属性参数!S:S,0)),1)*INDEX(主线关卡!E:E,MATCH(主线怪物!B228&amp;主线怪物!C228,主线关卡!A:A,0)))</f>
        <v>4035</v>
      </c>
      <c r="J228" s="58">
        <v>0</v>
      </c>
      <c r="K228" s="58">
        <v>0</v>
      </c>
      <c r="L228" s="58">
        <v>0</v>
      </c>
      <c r="M228" s="58">
        <v>0</v>
      </c>
      <c r="N228" s="58">
        <v>300</v>
      </c>
      <c r="O228" s="58">
        <v>0</v>
      </c>
      <c r="P228" s="58">
        <v>0</v>
      </c>
      <c r="Q228" s="58" t="str">
        <f>IFERROR(INDEX(怪物属性参数!AD:AD,MATCH(主线怪物!E228,怪物属性参数!Q:Q,0)),IF(MOD(A228,2)=0,1303015,1301001))</f>
        <v>1301007#1302007</v>
      </c>
      <c r="R228" s="15"/>
      <c r="S228" s="58">
        <f t="shared" si="14"/>
        <v>10226</v>
      </c>
      <c r="T228" s="58">
        <f>IFERROR(INDEX(怪物属性参数!AA:AA,MATCH(主线怪物!E228,怪物属性参数!Q:Q,0)),"0")</f>
        <v>0</v>
      </c>
      <c r="U228" s="58">
        <f>IFERROR(INDEX(怪物属性参数!AB:AB,MATCH(主线怪物!E228,怪物属性参数!Q:Q,0)),"999")</f>
        <v>999</v>
      </c>
      <c r="V228" s="58">
        <f>IFERROR(INDEX(怪物属性参数!AC:AC,MATCH(主线怪物!E228,怪物属性参数!Q:Q,0)),"0")</f>
        <v>0</v>
      </c>
      <c r="W228" s="58" t="str">
        <f t="shared" si="15"/>
        <v>战斗曹焱兵</v>
      </c>
    </row>
    <row r="229" spans="1:23" ht="16.5" x14ac:dyDescent="0.2">
      <c r="A229" s="58">
        <f t="shared" si="16"/>
        <v>10226</v>
      </c>
      <c r="B229" s="58">
        <v>4</v>
      </c>
      <c r="C229" s="58">
        <f t="shared" si="13"/>
        <v>8</v>
      </c>
      <c r="D229" s="58" t="s">
        <v>37</v>
      </c>
      <c r="E229" s="58" t="str">
        <f>HLOOKUP(D229,主线关卡!$H:$M,MATCH(B229&amp;C229,主线关卡!$A:$A,0),FALSE)</f>
        <v>徐晃</v>
      </c>
      <c r="F229" s="58">
        <f>INDEX(主线关卡!D:D,MATCH(主线怪物!B229&amp;主线怪物!C229,主线关卡!A:A,0))</f>
        <v>38</v>
      </c>
      <c r="G229" s="58">
        <f>INDEX(怪物基础属性模板!B:B,MATCH(主线怪物!$F229,怪物基础属性模板!$A:$A,0))*IFERROR(INDEX(怪物属性参数!R:R,MATCH(主线怪物!E229,怪物属性参数!Q:Q,0)),1)</f>
        <v>727</v>
      </c>
      <c r="H229" s="58">
        <f>INDEX(怪物基础属性模板!C:C,MATCH(主线怪物!$F229,怪物基础属性模板!$A:$A,0))*IFERROR(INDEX(怪物属性参数!R:R,MATCH(主线怪物!E229,怪物属性参数!R:R,0)),1)</f>
        <v>322</v>
      </c>
      <c r="I229" s="58">
        <f>INT(INDEX(怪物基础属性模板!D:D,MATCH(主线怪物!$F229,怪物基础属性模板!$A:$A,0))*IFERROR(INDEX(怪物属性参数!R:R,MATCH(主线怪物!E229,怪物属性参数!S:S,0)),1)*INDEX(主线关卡!E:E,MATCH(主线怪物!B229&amp;主线怪物!C229,主线关卡!A:A,0)))</f>
        <v>4035</v>
      </c>
      <c r="J229" s="58">
        <v>0</v>
      </c>
      <c r="K229" s="58">
        <v>0</v>
      </c>
      <c r="L229" s="58">
        <v>0</v>
      </c>
      <c r="M229" s="58">
        <v>0</v>
      </c>
      <c r="N229" s="58">
        <v>300</v>
      </c>
      <c r="O229" s="58">
        <v>0</v>
      </c>
      <c r="P229" s="58">
        <v>0</v>
      </c>
      <c r="Q229" s="58">
        <f>IFERROR(INDEX(怪物属性参数!AD:AD,MATCH(主线怪物!E229,怪物属性参数!Q:Q,0)),IF(MOD(A229,2)=0,1303015,1301001))</f>
        <v>1303009</v>
      </c>
      <c r="R229" s="15"/>
      <c r="S229" s="58" t="str">
        <f t="shared" si="14"/>
        <v>0</v>
      </c>
      <c r="T229" s="58">
        <f>IFERROR(INDEX(怪物属性参数!AA:AA,MATCH(主线怪物!E229,怪物属性参数!Q:Q,0)),"0")</f>
        <v>4</v>
      </c>
      <c r="U229" s="58">
        <f>IFERROR(INDEX(怪物属性参数!AB:AB,MATCH(主线怪物!E229,怪物属性参数!Q:Q,0)),"999")</f>
        <v>999</v>
      </c>
      <c r="V229" s="58">
        <f>IFERROR(INDEX(怪物属性参数!AC:AC,MATCH(主线怪物!E229,怪物属性参数!Q:Q,0)),"0")</f>
        <v>2</v>
      </c>
      <c r="W229" s="58" t="str">
        <f t="shared" si="15"/>
        <v>徐晃</v>
      </c>
    </row>
    <row r="230" spans="1:23" ht="16.5" x14ac:dyDescent="0.2">
      <c r="A230" s="58">
        <f t="shared" si="16"/>
        <v>10227</v>
      </c>
      <c r="B230" s="58">
        <v>4</v>
      </c>
      <c r="C230" s="58">
        <f t="shared" si="13"/>
        <v>8</v>
      </c>
      <c r="D230" s="58" t="s">
        <v>41</v>
      </c>
      <c r="E230" s="58" t="str">
        <f>HLOOKUP(D230,主线关卡!$H:$M,MATCH(B230&amp;C230,主线关卡!$A:$A,0),FALSE)</f>
        <v>阎巧巧</v>
      </c>
      <c r="F230" s="58">
        <f>INDEX(主线关卡!D:D,MATCH(主线怪物!B230&amp;主线怪物!C230,主线关卡!A:A,0))</f>
        <v>38</v>
      </c>
      <c r="G230" s="58">
        <f>INDEX(怪物基础属性模板!B:B,MATCH(主线怪物!$F230,怪物基础属性模板!$A:$A,0))*IFERROR(INDEX(怪物属性参数!R:R,MATCH(主线怪物!E230,怪物属性参数!Q:Q,0)),1)</f>
        <v>727</v>
      </c>
      <c r="H230" s="58">
        <f>INDEX(怪物基础属性模板!C:C,MATCH(主线怪物!$F230,怪物基础属性模板!$A:$A,0))*IFERROR(INDEX(怪物属性参数!R:R,MATCH(主线怪物!E230,怪物属性参数!R:R,0)),1)</f>
        <v>322</v>
      </c>
      <c r="I230" s="58">
        <f>INT(INDEX(怪物基础属性模板!D:D,MATCH(主线怪物!$F230,怪物基础属性模板!$A:$A,0))*IFERROR(INDEX(怪物属性参数!R:R,MATCH(主线怪物!E230,怪物属性参数!S:S,0)),1)*INDEX(主线关卡!E:E,MATCH(主线怪物!B230&amp;主线怪物!C230,主线关卡!A:A,0)))</f>
        <v>4035</v>
      </c>
      <c r="J230" s="58">
        <v>0</v>
      </c>
      <c r="K230" s="58">
        <v>0</v>
      </c>
      <c r="L230" s="58">
        <v>0</v>
      </c>
      <c r="M230" s="58">
        <v>0</v>
      </c>
      <c r="N230" s="58">
        <v>300</v>
      </c>
      <c r="O230" s="58">
        <v>0</v>
      </c>
      <c r="P230" s="58">
        <v>0</v>
      </c>
      <c r="Q230" s="58" t="str">
        <f>IFERROR(INDEX(怪物属性参数!AD:AD,MATCH(主线怪物!E230,怪物属性参数!Q:Q,0)),IF(MOD(A230,2)=0,1303015,1301001))</f>
        <v>1301015#1302015</v>
      </c>
      <c r="R230" s="15"/>
      <c r="S230" s="58">
        <f t="shared" si="14"/>
        <v>10228</v>
      </c>
      <c r="T230" s="58">
        <f>IFERROR(INDEX(怪物属性参数!AA:AA,MATCH(主线怪物!E230,怪物属性参数!Q:Q,0)),"0")</f>
        <v>0</v>
      </c>
      <c r="U230" s="58">
        <f>IFERROR(INDEX(怪物属性参数!AB:AB,MATCH(主线怪物!E230,怪物属性参数!Q:Q,0)),"999")</f>
        <v>999</v>
      </c>
      <c r="V230" s="58">
        <f>IFERROR(INDEX(怪物属性参数!AC:AC,MATCH(主线怪物!E230,怪物属性参数!Q:Q,0)),"0")</f>
        <v>0</v>
      </c>
      <c r="W230" s="58" t="str">
        <f t="shared" si="15"/>
        <v>阎巧巧</v>
      </c>
    </row>
    <row r="231" spans="1:23" ht="16.5" x14ac:dyDescent="0.2">
      <c r="A231" s="58">
        <f t="shared" si="16"/>
        <v>10228</v>
      </c>
      <c r="B231" s="58">
        <v>4</v>
      </c>
      <c r="C231" s="58">
        <f t="shared" si="13"/>
        <v>8</v>
      </c>
      <c r="D231" s="58" t="s">
        <v>38</v>
      </c>
      <c r="E231" s="58" t="str">
        <f>HLOOKUP(D231,主线关卡!$H:$M,MATCH(B231&amp;C231,主线关卡!$A:$A,0),FALSE)</f>
        <v>烈风螳螂</v>
      </c>
      <c r="F231" s="58">
        <f>INDEX(主线关卡!D:D,MATCH(主线怪物!B231&amp;主线怪物!C231,主线关卡!A:A,0))</f>
        <v>38</v>
      </c>
      <c r="G231" s="58">
        <f>INDEX(怪物基础属性模板!B:B,MATCH(主线怪物!$F231,怪物基础属性模板!$A:$A,0))*IFERROR(INDEX(怪物属性参数!R:R,MATCH(主线怪物!E231,怪物属性参数!Q:Q,0)),1)</f>
        <v>727</v>
      </c>
      <c r="H231" s="58">
        <f>INDEX(怪物基础属性模板!C:C,MATCH(主线怪物!$F231,怪物基础属性模板!$A:$A,0))*IFERROR(INDEX(怪物属性参数!R:R,MATCH(主线怪物!E231,怪物属性参数!R:R,0)),1)</f>
        <v>322</v>
      </c>
      <c r="I231" s="58">
        <f>INT(INDEX(怪物基础属性模板!D:D,MATCH(主线怪物!$F231,怪物基础属性模板!$A:$A,0))*IFERROR(INDEX(怪物属性参数!R:R,MATCH(主线怪物!E231,怪物属性参数!S:S,0)),1)*INDEX(主线关卡!E:E,MATCH(主线怪物!B231&amp;主线怪物!C231,主线关卡!A:A,0)))</f>
        <v>4035</v>
      </c>
      <c r="J231" s="58">
        <v>0</v>
      </c>
      <c r="K231" s="58">
        <v>0</v>
      </c>
      <c r="L231" s="58">
        <v>0</v>
      </c>
      <c r="M231" s="58">
        <v>0</v>
      </c>
      <c r="N231" s="58">
        <v>300</v>
      </c>
      <c r="O231" s="58">
        <v>0</v>
      </c>
      <c r="P231" s="58">
        <v>0</v>
      </c>
      <c r="Q231" s="58">
        <f>IFERROR(INDEX(怪物属性参数!AD:AD,MATCH(主线怪物!E231,怪物属性参数!Q:Q,0)),IF(MOD(A231,2)=0,1303015,1301001))</f>
        <v>1303021</v>
      </c>
      <c r="R231" s="15"/>
      <c r="S231" s="58" t="str">
        <f t="shared" si="14"/>
        <v>0</v>
      </c>
      <c r="T231" s="58">
        <f>IFERROR(INDEX(怪物属性参数!AA:AA,MATCH(主线怪物!E231,怪物属性参数!Q:Q,0)),"0")</f>
        <v>6</v>
      </c>
      <c r="U231" s="58">
        <f>IFERROR(INDEX(怪物属性参数!AB:AB,MATCH(主线怪物!E231,怪物属性参数!Q:Q,0)),"999")</f>
        <v>999</v>
      </c>
      <c r="V231" s="58">
        <f>IFERROR(INDEX(怪物属性参数!AC:AC,MATCH(主线怪物!E231,怪物属性参数!Q:Q,0)),"0")</f>
        <v>2</v>
      </c>
      <c r="W231" s="58" t="str">
        <f t="shared" si="15"/>
        <v>烈风螳螂</v>
      </c>
    </row>
    <row r="232" spans="1:23" ht="16.5" x14ac:dyDescent="0.2">
      <c r="A232" s="58">
        <f t="shared" si="16"/>
        <v>10229</v>
      </c>
      <c r="B232" s="58">
        <v>4</v>
      </c>
      <c r="C232" s="58">
        <f t="shared" si="13"/>
        <v>9</v>
      </c>
      <c r="D232" s="58" t="s">
        <v>39</v>
      </c>
      <c r="E232" s="58" t="str">
        <f>HLOOKUP(D232,主线关卡!$H:$M,MATCH(B232&amp;C232,主线关卡!$A:$A,0),FALSE)</f>
        <v/>
      </c>
      <c r="F232" s="58">
        <f>INDEX(主线关卡!D:D,MATCH(主线怪物!B232&amp;主线怪物!C232,主线关卡!A:A,0))</f>
        <v>39</v>
      </c>
      <c r="G232" s="58">
        <f>INDEX(怪物基础属性模板!B:B,MATCH(主线怪物!$F232,怪物基础属性模板!$A:$A,0))*IFERROR(INDEX(怪物属性参数!R:R,MATCH(主线怪物!E232,怪物属性参数!Q:Q,0)),1)</f>
        <v>747</v>
      </c>
      <c r="H232" s="58">
        <f>INDEX(怪物基础属性模板!C:C,MATCH(主线怪物!$F232,怪物基础属性模板!$A:$A,0))*IFERROR(INDEX(怪物属性参数!R:R,MATCH(主线怪物!E232,怪物属性参数!R:R,0)),1)</f>
        <v>332</v>
      </c>
      <c r="I232" s="58">
        <f>INT(INDEX(怪物基础属性模板!D:D,MATCH(主线怪物!$F232,怪物基础属性模板!$A:$A,0))*IFERROR(INDEX(怪物属性参数!R:R,MATCH(主线怪物!E232,怪物属性参数!S:S,0)),1)*INDEX(主线关卡!E:E,MATCH(主线怪物!B232&amp;主线怪物!C232,主线关卡!A:A,0)))</f>
        <v>4135</v>
      </c>
      <c r="J232" s="58">
        <v>0</v>
      </c>
      <c r="K232" s="58">
        <v>0</v>
      </c>
      <c r="L232" s="58">
        <v>0</v>
      </c>
      <c r="M232" s="58">
        <v>0</v>
      </c>
      <c r="N232" s="58">
        <v>300</v>
      </c>
      <c r="O232" s="58">
        <v>0</v>
      </c>
      <c r="P232" s="58">
        <v>0</v>
      </c>
      <c r="Q232" s="58">
        <f>IFERROR(INDEX(怪物属性参数!AD:AD,MATCH(主线怪物!E232,怪物属性参数!Q:Q,0)),IF(MOD(A232,2)=0,1303015,1301001))</f>
        <v>1301001</v>
      </c>
      <c r="R232" s="15"/>
      <c r="S232" s="58" t="str">
        <f t="shared" si="14"/>
        <v>0</v>
      </c>
      <c r="T232" s="58" t="str">
        <f>IFERROR(INDEX(怪物属性参数!AA:AA,MATCH(主线怪物!E232,怪物属性参数!Q:Q,0)),"0")</f>
        <v>0</v>
      </c>
      <c r="U232" s="58" t="str">
        <f>IFERROR(INDEX(怪物属性参数!AB:AB,MATCH(主线怪物!E232,怪物属性参数!Q:Q,0)),"999")</f>
        <v>999</v>
      </c>
      <c r="V232" s="58" t="str">
        <f>IFERROR(INDEX(怪物属性参数!AC:AC,MATCH(主线怪物!E232,怪物属性参数!Q:Q,0)),"0")</f>
        <v>0</v>
      </c>
      <c r="W232" s="58" t="str">
        <f t="shared" si="15"/>
        <v>常服曹焱兵</v>
      </c>
    </row>
    <row r="233" spans="1:23" ht="16.5" x14ac:dyDescent="0.2">
      <c r="A233" s="58">
        <f t="shared" si="16"/>
        <v>10230</v>
      </c>
      <c r="B233" s="58">
        <v>4</v>
      </c>
      <c r="C233" s="58">
        <f t="shared" si="13"/>
        <v>9</v>
      </c>
      <c r="D233" s="58" t="s">
        <v>36</v>
      </c>
      <c r="E233" s="58" t="str">
        <f>HLOOKUP(D233,主线关卡!$H:$M,MATCH(B233&amp;C233,主线关卡!$A:$A,0),FALSE)</f>
        <v/>
      </c>
      <c r="F233" s="58">
        <f>INDEX(主线关卡!D:D,MATCH(主线怪物!B233&amp;主线怪物!C233,主线关卡!A:A,0))</f>
        <v>39</v>
      </c>
      <c r="G233" s="58">
        <f>INDEX(怪物基础属性模板!B:B,MATCH(主线怪物!$F233,怪物基础属性模板!$A:$A,0))*IFERROR(INDEX(怪物属性参数!R:R,MATCH(主线怪物!E233,怪物属性参数!Q:Q,0)),1)</f>
        <v>747</v>
      </c>
      <c r="H233" s="58">
        <f>INDEX(怪物基础属性模板!C:C,MATCH(主线怪物!$F233,怪物基础属性模板!$A:$A,0))*IFERROR(INDEX(怪物属性参数!R:R,MATCH(主线怪物!E233,怪物属性参数!R:R,0)),1)</f>
        <v>332</v>
      </c>
      <c r="I233" s="58">
        <f>INT(INDEX(怪物基础属性模板!D:D,MATCH(主线怪物!$F233,怪物基础属性模板!$A:$A,0))*IFERROR(INDEX(怪物属性参数!R:R,MATCH(主线怪物!E233,怪物属性参数!S:S,0)),1)*INDEX(主线关卡!E:E,MATCH(主线怪物!B233&amp;主线怪物!C233,主线关卡!A:A,0)))</f>
        <v>4135</v>
      </c>
      <c r="J233" s="58">
        <v>0</v>
      </c>
      <c r="K233" s="58">
        <v>0</v>
      </c>
      <c r="L233" s="58">
        <v>0</v>
      </c>
      <c r="M233" s="58">
        <v>0</v>
      </c>
      <c r="N233" s="58">
        <v>300</v>
      </c>
      <c r="O233" s="58">
        <v>0</v>
      </c>
      <c r="P233" s="58">
        <v>0</v>
      </c>
      <c r="Q233" s="58">
        <f>IFERROR(INDEX(怪物属性参数!AD:AD,MATCH(主线怪物!E233,怪物属性参数!Q:Q,0)),IF(MOD(A233,2)=0,1303015,1301001))</f>
        <v>1303015</v>
      </c>
      <c r="R233" s="15"/>
      <c r="S233" s="58" t="str">
        <f t="shared" si="14"/>
        <v>0</v>
      </c>
      <c r="T233" s="58" t="str">
        <f>IFERROR(INDEX(怪物属性参数!AA:AA,MATCH(主线怪物!E233,怪物属性参数!Q:Q,0)),"0")</f>
        <v>0</v>
      </c>
      <c r="U233" s="58" t="str">
        <f>IFERROR(INDEX(怪物属性参数!AB:AB,MATCH(主线怪物!E233,怪物属性参数!Q:Q,0)),"999")</f>
        <v>999</v>
      </c>
      <c r="V233" s="58" t="str">
        <f>IFERROR(INDEX(怪物属性参数!AC:AC,MATCH(主线怪物!E233,怪物属性参数!Q:Q,0)),"0")</f>
        <v>0</v>
      </c>
      <c r="W233" s="58" t="str">
        <f t="shared" si="15"/>
        <v>于禁</v>
      </c>
    </row>
    <row r="234" spans="1:23" ht="16.5" x14ac:dyDescent="0.2">
      <c r="A234" s="58">
        <f t="shared" si="16"/>
        <v>10231</v>
      </c>
      <c r="B234" s="58">
        <v>4</v>
      </c>
      <c r="C234" s="58">
        <f t="shared" si="13"/>
        <v>9</v>
      </c>
      <c r="D234" s="58" t="s">
        <v>40</v>
      </c>
      <c r="E234" s="58" t="str">
        <f>HLOOKUP(D234,主线关卡!$H:$M,MATCH(B234&amp;C234,主线关卡!$A:$A,0),FALSE)</f>
        <v/>
      </c>
      <c r="F234" s="58">
        <f>INDEX(主线关卡!D:D,MATCH(主线怪物!B234&amp;主线怪物!C234,主线关卡!A:A,0))</f>
        <v>39</v>
      </c>
      <c r="G234" s="58">
        <f>INDEX(怪物基础属性模板!B:B,MATCH(主线怪物!$F234,怪物基础属性模板!$A:$A,0))*IFERROR(INDEX(怪物属性参数!R:R,MATCH(主线怪物!E234,怪物属性参数!Q:Q,0)),1)</f>
        <v>747</v>
      </c>
      <c r="H234" s="58">
        <f>INDEX(怪物基础属性模板!C:C,MATCH(主线怪物!$F234,怪物基础属性模板!$A:$A,0))*IFERROR(INDEX(怪物属性参数!R:R,MATCH(主线怪物!E234,怪物属性参数!R:R,0)),1)</f>
        <v>332</v>
      </c>
      <c r="I234" s="58">
        <f>INT(INDEX(怪物基础属性模板!D:D,MATCH(主线怪物!$F234,怪物基础属性模板!$A:$A,0))*IFERROR(INDEX(怪物属性参数!R:R,MATCH(主线怪物!E234,怪物属性参数!S:S,0)),1)*INDEX(主线关卡!E:E,MATCH(主线怪物!B234&amp;主线怪物!C234,主线关卡!A:A,0)))</f>
        <v>4135</v>
      </c>
      <c r="J234" s="58">
        <v>0</v>
      </c>
      <c r="K234" s="58">
        <v>0</v>
      </c>
      <c r="L234" s="58">
        <v>0</v>
      </c>
      <c r="M234" s="58">
        <v>0</v>
      </c>
      <c r="N234" s="58">
        <v>300</v>
      </c>
      <c r="O234" s="58">
        <v>0</v>
      </c>
      <c r="P234" s="58">
        <v>0</v>
      </c>
      <c r="Q234" s="58">
        <f>IFERROR(INDEX(怪物属性参数!AD:AD,MATCH(主线怪物!E234,怪物属性参数!Q:Q,0)),IF(MOD(A234,2)=0,1303015,1301001))</f>
        <v>1301001</v>
      </c>
      <c r="R234" s="15"/>
      <c r="S234" s="58" t="str">
        <f t="shared" si="14"/>
        <v>0</v>
      </c>
      <c r="T234" s="58" t="str">
        <f>IFERROR(INDEX(怪物属性参数!AA:AA,MATCH(主线怪物!E234,怪物属性参数!Q:Q,0)),"0")</f>
        <v>0</v>
      </c>
      <c r="U234" s="58" t="str">
        <f>IFERROR(INDEX(怪物属性参数!AB:AB,MATCH(主线怪物!E234,怪物属性参数!Q:Q,0)),"999")</f>
        <v>999</v>
      </c>
      <c r="V234" s="58" t="str">
        <f>IFERROR(INDEX(怪物属性参数!AC:AC,MATCH(主线怪物!E234,怪物属性参数!Q:Q,0)),"0")</f>
        <v>0</v>
      </c>
      <c r="W234" s="58" t="str">
        <f t="shared" si="15"/>
        <v>常服曹焱兵</v>
      </c>
    </row>
    <row r="235" spans="1:23" ht="16.5" x14ac:dyDescent="0.2">
      <c r="A235" s="58">
        <f t="shared" si="16"/>
        <v>10232</v>
      </c>
      <c r="B235" s="58">
        <v>4</v>
      </c>
      <c r="C235" s="58">
        <f t="shared" si="13"/>
        <v>9</v>
      </c>
      <c r="D235" s="58" t="s">
        <v>37</v>
      </c>
      <c r="E235" s="58" t="str">
        <f>HLOOKUP(D235,主线关卡!$H:$M,MATCH(B235&amp;C235,主线关卡!$A:$A,0),FALSE)</f>
        <v/>
      </c>
      <c r="F235" s="58">
        <f>INDEX(主线关卡!D:D,MATCH(主线怪物!B235&amp;主线怪物!C235,主线关卡!A:A,0))</f>
        <v>39</v>
      </c>
      <c r="G235" s="58">
        <f>INDEX(怪物基础属性模板!B:B,MATCH(主线怪物!$F235,怪物基础属性模板!$A:$A,0))*IFERROR(INDEX(怪物属性参数!R:R,MATCH(主线怪物!E235,怪物属性参数!Q:Q,0)),1)</f>
        <v>747</v>
      </c>
      <c r="H235" s="58">
        <f>INDEX(怪物基础属性模板!C:C,MATCH(主线怪物!$F235,怪物基础属性模板!$A:$A,0))*IFERROR(INDEX(怪物属性参数!R:R,MATCH(主线怪物!E235,怪物属性参数!R:R,0)),1)</f>
        <v>332</v>
      </c>
      <c r="I235" s="58">
        <f>INT(INDEX(怪物基础属性模板!D:D,MATCH(主线怪物!$F235,怪物基础属性模板!$A:$A,0))*IFERROR(INDEX(怪物属性参数!R:R,MATCH(主线怪物!E235,怪物属性参数!S:S,0)),1)*INDEX(主线关卡!E:E,MATCH(主线怪物!B235&amp;主线怪物!C235,主线关卡!A:A,0)))</f>
        <v>4135</v>
      </c>
      <c r="J235" s="58">
        <v>0</v>
      </c>
      <c r="K235" s="58">
        <v>0</v>
      </c>
      <c r="L235" s="58">
        <v>0</v>
      </c>
      <c r="M235" s="58">
        <v>0</v>
      </c>
      <c r="N235" s="58">
        <v>300</v>
      </c>
      <c r="O235" s="58">
        <v>0</v>
      </c>
      <c r="P235" s="58">
        <v>0</v>
      </c>
      <c r="Q235" s="58">
        <f>IFERROR(INDEX(怪物属性参数!AD:AD,MATCH(主线怪物!E235,怪物属性参数!Q:Q,0)),IF(MOD(A235,2)=0,1303015,1301001))</f>
        <v>1303015</v>
      </c>
      <c r="R235" s="15"/>
      <c r="S235" s="58" t="str">
        <f t="shared" si="14"/>
        <v>0</v>
      </c>
      <c r="T235" s="58" t="str">
        <f>IFERROR(INDEX(怪物属性参数!AA:AA,MATCH(主线怪物!E235,怪物属性参数!Q:Q,0)),"0")</f>
        <v>0</v>
      </c>
      <c r="U235" s="58" t="str">
        <f>IFERROR(INDEX(怪物属性参数!AB:AB,MATCH(主线怪物!E235,怪物属性参数!Q:Q,0)),"999")</f>
        <v>999</v>
      </c>
      <c r="V235" s="58" t="str">
        <f>IFERROR(INDEX(怪物属性参数!AC:AC,MATCH(主线怪物!E235,怪物属性参数!Q:Q,0)),"0")</f>
        <v>0</v>
      </c>
      <c r="W235" s="58" t="str">
        <f t="shared" si="15"/>
        <v>于禁</v>
      </c>
    </row>
    <row r="236" spans="1:23" ht="16.5" x14ac:dyDescent="0.2">
      <c r="A236" s="58">
        <f t="shared" si="16"/>
        <v>10233</v>
      </c>
      <c r="B236" s="58">
        <v>4</v>
      </c>
      <c r="C236" s="58">
        <f t="shared" si="13"/>
        <v>9</v>
      </c>
      <c r="D236" s="58" t="s">
        <v>41</v>
      </c>
      <c r="E236" s="58" t="str">
        <f>HLOOKUP(D236,主线关卡!$H:$M,MATCH(B236&amp;C236,主线关卡!$A:$A,0),FALSE)</f>
        <v/>
      </c>
      <c r="F236" s="58">
        <f>INDEX(主线关卡!D:D,MATCH(主线怪物!B236&amp;主线怪物!C236,主线关卡!A:A,0))</f>
        <v>39</v>
      </c>
      <c r="G236" s="58">
        <f>INDEX(怪物基础属性模板!B:B,MATCH(主线怪物!$F236,怪物基础属性模板!$A:$A,0))*IFERROR(INDEX(怪物属性参数!R:R,MATCH(主线怪物!E236,怪物属性参数!Q:Q,0)),1)</f>
        <v>747</v>
      </c>
      <c r="H236" s="58">
        <f>INDEX(怪物基础属性模板!C:C,MATCH(主线怪物!$F236,怪物基础属性模板!$A:$A,0))*IFERROR(INDEX(怪物属性参数!R:R,MATCH(主线怪物!E236,怪物属性参数!R:R,0)),1)</f>
        <v>332</v>
      </c>
      <c r="I236" s="58">
        <f>INT(INDEX(怪物基础属性模板!D:D,MATCH(主线怪物!$F236,怪物基础属性模板!$A:$A,0))*IFERROR(INDEX(怪物属性参数!R:R,MATCH(主线怪物!E236,怪物属性参数!S:S,0)),1)*INDEX(主线关卡!E:E,MATCH(主线怪物!B236&amp;主线怪物!C236,主线关卡!A:A,0)))</f>
        <v>4135</v>
      </c>
      <c r="J236" s="58">
        <v>0</v>
      </c>
      <c r="K236" s="58">
        <v>0</v>
      </c>
      <c r="L236" s="58">
        <v>0</v>
      </c>
      <c r="M236" s="58">
        <v>0</v>
      </c>
      <c r="N236" s="58">
        <v>300</v>
      </c>
      <c r="O236" s="58">
        <v>0</v>
      </c>
      <c r="P236" s="58">
        <v>0</v>
      </c>
      <c r="Q236" s="58">
        <f>IFERROR(INDEX(怪物属性参数!AD:AD,MATCH(主线怪物!E236,怪物属性参数!Q:Q,0)),IF(MOD(A236,2)=0,1303015,1301001))</f>
        <v>1301001</v>
      </c>
      <c r="R236" s="15"/>
      <c r="S236" s="58" t="str">
        <f t="shared" si="14"/>
        <v>0</v>
      </c>
      <c r="T236" s="58" t="str">
        <f>IFERROR(INDEX(怪物属性参数!AA:AA,MATCH(主线怪物!E236,怪物属性参数!Q:Q,0)),"0")</f>
        <v>0</v>
      </c>
      <c r="U236" s="58" t="str">
        <f>IFERROR(INDEX(怪物属性参数!AB:AB,MATCH(主线怪物!E236,怪物属性参数!Q:Q,0)),"999")</f>
        <v>999</v>
      </c>
      <c r="V236" s="58" t="str">
        <f>IFERROR(INDEX(怪物属性参数!AC:AC,MATCH(主线怪物!E236,怪物属性参数!Q:Q,0)),"0")</f>
        <v>0</v>
      </c>
      <c r="W236" s="58" t="str">
        <f t="shared" si="15"/>
        <v>常服曹焱兵</v>
      </c>
    </row>
    <row r="237" spans="1:23" ht="16.5" x14ac:dyDescent="0.2">
      <c r="A237" s="58">
        <f t="shared" si="16"/>
        <v>10234</v>
      </c>
      <c r="B237" s="58">
        <v>4</v>
      </c>
      <c r="C237" s="58">
        <f t="shared" si="13"/>
        <v>9</v>
      </c>
      <c r="D237" s="58" t="s">
        <v>38</v>
      </c>
      <c r="E237" s="58" t="str">
        <f>HLOOKUP(D237,主线关卡!$H:$M,MATCH(B237&amp;C237,主线关卡!$A:$A,0),FALSE)</f>
        <v/>
      </c>
      <c r="F237" s="58">
        <f>INDEX(主线关卡!D:D,MATCH(主线怪物!B237&amp;主线怪物!C237,主线关卡!A:A,0))</f>
        <v>39</v>
      </c>
      <c r="G237" s="58">
        <f>INDEX(怪物基础属性模板!B:B,MATCH(主线怪物!$F237,怪物基础属性模板!$A:$A,0))*IFERROR(INDEX(怪物属性参数!R:R,MATCH(主线怪物!E237,怪物属性参数!Q:Q,0)),1)</f>
        <v>747</v>
      </c>
      <c r="H237" s="58">
        <f>INDEX(怪物基础属性模板!C:C,MATCH(主线怪物!$F237,怪物基础属性模板!$A:$A,0))*IFERROR(INDEX(怪物属性参数!R:R,MATCH(主线怪物!E237,怪物属性参数!R:R,0)),1)</f>
        <v>332</v>
      </c>
      <c r="I237" s="58">
        <f>INT(INDEX(怪物基础属性模板!D:D,MATCH(主线怪物!$F237,怪物基础属性模板!$A:$A,0))*IFERROR(INDEX(怪物属性参数!R:R,MATCH(主线怪物!E237,怪物属性参数!S:S,0)),1)*INDEX(主线关卡!E:E,MATCH(主线怪物!B237&amp;主线怪物!C237,主线关卡!A:A,0)))</f>
        <v>4135</v>
      </c>
      <c r="J237" s="58">
        <v>0</v>
      </c>
      <c r="K237" s="58">
        <v>0</v>
      </c>
      <c r="L237" s="58">
        <v>0</v>
      </c>
      <c r="M237" s="58">
        <v>0</v>
      </c>
      <c r="N237" s="58">
        <v>300</v>
      </c>
      <c r="O237" s="58">
        <v>0</v>
      </c>
      <c r="P237" s="58">
        <v>0</v>
      </c>
      <c r="Q237" s="58">
        <f>IFERROR(INDEX(怪物属性参数!AD:AD,MATCH(主线怪物!E237,怪物属性参数!Q:Q,0)),IF(MOD(A237,2)=0,1303015,1301001))</f>
        <v>1303015</v>
      </c>
      <c r="R237" s="15"/>
      <c r="S237" s="58" t="str">
        <f t="shared" si="14"/>
        <v>0</v>
      </c>
      <c r="T237" s="58" t="str">
        <f>IFERROR(INDEX(怪物属性参数!AA:AA,MATCH(主线怪物!E237,怪物属性参数!Q:Q,0)),"0")</f>
        <v>0</v>
      </c>
      <c r="U237" s="58" t="str">
        <f>IFERROR(INDEX(怪物属性参数!AB:AB,MATCH(主线怪物!E237,怪物属性参数!Q:Q,0)),"999")</f>
        <v>999</v>
      </c>
      <c r="V237" s="58" t="str">
        <f>IFERROR(INDEX(怪物属性参数!AC:AC,MATCH(主线怪物!E237,怪物属性参数!Q:Q,0)),"0")</f>
        <v>0</v>
      </c>
      <c r="W237" s="58" t="str">
        <f t="shared" si="15"/>
        <v>于禁</v>
      </c>
    </row>
    <row r="238" spans="1:23" ht="16.5" x14ac:dyDescent="0.2">
      <c r="A238" s="58">
        <f t="shared" si="16"/>
        <v>10235</v>
      </c>
      <c r="B238" s="58">
        <v>4</v>
      </c>
      <c r="C238" s="58">
        <f>C232+1</f>
        <v>10</v>
      </c>
      <c r="D238" s="58" t="s">
        <v>39</v>
      </c>
      <c r="E238" s="58" t="str">
        <f>HLOOKUP(D238,主线关卡!$H:$M,MATCH(B238&amp;C238,主线关卡!$A:$A,0),FALSE)</f>
        <v>砍刀鬼兵</v>
      </c>
      <c r="F238" s="58">
        <f>INDEX(主线关卡!D:D,MATCH(主线怪物!B238&amp;主线怪物!C238,主线关卡!A:A,0))</f>
        <v>40</v>
      </c>
      <c r="G238" s="58">
        <f>INDEX(怪物基础属性模板!B:B,MATCH(主线怪物!$F238,怪物基础属性模板!$A:$A,0))*IFERROR(INDEX(怪物属性参数!R:R,MATCH(主线怪物!E238,怪物属性参数!Q:Q,0)),1)</f>
        <v>767</v>
      </c>
      <c r="H238" s="58">
        <f>INDEX(怪物基础属性模板!C:C,MATCH(主线怪物!$F238,怪物基础属性模板!$A:$A,0))*IFERROR(INDEX(怪物属性参数!R:R,MATCH(主线怪物!E238,怪物属性参数!R:R,0)),1)</f>
        <v>342</v>
      </c>
      <c r="I238" s="58">
        <f>INT(INDEX(怪物基础属性模板!D:D,MATCH(主线怪物!$F238,怪物基础属性模板!$A:$A,0))*IFERROR(INDEX(怪物属性参数!R:R,MATCH(主线怪物!E238,怪物属性参数!S:S,0)),1)*INDEX(主线关卡!E:E,MATCH(主线怪物!B238&amp;主线怪物!C238,主线关卡!A:A,0)))</f>
        <v>4235</v>
      </c>
      <c r="J238" s="58">
        <v>0</v>
      </c>
      <c r="K238" s="58">
        <v>0</v>
      </c>
      <c r="L238" s="58">
        <v>0</v>
      </c>
      <c r="M238" s="58">
        <v>0</v>
      </c>
      <c r="N238" s="58">
        <v>300</v>
      </c>
      <c r="O238" s="58">
        <v>0</v>
      </c>
      <c r="P238" s="58">
        <v>0</v>
      </c>
      <c r="Q238" s="58">
        <f>IFERROR(INDEX(怪物属性参数!AD:AD,MATCH(主线怪物!E238,怪物属性参数!Q:Q,0)),IF(MOD(A238,2)=0,1303015,1301001))</f>
        <v>1801001</v>
      </c>
      <c r="R238" s="15"/>
      <c r="S238" s="58" t="str">
        <f t="shared" si="14"/>
        <v>0</v>
      </c>
      <c r="T238" s="58">
        <f>IFERROR(INDEX(怪物属性参数!AA:AA,MATCH(主线怪物!E238,怪物属性参数!Q:Q,0)),"0")</f>
        <v>1</v>
      </c>
      <c r="U238" s="58">
        <f>IFERROR(INDEX(怪物属性参数!AB:AB,MATCH(主线怪物!E238,怪物属性参数!Q:Q,0)),"999")</f>
        <v>999</v>
      </c>
      <c r="V238" s="58">
        <f>IFERROR(INDEX(怪物属性参数!AC:AC,MATCH(主线怪物!E238,怪物属性参数!Q:Q,0)),"0")</f>
        <v>1</v>
      </c>
      <c r="W238" s="58" t="str">
        <f t="shared" si="15"/>
        <v>砍刀鬼兵</v>
      </c>
    </row>
    <row r="239" spans="1:23" ht="16.5" x14ac:dyDescent="0.2">
      <c r="A239" s="58">
        <f t="shared" si="16"/>
        <v>10236</v>
      </c>
      <c r="B239" s="58">
        <v>4</v>
      </c>
      <c r="C239" s="58">
        <f t="shared" si="13"/>
        <v>10</v>
      </c>
      <c r="D239" s="58" t="s">
        <v>36</v>
      </c>
      <c r="E239" s="58" t="str">
        <f>HLOOKUP(D239,主线关卡!$H:$M,MATCH(B239&amp;C239,主线关卡!$A:$A,0),FALSE)</f>
        <v/>
      </c>
      <c r="F239" s="58">
        <f>INDEX(主线关卡!D:D,MATCH(主线怪物!B239&amp;主线怪物!C239,主线关卡!A:A,0))</f>
        <v>40</v>
      </c>
      <c r="G239" s="58">
        <f>INDEX(怪物基础属性模板!B:B,MATCH(主线怪物!$F239,怪物基础属性模板!$A:$A,0))*IFERROR(INDEX(怪物属性参数!R:R,MATCH(主线怪物!E239,怪物属性参数!Q:Q,0)),1)</f>
        <v>767</v>
      </c>
      <c r="H239" s="58">
        <f>INDEX(怪物基础属性模板!C:C,MATCH(主线怪物!$F239,怪物基础属性模板!$A:$A,0))*IFERROR(INDEX(怪物属性参数!R:R,MATCH(主线怪物!E239,怪物属性参数!R:R,0)),1)</f>
        <v>342</v>
      </c>
      <c r="I239" s="58">
        <f>INT(INDEX(怪物基础属性模板!D:D,MATCH(主线怪物!$F239,怪物基础属性模板!$A:$A,0))*IFERROR(INDEX(怪物属性参数!R:R,MATCH(主线怪物!E239,怪物属性参数!S:S,0)),1)*INDEX(主线关卡!E:E,MATCH(主线怪物!B239&amp;主线怪物!C239,主线关卡!A:A,0)))</f>
        <v>4235</v>
      </c>
      <c r="J239" s="58">
        <v>0</v>
      </c>
      <c r="K239" s="58">
        <v>0</v>
      </c>
      <c r="L239" s="58">
        <v>0</v>
      </c>
      <c r="M239" s="58">
        <v>0</v>
      </c>
      <c r="N239" s="58">
        <v>300</v>
      </c>
      <c r="O239" s="58">
        <v>0</v>
      </c>
      <c r="P239" s="58">
        <v>0</v>
      </c>
      <c r="Q239" s="58">
        <f>IFERROR(INDEX(怪物属性参数!AD:AD,MATCH(主线怪物!E239,怪物属性参数!Q:Q,0)),IF(MOD(A239,2)=0,1303015,1301001))</f>
        <v>1303015</v>
      </c>
      <c r="R239" s="15"/>
      <c r="S239" s="58" t="str">
        <f t="shared" si="14"/>
        <v>0</v>
      </c>
      <c r="T239" s="58" t="str">
        <f>IFERROR(INDEX(怪物属性参数!AA:AA,MATCH(主线怪物!E239,怪物属性参数!Q:Q,0)),"0")</f>
        <v>0</v>
      </c>
      <c r="U239" s="58" t="str">
        <f>IFERROR(INDEX(怪物属性参数!AB:AB,MATCH(主线怪物!E239,怪物属性参数!Q:Q,0)),"999")</f>
        <v>999</v>
      </c>
      <c r="V239" s="58" t="str">
        <f>IFERROR(INDEX(怪物属性参数!AC:AC,MATCH(主线怪物!E239,怪物属性参数!Q:Q,0)),"0")</f>
        <v>0</v>
      </c>
      <c r="W239" s="58" t="str">
        <f t="shared" si="15"/>
        <v>于禁</v>
      </c>
    </row>
    <row r="240" spans="1:23" ht="16.5" x14ac:dyDescent="0.2">
      <c r="A240" s="58">
        <f t="shared" si="16"/>
        <v>10237</v>
      </c>
      <c r="B240" s="58">
        <v>4</v>
      </c>
      <c r="C240" s="58">
        <f t="shared" si="13"/>
        <v>10</v>
      </c>
      <c r="D240" s="58" t="s">
        <v>40</v>
      </c>
      <c r="E240" s="58" t="str">
        <f>HLOOKUP(D240,主线关卡!$H:$M,MATCH(B240&amp;C240,主线关卡!$A:$A,0),FALSE)</f>
        <v>砍刀鬼兵</v>
      </c>
      <c r="F240" s="58">
        <f>INDEX(主线关卡!D:D,MATCH(主线怪物!B240&amp;主线怪物!C240,主线关卡!A:A,0))</f>
        <v>40</v>
      </c>
      <c r="G240" s="58">
        <f>INDEX(怪物基础属性模板!B:B,MATCH(主线怪物!$F240,怪物基础属性模板!$A:$A,0))*IFERROR(INDEX(怪物属性参数!R:R,MATCH(主线怪物!E240,怪物属性参数!Q:Q,0)),1)</f>
        <v>767</v>
      </c>
      <c r="H240" s="58">
        <f>INDEX(怪物基础属性模板!C:C,MATCH(主线怪物!$F240,怪物基础属性模板!$A:$A,0))*IFERROR(INDEX(怪物属性参数!R:R,MATCH(主线怪物!E240,怪物属性参数!R:R,0)),1)</f>
        <v>342</v>
      </c>
      <c r="I240" s="58">
        <f>INT(INDEX(怪物基础属性模板!D:D,MATCH(主线怪物!$F240,怪物基础属性模板!$A:$A,0))*IFERROR(INDEX(怪物属性参数!R:R,MATCH(主线怪物!E240,怪物属性参数!S:S,0)),1)*INDEX(主线关卡!E:E,MATCH(主线怪物!B240&amp;主线怪物!C240,主线关卡!A:A,0)))</f>
        <v>4235</v>
      </c>
      <c r="J240" s="58">
        <v>0</v>
      </c>
      <c r="K240" s="58">
        <v>0</v>
      </c>
      <c r="L240" s="58">
        <v>0</v>
      </c>
      <c r="M240" s="58">
        <v>0</v>
      </c>
      <c r="N240" s="58">
        <v>300</v>
      </c>
      <c r="O240" s="58">
        <v>0</v>
      </c>
      <c r="P240" s="58">
        <v>0</v>
      </c>
      <c r="Q240" s="58">
        <f>IFERROR(INDEX(怪物属性参数!AD:AD,MATCH(主线怪物!E240,怪物属性参数!Q:Q,0)),IF(MOD(A240,2)=0,1303015,1301001))</f>
        <v>1801001</v>
      </c>
      <c r="R240" s="15"/>
      <c r="S240" s="58" t="str">
        <f t="shared" si="14"/>
        <v>0</v>
      </c>
      <c r="T240" s="58">
        <f>IFERROR(INDEX(怪物属性参数!AA:AA,MATCH(主线怪物!E240,怪物属性参数!Q:Q,0)),"0")</f>
        <v>1</v>
      </c>
      <c r="U240" s="58">
        <f>IFERROR(INDEX(怪物属性参数!AB:AB,MATCH(主线怪物!E240,怪物属性参数!Q:Q,0)),"999")</f>
        <v>999</v>
      </c>
      <c r="V240" s="58">
        <f>IFERROR(INDEX(怪物属性参数!AC:AC,MATCH(主线怪物!E240,怪物属性参数!Q:Q,0)),"0")</f>
        <v>1</v>
      </c>
      <c r="W240" s="58" t="str">
        <f t="shared" si="15"/>
        <v>砍刀鬼兵</v>
      </c>
    </row>
    <row r="241" spans="1:23" ht="16.5" x14ac:dyDescent="0.2">
      <c r="A241" s="58">
        <f t="shared" si="16"/>
        <v>10238</v>
      </c>
      <c r="B241" s="58">
        <v>4</v>
      </c>
      <c r="C241" s="58">
        <f t="shared" si="13"/>
        <v>10</v>
      </c>
      <c r="D241" s="58" t="s">
        <v>37</v>
      </c>
      <c r="E241" s="58" t="str">
        <f>HLOOKUP(D241,主线关卡!$H:$M,MATCH(B241&amp;C241,主线关卡!$A:$A,0),FALSE)</f>
        <v/>
      </c>
      <c r="F241" s="58">
        <f>INDEX(主线关卡!D:D,MATCH(主线怪物!B241&amp;主线怪物!C241,主线关卡!A:A,0))</f>
        <v>40</v>
      </c>
      <c r="G241" s="58">
        <f>INDEX(怪物基础属性模板!B:B,MATCH(主线怪物!$F241,怪物基础属性模板!$A:$A,0))*IFERROR(INDEX(怪物属性参数!R:R,MATCH(主线怪物!E241,怪物属性参数!Q:Q,0)),1)</f>
        <v>767</v>
      </c>
      <c r="H241" s="58">
        <f>INDEX(怪物基础属性模板!C:C,MATCH(主线怪物!$F241,怪物基础属性模板!$A:$A,0))*IFERROR(INDEX(怪物属性参数!R:R,MATCH(主线怪物!E241,怪物属性参数!R:R,0)),1)</f>
        <v>342</v>
      </c>
      <c r="I241" s="58">
        <f>INT(INDEX(怪物基础属性模板!D:D,MATCH(主线怪物!$F241,怪物基础属性模板!$A:$A,0))*IFERROR(INDEX(怪物属性参数!R:R,MATCH(主线怪物!E241,怪物属性参数!S:S,0)),1)*INDEX(主线关卡!E:E,MATCH(主线怪物!B241&amp;主线怪物!C241,主线关卡!A:A,0)))</f>
        <v>4235</v>
      </c>
      <c r="J241" s="58">
        <v>0</v>
      </c>
      <c r="K241" s="58">
        <v>0</v>
      </c>
      <c r="L241" s="58">
        <v>0</v>
      </c>
      <c r="M241" s="58">
        <v>0</v>
      </c>
      <c r="N241" s="58">
        <v>300</v>
      </c>
      <c r="O241" s="58">
        <v>0</v>
      </c>
      <c r="P241" s="58">
        <v>0</v>
      </c>
      <c r="Q241" s="58">
        <f>IFERROR(INDEX(怪物属性参数!AD:AD,MATCH(主线怪物!E241,怪物属性参数!Q:Q,0)),IF(MOD(A241,2)=0,1303015,1301001))</f>
        <v>1303015</v>
      </c>
      <c r="R241" s="15"/>
      <c r="S241" s="58" t="str">
        <f t="shared" si="14"/>
        <v>0</v>
      </c>
      <c r="T241" s="58" t="str">
        <f>IFERROR(INDEX(怪物属性参数!AA:AA,MATCH(主线怪物!E241,怪物属性参数!Q:Q,0)),"0")</f>
        <v>0</v>
      </c>
      <c r="U241" s="58" t="str">
        <f>IFERROR(INDEX(怪物属性参数!AB:AB,MATCH(主线怪物!E241,怪物属性参数!Q:Q,0)),"999")</f>
        <v>999</v>
      </c>
      <c r="V241" s="58" t="str">
        <f>IFERROR(INDEX(怪物属性参数!AC:AC,MATCH(主线怪物!E241,怪物属性参数!Q:Q,0)),"0")</f>
        <v>0</v>
      </c>
      <c r="W241" s="58" t="str">
        <f t="shared" si="15"/>
        <v>于禁</v>
      </c>
    </row>
    <row r="242" spans="1:23" ht="16.5" x14ac:dyDescent="0.2">
      <c r="A242" s="58">
        <f t="shared" si="16"/>
        <v>10239</v>
      </c>
      <c r="B242" s="58">
        <v>4</v>
      </c>
      <c r="C242" s="58">
        <f t="shared" si="13"/>
        <v>10</v>
      </c>
      <c r="D242" s="58" t="s">
        <v>41</v>
      </c>
      <c r="E242" s="58" t="str">
        <f>HLOOKUP(D242,主线关卡!$H:$M,MATCH(B242&amp;C242,主线关卡!$A:$A,0),FALSE)</f>
        <v>砍刀鬼兵</v>
      </c>
      <c r="F242" s="58">
        <f>INDEX(主线关卡!D:D,MATCH(主线怪物!B242&amp;主线怪物!C242,主线关卡!A:A,0))</f>
        <v>40</v>
      </c>
      <c r="G242" s="58">
        <f>INDEX(怪物基础属性模板!B:B,MATCH(主线怪物!$F242,怪物基础属性模板!$A:$A,0))*IFERROR(INDEX(怪物属性参数!R:R,MATCH(主线怪物!E242,怪物属性参数!Q:Q,0)),1)</f>
        <v>767</v>
      </c>
      <c r="H242" s="58">
        <f>INDEX(怪物基础属性模板!C:C,MATCH(主线怪物!$F242,怪物基础属性模板!$A:$A,0))*IFERROR(INDEX(怪物属性参数!R:R,MATCH(主线怪物!E242,怪物属性参数!R:R,0)),1)</f>
        <v>342</v>
      </c>
      <c r="I242" s="58">
        <f>INT(INDEX(怪物基础属性模板!D:D,MATCH(主线怪物!$F242,怪物基础属性模板!$A:$A,0))*IFERROR(INDEX(怪物属性参数!R:R,MATCH(主线怪物!E242,怪物属性参数!S:S,0)),1)*INDEX(主线关卡!E:E,MATCH(主线怪物!B242&amp;主线怪物!C242,主线关卡!A:A,0)))</f>
        <v>4235</v>
      </c>
      <c r="J242" s="58">
        <v>0</v>
      </c>
      <c r="K242" s="58">
        <v>0</v>
      </c>
      <c r="L242" s="58">
        <v>0</v>
      </c>
      <c r="M242" s="58">
        <v>0</v>
      </c>
      <c r="N242" s="58">
        <v>300</v>
      </c>
      <c r="O242" s="58">
        <v>0</v>
      </c>
      <c r="P242" s="58">
        <v>0</v>
      </c>
      <c r="Q242" s="58">
        <f>IFERROR(INDEX(怪物属性参数!AD:AD,MATCH(主线怪物!E242,怪物属性参数!Q:Q,0)),IF(MOD(A242,2)=0,1303015,1301001))</f>
        <v>1801001</v>
      </c>
      <c r="R242" s="15"/>
      <c r="S242" s="58" t="str">
        <f t="shared" si="14"/>
        <v>0</v>
      </c>
      <c r="T242" s="58">
        <f>IFERROR(INDEX(怪物属性参数!AA:AA,MATCH(主线怪物!E242,怪物属性参数!Q:Q,0)),"0")</f>
        <v>1</v>
      </c>
      <c r="U242" s="58">
        <f>IFERROR(INDEX(怪物属性参数!AB:AB,MATCH(主线怪物!E242,怪物属性参数!Q:Q,0)),"999")</f>
        <v>999</v>
      </c>
      <c r="V242" s="58">
        <f>IFERROR(INDEX(怪物属性参数!AC:AC,MATCH(主线怪物!E242,怪物属性参数!Q:Q,0)),"0")</f>
        <v>1</v>
      </c>
      <c r="W242" s="58" t="str">
        <f t="shared" si="15"/>
        <v>砍刀鬼兵</v>
      </c>
    </row>
    <row r="243" spans="1:23" ht="16.5" x14ac:dyDescent="0.2">
      <c r="A243" s="58">
        <f t="shared" si="16"/>
        <v>10240</v>
      </c>
      <c r="B243" s="58">
        <v>4</v>
      </c>
      <c r="C243" s="58">
        <f t="shared" si="13"/>
        <v>10</v>
      </c>
      <c r="D243" s="58" t="s">
        <v>38</v>
      </c>
      <c r="E243" s="58" t="str">
        <f>HLOOKUP(D243,主线关卡!$H:$M,MATCH(B243&amp;C243,主线关卡!$A:$A,0),FALSE)</f>
        <v/>
      </c>
      <c r="F243" s="58">
        <f>INDEX(主线关卡!D:D,MATCH(主线怪物!B243&amp;主线怪物!C243,主线关卡!A:A,0))</f>
        <v>40</v>
      </c>
      <c r="G243" s="58">
        <f>INDEX(怪物基础属性模板!B:B,MATCH(主线怪物!$F243,怪物基础属性模板!$A:$A,0))*IFERROR(INDEX(怪物属性参数!R:R,MATCH(主线怪物!E243,怪物属性参数!Q:Q,0)),1)</f>
        <v>767</v>
      </c>
      <c r="H243" s="58">
        <f>INDEX(怪物基础属性模板!C:C,MATCH(主线怪物!$F243,怪物基础属性模板!$A:$A,0))*IFERROR(INDEX(怪物属性参数!R:R,MATCH(主线怪物!E243,怪物属性参数!R:R,0)),1)</f>
        <v>342</v>
      </c>
      <c r="I243" s="58">
        <f>INT(INDEX(怪物基础属性模板!D:D,MATCH(主线怪物!$F243,怪物基础属性模板!$A:$A,0))*IFERROR(INDEX(怪物属性参数!R:R,MATCH(主线怪物!E243,怪物属性参数!S:S,0)),1)*INDEX(主线关卡!E:E,MATCH(主线怪物!B243&amp;主线怪物!C243,主线关卡!A:A,0)))</f>
        <v>4235</v>
      </c>
      <c r="J243" s="58">
        <v>0</v>
      </c>
      <c r="K243" s="58">
        <v>0</v>
      </c>
      <c r="L243" s="58">
        <v>0</v>
      </c>
      <c r="M243" s="58">
        <v>0</v>
      </c>
      <c r="N243" s="58">
        <v>300</v>
      </c>
      <c r="O243" s="58">
        <v>0</v>
      </c>
      <c r="P243" s="58">
        <v>0</v>
      </c>
      <c r="Q243" s="58">
        <f>IFERROR(INDEX(怪物属性参数!AD:AD,MATCH(主线怪物!E243,怪物属性参数!Q:Q,0)),IF(MOD(A243,2)=0,1303015,1301001))</f>
        <v>1303015</v>
      </c>
      <c r="R243" s="15"/>
      <c r="S243" s="58" t="str">
        <f t="shared" si="14"/>
        <v>0</v>
      </c>
      <c r="T243" s="58" t="str">
        <f>IFERROR(INDEX(怪物属性参数!AA:AA,MATCH(主线怪物!E243,怪物属性参数!Q:Q,0)),"0")</f>
        <v>0</v>
      </c>
      <c r="U243" s="58" t="str">
        <f>IFERROR(INDEX(怪物属性参数!AB:AB,MATCH(主线怪物!E243,怪物属性参数!Q:Q,0)),"999")</f>
        <v>999</v>
      </c>
      <c r="V243" s="58" t="str">
        <f>IFERROR(INDEX(怪物属性参数!AC:AC,MATCH(主线怪物!E243,怪物属性参数!Q:Q,0)),"0")</f>
        <v>0</v>
      </c>
      <c r="W243" s="58" t="str">
        <f t="shared" si="15"/>
        <v>于禁</v>
      </c>
    </row>
    <row r="244" spans="1:23" ht="16.5" x14ac:dyDescent="0.2">
      <c r="A244" s="58">
        <f t="shared" si="16"/>
        <v>10241</v>
      </c>
      <c r="B244" s="58">
        <v>4</v>
      </c>
      <c r="C244" s="58">
        <f t="shared" si="13"/>
        <v>11</v>
      </c>
      <c r="D244" s="58" t="s">
        <v>39</v>
      </c>
      <c r="E244" s="58" t="str">
        <f>HLOOKUP(D244,主线关卡!$H:$M,MATCH(B244&amp;C244,主线关卡!$A:$A,0),FALSE)</f>
        <v>双刃鬼兵</v>
      </c>
      <c r="F244" s="58">
        <f>INDEX(主线关卡!D:D,MATCH(主线怪物!B244&amp;主线怪物!C244,主线关卡!A:A,0))</f>
        <v>41</v>
      </c>
      <c r="G244" s="58">
        <f>INDEX(怪物基础属性模板!B:B,MATCH(主线怪物!$F244,怪物基础属性模板!$A:$A,0))*IFERROR(INDEX(怪物属性参数!R:R,MATCH(主线怪物!E244,怪物属性参数!Q:Q,0)),1)</f>
        <v>791</v>
      </c>
      <c r="H244" s="58">
        <f>INDEX(怪物基础属性模板!C:C,MATCH(主线怪物!$F244,怪物基础属性模板!$A:$A,0))*IFERROR(INDEX(怪物属性参数!R:R,MATCH(主线怪物!E244,怪物属性参数!R:R,0)),1)</f>
        <v>354</v>
      </c>
      <c r="I244" s="58">
        <f>INT(INDEX(怪物基础属性模板!D:D,MATCH(主线怪物!$F244,怪物基础属性模板!$A:$A,0))*IFERROR(INDEX(怪物属性参数!R:R,MATCH(主线怪物!E244,怪物属性参数!S:S,0)),1)*INDEX(主线关卡!E:E,MATCH(主线怪物!B244&amp;主线怪物!C244,主线关卡!A:A,0)))</f>
        <v>4355</v>
      </c>
      <c r="J244" s="58">
        <v>0</v>
      </c>
      <c r="K244" s="58">
        <v>0</v>
      </c>
      <c r="L244" s="58">
        <v>0</v>
      </c>
      <c r="M244" s="58">
        <v>0</v>
      </c>
      <c r="N244" s="58">
        <v>300</v>
      </c>
      <c r="O244" s="58">
        <v>0</v>
      </c>
      <c r="P244" s="58">
        <v>0</v>
      </c>
      <c r="Q244" s="58">
        <f>IFERROR(INDEX(怪物属性参数!AD:AD,MATCH(主线怪物!E244,怪物属性参数!Q:Q,0)),IF(MOD(A244,2)=0,1303015,1301001))</f>
        <v>1801002</v>
      </c>
      <c r="R244" s="15"/>
      <c r="S244" s="58" t="str">
        <f t="shared" si="14"/>
        <v>0</v>
      </c>
      <c r="T244" s="58">
        <f>IFERROR(INDEX(怪物属性参数!AA:AA,MATCH(主线怪物!E244,怪物属性参数!Q:Q,0)),"0")</f>
        <v>1</v>
      </c>
      <c r="U244" s="58">
        <f>IFERROR(INDEX(怪物属性参数!AB:AB,MATCH(主线怪物!E244,怪物属性参数!Q:Q,0)),"999")</f>
        <v>999</v>
      </c>
      <c r="V244" s="58">
        <f>IFERROR(INDEX(怪物属性参数!AC:AC,MATCH(主线怪物!E244,怪物属性参数!Q:Q,0)),"0")</f>
        <v>2</v>
      </c>
      <c r="W244" s="58" t="str">
        <f t="shared" si="15"/>
        <v>双刃鬼兵</v>
      </c>
    </row>
    <row r="245" spans="1:23" ht="16.5" x14ac:dyDescent="0.2">
      <c r="A245" s="58">
        <f t="shared" si="16"/>
        <v>10242</v>
      </c>
      <c r="B245" s="58">
        <v>4</v>
      </c>
      <c r="C245" s="58">
        <f t="shared" si="13"/>
        <v>11</v>
      </c>
      <c r="D245" s="58" t="s">
        <v>36</v>
      </c>
      <c r="E245" s="58" t="str">
        <f>HLOOKUP(D245,主线关卡!$H:$M,MATCH(B245&amp;C245,主线关卡!$A:$A,0),FALSE)</f>
        <v/>
      </c>
      <c r="F245" s="58">
        <f>INDEX(主线关卡!D:D,MATCH(主线怪物!B245&amp;主线怪物!C245,主线关卡!A:A,0))</f>
        <v>41</v>
      </c>
      <c r="G245" s="58">
        <f>INDEX(怪物基础属性模板!B:B,MATCH(主线怪物!$F245,怪物基础属性模板!$A:$A,0))*IFERROR(INDEX(怪物属性参数!R:R,MATCH(主线怪物!E245,怪物属性参数!Q:Q,0)),1)</f>
        <v>791</v>
      </c>
      <c r="H245" s="58">
        <f>INDEX(怪物基础属性模板!C:C,MATCH(主线怪物!$F245,怪物基础属性模板!$A:$A,0))*IFERROR(INDEX(怪物属性参数!R:R,MATCH(主线怪物!E245,怪物属性参数!R:R,0)),1)</f>
        <v>354</v>
      </c>
      <c r="I245" s="58">
        <f>INT(INDEX(怪物基础属性模板!D:D,MATCH(主线怪物!$F245,怪物基础属性模板!$A:$A,0))*IFERROR(INDEX(怪物属性参数!R:R,MATCH(主线怪物!E245,怪物属性参数!S:S,0)),1)*INDEX(主线关卡!E:E,MATCH(主线怪物!B245&amp;主线怪物!C245,主线关卡!A:A,0)))</f>
        <v>4355</v>
      </c>
      <c r="J245" s="58">
        <v>0</v>
      </c>
      <c r="K245" s="58">
        <v>0</v>
      </c>
      <c r="L245" s="58">
        <v>0</v>
      </c>
      <c r="M245" s="58">
        <v>0</v>
      </c>
      <c r="N245" s="58">
        <v>300</v>
      </c>
      <c r="O245" s="58">
        <v>0</v>
      </c>
      <c r="P245" s="58">
        <v>0</v>
      </c>
      <c r="Q245" s="58">
        <f>IFERROR(INDEX(怪物属性参数!AD:AD,MATCH(主线怪物!E245,怪物属性参数!Q:Q,0)),IF(MOD(A245,2)=0,1303015,1301001))</f>
        <v>1303015</v>
      </c>
      <c r="R245" s="15"/>
      <c r="S245" s="58" t="str">
        <f t="shared" si="14"/>
        <v>0</v>
      </c>
      <c r="T245" s="58" t="str">
        <f>IFERROR(INDEX(怪物属性参数!AA:AA,MATCH(主线怪物!E245,怪物属性参数!Q:Q,0)),"0")</f>
        <v>0</v>
      </c>
      <c r="U245" s="58" t="str">
        <f>IFERROR(INDEX(怪物属性参数!AB:AB,MATCH(主线怪物!E245,怪物属性参数!Q:Q,0)),"999")</f>
        <v>999</v>
      </c>
      <c r="V245" s="58" t="str">
        <f>IFERROR(INDEX(怪物属性参数!AC:AC,MATCH(主线怪物!E245,怪物属性参数!Q:Q,0)),"0")</f>
        <v>0</v>
      </c>
      <c r="W245" s="58" t="str">
        <f t="shared" si="15"/>
        <v>于禁</v>
      </c>
    </row>
    <row r="246" spans="1:23" ht="16.5" x14ac:dyDescent="0.2">
      <c r="A246" s="58">
        <f t="shared" si="16"/>
        <v>10243</v>
      </c>
      <c r="B246" s="58">
        <v>4</v>
      </c>
      <c r="C246" s="58">
        <f t="shared" si="13"/>
        <v>11</v>
      </c>
      <c r="D246" s="58" t="s">
        <v>40</v>
      </c>
      <c r="E246" s="58" t="str">
        <f>HLOOKUP(D246,主线关卡!$H:$M,MATCH(B246&amp;C246,主线关卡!$A:$A,0),FALSE)</f>
        <v>砍刀鬼兵</v>
      </c>
      <c r="F246" s="58">
        <f>INDEX(主线关卡!D:D,MATCH(主线怪物!B246&amp;主线怪物!C246,主线关卡!A:A,0))</f>
        <v>41</v>
      </c>
      <c r="G246" s="58">
        <f>INDEX(怪物基础属性模板!B:B,MATCH(主线怪物!$F246,怪物基础属性模板!$A:$A,0))*IFERROR(INDEX(怪物属性参数!R:R,MATCH(主线怪物!E246,怪物属性参数!Q:Q,0)),1)</f>
        <v>791</v>
      </c>
      <c r="H246" s="58">
        <f>INDEX(怪物基础属性模板!C:C,MATCH(主线怪物!$F246,怪物基础属性模板!$A:$A,0))*IFERROR(INDEX(怪物属性参数!R:R,MATCH(主线怪物!E246,怪物属性参数!R:R,0)),1)</f>
        <v>354</v>
      </c>
      <c r="I246" s="58">
        <f>INT(INDEX(怪物基础属性模板!D:D,MATCH(主线怪物!$F246,怪物基础属性模板!$A:$A,0))*IFERROR(INDEX(怪物属性参数!R:R,MATCH(主线怪物!E246,怪物属性参数!S:S,0)),1)*INDEX(主线关卡!E:E,MATCH(主线怪物!B246&amp;主线怪物!C246,主线关卡!A:A,0)))</f>
        <v>4355</v>
      </c>
      <c r="J246" s="58">
        <v>0</v>
      </c>
      <c r="K246" s="58">
        <v>0</v>
      </c>
      <c r="L246" s="58">
        <v>0</v>
      </c>
      <c r="M246" s="58">
        <v>0</v>
      </c>
      <c r="N246" s="58">
        <v>300</v>
      </c>
      <c r="O246" s="58">
        <v>0</v>
      </c>
      <c r="P246" s="58">
        <v>0</v>
      </c>
      <c r="Q246" s="58">
        <f>IFERROR(INDEX(怪物属性参数!AD:AD,MATCH(主线怪物!E246,怪物属性参数!Q:Q,0)),IF(MOD(A246,2)=0,1303015,1301001))</f>
        <v>1801001</v>
      </c>
      <c r="R246" s="15"/>
      <c r="S246" s="58" t="str">
        <f t="shared" si="14"/>
        <v>0</v>
      </c>
      <c r="T246" s="58">
        <f>IFERROR(INDEX(怪物属性参数!AA:AA,MATCH(主线怪物!E246,怪物属性参数!Q:Q,0)),"0")</f>
        <v>1</v>
      </c>
      <c r="U246" s="58">
        <f>IFERROR(INDEX(怪物属性参数!AB:AB,MATCH(主线怪物!E246,怪物属性参数!Q:Q,0)),"999")</f>
        <v>999</v>
      </c>
      <c r="V246" s="58">
        <f>IFERROR(INDEX(怪物属性参数!AC:AC,MATCH(主线怪物!E246,怪物属性参数!Q:Q,0)),"0")</f>
        <v>1</v>
      </c>
      <c r="W246" s="58" t="str">
        <f t="shared" si="15"/>
        <v>砍刀鬼兵</v>
      </c>
    </row>
    <row r="247" spans="1:23" ht="16.5" x14ac:dyDescent="0.2">
      <c r="A247" s="58">
        <f t="shared" si="16"/>
        <v>10244</v>
      </c>
      <c r="B247" s="58">
        <v>4</v>
      </c>
      <c r="C247" s="58">
        <f t="shared" si="13"/>
        <v>11</v>
      </c>
      <c r="D247" s="58" t="s">
        <v>37</v>
      </c>
      <c r="E247" s="58" t="str">
        <f>HLOOKUP(D247,主线关卡!$H:$M,MATCH(B247&amp;C247,主线关卡!$A:$A,0),FALSE)</f>
        <v/>
      </c>
      <c r="F247" s="58">
        <f>INDEX(主线关卡!D:D,MATCH(主线怪物!B247&amp;主线怪物!C247,主线关卡!A:A,0))</f>
        <v>41</v>
      </c>
      <c r="G247" s="58">
        <f>INDEX(怪物基础属性模板!B:B,MATCH(主线怪物!$F247,怪物基础属性模板!$A:$A,0))*IFERROR(INDEX(怪物属性参数!R:R,MATCH(主线怪物!E247,怪物属性参数!Q:Q,0)),1)</f>
        <v>791</v>
      </c>
      <c r="H247" s="58">
        <f>INDEX(怪物基础属性模板!C:C,MATCH(主线怪物!$F247,怪物基础属性模板!$A:$A,0))*IFERROR(INDEX(怪物属性参数!R:R,MATCH(主线怪物!E247,怪物属性参数!R:R,0)),1)</f>
        <v>354</v>
      </c>
      <c r="I247" s="58">
        <f>INT(INDEX(怪物基础属性模板!D:D,MATCH(主线怪物!$F247,怪物基础属性模板!$A:$A,0))*IFERROR(INDEX(怪物属性参数!R:R,MATCH(主线怪物!E247,怪物属性参数!S:S,0)),1)*INDEX(主线关卡!E:E,MATCH(主线怪物!B247&amp;主线怪物!C247,主线关卡!A:A,0)))</f>
        <v>4355</v>
      </c>
      <c r="J247" s="58">
        <v>0</v>
      </c>
      <c r="K247" s="58">
        <v>0</v>
      </c>
      <c r="L247" s="58">
        <v>0</v>
      </c>
      <c r="M247" s="58">
        <v>0</v>
      </c>
      <c r="N247" s="58">
        <v>300</v>
      </c>
      <c r="O247" s="58">
        <v>0</v>
      </c>
      <c r="P247" s="58">
        <v>0</v>
      </c>
      <c r="Q247" s="58">
        <f>IFERROR(INDEX(怪物属性参数!AD:AD,MATCH(主线怪物!E247,怪物属性参数!Q:Q,0)),IF(MOD(A247,2)=0,1303015,1301001))</f>
        <v>1303015</v>
      </c>
      <c r="R247" s="15"/>
      <c r="S247" s="58" t="str">
        <f t="shared" si="14"/>
        <v>0</v>
      </c>
      <c r="T247" s="58" t="str">
        <f>IFERROR(INDEX(怪物属性参数!AA:AA,MATCH(主线怪物!E247,怪物属性参数!Q:Q,0)),"0")</f>
        <v>0</v>
      </c>
      <c r="U247" s="58" t="str">
        <f>IFERROR(INDEX(怪物属性参数!AB:AB,MATCH(主线怪物!E247,怪物属性参数!Q:Q,0)),"999")</f>
        <v>999</v>
      </c>
      <c r="V247" s="58" t="str">
        <f>IFERROR(INDEX(怪物属性参数!AC:AC,MATCH(主线怪物!E247,怪物属性参数!Q:Q,0)),"0")</f>
        <v>0</v>
      </c>
      <c r="W247" s="58" t="str">
        <f t="shared" si="15"/>
        <v>于禁</v>
      </c>
    </row>
    <row r="248" spans="1:23" ht="16.5" x14ac:dyDescent="0.2">
      <c r="A248" s="58">
        <f t="shared" si="16"/>
        <v>10245</v>
      </c>
      <c r="B248" s="58">
        <v>4</v>
      </c>
      <c r="C248" s="58">
        <f t="shared" si="13"/>
        <v>11</v>
      </c>
      <c r="D248" s="58" t="s">
        <v>41</v>
      </c>
      <c r="E248" s="58" t="str">
        <f>HLOOKUP(D248,主线关卡!$H:$M,MATCH(B248&amp;C248,主线关卡!$A:$A,0),FALSE)</f>
        <v>双刃鬼兵</v>
      </c>
      <c r="F248" s="58">
        <f>INDEX(主线关卡!D:D,MATCH(主线怪物!B248&amp;主线怪物!C248,主线关卡!A:A,0))</f>
        <v>41</v>
      </c>
      <c r="G248" s="58">
        <f>INDEX(怪物基础属性模板!B:B,MATCH(主线怪物!$F248,怪物基础属性模板!$A:$A,0))*IFERROR(INDEX(怪物属性参数!R:R,MATCH(主线怪物!E248,怪物属性参数!Q:Q,0)),1)</f>
        <v>791</v>
      </c>
      <c r="H248" s="58">
        <f>INDEX(怪物基础属性模板!C:C,MATCH(主线怪物!$F248,怪物基础属性模板!$A:$A,0))*IFERROR(INDEX(怪物属性参数!R:R,MATCH(主线怪物!E248,怪物属性参数!R:R,0)),1)</f>
        <v>354</v>
      </c>
      <c r="I248" s="58">
        <f>INT(INDEX(怪物基础属性模板!D:D,MATCH(主线怪物!$F248,怪物基础属性模板!$A:$A,0))*IFERROR(INDEX(怪物属性参数!R:R,MATCH(主线怪物!E248,怪物属性参数!S:S,0)),1)*INDEX(主线关卡!E:E,MATCH(主线怪物!B248&amp;主线怪物!C248,主线关卡!A:A,0)))</f>
        <v>4355</v>
      </c>
      <c r="J248" s="58">
        <v>0</v>
      </c>
      <c r="K248" s="58">
        <v>0</v>
      </c>
      <c r="L248" s="58">
        <v>0</v>
      </c>
      <c r="M248" s="58">
        <v>0</v>
      </c>
      <c r="N248" s="58">
        <v>300</v>
      </c>
      <c r="O248" s="58">
        <v>0</v>
      </c>
      <c r="P248" s="58">
        <v>0</v>
      </c>
      <c r="Q248" s="58">
        <f>IFERROR(INDEX(怪物属性参数!AD:AD,MATCH(主线怪物!E248,怪物属性参数!Q:Q,0)),IF(MOD(A248,2)=0,1303015,1301001))</f>
        <v>1801002</v>
      </c>
      <c r="R248" s="15"/>
      <c r="S248" s="58" t="str">
        <f t="shared" si="14"/>
        <v>0</v>
      </c>
      <c r="T248" s="58">
        <f>IFERROR(INDEX(怪物属性参数!AA:AA,MATCH(主线怪物!E248,怪物属性参数!Q:Q,0)),"0")</f>
        <v>1</v>
      </c>
      <c r="U248" s="58">
        <f>IFERROR(INDEX(怪物属性参数!AB:AB,MATCH(主线怪物!E248,怪物属性参数!Q:Q,0)),"999")</f>
        <v>999</v>
      </c>
      <c r="V248" s="58">
        <f>IFERROR(INDEX(怪物属性参数!AC:AC,MATCH(主线怪物!E248,怪物属性参数!Q:Q,0)),"0")</f>
        <v>2</v>
      </c>
      <c r="W248" s="58" t="str">
        <f t="shared" si="15"/>
        <v>双刃鬼兵</v>
      </c>
    </row>
    <row r="249" spans="1:23" ht="16.5" x14ac:dyDescent="0.2">
      <c r="A249" s="58">
        <f t="shared" si="16"/>
        <v>10246</v>
      </c>
      <c r="B249" s="58">
        <v>4</v>
      </c>
      <c r="C249" s="58">
        <f t="shared" si="13"/>
        <v>11</v>
      </c>
      <c r="D249" s="58" t="s">
        <v>38</v>
      </c>
      <c r="E249" s="58" t="str">
        <f>HLOOKUP(D249,主线关卡!$H:$M,MATCH(B249&amp;C249,主线关卡!$A:$A,0),FALSE)</f>
        <v/>
      </c>
      <c r="F249" s="58">
        <f>INDEX(主线关卡!D:D,MATCH(主线怪物!B249&amp;主线怪物!C249,主线关卡!A:A,0))</f>
        <v>41</v>
      </c>
      <c r="G249" s="58">
        <f>INDEX(怪物基础属性模板!B:B,MATCH(主线怪物!$F249,怪物基础属性模板!$A:$A,0))*IFERROR(INDEX(怪物属性参数!R:R,MATCH(主线怪物!E249,怪物属性参数!Q:Q,0)),1)</f>
        <v>791</v>
      </c>
      <c r="H249" s="58">
        <f>INDEX(怪物基础属性模板!C:C,MATCH(主线怪物!$F249,怪物基础属性模板!$A:$A,0))*IFERROR(INDEX(怪物属性参数!R:R,MATCH(主线怪物!E249,怪物属性参数!R:R,0)),1)</f>
        <v>354</v>
      </c>
      <c r="I249" s="58">
        <f>INT(INDEX(怪物基础属性模板!D:D,MATCH(主线怪物!$F249,怪物基础属性模板!$A:$A,0))*IFERROR(INDEX(怪物属性参数!R:R,MATCH(主线怪物!E249,怪物属性参数!S:S,0)),1)*INDEX(主线关卡!E:E,MATCH(主线怪物!B249&amp;主线怪物!C249,主线关卡!A:A,0)))</f>
        <v>4355</v>
      </c>
      <c r="J249" s="58">
        <v>0</v>
      </c>
      <c r="K249" s="58">
        <v>0</v>
      </c>
      <c r="L249" s="58">
        <v>0</v>
      </c>
      <c r="M249" s="58">
        <v>0</v>
      </c>
      <c r="N249" s="58">
        <v>300</v>
      </c>
      <c r="O249" s="58">
        <v>0</v>
      </c>
      <c r="P249" s="58">
        <v>0</v>
      </c>
      <c r="Q249" s="58">
        <f>IFERROR(INDEX(怪物属性参数!AD:AD,MATCH(主线怪物!E249,怪物属性参数!Q:Q,0)),IF(MOD(A249,2)=0,1303015,1301001))</f>
        <v>1303015</v>
      </c>
      <c r="R249" s="15"/>
      <c r="S249" s="58" t="str">
        <f t="shared" si="14"/>
        <v>0</v>
      </c>
      <c r="T249" s="58" t="str">
        <f>IFERROR(INDEX(怪物属性参数!AA:AA,MATCH(主线怪物!E249,怪物属性参数!Q:Q,0)),"0")</f>
        <v>0</v>
      </c>
      <c r="U249" s="58" t="str">
        <f>IFERROR(INDEX(怪物属性参数!AB:AB,MATCH(主线怪物!E249,怪物属性参数!Q:Q,0)),"999")</f>
        <v>999</v>
      </c>
      <c r="V249" s="58" t="str">
        <f>IFERROR(INDEX(怪物属性参数!AC:AC,MATCH(主线怪物!E249,怪物属性参数!Q:Q,0)),"0")</f>
        <v>0</v>
      </c>
      <c r="W249" s="58" t="str">
        <f t="shared" si="15"/>
        <v>于禁</v>
      </c>
    </row>
    <row r="250" spans="1:23" ht="16.5" x14ac:dyDescent="0.2">
      <c r="A250" s="58">
        <f t="shared" si="16"/>
        <v>10247</v>
      </c>
      <c r="B250" s="58">
        <v>4</v>
      </c>
      <c r="C250" s="58">
        <f t="shared" si="13"/>
        <v>12</v>
      </c>
      <c r="D250" s="58" t="s">
        <v>39</v>
      </c>
      <c r="E250" s="58" t="str">
        <f>HLOOKUP(D250,主线关卡!$H:$M,MATCH(B250&amp;C250,主线关卡!$A:$A,0),FALSE)</f>
        <v>小蜘蛛</v>
      </c>
      <c r="F250" s="58">
        <f>INDEX(主线关卡!D:D,MATCH(主线怪物!B250&amp;主线怪物!C250,主线关卡!A:A,0))</f>
        <v>42</v>
      </c>
      <c r="G250" s="58">
        <f>INDEX(怪物基础属性模板!B:B,MATCH(主线怪物!$F250,怪物基础属性模板!$A:$A,0))*IFERROR(INDEX(怪物属性参数!R:R,MATCH(主线怪物!E250,怪物属性参数!Q:Q,0)),1)</f>
        <v>815</v>
      </c>
      <c r="H250" s="58">
        <f>INDEX(怪物基础属性模板!C:C,MATCH(主线怪物!$F250,怪物基础属性模板!$A:$A,0))*IFERROR(INDEX(怪物属性参数!R:R,MATCH(主线怪物!E250,怪物属性参数!R:R,0)),1)</f>
        <v>366</v>
      </c>
      <c r="I250" s="58">
        <f>INT(INDEX(怪物基础属性模板!D:D,MATCH(主线怪物!$F250,怪物基础属性模板!$A:$A,0))*IFERROR(INDEX(怪物属性参数!R:R,MATCH(主线怪物!E250,怪物属性参数!S:S,0)),1)*INDEX(主线关卡!E:E,MATCH(主线怪物!B250&amp;主线怪物!C250,主线关卡!A:A,0)))</f>
        <v>4475</v>
      </c>
      <c r="J250" s="58">
        <v>0</v>
      </c>
      <c r="K250" s="58">
        <v>0</v>
      </c>
      <c r="L250" s="58">
        <v>0</v>
      </c>
      <c r="M250" s="58">
        <v>0</v>
      </c>
      <c r="N250" s="58">
        <v>300</v>
      </c>
      <c r="O250" s="58">
        <v>0</v>
      </c>
      <c r="P250" s="58">
        <v>0</v>
      </c>
      <c r="Q250" s="58">
        <f>IFERROR(INDEX(怪物属性参数!AD:AD,MATCH(主线怪物!E250,怪物属性参数!Q:Q,0)),IF(MOD(A250,2)=0,1303015,1301001))</f>
        <v>1801010</v>
      </c>
      <c r="R250" s="15"/>
      <c r="S250" s="58" t="str">
        <f t="shared" si="14"/>
        <v>0</v>
      </c>
      <c r="T250" s="58">
        <f>IFERROR(INDEX(怪物属性参数!AA:AA,MATCH(主线怪物!E250,怪物属性参数!Q:Q,0)),"0")</f>
        <v>1</v>
      </c>
      <c r="U250" s="58">
        <f>IFERROR(INDEX(怪物属性参数!AB:AB,MATCH(主线怪物!E250,怪物属性参数!Q:Q,0)),"999")</f>
        <v>999</v>
      </c>
      <c r="V250" s="58">
        <f>IFERROR(INDEX(怪物属性参数!AC:AC,MATCH(主线怪物!E250,怪物属性参数!Q:Q,0)),"0")</f>
        <v>2</v>
      </c>
      <c r="W250" s="58" t="str">
        <f t="shared" si="15"/>
        <v>小蜘蛛</v>
      </c>
    </row>
    <row r="251" spans="1:23" ht="16.5" x14ac:dyDescent="0.2">
      <c r="A251" s="58">
        <f t="shared" si="16"/>
        <v>10248</v>
      </c>
      <c r="B251" s="58">
        <v>4</v>
      </c>
      <c r="C251" s="58">
        <f t="shared" si="13"/>
        <v>12</v>
      </c>
      <c r="D251" s="58" t="s">
        <v>36</v>
      </c>
      <c r="E251" s="58" t="str">
        <f>HLOOKUP(D251,主线关卡!$H:$M,MATCH(B251&amp;C251,主线关卡!$A:$A,0),FALSE)</f>
        <v/>
      </c>
      <c r="F251" s="58">
        <f>INDEX(主线关卡!D:D,MATCH(主线怪物!B251&amp;主线怪物!C251,主线关卡!A:A,0))</f>
        <v>42</v>
      </c>
      <c r="G251" s="58">
        <f>INDEX(怪物基础属性模板!B:B,MATCH(主线怪物!$F251,怪物基础属性模板!$A:$A,0))*IFERROR(INDEX(怪物属性参数!R:R,MATCH(主线怪物!E251,怪物属性参数!Q:Q,0)),1)</f>
        <v>815</v>
      </c>
      <c r="H251" s="58">
        <f>INDEX(怪物基础属性模板!C:C,MATCH(主线怪物!$F251,怪物基础属性模板!$A:$A,0))*IFERROR(INDEX(怪物属性参数!R:R,MATCH(主线怪物!E251,怪物属性参数!R:R,0)),1)</f>
        <v>366</v>
      </c>
      <c r="I251" s="58">
        <f>INT(INDEX(怪物基础属性模板!D:D,MATCH(主线怪物!$F251,怪物基础属性模板!$A:$A,0))*IFERROR(INDEX(怪物属性参数!R:R,MATCH(主线怪物!E251,怪物属性参数!S:S,0)),1)*INDEX(主线关卡!E:E,MATCH(主线怪物!B251&amp;主线怪物!C251,主线关卡!A:A,0)))</f>
        <v>4475</v>
      </c>
      <c r="J251" s="58">
        <v>0</v>
      </c>
      <c r="K251" s="58">
        <v>0</v>
      </c>
      <c r="L251" s="58">
        <v>0</v>
      </c>
      <c r="M251" s="58">
        <v>0</v>
      </c>
      <c r="N251" s="58">
        <v>300</v>
      </c>
      <c r="O251" s="58">
        <v>0</v>
      </c>
      <c r="P251" s="58">
        <v>0</v>
      </c>
      <c r="Q251" s="58">
        <f>IFERROR(INDEX(怪物属性参数!AD:AD,MATCH(主线怪物!E251,怪物属性参数!Q:Q,0)),IF(MOD(A251,2)=0,1303015,1301001))</f>
        <v>1303015</v>
      </c>
      <c r="R251" s="15"/>
      <c r="S251" s="58" t="str">
        <f t="shared" si="14"/>
        <v>0</v>
      </c>
      <c r="T251" s="58" t="str">
        <f>IFERROR(INDEX(怪物属性参数!AA:AA,MATCH(主线怪物!E251,怪物属性参数!Q:Q,0)),"0")</f>
        <v>0</v>
      </c>
      <c r="U251" s="58" t="str">
        <f>IFERROR(INDEX(怪物属性参数!AB:AB,MATCH(主线怪物!E251,怪物属性参数!Q:Q,0)),"999")</f>
        <v>999</v>
      </c>
      <c r="V251" s="58" t="str">
        <f>IFERROR(INDEX(怪物属性参数!AC:AC,MATCH(主线怪物!E251,怪物属性参数!Q:Q,0)),"0")</f>
        <v>0</v>
      </c>
      <c r="W251" s="58" t="str">
        <f t="shared" si="15"/>
        <v>于禁</v>
      </c>
    </row>
    <row r="252" spans="1:23" ht="16.5" x14ac:dyDescent="0.2">
      <c r="A252" s="58">
        <f t="shared" si="16"/>
        <v>10249</v>
      </c>
      <c r="B252" s="58">
        <v>4</v>
      </c>
      <c r="C252" s="58">
        <f t="shared" si="13"/>
        <v>12</v>
      </c>
      <c r="D252" s="58" t="s">
        <v>40</v>
      </c>
      <c r="E252" s="58" t="str">
        <f>HLOOKUP(D252,主线关卡!$H:$M,MATCH(B252&amp;C252,主线关卡!$A:$A,0),FALSE)</f>
        <v>小蜘蛛</v>
      </c>
      <c r="F252" s="58">
        <f>INDEX(主线关卡!D:D,MATCH(主线怪物!B252&amp;主线怪物!C252,主线关卡!A:A,0))</f>
        <v>42</v>
      </c>
      <c r="G252" s="58">
        <f>INDEX(怪物基础属性模板!B:B,MATCH(主线怪物!$F252,怪物基础属性模板!$A:$A,0))*IFERROR(INDEX(怪物属性参数!R:R,MATCH(主线怪物!E252,怪物属性参数!Q:Q,0)),1)</f>
        <v>815</v>
      </c>
      <c r="H252" s="58">
        <f>INDEX(怪物基础属性模板!C:C,MATCH(主线怪物!$F252,怪物基础属性模板!$A:$A,0))*IFERROR(INDEX(怪物属性参数!R:R,MATCH(主线怪物!E252,怪物属性参数!R:R,0)),1)</f>
        <v>366</v>
      </c>
      <c r="I252" s="58">
        <f>INT(INDEX(怪物基础属性模板!D:D,MATCH(主线怪物!$F252,怪物基础属性模板!$A:$A,0))*IFERROR(INDEX(怪物属性参数!R:R,MATCH(主线怪物!E252,怪物属性参数!S:S,0)),1)*INDEX(主线关卡!E:E,MATCH(主线怪物!B252&amp;主线怪物!C252,主线关卡!A:A,0)))</f>
        <v>4475</v>
      </c>
      <c r="J252" s="58">
        <v>0</v>
      </c>
      <c r="K252" s="58">
        <v>0</v>
      </c>
      <c r="L252" s="58">
        <v>0</v>
      </c>
      <c r="M252" s="58">
        <v>0</v>
      </c>
      <c r="N252" s="58">
        <v>300</v>
      </c>
      <c r="O252" s="58">
        <v>0</v>
      </c>
      <c r="P252" s="58">
        <v>0</v>
      </c>
      <c r="Q252" s="58">
        <f>IFERROR(INDEX(怪物属性参数!AD:AD,MATCH(主线怪物!E252,怪物属性参数!Q:Q,0)),IF(MOD(A252,2)=0,1303015,1301001))</f>
        <v>1801010</v>
      </c>
      <c r="R252" s="15"/>
      <c r="S252" s="58" t="str">
        <f t="shared" si="14"/>
        <v>0</v>
      </c>
      <c r="T252" s="58">
        <f>IFERROR(INDEX(怪物属性参数!AA:AA,MATCH(主线怪物!E252,怪物属性参数!Q:Q,0)),"0")</f>
        <v>1</v>
      </c>
      <c r="U252" s="58">
        <f>IFERROR(INDEX(怪物属性参数!AB:AB,MATCH(主线怪物!E252,怪物属性参数!Q:Q,0)),"999")</f>
        <v>999</v>
      </c>
      <c r="V252" s="58">
        <f>IFERROR(INDEX(怪物属性参数!AC:AC,MATCH(主线怪物!E252,怪物属性参数!Q:Q,0)),"0")</f>
        <v>2</v>
      </c>
      <c r="W252" s="58" t="str">
        <f t="shared" si="15"/>
        <v>小蜘蛛</v>
      </c>
    </row>
    <row r="253" spans="1:23" ht="16.5" x14ac:dyDescent="0.2">
      <c r="A253" s="58">
        <f t="shared" si="16"/>
        <v>10250</v>
      </c>
      <c r="B253" s="58">
        <v>4</v>
      </c>
      <c r="C253" s="58">
        <f t="shared" si="13"/>
        <v>12</v>
      </c>
      <c r="D253" s="58" t="s">
        <v>37</v>
      </c>
      <c r="E253" s="58" t="str">
        <f>HLOOKUP(D253,主线关卡!$H:$M,MATCH(B253&amp;C253,主线关卡!$A:$A,0),FALSE)</f>
        <v/>
      </c>
      <c r="F253" s="58">
        <f>INDEX(主线关卡!D:D,MATCH(主线怪物!B253&amp;主线怪物!C253,主线关卡!A:A,0))</f>
        <v>42</v>
      </c>
      <c r="G253" s="58">
        <f>INDEX(怪物基础属性模板!B:B,MATCH(主线怪物!$F253,怪物基础属性模板!$A:$A,0))*IFERROR(INDEX(怪物属性参数!R:R,MATCH(主线怪物!E253,怪物属性参数!Q:Q,0)),1)</f>
        <v>815</v>
      </c>
      <c r="H253" s="58">
        <f>INDEX(怪物基础属性模板!C:C,MATCH(主线怪物!$F253,怪物基础属性模板!$A:$A,0))*IFERROR(INDEX(怪物属性参数!R:R,MATCH(主线怪物!E253,怪物属性参数!R:R,0)),1)</f>
        <v>366</v>
      </c>
      <c r="I253" s="58">
        <f>INT(INDEX(怪物基础属性模板!D:D,MATCH(主线怪物!$F253,怪物基础属性模板!$A:$A,0))*IFERROR(INDEX(怪物属性参数!R:R,MATCH(主线怪物!E253,怪物属性参数!S:S,0)),1)*INDEX(主线关卡!E:E,MATCH(主线怪物!B253&amp;主线怪物!C253,主线关卡!A:A,0)))</f>
        <v>4475</v>
      </c>
      <c r="J253" s="58">
        <v>0</v>
      </c>
      <c r="K253" s="58">
        <v>0</v>
      </c>
      <c r="L253" s="58">
        <v>0</v>
      </c>
      <c r="M253" s="58">
        <v>0</v>
      </c>
      <c r="N253" s="58">
        <v>300</v>
      </c>
      <c r="O253" s="58">
        <v>0</v>
      </c>
      <c r="P253" s="58">
        <v>0</v>
      </c>
      <c r="Q253" s="58">
        <f>IFERROR(INDEX(怪物属性参数!AD:AD,MATCH(主线怪物!E253,怪物属性参数!Q:Q,0)),IF(MOD(A253,2)=0,1303015,1301001))</f>
        <v>1303015</v>
      </c>
      <c r="R253" s="15"/>
      <c r="S253" s="58" t="str">
        <f t="shared" si="14"/>
        <v>0</v>
      </c>
      <c r="T253" s="58" t="str">
        <f>IFERROR(INDEX(怪物属性参数!AA:AA,MATCH(主线怪物!E253,怪物属性参数!Q:Q,0)),"0")</f>
        <v>0</v>
      </c>
      <c r="U253" s="58" t="str">
        <f>IFERROR(INDEX(怪物属性参数!AB:AB,MATCH(主线怪物!E253,怪物属性参数!Q:Q,0)),"999")</f>
        <v>999</v>
      </c>
      <c r="V253" s="58" t="str">
        <f>IFERROR(INDEX(怪物属性参数!AC:AC,MATCH(主线怪物!E253,怪物属性参数!Q:Q,0)),"0")</f>
        <v>0</v>
      </c>
      <c r="W253" s="58" t="str">
        <f t="shared" si="15"/>
        <v>于禁</v>
      </c>
    </row>
    <row r="254" spans="1:23" ht="16.5" x14ac:dyDescent="0.2">
      <c r="A254" s="58">
        <f t="shared" si="16"/>
        <v>10251</v>
      </c>
      <c r="B254" s="58">
        <v>4</v>
      </c>
      <c r="C254" s="58">
        <f t="shared" si="13"/>
        <v>12</v>
      </c>
      <c r="D254" s="58" t="s">
        <v>41</v>
      </c>
      <c r="E254" s="58" t="str">
        <f>HLOOKUP(D254,主线关卡!$H:$M,MATCH(B254&amp;C254,主线关卡!$A:$A,0),FALSE)</f>
        <v>小蜘蛛</v>
      </c>
      <c r="F254" s="58">
        <f>INDEX(主线关卡!D:D,MATCH(主线怪物!B254&amp;主线怪物!C254,主线关卡!A:A,0))</f>
        <v>42</v>
      </c>
      <c r="G254" s="58">
        <f>INDEX(怪物基础属性模板!B:B,MATCH(主线怪物!$F254,怪物基础属性模板!$A:$A,0))*IFERROR(INDEX(怪物属性参数!R:R,MATCH(主线怪物!E254,怪物属性参数!Q:Q,0)),1)</f>
        <v>815</v>
      </c>
      <c r="H254" s="58">
        <f>INDEX(怪物基础属性模板!C:C,MATCH(主线怪物!$F254,怪物基础属性模板!$A:$A,0))*IFERROR(INDEX(怪物属性参数!R:R,MATCH(主线怪物!E254,怪物属性参数!R:R,0)),1)</f>
        <v>366</v>
      </c>
      <c r="I254" s="58">
        <f>INT(INDEX(怪物基础属性模板!D:D,MATCH(主线怪物!$F254,怪物基础属性模板!$A:$A,0))*IFERROR(INDEX(怪物属性参数!R:R,MATCH(主线怪物!E254,怪物属性参数!S:S,0)),1)*INDEX(主线关卡!E:E,MATCH(主线怪物!B254&amp;主线怪物!C254,主线关卡!A:A,0)))</f>
        <v>4475</v>
      </c>
      <c r="J254" s="58">
        <v>0</v>
      </c>
      <c r="K254" s="58">
        <v>0</v>
      </c>
      <c r="L254" s="58">
        <v>0</v>
      </c>
      <c r="M254" s="58">
        <v>0</v>
      </c>
      <c r="N254" s="58">
        <v>300</v>
      </c>
      <c r="O254" s="58">
        <v>0</v>
      </c>
      <c r="P254" s="58">
        <v>0</v>
      </c>
      <c r="Q254" s="58">
        <f>IFERROR(INDEX(怪物属性参数!AD:AD,MATCH(主线怪物!E254,怪物属性参数!Q:Q,0)),IF(MOD(A254,2)=0,1303015,1301001))</f>
        <v>1801010</v>
      </c>
      <c r="R254" s="15"/>
      <c r="S254" s="58" t="str">
        <f t="shared" si="14"/>
        <v>0</v>
      </c>
      <c r="T254" s="58">
        <f>IFERROR(INDEX(怪物属性参数!AA:AA,MATCH(主线怪物!E254,怪物属性参数!Q:Q,0)),"0")</f>
        <v>1</v>
      </c>
      <c r="U254" s="58">
        <f>IFERROR(INDEX(怪物属性参数!AB:AB,MATCH(主线怪物!E254,怪物属性参数!Q:Q,0)),"999")</f>
        <v>999</v>
      </c>
      <c r="V254" s="58">
        <f>IFERROR(INDEX(怪物属性参数!AC:AC,MATCH(主线怪物!E254,怪物属性参数!Q:Q,0)),"0")</f>
        <v>2</v>
      </c>
      <c r="W254" s="58" t="str">
        <f t="shared" si="15"/>
        <v>小蜘蛛</v>
      </c>
    </row>
    <row r="255" spans="1:23" ht="16.5" x14ac:dyDescent="0.2">
      <c r="A255" s="58">
        <f t="shared" si="16"/>
        <v>10252</v>
      </c>
      <c r="B255" s="58">
        <v>4</v>
      </c>
      <c r="C255" s="58">
        <f t="shared" ref="C255:C273" si="17">C249+1</f>
        <v>12</v>
      </c>
      <c r="D255" s="58" t="s">
        <v>38</v>
      </c>
      <c r="E255" s="58" t="str">
        <f>HLOOKUP(D255,主线关卡!$H:$M,MATCH(B255&amp;C255,主线关卡!$A:$A,0),FALSE)</f>
        <v/>
      </c>
      <c r="F255" s="58">
        <f>INDEX(主线关卡!D:D,MATCH(主线怪物!B255&amp;主线怪物!C255,主线关卡!A:A,0))</f>
        <v>42</v>
      </c>
      <c r="G255" s="58">
        <f>INDEX(怪物基础属性模板!B:B,MATCH(主线怪物!$F255,怪物基础属性模板!$A:$A,0))*IFERROR(INDEX(怪物属性参数!R:R,MATCH(主线怪物!E255,怪物属性参数!Q:Q,0)),1)</f>
        <v>815</v>
      </c>
      <c r="H255" s="58">
        <f>INDEX(怪物基础属性模板!C:C,MATCH(主线怪物!$F255,怪物基础属性模板!$A:$A,0))*IFERROR(INDEX(怪物属性参数!R:R,MATCH(主线怪物!E255,怪物属性参数!R:R,0)),1)</f>
        <v>366</v>
      </c>
      <c r="I255" s="58">
        <f>INT(INDEX(怪物基础属性模板!D:D,MATCH(主线怪物!$F255,怪物基础属性模板!$A:$A,0))*IFERROR(INDEX(怪物属性参数!R:R,MATCH(主线怪物!E255,怪物属性参数!S:S,0)),1)*INDEX(主线关卡!E:E,MATCH(主线怪物!B255&amp;主线怪物!C255,主线关卡!A:A,0)))</f>
        <v>4475</v>
      </c>
      <c r="J255" s="58">
        <v>0</v>
      </c>
      <c r="K255" s="58">
        <v>0</v>
      </c>
      <c r="L255" s="58">
        <v>0</v>
      </c>
      <c r="M255" s="58">
        <v>0</v>
      </c>
      <c r="N255" s="58">
        <v>300</v>
      </c>
      <c r="O255" s="58">
        <v>0</v>
      </c>
      <c r="P255" s="58">
        <v>0</v>
      </c>
      <c r="Q255" s="58">
        <f>IFERROR(INDEX(怪物属性参数!AD:AD,MATCH(主线怪物!E255,怪物属性参数!Q:Q,0)),IF(MOD(A255,2)=0,1303015,1301001))</f>
        <v>1303015</v>
      </c>
      <c r="R255" s="15"/>
      <c r="S255" s="58" t="str">
        <f t="shared" si="14"/>
        <v>0</v>
      </c>
      <c r="T255" s="58" t="str">
        <f>IFERROR(INDEX(怪物属性参数!AA:AA,MATCH(主线怪物!E255,怪物属性参数!Q:Q,0)),"0")</f>
        <v>0</v>
      </c>
      <c r="U255" s="58" t="str">
        <f>IFERROR(INDEX(怪物属性参数!AB:AB,MATCH(主线怪物!E255,怪物属性参数!Q:Q,0)),"999")</f>
        <v>999</v>
      </c>
      <c r="V255" s="58" t="str">
        <f>IFERROR(INDEX(怪物属性参数!AC:AC,MATCH(主线怪物!E255,怪物属性参数!Q:Q,0)),"0")</f>
        <v>0</v>
      </c>
      <c r="W255" s="58" t="str">
        <f t="shared" si="15"/>
        <v>于禁</v>
      </c>
    </row>
    <row r="256" spans="1:23" ht="16.5" x14ac:dyDescent="0.2">
      <c r="A256" s="58">
        <f t="shared" si="16"/>
        <v>10253</v>
      </c>
      <c r="B256" s="58">
        <v>4</v>
      </c>
      <c r="C256" s="58">
        <f t="shared" si="17"/>
        <v>13</v>
      </c>
      <c r="D256" s="58" t="s">
        <v>39</v>
      </c>
      <c r="E256" s="58" t="str">
        <f>HLOOKUP(D256,主线关卡!$H:$M,MATCH(B256&amp;C256,主线关卡!$A:$A,0),FALSE)</f>
        <v>砍刀鬼兵</v>
      </c>
      <c r="F256" s="58">
        <f>INDEX(主线关卡!D:D,MATCH(主线怪物!B256&amp;主线怪物!C256,主线关卡!A:A,0))</f>
        <v>43</v>
      </c>
      <c r="G256" s="58">
        <f>INDEX(怪物基础属性模板!B:B,MATCH(主线怪物!$F256,怪物基础属性模板!$A:$A,0))*IFERROR(INDEX(怪物属性参数!R:R,MATCH(主线怪物!E256,怪物属性参数!Q:Q,0)),1)</f>
        <v>839</v>
      </c>
      <c r="H256" s="58">
        <f>INDEX(怪物基础属性模板!C:C,MATCH(主线怪物!$F256,怪物基础属性模板!$A:$A,0))*IFERROR(INDEX(怪物属性参数!R:R,MATCH(主线怪物!E256,怪物属性参数!R:R,0)),1)</f>
        <v>378</v>
      </c>
      <c r="I256" s="58">
        <f>INT(INDEX(怪物基础属性模板!D:D,MATCH(主线怪物!$F256,怪物基础属性模板!$A:$A,0))*IFERROR(INDEX(怪物属性参数!R:R,MATCH(主线怪物!E256,怪物属性参数!S:S,0)),1)*INDEX(主线关卡!E:E,MATCH(主线怪物!B256&amp;主线怪物!C256,主线关卡!A:A,0)))</f>
        <v>4595</v>
      </c>
      <c r="J256" s="58">
        <v>0</v>
      </c>
      <c r="K256" s="58">
        <v>0</v>
      </c>
      <c r="L256" s="58">
        <v>0</v>
      </c>
      <c r="M256" s="58">
        <v>0</v>
      </c>
      <c r="N256" s="58">
        <v>300</v>
      </c>
      <c r="O256" s="58">
        <v>0</v>
      </c>
      <c r="P256" s="58">
        <v>0</v>
      </c>
      <c r="Q256" s="58">
        <f>IFERROR(INDEX(怪物属性参数!AD:AD,MATCH(主线怪物!E256,怪物属性参数!Q:Q,0)),IF(MOD(A256,2)=0,1303015,1301001))</f>
        <v>1801001</v>
      </c>
      <c r="R256" s="15"/>
      <c r="S256" s="58" t="str">
        <f t="shared" si="14"/>
        <v>0</v>
      </c>
      <c r="T256" s="58">
        <f>IFERROR(INDEX(怪物属性参数!AA:AA,MATCH(主线怪物!E256,怪物属性参数!Q:Q,0)),"0")</f>
        <v>1</v>
      </c>
      <c r="U256" s="58">
        <f>IFERROR(INDEX(怪物属性参数!AB:AB,MATCH(主线怪物!E256,怪物属性参数!Q:Q,0)),"999")</f>
        <v>999</v>
      </c>
      <c r="V256" s="58">
        <f>IFERROR(INDEX(怪物属性参数!AC:AC,MATCH(主线怪物!E256,怪物属性参数!Q:Q,0)),"0")</f>
        <v>1</v>
      </c>
      <c r="W256" s="58" t="str">
        <f t="shared" si="15"/>
        <v>砍刀鬼兵</v>
      </c>
    </row>
    <row r="257" spans="1:23" ht="16.5" x14ac:dyDescent="0.2">
      <c r="A257" s="58">
        <f t="shared" si="16"/>
        <v>10254</v>
      </c>
      <c r="B257" s="58">
        <v>4</v>
      </c>
      <c r="C257" s="58">
        <f t="shared" si="17"/>
        <v>13</v>
      </c>
      <c r="D257" s="58" t="s">
        <v>36</v>
      </c>
      <c r="E257" s="58" t="str">
        <f>HLOOKUP(D257,主线关卡!$H:$M,MATCH(B257&amp;C257,主线关卡!$A:$A,0),FALSE)</f>
        <v/>
      </c>
      <c r="F257" s="58">
        <f>INDEX(主线关卡!D:D,MATCH(主线怪物!B257&amp;主线怪物!C257,主线关卡!A:A,0))</f>
        <v>43</v>
      </c>
      <c r="G257" s="58">
        <f>INDEX(怪物基础属性模板!B:B,MATCH(主线怪物!$F257,怪物基础属性模板!$A:$A,0))*IFERROR(INDEX(怪物属性参数!R:R,MATCH(主线怪物!E257,怪物属性参数!Q:Q,0)),1)</f>
        <v>839</v>
      </c>
      <c r="H257" s="58">
        <f>INDEX(怪物基础属性模板!C:C,MATCH(主线怪物!$F257,怪物基础属性模板!$A:$A,0))*IFERROR(INDEX(怪物属性参数!R:R,MATCH(主线怪物!E257,怪物属性参数!R:R,0)),1)</f>
        <v>378</v>
      </c>
      <c r="I257" s="58">
        <f>INT(INDEX(怪物基础属性模板!D:D,MATCH(主线怪物!$F257,怪物基础属性模板!$A:$A,0))*IFERROR(INDEX(怪物属性参数!R:R,MATCH(主线怪物!E257,怪物属性参数!S:S,0)),1)*INDEX(主线关卡!E:E,MATCH(主线怪物!B257&amp;主线怪物!C257,主线关卡!A:A,0)))</f>
        <v>4595</v>
      </c>
      <c r="J257" s="58">
        <v>0</v>
      </c>
      <c r="K257" s="58">
        <v>0</v>
      </c>
      <c r="L257" s="58">
        <v>0</v>
      </c>
      <c r="M257" s="58">
        <v>0</v>
      </c>
      <c r="N257" s="58">
        <v>300</v>
      </c>
      <c r="O257" s="58">
        <v>0</v>
      </c>
      <c r="P257" s="58">
        <v>0</v>
      </c>
      <c r="Q257" s="58">
        <f>IFERROR(INDEX(怪物属性参数!AD:AD,MATCH(主线怪物!E257,怪物属性参数!Q:Q,0)),IF(MOD(A257,2)=0,1303015,1301001))</f>
        <v>1303015</v>
      </c>
      <c r="R257" s="15"/>
      <c r="S257" s="58" t="str">
        <f t="shared" si="14"/>
        <v>0</v>
      </c>
      <c r="T257" s="58" t="str">
        <f>IFERROR(INDEX(怪物属性参数!AA:AA,MATCH(主线怪物!E257,怪物属性参数!Q:Q,0)),"0")</f>
        <v>0</v>
      </c>
      <c r="U257" s="58" t="str">
        <f>IFERROR(INDEX(怪物属性参数!AB:AB,MATCH(主线怪物!E257,怪物属性参数!Q:Q,0)),"999")</f>
        <v>999</v>
      </c>
      <c r="V257" s="58" t="str">
        <f>IFERROR(INDEX(怪物属性参数!AC:AC,MATCH(主线怪物!E257,怪物属性参数!Q:Q,0)),"0")</f>
        <v>0</v>
      </c>
      <c r="W257" s="58" t="str">
        <f t="shared" si="15"/>
        <v>于禁</v>
      </c>
    </row>
    <row r="258" spans="1:23" ht="16.5" x14ac:dyDescent="0.2">
      <c r="A258" s="58">
        <f t="shared" si="16"/>
        <v>10255</v>
      </c>
      <c r="B258" s="58">
        <v>4</v>
      </c>
      <c r="C258" s="58">
        <f t="shared" si="17"/>
        <v>13</v>
      </c>
      <c r="D258" s="58" t="s">
        <v>40</v>
      </c>
      <c r="E258" s="58" t="str">
        <f>HLOOKUP(D258,主线关卡!$H:$M,MATCH(B258&amp;C258,主线关卡!$A:$A,0),FALSE)</f>
        <v>链球鬼兵</v>
      </c>
      <c r="F258" s="58">
        <f>INDEX(主线关卡!D:D,MATCH(主线怪物!B258&amp;主线怪物!C258,主线关卡!A:A,0))</f>
        <v>43</v>
      </c>
      <c r="G258" s="58">
        <f>INDEX(怪物基础属性模板!B:B,MATCH(主线怪物!$F258,怪物基础属性模板!$A:$A,0))*IFERROR(INDEX(怪物属性参数!R:R,MATCH(主线怪物!E258,怪物属性参数!Q:Q,0)),1)</f>
        <v>839</v>
      </c>
      <c r="H258" s="58">
        <f>INDEX(怪物基础属性模板!C:C,MATCH(主线怪物!$F258,怪物基础属性模板!$A:$A,0))*IFERROR(INDEX(怪物属性参数!R:R,MATCH(主线怪物!E258,怪物属性参数!R:R,0)),1)</f>
        <v>378</v>
      </c>
      <c r="I258" s="58">
        <f>INT(INDEX(怪物基础属性模板!D:D,MATCH(主线怪物!$F258,怪物基础属性模板!$A:$A,0))*IFERROR(INDEX(怪物属性参数!R:R,MATCH(主线怪物!E258,怪物属性参数!S:S,0)),1)*INDEX(主线关卡!E:E,MATCH(主线怪物!B258&amp;主线怪物!C258,主线关卡!A:A,0)))</f>
        <v>4595</v>
      </c>
      <c r="J258" s="58">
        <v>0</v>
      </c>
      <c r="K258" s="58">
        <v>0</v>
      </c>
      <c r="L258" s="58">
        <v>0</v>
      </c>
      <c r="M258" s="58">
        <v>0</v>
      </c>
      <c r="N258" s="58">
        <v>300</v>
      </c>
      <c r="O258" s="58">
        <v>0</v>
      </c>
      <c r="P258" s="58">
        <v>0</v>
      </c>
      <c r="Q258" s="58">
        <f>IFERROR(INDEX(怪物属性参数!AD:AD,MATCH(主线怪物!E258,怪物属性参数!Q:Q,0)),IF(MOD(A258,2)=0,1303015,1301001))</f>
        <v>1801003</v>
      </c>
      <c r="R258" s="15"/>
      <c r="S258" s="58" t="str">
        <f t="shared" si="14"/>
        <v>0</v>
      </c>
      <c r="T258" s="58">
        <f>IFERROR(INDEX(怪物属性参数!AA:AA,MATCH(主线怪物!E258,怪物属性参数!Q:Q,0)),"0")</f>
        <v>1</v>
      </c>
      <c r="U258" s="58">
        <f>IFERROR(INDEX(怪物属性参数!AB:AB,MATCH(主线怪物!E258,怪物属性参数!Q:Q,0)),"999")</f>
        <v>999</v>
      </c>
      <c r="V258" s="58">
        <f>IFERROR(INDEX(怪物属性参数!AC:AC,MATCH(主线怪物!E258,怪物属性参数!Q:Q,0)),"0")</f>
        <v>3</v>
      </c>
      <c r="W258" s="58" t="str">
        <f t="shared" si="15"/>
        <v>链球鬼兵</v>
      </c>
    </row>
    <row r="259" spans="1:23" ht="16.5" x14ac:dyDescent="0.2">
      <c r="A259" s="58">
        <f t="shared" si="16"/>
        <v>10256</v>
      </c>
      <c r="B259" s="58">
        <v>4</v>
      </c>
      <c r="C259" s="58">
        <f t="shared" si="17"/>
        <v>13</v>
      </c>
      <c r="D259" s="58" t="s">
        <v>37</v>
      </c>
      <c r="E259" s="58" t="str">
        <f>HLOOKUP(D259,主线关卡!$H:$M,MATCH(B259&amp;C259,主线关卡!$A:$A,0),FALSE)</f>
        <v/>
      </c>
      <c r="F259" s="58">
        <f>INDEX(主线关卡!D:D,MATCH(主线怪物!B259&amp;主线怪物!C259,主线关卡!A:A,0))</f>
        <v>43</v>
      </c>
      <c r="G259" s="58">
        <f>INDEX(怪物基础属性模板!B:B,MATCH(主线怪物!$F259,怪物基础属性模板!$A:$A,0))*IFERROR(INDEX(怪物属性参数!R:R,MATCH(主线怪物!E259,怪物属性参数!Q:Q,0)),1)</f>
        <v>839</v>
      </c>
      <c r="H259" s="58">
        <f>INDEX(怪物基础属性模板!C:C,MATCH(主线怪物!$F259,怪物基础属性模板!$A:$A,0))*IFERROR(INDEX(怪物属性参数!R:R,MATCH(主线怪物!E259,怪物属性参数!R:R,0)),1)</f>
        <v>378</v>
      </c>
      <c r="I259" s="58">
        <f>INT(INDEX(怪物基础属性模板!D:D,MATCH(主线怪物!$F259,怪物基础属性模板!$A:$A,0))*IFERROR(INDEX(怪物属性参数!R:R,MATCH(主线怪物!E259,怪物属性参数!S:S,0)),1)*INDEX(主线关卡!E:E,MATCH(主线怪物!B259&amp;主线怪物!C259,主线关卡!A:A,0)))</f>
        <v>4595</v>
      </c>
      <c r="J259" s="58">
        <v>0</v>
      </c>
      <c r="K259" s="58">
        <v>0</v>
      </c>
      <c r="L259" s="58">
        <v>0</v>
      </c>
      <c r="M259" s="58">
        <v>0</v>
      </c>
      <c r="N259" s="58">
        <v>300</v>
      </c>
      <c r="O259" s="58">
        <v>0</v>
      </c>
      <c r="P259" s="58">
        <v>0</v>
      </c>
      <c r="Q259" s="58">
        <f>IFERROR(INDEX(怪物属性参数!AD:AD,MATCH(主线怪物!E259,怪物属性参数!Q:Q,0)),IF(MOD(A259,2)=0,1303015,1301001))</f>
        <v>1303015</v>
      </c>
      <c r="R259" s="15"/>
      <c r="S259" s="58" t="str">
        <f t="shared" si="14"/>
        <v>0</v>
      </c>
      <c r="T259" s="58" t="str">
        <f>IFERROR(INDEX(怪物属性参数!AA:AA,MATCH(主线怪物!E259,怪物属性参数!Q:Q,0)),"0")</f>
        <v>0</v>
      </c>
      <c r="U259" s="58" t="str">
        <f>IFERROR(INDEX(怪物属性参数!AB:AB,MATCH(主线怪物!E259,怪物属性参数!Q:Q,0)),"999")</f>
        <v>999</v>
      </c>
      <c r="V259" s="58" t="str">
        <f>IFERROR(INDEX(怪物属性参数!AC:AC,MATCH(主线怪物!E259,怪物属性参数!Q:Q,0)),"0")</f>
        <v>0</v>
      </c>
      <c r="W259" s="58" t="str">
        <f t="shared" si="15"/>
        <v>于禁</v>
      </c>
    </row>
    <row r="260" spans="1:23" ht="16.5" x14ac:dyDescent="0.2">
      <c r="A260" s="58">
        <f t="shared" si="16"/>
        <v>10257</v>
      </c>
      <c r="B260" s="58">
        <v>4</v>
      </c>
      <c r="C260" s="58">
        <f t="shared" si="17"/>
        <v>13</v>
      </c>
      <c r="D260" s="58" t="s">
        <v>41</v>
      </c>
      <c r="E260" s="58" t="str">
        <f>HLOOKUP(D260,主线关卡!$H:$M,MATCH(B260&amp;C260,主线关卡!$A:$A,0),FALSE)</f>
        <v>双刃鬼兵</v>
      </c>
      <c r="F260" s="58">
        <f>INDEX(主线关卡!D:D,MATCH(主线怪物!B260&amp;主线怪物!C260,主线关卡!A:A,0))</f>
        <v>43</v>
      </c>
      <c r="G260" s="58">
        <f>INDEX(怪物基础属性模板!B:B,MATCH(主线怪物!$F260,怪物基础属性模板!$A:$A,0))*IFERROR(INDEX(怪物属性参数!R:R,MATCH(主线怪物!E260,怪物属性参数!Q:Q,0)),1)</f>
        <v>839</v>
      </c>
      <c r="H260" s="58">
        <f>INDEX(怪物基础属性模板!C:C,MATCH(主线怪物!$F260,怪物基础属性模板!$A:$A,0))*IFERROR(INDEX(怪物属性参数!R:R,MATCH(主线怪物!E260,怪物属性参数!R:R,0)),1)</f>
        <v>378</v>
      </c>
      <c r="I260" s="58">
        <f>INT(INDEX(怪物基础属性模板!D:D,MATCH(主线怪物!$F260,怪物基础属性模板!$A:$A,0))*IFERROR(INDEX(怪物属性参数!R:R,MATCH(主线怪物!E260,怪物属性参数!S:S,0)),1)*INDEX(主线关卡!E:E,MATCH(主线怪物!B260&amp;主线怪物!C260,主线关卡!A:A,0)))</f>
        <v>4595</v>
      </c>
      <c r="J260" s="58">
        <v>0</v>
      </c>
      <c r="K260" s="58">
        <v>0</v>
      </c>
      <c r="L260" s="58">
        <v>0</v>
      </c>
      <c r="M260" s="58">
        <v>0</v>
      </c>
      <c r="N260" s="58">
        <v>300</v>
      </c>
      <c r="O260" s="58">
        <v>0</v>
      </c>
      <c r="P260" s="58">
        <v>0</v>
      </c>
      <c r="Q260" s="58">
        <f>IFERROR(INDEX(怪物属性参数!AD:AD,MATCH(主线怪物!E260,怪物属性参数!Q:Q,0)),IF(MOD(A260,2)=0,1303015,1301001))</f>
        <v>1801002</v>
      </c>
      <c r="R260" s="15"/>
      <c r="S260" s="58" t="str">
        <f t="shared" si="14"/>
        <v>0</v>
      </c>
      <c r="T260" s="58">
        <f>IFERROR(INDEX(怪物属性参数!AA:AA,MATCH(主线怪物!E260,怪物属性参数!Q:Q,0)),"0")</f>
        <v>1</v>
      </c>
      <c r="U260" s="58">
        <f>IFERROR(INDEX(怪物属性参数!AB:AB,MATCH(主线怪物!E260,怪物属性参数!Q:Q,0)),"999")</f>
        <v>999</v>
      </c>
      <c r="V260" s="58">
        <f>IFERROR(INDEX(怪物属性参数!AC:AC,MATCH(主线怪物!E260,怪物属性参数!Q:Q,0)),"0")</f>
        <v>2</v>
      </c>
      <c r="W260" s="58" t="str">
        <f t="shared" si="15"/>
        <v>双刃鬼兵</v>
      </c>
    </row>
    <row r="261" spans="1:23" ht="16.5" x14ac:dyDescent="0.2">
      <c r="A261" s="58">
        <f t="shared" si="16"/>
        <v>10258</v>
      </c>
      <c r="B261" s="58">
        <v>4</v>
      </c>
      <c r="C261" s="58">
        <f t="shared" si="17"/>
        <v>13</v>
      </c>
      <c r="D261" s="58" t="s">
        <v>38</v>
      </c>
      <c r="E261" s="58" t="str">
        <f>HLOOKUP(D261,主线关卡!$H:$M,MATCH(B261&amp;C261,主线关卡!$A:$A,0),FALSE)</f>
        <v/>
      </c>
      <c r="F261" s="58">
        <f>INDEX(主线关卡!D:D,MATCH(主线怪物!B261&amp;主线怪物!C261,主线关卡!A:A,0))</f>
        <v>43</v>
      </c>
      <c r="G261" s="58">
        <f>INDEX(怪物基础属性模板!B:B,MATCH(主线怪物!$F261,怪物基础属性模板!$A:$A,0))*IFERROR(INDEX(怪物属性参数!R:R,MATCH(主线怪物!E261,怪物属性参数!Q:Q,0)),1)</f>
        <v>839</v>
      </c>
      <c r="H261" s="58">
        <f>INDEX(怪物基础属性模板!C:C,MATCH(主线怪物!$F261,怪物基础属性模板!$A:$A,0))*IFERROR(INDEX(怪物属性参数!R:R,MATCH(主线怪物!E261,怪物属性参数!R:R,0)),1)</f>
        <v>378</v>
      </c>
      <c r="I261" s="58">
        <f>INT(INDEX(怪物基础属性模板!D:D,MATCH(主线怪物!$F261,怪物基础属性模板!$A:$A,0))*IFERROR(INDEX(怪物属性参数!R:R,MATCH(主线怪物!E261,怪物属性参数!S:S,0)),1)*INDEX(主线关卡!E:E,MATCH(主线怪物!B261&amp;主线怪物!C261,主线关卡!A:A,0)))</f>
        <v>4595</v>
      </c>
      <c r="J261" s="58">
        <v>0</v>
      </c>
      <c r="K261" s="58">
        <v>0</v>
      </c>
      <c r="L261" s="58">
        <v>0</v>
      </c>
      <c r="M261" s="58">
        <v>0</v>
      </c>
      <c r="N261" s="58">
        <v>300</v>
      </c>
      <c r="O261" s="58">
        <v>0</v>
      </c>
      <c r="P261" s="58">
        <v>0</v>
      </c>
      <c r="Q261" s="58">
        <f>IFERROR(INDEX(怪物属性参数!AD:AD,MATCH(主线怪物!E261,怪物属性参数!Q:Q,0)),IF(MOD(A261,2)=0,1303015,1301001))</f>
        <v>1303015</v>
      </c>
      <c r="R261" s="15"/>
      <c r="S261" s="58" t="str">
        <f t="shared" ref="S261:S324" si="18">IF(MOD(A261,2)=0,"0",IF(E262="","0",A262))</f>
        <v>0</v>
      </c>
      <c r="T261" s="58" t="str">
        <f>IFERROR(INDEX(怪物属性参数!AA:AA,MATCH(主线怪物!E261,怪物属性参数!Q:Q,0)),"0")</f>
        <v>0</v>
      </c>
      <c r="U261" s="58" t="str">
        <f>IFERROR(INDEX(怪物属性参数!AB:AB,MATCH(主线怪物!E261,怪物属性参数!Q:Q,0)),"999")</f>
        <v>999</v>
      </c>
      <c r="V261" s="58" t="str">
        <f>IFERROR(INDEX(怪物属性参数!AC:AC,MATCH(主线怪物!E261,怪物属性参数!Q:Q,0)),"0")</f>
        <v>0</v>
      </c>
      <c r="W261" s="58" t="str">
        <f t="shared" ref="W261:W324" si="19">IF(OR(E261=0,E261="")=TRUE,IF(MOD(A261,2)=0,"于禁","常服曹焱兵"),E261)</f>
        <v>于禁</v>
      </c>
    </row>
    <row r="262" spans="1:23" ht="16.5" x14ac:dyDescent="0.2">
      <c r="A262" s="58">
        <f t="shared" ref="A262:A325" si="20">A261+1</f>
        <v>10259</v>
      </c>
      <c r="B262" s="58">
        <v>4</v>
      </c>
      <c r="C262" s="58">
        <f t="shared" si="17"/>
        <v>14</v>
      </c>
      <c r="D262" s="58" t="s">
        <v>39</v>
      </c>
      <c r="E262" s="58" t="str">
        <f>HLOOKUP(D262,主线关卡!$H:$M,MATCH(B262&amp;C262,主线关卡!$A:$A,0),FALSE)</f>
        <v>砍刀鬼兵</v>
      </c>
      <c r="F262" s="58">
        <f>INDEX(主线关卡!D:D,MATCH(主线怪物!B262&amp;主线怪物!C262,主线关卡!A:A,0))</f>
        <v>44</v>
      </c>
      <c r="G262" s="58">
        <f>INDEX(怪物基础属性模板!B:B,MATCH(主线怪物!$F262,怪物基础属性模板!$A:$A,0))*IFERROR(INDEX(怪物属性参数!R:R,MATCH(主线怪物!E262,怪物属性参数!Q:Q,0)),1)</f>
        <v>863</v>
      </c>
      <c r="H262" s="58">
        <f>INDEX(怪物基础属性模板!C:C,MATCH(主线怪物!$F262,怪物基础属性模板!$A:$A,0))*IFERROR(INDEX(怪物属性参数!R:R,MATCH(主线怪物!E262,怪物属性参数!R:R,0)),1)</f>
        <v>390</v>
      </c>
      <c r="I262" s="58">
        <f>INT(INDEX(怪物基础属性模板!D:D,MATCH(主线怪物!$F262,怪物基础属性模板!$A:$A,0))*IFERROR(INDEX(怪物属性参数!R:R,MATCH(主线怪物!E262,怪物属性参数!S:S,0)),1)*INDEX(主线关卡!E:E,MATCH(主线怪物!B262&amp;主线怪物!C262,主线关卡!A:A,0)))</f>
        <v>4715</v>
      </c>
      <c r="J262" s="58">
        <v>0</v>
      </c>
      <c r="K262" s="58">
        <v>0</v>
      </c>
      <c r="L262" s="58">
        <v>0</v>
      </c>
      <c r="M262" s="58">
        <v>0</v>
      </c>
      <c r="N262" s="58">
        <v>300</v>
      </c>
      <c r="O262" s="58">
        <v>0</v>
      </c>
      <c r="P262" s="58">
        <v>0</v>
      </c>
      <c r="Q262" s="58">
        <f>IFERROR(INDEX(怪物属性参数!AD:AD,MATCH(主线怪物!E262,怪物属性参数!Q:Q,0)),IF(MOD(A262,2)=0,1303015,1301001))</f>
        <v>1801001</v>
      </c>
      <c r="R262" s="15"/>
      <c r="S262" s="58" t="str">
        <f t="shared" si="18"/>
        <v>0</v>
      </c>
      <c r="T262" s="58">
        <f>IFERROR(INDEX(怪物属性参数!AA:AA,MATCH(主线怪物!E262,怪物属性参数!Q:Q,0)),"0")</f>
        <v>1</v>
      </c>
      <c r="U262" s="58">
        <f>IFERROR(INDEX(怪物属性参数!AB:AB,MATCH(主线怪物!E262,怪物属性参数!Q:Q,0)),"999")</f>
        <v>999</v>
      </c>
      <c r="V262" s="58">
        <f>IFERROR(INDEX(怪物属性参数!AC:AC,MATCH(主线怪物!E262,怪物属性参数!Q:Q,0)),"0")</f>
        <v>1</v>
      </c>
      <c r="W262" s="58" t="str">
        <f t="shared" si="19"/>
        <v>砍刀鬼兵</v>
      </c>
    </row>
    <row r="263" spans="1:23" ht="16.5" x14ac:dyDescent="0.2">
      <c r="A263" s="58">
        <f t="shared" si="20"/>
        <v>10260</v>
      </c>
      <c r="B263" s="58">
        <v>4</v>
      </c>
      <c r="C263" s="58">
        <f t="shared" si="17"/>
        <v>14</v>
      </c>
      <c r="D263" s="58" t="s">
        <v>36</v>
      </c>
      <c r="E263" s="58" t="str">
        <f>HLOOKUP(D263,主线关卡!$H:$M,MATCH(B263&amp;C263,主线关卡!$A:$A,0),FALSE)</f>
        <v/>
      </c>
      <c r="F263" s="58">
        <f>INDEX(主线关卡!D:D,MATCH(主线怪物!B263&amp;主线怪物!C263,主线关卡!A:A,0))</f>
        <v>44</v>
      </c>
      <c r="G263" s="58">
        <f>INDEX(怪物基础属性模板!B:B,MATCH(主线怪物!$F263,怪物基础属性模板!$A:$A,0))*IFERROR(INDEX(怪物属性参数!R:R,MATCH(主线怪物!E263,怪物属性参数!Q:Q,0)),1)</f>
        <v>863</v>
      </c>
      <c r="H263" s="58">
        <f>INDEX(怪物基础属性模板!C:C,MATCH(主线怪物!$F263,怪物基础属性模板!$A:$A,0))*IFERROR(INDEX(怪物属性参数!R:R,MATCH(主线怪物!E263,怪物属性参数!R:R,0)),1)</f>
        <v>390</v>
      </c>
      <c r="I263" s="58">
        <f>INT(INDEX(怪物基础属性模板!D:D,MATCH(主线怪物!$F263,怪物基础属性模板!$A:$A,0))*IFERROR(INDEX(怪物属性参数!R:R,MATCH(主线怪物!E263,怪物属性参数!S:S,0)),1)*INDEX(主线关卡!E:E,MATCH(主线怪物!B263&amp;主线怪物!C263,主线关卡!A:A,0)))</f>
        <v>4715</v>
      </c>
      <c r="J263" s="58">
        <v>0</v>
      </c>
      <c r="K263" s="58">
        <v>0</v>
      </c>
      <c r="L263" s="58">
        <v>0</v>
      </c>
      <c r="M263" s="58">
        <v>0</v>
      </c>
      <c r="N263" s="58">
        <v>300</v>
      </c>
      <c r="O263" s="58">
        <v>0</v>
      </c>
      <c r="P263" s="58">
        <v>0</v>
      </c>
      <c r="Q263" s="58">
        <f>IFERROR(INDEX(怪物属性参数!AD:AD,MATCH(主线怪物!E263,怪物属性参数!Q:Q,0)),IF(MOD(A263,2)=0,1303015,1301001))</f>
        <v>1303015</v>
      </c>
      <c r="R263" s="15"/>
      <c r="S263" s="58" t="str">
        <f t="shared" si="18"/>
        <v>0</v>
      </c>
      <c r="T263" s="58" t="str">
        <f>IFERROR(INDEX(怪物属性参数!AA:AA,MATCH(主线怪物!E263,怪物属性参数!Q:Q,0)),"0")</f>
        <v>0</v>
      </c>
      <c r="U263" s="58" t="str">
        <f>IFERROR(INDEX(怪物属性参数!AB:AB,MATCH(主线怪物!E263,怪物属性参数!Q:Q,0)),"999")</f>
        <v>999</v>
      </c>
      <c r="V263" s="58" t="str">
        <f>IFERROR(INDEX(怪物属性参数!AC:AC,MATCH(主线怪物!E263,怪物属性参数!Q:Q,0)),"0")</f>
        <v>0</v>
      </c>
      <c r="W263" s="58" t="str">
        <f t="shared" si="19"/>
        <v>于禁</v>
      </c>
    </row>
    <row r="264" spans="1:23" ht="16.5" x14ac:dyDescent="0.2">
      <c r="A264" s="58">
        <f t="shared" si="20"/>
        <v>10261</v>
      </c>
      <c r="B264" s="58">
        <v>4</v>
      </c>
      <c r="C264" s="58">
        <f t="shared" si="17"/>
        <v>14</v>
      </c>
      <c r="D264" s="58" t="s">
        <v>40</v>
      </c>
      <c r="E264" s="58" t="str">
        <f>HLOOKUP(D264,主线关卡!$H:$M,MATCH(B264&amp;C264,主线关卡!$A:$A,0),FALSE)</f>
        <v>砍刀鬼兵</v>
      </c>
      <c r="F264" s="58">
        <f>INDEX(主线关卡!D:D,MATCH(主线怪物!B264&amp;主线怪物!C264,主线关卡!A:A,0))</f>
        <v>44</v>
      </c>
      <c r="G264" s="58">
        <f>INDEX(怪物基础属性模板!B:B,MATCH(主线怪物!$F264,怪物基础属性模板!$A:$A,0))*IFERROR(INDEX(怪物属性参数!R:R,MATCH(主线怪物!E264,怪物属性参数!Q:Q,0)),1)</f>
        <v>863</v>
      </c>
      <c r="H264" s="58">
        <f>INDEX(怪物基础属性模板!C:C,MATCH(主线怪物!$F264,怪物基础属性模板!$A:$A,0))*IFERROR(INDEX(怪物属性参数!R:R,MATCH(主线怪物!E264,怪物属性参数!R:R,0)),1)</f>
        <v>390</v>
      </c>
      <c r="I264" s="58">
        <f>INT(INDEX(怪物基础属性模板!D:D,MATCH(主线怪物!$F264,怪物基础属性模板!$A:$A,0))*IFERROR(INDEX(怪物属性参数!R:R,MATCH(主线怪物!E264,怪物属性参数!S:S,0)),1)*INDEX(主线关卡!E:E,MATCH(主线怪物!B264&amp;主线怪物!C264,主线关卡!A:A,0)))</f>
        <v>4715</v>
      </c>
      <c r="J264" s="58">
        <v>0</v>
      </c>
      <c r="K264" s="58">
        <v>0</v>
      </c>
      <c r="L264" s="58">
        <v>0</v>
      </c>
      <c r="M264" s="58">
        <v>0</v>
      </c>
      <c r="N264" s="58">
        <v>300</v>
      </c>
      <c r="O264" s="58">
        <v>0</v>
      </c>
      <c r="P264" s="58">
        <v>0</v>
      </c>
      <c r="Q264" s="58">
        <f>IFERROR(INDEX(怪物属性参数!AD:AD,MATCH(主线怪物!E264,怪物属性参数!Q:Q,0)),IF(MOD(A264,2)=0,1303015,1301001))</f>
        <v>1801001</v>
      </c>
      <c r="R264" s="15"/>
      <c r="S264" s="58" t="str">
        <f t="shared" si="18"/>
        <v>0</v>
      </c>
      <c r="T264" s="58">
        <f>IFERROR(INDEX(怪物属性参数!AA:AA,MATCH(主线怪物!E264,怪物属性参数!Q:Q,0)),"0")</f>
        <v>1</v>
      </c>
      <c r="U264" s="58">
        <f>IFERROR(INDEX(怪物属性参数!AB:AB,MATCH(主线怪物!E264,怪物属性参数!Q:Q,0)),"999")</f>
        <v>999</v>
      </c>
      <c r="V264" s="58">
        <f>IFERROR(INDEX(怪物属性参数!AC:AC,MATCH(主线怪物!E264,怪物属性参数!Q:Q,0)),"0")</f>
        <v>1</v>
      </c>
      <c r="W264" s="58" t="str">
        <f t="shared" si="19"/>
        <v>砍刀鬼兵</v>
      </c>
    </row>
    <row r="265" spans="1:23" ht="16.5" x14ac:dyDescent="0.2">
      <c r="A265" s="58">
        <f t="shared" si="20"/>
        <v>10262</v>
      </c>
      <c r="B265" s="58">
        <v>4</v>
      </c>
      <c r="C265" s="58">
        <f t="shared" si="17"/>
        <v>14</v>
      </c>
      <c r="D265" s="58" t="s">
        <v>37</v>
      </c>
      <c r="E265" s="58" t="str">
        <f>HLOOKUP(D265,主线关卡!$H:$M,MATCH(B265&amp;C265,主线关卡!$A:$A,0),FALSE)</f>
        <v/>
      </c>
      <c r="F265" s="58">
        <f>INDEX(主线关卡!D:D,MATCH(主线怪物!B265&amp;主线怪物!C265,主线关卡!A:A,0))</f>
        <v>44</v>
      </c>
      <c r="G265" s="58">
        <f>INDEX(怪物基础属性模板!B:B,MATCH(主线怪物!$F265,怪物基础属性模板!$A:$A,0))*IFERROR(INDEX(怪物属性参数!R:R,MATCH(主线怪物!E265,怪物属性参数!Q:Q,0)),1)</f>
        <v>863</v>
      </c>
      <c r="H265" s="58">
        <f>INDEX(怪物基础属性模板!C:C,MATCH(主线怪物!$F265,怪物基础属性模板!$A:$A,0))*IFERROR(INDEX(怪物属性参数!R:R,MATCH(主线怪物!E265,怪物属性参数!R:R,0)),1)</f>
        <v>390</v>
      </c>
      <c r="I265" s="58">
        <f>INT(INDEX(怪物基础属性模板!D:D,MATCH(主线怪物!$F265,怪物基础属性模板!$A:$A,0))*IFERROR(INDEX(怪物属性参数!R:R,MATCH(主线怪物!E265,怪物属性参数!S:S,0)),1)*INDEX(主线关卡!E:E,MATCH(主线怪物!B265&amp;主线怪物!C265,主线关卡!A:A,0)))</f>
        <v>4715</v>
      </c>
      <c r="J265" s="58">
        <v>0</v>
      </c>
      <c r="K265" s="58">
        <v>0</v>
      </c>
      <c r="L265" s="58">
        <v>0</v>
      </c>
      <c r="M265" s="58">
        <v>0</v>
      </c>
      <c r="N265" s="58">
        <v>300</v>
      </c>
      <c r="O265" s="58">
        <v>0</v>
      </c>
      <c r="P265" s="58">
        <v>0</v>
      </c>
      <c r="Q265" s="58">
        <f>IFERROR(INDEX(怪物属性参数!AD:AD,MATCH(主线怪物!E265,怪物属性参数!Q:Q,0)),IF(MOD(A265,2)=0,1303015,1301001))</f>
        <v>1303015</v>
      </c>
      <c r="R265" s="15"/>
      <c r="S265" s="58" t="str">
        <f t="shared" si="18"/>
        <v>0</v>
      </c>
      <c r="T265" s="58" t="str">
        <f>IFERROR(INDEX(怪物属性参数!AA:AA,MATCH(主线怪物!E265,怪物属性参数!Q:Q,0)),"0")</f>
        <v>0</v>
      </c>
      <c r="U265" s="58" t="str">
        <f>IFERROR(INDEX(怪物属性参数!AB:AB,MATCH(主线怪物!E265,怪物属性参数!Q:Q,0)),"999")</f>
        <v>999</v>
      </c>
      <c r="V265" s="58" t="str">
        <f>IFERROR(INDEX(怪物属性参数!AC:AC,MATCH(主线怪物!E265,怪物属性参数!Q:Q,0)),"0")</f>
        <v>0</v>
      </c>
      <c r="W265" s="58" t="str">
        <f t="shared" si="19"/>
        <v>于禁</v>
      </c>
    </row>
    <row r="266" spans="1:23" ht="16.5" x14ac:dyDescent="0.2">
      <c r="A266" s="58">
        <f t="shared" si="20"/>
        <v>10263</v>
      </c>
      <c r="B266" s="58">
        <v>4</v>
      </c>
      <c r="C266" s="58">
        <f t="shared" si="17"/>
        <v>14</v>
      </c>
      <c r="D266" s="58" t="s">
        <v>41</v>
      </c>
      <c r="E266" s="58" t="str">
        <f>HLOOKUP(D266,主线关卡!$H:$M,MATCH(B266&amp;C266,主线关卡!$A:$A,0),FALSE)</f>
        <v>砍刀鬼兵</v>
      </c>
      <c r="F266" s="58">
        <f>INDEX(主线关卡!D:D,MATCH(主线怪物!B266&amp;主线怪物!C266,主线关卡!A:A,0))</f>
        <v>44</v>
      </c>
      <c r="G266" s="58">
        <f>INDEX(怪物基础属性模板!B:B,MATCH(主线怪物!$F266,怪物基础属性模板!$A:$A,0))*IFERROR(INDEX(怪物属性参数!R:R,MATCH(主线怪物!E266,怪物属性参数!Q:Q,0)),1)</f>
        <v>863</v>
      </c>
      <c r="H266" s="58">
        <f>INDEX(怪物基础属性模板!C:C,MATCH(主线怪物!$F266,怪物基础属性模板!$A:$A,0))*IFERROR(INDEX(怪物属性参数!R:R,MATCH(主线怪物!E266,怪物属性参数!R:R,0)),1)</f>
        <v>390</v>
      </c>
      <c r="I266" s="58">
        <f>INT(INDEX(怪物基础属性模板!D:D,MATCH(主线怪物!$F266,怪物基础属性模板!$A:$A,0))*IFERROR(INDEX(怪物属性参数!R:R,MATCH(主线怪物!E266,怪物属性参数!S:S,0)),1)*INDEX(主线关卡!E:E,MATCH(主线怪物!B266&amp;主线怪物!C266,主线关卡!A:A,0)))</f>
        <v>4715</v>
      </c>
      <c r="J266" s="58">
        <v>0</v>
      </c>
      <c r="K266" s="58">
        <v>0</v>
      </c>
      <c r="L266" s="58">
        <v>0</v>
      </c>
      <c r="M266" s="58">
        <v>0</v>
      </c>
      <c r="N266" s="58">
        <v>300</v>
      </c>
      <c r="O266" s="58">
        <v>0</v>
      </c>
      <c r="P266" s="58">
        <v>0</v>
      </c>
      <c r="Q266" s="58">
        <f>IFERROR(INDEX(怪物属性参数!AD:AD,MATCH(主线怪物!E266,怪物属性参数!Q:Q,0)),IF(MOD(A266,2)=0,1303015,1301001))</f>
        <v>1801001</v>
      </c>
      <c r="R266" s="15"/>
      <c r="S266" s="58" t="str">
        <f t="shared" si="18"/>
        <v>0</v>
      </c>
      <c r="T266" s="58">
        <f>IFERROR(INDEX(怪物属性参数!AA:AA,MATCH(主线怪物!E266,怪物属性参数!Q:Q,0)),"0")</f>
        <v>1</v>
      </c>
      <c r="U266" s="58">
        <f>IFERROR(INDEX(怪物属性参数!AB:AB,MATCH(主线怪物!E266,怪物属性参数!Q:Q,0)),"999")</f>
        <v>999</v>
      </c>
      <c r="V266" s="58">
        <f>IFERROR(INDEX(怪物属性参数!AC:AC,MATCH(主线怪物!E266,怪物属性参数!Q:Q,0)),"0")</f>
        <v>1</v>
      </c>
      <c r="W266" s="58" t="str">
        <f t="shared" si="19"/>
        <v>砍刀鬼兵</v>
      </c>
    </row>
    <row r="267" spans="1:23" ht="16.5" x14ac:dyDescent="0.2">
      <c r="A267" s="58">
        <f t="shared" si="20"/>
        <v>10264</v>
      </c>
      <c r="B267" s="58">
        <v>4</v>
      </c>
      <c r="C267" s="58">
        <f t="shared" si="17"/>
        <v>14</v>
      </c>
      <c r="D267" s="58" t="s">
        <v>38</v>
      </c>
      <c r="E267" s="58" t="str">
        <f>HLOOKUP(D267,主线关卡!$H:$M,MATCH(B267&amp;C267,主线关卡!$A:$A,0),FALSE)</f>
        <v/>
      </c>
      <c r="F267" s="58">
        <f>INDEX(主线关卡!D:D,MATCH(主线怪物!B267&amp;主线怪物!C267,主线关卡!A:A,0))</f>
        <v>44</v>
      </c>
      <c r="G267" s="58">
        <f>INDEX(怪物基础属性模板!B:B,MATCH(主线怪物!$F267,怪物基础属性模板!$A:$A,0))*IFERROR(INDEX(怪物属性参数!R:R,MATCH(主线怪物!E267,怪物属性参数!Q:Q,0)),1)</f>
        <v>863</v>
      </c>
      <c r="H267" s="58">
        <f>INDEX(怪物基础属性模板!C:C,MATCH(主线怪物!$F267,怪物基础属性模板!$A:$A,0))*IFERROR(INDEX(怪物属性参数!R:R,MATCH(主线怪物!E267,怪物属性参数!R:R,0)),1)</f>
        <v>390</v>
      </c>
      <c r="I267" s="58">
        <f>INT(INDEX(怪物基础属性模板!D:D,MATCH(主线怪物!$F267,怪物基础属性模板!$A:$A,0))*IFERROR(INDEX(怪物属性参数!R:R,MATCH(主线怪物!E267,怪物属性参数!S:S,0)),1)*INDEX(主线关卡!E:E,MATCH(主线怪物!B267&amp;主线怪物!C267,主线关卡!A:A,0)))</f>
        <v>4715</v>
      </c>
      <c r="J267" s="58">
        <v>0</v>
      </c>
      <c r="K267" s="58">
        <v>0</v>
      </c>
      <c r="L267" s="58">
        <v>0</v>
      </c>
      <c r="M267" s="58">
        <v>0</v>
      </c>
      <c r="N267" s="58">
        <v>300</v>
      </c>
      <c r="O267" s="58">
        <v>0</v>
      </c>
      <c r="P267" s="58">
        <v>0</v>
      </c>
      <c r="Q267" s="58">
        <f>IFERROR(INDEX(怪物属性参数!AD:AD,MATCH(主线怪物!E267,怪物属性参数!Q:Q,0)),IF(MOD(A267,2)=0,1303015,1301001))</f>
        <v>1303015</v>
      </c>
      <c r="R267" s="15"/>
      <c r="S267" s="58" t="str">
        <f t="shared" si="18"/>
        <v>0</v>
      </c>
      <c r="T267" s="58" t="str">
        <f>IFERROR(INDEX(怪物属性参数!AA:AA,MATCH(主线怪物!E267,怪物属性参数!Q:Q,0)),"0")</f>
        <v>0</v>
      </c>
      <c r="U267" s="58" t="str">
        <f>IFERROR(INDEX(怪物属性参数!AB:AB,MATCH(主线怪物!E267,怪物属性参数!Q:Q,0)),"999")</f>
        <v>999</v>
      </c>
      <c r="V267" s="58" t="str">
        <f>IFERROR(INDEX(怪物属性参数!AC:AC,MATCH(主线怪物!E267,怪物属性参数!Q:Q,0)),"0")</f>
        <v>0</v>
      </c>
      <c r="W267" s="58" t="str">
        <f t="shared" si="19"/>
        <v>于禁</v>
      </c>
    </row>
    <row r="268" spans="1:23" ht="16.5" x14ac:dyDescent="0.2">
      <c r="A268" s="58">
        <f t="shared" si="20"/>
        <v>10265</v>
      </c>
      <c r="B268" s="58">
        <v>4</v>
      </c>
      <c r="C268" s="58">
        <f t="shared" si="17"/>
        <v>15</v>
      </c>
      <c r="D268" s="58" t="s">
        <v>39</v>
      </c>
      <c r="E268" s="58" t="str">
        <f>HLOOKUP(D268,主线关卡!$H:$M,MATCH(B268&amp;C268,主线关卡!$A:$A,0),FALSE)</f>
        <v>小蜘蛛</v>
      </c>
      <c r="F268" s="58">
        <f>INDEX(主线关卡!D:D,MATCH(主线怪物!B268&amp;主线怪物!C268,主线关卡!A:A,0))</f>
        <v>45</v>
      </c>
      <c r="G268" s="58">
        <f>INDEX(怪物基础属性模板!B:B,MATCH(主线怪物!$F268,怪物基础属性模板!$A:$A,0))*IFERROR(INDEX(怪物属性参数!R:R,MATCH(主线怪物!E268,怪物属性参数!Q:Q,0)),1)</f>
        <v>887</v>
      </c>
      <c r="H268" s="58">
        <f>INDEX(怪物基础属性模板!C:C,MATCH(主线怪物!$F268,怪物基础属性模板!$A:$A,0))*IFERROR(INDEX(怪物属性参数!R:R,MATCH(主线怪物!E268,怪物属性参数!R:R,0)),1)</f>
        <v>402</v>
      </c>
      <c r="I268" s="58">
        <f>INT(INDEX(怪物基础属性模板!D:D,MATCH(主线怪物!$F268,怪物基础属性模板!$A:$A,0))*IFERROR(INDEX(怪物属性参数!R:R,MATCH(主线怪物!E268,怪物属性参数!S:S,0)),1)*INDEX(主线关卡!E:E,MATCH(主线怪物!B268&amp;主线怪物!C268,主线关卡!A:A,0)))</f>
        <v>4835</v>
      </c>
      <c r="J268" s="58">
        <v>0</v>
      </c>
      <c r="K268" s="58">
        <v>0</v>
      </c>
      <c r="L268" s="58">
        <v>0</v>
      </c>
      <c r="M268" s="58">
        <v>0</v>
      </c>
      <c r="N268" s="58">
        <v>300</v>
      </c>
      <c r="O268" s="58">
        <v>0</v>
      </c>
      <c r="P268" s="58">
        <v>0</v>
      </c>
      <c r="Q268" s="58">
        <f>IFERROR(INDEX(怪物属性参数!AD:AD,MATCH(主线怪物!E268,怪物属性参数!Q:Q,0)),IF(MOD(A268,2)=0,1303015,1301001))</f>
        <v>1801010</v>
      </c>
      <c r="R268" s="15"/>
      <c r="S268" s="58" t="str">
        <f t="shared" si="18"/>
        <v>0</v>
      </c>
      <c r="T268" s="58">
        <f>IFERROR(INDEX(怪物属性参数!AA:AA,MATCH(主线怪物!E268,怪物属性参数!Q:Q,0)),"0")</f>
        <v>1</v>
      </c>
      <c r="U268" s="58">
        <f>IFERROR(INDEX(怪物属性参数!AB:AB,MATCH(主线怪物!E268,怪物属性参数!Q:Q,0)),"999")</f>
        <v>999</v>
      </c>
      <c r="V268" s="58">
        <f>IFERROR(INDEX(怪物属性参数!AC:AC,MATCH(主线怪物!E268,怪物属性参数!Q:Q,0)),"0")</f>
        <v>2</v>
      </c>
      <c r="W268" s="58" t="str">
        <f t="shared" si="19"/>
        <v>小蜘蛛</v>
      </c>
    </row>
    <row r="269" spans="1:23" ht="16.5" x14ac:dyDescent="0.2">
      <c r="A269" s="58">
        <f t="shared" si="20"/>
        <v>10266</v>
      </c>
      <c r="B269" s="58">
        <v>4</v>
      </c>
      <c r="C269" s="58">
        <f t="shared" si="17"/>
        <v>15</v>
      </c>
      <c r="D269" s="58" t="s">
        <v>36</v>
      </c>
      <c r="E269" s="58" t="str">
        <f>HLOOKUP(D269,主线关卡!$H:$M,MATCH(B269&amp;C269,主线关卡!$A:$A,0),FALSE)</f>
        <v/>
      </c>
      <c r="F269" s="58">
        <f>INDEX(主线关卡!D:D,MATCH(主线怪物!B269&amp;主线怪物!C269,主线关卡!A:A,0))</f>
        <v>45</v>
      </c>
      <c r="G269" s="58">
        <f>INDEX(怪物基础属性模板!B:B,MATCH(主线怪物!$F269,怪物基础属性模板!$A:$A,0))*IFERROR(INDEX(怪物属性参数!R:R,MATCH(主线怪物!E269,怪物属性参数!Q:Q,0)),1)</f>
        <v>887</v>
      </c>
      <c r="H269" s="58">
        <f>INDEX(怪物基础属性模板!C:C,MATCH(主线怪物!$F269,怪物基础属性模板!$A:$A,0))*IFERROR(INDEX(怪物属性参数!R:R,MATCH(主线怪物!E269,怪物属性参数!R:R,0)),1)</f>
        <v>402</v>
      </c>
      <c r="I269" s="58">
        <f>INT(INDEX(怪物基础属性模板!D:D,MATCH(主线怪物!$F269,怪物基础属性模板!$A:$A,0))*IFERROR(INDEX(怪物属性参数!R:R,MATCH(主线怪物!E269,怪物属性参数!S:S,0)),1)*INDEX(主线关卡!E:E,MATCH(主线怪物!B269&amp;主线怪物!C269,主线关卡!A:A,0)))</f>
        <v>4835</v>
      </c>
      <c r="J269" s="58">
        <v>0</v>
      </c>
      <c r="K269" s="58">
        <v>0</v>
      </c>
      <c r="L269" s="58">
        <v>0</v>
      </c>
      <c r="M269" s="58">
        <v>0</v>
      </c>
      <c r="N269" s="58">
        <v>300</v>
      </c>
      <c r="O269" s="58">
        <v>0</v>
      </c>
      <c r="P269" s="58">
        <v>0</v>
      </c>
      <c r="Q269" s="58">
        <f>IFERROR(INDEX(怪物属性参数!AD:AD,MATCH(主线怪物!E269,怪物属性参数!Q:Q,0)),IF(MOD(A269,2)=0,1303015,1301001))</f>
        <v>1303015</v>
      </c>
      <c r="R269" s="15"/>
      <c r="S269" s="58" t="str">
        <f t="shared" si="18"/>
        <v>0</v>
      </c>
      <c r="T269" s="58" t="str">
        <f>IFERROR(INDEX(怪物属性参数!AA:AA,MATCH(主线怪物!E269,怪物属性参数!Q:Q,0)),"0")</f>
        <v>0</v>
      </c>
      <c r="U269" s="58" t="str">
        <f>IFERROR(INDEX(怪物属性参数!AB:AB,MATCH(主线怪物!E269,怪物属性参数!Q:Q,0)),"999")</f>
        <v>999</v>
      </c>
      <c r="V269" s="58" t="str">
        <f>IFERROR(INDEX(怪物属性参数!AC:AC,MATCH(主线怪物!E269,怪物属性参数!Q:Q,0)),"0")</f>
        <v>0</v>
      </c>
      <c r="W269" s="58" t="str">
        <f t="shared" si="19"/>
        <v>于禁</v>
      </c>
    </row>
    <row r="270" spans="1:23" ht="16.5" x14ac:dyDescent="0.2">
      <c r="A270" s="58">
        <f t="shared" si="20"/>
        <v>10267</v>
      </c>
      <c r="B270" s="58">
        <v>4</v>
      </c>
      <c r="C270" s="58">
        <f t="shared" si="17"/>
        <v>15</v>
      </c>
      <c r="D270" s="58" t="s">
        <v>40</v>
      </c>
      <c r="E270" s="58" t="str">
        <f>HLOOKUP(D270,主线关卡!$H:$M,MATCH(B270&amp;C270,主线关卡!$A:$A,0),FALSE)</f>
        <v>山蜘蛛</v>
      </c>
      <c r="F270" s="58">
        <f>INDEX(主线关卡!D:D,MATCH(主线怪物!B270&amp;主线怪物!C270,主线关卡!A:A,0))</f>
        <v>45</v>
      </c>
      <c r="G270" s="58">
        <f>INDEX(怪物基础属性模板!B:B,MATCH(主线怪物!$F270,怪物基础属性模板!$A:$A,0))*IFERROR(INDEX(怪物属性参数!R:R,MATCH(主线怪物!E270,怪物属性参数!Q:Q,0)),1)</f>
        <v>887</v>
      </c>
      <c r="H270" s="58">
        <f>INDEX(怪物基础属性模板!C:C,MATCH(主线怪物!$F270,怪物基础属性模板!$A:$A,0))*IFERROR(INDEX(怪物属性参数!R:R,MATCH(主线怪物!E270,怪物属性参数!R:R,0)),1)</f>
        <v>402</v>
      </c>
      <c r="I270" s="58">
        <f>INT(INDEX(怪物基础属性模板!D:D,MATCH(主线怪物!$F270,怪物基础属性模板!$A:$A,0))*IFERROR(INDEX(怪物属性参数!R:R,MATCH(主线怪物!E270,怪物属性参数!S:S,0)),1)*INDEX(主线关卡!E:E,MATCH(主线怪物!B270&amp;主线怪物!C270,主线关卡!A:A,0)))</f>
        <v>4835</v>
      </c>
      <c r="J270" s="58">
        <v>0</v>
      </c>
      <c r="K270" s="58">
        <v>0</v>
      </c>
      <c r="L270" s="58">
        <v>0</v>
      </c>
      <c r="M270" s="58">
        <v>0</v>
      </c>
      <c r="N270" s="58">
        <v>300</v>
      </c>
      <c r="O270" s="58">
        <v>0</v>
      </c>
      <c r="P270" s="58">
        <v>0</v>
      </c>
      <c r="Q270" s="58" t="str">
        <f>IFERROR(INDEX(怪物属性参数!AD:AD,MATCH(主线怪物!E270,怪物属性参数!Q:Q,0)),IF(MOD(A270,2)=0,1303015,1301001))</f>
        <v>1801012#1802012</v>
      </c>
      <c r="R270" s="15"/>
      <c r="S270" s="58" t="str">
        <f t="shared" si="18"/>
        <v>0</v>
      </c>
      <c r="T270" s="58">
        <f>IFERROR(INDEX(怪物属性参数!AA:AA,MATCH(主线怪物!E270,怪物属性参数!Q:Q,0)),"0")</f>
        <v>1</v>
      </c>
      <c r="U270" s="58">
        <f>IFERROR(INDEX(怪物属性参数!AB:AB,MATCH(主线怪物!E270,怪物属性参数!Q:Q,0)),"999")</f>
        <v>999</v>
      </c>
      <c r="V270" s="58">
        <f>IFERROR(INDEX(怪物属性参数!AC:AC,MATCH(主线怪物!E270,怪物属性参数!Q:Q,0)),"0")</f>
        <v>2</v>
      </c>
      <c r="W270" s="58" t="str">
        <f t="shared" si="19"/>
        <v>山蜘蛛</v>
      </c>
    </row>
    <row r="271" spans="1:23" ht="16.5" x14ac:dyDescent="0.2">
      <c r="A271" s="58">
        <f t="shared" si="20"/>
        <v>10268</v>
      </c>
      <c r="B271" s="58">
        <v>4</v>
      </c>
      <c r="C271" s="58">
        <f t="shared" si="17"/>
        <v>15</v>
      </c>
      <c r="D271" s="58" t="s">
        <v>37</v>
      </c>
      <c r="E271" s="58" t="str">
        <f>HLOOKUP(D271,主线关卡!$H:$M,MATCH(B271&amp;C271,主线关卡!$A:$A,0),FALSE)</f>
        <v/>
      </c>
      <c r="F271" s="58">
        <f>INDEX(主线关卡!D:D,MATCH(主线怪物!B271&amp;主线怪物!C271,主线关卡!A:A,0))</f>
        <v>45</v>
      </c>
      <c r="G271" s="58">
        <f>INDEX(怪物基础属性模板!B:B,MATCH(主线怪物!$F271,怪物基础属性模板!$A:$A,0))*IFERROR(INDEX(怪物属性参数!R:R,MATCH(主线怪物!E271,怪物属性参数!Q:Q,0)),1)</f>
        <v>887</v>
      </c>
      <c r="H271" s="58">
        <f>INDEX(怪物基础属性模板!C:C,MATCH(主线怪物!$F271,怪物基础属性模板!$A:$A,0))*IFERROR(INDEX(怪物属性参数!R:R,MATCH(主线怪物!E271,怪物属性参数!R:R,0)),1)</f>
        <v>402</v>
      </c>
      <c r="I271" s="58">
        <f>INT(INDEX(怪物基础属性模板!D:D,MATCH(主线怪物!$F271,怪物基础属性模板!$A:$A,0))*IFERROR(INDEX(怪物属性参数!R:R,MATCH(主线怪物!E271,怪物属性参数!S:S,0)),1)*INDEX(主线关卡!E:E,MATCH(主线怪物!B271&amp;主线怪物!C271,主线关卡!A:A,0)))</f>
        <v>4835</v>
      </c>
      <c r="J271" s="58">
        <v>0</v>
      </c>
      <c r="K271" s="58">
        <v>0</v>
      </c>
      <c r="L271" s="58">
        <v>0</v>
      </c>
      <c r="M271" s="58">
        <v>0</v>
      </c>
      <c r="N271" s="58">
        <v>300</v>
      </c>
      <c r="O271" s="58">
        <v>0</v>
      </c>
      <c r="P271" s="58">
        <v>0</v>
      </c>
      <c r="Q271" s="58">
        <f>IFERROR(INDEX(怪物属性参数!AD:AD,MATCH(主线怪物!E271,怪物属性参数!Q:Q,0)),IF(MOD(A271,2)=0,1303015,1301001))</f>
        <v>1303015</v>
      </c>
      <c r="R271" s="15"/>
      <c r="S271" s="58" t="str">
        <f t="shared" si="18"/>
        <v>0</v>
      </c>
      <c r="T271" s="58" t="str">
        <f>IFERROR(INDEX(怪物属性参数!AA:AA,MATCH(主线怪物!E271,怪物属性参数!Q:Q,0)),"0")</f>
        <v>0</v>
      </c>
      <c r="U271" s="58" t="str">
        <f>IFERROR(INDEX(怪物属性参数!AB:AB,MATCH(主线怪物!E271,怪物属性参数!Q:Q,0)),"999")</f>
        <v>999</v>
      </c>
      <c r="V271" s="58" t="str">
        <f>IFERROR(INDEX(怪物属性参数!AC:AC,MATCH(主线怪物!E271,怪物属性参数!Q:Q,0)),"0")</f>
        <v>0</v>
      </c>
      <c r="W271" s="58" t="str">
        <f t="shared" si="19"/>
        <v>于禁</v>
      </c>
    </row>
    <row r="272" spans="1:23" ht="16.5" x14ac:dyDescent="0.2">
      <c r="A272" s="58">
        <f t="shared" si="20"/>
        <v>10269</v>
      </c>
      <c r="B272" s="58">
        <v>4</v>
      </c>
      <c r="C272" s="58">
        <f t="shared" si="17"/>
        <v>15</v>
      </c>
      <c r="D272" s="58" t="s">
        <v>41</v>
      </c>
      <c r="E272" s="58" t="str">
        <f>HLOOKUP(D272,主线关卡!$H:$M,MATCH(B272&amp;C272,主线关卡!$A:$A,0),FALSE)</f>
        <v>小蜘蛛</v>
      </c>
      <c r="F272" s="58">
        <f>INDEX(主线关卡!D:D,MATCH(主线怪物!B272&amp;主线怪物!C272,主线关卡!A:A,0))</f>
        <v>45</v>
      </c>
      <c r="G272" s="58">
        <f>INDEX(怪物基础属性模板!B:B,MATCH(主线怪物!$F272,怪物基础属性模板!$A:$A,0))*IFERROR(INDEX(怪物属性参数!R:R,MATCH(主线怪物!E272,怪物属性参数!Q:Q,0)),1)</f>
        <v>887</v>
      </c>
      <c r="H272" s="58">
        <f>INDEX(怪物基础属性模板!C:C,MATCH(主线怪物!$F272,怪物基础属性模板!$A:$A,0))*IFERROR(INDEX(怪物属性参数!R:R,MATCH(主线怪物!E272,怪物属性参数!R:R,0)),1)</f>
        <v>402</v>
      </c>
      <c r="I272" s="58">
        <f>INT(INDEX(怪物基础属性模板!D:D,MATCH(主线怪物!$F272,怪物基础属性模板!$A:$A,0))*IFERROR(INDEX(怪物属性参数!R:R,MATCH(主线怪物!E272,怪物属性参数!S:S,0)),1)*INDEX(主线关卡!E:E,MATCH(主线怪物!B272&amp;主线怪物!C272,主线关卡!A:A,0)))</f>
        <v>4835</v>
      </c>
      <c r="J272" s="58">
        <v>0</v>
      </c>
      <c r="K272" s="58">
        <v>0</v>
      </c>
      <c r="L272" s="58">
        <v>0</v>
      </c>
      <c r="M272" s="58">
        <v>0</v>
      </c>
      <c r="N272" s="58">
        <v>300</v>
      </c>
      <c r="O272" s="58">
        <v>0</v>
      </c>
      <c r="P272" s="58">
        <v>0</v>
      </c>
      <c r="Q272" s="58">
        <f>IFERROR(INDEX(怪物属性参数!AD:AD,MATCH(主线怪物!E272,怪物属性参数!Q:Q,0)),IF(MOD(A272,2)=0,1303015,1301001))</f>
        <v>1801010</v>
      </c>
      <c r="R272" s="15"/>
      <c r="S272" s="58" t="str">
        <f t="shared" si="18"/>
        <v>0</v>
      </c>
      <c r="T272" s="58">
        <f>IFERROR(INDEX(怪物属性参数!AA:AA,MATCH(主线怪物!E272,怪物属性参数!Q:Q,0)),"0")</f>
        <v>1</v>
      </c>
      <c r="U272" s="58">
        <f>IFERROR(INDEX(怪物属性参数!AB:AB,MATCH(主线怪物!E272,怪物属性参数!Q:Q,0)),"999")</f>
        <v>999</v>
      </c>
      <c r="V272" s="58">
        <f>IFERROR(INDEX(怪物属性参数!AC:AC,MATCH(主线怪物!E272,怪物属性参数!Q:Q,0)),"0")</f>
        <v>2</v>
      </c>
      <c r="W272" s="58" t="str">
        <f t="shared" si="19"/>
        <v>小蜘蛛</v>
      </c>
    </row>
    <row r="273" spans="1:23" ht="16.5" x14ac:dyDescent="0.2">
      <c r="A273" s="58">
        <f t="shared" si="20"/>
        <v>10270</v>
      </c>
      <c r="B273" s="58">
        <v>4</v>
      </c>
      <c r="C273" s="58">
        <f t="shared" si="17"/>
        <v>15</v>
      </c>
      <c r="D273" s="58" t="s">
        <v>38</v>
      </c>
      <c r="E273" s="58" t="str">
        <f>HLOOKUP(D273,主线关卡!$H:$M,MATCH(B273&amp;C273,主线关卡!$A:$A,0),FALSE)</f>
        <v/>
      </c>
      <c r="F273" s="58">
        <f>INDEX(主线关卡!D:D,MATCH(主线怪物!B273&amp;主线怪物!C273,主线关卡!A:A,0))</f>
        <v>45</v>
      </c>
      <c r="G273" s="58">
        <f>INDEX(怪物基础属性模板!B:B,MATCH(主线怪物!$F273,怪物基础属性模板!$A:$A,0))*IFERROR(INDEX(怪物属性参数!R:R,MATCH(主线怪物!E273,怪物属性参数!Q:Q,0)),1)</f>
        <v>887</v>
      </c>
      <c r="H273" s="58">
        <f>INDEX(怪物基础属性模板!C:C,MATCH(主线怪物!$F273,怪物基础属性模板!$A:$A,0))*IFERROR(INDEX(怪物属性参数!R:R,MATCH(主线怪物!E273,怪物属性参数!R:R,0)),1)</f>
        <v>402</v>
      </c>
      <c r="I273" s="58">
        <f>INT(INDEX(怪物基础属性模板!D:D,MATCH(主线怪物!$F273,怪物基础属性模板!$A:$A,0))*IFERROR(INDEX(怪物属性参数!R:R,MATCH(主线怪物!E273,怪物属性参数!S:S,0)),1)*INDEX(主线关卡!E:E,MATCH(主线怪物!B273&amp;主线怪物!C273,主线关卡!A:A,0)))</f>
        <v>4835</v>
      </c>
      <c r="J273" s="58">
        <v>0</v>
      </c>
      <c r="K273" s="58">
        <v>0</v>
      </c>
      <c r="L273" s="58">
        <v>0</v>
      </c>
      <c r="M273" s="58">
        <v>0</v>
      </c>
      <c r="N273" s="58">
        <v>300</v>
      </c>
      <c r="O273" s="58">
        <v>0</v>
      </c>
      <c r="P273" s="58">
        <v>0</v>
      </c>
      <c r="Q273" s="58">
        <f>IFERROR(INDEX(怪物属性参数!AD:AD,MATCH(主线怪物!E273,怪物属性参数!Q:Q,0)),IF(MOD(A273,2)=0,1303015,1301001))</f>
        <v>1303015</v>
      </c>
      <c r="R273" s="15"/>
      <c r="S273" s="58" t="str">
        <f t="shared" si="18"/>
        <v>0</v>
      </c>
      <c r="T273" s="58" t="str">
        <f>IFERROR(INDEX(怪物属性参数!AA:AA,MATCH(主线怪物!E273,怪物属性参数!Q:Q,0)),"0")</f>
        <v>0</v>
      </c>
      <c r="U273" s="58" t="str">
        <f>IFERROR(INDEX(怪物属性参数!AB:AB,MATCH(主线怪物!E273,怪物属性参数!Q:Q,0)),"999")</f>
        <v>999</v>
      </c>
      <c r="V273" s="58" t="str">
        <f>IFERROR(INDEX(怪物属性参数!AC:AC,MATCH(主线怪物!E273,怪物属性参数!Q:Q,0)),"0")</f>
        <v>0</v>
      </c>
      <c r="W273" s="58" t="str">
        <f t="shared" si="19"/>
        <v>于禁</v>
      </c>
    </row>
    <row r="274" spans="1:23" ht="16.5" x14ac:dyDescent="0.2">
      <c r="A274" s="58">
        <f t="shared" si="20"/>
        <v>10271</v>
      </c>
      <c r="B274" s="58">
        <v>5</v>
      </c>
      <c r="C274" s="58">
        <v>1</v>
      </c>
      <c r="D274" s="58" t="s">
        <v>39</v>
      </c>
      <c r="E274" s="58" t="str">
        <f>HLOOKUP(D274,主线关卡!$H:$M,MATCH(B274&amp;C274,主线关卡!$A:$A,0),FALSE)</f>
        <v>小蜘蛛</v>
      </c>
      <c r="F274" s="58">
        <f>INDEX(主线关卡!D:D,MATCH(主线怪物!B274&amp;主线怪物!C274,主线关卡!A:A,0))</f>
        <v>46</v>
      </c>
      <c r="G274" s="58">
        <f>INDEX(怪物基础属性模板!B:B,MATCH(主线怪物!$F274,怪物基础属性模板!$A:$A,0))*IFERROR(INDEX(怪物属性参数!R:R,MATCH(主线怪物!E274,怪物属性参数!Q:Q,0)),1)</f>
        <v>1026</v>
      </c>
      <c r="H274" s="58">
        <f>INDEX(怪物基础属性模板!C:C,MATCH(主线怪物!$F274,怪物基础属性模板!$A:$A,0))*IFERROR(INDEX(怪物属性参数!R:R,MATCH(主线怪物!E274,怪物属性参数!R:R,0)),1)</f>
        <v>461</v>
      </c>
      <c r="I274" s="58">
        <f>INT(INDEX(怪物基础属性模板!D:D,MATCH(主线怪物!$F274,怪物基础属性模板!$A:$A,0))*IFERROR(INDEX(怪物属性参数!R:R,MATCH(主线怪物!E274,怪物属性参数!S:S,0)),1)*INDEX(主线关卡!E:E,MATCH(主线怪物!B274&amp;主线怪物!C274,主线关卡!A:A,0)))</f>
        <v>5630</v>
      </c>
      <c r="J274" s="58">
        <v>0</v>
      </c>
      <c r="K274" s="58">
        <v>0</v>
      </c>
      <c r="L274" s="58">
        <v>0</v>
      </c>
      <c r="M274" s="58">
        <v>0</v>
      </c>
      <c r="N274" s="58">
        <v>300</v>
      </c>
      <c r="O274" s="58">
        <v>0</v>
      </c>
      <c r="P274" s="58">
        <v>0</v>
      </c>
      <c r="Q274" s="58">
        <f>IFERROR(INDEX(怪物属性参数!AD:AD,MATCH(主线怪物!E274,怪物属性参数!Q:Q,0)),IF(MOD(A274,2)=0,1303015,1301001))</f>
        <v>1801010</v>
      </c>
      <c r="R274" s="15"/>
      <c r="S274" s="58" t="str">
        <f t="shared" si="18"/>
        <v>0</v>
      </c>
      <c r="T274" s="58">
        <f>IFERROR(INDEX(怪物属性参数!AA:AA,MATCH(主线怪物!E274,怪物属性参数!Q:Q,0)),"0")</f>
        <v>1</v>
      </c>
      <c r="U274" s="58">
        <f>IFERROR(INDEX(怪物属性参数!AB:AB,MATCH(主线怪物!E274,怪物属性参数!Q:Q,0)),"999")</f>
        <v>999</v>
      </c>
      <c r="V274" s="58">
        <f>IFERROR(INDEX(怪物属性参数!AC:AC,MATCH(主线怪物!E274,怪物属性参数!Q:Q,0)),"0")</f>
        <v>2</v>
      </c>
      <c r="W274" s="58" t="str">
        <f t="shared" si="19"/>
        <v>小蜘蛛</v>
      </c>
    </row>
    <row r="275" spans="1:23" ht="16.5" x14ac:dyDescent="0.2">
      <c r="A275" s="58">
        <f t="shared" si="20"/>
        <v>10272</v>
      </c>
      <c r="B275" s="58">
        <v>5</v>
      </c>
      <c r="C275" s="58">
        <v>1</v>
      </c>
      <c r="D275" s="58" t="s">
        <v>36</v>
      </c>
      <c r="E275" s="58" t="str">
        <f>HLOOKUP(D275,主线关卡!$H:$M,MATCH(B275&amp;C275,主线关卡!$A:$A,0),FALSE)</f>
        <v/>
      </c>
      <c r="F275" s="58">
        <f>INDEX(主线关卡!D:D,MATCH(主线怪物!B275&amp;主线怪物!C275,主线关卡!A:A,0))</f>
        <v>46</v>
      </c>
      <c r="G275" s="58">
        <f>INDEX(怪物基础属性模板!B:B,MATCH(主线怪物!$F275,怪物基础属性模板!$A:$A,0))*IFERROR(INDEX(怪物属性参数!R:R,MATCH(主线怪物!E275,怪物属性参数!Q:Q,0)),1)</f>
        <v>1026</v>
      </c>
      <c r="H275" s="58">
        <f>INDEX(怪物基础属性模板!C:C,MATCH(主线怪物!$F275,怪物基础属性模板!$A:$A,0))*IFERROR(INDEX(怪物属性参数!R:R,MATCH(主线怪物!E275,怪物属性参数!R:R,0)),1)</f>
        <v>461</v>
      </c>
      <c r="I275" s="58">
        <f>INT(INDEX(怪物基础属性模板!D:D,MATCH(主线怪物!$F275,怪物基础属性模板!$A:$A,0))*IFERROR(INDEX(怪物属性参数!R:R,MATCH(主线怪物!E275,怪物属性参数!S:S,0)),1)*INDEX(主线关卡!E:E,MATCH(主线怪物!B275&amp;主线怪物!C275,主线关卡!A:A,0)))</f>
        <v>5630</v>
      </c>
      <c r="J275" s="58">
        <v>0</v>
      </c>
      <c r="K275" s="58">
        <v>0</v>
      </c>
      <c r="L275" s="58">
        <v>0</v>
      </c>
      <c r="M275" s="58">
        <v>0</v>
      </c>
      <c r="N275" s="58">
        <v>300</v>
      </c>
      <c r="O275" s="58">
        <v>0</v>
      </c>
      <c r="P275" s="58">
        <v>0</v>
      </c>
      <c r="Q275" s="58">
        <f>IFERROR(INDEX(怪物属性参数!AD:AD,MATCH(主线怪物!E275,怪物属性参数!Q:Q,0)),IF(MOD(A275,2)=0,1303015,1301001))</f>
        <v>1303015</v>
      </c>
      <c r="R275" s="15"/>
      <c r="S275" s="58" t="str">
        <f t="shared" si="18"/>
        <v>0</v>
      </c>
      <c r="T275" s="58" t="str">
        <f>IFERROR(INDEX(怪物属性参数!AA:AA,MATCH(主线怪物!E275,怪物属性参数!Q:Q,0)),"0")</f>
        <v>0</v>
      </c>
      <c r="U275" s="58" t="str">
        <f>IFERROR(INDEX(怪物属性参数!AB:AB,MATCH(主线怪物!E275,怪物属性参数!Q:Q,0)),"999")</f>
        <v>999</v>
      </c>
      <c r="V275" s="58" t="str">
        <f>IFERROR(INDEX(怪物属性参数!AC:AC,MATCH(主线怪物!E275,怪物属性参数!Q:Q,0)),"0")</f>
        <v>0</v>
      </c>
      <c r="W275" s="58" t="str">
        <f t="shared" si="19"/>
        <v>于禁</v>
      </c>
    </row>
    <row r="276" spans="1:23" ht="16.5" x14ac:dyDescent="0.2">
      <c r="A276" s="58">
        <f t="shared" si="20"/>
        <v>10273</v>
      </c>
      <c r="B276" s="58">
        <v>5</v>
      </c>
      <c r="C276" s="58">
        <v>1</v>
      </c>
      <c r="D276" s="58" t="s">
        <v>40</v>
      </c>
      <c r="E276" s="58" t="str">
        <f>HLOOKUP(D276,主线关卡!$H:$M,MATCH(B276&amp;C276,主线关卡!$A:$A,0),FALSE)</f>
        <v>小蜘蛛</v>
      </c>
      <c r="F276" s="58">
        <f>INDEX(主线关卡!D:D,MATCH(主线怪物!B276&amp;主线怪物!C276,主线关卡!A:A,0))</f>
        <v>46</v>
      </c>
      <c r="G276" s="58">
        <f>INDEX(怪物基础属性模板!B:B,MATCH(主线怪物!$F276,怪物基础属性模板!$A:$A,0))*IFERROR(INDEX(怪物属性参数!R:R,MATCH(主线怪物!E276,怪物属性参数!Q:Q,0)),1)</f>
        <v>1026</v>
      </c>
      <c r="H276" s="58">
        <f>INDEX(怪物基础属性模板!C:C,MATCH(主线怪物!$F276,怪物基础属性模板!$A:$A,0))*IFERROR(INDEX(怪物属性参数!R:R,MATCH(主线怪物!E276,怪物属性参数!R:R,0)),1)</f>
        <v>461</v>
      </c>
      <c r="I276" s="58">
        <f>INT(INDEX(怪物基础属性模板!D:D,MATCH(主线怪物!$F276,怪物基础属性模板!$A:$A,0))*IFERROR(INDEX(怪物属性参数!R:R,MATCH(主线怪物!E276,怪物属性参数!S:S,0)),1)*INDEX(主线关卡!E:E,MATCH(主线怪物!B276&amp;主线怪物!C276,主线关卡!A:A,0)))</f>
        <v>5630</v>
      </c>
      <c r="J276" s="58">
        <v>0</v>
      </c>
      <c r="K276" s="58">
        <v>0</v>
      </c>
      <c r="L276" s="58">
        <v>0</v>
      </c>
      <c r="M276" s="58">
        <v>0</v>
      </c>
      <c r="N276" s="58">
        <v>300</v>
      </c>
      <c r="O276" s="58">
        <v>0</v>
      </c>
      <c r="P276" s="58">
        <v>0</v>
      </c>
      <c r="Q276" s="58">
        <f>IFERROR(INDEX(怪物属性参数!AD:AD,MATCH(主线怪物!E276,怪物属性参数!Q:Q,0)),IF(MOD(A276,2)=0,1303015,1301001))</f>
        <v>1801010</v>
      </c>
      <c r="R276" s="15"/>
      <c r="S276" s="58" t="str">
        <f t="shared" si="18"/>
        <v>0</v>
      </c>
      <c r="T276" s="58">
        <f>IFERROR(INDEX(怪物属性参数!AA:AA,MATCH(主线怪物!E276,怪物属性参数!Q:Q,0)),"0")</f>
        <v>1</v>
      </c>
      <c r="U276" s="58">
        <f>IFERROR(INDEX(怪物属性参数!AB:AB,MATCH(主线怪物!E276,怪物属性参数!Q:Q,0)),"999")</f>
        <v>999</v>
      </c>
      <c r="V276" s="58">
        <f>IFERROR(INDEX(怪物属性参数!AC:AC,MATCH(主线怪物!E276,怪物属性参数!Q:Q,0)),"0")</f>
        <v>2</v>
      </c>
      <c r="W276" s="58" t="str">
        <f t="shared" si="19"/>
        <v>小蜘蛛</v>
      </c>
    </row>
    <row r="277" spans="1:23" ht="16.5" x14ac:dyDescent="0.2">
      <c r="A277" s="58">
        <f t="shared" si="20"/>
        <v>10274</v>
      </c>
      <c r="B277" s="58">
        <v>5</v>
      </c>
      <c r="C277" s="58">
        <v>1</v>
      </c>
      <c r="D277" s="58" t="s">
        <v>37</v>
      </c>
      <c r="E277" s="58" t="str">
        <f>HLOOKUP(D277,主线关卡!$H:$M,MATCH(B277&amp;C277,主线关卡!$A:$A,0),FALSE)</f>
        <v/>
      </c>
      <c r="F277" s="58">
        <f>INDEX(主线关卡!D:D,MATCH(主线怪物!B277&amp;主线怪物!C277,主线关卡!A:A,0))</f>
        <v>46</v>
      </c>
      <c r="G277" s="58">
        <f>INDEX(怪物基础属性模板!B:B,MATCH(主线怪物!$F277,怪物基础属性模板!$A:$A,0))*IFERROR(INDEX(怪物属性参数!R:R,MATCH(主线怪物!E277,怪物属性参数!Q:Q,0)),1)</f>
        <v>1026</v>
      </c>
      <c r="H277" s="58">
        <f>INDEX(怪物基础属性模板!C:C,MATCH(主线怪物!$F277,怪物基础属性模板!$A:$A,0))*IFERROR(INDEX(怪物属性参数!R:R,MATCH(主线怪物!E277,怪物属性参数!R:R,0)),1)</f>
        <v>461</v>
      </c>
      <c r="I277" s="58">
        <f>INT(INDEX(怪物基础属性模板!D:D,MATCH(主线怪物!$F277,怪物基础属性模板!$A:$A,0))*IFERROR(INDEX(怪物属性参数!R:R,MATCH(主线怪物!E277,怪物属性参数!S:S,0)),1)*INDEX(主线关卡!E:E,MATCH(主线怪物!B277&amp;主线怪物!C277,主线关卡!A:A,0)))</f>
        <v>5630</v>
      </c>
      <c r="J277" s="58">
        <v>0</v>
      </c>
      <c r="K277" s="58">
        <v>0</v>
      </c>
      <c r="L277" s="58">
        <v>0</v>
      </c>
      <c r="M277" s="58">
        <v>0</v>
      </c>
      <c r="N277" s="58">
        <v>300</v>
      </c>
      <c r="O277" s="58">
        <v>0</v>
      </c>
      <c r="P277" s="58">
        <v>0</v>
      </c>
      <c r="Q277" s="58">
        <f>IFERROR(INDEX(怪物属性参数!AD:AD,MATCH(主线怪物!E277,怪物属性参数!Q:Q,0)),IF(MOD(A277,2)=0,1303015,1301001))</f>
        <v>1303015</v>
      </c>
      <c r="R277" s="15"/>
      <c r="S277" s="58" t="str">
        <f t="shared" si="18"/>
        <v>0</v>
      </c>
      <c r="T277" s="58" t="str">
        <f>IFERROR(INDEX(怪物属性参数!AA:AA,MATCH(主线怪物!E277,怪物属性参数!Q:Q,0)),"0")</f>
        <v>0</v>
      </c>
      <c r="U277" s="58" t="str">
        <f>IFERROR(INDEX(怪物属性参数!AB:AB,MATCH(主线怪物!E277,怪物属性参数!Q:Q,0)),"999")</f>
        <v>999</v>
      </c>
      <c r="V277" s="58" t="str">
        <f>IFERROR(INDEX(怪物属性参数!AC:AC,MATCH(主线怪物!E277,怪物属性参数!Q:Q,0)),"0")</f>
        <v>0</v>
      </c>
      <c r="W277" s="58" t="str">
        <f t="shared" si="19"/>
        <v>于禁</v>
      </c>
    </row>
    <row r="278" spans="1:23" ht="16.5" x14ac:dyDescent="0.2">
      <c r="A278" s="58">
        <f t="shared" si="20"/>
        <v>10275</v>
      </c>
      <c r="B278" s="58">
        <v>5</v>
      </c>
      <c r="C278" s="58">
        <v>1</v>
      </c>
      <c r="D278" s="58" t="s">
        <v>41</v>
      </c>
      <c r="E278" s="58" t="str">
        <f>HLOOKUP(D278,主线关卡!$H:$M,MATCH(B278&amp;C278,主线关卡!$A:$A,0),FALSE)</f>
        <v>小蜘蛛</v>
      </c>
      <c r="F278" s="58">
        <f>INDEX(主线关卡!D:D,MATCH(主线怪物!B278&amp;主线怪物!C278,主线关卡!A:A,0))</f>
        <v>46</v>
      </c>
      <c r="G278" s="58">
        <f>INDEX(怪物基础属性模板!B:B,MATCH(主线怪物!$F278,怪物基础属性模板!$A:$A,0))*IFERROR(INDEX(怪物属性参数!R:R,MATCH(主线怪物!E278,怪物属性参数!Q:Q,0)),1)</f>
        <v>1026</v>
      </c>
      <c r="H278" s="58">
        <f>INDEX(怪物基础属性模板!C:C,MATCH(主线怪物!$F278,怪物基础属性模板!$A:$A,0))*IFERROR(INDEX(怪物属性参数!R:R,MATCH(主线怪物!E278,怪物属性参数!R:R,0)),1)</f>
        <v>461</v>
      </c>
      <c r="I278" s="58">
        <f>INT(INDEX(怪物基础属性模板!D:D,MATCH(主线怪物!$F278,怪物基础属性模板!$A:$A,0))*IFERROR(INDEX(怪物属性参数!R:R,MATCH(主线怪物!E278,怪物属性参数!S:S,0)),1)*INDEX(主线关卡!E:E,MATCH(主线怪物!B278&amp;主线怪物!C278,主线关卡!A:A,0)))</f>
        <v>5630</v>
      </c>
      <c r="J278" s="58">
        <v>0</v>
      </c>
      <c r="K278" s="58">
        <v>0</v>
      </c>
      <c r="L278" s="58">
        <v>0</v>
      </c>
      <c r="M278" s="58">
        <v>0</v>
      </c>
      <c r="N278" s="58">
        <v>300</v>
      </c>
      <c r="O278" s="58">
        <v>0</v>
      </c>
      <c r="P278" s="58">
        <v>0</v>
      </c>
      <c r="Q278" s="58">
        <f>IFERROR(INDEX(怪物属性参数!AD:AD,MATCH(主线怪物!E278,怪物属性参数!Q:Q,0)),IF(MOD(A278,2)=0,1303015,1301001))</f>
        <v>1801010</v>
      </c>
      <c r="R278" s="15"/>
      <c r="S278" s="58" t="str">
        <f t="shared" si="18"/>
        <v>0</v>
      </c>
      <c r="T278" s="58">
        <f>IFERROR(INDEX(怪物属性参数!AA:AA,MATCH(主线怪物!E278,怪物属性参数!Q:Q,0)),"0")</f>
        <v>1</v>
      </c>
      <c r="U278" s="58">
        <f>IFERROR(INDEX(怪物属性参数!AB:AB,MATCH(主线怪物!E278,怪物属性参数!Q:Q,0)),"999")</f>
        <v>999</v>
      </c>
      <c r="V278" s="58">
        <f>IFERROR(INDEX(怪物属性参数!AC:AC,MATCH(主线怪物!E278,怪物属性参数!Q:Q,0)),"0")</f>
        <v>2</v>
      </c>
      <c r="W278" s="58" t="str">
        <f t="shared" si="19"/>
        <v>小蜘蛛</v>
      </c>
    </row>
    <row r="279" spans="1:23" ht="16.5" x14ac:dyDescent="0.2">
      <c r="A279" s="58">
        <f t="shared" si="20"/>
        <v>10276</v>
      </c>
      <c r="B279" s="58">
        <v>5</v>
      </c>
      <c r="C279" s="58">
        <v>1</v>
      </c>
      <c r="D279" s="58" t="s">
        <v>38</v>
      </c>
      <c r="E279" s="58" t="str">
        <f>HLOOKUP(D279,主线关卡!$H:$M,MATCH(B279&amp;C279,主线关卡!$A:$A,0),FALSE)</f>
        <v/>
      </c>
      <c r="F279" s="58">
        <f>INDEX(主线关卡!D:D,MATCH(主线怪物!B279&amp;主线怪物!C279,主线关卡!A:A,0))</f>
        <v>46</v>
      </c>
      <c r="G279" s="58">
        <f>INDEX(怪物基础属性模板!B:B,MATCH(主线怪物!$F279,怪物基础属性模板!$A:$A,0))*IFERROR(INDEX(怪物属性参数!R:R,MATCH(主线怪物!E279,怪物属性参数!Q:Q,0)),1)</f>
        <v>1026</v>
      </c>
      <c r="H279" s="58">
        <f>INDEX(怪物基础属性模板!C:C,MATCH(主线怪物!$F279,怪物基础属性模板!$A:$A,0))*IFERROR(INDEX(怪物属性参数!R:R,MATCH(主线怪物!E279,怪物属性参数!R:R,0)),1)</f>
        <v>461</v>
      </c>
      <c r="I279" s="58">
        <f>INT(INDEX(怪物基础属性模板!D:D,MATCH(主线怪物!$F279,怪物基础属性模板!$A:$A,0))*IFERROR(INDEX(怪物属性参数!R:R,MATCH(主线怪物!E279,怪物属性参数!S:S,0)),1)*INDEX(主线关卡!E:E,MATCH(主线怪物!B279&amp;主线怪物!C279,主线关卡!A:A,0)))</f>
        <v>5630</v>
      </c>
      <c r="J279" s="58">
        <v>0</v>
      </c>
      <c r="K279" s="58">
        <v>0</v>
      </c>
      <c r="L279" s="58">
        <v>0</v>
      </c>
      <c r="M279" s="58">
        <v>0</v>
      </c>
      <c r="N279" s="58">
        <v>300</v>
      </c>
      <c r="O279" s="58">
        <v>0</v>
      </c>
      <c r="P279" s="58">
        <v>0</v>
      </c>
      <c r="Q279" s="58">
        <f>IFERROR(INDEX(怪物属性参数!AD:AD,MATCH(主线怪物!E279,怪物属性参数!Q:Q,0)),IF(MOD(A279,2)=0,1303015,1301001))</f>
        <v>1303015</v>
      </c>
      <c r="R279" s="15"/>
      <c r="S279" s="58" t="str">
        <f t="shared" si="18"/>
        <v>0</v>
      </c>
      <c r="T279" s="58" t="str">
        <f>IFERROR(INDEX(怪物属性参数!AA:AA,MATCH(主线怪物!E279,怪物属性参数!Q:Q,0)),"0")</f>
        <v>0</v>
      </c>
      <c r="U279" s="58" t="str">
        <f>IFERROR(INDEX(怪物属性参数!AB:AB,MATCH(主线怪物!E279,怪物属性参数!Q:Q,0)),"999")</f>
        <v>999</v>
      </c>
      <c r="V279" s="58" t="str">
        <f>IFERROR(INDEX(怪物属性参数!AC:AC,MATCH(主线怪物!E279,怪物属性参数!Q:Q,0)),"0")</f>
        <v>0</v>
      </c>
      <c r="W279" s="58" t="str">
        <f t="shared" si="19"/>
        <v>于禁</v>
      </c>
    </row>
    <row r="280" spans="1:23" ht="16.5" x14ac:dyDescent="0.2">
      <c r="A280" s="58">
        <f t="shared" si="20"/>
        <v>10277</v>
      </c>
      <c r="B280" s="58">
        <v>5</v>
      </c>
      <c r="C280" s="58">
        <f>C274+1</f>
        <v>2</v>
      </c>
      <c r="D280" s="58" t="s">
        <v>39</v>
      </c>
      <c r="E280" s="58" t="str">
        <f>HLOOKUP(D280,主线关卡!$H:$M,MATCH(B280&amp;C280,主线关卡!$A:$A,0),FALSE)</f>
        <v>魔导机兵团</v>
      </c>
      <c r="F280" s="58">
        <f>INDEX(主线关卡!D:D,MATCH(主线怪物!B280&amp;主线怪物!C280,主线关卡!A:A,0))</f>
        <v>47</v>
      </c>
      <c r="G280" s="58">
        <f>INDEX(怪物基础属性模板!B:B,MATCH(主线怪物!$F280,怪物基础属性模板!$A:$A,0))*IFERROR(INDEX(怪物属性参数!R:R,MATCH(主线怪物!E280,怪物属性参数!Q:Q,0)),1)</f>
        <v>1050</v>
      </c>
      <c r="H280" s="58">
        <f>INDEX(怪物基础属性模板!C:C,MATCH(主线怪物!$F280,怪物基础属性模板!$A:$A,0))*IFERROR(INDEX(怪物属性参数!R:R,MATCH(主线怪物!E280,怪物属性参数!R:R,0)),1)</f>
        <v>473</v>
      </c>
      <c r="I280" s="58">
        <f>INT(INDEX(怪物基础属性模板!D:D,MATCH(主线怪物!$F280,怪物基础属性模板!$A:$A,0))*IFERROR(INDEX(怪物属性参数!R:R,MATCH(主线怪物!E280,怪物属性参数!S:S,0)),1)*INDEX(主线关卡!E:E,MATCH(主线怪物!B280&amp;主线怪物!C280,主线关卡!A:A,0)))</f>
        <v>5750</v>
      </c>
      <c r="J280" s="58">
        <v>0</v>
      </c>
      <c r="K280" s="58">
        <v>0</v>
      </c>
      <c r="L280" s="58">
        <v>0</v>
      </c>
      <c r="M280" s="58">
        <v>0</v>
      </c>
      <c r="N280" s="58">
        <v>300</v>
      </c>
      <c r="O280" s="58">
        <v>0</v>
      </c>
      <c r="P280" s="58">
        <v>0</v>
      </c>
      <c r="Q280" s="58">
        <f>IFERROR(INDEX(怪物属性参数!AD:AD,MATCH(主线怪物!E280,怪物属性参数!Q:Q,0)),IF(MOD(A280,2)=0,1303015,1301001))</f>
        <v>1801011</v>
      </c>
      <c r="R280" s="15"/>
      <c r="S280" s="58" t="str">
        <f t="shared" si="18"/>
        <v>0</v>
      </c>
      <c r="T280" s="58">
        <f>IFERROR(INDEX(怪物属性参数!AA:AA,MATCH(主线怪物!E280,怪物属性参数!Q:Q,0)),"0")</f>
        <v>1</v>
      </c>
      <c r="U280" s="58">
        <f>IFERROR(INDEX(怪物属性参数!AB:AB,MATCH(主线怪物!E280,怪物属性参数!Q:Q,0)),"999")</f>
        <v>999</v>
      </c>
      <c r="V280" s="58">
        <f>IFERROR(INDEX(怪物属性参数!AC:AC,MATCH(主线怪物!E280,怪物属性参数!Q:Q,0)),"0")</f>
        <v>3</v>
      </c>
      <c r="W280" s="58" t="str">
        <f t="shared" si="19"/>
        <v>魔导机兵团</v>
      </c>
    </row>
    <row r="281" spans="1:23" ht="16.5" x14ac:dyDescent="0.2">
      <c r="A281" s="58">
        <f t="shared" si="20"/>
        <v>10278</v>
      </c>
      <c r="B281" s="58">
        <v>5</v>
      </c>
      <c r="C281" s="58">
        <f t="shared" ref="C281:C344" si="21">C275+1</f>
        <v>2</v>
      </c>
      <c r="D281" s="58" t="s">
        <v>36</v>
      </c>
      <c r="E281" s="58" t="str">
        <f>HLOOKUP(D281,主线关卡!$H:$M,MATCH(B281&amp;C281,主线关卡!$A:$A,0),FALSE)</f>
        <v/>
      </c>
      <c r="F281" s="58">
        <f>INDEX(主线关卡!D:D,MATCH(主线怪物!B281&amp;主线怪物!C281,主线关卡!A:A,0))</f>
        <v>47</v>
      </c>
      <c r="G281" s="58">
        <f>INDEX(怪物基础属性模板!B:B,MATCH(主线怪物!$F281,怪物基础属性模板!$A:$A,0))*IFERROR(INDEX(怪物属性参数!R:R,MATCH(主线怪物!E281,怪物属性参数!Q:Q,0)),1)</f>
        <v>1050</v>
      </c>
      <c r="H281" s="58">
        <f>INDEX(怪物基础属性模板!C:C,MATCH(主线怪物!$F281,怪物基础属性模板!$A:$A,0))*IFERROR(INDEX(怪物属性参数!R:R,MATCH(主线怪物!E281,怪物属性参数!R:R,0)),1)</f>
        <v>473</v>
      </c>
      <c r="I281" s="58">
        <f>INT(INDEX(怪物基础属性模板!D:D,MATCH(主线怪物!$F281,怪物基础属性模板!$A:$A,0))*IFERROR(INDEX(怪物属性参数!R:R,MATCH(主线怪物!E281,怪物属性参数!S:S,0)),1)*INDEX(主线关卡!E:E,MATCH(主线怪物!B281&amp;主线怪物!C281,主线关卡!A:A,0)))</f>
        <v>5750</v>
      </c>
      <c r="J281" s="58">
        <v>0</v>
      </c>
      <c r="K281" s="58">
        <v>0</v>
      </c>
      <c r="L281" s="58">
        <v>0</v>
      </c>
      <c r="M281" s="58">
        <v>0</v>
      </c>
      <c r="N281" s="58">
        <v>300</v>
      </c>
      <c r="O281" s="58">
        <v>0</v>
      </c>
      <c r="P281" s="58">
        <v>0</v>
      </c>
      <c r="Q281" s="58">
        <f>IFERROR(INDEX(怪物属性参数!AD:AD,MATCH(主线怪物!E281,怪物属性参数!Q:Q,0)),IF(MOD(A281,2)=0,1303015,1301001))</f>
        <v>1303015</v>
      </c>
      <c r="R281" s="15"/>
      <c r="S281" s="58" t="str">
        <f t="shared" si="18"/>
        <v>0</v>
      </c>
      <c r="T281" s="58" t="str">
        <f>IFERROR(INDEX(怪物属性参数!AA:AA,MATCH(主线怪物!E281,怪物属性参数!Q:Q,0)),"0")</f>
        <v>0</v>
      </c>
      <c r="U281" s="58" t="str">
        <f>IFERROR(INDEX(怪物属性参数!AB:AB,MATCH(主线怪物!E281,怪物属性参数!Q:Q,0)),"999")</f>
        <v>999</v>
      </c>
      <c r="V281" s="58" t="str">
        <f>IFERROR(INDEX(怪物属性参数!AC:AC,MATCH(主线怪物!E281,怪物属性参数!Q:Q,0)),"0")</f>
        <v>0</v>
      </c>
      <c r="W281" s="58" t="str">
        <f t="shared" si="19"/>
        <v>于禁</v>
      </c>
    </row>
    <row r="282" spans="1:23" ht="16.5" x14ac:dyDescent="0.2">
      <c r="A282" s="58">
        <f t="shared" si="20"/>
        <v>10279</v>
      </c>
      <c r="B282" s="58">
        <v>5</v>
      </c>
      <c r="C282" s="58">
        <f t="shared" si="21"/>
        <v>2</v>
      </c>
      <c r="D282" s="58" t="s">
        <v>40</v>
      </c>
      <c r="E282" s="58" t="str">
        <f>HLOOKUP(D282,主线关卡!$H:$M,MATCH(B282&amp;C282,主线关卡!$A:$A,0),FALSE)</f>
        <v>魔导机兵团</v>
      </c>
      <c r="F282" s="58">
        <f>INDEX(主线关卡!D:D,MATCH(主线怪物!B282&amp;主线怪物!C282,主线关卡!A:A,0))</f>
        <v>47</v>
      </c>
      <c r="G282" s="58">
        <f>INDEX(怪物基础属性模板!B:B,MATCH(主线怪物!$F282,怪物基础属性模板!$A:$A,0))*IFERROR(INDEX(怪物属性参数!R:R,MATCH(主线怪物!E282,怪物属性参数!Q:Q,0)),1)</f>
        <v>1050</v>
      </c>
      <c r="H282" s="58">
        <f>INDEX(怪物基础属性模板!C:C,MATCH(主线怪物!$F282,怪物基础属性模板!$A:$A,0))*IFERROR(INDEX(怪物属性参数!R:R,MATCH(主线怪物!E282,怪物属性参数!R:R,0)),1)</f>
        <v>473</v>
      </c>
      <c r="I282" s="58">
        <f>INT(INDEX(怪物基础属性模板!D:D,MATCH(主线怪物!$F282,怪物基础属性模板!$A:$A,0))*IFERROR(INDEX(怪物属性参数!R:R,MATCH(主线怪物!E282,怪物属性参数!S:S,0)),1)*INDEX(主线关卡!E:E,MATCH(主线怪物!B282&amp;主线怪物!C282,主线关卡!A:A,0)))</f>
        <v>5750</v>
      </c>
      <c r="J282" s="58">
        <v>0</v>
      </c>
      <c r="K282" s="58">
        <v>0</v>
      </c>
      <c r="L282" s="58">
        <v>0</v>
      </c>
      <c r="M282" s="58">
        <v>0</v>
      </c>
      <c r="N282" s="58">
        <v>300</v>
      </c>
      <c r="O282" s="58">
        <v>0</v>
      </c>
      <c r="P282" s="58">
        <v>0</v>
      </c>
      <c r="Q282" s="58">
        <f>IFERROR(INDEX(怪物属性参数!AD:AD,MATCH(主线怪物!E282,怪物属性参数!Q:Q,0)),IF(MOD(A282,2)=0,1303015,1301001))</f>
        <v>1801011</v>
      </c>
      <c r="R282" s="15"/>
      <c r="S282" s="58" t="str">
        <f t="shared" si="18"/>
        <v>0</v>
      </c>
      <c r="T282" s="58">
        <f>IFERROR(INDEX(怪物属性参数!AA:AA,MATCH(主线怪物!E282,怪物属性参数!Q:Q,0)),"0")</f>
        <v>1</v>
      </c>
      <c r="U282" s="58">
        <f>IFERROR(INDEX(怪物属性参数!AB:AB,MATCH(主线怪物!E282,怪物属性参数!Q:Q,0)),"999")</f>
        <v>999</v>
      </c>
      <c r="V282" s="58">
        <f>IFERROR(INDEX(怪物属性参数!AC:AC,MATCH(主线怪物!E282,怪物属性参数!Q:Q,0)),"0")</f>
        <v>3</v>
      </c>
      <c r="W282" s="58" t="str">
        <f t="shared" si="19"/>
        <v>魔导机兵团</v>
      </c>
    </row>
    <row r="283" spans="1:23" ht="16.5" x14ac:dyDescent="0.2">
      <c r="A283" s="58">
        <f t="shared" si="20"/>
        <v>10280</v>
      </c>
      <c r="B283" s="58">
        <v>5</v>
      </c>
      <c r="C283" s="58">
        <f t="shared" si="21"/>
        <v>2</v>
      </c>
      <c r="D283" s="58" t="s">
        <v>37</v>
      </c>
      <c r="E283" s="58" t="str">
        <f>HLOOKUP(D283,主线关卡!$H:$M,MATCH(B283&amp;C283,主线关卡!$A:$A,0),FALSE)</f>
        <v/>
      </c>
      <c r="F283" s="58">
        <f>INDEX(主线关卡!D:D,MATCH(主线怪物!B283&amp;主线怪物!C283,主线关卡!A:A,0))</f>
        <v>47</v>
      </c>
      <c r="G283" s="58">
        <f>INDEX(怪物基础属性模板!B:B,MATCH(主线怪物!$F283,怪物基础属性模板!$A:$A,0))*IFERROR(INDEX(怪物属性参数!R:R,MATCH(主线怪物!E283,怪物属性参数!Q:Q,0)),1)</f>
        <v>1050</v>
      </c>
      <c r="H283" s="58">
        <f>INDEX(怪物基础属性模板!C:C,MATCH(主线怪物!$F283,怪物基础属性模板!$A:$A,0))*IFERROR(INDEX(怪物属性参数!R:R,MATCH(主线怪物!E283,怪物属性参数!R:R,0)),1)</f>
        <v>473</v>
      </c>
      <c r="I283" s="58">
        <f>INT(INDEX(怪物基础属性模板!D:D,MATCH(主线怪物!$F283,怪物基础属性模板!$A:$A,0))*IFERROR(INDEX(怪物属性参数!R:R,MATCH(主线怪物!E283,怪物属性参数!S:S,0)),1)*INDEX(主线关卡!E:E,MATCH(主线怪物!B283&amp;主线怪物!C283,主线关卡!A:A,0)))</f>
        <v>5750</v>
      </c>
      <c r="J283" s="58">
        <v>0</v>
      </c>
      <c r="K283" s="58">
        <v>0</v>
      </c>
      <c r="L283" s="58">
        <v>0</v>
      </c>
      <c r="M283" s="58">
        <v>0</v>
      </c>
      <c r="N283" s="58">
        <v>300</v>
      </c>
      <c r="O283" s="58">
        <v>0</v>
      </c>
      <c r="P283" s="58">
        <v>0</v>
      </c>
      <c r="Q283" s="58">
        <f>IFERROR(INDEX(怪物属性参数!AD:AD,MATCH(主线怪物!E283,怪物属性参数!Q:Q,0)),IF(MOD(A283,2)=0,1303015,1301001))</f>
        <v>1303015</v>
      </c>
      <c r="R283" s="15"/>
      <c r="S283" s="58" t="str">
        <f t="shared" si="18"/>
        <v>0</v>
      </c>
      <c r="T283" s="58" t="str">
        <f>IFERROR(INDEX(怪物属性参数!AA:AA,MATCH(主线怪物!E283,怪物属性参数!Q:Q,0)),"0")</f>
        <v>0</v>
      </c>
      <c r="U283" s="58" t="str">
        <f>IFERROR(INDEX(怪物属性参数!AB:AB,MATCH(主线怪物!E283,怪物属性参数!Q:Q,0)),"999")</f>
        <v>999</v>
      </c>
      <c r="V283" s="58" t="str">
        <f>IFERROR(INDEX(怪物属性参数!AC:AC,MATCH(主线怪物!E283,怪物属性参数!Q:Q,0)),"0")</f>
        <v>0</v>
      </c>
      <c r="W283" s="58" t="str">
        <f t="shared" si="19"/>
        <v>于禁</v>
      </c>
    </row>
    <row r="284" spans="1:23" ht="16.5" x14ac:dyDescent="0.2">
      <c r="A284" s="58">
        <f t="shared" si="20"/>
        <v>10281</v>
      </c>
      <c r="B284" s="58">
        <v>5</v>
      </c>
      <c r="C284" s="58">
        <f t="shared" si="21"/>
        <v>2</v>
      </c>
      <c r="D284" s="58" t="s">
        <v>41</v>
      </c>
      <c r="E284" s="58" t="str">
        <f>HLOOKUP(D284,主线关卡!$H:$M,MATCH(B284&amp;C284,主线关卡!$A:$A,0),FALSE)</f>
        <v>魔导机兵团</v>
      </c>
      <c r="F284" s="58">
        <f>INDEX(主线关卡!D:D,MATCH(主线怪物!B284&amp;主线怪物!C284,主线关卡!A:A,0))</f>
        <v>47</v>
      </c>
      <c r="G284" s="58">
        <f>INDEX(怪物基础属性模板!B:B,MATCH(主线怪物!$F284,怪物基础属性模板!$A:$A,0))*IFERROR(INDEX(怪物属性参数!R:R,MATCH(主线怪物!E284,怪物属性参数!Q:Q,0)),1)</f>
        <v>1050</v>
      </c>
      <c r="H284" s="58">
        <f>INDEX(怪物基础属性模板!C:C,MATCH(主线怪物!$F284,怪物基础属性模板!$A:$A,0))*IFERROR(INDEX(怪物属性参数!R:R,MATCH(主线怪物!E284,怪物属性参数!R:R,0)),1)</f>
        <v>473</v>
      </c>
      <c r="I284" s="58">
        <f>INT(INDEX(怪物基础属性模板!D:D,MATCH(主线怪物!$F284,怪物基础属性模板!$A:$A,0))*IFERROR(INDEX(怪物属性参数!R:R,MATCH(主线怪物!E284,怪物属性参数!S:S,0)),1)*INDEX(主线关卡!E:E,MATCH(主线怪物!B284&amp;主线怪物!C284,主线关卡!A:A,0)))</f>
        <v>5750</v>
      </c>
      <c r="J284" s="58">
        <v>0</v>
      </c>
      <c r="K284" s="58">
        <v>0</v>
      </c>
      <c r="L284" s="58">
        <v>0</v>
      </c>
      <c r="M284" s="58">
        <v>0</v>
      </c>
      <c r="N284" s="58">
        <v>300</v>
      </c>
      <c r="O284" s="58">
        <v>0</v>
      </c>
      <c r="P284" s="58">
        <v>0</v>
      </c>
      <c r="Q284" s="58">
        <f>IFERROR(INDEX(怪物属性参数!AD:AD,MATCH(主线怪物!E284,怪物属性参数!Q:Q,0)),IF(MOD(A284,2)=0,1303015,1301001))</f>
        <v>1801011</v>
      </c>
      <c r="R284" s="15"/>
      <c r="S284" s="58" t="str">
        <f t="shared" si="18"/>
        <v>0</v>
      </c>
      <c r="T284" s="58">
        <f>IFERROR(INDEX(怪物属性参数!AA:AA,MATCH(主线怪物!E284,怪物属性参数!Q:Q,0)),"0")</f>
        <v>1</v>
      </c>
      <c r="U284" s="58">
        <f>IFERROR(INDEX(怪物属性参数!AB:AB,MATCH(主线怪物!E284,怪物属性参数!Q:Q,0)),"999")</f>
        <v>999</v>
      </c>
      <c r="V284" s="58">
        <f>IFERROR(INDEX(怪物属性参数!AC:AC,MATCH(主线怪物!E284,怪物属性参数!Q:Q,0)),"0")</f>
        <v>3</v>
      </c>
      <c r="W284" s="58" t="str">
        <f t="shared" si="19"/>
        <v>魔导机兵团</v>
      </c>
    </row>
    <row r="285" spans="1:23" ht="16.5" x14ac:dyDescent="0.2">
      <c r="A285" s="58">
        <f t="shared" si="20"/>
        <v>10282</v>
      </c>
      <c r="B285" s="58">
        <v>5</v>
      </c>
      <c r="C285" s="58">
        <f t="shared" si="21"/>
        <v>2</v>
      </c>
      <c r="D285" s="58" t="s">
        <v>38</v>
      </c>
      <c r="E285" s="58" t="str">
        <f>HLOOKUP(D285,主线关卡!$H:$M,MATCH(B285&amp;C285,主线关卡!$A:$A,0),FALSE)</f>
        <v/>
      </c>
      <c r="F285" s="58">
        <f>INDEX(主线关卡!D:D,MATCH(主线怪物!B285&amp;主线怪物!C285,主线关卡!A:A,0))</f>
        <v>47</v>
      </c>
      <c r="G285" s="58">
        <f>INDEX(怪物基础属性模板!B:B,MATCH(主线怪物!$F285,怪物基础属性模板!$A:$A,0))*IFERROR(INDEX(怪物属性参数!R:R,MATCH(主线怪物!E285,怪物属性参数!Q:Q,0)),1)</f>
        <v>1050</v>
      </c>
      <c r="H285" s="58">
        <f>INDEX(怪物基础属性模板!C:C,MATCH(主线怪物!$F285,怪物基础属性模板!$A:$A,0))*IFERROR(INDEX(怪物属性参数!R:R,MATCH(主线怪物!E285,怪物属性参数!R:R,0)),1)</f>
        <v>473</v>
      </c>
      <c r="I285" s="58">
        <f>INT(INDEX(怪物基础属性模板!D:D,MATCH(主线怪物!$F285,怪物基础属性模板!$A:$A,0))*IFERROR(INDEX(怪物属性参数!R:R,MATCH(主线怪物!E285,怪物属性参数!S:S,0)),1)*INDEX(主线关卡!E:E,MATCH(主线怪物!B285&amp;主线怪物!C285,主线关卡!A:A,0)))</f>
        <v>5750</v>
      </c>
      <c r="J285" s="58">
        <v>0</v>
      </c>
      <c r="K285" s="58">
        <v>0</v>
      </c>
      <c r="L285" s="58">
        <v>0</v>
      </c>
      <c r="M285" s="58">
        <v>0</v>
      </c>
      <c r="N285" s="58">
        <v>300</v>
      </c>
      <c r="O285" s="58">
        <v>0</v>
      </c>
      <c r="P285" s="58">
        <v>0</v>
      </c>
      <c r="Q285" s="58">
        <f>IFERROR(INDEX(怪物属性参数!AD:AD,MATCH(主线怪物!E285,怪物属性参数!Q:Q,0)),IF(MOD(A285,2)=0,1303015,1301001))</f>
        <v>1303015</v>
      </c>
      <c r="R285" s="15"/>
      <c r="S285" s="58" t="str">
        <f t="shared" si="18"/>
        <v>0</v>
      </c>
      <c r="T285" s="58" t="str">
        <f>IFERROR(INDEX(怪物属性参数!AA:AA,MATCH(主线怪物!E285,怪物属性参数!Q:Q,0)),"0")</f>
        <v>0</v>
      </c>
      <c r="U285" s="58" t="str">
        <f>IFERROR(INDEX(怪物属性参数!AB:AB,MATCH(主线怪物!E285,怪物属性参数!Q:Q,0)),"999")</f>
        <v>999</v>
      </c>
      <c r="V285" s="58" t="str">
        <f>IFERROR(INDEX(怪物属性参数!AC:AC,MATCH(主线怪物!E285,怪物属性参数!Q:Q,0)),"0")</f>
        <v>0</v>
      </c>
      <c r="W285" s="58" t="str">
        <f t="shared" si="19"/>
        <v>于禁</v>
      </c>
    </row>
    <row r="286" spans="1:23" ht="16.5" x14ac:dyDescent="0.2">
      <c r="A286" s="58">
        <f t="shared" si="20"/>
        <v>10283</v>
      </c>
      <c r="B286" s="58">
        <v>5</v>
      </c>
      <c r="C286" s="58">
        <f t="shared" si="21"/>
        <v>3</v>
      </c>
      <c r="D286" s="58" t="s">
        <v>39</v>
      </c>
      <c r="E286" s="58" t="str">
        <f>HLOOKUP(D286,主线关卡!$H:$M,MATCH(B286&amp;C286,主线关卡!$A:$A,0),FALSE)</f>
        <v/>
      </c>
      <c r="F286" s="58">
        <f>INDEX(主线关卡!D:D,MATCH(主线怪物!B286&amp;主线怪物!C286,主线关卡!A:A,0))</f>
        <v>48</v>
      </c>
      <c r="G286" s="58">
        <f>INDEX(怪物基础属性模板!B:B,MATCH(主线怪物!$F286,怪物基础属性模板!$A:$A,0))*IFERROR(INDEX(怪物属性参数!R:R,MATCH(主线怪物!E286,怪物属性参数!Q:Q,0)),1)</f>
        <v>1074</v>
      </c>
      <c r="H286" s="58">
        <f>INDEX(怪物基础属性模板!C:C,MATCH(主线怪物!$F286,怪物基础属性模板!$A:$A,0))*IFERROR(INDEX(怪物属性参数!R:R,MATCH(主线怪物!E286,怪物属性参数!R:R,0)),1)</f>
        <v>485</v>
      </c>
      <c r="I286" s="58">
        <f>INT(INDEX(怪物基础属性模板!D:D,MATCH(主线怪物!$F286,怪物基础属性模板!$A:$A,0))*IFERROR(INDEX(怪物属性参数!R:R,MATCH(主线怪物!E286,怪物属性参数!S:S,0)),1)*INDEX(主线关卡!E:E,MATCH(主线怪物!B286&amp;主线怪物!C286,主线关卡!A:A,0)))</f>
        <v>5870</v>
      </c>
      <c r="J286" s="58">
        <v>0</v>
      </c>
      <c r="K286" s="58">
        <v>0</v>
      </c>
      <c r="L286" s="58">
        <v>0</v>
      </c>
      <c r="M286" s="58">
        <v>0</v>
      </c>
      <c r="N286" s="58">
        <v>300</v>
      </c>
      <c r="O286" s="58">
        <v>0</v>
      </c>
      <c r="P286" s="58">
        <v>0</v>
      </c>
      <c r="Q286" s="58">
        <f>IFERROR(INDEX(怪物属性参数!AD:AD,MATCH(主线怪物!E286,怪物属性参数!Q:Q,0)),IF(MOD(A286,2)=0,1303015,1301001))</f>
        <v>1301001</v>
      </c>
      <c r="R286" s="15"/>
      <c r="S286" s="58" t="str">
        <f t="shared" si="18"/>
        <v>0</v>
      </c>
      <c r="T286" s="58" t="str">
        <f>IFERROR(INDEX(怪物属性参数!AA:AA,MATCH(主线怪物!E286,怪物属性参数!Q:Q,0)),"0")</f>
        <v>0</v>
      </c>
      <c r="U286" s="58" t="str">
        <f>IFERROR(INDEX(怪物属性参数!AB:AB,MATCH(主线怪物!E286,怪物属性参数!Q:Q,0)),"999")</f>
        <v>999</v>
      </c>
      <c r="V286" s="58" t="str">
        <f>IFERROR(INDEX(怪物属性参数!AC:AC,MATCH(主线怪物!E286,怪物属性参数!Q:Q,0)),"0")</f>
        <v>0</v>
      </c>
      <c r="W286" s="58" t="str">
        <f t="shared" si="19"/>
        <v>常服曹焱兵</v>
      </c>
    </row>
    <row r="287" spans="1:23" ht="16.5" x14ac:dyDescent="0.2">
      <c r="A287" s="58">
        <f t="shared" si="20"/>
        <v>10284</v>
      </c>
      <c r="B287" s="58">
        <v>5</v>
      </c>
      <c r="C287" s="58">
        <f t="shared" si="21"/>
        <v>3</v>
      </c>
      <c r="D287" s="58" t="s">
        <v>36</v>
      </c>
      <c r="E287" s="58" t="str">
        <f>HLOOKUP(D287,主线关卡!$H:$M,MATCH(B287&amp;C287,主线关卡!$A:$A,0),FALSE)</f>
        <v/>
      </c>
      <c r="F287" s="58">
        <f>INDEX(主线关卡!D:D,MATCH(主线怪物!B287&amp;主线怪物!C287,主线关卡!A:A,0))</f>
        <v>48</v>
      </c>
      <c r="G287" s="58">
        <f>INDEX(怪物基础属性模板!B:B,MATCH(主线怪物!$F287,怪物基础属性模板!$A:$A,0))*IFERROR(INDEX(怪物属性参数!R:R,MATCH(主线怪物!E287,怪物属性参数!Q:Q,0)),1)</f>
        <v>1074</v>
      </c>
      <c r="H287" s="58">
        <f>INDEX(怪物基础属性模板!C:C,MATCH(主线怪物!$F287,怪物基础属性模板!$A:$A,0))*IFERROR(INDEX(怪物属性参数!R:R,MATCH(主线怪物!E287,怪物属性参数!R:R,0)),1)</f>
        <v>485</v>
      </c>
      <c r="I287" s="58">
        <f>INT(INDEX(怪物基础属性模板!D:D,MATCH(主线怪物!$F287,怪物基础属性模板!$A:$A,0))*IFERROR(INDEX(怪物属性参数!R:R,MATCH(主线怪物!E287,怪物属性参数!S:S,0)),1)*INDEX(主线关卡!E:E,MATCH(主线怪物!B287&amp;主线怪物!C287,主线关卡!A:A,0)))</f>
        <v>5870</v>
      </c>
      <c r="J287" s="58">
        <v>0</v>
      </c>
      <c r="K287" s="58">
        <v>0</v>
      </c>
      <c r="L287" s="58">
        <v>0</v>
      </c>
      <c r="M287" s="58">
        <v>0</v>
      </c>
      <c r="N287" s="58">
        <v>300</v>
      </c>
      <c r="O287" s="58">
        <v>0</v>
      </c>
      <c r="P287" s="58">
        <v>0</v>
      </c>
      <c r="Q287" s="58">
        <f>IFERROR(INDEX(怪物属性参数!AD:AD,MATCH(主线怪物!E287,怪物属性参数!Q:Q,0)),IF(MOD(A287,2)=0,1303015,1301001))</f>
        <v>1303015</v>
      </c>
      <c r="R287" s="15"/>
      <c r="S287" s="58" t="str">
        <f t="shared" si="18"/>
        <v>0</v>
      </c>
      <c r="T287" s="58" t="str">
        <f>IFERROR(INDEX(怪物属性参数!AA:AA,MATCH(主线怪物!E287,怪物属性参数!Q:Q,0)),"0")</f>
        <v>0</v>
      </c>
      <c r="U287" s="58" t="str">
        <f>IFERROR(INDEX(怪物属性参数!AB:AB,MATCH(主线怪物!E287,怪物属性参数!Q:Q,0)),"999")</f>
        <v>999</v>
      </c>
      <c r="V287" s="58" t="str">
        <f>IFERROR(INDEX(怪物属性参数!AC:AC,MATCH(主线怪物!E287,怪物属性参数!Q:Q,0)),"0")</f>
        <v>0</v>
      </c>
      <c r="W287" s="58" t="str">
        <f t="shared" si="19"/>
        <v>于禁</v>
      </c>
    </row>
    <row r="288" spans="1:23" ht="16.5" x14ac:dyDescent="0.2">
      <c r="A288" s="58">
        <f t="shared" si="20"/>
        <v>10285</v>
      </c>
      <c r="B288" s="58">
        <v>5</v>
      </c>
      <c r="C288" s="58">
        <f t="shared" si="21"/>
        <v>3</v>
      </c>
      <c r="D288" s="58" t="s">
        <v>40</v>
      </c>
      <c r="E288" s="58" t="str">
        <f>HLOOKUP(D288,主线关卡!$H:$M,MATCH(B288&amp;C288,主线关卡!$A:$A,0),FALSE)</f>
        <v/>
      </c>
      <c r="F288" s="58">
        <f>INDEX(主线关卡!D:D,MATCH(主线怪物!B288&amp;主线怪物!C288,主线关卡!A:A,0))</f>
        <v>48</v>
      </c>
      <c r="G288" s="58">
        <f>INDEX(怪物基础属性模板!B:B,MATCH(主线怪物!$F288,怪物基础属性模板!$A:$A,0))*IFERROR(INDEX(怪物属性参数!R:R,MATCH(主线怪物!E288,怪物属性参数!Q:Q,0)),1)</f>
        <v>1074</v>
      </c>
      <c r="H288" s="58">
        <f>INDEX(怪物基础属性模板!C:C,MATCH(主线怪物!$F288,怪物基础属性模板!$A:$A,0))*IFERROR(INDEX(怪物属性参数!R:R,MATCH(主线怪物!E288,怪物属性参数!R:R,0)),1)</f>
        <v>485</v>
      </c>
      <c r="I288" s="58">
        <f>INT(INDEX(怪物基础属性模板!D:D,MATCH(主线怪物!$F288,怪物基础属性模板!$A:$A,0))*IFERROR(INDEX(怪物属性参数!R:R,MATCH(主线怪物!E288,怪物属性参数!S:S,0)),1)*INDEX(主线关卡!E:E,MATCH(主线怪物!B288&amp;主线怪物!C288,主线关卡!A:A,0)))</f>
        <v>5870</v>
      </c>
      <c r="J288" s="58">
        <v>0</v>
      </c>
      <c r="K288" s="58">
        <v>0</v>
      </c>
      <c r="L288" s="58">
        <v>0</v>
      </c>
      <c r="M288" s="58">
        <v>0</v>
      </c>
      <c r="N288" s="58">
        <v>300</v>
      </c>
      <c r="O288" s="58">
        <v>0</v>
      </c>
      <c r="P288" s="58">
        <v>0</v>
      </c>
      <c r="Q288" s="58">
        <f>IFERROR(INDEX(怪物属性参数!AD:AD,MATCH(主线怪物!E288,怪物属性参数!Q:Q,0)),IF(MOD(A288,2)=0,1303015,1301001))</f>
        <v>1301001</v>
      </c>
      <c r="R288" s="15"/>
      <c r="S288" s="58" t="str">
        <f t="shared" si="18"/>
        <v>0</v>
      </c>
      <c r="T288" s="58" t="str">
        <f>IFERROR(INDEX(怪物属性参数!AA:AA,MATCH(主线怪物!E288,怪物属性参数!Q:Q,0)),"0")</f>
        <v>0</v>
      </c>
      <c r="U288" s="58" t="str">
        <f>IFERROR(INDEX(怪物属性参数!AB:AB,MATCH(主线怪物!E288,怪物属性参数!Q:Q,0)),"999")</f>
        <v>999</v>
      </c>
      <c r="V288" s="58" t="str">
        <f>IFERROR(INDEX(怪物属性参数!AC:AC,MATCH(主线怪物!E288,怪物属性参数!Q:Q,0)),"0")</f>
        <v>0</v>
      </c>
      <c r="W288" s="58" t="str">
        <f t="shared" si="19"/>
        <v>常服曹焱兵</v>
      </c>
    </row>
    <row r="289" spans="1:23" ht="16.5" x14ac:dyDescent="0.2">
      <c r="A289" s="58">
        <f t="shared" si="20"/>
        <v>10286</v>
      </c>
      <c r="B289" s="58">
        <v>5</v>
      </c>
      <c r="C289" s="58">
        <f t="shared" si="21"/>
        <v>3</v>
      </c>
      <c r="D289" s="58" t="s">
        <v>37</v>
      </c>
      <c r="E289" s="58" t="str">
        <f>HLOOKUP(D289,主线关卡!$H:$M,MATCH(B289&amp;C289,主线关卡!$A:$A,0),FALSE)</f>
        <v/>
      </c>
      <c r="F289" s="58">
        <f>INDEX(主线关卡!D:D,MATCH(主线怪物!B289&amp;主线怪物!C289,主线关卡!A:A,0))</f>
        <v>48</v>
      </c>
      <c r="G289" s="58">
        <f>INDEX(怪物基础属性模板!B:B,MATCH(主线怪物!$F289,怪物基础属性模板!$A:$A,0))*IFERROR(INDEX(怪物属性参数!R:R,MATCH(主线怪物!E289,怪物属性参数!Q:Q,0)),1)</f>
        <v>1074</v>
      </c>
      <c r="H289" s="58">
        <f>INDEX(怪物基础属性模板!C:C,MATCH(主线怪物!$F289,怪物基础属性模板!$A:$A,0))*IFERROR(INDEX(怪物属性参数!R:R,MATCH(主线怪物!E289,怪物属性参数!R:R,0)),1)</f>
        <v>485</v>
      </c>
      <c r="I289" s="58">
        <f>INT(INDEX(怪物基础属性模板!D:D,MATCH(主线怪物!$F289,怪物基础属性模板!$A:$A,0))*IFERROR(INDEX(怪物属性参数!R:R,MATCH(主线怪物!E289,怪物属性参数!S:S,0)),1)*INDEX(主线关卡!E:E,MATCH(主线怪物!B289&amp;主线怪物!C289,主线关卡!A:A,0)))</f>
        <v>5870</v>
      </c>
      <c r="J289" s="58">
        <v>0</v>
      </c>
      <c r="K289" s="58">
        <v>0</v>
      </c>
      <c r="L289" s="58">
        <v>0</v>
      </c>
      <c r="M289" s="58">
        <v>0</v>
      </c>
      <c r="N289" s="58">
        <v>300</v>
      </c>
      <c r="O289" s="58">
        <v>0</v>
      </c>
      <c r="P289" s="58">
        <v>0</v>
      </c>
      <c r="Q289" s="58">
        <f>IFERROR(INDEX(怪物属性参数!AD:AD,MATCH(主线怪物!E289,怪物属性参数!Q:Q,0)),IF(MOD(A289,2)=0,1303015,1301001))</f>
        <v>1303015</v>
      </c>
      <c r="R289" s="15"/>
      <c r="S289" s="58" t="str">
        <f t="shared" si="18"/>
        <v>0</v>
      </c>
      <c r="T289" s="58" t="str">
        <f>IFERROR(INDEX(怪物属性参数!AA:AA,MATCH(主线怪物!E289,怪物属性参数!Q:Q,0)),"0")</f>
        <v>0</v>
      </c>
      <c r="U289" s="58" t="str">
        <f>IFERROR(INDEX(怪物属性参数!AB:AB,MATCH(主线怪物!E289,怪物属性参数!Q:Q,0)),"999")</f>
        <v>999</v>
      </c>
      <c r="V289" s="58" t="str">
        <f>IFERROR(INDEX(怪物属性参数!AC:AC,MATCH(主线怪物!E289,怪物属性参数!Q:Q,0)),"0")</f>
        <v>0</v>
      </c>
      <c r="W289" s="58" t="str">
        <f t="shared" si="19"/>
        <v>于禁</v>
      </c>
    </row>
    <row r="290" spans="1:23" ht="16.5" x14ac:dyDescent="0.2">
      <c r="A290" s="58">
        <f t="shared" si="20"/>
        <v>10287</v>
      </c>
      <c r="B290" s="58">
        <v>5</v>
      </c>
      <c r="C290" s="58">
        <f t="shared" si="21"/>
        <v>3</v>
      </c>
      <c r="D290" s="58" t="s">
        <v>41</v>
      </c>
      <c r="E290" s="58" t="str">
        <f>HLOOKUP(D290,主线关卡!$H:$M,MATCH(B290&amp;C290,主线关卡!$A:$A,0),FALSE)</f>
        <v/>
      </c>
      <c r="F290" s="58">
        <f>INDEX(主线关卡!D:D,MATCH(主线怪物!B290&amp;主线怪物!C290,主线关卡!A:A,0))</f>
        <v>48</v>
      </c>
      <c r="G290" s="58">
        <f>INDEX(怪物基础属性模板!B:B,MATCH(主线怪物!$F290,怪物基础属性模板!$A:$A,0))*IFERROR(INDEX(怪物属性参数!R:R,MATCH(主线怪物!E290,怪物属性参数!Q:Q,0)),1)</f>
        <v>1074</v>
      </c>
      <c r="H290" s="58">
        <f>INDEX(怪物基础属性模板!C:C,MATCH(主线怪物!$F290,怪物基础属性模板!$A:$A,0))*IFERROR(INDEX(怪物属性参数!R:R,MATCH(主线怪物!E290,怪物属性参数!R:R,0)),1)</f>
        <v>485</v>
      </c>
      <c r="I290" s="58">
        <f>INT(INDEX(怪物基础属性模板!D:D,MATCH(主线怪物!$F290,怪物基础属性模板!$A:$A,0))*IFERROR(INDEX(怪物属性参数!R:R,MATCH(主线怪物!E290,怪物属性参数!S:S,0)),1)*INDEX(主线关卡!E:E,MATCH(主线怪物!B290&amp;主线怪物!C290,主线关卡!A:A,0)))</f>
        <v>5870</v>
      </c>
      <c r="J290" s="58">
        <v>0</v>
      </c>
      <c r="K290" s="58">
        <v>0</v>
      </c>
      <c r="L290" s="58">
        <v>0</v>
      </c>
      <c r="M290" s="58">
        <v>0</v>
      </c>
      <c r="N290" s="58">
        <v>300</v>
      </c>
      <c r="O290" s="58">
        <v>0</v>
      </c>
      <c r="P290" s="58">
        <v>0</v>
      </c>
      <c r="Q290" s="58">
        <f>IFERROR(INDEX(怪物属性参数!AD:AD,MATCH(主线怪物!E290,怪物属性参数!Q:Q,0)),IF(MOD(A290,2)=0,1303015,1301001))</f>
        <v>1301001</v>
      </c>
      <c r="R290" s="15"/>
      <c r="S290" s="58" t="str">
        <f t="shared" si="18"/>
        <v>0</v>
      </c>
      <c r="T290" s="58" t="str">
        <f>IFERROR(INDEX(怪物属性参数!AA:AA,MATCH(主线怪物!E290,怪物属性参数!Q:Q,0)),"0")</f>
        <v>0</v>
      </c>
      <c r="U290" s="58" t="str">
        <f>IFERROR(INDEX(怪物属性参数!AB:AB,MATCH(主线怪物!E290,怪物属性参数!Q:Q,0)),"999")</f>
        <v>999</v>
      </c>
      <c r="V290" s="58" t="str">
        <f>IFERROR(INDEX(怪物属性参数!AC:AC,MATCH(主线怪物!E290,怪物属性参数!Q:Q,0)),"0")</f>
        <v>0</v>
      </c>
      <c r="W290" s="58" t="str">
        <f t="shared" si="19"/>
        <v>常服曹焱兵</v>
      </c>
    </row>
    <row r="291" spans="1:23" ht="16.5" x14ac:dyDescent="0.2">
      <c r="A291" s="58">
        <f t="shared" si="20"/>
        <v>10288</v>
      </c>
      <c r="B291" s="58">
        <v>5</v>
      </c>
      <c r="C291" s="58">
        <f t="shared" si="21"/>
        <v>3</v>
      </c>
      <c r="D291" s="58" t="s">
        <v>38</v>
      </c>
      <c r="E291" s="58" t="str">
        <f>HLOOKUP(D291,主线关卡!$H:$M,MATCH(B291&amp;C291,主线关卡!$A:$A,0),FALSE)</f>
        <v/>
      </c>
      <c r="F291" s="58">
        <f>INDEX(主线关卡!D:D,MATCH(主线怪物!B291&amp;主线怪物!C291,主线关卡!A:A,0))</f>
        <v>48</v>
      </c>
      <c r="G291" s="58">
        <f>INDEX(怪物基础属性模板!B:B,MATCH(主线怪物!$F291,怪物基础属性模板!$A:$A,0))*IFERROR(INDEX(怪物属性参数!R:R,MATCH(主线怪物!E291,怪物属性参数!Q:Q,0)),1)</f>
        <v>1074</v>
      </c>
      <c r="H291" s="58">
        <f>INDEX(怪物基础属性模板!C:C,MATCH(主线怪物!$F291,怪物基础属性模板!$A:$A,0))*IFERROR(INDEX(怪物属性参数!R:R,MATCH(主线怪物!E291,怪物属性参数!R:R,0)),1)</f>
        <v>485</v>
      </c>
      <c r="I291" s="58">
        <f>INT(INDEX(怪物基础属性模板!D:D,MATCH(主线怪物!$F291,怪物基础属性模板!$A:$A,0))*IFERROR(INDEX(怪物属性参数!R:R,MATCH(主线怪物!E291,怪物属性参数!S:S,0)),1)*INDEX(主线关卡!E:E,MATCH(主线怪物!B291&amp;主线怪物!C291,主线关卡!A:A,0)))</f>
        <v>5870</v>
      </c>
      <c r="J291" s="58">
        <v>0</v>
      </c>
      <c r="K291" s="58">
        <v>0</v>
      </c>
      <c r="L291" s="58">
        <v>0</v>
      </c>
      <c r="M291" s="58">
        <v>0</v>
      </c>
      <c r="N291" s="58">
        <v>300</v>
      </c>
      <c r="O291" s="58">
        <v>0</v>
      </c>
      <c r="P291" s="58">
        <v>0</v>
      </c>
      <c r="Q291" s="58">
        <f>IFERROR(INDEX(怪物属性参数!AD:AD,MATCH(主线怪物!E291,怪物属性参数!Q:Q,0)),IF(MOD(A291,2)=0,1303015,1301001))</f>
        <v>1303015</v>
      </c>
      <c r="R291" s="15"/>
      <c r="S291" s="58" t="str">
        <f t="shared" si="18"/>
        <v>0</v>
      </c>
      <c r="T291" s="58" t="str">
        <f>IFERROR(INDEX(怪物属性参数!AA:AA,MATCH(主线怪物!E291,怪物属性参数!Q:Q,0)),"0")</f>
        <v>0</v>
      </c>
      <c r="U291" s="58" t="str">
        <f>IFERROR(INDEX(怪物属性参数!AB:AB,MATCH(主线怪物!E291,怪物属性参数!Q:Q,0)),"999")</f>
        <v>999</v>
      </c>
      <c r="V291" s="58" t="str">
        <f>IFERROR(INDEX(怪物属性参数!AC:AC,MATCH(主线怪物!E291,怪物属性参数!Q:Q,0)),"0")</f>
        <v>0</v>
      </c>
      <c r="W291" s="58" t="str">
        <f t="shared" si="19"/>
        <v>于禁</v>
      </c>
    </row>
    <row r="292" spans="1:23" ht="16.5" x14ac:dyDescent="0.2">
      <c r="A292" s="58">
        <f t="shared" si="20"/>
        <v>10289</v>
      </c>
      <c r="B292" s="58">
        <v>5</v>
      </c>
      <c r="C292" s="58">
        <f t="shared" si="21"/>
        <v>4</v>
      </c>
      <c r="D292" s="58" t="s">
        <v>39</v>
      </c>
      <c r="E292" s="58" t="str">
        <f>HLOOKUP(D292,主线关卡!$H:$M,MATCH(B292&amp;C292,主线关卡!$A:$A,0),FALSE)</f>
        <v>魔导机兵团</v>
      </c>
      <c r="F292" s="58">
        <f>INDEX(主线关卡!D:D,MATCH(主线怪物!B292&amp;主线怪物!C292,主线关卡!A:A,0))</f>
        <v>49</v>
      </c>
      <c r="G292" s="58">
        <f>INDEX(怪物基础属性模板!B:B,MATCH(主线怪物!$F292,怪物基础属性模板!$A:$A,0))*IFERROR(INDEX(怪物属性参数!R:R,MATCH(主线怪物!E292,怪物属性参数!Q:Q,0)),1)</f>
        <v>1098</v>
      </c>
      <c r="H292" s="58">
        <f>INDEX(怪物基础属性模板!C:C,MATCH(主线怪物!$F292,怪物基础属性模板!$A:$A,0))*IFERROR(INDEX(怪物属性参数!R:R,MATCH(主线怪物!E292,怪物属性参数!R:R,0)),1)</f>
        <v>497</v>
      </c>
      <c r="I292" s="58">
        <f>INT(INDEX(怪物基础属性模板!D:D,MATCH(主线怪物!$F292,怪物基础属性模板!$A:$A,0))*IFERROR(INDEX(怪物属性参数!R:R,MATCH(主线怪物!E292,怪物属性参数!S:S,0)),1)*INDEX(主线关卡!E:E,MATCH(主线怪物!B292&amp;主线怪物!C292,主线关卡!A:A,0)))</f>
        <v>5990</v>
      </c>
      <c r="J292" s="58">
        <v>0</v>
      </c>
      <c r="K292" s="58">
        <v>0</v>
      </c>
      <c r="L292" s="58">
        <v>0</v>
      </c>
      <c r="M292" s="58">
        <v>0</v>
      </c>
      <c r="N292" s="58">
        <v>300</v>
      </c>
      <c r="O292" s="58">
        <v>0</v>
      </c>
      <c r="P292" s="58">
        <v>0</v>
      </c>
      <c r="Q292" s="58">
        <f>IFERROR(INDEX(怪物属性参数!AD:AD,MATCH(主线怪物!E292,怪物属性参数!Q:Q,0)),IF(MOD(A292,2)=0,1303015,1301001))</f>
        <v>1801011</v>
      </c>
      <c r="R292" s="15"/>
      <c r="S292" s="58" t="str">
        <f t="shared" si="18"/>
        <v>0</v>
      </c>
      <c r="T292" s="58">
        <f>IFERROR(INDEX(怪物属性参数!AA:AA,MATCH(主线怪物!E292,怪物属性参数!Q:Q,0)),"0")</f>
        <v>1</v>
      </c>
      <c r="U292" s="58">
        <f>IFERROR(INDEX(怪物属性参数!AB:AB,MATCH(主线怪物!E292,怪物属性参数!Q:Q,0)),"999")</f>
        <v>999</v>
      </c>
      <c r="V292" s="58">
        <f>IFERROR(INDEX(怪物属性参数!AC:AC,MATCH(主线怪物!E292,怪物属性参数!Q:Q,0)),"0")</f>
        <v>3</v>
      </c>
      <c r="W292" s="58" t="str">
        <f t="shared" si="19"/>
        <v>魔导机兵团</v>
      </c>
    </row>
    <row r="293" spans="1:23" ht="16.5" x14ac:dyDescent="0.2">
      <c r="A293" s="58">
        <f t="shared" si="20"/>
        <v>10290</v>
      </c>
      <c r="B293" s="58">
        <v>5</v>
      </c>
      <c r="C293" s="58">
        <f t="shared" si="21"/>
        <v>4</v>
      </c>
      <c r="D293" s="58" t="s">
        <v>36</v>
      </c>
      <c r="E293" s="58" t="str">
        <f>HLOOKUP(D293,主线关卡!$H:$M,MATCH(B293&amp;C293,主线关卡!$A:$A,0),FALSE)</f>
        <v/>
      </c>
      <c r="F293" s="58">
        <f>INDEX(主线关卡!D:D,MATCH(主线怪物!B293&amp;主线怪物!C293,主线关卡!A:A,0))</f>
        <v>49</v>
      </c>
      <c r="G293" s="58">
        <f>INDEX(怪物基础属性模板!B:B,MATCH(主线怪物!$F293,怪物基础属性模板!$A:$A,0))*IFERROR(INDEX(怪物属性参数!R:R,MATCH(主线怪物!E293,怪物属性参数!Q:Q,0)),1)</f>
        <v>1098</v>
      </c>
      <c r="H293" s="58">
        <f>INDEX(怪物基础属性模板!C:C,MATCH(主线怪物!$F293,怪物基础属性模板!$A:$A,0))*IFERROR(INDEX(怪物属性参数!R:R,MATCH(主线怪物!E293,怪物属性参数!R:R,0)),1)</f>
        <v>497</v>
      </c>
      <c r="I293" s="58">
        <f>INT(INDEX(怪物基础属性模板!D:D,MATCH(主线怪物!$F293,怪物基础属性模板!$A:$A,0))*IFERROR(INDEX(怪物属性参数!R:R,MATCH(主线怪物!E293,怪物属性参数!S:S,0)),1)*INDEX(主线关卡!E:E,MATCH(主线怪物!B293&amp;主线怪物!C293,主线关卡!A:A,0)))</f>
        <v>5990</v>
      </c>
      <c r="J293" s="58">
        <v>0</v>
      </c>
      <c r="K293" s="58">
        <v>0</v>
      </c>
      <c r="L293" s="58">
        <v>0</v>
      </c>
      <c r="M293" s="58">
        <v>0</v>
      </c>
      <c r="N293" s="58">
        <v>300</v>
      </c>
      <c r="O293" s="58">
        <v>0</v>
      </c>
      <c r="P293" s="58">
        <v>0</v>
      </c>
      <c r="Q293" s="58">
        <f>IFERROR(INDEX(怪物属性参数!AD:AD,MATCH(主线怪物!E293,怪物属性参数!Q:Q,0)),IF(MOD(A293,2)=0,1303015,1301001))</f>
        <v>1303015</v>
      </c>
      <c r="R293" s="15"/>
      <c r="S293" s="58" t="str">
        <f t="shared" si="18"/>
        <v>0</v>
      </c>
      <c r="T293" s="58" t="str">
        <f>IFERROR(INDEX(怪物属性参数!AA:AA,MATCH(主线怪物!E293,怪物属性参数!Q:Q,0)),"0")</f>
        <v>0</v>
      </c>
      <c r="U293" s="58" t="str">
        <f>IFERROR(INDEX(怪物属性参数!AB:AB,MATCH(主线怪物!E293,怪物属性参数!Q:Q,0)),"999")</f>
        <v>999</v>
      </c>
      <c r="V293" s="58" t="str">
        <f>IFERROR(INDEX(怪物属性参数!AC:AC,MATCH(主线怪物!E293,怪物属性参数!Q:Q,0)),"0")</f>
        <v>0</v>
      </c>
      <c r="W293" s="58" t="str">
        <f t="shared" si="19"/>
        <v>于禁</v>
      </c>
    </row>
    <row r="294" spans="1:23" ht="16.5" x14ac:dyDescent="0.2">
      <c r="A294" s="58">
        <f t="shared" si="20"/>
        <v>10291</v>
      </c>
      <c r="B294" s="58">
        <v>5</v>
      </c>
      <c r="C294" s="58">
        <f t="shared" si="21"/>
        <v>4</v>
      </c>
      <c r="D294" s="58" t="s">
        <v>40</v>
      </c>
      <c r="E294" s="58" t="str">
        <f>HLOOKUP(D294,主线关卡!$H:$M,MATCH(B294&amp;C294,主线关卡!$A:$A,0),FALSE)</f>
        <v>魔导机兵团</v>
      </c>
      <c r="F294" s="58">
        <f>INDEX(主线关卡!D:D,MATCH(主线怪物!B294&amp;主线怪物!C294,主线关卡!A:A,0))</f>
        <v>49</v>
      </c>
      <c r="G294" s="58">
        <f>INDEX(怪物基础属性模板!B:B,MATCH(主线怪物!$F294,怪物基础属性模板!$A:$A,0))*IFERROR(INDEX(怪物属性参数!R:R,MATCH(主线怪物!E294,怪物属性参数!Q:Q,0)),1)</f>
        <v>1098</v>
      </c>
      <c r="H294" s="58">
        <f>INDEX(怪物基础属性模板!C:C,MATCH(主线怪物!$F294,怪物基础属性模板!$A:$A,0))*IFERROR(INDEX(怪物属性参数!R:R,MATCH(主线怪物!E294,怪物属性参数!R:R,0)),1)</f>
        <v>497</v>
      </c>
      <c r="I294" s="58">
        <f>INT(INDEX(怪物基础属性模板!D:D,MATCH(主线怪物!$F294,怪物基础属性模板!$A:$A,0))*IFERROR(INDEX(怪物属性参数!R:R,MATCH(主线怪物!E294,怪物属性参数!S:S,0)),1)*INDEX(主线关卡!E:E,MATCH(主线怪物!B294&amp;主线怪物!C294,主线关卡!A:A,0)))</f>
        <v>5990</v>
      </c>
      <c r="J294" s="58">
        <v>0</v>
      </c>
      <c r="K294" s="58">
        <v>0</v>
      </c>
      <c r="L294" s="58">
        <v>0</v>
      </c>
      <c r="M294" s="58">
        <v>0</v>
      </c>
      <c r="N294" s="58">
        <v>300</v>
      </c>
      <c r="O294" s="58">
        <v>0</v>
      </c>
      <c r="P294" s="58">
        <v>0</v>
      </c>
      <c r="Q294" s="58">
        <f>IFERROR(INDEX(怪物属性参数!AD:AD,MATCH(主线怪物!E294,怪物属性参数!Q:Q,0)),IF(MOD(A294,2)=0,1303015,1301001))</f>
        <v>1801011</v>
      </c>
      <c r="R294" s="15"/>
      <c r="S294" s="58" t="str">
        <f t="shared" si="18"/>
        <v>0</v>
      </c>
      <c r="T294" s="58">
        <f>IFERROR(INDEX(怪物属性参数!AA:AA,MATCH(主线怪物!E294,怪物属性参数!Q:Q,0)),"0")</f>
        <v>1</v>
      </c>
      <c r="U294" s="58">
        <f>IFERROR(INDEX(怪物属性参数!AB:AB,MATCH(主线怪物!E294,怪物属性参数!Q:Q,0)),"999")</f>
        <v>999</v>
      </c>
      <c r="V294" s="58">
        <f>IFERROR(INDEX(怪物属性参数!AC:AC,MATCH(主线怪物!E294,怪物属性参数!Q:Q,0)),"0")</f>
        <v>3</v>
      </c>
      <c r="W294" s="58" t="str">
        <f t="shared" si="19"/>
        <v>魔导机兵团</v>
      </c>
    </row>
    <row r="295" spans="1:23" ht="16.5" x14ac:dyDescent="0.2">
      <c r="A295" s="58">
        <f t="shared" si="20"/>
        <v>10292</v>
      </c>
      <c r="B295" s="58">
        <v>5</v>
      </c>
      <c r="C295" s="58">
        <f t="shared" si="21"/>
        <v>4</v>
      </c>
      <c r="D295" s="58" t="s">
        <v>37</v>
      </c>
      <c r="E295" s="58" t="str">
        <f>HLOOKUP(D295,主线关卡!$H:$M,MATCH(B295&amp;C295,主线关卡!$A:$A,0),FALSE)</f>
        <v/>
      </c>
      <c r="F295" s="58">
        <f>INDEX(主线关卡!D:D,MATCH(主线怪物!B295&amp;主线怪物!C295,主线关卡!A:A,0))</f>
        <v>49</v>
      </c>
      <c r="G295" s="58">
        <f>INDEX(怪物基础属性模板!B:B,MATCH(主线怪物!$F295,怪物基础属性模板!$A:$A,0))*IFERROR(INDEX(怪物属性参数!R:R,MATCH(主线怪物!E295,怪物属性参数!Q:Q,0)),1)</f>
        <v>1098</v>
      </c>
      <c r="H295" s="58">
        <f>INDEX(怪物基础属性模板!C:C,MATCH(主线怪物!$F295,怪物基础属性模板!$A:$A,0))*IFERROR(INDEX(怪物属性参数!R:R,MATCH(主线怪物!E295,怪物属性参数!R:R,0)),1)</f>
        <v>497</v>
      </c>
      <c r="I295" s="58">
        <f>INT(INDEX(怪物基础属性模板!D:D,MATCH(主线怪物!$F295,怪物基础属性模板!$A:$A,0))*IFERROR(INDEX(怪物属性参数!R:R,MATCH(主线怪物!E295,怪物属性参数!S:S,0)),1)*INDEX(主线关卡!E:E,MATCH(主线怪物!B295&amp;主线怪物!C295,主线关卡!A:A,0)))</f>
        <v>5990</v>
      </c>
      <c r="J295" s="58">
        <v>0</v>
      </c>
      <c r="K295" s="58">
        <v>0</v>
      </c>
      <c r="L295" s="58">
        <v>0</v>
      </c>
      <c r="M295" s="58">
        <v>0</v>
      </c>
      <c r="N295" s="58">
        <v>300</v>
      </c>
      <c r="O295" s="58">
        <v>0</v>
      </c>
      <c r="P295" s="58">
        <v>0</v>
      </c>
      <c r="Q295" s="58">
        <f>IFERROR(INDEX(怪物属性参数!AD:AD,MATCH(主线怪物!E295,怪物属性参数!Q:Q,0)),IF(MOD(A295,2)=0,1303015,1301001))</f>
        <v>1303015</v>
      </c>
      <c r="R295" s="15"/>
      <c r="S295" s="58" t="str">
        <f t="shared" si="18"/>
        <v>0</v>
      </c>
      <c r="T295" s="58" t="str">
        <f>IFERROR(INDEX(怪物属性参数!AA:AA,MATCH(主线怪物!E295,怪物属性参数!Q:Q,0)),"0")</f>
        <v>0</v>
      </c>
      <c r="U295" s="58" t="str">
        <f>IFERROR(INDEX(怪物属性参数!AB:AB,MATCH(主线怪物!E295,怪物属性参数!Q:Q,0)),"999")</f>
        <v>999</v>
      </c>
      <c r="V295" s="58" t="str">
        <f>IFERROR(INDEX(怪物属性参数!AC:AC,MATCH(主线怪物!E295,怪物属性参数!Q:Q,0)),"0")</f>
        <v>0</v>
      </c>
      <c r="W295" s="58" t="str">
        <f t="shared" si="19"/>
        <v>于禁</v>
      </c>
    </row>
    <row r="296" spans="1:23" ht="16.5" x14ac:dyDescent="0.2">
      <c r="A296" s="58">
        <f t="shared" si="20"/>
        <v>10293</v>
      </c>
      <c r="B296" s="58">
        <v>5</v>
      </c>
      <c r="C296" s="58">
        <f t="shared" si="21"/>
        <v>4</v>
      </c>
      <c r="D296" s="58" t="s">
        <v>41</v>
      </c>
      <c r="E296" s="58" t="str">
        <f>HLOOKUP(D296,主线关卡!$H:$M,MATCH(B296&amp;C296,主线关卡!$A:$A,0),FALSE)</f>
        <v>魔导机兵团</v>
      </c>
      <c r="F296" s="58">
        <f>INDEX(主线关卡!D:D,MATCH(主线怪物!B296&amp;主线怪物!C296,主线关卡!A:A,0))</f>
        <v>49</v>
      </c>
      <c r="G296" s="58">
        <f>INDEX(怪物基础属性模板!B:B,MATCH(主线怪物!$F296,怪物基础属性模板!$A:$A,0))*IFERROR(INDEX(怪物属性参数!R:R,MATCH(主线怪物!E296,怪物属性参数!Q:Q,0)),1)</f>
        <v>1098</v>
      </c>
      <c r="H296" s="58">
        <f>INDEX(怪物基础属性模板!C:C,MATCH(主线怪物!$F296,怪物基础属性模板!$A:$A,0))*IFERROR(INDEX(怪物属性参数!R:R,MATCH(主线怪物!E296,怪物属性参数!R:R,0)),1)</f>
        <v>497</v>
      </c>
      <c r="I296" s="58">
        <f>INT(INDEX(怪物基础属性模板!D:D,MATCH(主线怪物!$F296,怪物基础属性模板!$A:$A,0))*IFERROR(INDEX(怪物属性参数!R:R,MATCH(主线怪物!E296,怪物属性参数!S:S,0)),1)*INDEX(主线关卡!E:E,MATCH(主线怪物!B296&amp;主线怪物!C296,主线关卡!A:A,0)))</f>
        <v>5990</v>
      </c>
      <c r="J296" s="58">
        <v>0</v>
      </c>
      <c r="K296" s="58">
        <v>0</v>
      </c>
      <c r="L296" s="58">
        <v>0</v>
      </c>
      <c r="M296" s="58">
        <v>0</v>
      </c>
      <c r="N296" s="58">
        <v>300</v>
      </c>
      <c r="O296" s="58">
        <v>0</v>
      </c>
      <c r="P296" s="58">
        <v>0</v>
      </c>
      <c r="Q296" s="58">
        <f>IFERROR(INDEX(怪物属性参数!AD:AD,MATCH(主线怪物!E296,怪物属性参数!Q:Q,0)),IF(MOD(A296,2)=0,1303015,1301001))</f>
        <v>1801011</v>
      </c>
      <c r="R296" s="15"/>
      <c r="S296" s="58" t="str">
        <f t="shared" si="18"/>
        <v>0</v>
      </c>
      <c r="T296" s="58">
        <f>IFERROR(INDEX(怪物属性参数!AA:AA,MATCH(主线怪物!E296,怪物属性参数!Q:Q,0)),"0")</f>
        <v>1</v>
      </c>
      <c r="U296" s="58">
        <f>IFERROR(INDEX(怪物属性参数!AB:AB,MATCH(主线怪物!E296,怪物属性参数!Q:Q,0)),"999")</f>
        <v>999</v>
      </c>
      <c r="V296" s="58">
        <f>IFERROR(INDEX(怪物属性参数!AC:AC,MATCH(主线怪物!E296,怪物属性参数!Q:Q,0)),"0")</f>
        <v>3</v>
      </c>
      <c r="W296" s="58" t="str">
        <f t="shared" si="19"/>
        <v>魔导机兵团</v>
      </c>
    </row>
    <row r="297" spans="1:23" ht="16.5" x14ac:dyDescent="0.2">
      <c r="A297" s="58">
        <f t="shared" si="20"/>
        <v>10294</v>
      </c>
      <c r="B297" s="58">
        <v>5</v>
      </c>
      <c r="C297" s="58">
        <f t="shared" si="21"/>
        <v>4</v>
      </c>
      <c r="D297" s="58" t="s">
        <v>38</v>
      </c>
      <c r="E297" s="58" t="str">
        <f>HLOOKUP(D297,主线关卡!$H:$M,MATCH(B297&amp;C297,主线关卡!$A:$A,0),FALSE)</f>
        <v/>
      </c>
      <c r="F297" s="58">
        <f>INDEX(主线关卡!D:D,MATCH(主线怪物!B297&amp;主线怪物!C297,主线关卡!A:A,0))</f>
        <v>49</v>
      </c>
      <c r="G297" s="58">
        <f>INDEX(怪物基础属性模板!B:B,MATCH(主线怪物!$F297,怪物基础属性模板!$A:$A,0))*IFERROR(INDEX(怪物属性参数!R:R,MATCH(主线怪物!E297,怪物属性参数!Q:Q,0)),1)</f>
        <v>1098</v>
      </c>
      <c r="H297" s="58">
        <f>INDEX(怪物基础属性模板!C:C,MATCH(主线怪物!$F297,怪物基础属性模板!$A:$A,0))*IFERROR(INDEX(怪物属性参数!R:R,MATCH(主线怪物!E297,怪物属性参数!R:R,0)),1)</f>
        <v>497</v>
      </c>
      <c r="I297" s="58">
        <f>INT(INDEX(怪物基础属性模板!D:D,MATCH(主线怪物!$F297,怪物基础属性模板!$A:$A,0))*IFERROR(INDEX(怪物属性参数!R:R,MATCH(主线怪物!E297,怪物属性参数!S:S,0)),1)*INDEX(主线关卡!E:E,MATCH(主线怪物!B297&amp;主线怪物!C297,主线关卡!A:A,0)))</f>
        <v>5990</v>
      </c>
      <c r="J297" s="58">
        <v>0</v>
      </c>
      <c r="K297" s="58">
        <v>0</v>
      </c>
      <c r="L297" s="58">
        <v>0</v>
      </c>
      <c r="M297" s="58">
        <v>0</v>
      </c>
      <c r="N297" s="58">
        <v>300</v>
      </c>
      <c r="O297" s="58">
        <v>0</v>
      </c>
      <c r="P297" s="58">
        <v>0</v>
      </c>
      <c r="Q297" s="58">
        <f>IFERROR(INDEX(怪物属性参数!AD:AD,MATCH(主线怪物!E297,怪物属性参数!Q:Q,0)),IF(MOD(A297,2)=0,1303015,1301001))</f>
        <v>1303015</v>
      </c>
      <c r="R297" s="15"/>
      <c r="S297" s="58" t="str">
        <f t="shared" si="18"/>
        <v>0</v>
      </c>
      <c r="T297" s="58" t="str">
        <f>IFERROR(INDEX(怪物属性参数!AA:AA,MATCH(主线怪物!E297,怪物属性参数!Q:Q,0)),"0")</f>
        <v>0</v>
      </c>
      <c r="U297" s="58" t="str">
        <f>IFERROR(INDEX(怪物属性参数!AB:AB,MATCH(主线怪物!E297,怪物属性参数!Q:Q,0)),"999")</f>
        <v>999</v>
      </c>
      <c r="V297" s="58" t="str">
        <f>IFERROR(INDEX(怪物属性参数!AC:AC,MATCH(主线怪物!E297,怪物属性参数!Q:Q,0)),"0")</f>
        <v>0</v>
      </c>
      <c r="W297" s="58" t="str">
        <f t="shared" si="19"/>
        <v>于禁</v>
      </c>
    </row>
    <row r="298" spans="1:23" ht="16.5" x14ac:dyDescent="0.2">
      <c r="A298" s="58">
        <f t="shared" si="20"/>
        <v>10295</v>
      </c>
      <c r="B298" s="58">
        <v>5</v>
      </c>
      <c r="C298" s="58">
        <f t="shared" si="21"/>
        <v>5</v>
      </c>
      <c r="D298" s="58" t="s">
        <v>39</v>
      </c>
      <c r="E298" s="58" t="str">
        <f>HLOOKUP(D298,主线关卡!$H:$M,MATCH(B298&amp;C298,主线关卡!$A:$A,0),FALSE)</f>
        <v>盖文</v>
      </c>
      <c r="F298" s="58">
        <f>INDEX(主线关卡!D:D,MATCH(主线怪物!B298&amp;主线怪物!C298,主线关卡!A:A,0))</f>
        <v>50</v>
      </c>
      <c r="G298" s="58">
        <f>INDEX(怪物基础属性模板!B:B,MATCH(主线怪物!$F298,怪物基础属性模板!$A:$A,0))*IFERROR(INDEX(怪物属性参数!R:R,MATCH(主线怪物!E298,怪物属性参数!Q:Q,0)),1)</f>
        <v>1122</v>
      </c>
      <c r="H298" s="58">
        <f>INDEX(怪物基础属性模板!C:C,MATCH(主线怪物!$F298,怪物基础属性模板!$A:$A,0))*IFERROR(INDEX(怪物属性参数!R:R,MATCH(主线怪物!E298,怪物属性参数!R:R,0)),1)</f>
        <v>509</v>
      </c>
      <c r="I298" s="58">
        <f>INT(INDEX(怪物基础属性模板!D:D,MATCH(主线怪物!$F298,怪物基础属性模板!$A:$A,0))*IFERROR(INDEX(怪物属性参数!R:R,MATCH(主线怪物!E298,怪物属性参数!S:S,0)),1)*INDEX(主线关卡!E:E,MATCH(主线怪物!B298&amp;主线怪物!C298,主线关卡!A:A,0)))</f>
        <v>6110</v>
      </c>
      <c r="J298" s="58">
        <v>0</v>
      </c>
      <c r="K298" s="58">
        <v>0</v>
      </c>
      <c r="L298" s="58">
        <v>0</v>
      </c>
      <c r="M298" s="58">
        <v>0</v>
      </c>
      <c r="N298" s="58">
        <v>300</v>
      </c>
      <c r="O298" s="58">
        <v>0</v>
      </c>
      <c r="P298" s="58">
        <v>0</v>
      </c>
      <c r="Q298" s="58" t="str">
        <f>IFERROR(INDEX(怪物属性参数!AD:AD,MATCH(主线怪物!E298,怪物属性参数!Q:Q,0)),IF(MOD(A298,2)=0,1303015,1301001))</f>
        <v>1301010#1302010</v>
      </c>
      <c r="R298" s="15"/>
      <c r="S298" s="58">
        <f t="shared" si="18"/>
        <v>10296</v>
      </c>
      <c r="T298" s="58">
        <f>IFERROR(INDEX(怪物属性参数!AA:AA,MATCH(主线怪物!E298,怪物属性参数!Q:Q,0)),"0")</f>
        <v>0</v>
      </c>
      <c r="U298" s="58">
        <f>IFERROR(INDEX(怪物属性参数!AB:AB,MATCH(主线怪物!E298,怪物属性参数!Q:Q,0)),"999")</f>
        <v>999</v>
      </c>
      <c r="V298" s="58">
        <f>IFERROR(INDEX(怪物属性参数!AC:AC,MATCH(主线怪物!E298,怪物属性参数!Q:Q,0)),"0")</f>
        <v>0</v>
      </c>
      <c r="W298" s="58" t="str">
        <f t="shared" si="19"/>
        <v>盖文</v>
      </c>
    </row>
    <row r="299" spans="1:23" ht="16.5" x14ac:dyDescent="0.2">
      <c r="A299" s="58">
        <f t="shared" si="20"/>
        <v>10296</v>
      </c>
      <c r="B299" s="58">
        <v>5</v>
      </c>
      <c r="C299" s="58">
        <f t="shared" si="21"/>
        <v>5</v>
      </c>
      <c r="D299" s="58" t="s">
        <v>36</v>
      </c>
      <c r="E299" s="58" t="str">
        <f>HLOOKUP(D299,主线关卡!$H:$M,MATCH(B299&amp;C299,主线关卡!$A:$A,0),FALSE)</f>
        <v>西方龙</v>
      </c>
      <c r="F299" s="58">
        <f>INDEX(主线关卡!D:D,MATCH(主线怪物!B299&amp;主线怪物!C299,主线关卡!A:A,0))</f>
        <v>50</v>
      </c>
      <c r="G299" s="58">
        <f>INDEX(怪物基础属性模板!B:B,MATCH(主线怪物!$F299,怪物基础属性模板!$A:$A,0))*IFERROR(INDEX(怪物属性参数!R:R,MATCH(主线怪物!E299,怪物属性参数!Q:Q,0)),1)</f>
        <v>1122</v>
      </c>
      <c r="H299" s="58">
        <f>INDEX(怪物基础属性模板!C:C,MATCH(主线怪物!$F299,怪物基础属性模板!$A:$A,0))*IFERROR(INDEX(怪物属性参数!R:R,MATCH(主线怪物!E299,怪物属性参数!R:R,0)),1)</f>
        <v>509</v>
      </c>
      <c r="I299" s="58">
        <f>INT(INDEX(怪物基础属性模板!D:D,MATCH(主线怪物!$F299,怪物基础属性模板!$A:$A,0))*IFERROR(INDEX(怪物属性参数!R:R,MATCH(主线怪物!E299,怪物属性参数!S:S,0)),1)*INDEX(主线关卡!E:E,MATCH(主线怪物!B299&amp;主线怪物!C299,主线关卡!A:A,0)))</f>
        <v>6110</v>
      </c>
      <c r="J299" s="58">
        <v>0</v>
      </c>
      <c r="K299" s="58">
        <v>0</v>
      </c>
      <c r="L299" s="58">
        <v>0</v>
      </c>
      <c r="M299" s="58">
        <v>0</v>
      </c>
      <c r="N299" s="58">
        <v>300</v>
      </c>
      <c r="O299" s="58">
        <v>0</v>
      </c>
      <c r="P299" s="58">
        <v>0</v>
      </c>
      <c r="Q299" s="58">
        <f>IFERROR(INDEX(怪物属性参数!AD:AD,MATCH(主线怪物!E299,怪物属性参数!Q:Q,0)),IF(MOD(A299,2)=0,1303015,1301001))</f>
        <v>1303016</v>
      </c>
      <c r="R299" s="15"/>
      <c r="S299" s="58" t="str">
        <f t="shared" si="18"/>
        <v>0</v>
      </c>
      <c r="T299" s="58">
        <f>IFERROR(INDEX(怪物属性参数!AA:AA,MATCH(主线怪物!E299,怪物属性参数!Q:Q,0)),"0")</f>
        <v>4</v>
      </c>
      <c r="U299" s="58">
        <f>IFERROR(INDEX(怪物属性参数!AB:AB,MATCH(主线怪物!E299,怪物属性参数!Q:Q,0)),"999")</f>
        <v>999</v>
      </c>
      <c r="V299" s="58">
        <f>IFERROR(INDEX(怪物属性参数!AC:AC,MATCH(主线怪物!E299,怪物属性参数!Q:Q,0)),"0")</f>
        <v>2</v>
      </c>
      <c r="W299" s="58" t="str">
        <f t="shared" si="19"/>
        <v>西方龙</v>
      </c>
    </row>
    <row r="300" spans="1:23" ht="16.5" x14ac:dyDescent="0.2">
      <c r="A300" s="58">
        <f t="shared" si="20"/>
        <v>10297</v>
      </c>
      <c r="B300" s="58">
        <v>5</v>
      </c>
      <c r="C300" s="58">
        <f t="shared" si="21"/>
        <v>5</v>
      </c>
      <c r="D300" s="58" t="s">
        <v>40</v>
      </c>
      <c r="E300" s="58" t="str">
        <f>HLOOKUP(D300,主线关卡!$H:$M,MATCH(B300&amp;C300,主线关卡!$A:$A,0),FALSE)</f>
        <v>北落师门</v>
      </c>
      <c r="F300" s="58">
        <f>INDEX(主线关卡!D:D,MATCH(主线怪物!B300&amp;主线怪物!C300,主线关卡!A:A,0))</f>
        <v>50</v>
      </c>
      <c r="G300" s="58">
        <f>INDEX(怪物基础属性模板!B:B,MATCH(主线怪物!$F300,怪物基础属性模板!$A:$A,0))*IFERROR(INDEX(怪物属性参数!R:R,MATCH(主线怪物!E300,怪物属性参数!Q:Q,0)),1)</f>
        <v>1122</v>
      </c>
      <c r="H300" s="58">
        <f>INDEX(怪物基础属性模板!C:C,MATCH(主线怪物!$F300,怪物基础属性模板!$A:$A,0))*IFERROR(INDEX(怪物属性参数!R:R,MATCH(主线怪物!E300,怪物属性参数!R:R,0)),1)</f>
        <v>509</v>
      </c>
      <c r="I300" s="58">
        <f>INT(INDEX(怪物基础属性模板!D:D,MATCH(主线怪物!$F300,怪物基础属性模板!$A:$A,0))*IFERROR(INDEX(怪物属性参数!R:R,MATCH(主线怪物!E300,怪物属性参数!S:S,0)),1)*INDEX(主线关卡!E:E,MATCH(主线怪物!B300&amp;主线怪物!C300,主线关卡!A:A,0)))</f>
        <v>6110</v>
      </c>
      <c r="J300" s="58">
        <v>0</v>
      </c>
      <c r="K300" s="58">
        <v>0</v>
      </c>
      <c r="L300" s="58">
        <v>0</v>
      </c>
      <c r="M300" s="58">
        <v>0</v>
      </c>
      <c r="N300" s="58">
        <v>300</v>
      </c>
      <c r="O300" s="58">
        <v>0</v>
      </c>
      <c r="P300" s="58">
        <v>0</v>
      </c>
      <c r="Q300" s="58" t="str">
        <f>IFERROR(INDEX(怪物属性参数!AD:AD,MATCH(主线怪物!E300,怪物属性参数!Q:Q,0)),IF(MOD(A300,2)=0,1303015,1301001))</f>
        <v>1301009#1302009</v>
      </c>
      <c r="R300" s="15"/>
      <c r="S300" s="58">
        <f t="shared" si="18"/>
        <v>10298</v>
      </c>
      <c r="T300" s="58">
        <f>IFERROR(INDEX(怪物属性参数!AA:AA,MATCH(主线怪物!E300,怪物属性参数!Q:Q,0)),"0")</f>
        <v>0</v>
      </c>
      <c r="U300" s="58">
        <f>IFERROR(INDEX(怪物属性参数!AB:AB,MATCH(主线怪物!E300,怪物属性参数!Q:Q,0)),"999")</f>
        <v>999</v>
      </c>
      <c r="V300" s="58">
        <f>IFERROR(INDEX(怪物属性参数!AC:AC,MATCH(主线怪物!E300,怪物属性参数!Q:Q,0)),"0")</f>
        <v>0</v>
      </c>
      <c r="W300" s="58" t="str">
        <f t="shared" si="19"/>
        <v>北落师门</v>
      </c>
    </row>
    <row r="301" spans="1:23" ht="16.5" x14ac:dyDescent="0.2">
      <c r="A301" s="58">
        <f t="shared" si="20"/>
        <v>10298</v>
      </c>
      <c r="B301" s="58">
        <v>5</v>
      </c>
      <c r="C301" s="58">
        <f t="shared" si="21"/>
        <v>5</v>
      </c>
      <c r="D301" s="58" t="s">
        <v>37</v>
      </c>
      <c r="E301" s="58" t="str">
        <f>HLOOKUP(D301,主线关卡!$H:$M,MATCH(B301&amp;C301,主线关卡!$A:$A,0),FALSE)</f>
        <v>石灵明</v>
      </c>
      <c r="F301" s="58">
        <f>INDEX(主线关卡!D:D,MATCH(主线怪物!B301&amp;主线怪物!C301,主线关卡!A:A,0))</f>
        <v>50</v>
      </c>
      <c r="G301" s="58">
        <f>INDEX(怪物基础属性模板!B:B,MATCH(主线怪物!$F301,怪物基础属性模板!$A:$A,0))*IFERROR(INDEX(怪物属性参数!R:R,MATCH(主线怪物!E301,怪物属性参数!Q:Q,0)),1)</f>
        <v>1122</v>
      </c>
      <c r="H301" s="58">
        <f>INDEX(怪物基础属性模板!C:C,MATCH(主线怪物!$F301,怪物基础属性模板!$A:$A,0))*IFERROR(INDEX(怪物属性参数!R:R,MATCH(主线怪物!E301,怪物属性参数!R:R,0)),1)</f>
        <v>509</v>
      </c>
      <c r="I301" s="58">
        <f>INT(INDEX(怪物基础属性模板!D:D,MATCH(主线怪物!$F301,怪物基础属性模板!$A:$A,0))*IFERROR(INDEX(怪物属性参数!R:R,MATCH(主线怪物!E301,怪物属性参数!S:S,0)),1)*INDEX(主线关卡!E:E,MATCH(主线怪物!B301&amp;主线怪物!C301,主线关卡!A:A,0)))</f>
        <v>6110</v>
      </c>
      <c r="J301" s="58">
        <v>0</v>
      </c>
      <c r="K301" s="58">
        <v>0</v>
      </c>
      <c r="L301" s="58">
        <v>0</v>
      </c>
      <c r="M301" s="58">
        <v>0</v>
      </c>
      <c r="N301" s="58">
        <v>300</v>
      </c>
      <c r="O301" s="58">
        <v>0</v>
      </c>
      <c r="P301" s="58">
        <v>0</v>
      </c>
      <c r="Q301" s="58">
        <f>IFERROR(INDEX(怪物属性参数!AD:AD,MATCH(主线怪物!E301,怪物属性参数!Q:Q,0)),IF(MOD(A301,2)=0,1303015,1301001))</f>
        <v>1303014</v>
      </c>
      <c r="R301" s="15"/>
      <c r="S301" s="58" t="str">
        <f t="shared" si="18"/>
        <v>0</v>
      </c>
      <c r="T301" s="58">
        <f>IFERROR(INDEX(怪物属性参数!AA:AA,MATCH(主线怪物!E301,怪物属性参数!Q:Q,0)),"0")</f>
        <v>4</v>
      </c>
      <c r="U301" s="58">
        <f>IFERROR(INDEX(怪物属性参数!AB:AB,MATCH(主线怪物!E301,怪物属性参数!Q:Q,0)),"999")</f>
        <v>999</v>
      </c>
      <c r="V301" s="58">
        <f>IFERROR(INDEX(怪物属性参数!AC:AC,MATCH(主线怪物!E301,怪物属性参数!Q:Q,0)),"0")</f>
        <v>1</v>
      </c>
      <c r="W301" s="58" t="str">
        <f t="shared" si="19"/>
        <v>石灵明</v>
      </c>
    </row>
    <row r="302" spans="1:23" ht="16.5" x14ac:dyDescent="0.2">
      <c r="A302" s="58">
        <f t="shared" si="20"/>
        <v>10299</v>
      </c>
      <c r="B302" s="58">
        <v>5</v>
      </c>
      <c r="C302" s="58">
        <f t="shared" si="21"/>
        <v>5</v>
      </c>
      <c r="D302" s="58" t="s">
        <v>41</v>
      </c>
      <c r="E302" s="58" t="str">
        <f>HLOOKUP(D302,主线关卡!$H:$M,MATCH(B302&amp;C302,主线关卡!$A:$A,0),FALSE)</f>
        <v>红莲·缇娜</v>
      </c>
      <c r="F302" s="58">
        <f>INDEX(主线关卡!D:D,MATCH(主线怪物!B302&amp;主线怪物!C302,主线关卡!A:A,0))</f>
        <v>50</v>
      </c>
      <c r="G302" s="58">
        <f>INDEX(怪物基础属性模板!B:B,MATCH(主线怪物!$F302,怪物基础属性模板!$A:$A,0))*IFERROR(INDEX(怪物属性参数!R:R,MATCH(主线怪物!E302,怪物属性参数!Q:Q,0)),1)</f>
        <v>1122</v>
      </c>
      <c r="H302" s="58">
        <f>INDEX(怪物基础属性模板!C:C,MATCH(主线怪物!$F302,怪物基础属性模板!$A:$A,0))*IFERROR(INDEX(怪物属性参数!R:R,MATCH(主线怪物!E302,怪物属性参数!R:R,0)),1)</f>
        <v>509</v>
      </c>
      <c r="I302" s="58">
        <f>INT(INDEX(怪物基础属性模板!D:D,MATCH(主线怪物!$F302,怪物基础属性模板!$A:$A,0))*IFERROR(INDEX(怪物属性参数!R:R,MATCH(主线怪物!E302,怪物属性参数!S:S,0)),1)*INDEX(主线关卡!E:E,MATCH(主线怪物!B302&amp;主线怪物!C302,主线关卡!A:A,0)))</f>
        <v>6110</v>
      </c>
      <c r="J302" s="58">
        <v>0</v>
      </c>
      <c r="K302" s="58">
        <v>0</v>
      </c>
      <c r="L302" s="58">
        <v>0</v>
      </c>
      <c r="M302" s="58">
        <v>0</v>
      </c>
      <c r="N302" s="58">
        <v>300</v>
      </c>
      <c r="O302" s="58">
        <v>0</v>
      </c>
      <c r="P302" s="58">
        <v>0</v>
      </c>
      <c r="Q302" s="58" t="str">
        <f>IFERROR(INDEX(怪物属性参数!AD:AD,MATCH(主线怪物!E302,怪物属性参数!Q:Q,0)),IF(MOD(A302,2)=0,1303015,1301001))</f>
        <v>1301006#1302006</v>
      </c>
      <c r="R302" s="15"/>
      <c r="S302" s="58">
        <f t="shared" si="18"/>
        <v>10300</v>
      </c>
      <c r="T302" s="58">
        <f>IFERROR(INDEX(怪物属性参数!AA:AA,MATCH(主线怪物!E302,怪物属性参数!Q:Q,0)),"0")</f>
        <v>0</v>
      </c>
      <c r="U302" s="58">
        <f>IFERROR(INDEX(怪物属性参数!AB:AB,MATCH(主线怪物!E302,怪物属性参数!Q:Q,0)),"999")</f>
        <v>999</v>
      </c>
      <c r="V302" s="58">
        <f>IFERROR(INDEX(怪物属性参数!AC:AC,MATCH(主线怪物!E302,怪物属性参数!Q:Q,0)),"0")</f>
        <v>0</v>
      </c>
      <c r="W302" s="58" t="str">
        <f t="shared" si="19"/>
        <v>红莲·缇娜</v>
      </c>
    </row>
    <row r="303" spans="1:23" ht="16.5" x14ac:dyDescent="0.2">
      <c r="A303" s="58">
        <f t="shared" si="20"/>
        <v>10300</v>
      </c>
      <c r="B303" s="58">
        <v>5</v>
      </c>
      <c r="C303" s="58">
        <f t="shared" si="21"/>
        <v>5</v>
      </c>
      <c r="D303" s="58" t="s">
        <v>38</v>
      </c>
      <c r="E303" s="58" t="str">
        <f>HLOOKUP(D303,主线关卡!$H:$M,MATCH(B303&amp;C303,主线关卡!$A:$A,0),FALSE)</f>
        <v>天使·缇娜</v>
      </c>
      <c r="F303" s="58">
        <f>INDEX(主线关卡!D:D,MATCH(主线怪物!B303&amp;主线怪物!C303,主线关卡!A:A,0))</f>
        <v>50</v>
      </c>
      <c r="G303" s="58">
        <f>INDEX(怪物基础属性模板!B:B,MATCH(主线怪物!$F303,怪物基础属性模板!$A:$A,0))*IFERROR(INDEX(怪物属性参数!R:R,MATCH(主线怪物!E303,怪物属性参数!Q:Q,0)),1)</f>
        <v>1122</v>
      </c>
      <c r="H303" s="58">
        <f>INDEX(怪物基础属性模板!C:C,MATCH(主线怪物!$F303,怪物基础属性模板!$A:$A,0))*IFERROR(INDEX(怪物属性参数!R:R,MATCH(主线怪物!E303,怪物属性参数!R:R,0)),1)</f>
        <v>509</v>
      </c>
      <c r="I303" s="58">
        <f>INT(INDEX(怪物基础属性模板!D:D,MATCH(主线怪物!$F303,怪物基础属性模板!$A:$A,0))*IFERROR(INDEX(怪物属性参数!R:R,MATCH(主线怪物!E303,怪物属性参数!S:S,0)),1)*INDEX(主线关卡!E:E,MATCH(主线怪物!B303&amp;主线怪物!C303,主线关卡!A:A,0)))</f>
        <v>6110</v>
      </c>
      <c r="J303" s="58">
        <v>0</v>
      </c>
      <c r="K303" s="58">
        <v>0</v>
      </c>
      <c r="L303" s="58">
        <v>0</v>
      </c>
      <c r="M303" s="58">
        <v>0</v>
      </c>
      <c r="N303" s="58">
        <v>300</v>
      </c>
      <c r="O303" s="58">
        <v>0</v>
      </c>
      <c r="P303" s="58">
        <v>0</v>
      </c>
      <c r="Q303" s="58">
        <f>IFERROR(INDEX(怪物属性参数!AD:AD,MATCH(主线怪物!E303,怪物属性参数!Q:Q,0)),IF(MOD(A303,2)=0,1303015,1301001))</f>
        <v>1303007</v>
      </c>
      <c r="R303" s="15"/>
      <c r="S303" s="58" t="str">
        <f t="shared" si="18"/>
        <v>0</v>
      </c>
      <c r="T303" s="58">
        <f>IFERROR(INDEX(怪物属性参数!AA:AA,MATCH(主线怪物!E303,怪物属性参数!Q:Q,0)),"0")</f>
        <v>6</v>
      </c>
      <c r="U303" s="58">
        <f>IFERROR(INDEX(怪物属性参数!AB:AB,MATCH(主线怪物!E303,怪物属性参数!Q:Q,0)),"999")</f>
        <v>999</v>
      </c>
      <c r="V303" s="58">
        <f>IFERROR(INDEX(怪物属性参数!AC:AC,MATCH(主线怪物!E303,怪物属性参数!Q:Q,0)),"0")</f>
        <v>1</v>
      </c>
      <c r="W303" s="58" t="str">
        <f t="shared" si="19"/>
        <v>天使·缇娜</v>
      </c>
    </row>
    <row r="304" spans="1:23" ht="16.5" x14ac:dyDescent="0.2">
      <c r="A304" s="58">
        <f t="shared" si="20"/>
        <v>10301</v>
      </c>
      <c r="B304" s="58">
        <v>5</v>
      </c>
      <c r="C304" s="58">
        <f t="shared" si="21"/>
        <v>6</v>
      </c>
      <c r="D304" s="58" t="s">
        <v>39</v>
      </c>
      <c r="E304" s="58" t="str">
        <f>HLOOKUP(D304,主线关卡!$H:$M,MATCH(B304&amp;C304,主线关卡!$A:$A,0),FALSE)</f>
        <v/>
      </c>
      <c r="F304" s="58">
        <f>INDEX(主线关卡!D:D,MATCH(主线怪物!B304&amp;主线怪物!C304,主线关卡!A:A,0))</f>
        <v>51</v>
      </c>
      <c r="G304" s="58">
        <f>INDEX(怪物基础属性模板!B:B,MATCH(主线怪物!$F304,怪物基础属性模板!$A:$A,0))*IFERROR(INDEX(怪物属性参数!R:R,MATCH(主线怪物!E304,怪物属性参数!Q:Q,0)),1)</f>
        <v>1152</v>
      </c>
      <c r="H304" s="58">
        <f>INDEX(怪物基础属性模板!C:C,MATCH(主线怪物!$F304,怪物基础属性模板!$A:$A,0))*IFERROR(INDEX(怪物属性参数!R:R,MATCH(主线怪物!E304,怪物属性参数!R:R,0)),1)</f>
        <v>524</v>
      </c>
      <c r="I304" s="58">
        <f>INT(INDEX(怪物基础属性模板!D:D,MATCH(主线怪物!$F304,怪物基础属性模板!$A:$A,0))*IFERROR(INDEX(怪物属性参数!R:R,MATCH(主线怪物!E304,怪物属性参数!S:S,0)),1)*INDEX(主线关卡!E:E,MATCH(主线怪物!B304&amp;主线怪物!C304,主线关卡!A:A,0)))</f>
        <v>6260</v>
      </c>
      <c r="J304" s="58">
        <v>0</v>
      </c>
      <c r="K304" s="58">
        <v>0</v>
      </c>
      <c r="L304" s="58">
        <v>0</v>
      </c>
      <c r="M304" s="58">
        <v>0</v>
      </c>
      <c r="N304" s="58">
        <v>300</v>
      </c>
      <c r="O304" s="58">
        <v>0</v>
      </c>
      <c r="P304" s="58">
        <v>0</v>
      </c>
      <c r="Q304" s="58">
        <f>IFERROR(INDEX(怪物属性参数!AD:AD,MATCH(主线怪物!E304,怪物属性参数!Q:Q,0)),IF(MOD(A304,2)=0,1303015,1301001))</f>
        <v>1301001</v>
      </c>
      <c r="R304" s="15"/>
      <c r="S304" s="58" t="str">
        <f t="shared" si="18"/>
        <v>0</v>
      </c>
      <c r="T304" s="58" t="str">
        <f>IFERROR(INDEX(怪物属性参数!AA:AA,MATCH(主线怪物!E304,怪物属性参数!Q:Q,0)),"0")</f>
        <v>0</v>
      </c>
      <c r="U304" s="58" t="str">
        <f>IFERROR(INDEX(怪物属性参数!AB:AB,MATCH(主线怪物!E304,怪物属性参数!Q:Q,0)),"999")</f>
        <v>999</v>
      </c>
      <c r="V304" s="58" t="str">
        <f>IFERROR(INDEX(怪物属性参数!AC:AC,MATCH(主线怪物!E304,怪物属性参数!Q:Q,0)),"0")</f>
        <v>0</v>
      </c>
      <c r="W304" s="58" t="str">
        <f t="shared" si="19"/>
        <v>常服曹焱兵</v>
      </c>
    </row>
    <row r="305" spans="1:23" ht="16.5" x14ac:dyDescent="0.2">
      <c r="A305" s="58">
        <f t="shared" si="20"/>
        <v>10302</v>
      </c>
      <c r="B305" s="58">
        <v>5</v>
      </c>
      <c r="C305" s="58">
        <f t="shared" si="21"/>
        <v>6</v>
      </c>
      <c r="D305" s="58" t="s">
        <v>36</v>
      </c>
      <c r="E305" s="58" t="str">
        <f>HLOOKUP(D305,主线关卡!$H:$M,MATCH(B305&amp;C305,主线关卡!$A:$A,0),FALSE)</f>
        <v/>
      </c>
      <c r="F305" s="58">
        <f>INDEX(主线关卡!D:D,MATCH(主线怪物!B305&amp;主线怪物!C305,主线关卡!A:A,0))</f>
        <v>51</v>
      </c>
      <c r="G305" s="58">
        <f>INDEX(怪物基础属性模板!B:B,MATCH(主线怪物!$F305,怪物基础属性模板!$A:$A,0))*IFERROR(INDEX(怪物属性参数!R:R,MATCH(主线怪物!E305,怪物属性参数!Q:Q,0)),1)</f>
        <v>1152</v>
      </c>
      <c r="H305" s="58">
        <f>INDEX(怪物基础属性模板!C:C,MATCH(主线怪物!$F305,怪物基础属性模板!$A:$A,0))*IFERROR(INDEX(怪物属性参数!R:R,MATCH(主线怪物!E305,怪物属性参数!R:R,0)),1)</f>
        <v>524</v>
      </c>
      <c r="I305" s="58">
        <f>INT(INDEX(怪物基础属性模板!D:D,MATCH(主线怪物!$F305,怪物基础属性模板!$A:$A,0))*IFERROR(INDEX(怪物属性参数!R:R,MATCH(主线怪物!E305,怪物属性参数!S:S,0)),1)*INDEX(主线关卡!E:E,MATCH(主线怪物!B305&amp;主线怪物!C305,主线关卡!A:A,0)))</f>
        <v>6260</v>
      </c>
      <c r="J305" s="58">
        <v>0</v>
      </c>
      <c r="K305" s="58">
        <v>0</v>
      </c>
      <c r="L305" s="58">
        <v>0</v>
      </c>
      <c r="M305" s="58">
        <v>0</v>
      </c>
      <c r="N305" s="58">
        <v>300</v>
      </c>
      <c r="O305" s="58">
        <v>0</v>
      </c>
      <c r="P305" s="58">
        <v>0</v>
      </c>
      <c r="Q305" s="58">
        <f>IFERROR(INDEX(怪物属性参数!AD:AD,MATCH(主线怪物!E305,怪物属性参数!Q:Q,0)),IF(MOD(A305,2)=0,1303015,1301001))</f>
        <v>1303015</v>
      </c>
      <c r="R305" s="15"/>
      <c r="S305" s="58" t="str">
        <f t="shared" si="18"/>
        <v>0</v>
      </c>
      <c r="T305" s="58" t="str">
        <f>IFERROR(INDEX(怪物属性参数!AA:AA,MATCH(主线怪物!E305,怪物属性参数!Q:Q,0)),"0")</f>
        <v>0</v>
      </c>
      <c r="U305" s="58" t="str">
        <f>IFERROR(INDEX(怪物属性参数!AB:AB,MATCH(主线怪物!E305,怪物属性参数!Q:Q,0)),"999")</f>
        <v>999</v>
      </c>
      <c r="V305" s="58" t="str">
        <f>IFERROR(INDEX(怪物属性参数!AC:AC,MATCH(主线怪物!E305,怪物属性参数!Q:Q,0)),"0")</f>
        <v>0</v>
      </c>
      <c r="W305" s="58" t="str">
        <f t="shared" si="19"/>
        <v>于禁</v>
      </c>
    </row>
    <row r="306" spans="1:23" ht="16.5" x14ac:dyDescent="0.2">
      <c r="A306" s="58">
        <f t="shared" si="20"/>
        <v>10303</v>
      </c>
      <c r="B306" s="58">
        <v>5</v>
      </c>
      <c r="C306" s="58">
        <f t="shared" si="21"/>
        <v>6</v>
      </c>
      <c r="D306" s="58" t="s">
        <v>40</v>
      </c>
      <c r="E306" s="58" t="str">
        <f>HLOOKUP(D306,主线关卡!$H:$M,MATCH(B306&amp;C306,主线关卡!$A:$A,0),FALSE)</f>
        <v/>
      </c>
      <c r="F306" s="58">
        <f>INDEX(主线关卡!D:D,MATCH(主线怪物!B306&amp;主线怪物!C306,主线关卡!A:A,0))</f>
        <v>51</v>
      </c>
      <c r="G306" s="58">
        <f>INDEX(怪物基础属性模板!B:B,MATCH(主线怪物!$F306,怪物基础属性模板!$A:$A,0))*IFERROR(INDEX(怪物属性参数!R:R,MATCH(主线怪物!E306,怪物属性参数!Q:Q,0)),1)</f>
        <v>1152</v>
      </c>
      <c r="H306" s="58">
        <f>INDEX(怪物基础属性模板!C:C,MATCH(主线怪物!$F306,怪物基础属性模板!$A:$A,0))*IFERROR(INDEX(怪物属性参数!R:R,MATCH(主线怪物!E306,怪物属性参数!R:R,0)),1)</f>
        <v>524</v>
      </c>
      <c r="I306" s="58">
        <f>INT(INDEX(怪物基础属性模板!D:D,MATCH(主线怪物!$F306,怪物基础属性模板!$A:$A,0))*IFERROR(INDEX(怪物属性参数!R:R,MATCH(主线怪物!E306,怪物属性参数!S:S,0)),1)*INDEX(主线关卡!E:E,MATCH(主线怪物!B306&amp;主线怪物!C306,主线关卡!A:A,0)))</f>
        <v>6260</v>
      </c>
      <c r="J306" s="58">
        <v>0</v>
      </c>
      <c r="K306" s="58">
        <v>0</v>
      </c>
      <c r="L306" s="58">
        <v>0</v>
      </c>
      <c r="M306" s="58">
        <v>0</v>
      </c>
      <c r="N306" s="58">
        <v>300</v>
      </c>
      <c r="O306" s="58">
        <v>0</v>
      </c>
      <c r="P306" s="58">
        <v>0</v>
      </c>
      <c r="Q306" s="58">
        <f>IFERROR(INDEX(怪物属性参数!AD:AD,MATCH(主线怪物!E306,怪物属性参数!Q:Q,0)),IF(MOD(A306,2)=0,1303015,1301001))</f>
        <v>1301001</v>
      </c>
      <c r="R306" s="15"/>
      <c r="S306" s="58" t="str">
        <f t="shared" si="18"/>
        <v>0</v>
      </c>
      <c r="T306" s="58" t="str">
        <f>IFERROR(INDEX(怪物属性参数!AA:AA,MATCH(主线怪物!E306,怪物属性参数!Q:Q,0)),"0")</f>
        <v>0</v>
      </c>
      <c r="U306" s="58" t="str">
        <f>IFERROR(INDEX(怪物属性参数!AB:AB,MATCH(主线怪物!E306,怪物属性参数!Q:Q,0)),"999")</f>
        <v>999</v>
      </c>
      <c r="V306" s="58" t="str">
        <f>IFERROR(INDEX(怪物属性参数!AC:AC,MATCH(主线怪物!E306,怪物属性参数!Q:Q,0)),"0")</f>
        <v>0</v>
      </c>
      <c r="W306" s="58" t="str">
        <f t="shared" si="19"/>
        <v>常服曹焱兵</v>
      </c>
    </row>
    <row r="307" spans="1:23" ht="16.5" x14ac:dyDescent="0.2">
      <c r="A307" s="58">
        <f t="shared" si="20"/>
        <v>10304</v>
      </c>
      <c r="B307" s="58">
        <v>5</v>
      </c>
      <c r="C307" s="58">
        <f t="shared" si="21"/>
        <v>6</v>
      </c>
      <c r="D307" s="58" t="s">
        <v>37</v>
      </c>
      <c r="E307" s="58" t="str">
        <f>HLOOKUP(D307,主线关卡!$H:$M,MATCH(B307&amp;C307,主线关卡!$A:$A,0),FALSE)</f>
        <v/>
      </c>
      <c r="F307" s="58">
        <f>INDEX(主线关卡!D:D,MATCH(主线怪物!B307&amp;主线怪物!C307,主线关卡!A:A,0))</f>
        <v>51</v>
      </c>
      <c r="G307" s="58">
        <f>INDEX(怪物基础属性模板!B:B,MATCH(主线怪物!$F307,怪物基础属性模板!$A:$A,0))*IFERROR(INDEX(怪物属性参数!R:R,MATCH(主线怪物!E307,怪物属性参数!Q:Q,0)),1)</f>
        <v>1152</v>
      </c>
      <c r="H307" s="58">
        <f>INDEX(怪物基础属性模板!C:C,MATCH(主线怪物!$F307,怪物基础属性模板!$A:$A,0))*IFERROR(INDEX(怪物属性参数!R:R,MATCH(主线怪物!E307,怪物属性参数!R:R,0)),1)</f>
        <v>524</v>
      </c>
      <c r="I307" s="58">
        <f>INT(INDEX(怪物基础属性模板!D:D,MATCH(主线怪物!$F307,怪物基础属性模板!$A:$A,0))*IFERROR(INDEX(怪物属性参数!R:R,MATCH(主线怪物!E307,怪物属性参数!S:S,0)),1)*INDEX(主线关卡!E:E,MATCH(主线怪物!B307&amp;主线怪物!C307,主线关卡!A:A,0)))</f>
        <v>6260</v>
      </c>
      <c r="J307" s="58">
        <v>0</v>
      </c>
      <c r="K307" s="58">
        <v>0</v>
      </c>
      <c r="L307" s="58">
        <v>0</v>
      </c>
      <c r="M307" s="58">
        <v>0</v>
      </c>
      <c r="N307" s="58">
        <v>300</v>
      </c>
      <c r="O307" s="58">
        <v>0</v>
      </c>
      <c r="P307" s="58">
        <v>0</v>
      </c>
      <c r="Q307" s="58">
        <f>IFERROR(INDEX(怪物属性参数!AD:AD,MATCH(主线怪物!E307,怪物属性参数!Q:Q,0)),IF(MOD(A307,2)=0,1303015,1301001))</f>
        <v>1303015</v>
      </c>
      <c r="R307" s="15"/>
      <c r="S307" s="58" t="str">
        <f t="shared" si="18"/>
        <v>0</v>
      </c>
      <c r="T307" s="58" t="str">
        <f>IFERROR(INDEX(怪物属性参数!AA:AA,MATCH(主线怪物!E307,怪物属性参数!Q:Q,0)),"0")</f>
        <v>0</v>
      </c>
      <c r="U307" s="58" t="str">
        <f>IFERROR(INDEX(怪物属性参数!AB:AB,MATCH(主线怪物!E307,怪物属性参数!Q:Q,0)),"999")</f>
        <v>999</v>
      </c>
      <c r="V307" s="58" t="str">
        <f>IFERROR(INDEX(怪物属性参数!AC:AC,MATCH(主线怪物!E307,怪物属性参数!Q:Q,0)),"0")</f>
        <v>0</v>
      </c>
      <c r="W307" s="58" t="str">
        <f t="shared" si="19"/>
        <v>于禁</v>
      </c>
    </row>
    <row r="308" spans="1:23" ht="16.5" x14ac:dyDescent="0.2">
      <c r="A308" s="58">
        <f t="shared" si="20"/>
        <v>10305</v>
      </c>
      <c r="B308" s="58">
        <v>5</v>
      </c>
      <c r="C308" s="58">
        <f t="shared" si="21"/>
        <v>6</v>
      </c>
      <c r="D308" s="58" t="s">
        <v>41</v>
      </c>
      <c r="E308" s="58" t="str">
        <f>HLOOKUP(D308,主线关卡!$H:$M,MATCH(B308&amp;C308,主线关卡!$A:$A,0),FALSE)</f>
        <v/>
      </c>
      <c r="F308" s="58">
        <f>INDEX(主线关卡!D:D,MATCH(主线怪物!B308&amp;主线怪物!C308,主线关卡!A:A,0))</f>
        <v>51</v>
      </c>
      <c r="G308" s="58">
        <f>INDEX(怪物基础属性模板!B:B,MATCH(主线怪物!$F308,怪物基础属性模板!$A:$A,0))*IFERROR(INDEX(怪物属性参数!R:R,MATCH(主线怪物!E308,怪物属性参数!Q:Q,0)),1)</f>
        <v>1152</v>
      </c>
      <c r="H308" s="58">
        <f>INDEX(怪物基础属性模板!C:C,MATCH(主线怪物!$F308,怪物基础属性模板!$A:$A,0))*IFERROR(INDEX(怪物属性参数!R:R,MATCH(主线怪物!E308,怪物属性参数!R:R,0)),1)</f>
        <v>524</v>
      </c>
      <c r="I308" s="58">
        <f>INT(INDEX(怪物基础属性模板!D:D,MATCH(主线怪物!$F308,怪物基础属性模板!$A:$A,0))*IFERROR(INDEX(怪物属性参数!R:R,MATCH(主线怪物!E308,怪物属性参数!S:S,0)),1)*INDEX(主线关卡!E:E,MATCH(主线怪物!B308&amp;主线怪物!C308,主线关卡!A:A,0)))</f>
        <v>6260</v>
      </c>
      <c r="J308" s="58">
        <v>0</v>
      </c>
      <c r="K308" s="58">
        <v>0</v>
      </c>
      <c r="L308" s="58">
        <v>0</v>
      </c>
      <c r="M308" s="58">
        <v>0</v>
      </c>
      <c r="N308" s="58">
        <v>300</v>
      </c>
      <c r="O308" s="58">
        <v>0</v>
      </c>
      <c r="P308" s="58">
        <v>0</v>
      </c>
      <c r="Q308" s="58">
        <f>IFERROR(INDEX(怪物属性参数!AD:AD,MATCH(主线怪物!E308,怪物属性参数!Q:Q,0)),IF(MOD(A308,2)=0,1303015,1301001))</f>
        <v>1301001</v>
      </c>
      <c r="R308" s="15"/>
      <c r="S308" s="58" t="str">
        <f t="shared" si="18"/>
        <v>0</v>
      </c>
      <c r="T308" s="58" t="str">
        <f>IFERROR(INDEX(怪物属性参数!AA:AA,MATCH(主线怪物!E308,怪物属性参数!Q:Q,0)),"0")</f>
        <v>0</v>
      </c>
      <c r="U308" s="58" t="str">
        <f>IFERROR(INDEX(怪物属性参数!AB:AB,MATCH(主线怪物!E308,怪物属性参数!Q:Q,0)),"999")</f>
        <v>999</v>
      </c>
      <c r="V308" s="58" t="str">
        <f>IFERROR(INDEX(怪物属性参数!AC:AC,MATCH(主线怪物!E308,怪物属性参数!Q:Q,0)),"0")</f>
        <v>0</v>
      </c>
      <c r="W308" s="58" t="str">
        <f t="shared" si="19"/>
        <v>常服曹焱兵</v>
      </c>
    </row>
    <row r="309" spans="1:23" ht="16.5" x14ac:dyDescent="0.2">
      <c r="A309" s="58">
        <f t="shared" si="20"/>
        <v>10306</v>
      </c>
      <c r="B309" s="58">
        <v>5</v>
      </c>
      <c r="C309" s="58">
        <f t="shared" si="21"/>
        <v>6</v>
      </c>
      <c r="D309" s="58" t="s">
        <v>38</v>
      </c>
      <c r="E309" s="58" t="str">
        <f>HLOOKUP(D309,主线关卡!$H:$M,MATCH(B309&amp;C309,主线关卡!$A:$A,0),FALSE)</f>
        <v/>
      </c>
      <c r="F309" s="58">
        <f>INDEX(主线关卡!D:D,MATCH(主线怪物!B309&amp;主线怪物!C309,主线关卡!A:A,0))</f>
        <v>51</v>
      </c>
      <c r="G309" s="58">
        <f>INDEX(怪物基础属性模板!B:B,MATCH(主线怪物!$F309,怪物基础属性模板!$A:$A,0))*IFERROR(INDEX(怪物属性参数!R:R,MATCH(主线怪物!E309,怪物属性参数!Q:Q,0)),1)</f>
        <v>1152</v>
      </c>
      <c r="H309" s="58">
        <f>INDEX(怪物基础属性模板!C:C,MATCH(主线怪物!$F309,怪物基础属性模板!$A:$A,0))*IFERROR(INDEX(怪物属性参数!R:R,MATCH(主线怪物!E309,怪物属性参数!R:R,0)),1)</f>
        <v>524</v>
      </c>
      <c r="I309" s="58">
        <f>INT(INDEX(怪物基础属性模板!D:D,MATCH(主线怪物!$F309,怪物基础属性模板!$A:$A,0))*IFERROR(INDEX(怪物属性参数!R:R,MATCH(主线怪物!E309,怪物属性参数!S:S,0)),1)*INDEX(主线关卡!E:E,MATCH(主线怪物!B309&amp;主线怪物!C309,主线关卡!A:A,0)))</f>
        <v>6260</v>
      </c>
      <c r="J309" s="58">
        <v>0</v>
      </c>
      <c r="K309" s="58">
        <v>0</v>
      </c>
      <c r="L309" s="58">
        <v>0</v>
      </c>
      <c r="M309" s="58">
        <v>0</v>
      </c>
      <c r="N309" s="58">
        <v>300</v>
      </c>
      <c r="O309" s="58">
        <v>0</v>
      </c>
      <c r="P309" s="58">
        <v>0</v>
      </c>
      <c r="Q309" s="58">
        <f>IFERROR(INDEX(怪物属性参数!AD:AD,MATCH(主线怪物!E309,怪物属性参数!Q:Q,0)),IF(MOD(A309,2)=0,1303015,1301001))</f>
        <v>1303015</v>
      </c>
      <c r="R309" s="15"/>
      <c r="S309" s="58" t="str">
        <f t="shared" si="18"/>
        <v>0</v>
      </c>
      <c r="T309" s="58" t="str">
        <f>IFERROR(INDEX(怪物属性参数!AA:AA,MATCH(主线怪物!E309,怪物属性参数!Q:Q,0)),"0")</f>
        <v>0</v>
      </c>
      <c r="U309" s="58" t="str">
        <f>IFERROR(INDEX(怪物属性参数!AB:AB,MATCH(主线怪物!E309,怪物属性参数!Q:Q,0)),"999")</f>
        <v>999</v>
      </c>
      <c r="V309" s="58" t="str">
        <f>IFERROR(INDEX(怪物属性参数!AC:AC,MATCH(主线怪物!E309,怪物属性参数!Q:Q,0)),"0")</f>
        <v>0</v>
      </c>
      <c r="W309" s="58" t="str">
        <f t="shared" si="19"/>
        <v>于禁</v>
      </c>
    </row>
    <row r="310" spans="1:23" ht="16.5" x14ac:dyDescent="0.2">
      <c r="A310" s="58">
        <f t="shared" si="20"/>
        <v>10307</v>
      </c>
      <c r="B310" s="58">
        <v>5</v>
      </c>
      <c r="C310" s="58">
        <f t="shared" si="21"/>
        <v>7</v>
      </c>
      <c r="D310" s="58" t="s">
        <v>39</v>
      </c>
      <c r="E310" s="58" t="str">
        <f>HLOOKUP(D310,主线关卡!$H:$M,MATCH(B310&amp;C310,主线关卡!$A:$A,0),FALSE)</f>
        <v>战斗夏玲</v>
      </c>
      <c r="F310" s="58">
        <f>INDEX(主线关卡!D:D,MATCH(主线怪物!B310&amp;主线怪物!C310,主线关卡!A:A,0))</f>
        <v>52</v>
      </c>
      <c r="G310" s="58">
        <f>INDEX(怪物基础属性模板!B:B,MATCH(主线怪物!$F310,怪物基础属性模板!$A:$A,0))*IFERROR(INDEX(怪物属性参数!R:R,MATCH(主线怪物!E310,怪物属性参数!Q:Q,0)),1)</f>
        <v>1182</v>
      </c>
      <c r="H310" s="58">
        <f>INDEX(怪物基础属性模板!C:C,MATCH(主线怪物!$F310,怪物基础属性模板!$A:$A,0))*IFERROR(INDEX(怪物属性参数!R:R,MATCH(主线怪物!E310,怪物属性参数!R:R,0)),1)</f>
        <v>539</v>
      </c>
      <c r="I310" s="58">
        <f>INT(INDEX(怪物基础属性模板!D:D,MATCH(主线怪物!$F310,怪物基础属性模板!$A:$A,0))*IFERROR(INDEX(怪物属性参数!R:R,MATCH(主线怪物!E310,怪物属性参数!S:S,0)),1)*INDEX(主线关卡!E:E,MATCH(主线怪物!B310&amp;主线怪物!C310,主线关卡!A:A,0)))</f>
        <v>6410</v>
      </c>
      <c r="J310" s="58">
        <v>0</v>
      </c>
      <c r="K310" s="58">
        <v>0</v>
      </c>
      <c r="L310" s="58">
        <v>0</v>
      </c>
      <c r="M310" s="58">
        <v>0</v>
      </c>
      <c r="N310" s="58">
        <v>300</v>
      </c>
      <c r="O310" s="58">
        <v>0</v>
      </c>
      <c r="P310" s="58">
        <v>0</v>
      </c>
      <c r="Q310" s="58" t="str">
        <f>IFERROR(INDEX(怪物属性参数!AD:AD,MATCH(主线怪物!E310,怪物属性参数!Q:Q,0)),IF(MOD(A310,2)=0,1303015,1301001))</f>
        <v>1301003#1302003</v>
      </c>
      <c r="R310" s="15"/>
      <c r="S310" s="58">
        <f t="shared" si="18"/>
        <v>10308</v>
      </c>
      <c r="T310" s="58">
        <f>IFERROR(INDEX(怪物属性参数!AA:AA,MATCH(主线怪物!E310,怪物属性参数!Q:Q,0)),"0")</f>
        <v>0</v>
      </c>
      <c r="U310" s="58">
        <f>IFERROR(INDEX(怪物属性参数!AB:AB,MATCH(主线怪物!E310,怪物属性参数!Q:Q,0)),"999")</f>
        <v>999</v>
      </c>
      <c r="V310" s="58">
        <f>IFERROR(INDEX(怪物属性参数!AC:AC,MATCH(主线怪物!E310,怪物属性参数!Q:Q,0)),"0")</f>
        <v>0</v>
      </c>
      <c r="W310" s="58" t="str">
        <f t="shared" si="19"/>
        <v>战斗夏玲</v>
      </c>
    </row>
    <row r="311" spans="1:23" ht="16.5" x14ac:dyDescent="0.2">
      <c r="A311" s="58">
        <f t="shared" si="20"/>
        <v>10308</v>
      </c>
      <c r="B311" s="58">
        <v>5</v>
      </c>
      <c r="C311" s="58">
        <f t="shared" si="21"/>
        <v>7</v>
      </c>
      <c r="D311" s="58" t="s">
        <v>36</v>
      </c>
      <c r="E311" s="58" t="str">
        <f>HLOOKUP(D311,主线关卡!$H:$M,MATCH(B311&amp;C311,主线关卡!$A:$A,0),FALSE)</f>
        <v>李轩辕</v>
      </c>
      <c r="F311" s="58">
        <f>INDEX(主线关卡!D:D,MATCH(主线怪物!B311&amp;主线怪物!C311,主线关卡!A:A,0))</f>
        <v>52</v>
      </c>
      <c r="G311" s="58">
        <f>INDEX(怪物基础属性模板!B:B,MATCH(主线怪物!$F311,怪物基础属性模板!$A:$A,0))*IFERROR(INDEX(怪物属性参数!R:R,MATCH(主线怪物!E311,怪物属性参数!Q:Q,0)),1)</f>
        <v>1182</v>
      </c>
      <c r="H311" s="58">
        <f>INDEX(怪物基础属性模板!C:C,MATCH(主线怪物!$F311,怪物基础属性模板!$A:$A,0))*IFERROR(INDEX(怪物属性参数!R:R,MATCH(主线怪物!E311,怪物属性参数!R:R,0)),1)</f>
        <v>539</v>
      </c>
      <c r="I311" s="58">
        <f>INT(INDEX(怪物基础属性模板!D:D,MATCH(主线怪物!$F311,怪物基础属性模板!$A:$A,0))*IFERROR(INDEX(怪物属性参数!R:R,MATCH(主线怪物!E311,怪物属性参数!S:S,0)),1)*INDEX(主线关卡!E:E,MATCH(主线怪物!B311&amp;主线怪物!C311,主线关卡!A:A,0)))</f>
        <v>6410</v>
      </c>
      <c r="J311" s="58">
        <v>0</v>
      </c>
      <c r="K311" s="58">
        <v>0</v>
      </c>
      <c r="L311" s="58">
        <v>0</v>
      </c>
      <c r="M311" s="58">
        <v>0</v>
      </c>
      <c r="N311" s="58">
        <v>300</v>
      </c>
      <c r="O311" s="58">
        <v>0</v>
      </c>
      <c r="P311" s="58">
        <v>0</v>
      </c>
      <c r="Q311" s="58">
        <f>IFERROR(INDEX(怪物属性参数!AD:AD,MATCH(主线怪物!E311,怪物属性参数!Q:Q,0)),IF(MOD(A311,2)=0,1303015,1301001))</f>
        <v>1303005</v>
      </c>
      <c r="R311" s="15"/>
      <c r="S311" s="58" t="str">
        <f t="shared" si="18"/>
        <v>0</v>
      </c>
      <c r="T311" s="58">
        <f>IFERROR(INDEX(怪物属性参数!AA:AA,MATCH(主线怪物!E311,怪物属性参数!Q:Q,0)),"0")</f>
        <v>2</v>
      </c>
      <c r="U311" s="58">
        <f>IFERROR(INDEX(怪物属性参数!AB:AB,MATCH(主线怪物!E311,怪物属性参数!Q:Q,0)),"999")</f>
        <v>999</v>
      </c>
      <c r="V311" s="58">
        <f>IFERROR(INDEX(怪物属性参数!AC:AC,MATCH(主线怪物!E311,怪物属性参数!Q:Q,0)),"0")</f>
        <v>3</v>
      </c>
      <c r="W311" s="58" t="str">
        <f t="shared" si="19"/>
        <v>李轩辕</v>
      </c>
    </row>
    <row r="312" spans="1:23" ht="16.5" x14ac:dyDescent="0.2">
      <c r="A312" s="58">
        <f t="shared" si="20"/>
        <v>10309</v>
      </c>
      <c r="B312" s="58">
        <v>5</v>
      </c>
      <c r="C312" s="58">
        <f t="shared" si="21"/>
        <v>7</v>
      </c>
      <c r="D312" s="58" t="s">
        <v>40</v>
      </c>
      <c r="E312" s="58" t="str">
        <f>HLOOKUP(D312,主线关卡!$H:$M,MATCH(B312&amp;C312,主线关卡!$A:$A,0),FALSE)</f>
        <v>阎风吒</v>
      </c>
      <c r="F312" s="58">
        <f>INDEX(主线关卡!D:D,MATCH(主线怪物!B312&amp;主线怪物!C312,主线关卡!A:A,0))</f>
        <v>52</v>
      </c>
      <c r="G312" s="58">
        <f>INDEX(怪物基础属性模板!B:B,MATCH(主线怪物!$F312,怪物基础属性模板!$A:$A,0))*IFERROR(INDEX(怪物属性参数!R:R,MATCH(主线怪物!E312,怪物属性参数!Q:Q,0)),1)</f>
        <v>1182</v>
      </c>
      <c r="H312" s="58">
        <f>INDEX(怪物基础属性模板!C:C,MATCH(主线怪物!$F312,怪物基础属性模板!$A:$A,0))*IFERROR(INDEX(怪物属性参数!R:R,MATCH(主线怪物!E312,怪物属性参数!R:R,0)),1)</f>
        <v>539</v>
      </c>
      <c r="I312" s="58">
        <f>INT(INDEX(怪物基础属性模板!D:D,MATCH(主线怪物!$F312,怪物基础属性模板!$A:$A,0))*IFERROR(INDEX(怪物属性参数!R:R,MATCH(主线怪物!E312,怪物属性参数!S:S,0)),1)*INDEX(主线关卡!E:E,MATCH(主线怪物!B312&amp;主线怪物!C312,主线关卡!A:A,0)))</f>
        <v>6410</v>
      </c>
      <c r="J312" s="58">
        <v>0</v>
      </c>
      <c r="K312" s="58">
        <v>0</v>
      </c>
      <c r="L312" s="58">
        <v>0</v>
      </c>
      <c r="M312" s="58">
        <v>0</v>
      </c>
      <c r="N312" s="58">
        <v>300</v>
      </c>
      <c r="O312" s="58">
        <v>0</v>
      </c>
      <c r="P312" s="58">
        <v>0</v>
      </c>
      <c r="Q312" s="58" t="str">
        <f>IFERROR(INDEX(怪物属性参数!AD:AD,MATCH(主线怪物!E312,怪物属性参数!Q:Q,0)),IF(MOD(A312,2)=0,1303015,1301001))</f>
        <v>1301011#1302011</v>
      </c>
      <c r="R312" s="15"/>
      <c r="S312" s="58">
        <f t="shared" si="18"/>
        <v>10310</v>
      </c>
      <c r="T312" s="58">
        <f>IFERROR(INDEX(怪物属性参数!AA:AA,MATCH(主线怪物!E312,怪物属性参数!Q:Q,0)),"0")</f>
        <v>0</v>
      </c>
      <c r="U312" s="58">
        <f>IFERROR(INDEX(怪物属性参数!AB:AB,MATCH(主线怪物!E312,怪物属性参数!Q:Q,0)),"999")</f>
        <v>999</v>
      </c>
      <c r="V312" s="58">
        <f>IFERROR(INDEX(怪物属性参数!AC:AC,MATCH(主线怪物!E312,怪物属性参数!Q:Q,0)),"0")</f>
        <v>0</v>
      </c>
      <c r="W312" s="58" t="str">
        <f t="shared" si="19"/>
        <v>阎风吒</v>
      </c>
    </row>
    <row r="313" spans="1:23" ht="16.5" x14ac:dyDescent="0.2">
      <c r="A313" s="58">
        <f t="shared" si="20"/>
        <v>10310</v>
      </c>
      <c r="B313" s="58">
        <v>5</v>
      </c>
      <c r="C313" s="58">
        <f t="shared" si="21"/>
        <v>7</v>
      </c>
      <c r="D313" s="58" t="s">
        <v>37</v>
      </c>
      <c r="E313" s="58" t="str">
        <f>HLOOKUP(D313,主线关卡!$H:$M,MATCH(B313&amp;C313,主线关卡!$A:$A,0),FALSE)</f>
        <v>飞廉</v>
      </c>
      <c r="F313" s="58">
        <f>INDEX(主线关卡!D:D,MATCH(主线怪物!B313&amp;主线怪物!C313,主线关卡!A:A,0))</f>
        <v>52</v>
      </c>
      <c r="G313" s="58">
        <f>INDEX(怪物基础属性模板!B:B,MATCH(主线怪物!$F313,怪物基础属性模板!$A:$A,0))*IFERROR(INDEX(怪物属性参数!R:R,MATCH(主线怪物!E313,怪物属性参数!Q:Q,0)),1)</f>
        <v>1182</v>
      </c>
      <c r="H313" s="58">
        <f>INDEX(怪物基础属性模板!C:C,MATCH(主线怪物!$F313,怪物基础属性模板!$A:$A,0))*IFERROR(INDEX(怪物属性参数!R:R,MATCH(主线怪物!E313,怪物属性参数!R:R,0)),1)</f>
        <v>539</v>
      </c>
      <c r="I313" s="58">
        <f>INT(INDEX(怪物基础属性模板!D:D,MATCH(主线怪物!$F313,怪物基础属性模板!$A:$A,0))*IFERROR(INDEX(怪物属性参数!R:R,MATCH(主线怪物!E313,怪物属性参数!S:S,0)),1)*INDEX(主线关卡!E:E,MATCH(主线怪物!B313&amp;主线怪物!C313,主线关卡!A:A,0)))</f>
        <v>6410</v>
      </c>
      <c r="J313" s="58">
        <v>0</v>
      </c>
      <c r="K313" s="58">
        <v>0</v>
      </c>
      <c r="L313" s="58">
        <v>0</v>
      </c>
      <c r="M313" s="58">
        <v>0</v>
      </c>
      <c r="N313" s="58">
        <v>300</v>
      </c>
      <c r="O313" s="58">
        <v>0</v>
      </c>
      <c r="P313" s="58">
        <v>0</v>
      </c>
      <c r="Q313" s="58">
        <f>IFERROR(INDEX(怪物属性参数!AD:AD,MATCH(主线怪物!E313,怪物属性参数!Q:Q,0)),IF(MOD(A313,2)=0,1303015,1301001))</f>
        <v>1303017</v>
      </c>
      <c r="R313" s="15"/>
      <c r="S313" s="58" t="str">
        <f t="shared" si="18"/>
        <v>0</v>
      </c>
      <c r="T313" s="58">
        <f>IFERROR(INDEX(怪物属性参数!AA:AA,MATCH(主线怪物!E313,怪物属性参数!Q:Q,0)),"0")</f>
        <v>4</v>
      </c>
      <c r="U313" s="58">
        <f>IFERROR(INDEX(怪物属性参数!AB:AB,MATCH(主线怪物!E313,怪物属性参数!Q:Q,0)),"999")</f>
        <v>999</v>
      </c>
      <c r="V313" s="58">
        <f>IFERROR(INDEX(怪物属性参数!AC:AC,MATCH(主线怪物!E313,怪物属性参数!Q:Q,0)),"0")</f>
        <v>2</v>
      </c>
      <c r="W313" s="58" t="str">
        <f t="shared" si="19"/>
        <v>飞廉</v>
      </c>
    </row>
    <row r="314" spans="1:23" ht="16.5" x14ac:dyDescent="0.2">
      <c r="A314" s="58">
        <f t="shared" si="20"/>
        <v>10311</v>
      </c>
      <c r="B314" s="58">
        <v>5</v>
      </c>
      <c r="C314" s="58">
        <f t="shared" si="21"/>
        <v>7</v>
      </c>
      <c r="D314" s="58" t="s">
        <v>41</v>
      </c>
      <c r="E314" s="58" t="str">
        <f>HLOOKUP(D314,主线关卡!$H:$M,MATCH(B314&amp;C314,主线关卡!$A:$A,0),FALSE)</f>
        <v>常服曹焱兵</v>
      </c>
      <c r="F314" s="58">
        <f>INDEX(主线关卡!D:D,MATCH(主线怪物!B314&amp;主线怪物!C314,主线关卡!A:A,0))</f>
        <v>52</v>
      </c>
      <c r="G314" s="58">
        <f>INDEX(怪物基础属性模板!B:B,MATCH(主线怪物!$F314,怪物基础属性模板!$A:$A,0))*IFERROR(INDEX(怪物属性参数!R:R,MATCH(主线怪物!E314,怪物属性参数!Q:Q,0)),1)</f>
        <v>1182</v>
      </c>
      <c r="H314" s="58">
        <f>INDEX(怪物基础属性模板!C:C,MATCH(主线怪物!$F314,怪物基础属性模板!$A:$A,0))*IFERROR(INDEX(怪物属性参数!R:R,MATCH(主线怪物!E314,怪物属性参数!R:R,0)),1)</f>
        <v>539</v>
      </c>
      <c r="I314" s="58">
        <f>INT(INDEX(怪物基础属性模板!D:D,MATCH(主线怪物!$F314,怪物基础属性模板!$A:$A,0))*IFERROR(INDEX(怪物属性参数!R:R,MATCH(主线怪物!E314,怪物属性参数!S:S,0)),1)*INDEX(主线关卡!E:E,MATCH(主线怪物!B314&amp;主线怪物!C314,主线关卡!A:A,0)))</f>
        <v>6410</v>
      </c>
      <c r="J314" s="58">
        <v>0</v>
      </c>
      <c r="K314" s="58">
        <v>0</v>
      </c>
      <c r="L314" s="58">
        <v>0</v>
      </c>
      <c r="M314" s="58">
        <v>0</v>
      </c>
      <c r="N314" s="58">
        <v>300</v>
      </c>
      <c r="O314" s="58">
        <v>0</v>
      </c>
      <c r="P314" s="58">
        <v>0</v>
      </c>
      <c r="Q314" s="58" t="str">
        <f>IFERROR(INDEX(怪物属性参数!AD:AD,MATCH(主线怪物!E314,怪物属性参数!Q:Q,0)),IF(MOD(A314,2)=0,1303015,1301001))</f>
        <v>1301001#1302001</v>
      </c>
      <c r="R314" s="15"/>
      <c r="S314" s="58">
        <f t="shared" si="18"/>
        <v>10312</v>
      </c>
      <c r="T314" s="58">
        <f>IFERROR(INDEX(怪物属性参数!AA:AA,MATCH(主线怪物!E314,怪物属性参数!Q:Q,0)),"0")</f>
        <v>0</v>
      </c>
      <c r="U314" s="58">
        <f>IFERROR(INDEX(怪物属性参数!AB:AB,MATCH(主线怪物!E314,怪物属性参数!Q:Q,0)),"999")</f>
        <v>999</v>
      </c>
      <c r="V314" s="58">
        <f>IFERROR(INDEX(怪物属性参数!AC:AC,MATCH(主线怪物!E314,怪物属性参数!Q:Q,0)),"0")</f>
        <v>0</v>
      </c>
      <c r="W314" s="58" t="str">
        <f t="shared" si="19"/>
        <v>常服曹焱兵</v>
      </c>
    </row>
    <row r="315" spans="1:23" ht="16.5" x14ac:dyDescent="0.2">
      <c r="A315" s="58">
        <f t="shared" si="20"/>
        <v>10312</v>
      </c>
      <c r="B315" s="58">
        <v>5</v>
      </c>
      <c r="C315" s="58">
        <f t="shared" si="21"/>
        <v>7</v>
      </c>
      <c r="D315" s="58" t="s">
        <v>38</v>
      </c>
      <c r="E315" s="58" t="str">
        <f>HLOOKUP(D315,主线关卡!$H:$M,MATCH(B315&amp;C315,主线关卡!$A:$A,0),FALSE)</f>
        <v>许褚</v>
      </c>
      <c r="F315" s="58">
        <f>INDEX(主线关卡!D:D,MATCH(主线怪物!B315&amp;主线怪物!C315,主线关卡!A:A,0))</f>
        <v>52</v>
      </c>
      <c r="G315" s="58">
        <f>INDEX(怪物基础属性模板!B:B,MATCH(主线怪物!$F315,怪物基础属性模板!$A:$A,0))*IFERROR(INDEX(怪物属性参数!R:R,MATCH(主线怪物!E315,怪物属性参数!Q:Q,0)),1)</f>
        <v>1182</v>
      </c>
      <c r="H315" s="58">
        <f>INDEX(怪物基础属性模板!C:C,MATCH(主线怪物!$F315,怪物基础属性模板!$A:$A,0))*IFERROR(INDEX(怪物属性参数!R:R,MATCH(主线怪物!E315,怪物属性参数!R:R,0)),1)</f>
        <v>539</v>
      </c>
      <c r="I315" s="58">
        <f>INT(INDEX(怪物基础属性模板!D:D,MATCH(主线怪物!$F315,怪物基础属性模板!$A:$A,0))*IFERROR(INDEX(怪物属性参数!R:R,MATCH(主线怪物!E315,怪物属性参数!S:S,0)),1)*INDEX(主线关卡!E:E,MATCH(主线怪物!B315&amp;主线怪物!C315,主线关卡!A:A,0)))</f>
        <v>6410</v>
      </c>
      <c r="J315" s="58">
        <v>0</v>
      </c>
      <c r="K315" s="58">
        <v>0</v>
      </c>
      <c r="L315" s="58">
        <v>0</v>
      </c>
      <c r="M315" s="58">
        <v>0</v>
      </c>
      <c r="N315" s="58">
        <v>300</v>
      </c>
      <c r="O315" s="58">
        <v>0</v>
      </c>
      <c r="P315" s="58">
        <v>0</v>
      </c>
      <c r="Q315" s="58">
        <f>IFERROR(INDEX(怪物属性参数!AD:AD,MATCH(主线怪物!E315,怪物属性参数!Q:Q,0)),IF(MOD(A315,2)=0,1303015,1301001))</f>
        <v>1303002</v>
      </c>
      <c r="R315" s="15"/>
      <c r="S315" s="58" t="str">
        <f t="shared" si="18"/>
        <v>0</v>
      </c>
      <c r="T315" s="58">
        <f>IFERROR(INDEX(怪物属性参数!AA:AA,MATCH(主线怪物!E315,怪物属性参数!Q:Q,0)),"0")</f>
        <v>4</v>
      </c>
      <c r="U315" s="58">
        <f>IFERROR(INDEX(怪物属性参数!AB:AB,MATCH(主线怪物!E315,怪物属性参数!Q:Q,0)),"999")</f>
        <v>999</v>
      </c>
      <c r="V315" s="58">
        <f>IFERROR(INDEX(怪物属性参数!AC:AC,MATCH(主线怪物!E315,怪物属性参数!Q:Q,0)),"0")</f>
        <v>1</v>
      </c>
      <c r="W315" s="58" t="str">
        <f t="shared" si="19"/>
        <v>许褚</v>
      </c>
    </row>
    <row r="316" spans="1:23" ht="16.5" x14ac:dyDescent="0.2">
      <c r="A316" s="58">
        <f t="shared" si="20"/>
        <v>10313</v>
      </c>
      <c r="B316" s="58">
        <v>5</v>
      </c>
      <c r="C316" s="58">
        <f t="shared" si="21"/>
        <v>8</v>
      </c>
      <c r="D316" s="58" t="s">
        <v>39</v>
      </c>
      <c r="E316" s="58" t="str">
        <f>HLOOKUP(D316,主线关卡!$H:$M,MATCH(B316&amp;C316,主线关卡!$A:$A,0),FALSE)</f>
        <v>战斗夏玲</v>
      </c>
      <c r="F316" s="58">
        <f>INDEX(主线关卡!D:D,MATCH(主线怪物!B316&amp;主线怪物!C316,主线关卡!A:A,0))</f>
        <v>53</v>
      </c>
      <c r="G316" s="58">
        <f>INDEX(怪物基础属性模板!B:B,MATCH(主线怪物!$F316,怪物基础属性模板!$A:$A,0))*IFERROR(INDEX(怪物属性参数!R:R,MATCH(主线怪物!E316,怪物属性参数!Q:Q,0)),1)</f>
        <v>1212</v>
      </c>
      <c r="H316" s="58">
        <f>INDEX(怪物基础属性模板!C:C,MATCH(主线怪物!$F316,怪物基础属性模板!$A:$A,0))*IFERROR(INDEX(怪物属性参数!R:R,MATCH(主线怪物!E316,怪物属性参数!R:R,0)),1)</f>
        <v>554</v>
      </c>
      <c r="I316" s="58">
        <f>INT(INDEX(怪物基础属性模板!D:D,MATCH(主线怪物!$F316,怪物基础属性模板!$A:$A,0))*IFERROR(INDEX(怪物属性参数!R:R,MATCH(主线怪物!E316,怪物属性参数!S:S,0)),1)*INDEX(主线关卡!E:E,MATCH(主线怪物!B316&amp;主线怪物!C316,主线关卡!A:A,0)))</f>
        <v>6560</v>
      </c>
      <c r="J316" s="58">
        <v>0</v>
      </c>
      <c r="K316" s="58">
        <v>0</v>
      </c>
      <c r="L316" s="58">
        <v>0</v>
      </c>
      <c r="M316" s="58">
        <v>0</v>
      </c>
      <c r="N316" s="58">
        <v>300</v>
      </c>
      <c r="O316" s="58">
        <v>0</v>
      </c>
      <c r="P316" s="58">
        <v>0</v>
      </c>
      <c r="Q316" s="58" t="str">
        <f>IFERROR(INDEX(怪物属性参数!AD:AD,MATCH(主线怪物!E316,怪物属性参数!Q:Q,0)),IF(MOD(A316,2)=0,1303015,1301001))</f>
        <v>1301003#1302003</v>
      </c>
      <c r="R316" s="15"/>
      <c r="S316" s="58">
        <f t="shared" si="18"/>
        <v>10314</v>
      </c>
      <c r="T316" s="58">
        <f>IFERROR(INDEX(怪物属性参数!AA:AA,MATCH(主线怪物!E316,怪物属性参数!Q:Q,0)),"0")</f>
        <v>0</v>
      </c>
      <c r="U316" s="58">
        <f>IFERROR(INDEX(怪物属性参数!AB:AB,MATCH(主线怪物!E316,怪物属性参数!Q:Q,0)),"999")</f>
        <v>999</v>
      </c>
      <c r="V316" s="58">
        <f>IFERROR(INDEX(怪物属性参数!AC:AC,MATCH(主线怪物!E316,怪物属性参数!Q:Q,0)),"0")</f>
        <v>0</v>
      </c>
      <c r="W316" s="58" t="str">
        <f t="shared" si="19"/>
        <v>战斗夏玲</v>
      </c>
    </row>
    <row r="317" spans="1:23" ht="16.5" x14ac:dyDescent="0.2">
      <c r="A317" s="58">
        <f t="shared" si="20"/>
        <v>10314</v>
      </c>
      <c r="B317" s="58">
        <v>5</v>
      </c>
      <c r="C317" s="58">
        <f t="shared" si="21"/>
        <v>8</v>
      </c>
      <c r="D317" s="58" t="s">
        <v>36</v>
      </c>
      <c r="E317" s="58" t="str">
        <f>HLOOKUP(D317,主线关卡!$H:$M,MATCH(B317&amp;C317,主线关卡!$A:$A,0),FALSE)</f>
        <v>李轩辕</v>
      </c>
      <c r="F317" s="58">
        <f>INDEX(主线关卡!D:D,MATCH(主线怪物!B317&amp;主线怪物!C317,主线关卡!A:A,0))</f>
        <v>53</v>
      </c>
      <c r="G317" s="58">
        <f>INDEX(怪物基础属性模板!B:B,MATCH(主线怪物!$F317,怪物基础属性模板!$A:$A,0))*IFERROR(INDEX(怪物属性参数!R:R,MATCH(主线怪物!E317,怪物属性参数!Q:Q,0)),1)</f>
        <v>1212</v>
      </c>
      <c r="H317" s="58">
        <f>INDEX(怪物基础属性模板!C:C,MATCH(主线怪物!$F317,怪物基础属性模板!$A:$A,0))*IFERROR(INDEX(怪物属性参数!R:R,MATCH(主线怪物!E317,怪物属性参数!R:R,0)),1)</f>
        <v>554</v>
      </c>
      <c r="I317" s="58">
        <f>INT(INDEX(怪物基础属性模板!D:D,MATCH(主线怪物!$F317,怪物基础属性模板!$A:$A,0))*IFERROR(INDEX(怪物属性参数!R:R,MATCH(主线怪物!E317,怪物属性参数!S:S,0)),1)*INDEX(主线关卡!E:E,MATCH(主线怪物!B317&amp;主线怪物!C317,主线关卡!A:A,0)))</f>
        <v>6560</v>
      </c>
      <c r="J317" s="58">
        <v>0</v>
      </c>
      <c r="K317" s="58">
        <v>0</v>
      </c>
      <c r="L317" s="58">
        <v>0</v>
      </c>
      <c r="M317" s="58">
        <v>0</v>
      </c>
      <c r="N317" s="58">
        <v>300</v>
      </c>
      <c r="O317" s="58">
        <v>0</v>
      </c>
      <c r="P317" s="58">
        <v>0</v>
      </c>
      <c r="Q317" s="58">
        <f>IFERROR(INDEX(怪物属性参数!AD:AD,MATCH(主线怪物!E317,怪物属性参数!Q:Q,0)),IF(MOD(A317,2)=0,1303015,1301001))</f>
        <v>1303005</v>
      </c>
      <c r="R317" s="15"/>
      <c r="S317" s="58" t="str">
        <f t="shared" si="18"/>
        <v>0</v>
      </c>
      <c r="T317" s="58">
        <f>IFERROR(INDEX(怪物属性参数!AA:AA,MATCH(主线怪物!E317,怪物属性参数!Q:Q,0)),"0")</f>
        <v>2</v>
      </c>
      <c r="U317" s="58">
        <f>IFERROR(INDEX(怪物属性参数!AB:AB,MATCH(主线怪物!E317,怪物属性参数!Q:Q,0)),"999")</f>
        <v>999</v>
      </c>
      <c r="V317" s="58">
        <f>IFERROR(INDEX(怪物属性参数!AC:AC,MATCH(主线怪物!E317,怪物属性参数!Q:Q,0)),"0")</f>
        <v>3</v>
      </c>
      <c r="W317" s="58" t="str">
        <f t="shared" si="19"/>
        <v>李轩辕</v>
      </c>
    </row>
    <row r="318" spans="1:23" ht="16.5" x14ac:dyDescent="0.2">
      <c r="A318" s="58">
        <f t="shared" si="20"/>
        <v>10315</v>
      </c>
      <c r="B318" s="58">
        <v>5</v>
      </c>
      <c r="C318" s="58">
        <f t="shared" si="21"/>
        <v>8</v>
      </c>
      <c r="D318" s="58" t="s">
        <v>40</v>
      </c>
      <c r="E318" s="58" t="str">
        <f>HLOOKUP(D318,主线关卡!$H:$M,MATCH(B318&amp;C318,主线关卡!$A:$A,0),FALSE)</f>
        <v>刘羽禅</v>
      </c>
      <c r="F318" s="58">
        <f>INDEX(主线关卡!D:D,MATCH(主线怪物!B318&amp;主线怪物!C318,主线关卡!A:A,0))</f>
        <v>53</v>
      </c>
      <c r="G318" s="58">
        <f>INDEX(怪物基础属性模板!B:B,MATCH(主线怪物!$F318,怪物基础属性模板!$A:$A,0))*IFERROR(INDEX(怪物属性参数!R:R,MATCH(主线怪物!E318,怪物属性参数!Q:Q,0)),1)</f>
        <v>1212</v>
      </c>
      <c r="H318" s="58">
        <f>INDEX(怪物基础属性模板!C:C,MATCH(主线怪物!$F318,怪物基础属性模板!$A:$A,0))*IFERROR(INDEX(怪物属性参数!R:R,MATCH(主线怪物!E318,怪物属性参数!R:R,0)),1)</f>
        <v>554</v>
      </c>
      <c r="I318" s="58">
        <f>INT(INDEX(怪物基础属性模板!D:D,MATCH(主线怪物!$F318,怪物基础属性模板!$A:$A,0))*IFERROR(INDEX(怪物属性参数!R:R,MATCH(主线怪物!E318,怪物属性参数!S:S,0)),1)*INDEX(主线关卡!E:E,MATCH(主线怪物!B318&amp;主线怪物!C318,主线关卡!A:A,0)))</f>
        <v>6560</v>
      </c>
      <c r="J318" s="58">
        <v>0</v>
      </c>
      <c r="K318" s="58">
        <v>0</v>
      </c>
      <c r="L318" s="58">
        <v>0</v>
      </c>
      <c r="M318" s="58">
        <v>0</v>
      </c>
      <c r="N318" s="58">
        <v>300</v>
      </c>
      <c r="O318" s="58">
        <v>0</v>
      </c>
      <c r="P318" s="58">
        <v>0</v>
      </c>
      <c r="Q318" s="58" t="str">
        <f>IFERROR(INDEX(怪物属性参数!AD:AD,MATCH(主线怪物!E318,怪物属性参数!Q:Q,0)),IF(MOD(A318,2)=0,1303015,1301001))</f>
        <v>1301005#1302005</v>
      </c>
      <c r="R318" s="15"/>
      <c r="S318" s="58">
        <f t="shared" si="18"/>
        <v>10316</v>
      </c>
      <c r="T318" s="58">
        <f>IFERROR(INDEX(怪物属性参数!AA:AA,MATCH(主线怪物!E318,怪物属性参数!Q:Q,0)),"0")</f>
        <v>0</v>
      </c>
      <c r="U318" s="58">
        <f>IFERROR(INDEX(怪物属性参数!AB:AB,MATCH(主线怪物!E318,怪物属性参数!Q:Q,0)),"999")</f>
        <v>999</v>
      </c>
      <c r="V318" s="58">
        <f>IFERROR(INDEX(怪物属性参数!AC:AC,MATCH(主线怪物!E318,怪物属性参数!Q:Q,0)),"0")</f>
        <v>0</v>
      </c>
      <c r="W318" s="58" t="str">
        <f t="shared" si="19"/>
        <v>刘羽禅</v>
      </c>
    </row>
    <row r="319" spans="1:23" ht="16.5" x14ac:dyDescent="0.2">
      <c r="A319" s="58">
        <f t="shared" si="20"/>
        <v>10316</v>
      </c>
      <c r="B319" s="58">
        <v>5</v>
      </c>
      <c r="C319" s="58">
        <f t="shared" si="21"/>
        <v>8</v>
      </c>
      <c r="D319" s="58" t="s">
        <v>37</v>
      </c>
      <c r="E319" s="58" t="str">
        <f>HLOOKUP(D319,主线关卡!$H:$M,MATCH(B319&amp;C319,主线关卡!$A:$A,0),FALSE)</f>
        <v>张飞</v>
      </c>
      <c r="F319" s="58">
        <f>INDEX(主线关卡!D:D,MATCH(主线怪物!B319&amp;主线怪物!C319,主线关卡!A:A,0))</f>
        <v>53</v>
      </c>
      <c r="G319" s="58">
        <f>INDEX(怪物基础属性模板!B:B,MATCH(主线怪物!$F319,怪物基础属性模板!$A:$A,0))*IFERROR(INDEX(怪物属性参数!R:R,MATCH(主线怪物!E319,怪物属性参数!Q:Q,0)),1)</f>
        <v>1212</v>
      </c>
      <c r="H319" s="58">
        <f>INDEX(怪物基础属性模板!C:C,MATCH(主线怪物!$F319,怪物基础属性模板!$A:$A,0))*IFERROR(INDEX(怪物属性参数!R:R,MATCH(主线怪物!E319,怪物属性参数!R:R,0)),1)</f>
        <v>554</v>
      </c>
      <c r="I319" s="58">
        <f>INT(INDEX(怪物基础属性模板!D:D,MATCH(主线怪物!$F319,怪物基础属性模板!$A:$A,0))*IFERROR(INDEX(怪物属性参数!R:R,MATCH(主线怪物!E319,怪物属性参数!S:S,0)),1)*INDEX(主线关卡!E:E,MATCH(主线怪物!B319&amp;主线怪物!C319,主线关卡!A:A,0)))</f>
        <v>6560</v>
      </c>
      <c r="J319" s="58">
        <v>0</v>
      </c>
      <c r="K319" s="58">
        <v>0</v>
      </c>
      <c r="L319" s="58">
        <v>0</v>
      </c>
      <c r="M319" s="58">
        <v>0</v>
      </c>
      <c r="N319" s="58">
        <v>300</v>
      </c>
      <c r="O319" s="58">
        <v>0</v>
      </c>
      <c r="P319" s="58">
        <v>0</v>
      </c>
      <c r="Q319" s="58">
        <f>IFERROR(INDEX(怪物属性参数!AD:AD,MATCH(主线怪物!E319,怪物属性参数!Q:Q,0)),IF(MOD(A319,2)=0,1303015,1301001))</f>
        <v>1303011</v>
      </c>
      <c r="R319" s="15"/>
      <c r="S319" s="58" t="str">
        <f t="shared" si="18"/>
        <v>0</v>
      </c>
      <c r="T319" s="58">
        <f>IFERROR(INDEX(怪物属性参数!AA:AA,MATCH(主线怪物!E319,怪物属性参数!Q:Q,0)),"0")</f>
        <v>4</v>
      </c>
      <c r="U319" s="58">
        <f>IFERROR(INDEX(怪物属性参数!AB:AB,MATCH(主线怪物!E319,怪物属性参数!Q:Q,0)),"999")</f>
        <v>999</v>
      </c>
      <c r="V319" s="58">
        <f>IFERROR(INDEX(怪物属性参数!AC:AC,MATCH(主线怪物!E319,怪物属性参数!Q:Q,0)),"0")</f>
        <v>2</v>
      </c>
      <c r="W319" s="58" t="str">
        <f t="shared" si="19"/>
        <v>张飞</v>
      </c>
    </row>
    <row r="320" spans="1:23" ht="16.5" x14ac:dyDescent="0.2">
      <c r="A320" s="58">
        <f t="shared" si="20"/>
        <v>10317</v>
      </c>
      <c r="B320" s="58">
        <v>5</v>
      </c>
      <c r="C320" s="58">
        <f t="shared" si="21"/>
        <v>8</v>
      </c>
      <c r="D320" s="58" t="s">
        <v>41</v>
      </c>
      <c r="E320" s="58" t="str">
        <f>HLOOKUP(D320,主线关卡!$H:$M,MATCH(B320&amp;C320,主线关卡!$A:$A,0),FALSE)</f>
        <v>战斗曹焱兵</v>
      </c>
      <c r="F320" s="58">
        <f>INDEX(主线关卡!D:D,MATCH(主线怪物!B320&amp;主线怪物!C320,主线关卡!A:A,0))</f>
        <v>53</v>
      </c>
      <c r="G320" s="58">
        <f>INDEX(怪物基础属性模板!B:B,MATCH(主线怪物!$F320,怪物基础属性模板!$A:$A,0))*IFERROR(INDEX(怪物属性参数!R:R,MATCH(主线怪物!E320,怪物属性参数!Q:Q,0)),1)</f>
        <v>1212</v>
      </c>
      <c r="H320" s="58">
        <f>INDEX(怪物基础属性模板!C:C,MATCH(主线怪物!$F320,怪物基础属性模板!$A:$A,0))*IFERROR(INDEX(怪物属性参数!R:R,MATCH(主线怪物!E320,怪物属性参数!R:R,0)),1)</f>
        <v>554</v>
      </c>
      <c r="I320" s="58">
        <f>INT(INDEX(怪物基础属性模板!D:D,MATCH(主线怪物!$F320,怪物基础属性模板!$A:$A,0))*IFERROR(INDEX(怪物属性参数!R:R,MATCH(主线怪物!E320,怪物属性参数!S:S,0)),1)*INDEX(主线关卡!E:E,MATCH(主线怪物!B320&amp;主线怪物!C320,主线关卡!A:A,0)))</f>
        <v>6560</v>
      </c>
      <c r="J320" s="58">
        <v>0</v>
      </c>
      <c r="K320" s="58">
        <v>0</v>
      </c>
      <c r="L320" s="58">
        <v>0</v>
      </c>
      <c r="M320" s="58">
        <v>0</v>
      </c>
      <c r="N320" s="58">
        <v>300</v>
      </c>
      <c r="O320" s="58">
        <v>0</v>
      </c>
      <c r="P320" s="58">
        <v>0</v>
      </c>
      <c r="Q320" s="58" t="str">
        <f>IFERROR(INDEX(怪物属性参数!AD:AD,MATCH(主线怪物!E320,怪物属性参数!Q:Q,0)),IF(MOD(A320,2)=0,1303015,1301001))</f>
        <v>1301007#1302007</v>
      </c>
      <c r="R320" s="15"/>
      <c r="S320" s="58">
        <f t="shared" si="18"/>
        <v>10318</v>
      </c>
      <c r="T320" s="58">
        <f>IFERROR(INDEX(怪物属性参数!AA:AA,MATCH(主线怪物!E320,怪物属性参数!Q:Q,0)),"0")</f>
        <v>0</v>
      </c>
      <c r="U320" s="58">
        <f>IFERROR(INDEX(怪物属性参数!AB:AB,MATCH(主线怪物!E320,怪物属性参数!Q:Q,0)),"999")</f>
        <v>999</v>
      </c>
      <c r="V320" s="58">
        <f>IFERROR(INDEX(怪物属性参数!AC:AC,MATCH(主线怪物!E320,怪物属性参数!Q:Q,0)),"0")</f>
        <v>0</v>
      </c>
      <c r="W320" s="58" t="str">
        <f t="shared" si="19"/>
        <v>战斗曹焱兵</v>
      </c>
    </row>
    <row r="321" spans="1:23" ht="16.5" x14ac:dyDescent="0.2">
      <c r="A321" s="58">
        <f t="shared" si="20"/>
        <v>10318</v>
      </c>
      <c r="B321" s="58">
        <v>5</v>
      </c>
      <c r="C321" s="58">
        <f t="shared" si="21"/>
        <v>8</v>
      </c>
      <c r="D321" s="58" t="s">
        <v>38</v>
      </c>
      <c r="E321" s="58" t="str">
        <f>HLOOKUP(D321,主线关卡!$H:$M,MATCH(B321&amp;C321,主线关卡!$A:$A,0),FALSE)</f>
        <v>夏侯惇</v>
      </c>
      <c r="F321" s="58">
        <f>INDEX(主线关卡!D:D,MATCH(主线怪物!B321&amp;主线怪物!C321,主线关卡!A:A,0))</f>
        <v>53</v>
      </c>
      <c r="G321" s="58">
        <f>INDEX(怪物基础属性模板!B:B,MATCH(主线怪物!$F321,怪物基础属性模板!$A:$A,0))*IFERROR(INDEX(怪物属性参数!R:R,MATCH(主线怪物!E321,怪物属性参数!Q:Q,0)),1)</f>
        <v>1212</v>
      </c>
      <c r="H321" s="58">
        <f>INDEX(怪物基础属性模板!C:C,MATCH(主线怪物!$F321,怪物基础属性模板!$A:$A,0))*IFERROR(INDEX(怪物属性参数!R:R,MATCH(主线怪物!E321,怪物属性参数!R:R,0)),1)</f>
        <v>554</v>
      </c>
      <c r="I321" s="58">
        <f>INT(INDEX(怪物基础属性模板!D:D,MATCH(主线怪物!$F321,怪物基础属性模板!$A:$A,0))*IFERROR(INDEX(怪物属性参数!R:R,MATCH(主线怪物!E321,怪物属性参数!S:S,0)),1)*INDEX(主线关卡!E:E,MATCH(主线怪物!B321&amp;主线怪物!C321,主线关卡!A:A,0)))</f>
        <v>6560</v>
      </c>
      <c r="J321" s="58">
        <v>0</v>
      </c>
      <c r="K321" s="58">
        <v>0</v>
      </c>
      <c r="L321" s="58">
        <v>0</v>
      </c>
      <c r="M321" s="58">
        <v>0</v>
      </c>
      <c r="N321" s="58">
        <v>300</v>
      </c>
      <c r="O321" s="58">
        <v>0</v>
      </c>
      <c r="P321" s="58">
        <v>0</v>
      </c>
      <c r="Q321" s="58">
        <f>IFERROR(INDEX(怪物属性参数!AD:AD,MATCH(主线怪物!E321,怪物属性参数!Q:Q,0)),IF(MOD(A321,2)=0,1303015,1301001))</f>
        <v>1303012</v>
      </c>
      <c r="R321" s="15"/>
      <c r="S321" s="58" t="str">
        <f t="shared" si="18"/>
        <v>0</v>
      </c>
      <c r="T321" s="58">
        <f>IFERROR(INDEX(怪物属性参数!AA:AA,MATCH(主线怪物!E321,怪物属性参数!Q:Q,0)),"0")</f>
        <v>6</v>
      </c>
      <c r="U321" s="58">
        <f>IFERROR(INDEX(怪物属性参数!AB:AB,MATCH(主线怪物!E321,怪物属性参数!Q:Q,0)),"999")</f>
        <v>999</v>
      </c>
      <c r="V321" s="58">
        <f>IFERROR(INDEX(怪物属性参数!AC:AC,MATCH(主线怪物!E321,怪物属性参数!Q:Q,0)),"0")</f>
        <v>1</v>
      </c>
      <c r="W321" s="58" t="str">
        <f t="shared" si="19"/>
        <v>夏侯惇</v>
      </c>
    </row>
    <row r="322" spans="1:23" ht="16.5" x14ac:dyDescent="0.2">
      <c r="A322" s="58">
        <f t="shared" si="20"/>
        <v>10319</v>
      </c>
      <c r="B322" s="58">
        <v>5</v>
      </c>
      <c r="C322" s="58">
        <f t="shared" si="21"/>
        <v>9</v>
      </c>
      <c r="D322" s="58" t="s">
        <v>39</v>
      </c>
      <c r="E322" s="58" t="str">
        <f>HLOOKUP(D322,主线关卡!$H:$M,MATCH(B322&amp;C322,主线关卡!$A:$A,0),FALSE)</f>
        <v/>
      </c>
      <c r="F322" s="58">
        <f>INDEX(主线关卡!D:D,MATCH(主线怪物!B322&amp;主线怪物!C322,主线关卡!A:A,0))</f>
        <v>54</v>
      </c>
      <c r="G322" s="58">
        <f>INDEX(怪物基础属性模板!B:B,MATCH(主线怪物!$F322,怪物基础属性模板!$A:$A,0))*IFERROR(INDEX(怪物属性参数!R:R,MATCH(主线怪物!E322,怪物属性参数!Q:Q,0)),1)</f>
        <v>1242</v>
      </c>
      <c r="H322" s="58">
        <f>INDEX(怪物基础属性模板!C:C,MATCH(主线怪物!$F322,怪物基础属性模板!$A:$A,0))*IFERROR(INDEX(怪物属性参数!R:R,MATCH(主线怪物!E322,怪物属性参数!R:R,0)),1)</f>
        <v>569</v>
      </c>
      <c r="I322" s="58">
        <f>INT(INDEX(怪物基础属性模板!D:D,MATCH(主线怪物!$F322,怪物基础属性模板!$A:$A,0))*IFERROR(INDEX(怪物属性参数!R:R,MATCH(主线怪物!E322,怪物属性参数!S:S,0)),1)*INDEX(主线关卡!E:E,MATCH(主线怪物!B322&amp;主线怪物!C322,主线关卡!A:A,0)))</f>
        <v>6710</v>
      </c>
      <c r="J322" s="58">
        <v>0</v>
      </c>
      <c r="K322" s="58">
        <v>0</v>
      </c>
      <c r="L322" s="58">
        <v>0</v>
      </c>
      <c r="M322" s="58">
        <v>0</v>
      </c>
      <c r="N322" s="58">
        <v>300</v>
      </c>
      <c r="O322" s="58">
        <v>0</v>
      </c>
      <c r="P322" s="58">
        <v>0</v>
      </c>
      <c r="Q322" s="58">
        <f>IFERROR(INDEX(怪物属性参数!AD:AD,MATCH(主线怪物!E322,怪物属性参数!Q:Q,0)),IF(MOD(A322,2)=0,1303015,1301001))</f>
        <v>1301001</v>
      </c>
      <c r="R322" s="15"/>
      <c r="S322" s="58" t="str">
        <f t="shared" si="18"/>
        <v>0</v>
      </c>
      <c r="T322" s="58" t="str">
        <f>IFERROR(INDEX(怪物属性参数!AA:AA,MATCH(主线怪物!E322,怪物属性参数!Q:Q,0)),"0")</f>
        <v>0</v>
      </c>
      <c r="U322" s="58" t="str">
        <f>IFERROR(INDEX(怪物属性参数!AB:AB,MATCH(主线怪物!E322,怪物属性参数!Q:Q,0)),"999")</f>
        <v>999</v>
      </c>
      <c r="V322" s="58" t="str">
        <f>IFERROR(INDEX(怪物属性参数!AC:AC,MATCH(主线怪物!E322,怪物属性参数!Q:Q,0)),"0")</f>
        <v>0</v>
      </c>
      <c r="W322" s="58" t="str">
        <f t="shared" si="19"/>
        <v>常服曹焱兵</v>
      </c>
    </row>
    <row r="323" spans="1:23" ht="16.5" x14ac:dyDescent="0.2">
      <c r="A323" s="58">
        <f t="shared" si="20"/>
        <v>10320</v>
      </c>
      <c r="B323" s="58">
        <v>5</v>
      </c>
      <c r="C323" s="58">
        <f t="shared" si="21"/>
        <v>9</v>
      </c>
      <c r="D323" s="58" t="s">
        <v>36</v>
      </c>
      <c r="E323" s="58" t="str">
        <f>HLOOKUP(D323,主线关卡!$H:$M,MATCH(B323&amp;C323,主线关卡!$A:$A,0),FALSE)</f>
        <v/>
      </c>
      <c r="F323" s="58">
        <f>INDEX(主线关卡!D:D,MATCH(主线怪物!B323&amp;主线怪物!C323,主线关卡!A:A,0))</f>
        <v>54</v>
      </c>
      <c r="G323" s="58">
        <f>INDEX(怪物基础属性模板!B:B,MATCH(主线怪物!$F323,怪物基础属性模板!$A:$A,0))*IFERROR(INDEX(怪物属性参数!R:R,MATCH(主线怪物!E323,怪物属性参数!Q:Q,0)),1)</f>
        <v>1242</v>
      </c>
      <c r="H323" s="58">
        <f>INDEX(怪物基础属性模板!C:C,MATCH(主线怪物!$F323,怪物基础属性模板!$A:$A,0))*IFERROR(INDEX(怪物属性参数!R:R,MATCH(主线怪物!E323,怪物属性参数!R:R,0)),1)</f>
        <v>569</v>
      </c>
      <c r="I323" s="58">
        <f>INT(INDEX(怪物基础属性模板!D:D,MATCH(主线怪物!$F323,怪物基础属性模板!$A:$A,0))*IFERROR(INDEX(怪物属性参数!R:R,MATCH(主线怪物!E323,怪物属性参数!S:S,0)),1)*INDEX(主线关卡!E:E,MATCH(主线怪物!B323&amp;主线怪物!C323,主线关卡!A:A,0)))</f>
        <v>6710</v>
      </c>
      <c r="J323" s="58">
        <v>0</v>
      </c>
      <c r="K323" s="58">
        <v>0</v>
      </c>
      <c r="L323" s="58">
        <v>0</v>
      </c>
      <c r="M323" s="58">
        <v>0</v>
      </c>
      <c r="N323" s="58">
        <v>300</v>
      </c>
      <c r="O323" s="58">
        <v>0</v>
      </c>
      <c r="P323" s="58">
        <v>0</v>
      </c>
      <c r="Q323" s="58">
        <f>IFERROR(INDEX(怪物属性参数!AD:AD,MATCH(主线怪物!E323,怪物属性参数!Q:Q,0)),IF(MOD(A323,2)=0,1303015,1301001))</f>
        <v>1303015</v>
      </c>
      <c r="R323" s="15"/>
      <c r="S323" s="58" t="str">
        <f t="shared" si="18"/>
        <v>0</v>
      </c>
      <c r="T323" s="58" t="str">
        <f>IFERROR(INDEX(怪物属性参数!AA:AA,MATCH(主线怪物!E323,怪物属性参数!Q:Q,0)),"0")</f>
        <v>0</v>
      </c>
      <c r="U323" s="58" t="str">
        <f>IFERROR(INDEX(怪物属性参数!AB:AB,MATCH(主线怪物!E323,怪物属性参数!Q:Q,0)),"999")</f>
        <v>999</v>
      </c>
      <c r="V323" s="58" t="str">
        <f>IFERROR(INDEX(怪物属性参数!AC:AC,MATCH(主线怪物!E323,怪物属性参数!Q:Q,0)),"0")</f>
        <v>0</v>
      </c>
      <c r="W323" s="58" t="str">
        <f t="shared" si="19"/>
        <v>于禁</v>
      </c>
    </row>
    <row r="324" spans="1:23" ht="16.5" x14ac:dyDescent="0.2">
      <c r="A324" s="58">
        <f t="shared" si="20"/>
        <v>10321</v>
      </c>
      <c r="B324" s="58">
        <v>5</v>
      </c>
      <c r="C324" s="58">
        <f t="shared" si="21"/>
        <v>9</v>
      </c>
      <c r="D324" s="58" t="s">
        <v>40</v>
      </c>
      <c r="E324" s="58" t="str">
        <f>HLOOKUP(D324,主线关卡!$H:$M,MATCH(B324&amp;C324,主线关卡!$A:$A,0),FALSE)</f>
        <v/>
      </c>
      <c r="F324" s="58">
        <f>INDEX(主线关卡!D:D,MATCH(主线怪物!B324&amp;主线怪物!C324,主线关卡!A:A,0))</f>
        <v>54</v>
      </c>
      <c r="G324" s="58">
        <f>INDEX(怪物基础属性模板!B:B,MATCH(主线怪物!$F324,怪物基础属性模板!$A:$A,0))*IFERROR(INDEX(怪物属性参数!R:R,MATCH(主线怪物!E324,怪物属性参数!Q:Q,0)),1)</f>
        <v>1242</v>
      </c>
      <c r="H324" s="58">
        <f>INDEX(怪物基础属性模板!C:C,MATCH(主线怪物!$F324,怪物基础属性模板!$A:$A,0))*IFERROR(INDEX(怪物属性参数!R:R,MATCH(主线怪物!E324,怪物属性参数!R:R,0)),1)</f>
        <v>569</v>
      </c>
      <c r="I324" s="58">
        <f>INT(INDEX(怪物基础属性模板!D:D,MATCH(主线怪物!$F324,怪物基础属性模板!$A:$A,0))*IFERROR(INDEX(怪物属性参数!R:R,MATCH(主线怪物!E324,怪物属性参数!S:S,0)),1)*INDEX(主线关卡!E:E,MATCH(主线怪物!B324&amp;主线怪物!C324,主线关卡!A:A,0)))</f>
        <v>6710</v>
      </c>
      <c r="J324" s="58">
        <v>0</v>
      </c>
      <c r="K324" s="58">
        <v>0</v>
      </c>
      <c r="L324" s="58">
        <v>0</v>
      </c>
      <c r="M324" s="58">
        <v>0</v>
      </c>
      <c r="N324" s="58">
        <v>300</v>
      </c>
      <c r="O324" s="58">
        <v>0</v>
      </c>
      <c r="P324" s="58">
        <v>0</v>
      </c>
      <c r="Q324" s="58">
        <f>IFERROR(INDEX(怪物属性参数!AD:AD,MATCH(主线怪物!E324,怪物属性参数!Q:Q,0)),IF(MOD(A324,2)=0,1303015,1301001))</f>
        <v>1301001</v>
      </c>
      <c r="R324" s="15"/>
      <c r="S324" s="58" t="str">
        <f t="shared" si="18"/>
        <v>0</v>
      </c>
      <c r="T324" s="58" t="str">
        <f>IFERROR(INDEX(怪物属性参数!AA:AA,MATCH(主线怪物!E324,怪物属性参数!Q:Q,0)),"0")</f>
        <v>0</v>
      </c>
      <c r="U324" s="58" t="str">
        <f>IFERROR(INDEX(怪物属性参数!AB:AB,MATCH(主线怪物!E324,怪物属性参数!Q:Q,0)),"999")</f>
        <v>999</v>
      </c>
      <c r="V324" s="58" t="str">
        <f>IFERROR(INDEX(怪物属性参数!AC:AC,MATCH(主线怪物!E324,怪物属性参数!Q:Q,0)),"0")</f>
        <v>0</v>
      </c>
      <c r="W324" s="58" t="str">
        <f t="shared" si="19"/>
        <v>常服曹焱兵</v>
      </c>
    </row>
    <row r="325" spans="1:23" ht="16.5" x14ac:dyDescent="0.2">
      <c r="A325" s="58">
        <f t="shared" si="20"/>
        <v>10322</v>
      </c>
      <c r="B325" s="58">
        <v>5</v>
      </c>
      <c r="C325" s="58">
        <f t="shared" si="21"/>
        <v>9</v>
      </c>
      <c r="D325" s="58" t="s">
        <v>37</v>
      </c>
      <c r="E325" s="58" t="str">
        <f>HLOOKUP(D325,主线关卡!$H:$M,MATCH(B325&amp;C325,主线关卡!$A:$A,0),FALSE)</f>
        <v/>
      </c>
      <c r="F325" s="58">
        <f>INDEX(主线关卡!D:D,MATCH(主线怪物!B325&amp;主线怪物!C325,主线关卡!A:A,0))</f>
        <v>54</v>
      </c>
      <c r="G325" s="58">
        <f>INDEX(怪物基础属性模板!B:B,MATCH(主线怪物!$F325,怪物基础属性模板!$A:$A,0))*IFERROR(INDEX(怪物属性参数!R:R,MATCH(主线怪物!E325,怪物属性参数!Q:Q,0)),1)</f>
        <v>1242</v>
      </c>
      <c r="H325" s="58">
        <f>INDEX(怪物基础属性模板!C:C,MATCH(主线怪物!$F325,怪物基础属性模板!$A:$A,0))*IFERROR(INDEX(怪物属性参数!R:R,MATCH(主线怪物!E325,怪物属性参数!R:R,0)),1)</f>
        <v>569</v>
      </c>
      <c r="I325" s="58">
        <f>INT(INDEX(怪物基础属性模板!D:D,MATCH(主线怪物!$F325,怪物基础属性模板!$A:$A,0))*IFERROR(INDEX(怪物属性参数!R:R,MATCH(主线怪物!E325,怪物属性参数!S:S,0)),1)*INDEX(主线关卡!E:E,MATCH(主线怪物!B325&amp;主线怪物!C325,主线关卡!A:A,0)))</f>
        <v>6710</v>
      </c>
      <c r="J325" s="58">
        <v>0</v>
      </c>
      <c r="K325" s="58">
        <v>0</v>
      </c>
      <c r="L325" s="58">
        <v>0</v>
      </c>
      <c r="M325" s="58">
        <v>0</v>
      </c>
      <c r="N325" s="58">
        <v>300</v>
      </c>
      <c r="O325" s="58">
        <v>0</v>
      </c>
      <c r="P325" s="58">
        <v>0</v>
      </c>
      <c r="Q325" s="58">
        <f>IFERROR(INDEX(怪物属性参数!AD:AD,MATCH(主线怪物!E325,怪物属性参数!Q:Q,0)),IF(MOD(A325,2)=0,1303015,1301001))</f>
        <v>1303015</v>
      </c>
      <c r="R325" s="15"/>
      <c r="S325" s="58" t="str">
        <f t="shared" ref="S325:S388" si="22">IF(MOD(A325,2)=0,"0",IF(E326="","0",A326))</f>
        <v>0</v>
      </c>
      <c r="T325" s="58" t="str">
        <f>IFERROR(INDEX(怪物属性参数!AA:AA,MATCH(主线怪物!E325,怪物属性参数!Q:Q,0)),"0")</f>
        <v>0</v>
      </c>
      <c r="U325" s="58" t="str">
        <f>IFERROR(INDEX(怪物属性参数!AB:AB,MATCH(主线怪物!E325,怪物属性参数!Q:Q,0)),"999")</f>
        <v>999</v>
      </c>
      <c r="V325" s="58" t="str">
        <f>IFERROR(INDEX(怪物属性参数!AC:AC,MATCH(主线怪物!E325,怪物属性参数!Q:Q,0)),"0")</f>
        <v>0</v>
      </c>
      <c r="W325" s="58" t="str">
        <f t="shared" ref="W325:W388" si="23">IF(OR(E325=0,E325="")=TRUE,IF(MOD(A325,2)=0,"于禁","常服曹焱兵"),E325)</f>
        <v>于禁</v>
      </c>
    </row>
    <row r="326" spans="1:23" ht="16.5" x14ac:dyDescent="0.2">
      <c r="A326" s="58">
        <f t="shared" ref="A326:A389" si="24">A325+1</f>
        <v>10323</v>
      </c>
      <c r="B326" s="58">
        <v>5</v>
      </c>
      <c r="C326" s="58">
        <f t="shared" si="21"/>
        <v>9</v>
      </c>
      <c r="D326" s="58" t="s">
        <v>41</v>
      </c>
      <c r="E326" s="58" t="str">
        <f>HLOOKUP(D326,主线关卡!$H:$M,MATCH(B326&amp;C326,主线关卡!$A:$A,0),FALSE)</f>
        <v/>
      </c>
      <c r="F326" s="58">
        <f>INDEX(主线关卡!D:D,MATCH(主线怪物!B326&amp;主线怪物!C326,主线关卡!A:A,0))</f>
        <v>54</v>
      </c>
      <c r="G326" s="58">
        <f>INDEX(怪物基础属性模板!B:B,MATCH(主线怪物!$F326,怪物基础属性模板!$A:$A,0))*IFERROR(INDEX(怪物属性参数!R:R,MATCH(主线怪物!E326,怪物属性参数!Q:Q,0)),1)</f>
        <v>1242</v>
      </c>
      <c r="H326" s="58">
        <f>INDEX(怪物基础属性模板!C:C,MATCH(主线怪物!$F326,怪物基础属性模板!$A:$A,0))*IFERROR(INDEX(怪物属性参数!R:R,MATCH(主线怪物!E326,怪物属性参数!R:R,0)),1)</f>
        <v>569</v>
      </c>
      <c r="I326" s="58">
        <f>INT(INDEX(怪物基础属性模板!D:D,MATCH(主线怪物!$F326,怪物基础属性模板!$A:$A,0))*IFERROR(INDEX(怪物属性参数!R:R,MATCH(主线怪物!E326,怪物属性参数!S:S,0)),1)*INDEX(主线关卡!E:E,MATCH(主线怪物!B326&amp;主线怪物!C326,主线关卡!A:A,0)))</f>
        <v>6710</v>
      </c>
      <c r="J326" s="58">
        <v>0</v>
      </c>
      <c r="K326" s="58">
        <v>0</v>
      </c>
      <c r="L326" s="58">
        <v>0</v>
      </c>
      <c r="M326" s="58">
        <v>0</v>
      </c>
      <c r="N326" s="58">
        <v>300</v>
      </c>
      <c r="O326" s="58">
        <v>0</v>
      </c>
      <c r="P326" s="58">
        <v>0</v>
      </c>
      <c r="Q326" s="58">
        <f>IFERROR(INDEX(怪物属性参数!AD:AD,MATCH(主线怪物!E326,怪物属性参数!Q:Q,0)),IF(MOD(A326,2)=0,1303015,1301001))</f>
        <v>1301001</v>
      </c>
      <c r="R326" s="15"/>
      <c r="S326" s="58" t="str">
        <f t="shared" si="22"/>
        <v>0</v>
      </c>
      <c r="T326" s="58" t="str">
        <f>IFERROR(INDEX(怪物属性参数!AA:AA,MATCH(主线怪物!E326,怪物属性参数!Q:Q,0)),"0")</f>
        <v>0</v>
      </c>
      <c r="U326" s="58" t="str">
        <f>IFERROR(INDEX(怪物属性参数!AB:AB,MATCH(主线怪物!E326,怪物属性参数!Q:Q,0)),"999")</f>
        <v>999</v>
      </c>
      <c r="V326" s="58" t="str">
        <f>IFERROR(INDEX(怪物属性参数!AC:AC,MATCH(主线怪物!E326,怪物属性参数!Q:Q,0)),"0")</f>
        <v>0</v>
      </c>
      <c r="W326" s="58" t="str">
        <f t="shared" si="23"/>
        <v>常服曹焱兵</v>
      </c>
    </row>
    <row r="327" spans="1:23" ht="16.5" x14ac:dyDescent="0.2">
      <c r="A327" s="58">
        <f t="shared" si="24"/>
        <v>10324</v>
      </c>
      <c r="B327" s="58">
        <v>5</v>
      </c>
      <c r="C327" s="58">
        <f t="shared" si="21"/>
        <v>9</v>
      </c>
      <c r="D327" s="58" t="s">
        <v>38</v>
      </c>
      <c r="E327" s="58" t="str">
        <f>HLOOKUP(D327,主线关卡!$H:$M,MATCH(B327&amp;C327,主线关卡!$A:$A,0),FALSE)</f>
        <v/>
      </c>
      <c r="F327" s="58">
        <f>INDEX(主线关卡!D:D,MATCH(主线怪物!B327&amp;主线怪物!C327,主线关卡!A:A,0))</f>
        <v>54</v>
      </c>
      <c r="G327" s="58">
        <f>INDEX(怪物基础属性模板!B:B,MATCH(主线怪物!$F327,怪物基础属性模板!$A:$A,0))*IFERROR(INDEX(怪物属性参数!R:R,MATCH(主线怪物!E327,怪物属性参数!Q:Q,0)),1)</f>
        <v>1242</v>
      </c>
      <c r="H327" s="58">
        <f>INDEX(怪物基础属性模板!C:C,MATCH(主线怪物!$F327,怪物基础属性模板!$A:$A,0))*IFERROR(INDEX(怪物属性参数!R:R,MATCH(主线怪物!E327,怪物属性参数!R:R,0)),1)</f>
        <v>569</v>
      </c>
      <c r="I327" s="58">
        <f>INT(INDEX(怪物基础属性模板!D:D,MATCH(主线怪物!$F327,怪物基础属性模板!$A:$A,0))*IFERROR(INDEX(怪物属性参数!R:R,MATCH(主线怪物!E327,怪物属性参数!S:S,0)),1)*INDEX(主线关卡!E:E,MATCH(主线怪物!B327&amp;主线怪物!C327,主线关卡!A:A,0)))</f>
        <v>6710</v>
      </c>
      <c r="J327" s="58">
        <v>0</v>
      </c>
      <c r="K327" s="58">
        <v>0</v>
      </c>
      <c r="L327" s="58">
        <v>0</v>
      </c>
      <c r="M327" s="58">
        <v>0</v>
      </c>
      <c r="N327" s="58">
        <v>300</v>
      </c>
      <c r="O327" s="58">
        <v>0</v>
      </c>
      <c r="P327" s="58">
        <v>0</v>
      </c>
      <c r="Q327" s="58">
        <f>IFERROR(INDEX(怪物属性参数!AD:AD,MATCH(主线怪物!E327,怪物属性参数!Q:Q,0)),IF(MOD(A327,2)=0,1303015,1301001))</f>
        <v>1303015</v>
      </c>
      <c r="R327" s="15"/>
      <c r="S327" s="58" t="str">
        <f t="shared" si="22"/>
        <v>0</v>
      </c>
      <c r="T327" s="58" t="str">
        <f>IFERROR(INDEX(怪物属性参数!AA:AA,MATCH(主线怪物!E327,怪物属性参数!Q:Q,0)),"0")</f>
        <v>0</v>
      </c>
      <c r="U327" s="58" t="str">
        <f>IFERROR(INDEX(怪物属性参数!AB:AB,MATCH(主线怪物!E327,怪物属性参数!Q:Q,0)),"999")</f>
        <v>999</v>
      </c>
      <c r="V327" s="58" t="str">
        <f>IFERROR(INDEX(怪物属性参数!AC:AC,MATCH(主线怪物!E327,怪物属性参数!Q:Q,0)),"0")</f>
        <v>0</v>
      </c>
      <c r="W327" s="58" t="str">
        <f t="shared" si="23"/>
        <v>于禁</v>
      </c>
    </row>
    <row r="328" spans="1:23" ht="16.5" x14ac:dyDescent="0.2">
      <c r="A328" s="58">
        <f t="shared" si="24"/>
        <v>10325</v>
      </c>
      <c r="B328" s="58">
        <v>5</v>
      </c>
      <c r="C328" s="58">
        <f t="shared" si="21"/>
        <v>10</v>
      </c>
      <c r="D328" s="58" t="s">
        <v>39</v>
      </c>
      <c r="E328" s="58" t="str">
        <f>HLOOKUP(D328,主线关卡!$H:$M,MATCH(B328&amp;C328,主线关卡!$A:$A,0),FALSE)</f>
        <v>盖文</v>
      </c>
      <c r="F328" s="58">
        <f>INDEX(主线关卡!D:D,MATCH(主线怪物!B328&amp;主线怪物!C328,主线关卡!A:A,0))</f>
        <v>55</v>
      </c>
      <c r="G328" s="58">
        <f>INDEX(怪物基础属性模板!B:B,MATCH(主线怪物!$F328,怪物基础属性模板!$A:$A,0))*IFERROR(INDEX(怪物属性参数!R:R,MATCH(主线怪物!E328,怪物属性参数!Q:Q,0)),1)</f>
        <v>1272</v>
      </c>
      <c r="H328" s="58">
        <f>INDEX(怪物基础属性模板!C:C,MATCH(主线怪物!$F328,怪物基础属性模板!$A:$A,0))*IFERROR(INDEX(怪物属性参数!R:R,MATCH(主线怪物!E328,怪物属性参数!R:R,0)),1)</f>
        <v>584</v>
      </c>
      <c r="I328" s="58">
        <f>INT(INDEX(怪物基础属性模板!D:D,MATCH(主线怪物!$F328,怪物基础属性模板!$A:$A,0))*IFERROR(INDEX(怪物属性参数!R:R,MATCH(主线怪物!E328,怪物属性参数!S:S,0)),1)*INDEX(主线关卡!E:E,MATCH(主线怪物!B328&amp;主线怪物!C328,主线关卡!A:A,0)))</f>
        <v>6860</v>
      </c>
      <c r="J328" s="58">
        <v>0</v>
      </c>
      <c r="K328" s="58">
        <v>0</v>
      </c>
      <c r="L328" s="58">
        <v>0</v>
      </c>
      <c r="M328" s="58">
        <v>0</v>
      </c>
      <c r="N328" s="58">
        <v>300</v>
      </c>
      <c r="O328" s="58">
        <v>0</v>
      </c>
      <c r="P328" s="58">
        <v>0</v>
      </c>
      <c r="Q328" s="58" t="str">
        <f>IFERROR(INDEX(怪物属性参数!AD:AD,MATCH(主线怪物!E328,怪物属性参数!Q:Q,0)),IF(MOD(A328,2)=0,1303015,1301001))</f>
        <v>1301010#1302010</v>
      </c>
      <c r="R328" s="15"/>
      <c r="S328" s="58">
        <f t="shared" si="22"/>
        <v>10326</v>
      </c>
      <c r="T328" s="58">
        <f>IFERROR(INDEX(怪物属性参数!AA:AA,MATCH(主线怪物!E328,怪物属性参数!Q:Q,0)),"0")</f>
        <v>0</v>
      </c>
      <c r="U328" s="58">
        <f>IFERROR(INDEX(怪物属性参数!AB:AB,MATCH(主线怪物!E328,怪物属性参数!Q:Q,0)),"999")</f>
        <v>999</v>
      </c>
      <c r="V328" s="58">
        <f>IFERROR(INDEX(怪物属性参数!AC:AC,MATCH(主线怪物!E328,怪物属性参数!Q:Q,0)),"0")</f>
        <v>0</v>
      </c>
      <c r="W328" s="58" t="str">
        <f t="shared" si="23"/>
        <v>盖文</v>
      </c>
    </row>
    <row r="329" spans="1:23" ht="16.5" x14ac:dyDescent="0.2">
      <c r="A329" s="58">
        <f t="shared" si="24"/>
        <v>10326</v>
      </c>
      <c r="B329" s="58">
        <v>5</v>
      </c>
      <c r="C329" s="58">
        <f t="shared" si="21"/>
        <v>10</v>
      </c>
      <c r="D329" s="58" t="s">
        <v>36</v>
      </c>
      <c r="E329" s="58" t="str">
        <f>HLOOKUP(D329,主线关卡!$H:$M,MATCH(B329&amp;C329,主线关卡!$A:$A,0),FALSE)</f>
        <v>西方龙</v>
      </c>
      <c r="F329" s="58">
        <f>INDEX(主线关卡!D:D,MATCH(主线怪物!B329&amp;主线怪物!C329,主线关卡!A:A,0))</f>
        <v>55</v>
      </c>
      <c r="G329" s="58">
        <f>INDEX(怪物基础属性模板!B:B,MATCH(主线怪物!$F329,怪物基础属性模板!$A:$A,0))*IFERROR(INDEX(怪物属性参数!R:R,MATCH(主线怪物!E329,怪物属性参数!Q:Q,0)),1)</f>
        <v>1272</v>
      </c>
      <c r="H329" s="58">
        <f>INDEX(怪物基础属性模板!C:C,MATCH(主线怪物!$F329,怪物基础属性模板!$A:$A,0))*IFERROR(INDEX(怪物属性参数!R:R,MATCH(主线怪物!E329,怪物属性参数!R:R,0)),1)</f>
        <v>584</v>
      </c>
      <c r="I329" s="58">
        <f>INT(INDEX(怪物基础属性模板!D:D,MATCH(主线怪物!$F329,怪物基础属性模板!$A:$A,0))*IFERROR(INDEX(怪物属性参数!R:R,MATCH(主线怪物!E329,怪物属性参数!S:S,0)),1)*INDEX(主线关卡!E:E,MATCH(主线怪物!B329&amp;主线怪物!C329,主线关卡!A:A,0)))</f>
        <v>6860</v>
      </c>
      <c r="J329" s="58">
        <v>0</v>
      </c>
      <c r="K329" s="58">
        <v>0</v>
      </c>
      <c r="L329" s="58">
        <v>0</v>
      </c>
      <c r="M329" s="58">
        <v>0</v>
      </c>
      <c r="N329" s="58">
        <v>300</v>
      </c>
      <c r="O329" s="58">
        <v>0</v>
      </c>
      <c r="P329" s="58">
        <v>0</v>
      </c>
      <c r="Q329" s="58">
        <f>IFERROR(INDEX(怪物属性参数!AD:AD,MATCH(主线怪物!E329,怪物属性参数!Q:Q,0)),IF(MOD(A329,2)=0,1303015,1301001))</f>
        <v>1303016</v>
      </c>
      <c r="R329" s="15"/>
      <c r="S329" s="58" t="str">
        <f t="shared" si="22"/>
        <v>0</v>
      </c>
      <c r="T329" s="58">
        <f>IFERROR(INDEX(怪物属性参数!AA:AA,MATCH(主线怪物!E329,怪物属性参数!Q:Q,0)),"0")</f>
        <v>4</v>
      </c>
      <c r="U329" s="58">
        <f>IFERROR(INDEX(怪物属性参数!AB:AB,MATCH(主线怪物!E329,怪物属性参数!Q:Q,0)),"999")</f>
        <v>999</v>
      </c>
      <c r="V329" s="58">
        <f>IFERROR(INDEX(怪物属性参数!AC:AC,MATCH(主线怪物!E329,怪物属性参数!Q:Q,0)),"0")</f>
        <v>2</v>
      </c>
      <c r="W329" s="58" t="str">
        <f t="shared" si="23"/>
        <v>西方龙</v>
      </c>
    </row>
    <row r="330" spans="1:23" ht="16.5" x14ac:dyDescent="0.2">
      <c r="A330" s="58">
        <f t="shared" si="24"/>
        <v>10327</v>
      </c>
      <c r="B330" s="58">
        <v>5</v>
      </c>
      <c r="C330" s="58">
        <f t="shared" si="21"/>
        <v>10</v>
      </c>
      <c r="D330" s="58" t="s">
        <v>40</v>
      </c>
      <c r="E330" s="58" t="str">
        <f>HLOOKUP(D330,主线关卡!$H:$M,MATCH(B330&amp;C330,主线关卡!$A:$A,0),FALSE)</f>
        <v>北落师门</v>
      </c>
      <c r="F330" s="58">
        <f>INDEX(主线关卡!D:D,MATCH(主线怪物!B330&amp;主线怪物!C330,主线关卡!A:A,0))</f>
        <v>55</v>
      </c>
      <c r="G330" s="58">
        <f>INDEX(怪物基础属性模板!B:B,MATCH(主线怪物!$F330,怪物基础属性模板!$A:$A,0))*IFERROR(INDEX(怪物属性参数!R:R,MATCH(主线怪物!E330,怪物属性参数!Q:Q,0)),1)</f>
        <v>1272</v>
      </c>
      <c r="H330" s="58">
        <f>INDEX(怪物基础属性模板!C:C,MATCH(主线怪物!$F330,怪物基础属性模板!$A:$A,0))*IFERROR(INDEX(怪物属性参数!R:R,MATCH(主线怪物!E330,怪物属性参数!R:R,0)),1)</f>
        <v>584</v>
      </c>
      <c r="I330" s="58">
        <f>INT(INDEX(怪物基础属性模板!D:D,MATCH(主线怪物!$F330,怪物基础属性模板!$A:$A,0))*IFERROR(INDEX(怪物属性参数!R:R,MATCH(主线怪物!E330,怪物属性参数!S:S,0)),1)*INDEX(主线关卡!E:E,MATCH(主线怪物!B330&amp;主线怪物!C330,主线关卡!A:A,0)))</f>
        <v>6860</v>
      </c>
      <c r="J330" s="58">
        <v>0</v>
      </c>
      <c r="K330" s="58">
        <v>0</v>
      </c>
      <c r="L330" s="58">
        <v>0</v>
      </c>
      <c r="M330" s="58">
        <v>0</v>
      </c>
      <c r="N330" s="58">
        <v>300</v>
      </c>
      <c r="O330" s="58">
        <v>0</v>
      </c>
      <c r="P330" s="58">
        <v>0</v>
      </c>
      <c r="Q330" s="58" t="str">
        <f>IFERROR(INDEX(怪物属性参数!AD:AD,MATCH(主线怪物!E330,怪物属性参数!Q:Q,0)),IF(MOD(A330,2)=0,1303015,1301001))</f>
        <v>1301009#1302009</v>
      </c>
      <c r="R330" s="15"/>
      <c r="S330" s="58">
        <f t="shared" si="22"/>
        <v>10328</v>
      </c>
      <c r="T330" s="58">
        <f>IFERROR(INDEX(怪物属性参数!AA:AA,MATCH(主线怪物!E330,怪物属性参数!Q:Q,0)),"0")</f>
        <v>0</v>
      </c>
      <c r="U330" s="58">
        <f>IFERROR(INDEX(怪物属性参数!AB:AB,MATCH(主线怪物!E330,怪物属性参数!Q:Q,0)),"999")</f>
        <v>999</v>
      </c>
      <c r="V330" s="58">
        <f>IFERROR(INDEX(怪物属性参数!AC:AC,MATCH(主线怪物!E330,怪物属性参数!Q:Q,0)),"0")</f>
        <v>0</v>
      </c>
      <c r="W330" s="58" t="str">
        <f t="shared" si="23"/>
        <v>北落师门</v>
      </c>
    </row>
    <row r="331" spans="1:23" ht="16.5" x14ac:dyDescent="0.2">
      <c r="A331" s="58">
        <f t="shared" si="24"/>
        <v>10328</v>
      </c>
      <c r="B331" s="58">
        <v>5</v>
      </c>
      <c r="C331" s="58">
        <f t="shared" si="21"/>
        <v>10</v>
      </c>
      <c r="D331" s="58" t="s">
        <v>37</v>
      </c>
      <c r="E331" s="58" t="str">
        <f>HLOOKUP(D331,主线关卡!$H:$M,MATCH(B331&amp;C331,主线关卡!$A:$A,0),FALSE)</f>
        <v>石灵明</v>
      </c>
      <c r="F331" s="58">
        <f>INDEX(主线关卡!D:D,MATCH(主线怪物!B331&amp;主线怪物!C331,主线关卡!A:A,0))</f>
        <v>55</v>
      </c>
      <c r="G331" s="58">
        <f>INDEX(怪物基础属性模板!B:B,MATCH(主线怪物!$F331,怪物基础属性模板!$A:$A,0))*IFERROR(INDEX(怪物属性参数!R:R,MATCH(主线怪物!E331,怪物属性参数!Q:Q,0)),1)</f>
        <v>1272</v>
      </c>
      <c r="H331" s="58">
        <f>INDEX(怪物基础属性模板!C:C,MATCH(主线怪物!$F331,怪物基础属性模板!$A:$A,0))*IFERROR(INDEX(怪物属性参数!R:R,MATCH(主线怪物!E331,怪物属性参数!R:R,0)),1)</f>
        <v>584</v>
      </c>
      <c r="I331" s="58">
        <f>INT(INDEX(怪物基础属性模板!D:D,MATCH(主线怪物!$F331,怪物基础属性模板!$A:$A,0))*IFERROR(INDEX(怪物属性参数!R:R,MATCH(主线怪物!E331,怪物属性参数!S:S,0)),1)*INDEX(主线关卡!E:E,MATCH(主线怪物!B331&amp;主线怪物!C331,主线关卡!A:A,0)))</f>
        <v>6860</v>
      </c>
      <c r="J331" s="58">
        <v>0</v>
      </c>
      <c r="K331" s="58">
        <v>0</v>
      </c>
      <c r="L331" s="58">
        <v>0</v>
      </c>
      <c r="M331" s="58">
        <v>0</v>
      </c>
      <c r="N331" s="58">
        <v>300</v>
      </c>
      <c r="O331" s="58">
        <v>0</v>
      </c>
      <c r="P331" s="58">
        <v>0</v>
      </c>
      <c r="Q331" s="58">
        <f>IFERROR(INDEX(怪物属性参数!AD:AD,MATCH(主线怪物!E331,怪物属性参数!Q:Q,0)),IF(MOD(A331,2)=0,1303015,1301001))</f>
        <v>1303014</v>
      </c>
      <c r="R331" s="15"/>
      <c r="S331" s="58" t="str">
        <f t="shared" si="22"/>
        <v>0</v>
      </c>
      <c r="T331" s="58">
        <f>IFERROR(INDEX(怪物属性参数!AA:AA,MATCH(主线怪物!E331,怪物属性参数!Q:Q,0)),"0")</f>
        <v>4</v>
      </c>
      <c r="U331" s="58">
        <f>IFERROR(INDEX(怪物属性参数!AB:AB,MATCH(主线怪物!E331,怪物属性参数!Q:Q,0)),"999")</f>
        <v>999</v>
      </c>
      <c r="V331" s="58">
        <f>IFERROR(INDEX(怪物属性参数!AC:AC,MATCH(主线怪物!E331,怪物属性参数!Q:Q,0)),"0")</f>
        <v>1</v>
      </c>
      <c r="W331" s="58" t="str">
        <f t="shared" si="23"/>
        <v>石灵明</v>
      </c>
    </row>
    <row r="332" spans="1:23" ht="16.5" x14ac:dyDescent="0.2">
      <c r="A332" s="58">
        <f t="shared" si="24"/>
        <v>10329</v>
      </c>
      <c r="B332" s="58">
        <v>5</v>
      </c>
      <c r="C332" s="58">
        <f t="shared" si="21"/>
        <v>10</v>
      </c>
      <c r="D332" s="58" t="s">
        <v>41</v>
      </c>
      <c r="E332" s="58" t="str">
        <f>HLOOKUP(D332,主线关卡!$H:$M,MATCH(B332&amp;C332,主线关卡!$A:$A,0),FALSE)</f>
        <v>红莲·缇娜</v>
      </c>
      <c r="F332" s="58">
        <f>INDEX(主线关卡!D:D,MATCH(主线怪物!B332&amp;主线怪物!C332,主线关卡!A:A,0))</f>
        <v>55</v>
      </c>
      <c r="G332" s="58">
        <f>INDEX(怪物基础属性模板!B:B,MATCH(主线怪物!$F332,怪物基础属性模板!$A:$A,0))*IFERROR(INDEX(怪物属性参数!R:R,MATCH(主线怪物!E332,怪物属性参数!Q:Q,0)),1)</f>
        <v>1272</v>
      </c>
      <c r="H332" s="58">
        <f>INDEX(怪物基础属性模板!C:C,MATCH(主线怪物!$F332,怪物基础属性模板!$A:$A,0))*IFERROR(INDEX(怪物属性参数!R:R,MATCH(主线怪物!E332,怪物属性参数!R:R,0)),1)</f>
        <v>584</v>
      </c>
      <c r="I332" s="58">
        <f>INT(INDEX(怪物基础属性模板!D:D,MATCH(主线怪物!$F332,怪物基础属性模板!$A:$A,0))*IFERROR(INDEX(怪物属性参数!R:R,MATCH(主线怪物!E332,怪物属性参数!S:S,0)),1)*INDEX(主线关卡!E:E,MATCH(主线怪物!B332&amp;主线怪物!C332,主线关卡!A:A,0)))</f>
        <v>6860</v>
      </c>
      <c r="J332" s="58">
        <v>0</v>
      </c>
      <c r="K332" s="58">
        <v>0</v>
      </c>
      <c r="L332" s="58">
        <v>0</v>
      </c>
      <c r="M332" s="58">
        <v>0</v>
      </c>
      <c r="N332" s="58">
        <v>300</v>
      </c>
      <c r="O332" s="58">
        <v>0</v>
      </c>
      <c r="P332" s="58">
        <v>0</v>
      </c>
      <c r="Q332" s="58" t="str">
        <f>IFERROR(INDEX(怪物属性参数!AD:AD,MATCH(主线怪物!E332,怪物属性参数!Q:Q,0)),IF(MOD(A332,2)=0,1303015,1301001))</f>
        <v>1301006#1302006</v>
      </c>
      <c r="R332" s="15"/>
      <c r="S332" s="58">
        <f t="shared" si="22"/>
        <v>10330</v>
      </c>
      <c r="T332" s="58">
        <f>IFERROR(INDEX(怪物属性参数!AA:AA,MATCH(主线怪物!E332,怪物属性参数!Q:Q,0)),"0")</f>
        <v>0</v>
      </c>
      <c r="U332" s="58">
        <f>IFERROR(INDEX(怪物属性参数!AB:AB,MATCH(主线怪物!E332,怪物属性参数!Q:Q,0)),"999")</f>
        <v>999</v>
      </c>
      <c r="V332" s="58">
        <f>IFERROR(INDEX(怪物属性参数!AC:AC,MATCH(主线怪物!E332,怪物属性参数!Q:Q,0)),"0")</f>
        <v>0</v>
      </c>
      <c r="W332" s="58" t="str">
        <f t="shared" si="23"/>
        <v>红莲·缇娜</v>
      </c>
    </row>
    <row r="333" spans="1:23" ht="16.5" x14ac:dyDescent="0.2">
      <c r="A333" s="58">
        <f t="shared" si="24"/>
        <v>10330</v>
      </c>
      <c r="B333" s="58">
        <v>5</v>
      </c>
      <c r="C333" s="58">
        <f t="shared" si="21"/>
        <v>10</v>
      </c>
      <c r="D333" s="58" t="s">
        <v>38</v>
      </c>
      <c r="E333" s="58" t="str">
        <f>HLOOKUP(D333,主线关卡!$H:$M,MATCH(B333&amp;C333,主线关卡!$A:$A,0),FALSE)</f>
        <v>天使·缇娜</v>
      </c>
      <c r="F333" s="58">
        <f>INDEX(主线关卡!D:D,MATCH(主线怪物!B333&amp;主线怪物!C333,主线关卡!A:A,0))</f>
        <v>55</v>
      </c>
      <c r="G333" s="58">
        <f>INDEX(怪物基础属性模板!B:B,MATCH(主线怪物!$F333,怪物基础属性模板!$A:$A,0))*IFERROR(INDEX(怪物属性参数!R:R,MATCH(主线怪物!E333,怪物属性参数!Q:Q,0)),1)</f>
        <v>1272</v>
      </c>
      <c r="H333" s="58">
        <f>INDEX(怪物基础属性模板!C:C,MATCH(主线怪物!$F333,怪物基础属性模板!$A:$A,0))*IFERROR(INDEX(怪物属性参数!R:R,MATCH(主线怪物!E333,怪物属性参数!R:R,0)),1)</f>
        <v>584</v>
      </c>
      <c r="I333" s="58">
        <f>INT(INDEX(怪物基础属性模板!D:D,MATCH(主线怪物!$F333,怪物基础属性模板!$A:$A,0))*IFERROR(INDEX(怪物属性参数!R:R,MATCH(主线怪物!E333,怪物属性参数!S:S,0)),1)*INDEX(主线关卡!E:E,MATCH(主线怪物!B333&amp;主线怪物!C333,主线关卡!A:A,0)))</f>
        <v>6860</v>
      </c>
      <c r="J333" s="58">
        <v>0</v>
      </c>
      <c r="K333" s="58">
        <v>0</v>
      </c>
      <c r="L333" s="58">
        <v>0</v>
      </c>
      <c r="M333" s="58">
        <v>0</v>
      </c>
      <c r="N333" s="58">
        <v>300</v>
      </c>
      <c r="O333" s="58">
        <v>0</v>
      </c>
      <c r="P333" s="58">
        <v>0</v>
      </c>
      <c r="Q333" s="58">
        <f>IFERROR(INDEX(怪物属性参数!AD:AD,MATCH(主线怪物!E333,怪物属性参数!Q:Q,0)),IF(MOD(A333,2)=0,1303015,1301001))</f>
        <v>1303007</v>
      </c>
      <c r="R333" s="15"/>
      <c r="S333" s="58" t="str">
        <f t="shared" si="22"/>
        <v>0</v>
      </c>
      <c r="T333" s="58">
        <f>IFERROR(INDEX(怪物属性参数!AA:AA,MATCH(主线怪物!E333,怪物属性参数!Q:Q,0)),"0")</f>
        <v>6</v>
      </c>
      <c r="U333" s="58">
        <f>IFERROR(INDEX(怪物属性参数!AB:AB,MATCH(主线怪物!E333,怪物属性参数!Q:Q,0)),"999")</f>
        <v>999</v>
      </c>
      <c r="V333" s="58">
        <f>IFERROR(INDEX(怪物属性参数!AC:AC,MATCH(主线怪物!E333,怪物属性参数!Q:Q,0)),"0")</f>
        <v>1</v>
      </c>
      <c r="W333" s="58" t="str">
        <f t="shared" si="23"/>
        <v>天使·缇娜</v>
      </c>
    </row>
    <row r="334" spans="1:23" ht="16.5" x14ac:dyDescent="0.2">
      <c r="A334" s="58">
        <f t="shared" si="24"/>
        <v>10331</v>
      </c>
      <c r="B334" s="58">
        <v>5</v>
      </c>
      <c r="C334" s="58">
        <f t="shared" si="21"/>
        <v>11</v>
      </c>
      <c r="D334" s="58" t="s">
        <v>39</v>
      </c>
      <c r="E334" s="58" t="str">
        <f>HLOOKUP(D334,主线关卡!$H:$M,MATCH(B334&amp;C334,主线关卡!$A:$A,0),FALSE)</f>
        <v>战斗曹焱兵</v>
      </c>
      <c r="F334" s="58">
        <f>INDEX(主线关卡!D:D,MATCH(主线怪物!B334&amp;主线怪物!C334,主线关卡!A:A,0))</f>
        <v>56</v>
      </c>
      <c r="G334" s="58">
        <f>INDEX(怪物基础属性模板!B:B,MATCH(主线怪物!$F334,怪物基础属性模板!$A:$A,0))*IFERROR(INDEX(怪物属性参数!R:R,MATCH(主线怪物!E334,怪物属性参数!Q:Q,0)),1)</f>
        <v>1451</v>
      </c>
      <c r="H334" s="58">
        <f>INDEX(怪物基础属性模板!C:C,MATCH(主线怪物!$F334,怪物基础属性模板!$A:$A,0))*IFERROR(INDEX(怪物属性参数!R:R,MATCH(主线怪物!E334,怪物属性参数!R:R,0)),1)</f>
        <v>663</v>
      </c>
      <c r="I334" s="58">
        <f>INT(INDEX(怪物基础属性模板!D:D,MATCH(主线怪物!$F334,怪物基础属性模板!$A:$A,0))*IFERROR(INDEX(怪物属性参数!R:R,MATCH(主线怪物!E334,怪物属性参数!S:S,0)),1)*INDEX(主线关卡!E:E,MATCH(主线怪物!B334&amp;主线怪物!C334,主线关卡!A:A,0)))</f>
        <v>7855</v>
      </c>
      <c r="J334" s="58">
        <v>0</v>
      </c>
      <c r="K334" s="58">
        <v>0</v>
      </c>
      <c r="L334" s="58">
        <v>0</v>
      </c>
      <c r="M334" s="58">
        <v>0</v>
      </c>
      <c r="N334" s="58">
        <v>300</v>
      </c>
      <c r="O334" s="58">
        <v>0</v>
      </c>
      <c r="P334" s="58">
        <v>0</v>
      </c>
      <c r="Q334" s="58" t="str">
        <f>IFERROR(INDEX(怪物属性参数!AD:AD,MATCH(主线怪物!E334,怪物属性参数!Q:Q,0)),IF(MOD(A334,2)=0,1303015,1301001))</f>
        <v>1301007#1302007</v>
      </c>
      <c r="R334" s="15"/>
      <c r="S334" s="58">
        <f t="shared" si="22"/>
        <v>10332</v>
      </c>
      <c r="T334" s="58">
        <f>IFERROR(INDEX(怪物属性参数!AA:AA,MATCH(主线怪物!E334,怪物属性参数!Q:Q,0)),"0")</f>
        <v>0</v>
      </c>
      <c r="U334" s="58">
        <f>IFERROR(INDEX(怪物属性参数!AB:AB,MATCH(主线怪物!E334,怪物属性参数!Q:Q,0)),"999")</f>
        <v>999</v>
      </c>
      <c r="V334" s="58">
        <f>IFERROR(INDEX(怪物属性参数!AC:AC,MATCH(主线怪物!E334,怪物属性参数!Q:Q,0)),"0")</f>
        <v>0</v>
      </c>
      <c r="W334" s="58" t="str">
        <f t="shared" si="23"/>
        <v>战斗曹焱兵</v>
      </c>
    </row>
    <row r="335" spans="1:23" ht="16.5" x14ac:dyDescent="0.2">
      <c r="A335" s="58">
        <f t="shared" si="24"/>
        <v>10332</v>
      </c>
      <c r="B335" s="58">
        <v>5</v>
      </c>
      <c r="C335" s="58">
        <f t="shared" si="21"/>
        <v>11</v>
      </c>
      <c r="D335" s="58" t="s">
        <v>36</v>
      </c>
      <c r="E335" s="58" t="str">
        <f>HLOOKUP(D335,主线关卡!$H:$M,MATCH(B335&amp;C335,主线关卡!$A:$A,0),FALSE)</f>
        <v>张郃</v>
      </c>
      <c r="F335" s="58">
        <f>INDEX(主线关卡!D:D,MATCH(主线怪物!B335&amp;主线怪物!C335,主线关卡!A:A,0))</f>
        <v>56</v>
      </c>
      <c r="G335" s="58">
        <f>INDEX(怪物基础属性模板!B:B,MATCH(主线怪物!$F335,怪物基础属性模板!$A:$A,0))*IFERROR(INDEX(怪物属性参数!R:R,MATCH(主线怪物!E335,怪物属性参数!Q:Q,0)),1)</f>
        <v>1451</v>
      </c>
      <c r="H335" s="58">
        <f>INDEX(怪物基础属性模板!C:C,MATCH(主线怪物!$F335,怪物基础属性模板!$A:$A,0))*IFERROR(INDEX(怪物属性参数!R:R,MATCH(主线怪物!E335,怪物属性参数!R:R,0)),1)</f>
        <v>663</v>
      </c>
      <c r="I335" s="58">
        <f>INT(INDEX(怪物基础属性模板!D:D,MATCH(主线怪物!$F335,怪物基础属性模板!$A:$A,0))*IFERROR(INDEX(怪物属性参数!R:R,MATCH(主线怪物!E335,怪物属性参数!S:S,0)),1)*INDEX(主线关卡!E:E,MATCH(主线怪物!B335&amp;主线怪物!C335,主线关卡!A:A,0)))</f>
        <v>7855</v>
      </c>
      <c r="J335" s="58">
        <v>0</v>
      </c>
      <c r="K335" s="58">
        <v>0</v>
      </c>
      <c r="L335" s="58">
        <v>0</v>
      </c>
      <c r="M335" s="58">
        <v>0</v>
      </c>
      <c r="N335" s="58">
        <v>300</v>
      </c>
      <c r="O335" s="58">
        <v>0</v>
      </c>
      <c r="P335" s="58">
        <v>0</v>
      </c>
      <c r="Q335" s="58">
        <f>IFERROR(INDEX(怪物属性参数!AD:AD,MATCH(主线怪物!E335,怪物属性参数!Q:Q,0)),IF(MOD(A335,2)=0,1303015,1301001))</f>
        <v>1303010</v>
      </c>
      <c r="R335" s="15"/>
      <c r="S335" s="58" t="str">
        <f t="shared" si="22"/>
        <v>0</v>
      </c>
      <c r="T335" s="58">
        <f>IFERROR(INDEX(怪物属性参数!AA:AA,MATCH(主线怪物!E335,怪物属性参数!Q:Q,0)),"0")</f>
        <v>6</v>
      </c>
      <c r="U335" s="58">
        <f>IFERROR(INDEX(怪物属性参数!AB:AB,MATCH(主线怪物!E335,怪物属性参数!Q:Q,0)),"999")</f>
        <v>999</v>
      </c>
      <c r="V335" s="58">
        <f>IFERROR(INDEX(怪物属性参数!AC:AC,MATCH(主线怪物!E335,怪物属性参数!Q:Q,0)),"0")</f>
        <v>3</v>
      </c>
      <c r="W335" s="58" t="str">
        <f t="shared" si="23"/>
        <v>张郃</v>
      </c>
    </row>
    <row r="336" spans="1:23" ht="16.5" x14ac:dyDescent="0.2">
      <c r="A336" s="58">
        <f t="shared" si="24"/>
        <v>10333</v>
      </c>
      <c r="B336" s="58">
        <v>5</v>
      </c>
      <c r="C336" s="58">
        <f t="shared" si="21"/>
        <v>11</v>
      </c>
      <c r="D336" s="58" t="s">
        <v>40</v>
      </c>
      <c r="E336" s="58" t="str">
        <f>HLOOKUP(D336,主线关卡!$H:$M,MATCH(B336&amp;C336,主线关卡!$A:$A,0),FALSE)</f>
        <v>红莲·缇娜</v>
      </c>
      <c r="F336" s="58">
        <f>INDEX(主线关卡!D:D,MATCH(主线怪物!B336&amp;主线怪物!C336,主线关卡!A:A,0))</f>
        <v>56</v>
      </c>
      <c r="G336" s="58">
        <f>INDEX(怪物基础属性模板!B:B,MATCH(主线怪物!$F336,怪物基础属性模板!$A:$A,0))*IFERROR(INDEX(怪物属性参数!R:R,MATCH(主线怪物!E336,怪物属性参数!Q:Q,0)),1)</f>
        <v>1451</v>
      </c>
      <c r="H336" s="58">
        <f>INDEX(怪物基础属性模板!C:C,MATCH(主线怪物!$F336,怪物基础属性模板!$A:$A,0))*IFERROR(INDEX(怪物属性参数!R:R,MATCH(主线怪物!E336,怪物属性参数!R:R,0)),1)</f>
        <v>663</v>
      </c>
      <c r="I336" s="58">
        <f>INT(INDEX(怪物基础属性模板!D:D,MATCH(主线怪物!$F336,怪物基础属性模板!$A:$A,0))*IFERROR(INDEX(怪物属性参数!R:R,MATCH(主线怪物!E336,怪物属性参数!S:S,0)),1)*INDEX(主线关卡!E:E,MATCH(主线怪物!B336&amp;主线怪物!C336,主线关卡!A:A,0)))</f>
        <v>7855</v>
      </c>
      <c r="J336" s="58">
        <v>0</v>
      </c>
      <c r="K336" s="58">
        <v>0</v>
      </c>
      <c r="L336" s="58">
        <v>0</v>
      </c>
      <c r="M336" s="58">
        <v>0</v>
      </c>
      <c r="N336" s="58">
        <v>300</v>
      </c>
      <c r="O336" s="58">
        <v>0</v>
      </c>
      <c r="P336" s="58">
        <v>0</v>
      </c>
      <c r="Q336" s="58" t="str">
        <f>IFERROR(INDEX(怪物属性参数!AD:AD,MATCH(主线怪物!E336,怪物属性参数!Q:Q,0)),IF(MOD(A336,2)=0,1303015,1301001))</f>
        <v>1301006#1302006</v>
      </c>
      <c r="R336" s="15"/>
      <c r="S336" s="58">
        <f t="shared" si="22"/>
        <v>10334</v>
      </c>
      <c r="T336" s="58">
        <f>IFERROR(INDEX(怪物属性参数!AA:AA,MATCH(主线怪物!E336,怪物属性参数!Q:Q,0)),"0")</f>
        <v>0</v>
      </c>
      <c r="U336" s="58">
        <f>IFERROR(INDEX(怪物属性参数!AB:AB,MATCH(主线怪物!E336,怪物属性参数!Q:Q,0)),"999")</f>
        <v>999</v>
      </c>
      <c r="V336" s="58">
        <f>IFERROR(INDEX(怪物属性参数!AC:AC,MATCH(主线怪物!E336,怪物属性参数!Q:Q,0)),"0")</f>
        <v>0</v>
      </c>
      <c r="W336" s="58" t="str">
        <f t="shared" si="23"/>
        <v>红莲·缇娜</v>
      </c>
    </row>
    <row r="337" spans="1:23" ht="16.5" x14ac:dyDescent="0.2">
      <c r="A337" s="58">
        <f t="shared" si="24"/>
        <v>10334</v>
      </c>
      <c r="B337" s="58">
        <v>5</v>
      </c>
      <c r="C337" s="58">
        <f t="shared" si="21"/>
        <v>11</v>
      </c>
      <c r="D337" s="58" t="s">
        <v>37</v>
      </c>
      <c r="E337" s="58" t="str">
        <f>HLOOKUP(D337,主线关卡!$H:$M,MATCH(B337&amp;C337,主线关卡!$A:$A,0),FALSE)</f>
        <v>天使·缇娜</v>
      </c>
      <c r="F337" s="58">
        <f>INDEX(主线关卡!D:D,MATCH(主线怪物!B337&amp;主线怪物!C337,主线关卡!A:A,0))</f>
        <v>56</v>
      </c>
      <c r="G337" s="58">
        <f>INDEX(怪物基础属性模板!B:B,MATCH(主线怪物!$F337,怪物基础属性模板!$A:$A,0))*IFERROR(INDEX(怪物属性参数!R:R,MATCH(主线怪物!E337,怪物属性参数!Q:Q,0)),1)</f>
        <v>1451</v>
      </c>
      <c r="H337" s="58">
        <f>INDEX(怪物基础属性模板!C:C,MATCH(主线怪物!$F337,怪物基础属性模板!$A:$A,0))*IFERROR(INDEX(怪物属性参数!R:R,MATCH(主线怪物!E337,怪物属性参数!R:R,0)),1)</f>
        <v>663</v>
      </c>
      <c r="I337" s="58">
        <f>INT(INDEX(怪物基础属性模板!D:D,MATCH(主线怪物!$F337,怪物基础属性模板!$A:$A,0))*IFERROR(INDEX(怪物属性参数!R:R,MATCH(主线怪物!E337,怪物属性参数!S:S,0)),1)*INDEX(主线关卡!E:E,MATCH(主线怪物!B337&amp;主线怪物!C337,主线关卡!A:A,0)))</f>
        <v>7855</v>
      </c>
      <c r="J337" s="58">
        <v>0</v>
      </c>
      <c r="K337" s="58">
        <v>0</v>
      </c>
      <c r="L337" s="58">
        <v>0</v>
      </c>
      <c r="M337" s="58">
        <v>0</v>
      </c>
      <c r="N337" s="58">
        <v>300</v>
      </c>
      <c r="O337" s="58">
        <v>0</v>
      </c>
      <c r="P337" s="58">
        <v>0</v>
      </c>
      <c r="Q337" s="58">
        <f>IFERROR(INDEX(怪物属性参数!AD:AD,MATCH(主线怪物!E337,怪物属性参数!Q:Q,0)),IF(MOD(A337,2)=0,1303015,1301001))</f>
        <v>1303007</v>
      </c>
      <c r="R337" s="15"/>
      <c r="S337" s="58" t="str">
        <f t="shared" si="22"/>
        <v>0</v>
      </c>
      <c r="T337" s="58">
        <f>IFERROR(INDEX(怪物属性参数!AA:AA,MATCH(主线怪物!E337,怪物属性参数!Q:Q,0)),"0")</f>
        <v>6</v>
      </c>
      <c r="U337" s="58">
        <f>IFERROR(INDEX(怪物属性参数!AB:AB,MATCH(主线怪物!E337,怪物属性参数!Q:Q,0)),"999")</f>
        <v>999</v>
      </c>
      <c r="V337" s="58">
        <f>IFERROR(INDEX(怪物属性参数!AC:AC,MATCH(主线怪物!E337,怪物属性参数!Q:Q,0)),"0")</f>
        <v>1</v>
      </c>
      <c r="W337" s="58" t="str">
        <f t="shared" si="23"/>
        <v>天使·缇娜</v>
      </c>
    </row>
    <row r="338" spans="1:23" ht="16.5" x14ac:dyDescent="0.2">
      <c r="A338" s="58">
        <f t="shared" si="24"/>
        <v>10335</v>
      </c>
      <c r="B338" s="58">
        <v>5</v>
      </c>
      <c r="C338" s="58">
        <f t="shared" si="21"/>
        <v>11</v>
      </c>
      <c r="D338" s="58" t="s">
        <v>41</v>
      </c>
      <c r="E338" s="58" t="str">
        <f>HLOOKUP(D338,主线关卡!$H:$M,MATCH(B338&amp;C338,主线关卡!$A:$A,0),FALSE)</f>
        <v>吉拉</v>
      </c>
      <c r="F338" s="58">
        <f>INDEX(主线关卡!D:D,MATCH(主线怪物!B338&amp;主线怪物!C338,主线关卡!A:A,0))</f>
        <v>56</v>
      </c>
      <c r="G338" s="58">
        <f>INDEX(怪物基础属性模板!B:B,MATCH(主线怪物!$F338,怪物基础属性模板!$A:$A,0))*IFERROR(INDEX(怪物属性参数!R:R,MATCH(主线怪物!E338,怪物属性参数!Q:Q,0)),1)</f>
        <v>1451</v>
      </c>
      <c r="H338" s="58">
        <f>INDEX(怪物基础属性模板!C:C,MATCH(主线怪物!$F338,怪物基础属性模板!$A:$A,0))*IFERROR(INDEX(怪物属性参数!R:R,MATCH(主线怪物!E338,怪物属性参数!R:R,0)),1)</f>
        <v>663</v>
      </c>
      <c r="I338" s="58">
        <f>INT(INDEX(怪物基础属性模板!D:D,MATCH(主线怪物!$F338,怪物基础属性模板!$A:$A,0))*IFERROR(INDEX(怪物属性参数!R:R,MATCH(主线怪物!E338,怪物属性参数!S:S,0)),1)*INDEX(主线关卡!E:E,MATCH(主线怪物!B338&amp;主线怪物!C338,主线关卡!A:A,0)))</f>
        <v>7855</v>
      </c>
      <c r="J338" s="58">
        <v>0</v>
      </c>
      <c r="K338" s="58">
        <v>0</v>
      </c>
      <c r="L338" s="58">
        <v>0</v>
      </c>
      <c r="M338" s="58">
        <v>0</v>
      </c>
      <c r="N338" s="58">
        <v>300</v>
      </c>
      <c r="O338" s="58">
        <v>0</v>
      </c>
      <c r="P338" s="58">
        <v>0</v>
      </c>
      <c r="Q338" s="58" t="str">
        <f>IFERROR(INDEX(怪物属性参数!AD:AD,MATCH(主线怪物!E338,怪物属性参数!Q:Q,0)),IF(MOD(A338,2)=0,1303015,1301001))</f>
        <v>1301013#1302013</v>
      </c>
      <c r="R338" s="15"/>
      <c r="S338" s="58">
        <f t="shared" si="22"/>
        <v>10336</v>
      </c>
      <c r="T338" s="58">
        <f>IFERROR(INDEX(怪物属性参数!AA:AA,MATCH(主线怪物!E338,怪物属性参数!Q:Q,0)),"0")</f>
        <v>0</v>
      </c>
      <c r="U338" s="58">
        <f>IFERROR(INDEX(怪物属性参数!AB:AB,MATCH(主线怪物!E338,怪物属性参数!Q:Q,0)),"999")</f>
        <v>999</v>
      </c>
      <c r="V338" s="58">
        <f>IFERROR(INDEX(怪物属性参数!AC:AC,MATCH(主线怪物!E338,怪物属性参数!Q:Q,0)),"0")</f>
        <v>0</v>
      </c>
      <c r="W338" s="58" t="str">
        <f t="shared" si="23"/>
        <v>吉拉</v>
      </c>
    </row>
    <row r="339" spans="1:23" ht="16.5" x14ac:dyDescent="0.2">
      <c r="A339" s="58">
        <f t="shared" si="24"/>
        <v>10336</v>
      </c>
      <c r="B339" s="58">
        <v>5</v>
      </c>
      <c r="C339" s="58">
        <f t="shared" si="21"/>
        <v>11</v>
      </c>
      <c r="D339" s="58" t="s">
        <v>38</v>
      </c>
      <c r="E339" s="58" t="str">
        <f>HLOOKUP(D339,主线关卡!$H:$M,MATCH(B339&amp;C339,主线关卡!$A:$A,0),FALSE)</f>
        <v>食火蜥</v>
      </c>
      <c r="F339" s="58">
        <f>INDEX(主线关卡!D:D,MATCH(主线怪物!B339&amp;主线怪物!C339,主线关卡!A:A,0))</f>
        <v>56</v>
      </c>
      <c r="G339" s="58">
        <f>INDEX(怪物基础属性模板!B:B,MATCH(主线怪物!$F339,怪物基础属性模板!$A:$A,0))*IFERROR(INDEX(怪物属性参数!R:R,MATCH(主线怪物!E339,怪物属性参数!Q:Q,0)),1)</f>
        <v>1451</v>
      </c>
      <c r="H339" s="58">
        <f>INDEX(怪物基础属性模板!C:C,MATCH(主线怪物!$F339,怪物基础属性模板!$A:$A,0))*IFERROR(INDEX(怪物属性参数!R:R,MATCH(主线怪物!E339,怪物属性参数!R:R,0)),1)</f>
        <v>663</v>
      </c>
      <c r="I339" s="58">
        <f>INT(INDEX(怪物基础属性模板!D:D,MATCH(主线怪物!$F339,怪物基础属性模板!$A:$A,0))*IFERROR(INDEX(怪物属性参数!R:R,MATCH(主线怪物!E339,怪物属性参数!S:S,0)),1)*INDEX(主线关卡!E:E,MATCH(主线怪物!B339&amp;主线怪物!C339,主线关卡!A:A,0)))</f>
        <v>7855</v>
      </c>
      <c r="J339" s="58">
        <v>0</v>
      </c>
      <c r="K339" s="58">
        <v>0</v>
      </c>
      <c r="L339" s="58">
        <v>0</v>
      </c>
      <c r="M339" s="58">
        <v>0</v>
      </c>
      <c r="N339" s="58">
        <v>300</v>
      </c>
      <c r="O339" s="58">
        <v>0</v>
      </c>
      <c r="P339" s="58">
        <v>0</v>
      </c>
      <c r="Q339" s="58">
        <f>IFERROR(INDEX(怪物属性参数!AD:AD,MATCH(主线怪物!E339,怪物属性参数!Q:Q,0)),IF(MOD(A339,2)=0,1303015,1301001))</f>
        <v>1303019</v>
      </c>
      <c r="R339" s="15"/>
      <c r="S339" s="58" t="str">
        <f t="shared" si="22"/>
        <v>0</v>
      </c>
      <c r="T339" s="58">
        <f>IFERROR(INDEX(怪物属性参数!AA:AA,MATCH(主线怪物!E339,怪物属性参数!Q:Q,0)),"0")</f>
        <v>4</v>
      </c>
      <c r="U339" s="58">
        <f>IFERROR(INDEX(怪物属性参数!AB:AB,MATCH(主线怪物!E339,怪物属性参数!Q:Q,0)),"999")</f>
        <v>999</v>
      </c>
      <c r="V339" s="58">
        <f>IFERROR(INDEX(怪物属性参数!AC:AC,MATCH(主线怪物!E339,怪物属性参数!Q:Q,0)),"0")</f>
        <v>2</v>
      </c>
      <c r="W339" s="58" t="str">
        <f t="shared" si="23"/>
        <v>食火蜥</v>
      </c>
    </row>
    <row r="340" spans="1:23" ht="16.5" x14ac:dyDescent="0.2">
      <c r="A340" s="58">
        <f t="shared" si="24"/>
        <v>10337</v>
      </c>
      <c r="B340" s="58">
        <v>5</v>
      </c>
      <c r="C340" s="58">
        <f t="shared" si="21"/>
        <v>12</v>
      </c>
      <c r="D340" s="58" t="s">
        <v>39</v>
      </c>
      <c r="E340" s="58" t="str">
        <f>HLOOKUP(D340,主线关卡!$H:$M,MATCH(B340&amp;C340,主线关卡!$A:$A,0),FALSE)</f>
        <v>战斗夏玲</v>
      </c>
      <c r="F340" s="58">
        <f>INDEX(主线关卡!D:D,MATCH(主线怪物!B340&amp;主线怪物!C340,主线关卡!A:A,0))</f>
        <v>57</v>
      </c>
      <c r="G340" s="58">
        <f>INDEX(怪物基础属性模板!B:B,MATCH(主线怪物!$F340,怪物基础属性模板!$A:$A,0))*IFERROR(INDEX(怪物属性参数!R:R,MATCH(主线怪物!E340,怪物属性参数!Q:Q,0)),1)</f>
        <v>1481</v>
      </c>
      <c r="H340" s="58">
        <f>INDEX(怪物基础属性模板!C:C,MATCH(主线怪物!$F340,怪物基础属性模板!$A:$A,0))*IFERROR(INDEX(怪物属性参数!R:R,MATCH(主线怪物!E340,怪物属性参数!R:R,0)),1)</f>
        <v>678</v>
      </c>
      <c r="I340" s="58">
        <f>INT(INDEX(怪物基础属性模板!D:D,MATCH(主线怪物!$F340,怪物基础属性模板!$A:$A,0))*IFERROR(INDEX(怪物属性参数!R:R,MATCH(主线怪物!E340,怪物属性参数!S:S,0)),1)*INDEX(主线关卡!E:E,MATCH(主线怪物!B340&amp;主线怪物!C340,主线关卡!A:A,0)))</f>
        <v>8005</v>
      </c>
      <c r="J340" s="58">
        <v>0</v>
      </c>
      <c r="K340" s="58">
        <v>0</v>
      </c>
      <c r="L340" s="58">
        <v>0</v>
      </c>
      <c r="M340" s="58">
        <v>0</v>
      </c>
      <c r="N340" s="58">
        <v>300</v>
      </c>
      <c r="O340" s="58">
        <v>0</v>
      </c>
      <c r="P340" s="58">
        <v>0</v>
      </c>
      <c r="Q340" s="58" t="str">
        <f>IFERROR(INDEX(怪物属性参数!AD:AD,MATCH(主线怪物!E340,怪物属性参数!Q:Q,0)),IF(MOD(A340,2)=0,1303015,1301001))</f>
        <v>1301003#1302003</v>
      </c>
      <c r="R340" s="15"/>
      <c r="S340" s="58">
        <f t="shared" si="22"/>
        <v>10338</v>
      </c>
      <c r="T340" s="58">
        <f>IFERROR(INDEX(怪物属性参数!AA:AA,MATCH(主线怪物!E340,怪物属性参数!Q:Q,0)),"0")</f>
        <v>0</v>
      </c>
      <c r="U340" s="58">
        <f>IFERROR(INDEX(怪物属性参数!AB:AB,MATCH(主线怪物!E340,怪物属性参数!Q:Q,0)),"999")</f>
        <v>999</v>
      </c>
      <c r="V340" s="58">
        <f>IFERROR(INDEX(怪物属性参数!AC:AC,MATCH(主线怪物!E340,怪物属性参数!Q:Q,0)),"0")</f>
        <v>0</v>
      </c>
      <c r="W340" s="58" t="str">
        <f t="shared" si="23"/>
        <v>战斗夏玲</v>
      </c>
    </row>
    <row r="341" spans="1:23" ht="16.5" x14ac:dyDescent="0.2">
      <c r="A341" s="58">
        <f t="shared" si="24"/>
        <v>10338</v>
      </c>
      <c r="B341" s="58">
        <v>5</v>
      </c>
      <c r="C341" s="58">
        <f t="shared" si="21"/>
        <v>12</v>
      </c>
      <c r="D341" s="58" t="s">
        <v>36</v>
      </c>
      <c r="E341" s="58" t="str">
        <f>HLOOKUP(D341,主线关卡!$H:$M,MATCH(B341&amp;C341,主线关卡!$A:$A,0),FALSE)</f>
        <v>李轩辕</v>
      </c>
      <c r="F341" s="58">
        <f>INDEX(主线关卡!D:D,MATCH(主线怪物!B341&amp;主线怪物!C341,主线关卡!A:A,0))</f>
        <v>57</v>
      </c>
      <c r="G341" s="58">
        <f>INDEX(怪物基础属性模板!B:B,MATCH(主线怪物!$F341,怪物基础属性模板!$A:$A,0))*IFERROR(INDEX(怪物属性参数!R:R,MATCH(主线怪物!E341,怪物属性参数!Q:Q,0)),1)</f>
        <v>1481</v>
      </c>
      <c r="H341" s="58">
        <f>INDEX(怪物基础属性模板!C:C,MATCH(主线怪物!$F341,怪物基础属性模板!$A:$A,0))*IFERROR(INDEX(怪物属性参数!R:R,MATCH(主线怪物!E341,怪物属性参数!R:R,0)),1)</f>
        <v>678</v>
      </c>
      <c r="I341" s="58">
        <f>INT(INDEX(怪物基础属性模板!D:D,MATCH(主线怪物!$F341,怪物基础属性模板!$A:$A,0))*IFERROR(INDEX(怪物属性参数!R:R,MATCH(主线怪物!E341,怪物属性参数!S:S,0)),1)*INDEX(主线关卡!E:E,MATCH(主线怪物!B341&amp;主线怪物!C341,主线关卡!A:A,0)))</f>
        <v>8005</v>
      </c>
      <c r="J341" s="58">
        <v>0</v>
      </c>
      <c r="K341" s="58">
        <v>0</v>
      </c>
      <c r="L341" s="58">
        <v>0</v>
      </c>
      <c r="M341" s="58">
        <v>0</v>
      </c>
      <c r="N341" s="58">
        <v>300</v>
      </c>
      <c r="O341" s="58">
        <v>0</v>
      </c>
      <c r="P341" s="58">
        <v>0</v>
      </c>
      <c r="Q341" s="58">
        <f>IFERROR(INDEX(怪物属性参数!AD:AD,MATCH(主线怪物!E341,怪物属性参数!Q:Q,0)),IF(MOD(A341,2)=0,1303015,1301001))</f>
        <v>1303005</v>
      </c>
      <c r="R341" s="15"/>
      <c r="S341" s="58" t="str">
        <f t="shared" si="22"/>
        <v>0</v>
      </c>
      <c r="T341" s="58">
        <f>IFERROR(INDEX(怪物属性参数!AA:AA,MATCH(主线怪物!E341,怪物属性参数!Q:Q,0)),"0")</f>
        <v>2</v>
      </c>
      <c r="U341" s="58">
        <f>IFERROR(INDEX(怪物属性参数!AB:AB,MATCH(主线怪物!E341,怪物属性参数!Q:Q,0)),"999")</f>
        <v>999</v>
      </c>
      <c r="V341" s="58">
        <f>IFERROR(INDEX(怪物属性参数!AC:AC,MATCH(主线怪物!E341,怪物属性参数!Q:Q,0)),"0")</f>
        <v>3</v>
      </c>
      <c r="W341" s="58" t="str">
        <f t="shared" si="23"/>
        <v>李轩辕</v>
      </c>
    </row>
    <row r="342" spans="1:23" ht="16.5" x14ac:dyDescent="0.2">
      <c r="A342" s="58">
        <f t="shared" si="24"/>
        <v>10339</v>
      </c>
      <c r="B342" s="58">
        <v>5</v>
      </c>
      <c r="C342" s="58">
        <f t="shared" si="21"/>
        <v>12</v>
      </c>
      <c r="D342" s="58" t="s">
        <v>40</v>
      </c>
      <c r="E342" s="58" t="str">
        <f>HLOOKUP(D342,主线关卡!$H:$M,MATCH(B342&amp;C342,主线关卡!$A:$A,0),FALSE)</f>
        <v>黑尔·坎普</v>
      </c>
      <c r="F342" s="58">
        <f>INDEX(主线关卡!D:D,MATCH(主线怪物!B342&amp;主线怪物!C342,主线关卡!A:A,0))</f>
        <v>57</v>
      </c>
      <c r="G342" s="58">
        <f>INDEX(怪物基础属性模板!B:B,MATCH(主线怪物!$F342,怪物基础属性模板!$A:$A,0))*IFERROR(INDEX(怪物属性参数!R:R,MATCH(主线怪物!E342,怪物属性参数!Q:Q,0)),1)</f>
        <v>1481</v>
      </c>
      <c r="H342" s="58">
        <f>INDEX(怪物基础属性模板!C:C,MATCH(主线怪物!$F342,怪物基础属性模板!$A:$A,0))*IFERROR(INDEX(怪物属性参数!R:R,MATCH(主线怪物!E342,怪物属性参数!R:R,0)),1)</f>
        <v>678</v>
      </c>
      <c r="I342" s="58">
        <f>INT(INDEX(怪物基础属性模板!D:D,MATCH(主线怪物!$F342,怪物基础属性模板!$A:$A,0))*IFERROR(INDEX(怪物属性参数!R:R,MATCH(主线怪物!E342,怪物属性参数!S:S,0)),1)*INDEX(主线关卡!E:E,MATCH(主线怪物!B342&amp;主线怪物!C342,主线关卡!A:A,0)))</f>
        <v>8005</v>
      </c>
      <c r="J342" s="58">
        <v>0</v>
      </c>
      <c r="K342" s="58">
        <v>0</v>
      </c>
      <c r="L342" s="58">
        <v>0</v>
      </c>
      <c r="M342" s="58">
        <v>0</v>
      </c>
      <c r="N342" s="58">
        <v>300</v>
      </c>
      <c r="O342" s="58">
        <v>0</v>
      </c>
      <c r="P342" s="58">
        <v>0</v>
      </c>
      <c r="Q342" s="58" t="str">
        <f>IFERROR(INDEX(怪物属性参数!AD:AD,MATCH(主线怪物!E342,怪物属性参数!Q:Q,0)),IF(MOD(A342,2)=0,1303015,1301001))</f>
        <v>1301008#1302008</v>
      </c>
      <c r="R342" s="15"/>
      <c r="S342" s="58">
        <f t="shared" si="22"/>
        <v>10340</v>
      </c>
      <c r="T342" s="58">
        <f>IFERROR(INDEX(怪物属性参数!AA:AA,MATCH(主线怪物!E342,怪物属性参数!Q:Q,0)),"0")</f>
        <v>0</v>
      </c>
      <c r="U342" s="58">
        <f>IFERROR(INDEX(怪物属性参数!AB:AB,MATCH(主线怪物!E342,怪物属性参数!Q:Q,0)),"999")</f>
        <v>999</v>
      </c>
      <c r="V342" s="58">
        <f>IFERROR(INDEX(怪物属性参数!AC:AC,MATCH(主线怪物!E342,怪物属性参数!Q:Q,0)),"0")</f>
        <v>0</v>
      </c>
      <c r="W342" s="58" t="str">
        <f t="shared" si="23"/>
        <v>黑尔·坎普</v>
      </c>
    </row>
    <row r="343" spans="1:23" ht="16.5" x14ac:dyDescent="0.2">
      <c r="A343" s="58">
        <f t="shared" si="24"/>
        <v>10340</v>
      </c>
      <c r="B343" s="58">
        <v>5</v>
      </c>
      <c r="C343" s="58">
        <f t="shared" si="21"/>
        <v>12</v>
      </c>
      <c r="D343" s="58" t="s">
        <v>37</v>
      </c>
      <c r="E343" s="58" t="str">
        <f>HLOOKUP(D343,主线关卡!$H:$M,MATCH(B343&amp;C343,主线关卡!$A:$A,0),FALSE)</f>
        <v>塞伯罗斯</v>
      </c>
      <c r="F343" s="58">
        <f>INDEX(主线关卡!D:D,MATCH(主线怪物!B343&amp;主线怪物!C343,主线关卡!A:A,0))</f>
        <v>57</v>
      </c>
      <c r="G343" s="58">
        <f>INDEX(怪物基础属性模板!B:B,MATCH(主线怪物!$F343,怪物基础属性模板!$A:$A,0))*IFERROR(INDEX(怪物属性参数!R:R,MATCH(主线怪物!E343,怪物属性参数!Q:Q,0)),1)</f>
        <v>1481</v>
      </c>
      <c r="H343" s="58">
        <f>INDEX(怪物基础属性模板!C:C,MATCH(主线怪物!$F343,怪物基础属性模板!$A:$A,0))*IFERROR(INDEX(怪物属性参数!R:R,MATCH(主线怪物!E343,怪物属性参数!R:R,0)),1)</f>
        <v>678</v>
      </c>
      <c r="I343" s="58">
        <f>INT(INDEX(怪物基础属性模板!D:D,MATCH(主线怪物!$F343,怪物基础属性模板!$A:$A,0))*IFERROR(INDEX(怪物属性参数!R:R,MATCH(主线怪物!E343,怪物属性参数!S:S,0)),1)*INDEX(主线关卡!E:E,MATCH(主线怪物!B343&amp;主线怪物!C343,主线关卡!A:A,0)))</f>
        <v>8005</v>
      </c>
      <c r="J343" s="58">
        <v>0</v>
      </c>
      <c r="K343" s="58">
        <v>0</v>
      </c>
      <c r="L343" s="58">
        <v>0</v>
      </c>
      <c r="M343" s="58">
        <v>0</v>
      </c>
      <c r="N343" s="58">
        <v>300</v>
      </c>
      <c r="O343" s="58">
        <v>0</v>
      </c>
      <c r="P343" s="58">
        <v>0</v>
      </c>
      <c r="Q343" s="58">
        <f>IFERROR(INDEX(怪物属性参数!AD:AD,MATCH(主线怪物!E343,怪物属性参数!Q:Q,0)),IF(MOD(A343,2)=0,1303015,1301001))</f>
        <v>1303013</v>
      </c>
      <c r="R343" s="15"/>
      <c r="S343" s="58" t="str">
        <f t="shared" si="22"/>
        <v>0</v>
      </c>
      <c r="T343" s="58">
        <f>IFERROR(INDEX(怪物属性参数!AA:AA,MATCH(主线怪物!E343,怪物属性参数!Q:Q,0)),"0")</f>
        <v>6</v>
      </c>
      <c r="U343" s="58">
        <f>IFERROR(INDEX(怪物属性参数!AB:AB,MATCH(主线怪物!E343,怪物属性参数!Q:Q,0)),"999")</f>
        <v>999</v>
      </c>
      <c r="V343" s="58">
        <f>IFERROR(INDEX(怪物属性参数!AC:AC,MATCH(主线怪物!E343,怪物属性参数!Q:Q,0)),"0")</f>
        <v>2</v>
      </c>
      <c r="W343" s="58" t="str">
        <f t="shared" si="23"/>
        <v>塞伯罗斯</v>
      </c>
    </row>
    <row r="344" spans="1:23" ht="16.5" x14ac:dyDescent="0.2">
      <c r="A344" s="58">
        <f t="shared" si="24"/>
        <v>10341</v>
      </c>
      <c r="B344" s="58">
        <v>5</v>
      </c>
      <c r="C344" s="58">
        <f t="shared" si="21"/>
        <v>12</v>
      </c>
      <c r="D344" s="58" t="s">
        <v>41</v>
      </c>
      <c r="E344" s="58" t="str">
        <f>HLOOKUP(D344,主线关卡!$H:$M,MATCH(B344&amp;C344,主线关卡!$A:$A,0),FALSE)</f>
        <v>战斗曹焱兵</v>
      </c>
      <c r="F344" s="58">
        <f>INDEX(主线关卡!D:D,MATCH(主线怪物!B344&amp;主线怪物!C344,主线关卡!A:A,0))</f>
        <v>57</v>
      </c>
      <c r="G344" s="58">
        <f>INDEX(怪物基础属性模板!B:B,MATCH(主线怪物!$F344,怪物基础属性模板!$A:$A,0))*IFERROR(INDEX(怪物属性参数!R:R,MATCH(主线怪物!E344,怪物属性参数!Q:Q,0)),1)</f>
        <v>1481</v>
      </c>
      <c r="H344" s="58">
        <f>INDEX(怪物基础属性模板!C:C,MATCH(主线怪物!$F344,怪物基础属性模板!$A:$A,0))*IFERROR(INDEX(怪物属性参数!R:R,MATCH(主线怪物!E344,怪物属性参数!R:R,0)),1)</f>
        <v>678</v>
      </c>
      <c r="I344" s="58">
        <f>INT(INDEX(怪物基础属性模板!D:D,MATCH(主线怪物!$F344,怪物基础属性模板!$A:$A,0))*IFERROR(INDEX(怪物属性参数!R:R,MATCH(主线怪物!E344,怪物属性参数!S:S,0)),1)*INDEX(主线关卡!E:E,MATCH(主线怪物!B344&amp;主线怪物!C344,主线关卡!A:A,0)))</f>
        <v>8005</v>
      </c>
      <c r="J344" s="58">
        <v>0</v>
      </c>
      <c r="K344" s="58">
        <v>0</v>
      </c>
      <c r="L344" s="58">
        <v>0</v>
      </c>
      <c r="M344" s="58">
        <v>0</v>
      </c>
      <c r="N344" s="58">
        <v>300</v>
      </c>
      <c r="O344" s="58">
        <v>0</v>
      </c>
      <c r="P344" s="58">
        <v>0</v>
      </c>
      <c r="Q344" s="58" t="str">
        <f>IFERROR(INDEX(怪物属性参数!AD:AD,MATCH(主线怪物!E344,怪物属性参数!Q:Q,0)),IF(MOD(A344,2)=0,1303015,1301001))</f>
        <v>1301007#1302007</v>
      </c>
      <c r="R344" s="15"/>
      <c r="S344" s="58">
        <f t="shared" si="22"/>
        <v>10342</v>
      </c>
      <c r="T344" s="58">
        <f>IFERROR(INDEX(怪物属性参数!AA:AA,MATCH(主线怪物!E344,怪物属性参数!Q:Q,0)),"0")</f>
        <v>0</v>
      </c>
      <c r="U344" s="58">
        <f>IFERROR(INDEX(怪物属性参数!AB:AB,MATCH(主线怪物!E344,怪物属性参数!Q:Q,0)),"999")</f>
        <v>999</v>
      </c>
      <c r="V344" s="58">
        <f>IFERROR(INDEX(怪物属性参数!AC:AC,MATCH(主线怪物!E344,怪物属性参数!Q:Q,0)),"0")</f>
        <v>0</v>
      </c>
      <c r="W344" s="58" t="str">
        <f t="shared" si="23"/>
        <v>战斗曹焱兵</v>
      </c>
    </row>
    <row r="345" spans="1:23" ht="16.5" x14ac:dyDescent="0.2">
      <c r="A345" s="58">
        <f t="shared" si="24"/>
        <v>10342</v>
      </c>
      <c r="B345" s="58">
        <v>5</v>
      </c>
      <c r="C345" s="58">
        <f t="shared" ref="C345:C363" si="25">C339+1</f>
        <v>12</v>
      </c>
      <c r="D345" s="58" t="s">
        <v>38</v>
      </c>
      <c r="E345" s="58" t="str">
        <f>HLOOKUP(D345,主线关卡!$H:$M,MATCH(B345&amp;C345,主线关卡!$A:$A,0),FALSE)</f>
        <v>徐晃</v>
      </c>
      <c r="F345" s="58">
        <f>INDEX(主线关卡!D:D,MATCH(主线怪物!B345&amp;主线怪物!C345,主线关卡!A:A,0))</f>
        <v>57</v>
      </c>
      <c r="G345" s="58">
        <f>INDEX(怪物基础属性模板!B:B,MATCH(主线怪物!$F345,怪物基础属性模板!$A:$A,0))*IFERROR(INDEX(怪物属性参数!R:R,MATCH(主线怪物!E345,怪物属性参数!Q:Q,0)),1)</f>
        <v>1481</v>
      </c>
      <c r="H345" s="58">
        <f>INDEX(怪物基础属性模板!C:C,MATCH(主线怪物!$F345,怪物基础属性模板!$A:$A,0))*IFERROR(INDEX(怪物属性参数!R:R,MATCH(主线怪物!E345,怪物属性参数!R:R,0)),1)</f>
        <v>678</v>
      </c>
      <c r="I345" s="58">
        <f>INT(INDEX(怪物基础属性模板!D:D,MATCH(主线怪物!$F345,怪物基础属性模板!$A:$A,0))*IFERROR(INDEX(怪物属性参数!R:R,MATCH(主线怪物!E345,怪物属性参数!S:S,0)),1)*INDEX(主线关卡!E:E,MATCH(主线怪物!B345&amp;主线怪物!C345,主线关卡!A:A,0)))</f>
        <v>8005</v>
      </c>
      <c r="J345" s="58">
        <v>0</v>
      </c>
      <c r="K345" s="58">
        <v>0</v>
      </c>
      <c r="L345" s="58">
        <v>0</v>
      </c>
      <c r="M345" s="58">
        <v>0</v>
      </c>
      <c r="N345" s="58">
        <v>300</v>
      </c>
      <c r="O345" s="58">
        <v>0</v>
      </c>
      <c r="P345" s="58">
        <v>0</v>
      </c>
      <c r="Q345" s="58">
        <f>IFERROR(INDEX(怪物属性参数!AD:AD,MATCH(主线怪物!E345,怪物属性参数!Q:Q,0)),IF(MOD(A345,2)=0,1303015,1301001))</f>
        <v>1303009</v>
      </c>
      <c r="R345" s="15"/>
      <c r="S345" s="58" t="str">
        <f t="shared" si="22"/>
        <v>0</v>
      </c>
      <c r="T345" s="58">
        <f>IFERROR(INDEX(怪物属性参数!AA:AA,MATCH(主线怪物!E345,怪物属性参数!Q:Q,0)),"0")</f>
        <v>4</v>
      </c>
      <c r="U345" s="58">
        <f>IFERROR(INDEX(怪物属性参数!AB:AB,MATCH(主线怪物!E345,怪物属性参数!Q:Q,0)),"999")</f>
        <v>999</v>
      </c>
      <c r="V345" s="58">
        <f>IFERROR(INDEX(怪物属性参数!AC:AC,MATCH(主线怪物!E345,怪物属性参数!Q:Q,0)),"0")</f>
        <v>2</v>
      </c>
      <c r="W345" s="58" t="str">
        <f t="shared" si="23"/>
        <v>徐晃</v>
      </c>
    </row>
    <row r="346" spans="1:23" ht="16.5" x14ac:dyDescent="0.2">
      <c r="A346" s="58">
        <f t="shared" si="24"/>
        <v>10343</v>
      </c>
      <c r="B346" s="58">
        <v>5</v>
      </c>
      <c r="C346" s="58">
        <f t="shared" si="25"/>
        <v>13</v>
      </c>
      <c r="D346" s="58" t="s">
        <v>39</v>
      </c>
      <c r="E346" s="58" t="str">
        <f>HLOOKUP(D346,主线关卡!$H:$M,MATCH(B346&amp;C346,主线关卡!$A:$A,0),FALSE)</f>
        <v>战斗夏玲</v>
      </c>
      <c r="F346" s="58">
        <f>INDEX(主线关卡!D:D,MATCH(主线怪物!B346&amp;主线怪物!C346,主线关卡!A:A,0))</f>
        <v>58</v>
      </c>
      <c r="G346" s="58">
        <f>INDEX(怪物基础属性模板!B:B,MATCH(主线怪物!$F346,怪物基础属性模板!$A:$A,0))*IFERROR(INDEX(怪物属性参数!R:R,MATCH(主线怪物!E346,怪物属性参数!Q:Q,0)),1)</f>
        <v>1511</v>
      </c>
      <c r="H346" s="58">
        <f>INDEX(怪物基础属性模板!C:C,MATCH(主线怪物!$F346,怪物基础属性模板!$A:$A,0))*IFERROR(INDEX(怪物属性参数!R:R,MATCH(主线怪物!E346,怪物属性参数!R:R,0)),1)</f>
        <v>693</v>
      </c>
      <c r="I346" s="58">
        <f>INT(INDEX(怪物基础属性模板!D:D,MATCH(主线怪物!$F346,怪物基础属性模板!$A:$A,0))*IFERROR(INDEX(怪物属性参数!R:R,MATCH(主线怪物!E346,怪物属性参数!S:S,0)),1)*INDEX(主线关卡!E:E,MATCH(主线怪物!B346&amp;主线怪物!C346,主线关卡!A:A,0)))</f>
        <v>8155</v>
      </c>
      <c r="J346" s="58">
        <v>0</v>
      </c>
      <c r="K346" s="58">
        <v>0</v>
      </c>
      <c r="L346" s="58">
        <v>0</v>
      </c>
      <c r="M346" s="58">
        <v>0</v>
      </c>
      <c r="N346" s="58">
        <v>300</v>
      </c>
      <c r="O346" s="58">
        <v>0</v>
      </c>
      <c r="P346" s="58">
        <v>0</v>
      </c>
      <c r="Q346" s="58" t="str">
        <f>IFERROR(INDEX(怪物属性参数!AD:AD,MATCH(主线怪物!E346,怪物属性参数!Q:Q,0)),IF(MOD(A346,2)=0,1303015,1301001))</f>
        <v>1301003#1302003</v>
      </c>
      <c r="R346" s="15"/>
      <c r="S346" s="58">
        <f t="shared" si="22"/>
        <v>10344</v>
      </c>
      <c r="T346" s="58">
        <f>IFERROR(INDEX(怪物属性参数!AA:AA,MATCH(主线怪物!E346,怪物属性参数!Q:Q,0)),"0")</f>
        <v>0</v>
      </c>
      <c r="U346" s="58">
        <f>IFERROR(INDEX(怪物属性参数!AB:AB,MATCH(主线怪物!E346,怪物属性参数!Q:Q,0)),"999")</f>
        <v>999</v>
      </c>
      <c r="V346" s="58">
        <f>IFERROR(INDEX(怪物属性参数!AC:AC,MATCH(主线怪物!E346,怪物属性参数!Q:Q,0)),"0")</f>
        <v>0</v>
      </c>
      <c r="W346" s="58" t="str">
        <f t="shared" si="23"/>
        <v>战斗夏玲</v>
      </c>
    </row>
    <row r="347" spans="1:23" ht="16.5" x14ac:dyDescent="0.2">
      <c r="A347" s="58">
        <f t="shared" si="24"/>
        <v>10344</v>
      </c>
      <c r="B347" s="58">
        <v>5</v>
      </c>
      <c r="C347" s="58">
        <f t="shared" si="25"/>
        <v>13</v>
      </c>
      <c r="D347" s="58" t="s">
        <v>36</v>
      </c>
      <c r="E347" s="58" t="str">
        <f>HLOOKUP(D347,主线关卡!$H:$M,MATCH(B347&amp;C347,主线关卡!$A:$A,0),FALSE)</f>
        <v>李轩辕</v>
      </c>
      <c r="F347" s="58">
        <f>INDEX(主线关卡!D:D,MATCH(主线怪物!B347&amp;主线怪物!C347,主线关卡!A:A,0))</f>
        <v>58</v>
      </c>
      <c r="G347" s="58">
        <f>INDEX(怪物基础属性模板!B:B,MATCH(主线怪物!$F347,怪物基础属性模板!$A:$A,0))*IFERROR(INDEX(怪物属性参数!R:R,MATCH(主线怪物!E347,怪物属性参数!Q:Q,0)),1)</f>
        <v>1511</v>
      </c>
      <c r="H347" s="58">
        <f>INDEX(怪物基础属性模板!C:C,MATCH(主线怪物!$F347,怪物基础属性模板!$A:$A,0))*IFERROR(INDEX(怪物属性参数!R:R,MATCH(主线怪物!E347,怪物属性参数!R:R,0)),1)</f>
        <v>693</v>
      </c>
      <c r="I347" s="58">
        <f>INT(INDEX(怪物基础属性模板!D:D,MATCH(主线怪物!$F347,怪物基础属性模板!$A:$A,0))*IFERROR(INDEX(怪物属性参数!R:R,MATCH(主线怪物!E347,怪物属性参数!S:S,0)),1)*INDEX(主线关卡!E:E,MATCH(主线怪物!B347&amp;主线怪物!C347,主线关卡!A:A,0)))</f>
        <v>8155</v>
      </c>
      <c r="J347" s="58">
        <v>0</v>
      </c>
      <c r="K347" s="58">
        <v>0</v>
      </c>
      <c r="L347" s="58">
        <v>0</v>
      </c>
      <c r="M347" s="58">
        <v>0</v>
      </c>
      <c r="N347" s="58">
        <v>300</v>
      </c>
      <c r="O347" s="58">
        <v>0</v>
      </c>
      <c r="P347" s="58">
        <v>0</v>
      </c>
      <c r="Q347" s="58">
        <f>IFERROR(INDEX(怪物属性参数!AD:AD,MATCH(主线怪物!E347,怪物属性参数!Q:Q,0)),IF(MOD(A347,2)=0,1303015,1301001))</f>
        <v>1303005</v>
      </c>
      <c r="R347" s="15"/>
      <c r="S347" s="58" t="str">
        <f t="shared" si="22"/>
        <v>0</v>
      </c>
      <c r="T347" s="58">
        <f>IFERROR(INDEX(怪物属性参数!AA:AA,MATCH(主线怪物!E347,怪物属性参数!Q:Q,0)),"0")</f>
        <v>2</v>
      </c>
      <c r="U347" s="58">
        <f>IFERROR(INDEX(怪物属性参数!AB:AB,MATCH(主线怪物!E347,怪物属性参数!Q:Q,0)),"999")</f>
        <v>999</v>
      </c>
      <c r="V347" s="58">
        <f>IFERROR(INDEX(怪物属性参数!AC:AC,MATCH(主线怪物!E347,怪物属性参数!Q:Q,0)),"0")</f>
        <v>3</v>
      </c>
      <c r="W347" s="58" t="str">
        <f t="shared" si="23"/>
        <v>李轩辕</v>
      </c>
    </row>
    <row r="348" spans="1:23" ht="16.5" x14ac:dyDescent="0.2">
      <c r="A348" s="58">
        <f t="shared" si="24"/>
        <v>10345</v>
      </c>
      <c r="B348" s="58">
        <v>5</v>
      </c>
      <c r="C348" s="58">
        <f t="shared" si="25"/>
        <v>13</v>
      </c>
      <c r="D348" s="58" t="s">
        <v>40</v>
      </c>
      <c r="E348" s="58" t="str">
        <f>HLOOKUP(D348,主线关卡!$H:$M,MATCH(B348&amp;C348,主线关卡!$A:$A,0),FALSE)</f>
        <v>阎巧巧</v>
      </c>
      <c r="F348" s="58">
        <f>INDEX(主线关卡!D:D,MATCH(主线怪物!B348&amp;主线怪物!C348,主线关卡!A:A,0))</f>
        <v>58</v>
      </c>
      <c r="G348" s="58">
        <f>INDEX(怪物基础属性模板!B:B,MATCH(主线怪物!$F348,怪物基础属性模板!$A:$A,0))*IFERROR(INDEX(怪物属性参数!R:R,MATCH(主线怪物!E348,怪物属性参数!Q:Q,0)),1)</f>
        <v>1511</v>
      </c>
      <c r="H348" s="58">
        <f>INDEX(怪物基础属性模板!C:C,MATCH(主线怪物!$F348,怪物基础属性模板!$A:$A,0))*IFERROR(INDEX(怪物属性参数!R:R,MATCH(主线怪物!E348,怪物属性参数!R:R,0)),1)</f>
        <v>693</v>
      </c>
      <c r="I348" s="58">
        <f>INT(INDEX(怪物基础属性模板!D:D,MATCH(主线怪物!$F348,怪物基础属性模板!$A:$A,0))*IFERROR(INDEX(怪物属性参数!R:R,MATCH(主线怪物!E348,怪物属性参数!S:S,0)),1)*INDEX(主线关卡!E:E,MATCH(主线怪物!B348&amp;主线怪物!C348,主线关卡!A:A,0)))</f>
        <v>8155</v>
      </c>
      <c r="J348" s="58">
        <v>0</v>
      </c>
      <c r="K348" s="58">
        <v>0</v>
      </c>
      <c r="L348" s="58">
        <v>0</v>
      </c>
      <c r="M348" s="58">
        <v>0</v>
      </c>
      <c r="N348" s="58">
        <v>300</v>
      </c>
      <c r="O348" s="58">
        <v>0</v>
      </c>
      <c r="P348" s="58">
        <v>0</v>
      </c>
      <c r="Q348" s="58" t="str">
        <f>IFERROR(INDEX(怪物属性参数!AD:AD,MATCH(主线怪物!E348,怪物属性参数!Q:Q,0)),IF(MOD(A348,2)=0,1303015,1301001))</f>
        <v>1301015#1302015</v>
      </c>
      <c r="R348" s="15"/>
      <c r="S348" s="58">
        <f t="shared" si="22"/>
        <v>10346</v>
      </c>
      <c r="T348" s="58">
        <f>IFERROR(INDEX(怪物属性参数!AA:AA,MATCH(主线怪物!E348,怪物属性参数!Q:Q,0)),"0")</f>
        <v>0</v>
      </c>
      <c r="U348" s="58">
        <f>IFERROR(INDEX(怪物属性参数!AB:AB,MATCH(主线怪物!E348,怪物属性参数!Q:Q,0)),"999")</f>
        <v>999</v>
      </c>
      <c r="V348" s="58">
        <f>IFERROR(INDEX(怪物属性参数!AC:AC,MATCH(主线怪物!E348,怪物属性参数!Q:Q,0)),"0")</f>
        <v>0</v>
      </c>
      <c r="W348" s="58" t="str">
        <f t="shared" si="23"/>
        <v>阎巧巧</v>
      </c>
    </row>
    <row r="349" spans="1:23" ht="16.5" x14ac:dyDescent="0.2">
      <c r="A349" s="58">
        <f t="shared" si="24"/>
        <v>10346</v>
      </c>
      <c r="B349" s="58">
        <v>5</v>
      </c>
      <c r="C349" s="58">
        <f t="shared" si="25"/>
        <v>13</v>
      </c>
      <c r="D349" s="58" t="s">
        <v>37</v>
      </c>
      <c r="E349" s="58" t="str">
        <f>HLOOKUP(D349,主线关卡!$H:$M,MATCH(B349&amp;C349,主线关卡!$A:$A,0),FALSE)</f>
        <v>烈风螳螂</v>
      </c>
      <c r="F349" s="58">
        <f>INDEX(主线关卡!D:D,MATCH(主线怪物!B349&amp;主线怪物!C349,主线关卡!A:A,0))</f>
        <v>58</v>
      </c>
      <c r="G349" s="58">
        <f>INDEX(怪物基础属性模板!B:B,MATCH(主线怪物!$F349,怪物基础属性模板!$A:$A,0))*IFERROR(INDEX(怪物属性参数!R:R,MATCH(主线怪物!E349,怪物属性参数!Q:Q,0)),1)</f>
        <v>1511</v>
      </c>
      <c r="H349" s="58">
        <f>INDEX(怪物基础属性模板!C:C,MATCH(主线怪物!$F349,怪物基础属性模板!$A:$A,0))*IFERROR(INDEX(怪物属性参数!R:R,MATCH(主线怪物!E349,怪物属性参数!R:R,0)),1)</f>
        <v>693</v>
      </c>
      <c r="I349" s="58">
        <f>INT(INDEX(怪物基础属性模板!D:D,MATCH(主线怪物!$F349,怪物基础属性模板!$A:$A,0))*IFERROR(INDEX(怪物属性参数!R:R,MATCH(主线怪物!E349,怪物属性参数!S:S,0)),1)*INDEX(主线关卡!E:E,MATCH(主线怪物!B349&amp;主线怪物!C349,主线关卡!A:A,0)))</f>
        <v>8155</v>
      </c>
      <c r="J349" s="58">
        <v>0</v>
      </c>
      <c r="K349" s="58">
        <v>0</v>
      </c>
      <c r="L349" s="58">
        <v>0</v>
      </c>
      <c r="M349" s="58">
        <v>0</v>
      </c>
      <c r="N349" s="58">
        <v>300</v>
      </c>
      <c r="O349" s="58">
        <v>0</v>
      </c>
      <c r="P349" s="58">
        <v>0</v>
      </c>
      <c r="Q349" s="58">
        <f>IFERROR(INDEX(怪物属性参数!AD:AD,MATCH(主线怪物!E349,怪物属性参数!Q:Q,0)),IF(MOD(A349,2)=0,1303015,1301001))</f>
        <v>1303021</v>
      </c>
      <c r="R349" s="15"/>
      <c r="S349" s="58" t="str">
        <f t="shared" si="22"/>
        <v>0</v>
      </c>
      <c r="T349" s="58">
        <f>IFERROR(INDEX(怪物属性参数!AA:AA,MATCH(主线怪物!E349,怪物属性参数!Q:Q,0)),"0")</f>
        <v>6</v>
      </c>
      <c r="U349" s="58">
        <f>IFERROR(INDEX(怪物属性参数!AB:AB,MATCH(主线怪物!E349,怪物属性参数!Q:Q,0)),"999")</f>
        <v>999</v>
      </c>
      <c r="V349" s="58">
        <f>IFERROR(INDEX(怪物属性参数!AC:AC,MATCH(主线怪物!E349,怪物属性参数!Q:Q,0)),"0")</f>
        <v>2</v>
      </c>
      <c r="W349" s="58" t="str">
        <f t="shared" si="23"/>
        <v>烈风螳螂</v>
      </c>
    </row>
    <row r="350" spans="1:23" ht="16.5" x14ac:dyDescent="0.2">
      <c r="A350" s="58">
        <f t="shared" si="24"/>
        <v>10347</v>
      </c>
      <c r="B350" s="58">
        <v>5</v>
      </c>
      <c r="C350" s="58">
        <f t="shared" si="25"/>
        <v>13</v>
      </c>
      <c r="D350" s="58" t="s">
        <v>41</v>
      </c>
      <c r="E350" s="58" t="str">
        <f>HLOOKUP(D350,主线关卡!$H:$M,MATCH(B350&amp;C350,主线关卡!$A:$A,0),FALSE)</f>
        <v>战斗曹焱兵</v>
      </c>
      <c r="F350" s="58">
        <f>INDEX(主线关卡!D:D,MATCH(主线怪物!B350&amp;主线怪物!C350,主线关卡!A:A,0))</f>
        <v>58</v>
      </c>
      <c r="G350" s="58">
        <f>INDEX(怪物基础属性模板!B:B,MATCH(主线怪物!$F350,怪物基础属性模板!$A:$A,0))*IFERROR(INDEX(怪物属性参数!R:R,MATCH(主线怪物!E350,怪物属性参数!Q:Q,0)),1)</f>
        <v>1511</v>
      </c>
      <c r="H350" s="58">
        <f>INDEX(怪物基础属性模板!C:C,MATCH(主线怪物!$F350,怪物基础属性模板!$A:$A,0))*IFERROR(INDEX(怪物属性参数!R:R,MATCH(主线怪物!E350,怪物属性参数!R:R,0)),1)</f>
        <v>693</v>
      </c>
      <c r="I350" s="58">
        <f>INT(INDEX(怪物基础属性模板!D:D,MATCH(主线怪物!$F350,怪物基础属性模板!$A:$A,0))*IFERROR(INDEX(怪物属性参数!R:R,MATCH(主线怪物!E350,怪物属性参数!S:S,0)),1)*INDEX(主线关卡!E:E,MATCH(主线怪物!B350&amp;主线怪物!C350,主线关卡!A:A,0)))</f>
        <v>8155</v>
      </c>
      <c r="J350" s="58">
        <v>0</v>
      </c>
      <c r="K350" s="58">
        <v>0</v>
      </c>
      <c r="L350" s="58">
        <v>0</v>
      </c>
      <c r="M350" s="58">
        <v>0</v>
      </c>
      <c r="N350" s="58">
        <v>300</v>
      </c>
      <c r="O350" s="58">
        <v>0</v>
      </c>
      <c r="P350" s="58">
        <v>0</v>
      </c>
      <c r="Q350" s="58" t="str">
        <f>IFERROR(INDEX(怪物属性参数!AD:AD,MATCH(主线怪物!E350,怪物属性参数!Q:Q,0)),IF(MOD(A350,2)=0,1303015,1301001))</f>
        <v>1301007#1302007</v>
      </c>
      <c r="R350" s="15"/>
      <c r="S350" s="58">
        <f t="shared" si="22"/>
        <v>10348</v>
      </c>
      <c r="T350" s="58">
        <f>IFERROR(INDEX(怪物属性参数!AA:AA,MATCH(主线怪物!E350,怪物属性参数!Q:Q,0)),"0")</f>
        <v>0</v>
      </c>
      <c r="U350" s="58">
        <f>IFERROR(INDEX(怪物属性参数!AB:AB,MATCH(主线怪物!E350,怪物属性参数!Q:Q,0)),"999")</f>
        <v>999</v>
      </c>
      <c r="V350" s="58">
        <f>IFERROR(INDEX(怪物属性参数!AC:AC,MATCH(主线怪物!E350,怪物属性参数!Q:Q,0)),"0")</f>
        <v>0</v>
      </c>
      <c r="W350" s="58" t="str">
        <f t="shared" si="23"/>
        <v>战斗曹焱兵</v>
      </c>
    </row>
    <row r="351" spans="1:23" ht="16.5" x14ac:dyDescent="0.2">
      <c r="A351" s="58">
        <f t="shared" si="24"/>
        <v>10348</v>
      </c>
      <c r="B351" s="58">
        <v>5</v>
      </c>
      <c r="C351" s="58">
        <f t="shared" si="25"/>
        <v>13</v>
      </c>
      <c r="D351" s="58" t="s">
        <v>38</v>
      </c>
      <c r="E351" s="58" t="str">
        <f>HLOOKUP(D351,主线关卡!$H:$M,MATCH(B351&amp;C351,主线关卡!$A:$A,0),FALSE)</f>
        <v>典韦</v>
      </c>
      <c r="F351" s="58">
        <f>INDEX(主线关卡!D:D,MATCH(主线怪物!B351&amp;主线怪物!C351,主线关卡!A:A,0))</f>
        <v>58</v>
      </c>
      <c r="G351" s="58">
        <f>INDEX(怪物基础属性模板!B:B,MATCH(主线怪物!$F351,怪物基础属性模板!$A:$A,0))*IFERROR(INDEX(怪物属性参数!R:R,MATCH(主线怪物!E351,怪物属性参数!Q:Q,0)),1)</f>
        <v>1511</v>
      </c>
      <c r="H351" s="58">
        <f>INDEX(怪物基础属性模板!C:C,MATCH(主线怪物!$F351,怪物基础属性模板!$A:$A,0))*IFERROR(INDEX(怪物属性参数!R:R,MATCH(主线怪物!E351,怪物属性参数!R:R,0)),1)</f>
        <v>693</v>
      </c>
      <c r="I351" s="58">
        <f>INT(INDEX(怪物基础属性模板!D:D,MATCH(主线怪物!$F351,怪物基础属性模板!$A:$A,0))*IFERROR(INDEX(怪物属性参数!R:R,MATCH(主线怪物!E351,怪物属性参数!S:S,0)),1)*INDEX(主线关卡!E:E,MATCH(主线怪物!B351&amp;主线怪物!C351,主线关卡!A:A,0)))</f>
        <v>8155</v>
      </c>
      <c r="J351" s="58">
        <v>0</v>
      </c>
      <c r="K351" s="58">
        <v>0</v>
      </c>
      <c r="L351" s="58">
        <v>0</v>
      </c>
      <c r="M351" s="58">
        <v>0</v>
      </c>
      <c r="N351" s="58">
        <v>300</v>
      </c>
      <c r="O351" s="58">
        <v>0</v>
      </c>
      <c r="P351" s="58">
        <v>0</v>
      </c>
      <c r="Q351" s="58">
        <f>IFERROR(INDEX(怪物属性参数!AD:AD,MATCH(主线怪物!E351,怪物属性参数!Q:Q,0)),IF(MOD(A351,2)=0,1303015,1301001))</f>
        <v>1303003</v>
      </c>
      <c r="R351" s="15"/>
      <c r="S351" s="58" t="str">
        <f t="shared" si="22"/>
        <v>0</v>
      </c>
      <c r="T351" s="58">
        <f>IFERROR(INDEX(怪物属性参数!AA:AA,MATCH(主线怪物!E351,怪物属性参数!Q:Q,0)),"0")</f>
        <v>4</v>
      </c>
      <c r="U351" s="58">
        <f>IFERROR(INDEX(怪物属性参数!AB:AB,MATCH(主线怪物!E351,怪物属性参数!Q:Q,0)),"999")</f>
        <v>999</v>
      </c>
      <c r="V351" s="58">
        <f>IFERROR(INDEX(怪物属性参数!AC:AC,MATCH(主线怪物!E351,怪物属性参数!Q:Q,0)),"0")</f>
        <v>2</v>
      </c>
      <c r="W351" s="58" t="str">
        <f t="shared" si="23"/>
        <v>典韦</v>
      </c>
    </row>
    <row r="352" spans="1:23" ht="16.5" x14ac:dyDescent="0.2">
      <c r="A352" s="58">
        <f t="shared" si="24"/>
        <v>10349</v>
      </c>
      <c r="B352" s="58">
        <v>5</v>
      </c>
      <c r="C352" s="58">
        <f t="shared" si="25"/>
        <v>14</v>
      </c>
      <c r="D352" s="58" t="s">
        <v>39</v>
      </c>
      <c r="E352" s="58" t="str">
        <f>HLOOKUP(D352,主线关卡!$H:$M,MATCH(B352&amp;C352,主线关卡!$A:$A,0),FALSE)</f>
        <v>战斗夏玲</v>
      </c>
      <c r="F352" s="58">
        <f>INDEX(主线关卡!D:D,MATCH(主线怪物!B352&amp;主线怪物!C352,主线关卡!A:A,0))</f>
        <v>59</v>
      </c>
      <c r="G352" s="58">
        <f>INDEX(怪物基础属性模板!B:B,MATCH(主线怪物!$F352,怪物基础属性模板!$A:$A,0))*IFERROR(INDEX(怪物属性参数!R:R,MATCH(主线怪物!E352,怪物属性参数!Q:Q,0)),1)</f>
        <v>1541</v>
      </c>
      <c r="H352" s="58">
        <f>INDEX(怪物基础属性模板!C:C,MATCH(主线怪物!$F352,怪物基础属性模板!$A:$A,0))*IFERROR(INDEX(怪物属性参数!R:R,MATCH(主线怪物!E352,怪物属性参数!R:R,0)),1)</f>
        <v>708</v>
      </c>
      <c r="I352" s="58">
        <f>INT(INDEX(怪物基础属性模板!D:D,MATCH(主线怪物!$F352,怪物基础属性模板!$A:$A,0))*IFERROR(INDEX(怪物属性参数!R:R,MATCH(主线怪物!E352,怪物属性参数!S:S,0)),1)*INDEX(主线关卡!E:E,MATCH(主线怪物!B352&amp;主线怪物!C352,主线关卡!A:A,0)))</f>
        <v>8305</v>
      </c>
      <c r="J352" s="58">
        <v>0</v>
      </c>
      <c r="K352" s="58">
        <v>0</v>
      </c>
      <c r="L352" s="58">
        <v>0</v>
      </c>
      <c r="M352" s="58">
        <v>0</v>
      </c>
      <c r="N352" s="58">
        <v>300</v>
      </c>
      <c r="O352" s="58">
        <v>0</v>
      </c>
      <c r="P352" s="58">
        <v>0</v>
      </c>
      <c r="Q352" s="58" t="str">
        <f>IFERROR(INDEX(怪物属性参数!AD:AD,MATCH(主线怪物!E352,怪物属性参数!Q:Q,0)),IF(MOD(A352,2)=0,1303015,1301001))</f>
        <v>1301003#1302003</v>
      </c>
      <c r="R352" s="15"/>
      <c r="S352" s="58">
        <f t="shared" si="22"/>
        <v>10350</v>
      </c>
      <c r="T352" s="58">
        <f>IFERROR(INDEX(怪物属性参数!AA:AA,MATCH(主线怪物!E352,怪物属性参数!Q:Q,0)),"0")</f>
        <v>0</v>
      </c>
      <c r="U352" s="58">
        <f>IFERROR(INDEX(怪物属性参数!AB:AB,MATCH(主线怪物!E352,怪物属性参数!Q:Q,0)),"999")</f>
        <v>999</v>
      </c>
      <c r="V352" s="58">
        <f>IFERROR(INDEX(怪物属性参数!AC:AC,MATCH(主线怪物!E352,怪物属性参数!Q:Q,0)),"0")</f>
        <v>0</v>
      </c>
      <c r="W352" s="58" t="str">
        <f t="shared" si="23"/>
        <v>战斗夏玲</v>
      </c>
    </row>
    <row r="353" spans="1:23" ht="16.5" x14ac:dyDescent="0.2">
      <c r="A353" s="58">
        <f t="shared" si="24"/>
        <v>10350</v>
      </c>
      <c r="B353" s="58">
        <v>5</v>
      </c>
      <c r="C353" s="58">
        <f t="shared" si="25"/>
        <v>14</v>
      </c>
      <c r="D353" s="58" t="s">
        <v>36</v>
      </c>
      <c r="E353" s="58" t="str">
        <f>HLOOKUP(D353,主线关卡!$H:$M,MATCH(B353&amp;C353,主线关卡!$A:$A,0),FALSE)</f>
        <v>李轩辕</v>
      </c>
      <c r="F353" s="58">
        <f>INDEX(主线关卡!D:D,MATCH(主线怪物!B353&amp;主线怪物!C353,主线关卡!A:A,0))</f>
        <v>59</v>
      </c>
      <c r="G353" s="58">
        <f>INDEX(怪物基础属性模板!B:B,MATCH(主线怪物!$F353,怪物基础属性模板!$A:$A,0))*IFERROR(INDEX(怪物属性参数!R:R,MATCH(主线怪物!E353,怪物属性参数!Q:Q,0)),1)</f>
        <v>1541</v>
      </c>
      <c r="H353" s="58">
        <f>INDEX(怪物基础属性模板!C:C,MATCH(主线怪物!$F353,怪物基础属性模板!$A:$A,0))*IFERROR(INDEX(怪物属性参数!R:R,MATCH(主线怪物!E353,怪物属性参数!R:R,0)),1)</f>
        <v>708</v>
      </c>
      <c r="I353" s="58">
        <f>INT(INDEX(怪物基础属性模板!D:D,MATCH(主线怪物!$F353,怪物基础属性模板!$A:$A,0))*IFERROR(INDEX(怪物属性参数!R:R,MATCH(主线怪物!E353,怪物属性参数!S:S,0)),1)*INDEX(主线关卡!E:E,MATCH(主线怪物!B353&amp;主线怪物!C353,主线关卡!A:A,0)))</f>
        <v>8305</v>
      </c>
      <c r="J353" s="58">
        <v>0</v>
      </c>
      <c r="K353" s="58">
        <v>0</v>
      </c>
      <c r="L353" s="58">
        <v>0</v>
      </c>
      <c r="M353" s="58">
        <v>0</v>
      </c>
      <c r="N353" s="58">
        <v>300</v>
      </c>
      <c r="O353" s="58">
        <v>0</v>
      </c>
      <c r="P353" s="58">
        <v>0</v>
      </c>
      <c r="Q353" s="58">
        <f>IFERROR(INDEX(怪物属性参数!AD:AD,MATCH(主线怪物!E353,怪物属性参数!Q:Q,0)),IF(MOD(A353,2)=0,1303015,1301001))</f>
        <v>1303005</v>
      </c>
      <c r="R353" s="15"/>
      <c r="S353" s="58" t="str">
        <f t="shared" si="22"/>
        <v>0</v>
      </c>
      <c r="T353" s="58">
        <f>IFERROR(INDEX(怪物属性参数!AA:AA,MATCH(主线怪物!E353,怪物属性参数!Q:Q,0)),"0")</f>
        <v>2</v>
      </c>
      <c r="U353" s="58">
        <f>IFERROR(INDEX(怪物属性参数!AB:AB,MATCH(主线怪物!E353,怪物属性参数!Q:Q,0)),"999")</f>
        <v>999</v>
      </c>
      <c r="V353" s="58">
        <f>IFERROR(INDEX(怪物属性参数!AC:AC,MATCH(主线怪物!E353,怪物属性参数!Q:Q,0)),"0")</f>
        <v>3</v>
      </c>
      <c r="W353" s="58" t="str">
        <f t="shared" si="23"/>
        <v>李轩辕</v>
      </c>
    </row>
    <row r="354" spans="1:23" ht="16.5" x14ac:dyDescent="0.2">
      <c r="A354" s="58">
        <f t="shared" si="24"/>
        <v>10351</v>
      </c>
      <c r="B354" s="58">
        <v>5</v>
      </c>
      <c r="C354" s="58">
        <f t="shared" si="25"/>
        <v>14</v>
      </c>
      <c r="D354" s="58" t="s">
        <v>40</v>
      </c>
      <c r="E354" s="58" t="str">
        <f>HLOOKUP(D354,主线关卡!$H:$M,MATCH(B354&amp;C354,主线关卡!$A:$A,0),FALSE)</f>
        <v>刘羽禅</v>
      </c>
      <c r="F354" s="58">
        <f>INDEX(主线关卡!D:D,MATCH(主线怪物!B354&amp;主线怪物!C354,主线关卡!A:A,0))</f>
        <v>59</v>
      </c>
      <c r="G354" s="58">
        <f>INDEX(怪物基础属性模板!B:B,MATCH(主线怪物!$F354,怪物基础属性模板!$A:$A,0))*IFERROR(INDEX(怪物属性参数!R:R,MATCH(主线怪物!E354,怪物属性参数!Q:Q,0)),1)</f>
        <v>1541</v>
      </c>
      <c r="H354" s="58">
        <f>INDEX(怪物基础属性模板!C:C,MATCH(主线怪物!$F354,怪物基础属性模板!$A:$A,0))*IFERROR(INDEX(怪物属性参数!R:R,MATCH(主线怪物!E354,怪物属性参数!R:R,0)),1)</f>
        <v>708</v>
      </c>
      <c r="I354" s="58">
        <f>INT(INDEX(怪物基础属性模板!D:D,MATCH(主线怪物!$F354,怪物基础属性模板!$A:$A,0))*IFERROR(INDEX(怪物属性参数!R:R,MATCH(主线怪物!E354,怪物属性参数!S:S,0)),1)*INDEX(主线关卡!E:E,MATCH(主线怪物!B354&amp;主线怪物!C354,主线关卡!A:A,0)))</f>
        <v>8305</v>
      </c>
      <c r="J354" s="58">
        <v>0</v>
      </c>
      <c r="K354" s="58">
        <v>0</v>
      </c>
      <c r="L354" s="58">
        <v>0</v>
      </c>
      <c r="M354" s="58">
        <v>0</v>
      </c>
      <c r="N354" s="58">
        <v>300</v>
      </c>
      <c r="O354" s="58">
        <v>0</v>
      </c>
      <c r="P354" s="58">
        <v>0</v>
      </c>
      <c r="Q354" s="58" t="str">
        <f>IFERROR(INDEX(怪物属性参数!AD:AD,MATCH(主线怪物!E354,怪物属性参数!Q:Q,0)),IF(MOD(A354,2)=0,1303015,1301001))</f>
        <v>1301005#1302005</v>
      </c>
      <c r="R354" s="15"/>
      <c r="S354" s="58">
        <f t="shared" si="22"/>
        <v>10352</v>
      </c>
      <c r="T354" s="58">
        <f>IFERROR(INDEX(怪物属性参数!AA:AA,MATCH(主线怪物!E354,怪物属性参数!Q:Q,0)),"0")</f>
        <v>0</v>
      </c>
      <c r="U354" s="58">
        <f>IFERROR(INDEX(怪物属性参数!AB:AB,MATCH(主线怪物!E354,怪物属性参数!Q:Q,0)),"999")</f>
        <v>999</v>
      </c>
      <c r="V354" s="58">
        <f>IFERROR(INDEX(怪物属性参数!AC:AC,MATCH(主线怪物!E354,怪物属性参数!Q:Q,0)),"0")</f>
        <v>0</v>
      </c>
      <c r="W354" s="58" t="str">
        <f t="shared" si="23"/>
        <v>刘羽禅</v>
      </c>
    </row>
    <row r="355" spans="1:23" ht="16.5" x14ac:dyDescent="0.2">
      <c r="A355" s="58">
        <f t="shared" si="24"/>
        <v>10352</v>
      </c>
      <c r="B355" s="58">
        <v>5</v>
      </c>
      <c r="C355" s="58">
        <f t="shared" si="25"/>
        <v>14</v>
      </c>
      <c r="D355" s="58" t="s">
        <v>37</v>
      </c>
      <c r="E355" s="58" t="str">
        <f>HLOOKUP(D355,主线关卡!$H:$M,MATCH(B355&amp;C355,主线关卡!$A:$A,0),FALSE)</f>
        <v>张飞</v>
      </c>
      <c r="F355" s="58">
        <f>INDEX(主线关卡!D:D,MATCH(主线怪物!B355&amp;主线怪物!C355,主线关卡!A:A,0))</f>
        <v>59</v>
      </c>
      <c r="G355" s="58">
        <f>INDEX(怪物基础属性模板!B:B,MATCH(主线怪物!$F355,怪物基础属性模板!$A:$A,0))*IFERROR(INDEX(怪物属性参数!R:R,MATCH(主线怪物!E355,怪物属性参数!Q:Q,0)),1)</f>
        <v>1541</v>
      </c>
      <c r="H355" s="58">
        <f>INDEX(怪物基础属性模板!C:C,MATCH(主线怪物!$F355,怪物基础属性模板!$A:$A,0))*IFERROR(INDEX(怪物属性参数!R:R,MATCH(主线怪物!E355,怪物属性参数!R:R,0)),1)</f>
        <v>708</v>
      </c>
      <c r="I355" s="58">
        <f>INT(INDEX(怪物基础属性模板!D:D,MATCH(主线怪物!$F355,怪物基础属性模板!$A:$A,0))*IFERROR(INDEX(怪物属性参数!R:R,MATCH(主线怪物!E355,怪物属性参数!S:S,0)),1)*INDEX(主线关卡!E:E,MATCH(主线怪物!B355&amp;主线怪物!C355,主线关卡!A:A,0)))</f>
        <v>8305</v>
      </c>
      <c r="J355" s="58">
        <v>0</v>
      </c>
      <c r="K355" s="58">
        <v>0</v>
      </c>
      <c r="L355" s="58">
        <v>0</v>
      </c>
      <c r="M355" s="58">
        <v>0</v>
      </c>
      <c r="N355" s="58">
        <v>300</v>
      </c>
      <c r="O355" s="58">
        <v>0</v>
      </c>
      <c r="P355" s="58">
        <v>0</v>
      </c>
      <c r="Q355" s="58">
        <f>IFERROR(INDEX(怪物属性参数!AD:AD,MATCH(主线怪物!E355,怪物属性参数!Q:Q,0)),IF(MOD(A355,2)=0,1303015,1301001))</f>
        <v>1303011</v>
      </c>
      <c r="R355" s="15"/>
      <c r="S355" s="58" t="str">
        <f t="shared" si="22"/>
        <v>0</v>
      </c>
      <c r="T355" s="58">
        <f>IFERROR(INDEX(怪物属性参数!AA:AA,MATCH(主线怪物!E355,怪物属性参数!Q:Q,0)),"0")</f>
        <v>4</v>
      </c>
      <c r="U355" s="58">
        <f>IFERROR(INDEX(怪物属性参数!AB:AB,MATCH(主线怪物!E355,怪物属性参数!Q:Q,0)),"999")</f>
        <v>999</v>
      </c>
      <c r="V355" s="58">
        <f>IFERROR(INDEX(怪物属性参数!AC:AC,MATCH(主线怪物!E355,怪物属性参数!Q:Q,0)),"0")</f>
        <v>2</v>
      </c>
      <c r="W355" s="58" t="str">
        <f t="shared" si="23"/>
        <v>张飞</v>
      </c>
    </row>
    <row r="356" spans="1:23" ht="16.5" x14ac:dyDescent="0.2">
      <c r="A356" s="58">
        <f t="shared" si="24"/>
        <v>10353</v>
      </c>
      <c r="B356" s="58">
        <v>5</v>
      </c>
      <c r="C356" s="58">
        <f t="shared" si="25"/>
        <v>14</v>
      </c>
      <c r="D356" s="58" t="s">
        <v>41</v>
      </c>
      <c r="E356" s="58" t="str">
        <f>HLOOKUP(D356,主线关卡!$H:$M,MATCH(B356&amp;C356,主线关卡!$A:$A,0),FALSE)</f>
        <v>战斗曹焱兵</v>
      </c>
      <c r="F356" s="58">
        <f>INDEX(主线关卡!D:D,MATCH(主线怪物!B356&amp;主线怪物!C356,主线关卡!A:A,0))</f>
        <v>59</v>
      </c>
      <c r="G356" s="58">
        <f>INDEX(怪物基础属性模板!B:B,MATCH(主线怪物!$F356,怪物基础属性模板!$A:$A,0))*IFERROR(INDEX(怪物属性参数!R:R,MATCH(主线怪物!E356,怪物属性参数!Q:Q,0)),1)</f>
        <v>1541</v>
      </c>
      <c r="H356" s="58">
        <f>INDEX(怪物基础属性模板!C:C,MATCH(主线怪物!$F356,怪物基础属性模板!$A:$A,0))*IFERROR(INDEX(怪物属性参数!R:R,MATCH(主线怪物!E356,怪物属性参数!R:R,0)),1)</f>
        <v>708</v>
      </c>
      <c r="I356" s="58">
        <f>INT(INDEX(怪物基础属性模板!D:D,MATCH(主线怪物!$F356,怪物基础属性模板!$A:$A,0))*IFERROR(INDEX(怪物属性参数!R:R,MATCH(主线怪物!E356,怪物属性参数!S:S,0)),1)*INDEX(主线关卡!E:E,MATCH(主线怪物!B356&amp;主线怪物!C356,主线关卡!A:A,0)))</f>
        <v>8305</v>
      </c>
      <c r="J356" s="58">
        <v>0</v>
      </c>
      <c r="K356" s="58">
        <v>0</v>
      </c>
      <c r="L356" s="58">
        <v>0</v>
      </c>
      <c r="M356" s="58">
        <v>0</v>
      </c>
      <c r="N356" s="58">
        <v>300</v>
      </c>
      <c r="O356" s="58">
        <v>0</v>
      </c>
      <c r="P356" s="58">
        <v>0</v>
      </c>
      <c r="Q356" s="58" t="str">
        <f>IFERROR(INDEX(怪物属性参数!AD:AD,MATCH(主线怪物!E356,怪物属性参数!Q:Q,0)),IF(MOD(A356,2)=0,1303015,1301001))</f>
        <v>1301007#1302007</v>
      </c>
      <c r="R356" s="15"/>
      <c r="S356" s="58">
        <f t="shared" si="22"/>
        <v>10354</v>
      </c>
      <c r="T356" s="58">
        <f>IFERROR(INDEX(怪物属性参数!AA:AA,MATCH(主线怪物!E356,怪物属性参数!Q:Q,0)),"0")</f>
        <v>0</v>
      </c>
      <c r="U356" s="58">
        <f>IFERROR(INDEX(怪物属性参数!AB:AB,MATCH(主线怪物!E356,怪物属性参数!Q:Q,0)),"999")</f>
        <v>999</v>
      </c>
      <c r="V356" s="58">
        <f>IFERROR(INDEX(怪物属性参数!AC:AC,MATCH(主线怪物!E356,怪物属性参数!Q:Q,0)),"0")</f>
        <v>0</v>
      </c>
      <c r="W356" s="58" t="str">
        <f t="shared" si="23"/>
        <v>战斗曹焱兵</v>
      </c>
    </row>
    <row r="357" spans="1:23" ht="16.5" x14ac:dyDescent="0.2">
      <c r="A357" s="58">
        <f t="shared" si="24"/>
        <v>10354</v>
      </c>
      <c r="B357" s="58">
        <v>5</v>
      </c>
      <c r="C357" s="58">
        <f t="shared" si="25"/>
        <v>14</v>
      </c>
      <c r="D357" s="58" t="s">
        <v>38</v>
      </c>
      <c r="E357" s="58" t="str">
        <f>HLOOKUP(D357,主线关卡!$H:$M,MATCH(B357&amp;C357,主线关卡!$A:$A,0),FALSE)</f>
        <v>夏侯惇</v>
      </c>
      <c r="F357" s="58">
        <f>INDEX(主线关卡!D:D,MATCH(主线怪物!B357&amp;主线怪物!C357,主线关卡!A:A,0))</f>
        <v>59</v>
      </c>
      <c r="G357" s="58">
        <f>INDEX(怪物基础属性模板!B:B,MATCH(主线怪物!$F357,怪物基础属性模板!$A:$A,0))*IFERROR(INDEX(怪物属性参数!R:R,MATCH(主线怪物!E357,怪物属性参数!Q:Q,0)),1)</f>
        <v>1541</v>
      </c>
      <c r="H357" s="58">
        <f>INDEX(怪物基础属性模板!C:C,MATCH(主线怪物!$F357,怪物基础属性模板!$A:$A,0))*IFERROR(INDEX(怪物属性参数!R:R,MATCH(主线怪物!E357,怪物属性参数!R:R,0)),1)</f>
        <v>708</v>
      </c>
      <c r="I357" s="58">
        <f>INT(INDEX(怪物基础属性模板!D:D,MATCH(主线怪物!$F357,怪物基础属性模板!$A:$A,0))*IFERROR(INDEX(怪物属性参数!R:R,MATCH(主线怪物!E357,怪物属性参数!S:S,0)),1)*INDEX(主线关卡!E:E,MATCH(主线怪物!B357&amp;主线怪物!C357,主线关卡!A:A,0)))</f>
        <v>8305</v>
      </c>
      <c r="J357" s="58">
        <v>0</v>
      </c>
      <c r="K357" s="58">
        <v>0</v>
      </c>
      <c r="L357" s="58">
        <v>0</v>
      </c>
      <c r="M357" s="58">
        <v>0</v>
      </c>
      <c r="N357" s="58">
        <v>300</v>
      </c>
      <c r="O357" s="58">
        <v>0</v>
      </c>
      <c r="P357" s="58">
        <v>0</v>
      </c>
      <c r="Q357" s="58">
        <f>IFERROR(INDEX(怪物属性参数!AD:AD,MATCH(主线怪物!E357,怪物属性参数!Q:Q,0)),IF(MOD(A357,2)=0,1303015,1301001))</f>
        <v>1303012</v>
      </c>
      <c r="R357" s="15"/>
      <c r="S357" s="58" t="str">
        <f t="shared" si="22"/>
        <v>0</v>
      </c>
      <c r="T357" s="58">
        <f>IFERROR(INDEX(怪物属性参数!AA:AA,MATCH(主线怪物!E357,怪物属性参数!Q:Q,0)),"0")</f>
        <v>6</v>
      </c>
      <c r="U357" s="58">
        <f>IFERROR(INDEX(怪物属性参数!AB:AB,MATCH(主线怪物!E357,怪物属性参数!Q:Q,0)),"999")</f>
        <v>999</v>
      </c>
      <c r="V357" s="58">
        <f>IFERROR(INDEX(怪物属性参数!AC:AC,MATCH(主线怪物!E357,怪物属性参数!Q:Q,0)),"0")</f>
        <v>1</v>
      </c>
      <c r="W357" s="58" t="str">
        <f t="shared" si="23"/>
        <v>夏侯惇</v>
      </c>
    </row>
    <row r="358" spans="1:23" ht="16.5" x14ac:dyDescent="0.2">
      <c r="A358" s="58">
        <f t="shared" si="24"/>
        <v>10355</v>
      </c>
      <c r="B358" s="58">
        <v>5</v>
      </c>
      <c r="C358" s="58">
        <f t="shared" si="25"/>
        <v>15</v>
      </c>
      <c r="D358" s="58" t="s">
        <v>39</v>
      </c>
      <c r="E358" s="58" t="str">
        <f>HLOOKUP(D358,主线关卡!$H:$M,MATCH(B358&amp;C358,主线关卡!$A:$A,0),FALSE)</f>
        <v/>
      </c>
      <c r="F358" s="58">
        <f>INDEX(主线关卡!D:D,MATCH(主线怪物!B358&amp;主线怪物!C358,主线关卡!A:A,0))</f>
        <v>60</v>
      </c>
      <c r="G358" s="58">
        <f>INDEX(怪物基础属性模板!B:B,MATCH(主线怪物!$F358,怪物基础属性模板!$A:$A,0))*IFERROR(INDEX(怪物属性参数!R:R,MATCH(主线怪物!E358,怪物属性参数!Q:Q,0)),1)</f>
        <v>1571</v>
      </c>
      <c r="H358" s="58">
        <f>INDEX(怪物基础属性模板!C:C,MATCH(主线怪物!$F358,怪物基础属性模板!$A:$A,0))*IFERROR(INDEX(怪物属性参数!R:R,MATCH(主线怪物!E358,怪物属性参数!R:R,0)),1)</f>
        <v>723</v>
      </c>
      <c r="I358" s="58">
        <f>INT(INDEX(怪物基础属性模板!D:D,MATCH(主线怪物!$F358,怪物基础属性模板!$A:$A,0))*IFERROR(INDEX(怪物属性参数!R:R,MATCH(主线怪物!E358,怪物属性参数!S:S,0)),1)*INDEX(主线关卡!E:E,MATCH(主线怪物!B358&amp;主线怪物!C358,主线关卡!A:A,0)))</f>
        <v>8455</v>
      </c>
      <c r="J358" s="58">
        <v>0</v>
      </c>
      <c r="K358" s="58">
        <v>0</v>
      </c>
      <c r="L358" s="58">
        <v>0</v>
      </c>
      <c r="M358" s="58">
        <v>0</v>
      </c>
      <c r="N358" s="58">
        <v>300</v>
      </c>
      <c r="O358" s="58">
        <v>0</v>
      </c>
      <c r="P358" s="58">
        <v>0</v>
      </c>
      <c r="Q358" s="58">
        <f>IFERROR(INDEX(怪物属性参数!AD:AD,MATCH(主线怪物!E358,怪物属性参数!Q:Q,0)),IF(MOD(A358,2)=0,1303015,1301001))</f>
        <v>1301001</v>
      </c>
      <c r="R358" s="15"/>
      <c r="S358" s="58" t="str">
        <f t="shared" si="22"/>
        <v>0</v>
      </c>
      <c r="T358" s="58" t="str">
        <f>IFERROR(INDEX(怪物属性参数!AA:AA,MATCH(主线怪物!E358,怪物属性参数!Q:Q,0)),"0")</f>
        <v>0</v>
      </c>
      <c r="U358" s="58" t="str">
        <f>IFERROR(INDEX(怪物属性参数!AB:AB,MATCH(主线怪物!E358,怪物属性参数!Q:Q,0)),"999")</f>
        <v>999</v>
      </c>
      <c r="V358" s="58" t="str">
        <f>IFERROR(INDEX(怪物属性参数!AC:AC,MATCH(主线怪物!E358,怪物属性参数!Q:Q,0)),"0")</f>
        <v>0</v>
      </c>
      <c r="W358" s="58" t="str">
        <f t="shared" si="23"/>
        <v>常服曹焱兵</v>
      </c>
    </row>
    <row r="359" spans="1:23" ht="16.5" x14ac:dyDescent="0.2">
      <c r="A359" s="58">
        <f t="shared" si="24"/>
        <v>10356</v>
      </c>
      <c r="B359" s="58">
        <v>5</v>
      </c>
      <c r="C359" s="58">
        <f t="shared" si="25"/>
        <v>15</v>
      </c>
      <c r="D359" s="58" t="s">
        <v>36</v>
      </c>
      <c r="E359" s="58" t="str">
        <f>HLOOKUP(D359,主线关卡!$H:$M,MATCH(B359&amp;C359,主线关卡!$A:$A,0),FALSE)</f>
        <v/>
      </c>
      <c r="F359" s="58">
        <f>INDEX(主线关卡!D:D,MATCH(主线怪物!B359&amp;主线怪物!C359,主线关卡!A:A,0))</f>
        <v>60</v>
      </c>
      <c r="G359" s="58">
        <f>INDEX(怪物基础属性模板!B:B,MATCH(主线怪物!$F359,怪物基础属性模板!$A:$A,0))*IFERROR(INDEX(怪物属性参数!R:R,MATCH(主线怪物!E359,怪物属性参数!Q:Q,0)),1)</f>
        <v>1571</v>
      </c>
      <c r="H359" s="58">
        <f>INDEX(怪物基础属性模板!C:C,MATCH(主线怪物!$F359,怪物基础属性模板!$A:$A,0))*IFERROR(INDEX(怪物属性参数!R:R,MATCH(主线怪物!E359,怪物属性参数!R:R,0)),1)</f>
        <v>723</v>
      </c>
      <c r="I359" s="58">
        <f>INT(INDEX(怪物基础属性模板!D:D,MATCH(主线怪物!$F359,怪物基础属性模板!$A:$A,0))*IFERROR(INDEX(怪物属性参数!R:R,MATCH(主线怪物!E359,怪物属性参数!S:S,0)),1)*INDEX(主线关卡!E:E,MATCH(主线怪物!B359&amp;主线怪物!C359,主线关卡!A:A,0)))</f>
        <v>8455</v>
      </c>
      <c r="J359" s="58">
        <v>0</v>
      </c>
      <c r="K359" s="58">
        <v>0</v>
      </c>
      <c r="L359" s="58">
        <v>0</v>
      </c>
      <c r="M359" s="58">
        <v>0</v>
      </c>
      <c r="N359" s="58">
        <v>300</v>
      </c>
      <c r="O359" s="58">
        <v>0</v>
      </c>
      <c r="P359" s="58">
        <v>0</v>
      </c>
      <c r="Q359" s="58">
        <f>IFERROR(INDEX(怪物属性参数!AD:AD,MATCH(主线怪物!E359,怪物属性参数!Q:Q,0)),IF(MOD(A359,2)=0,1303015,1301001))</f>
        <v>1303015</v>
      </c>
      <c r="R359" s="15"/>
      <c r="S359" s="58" t="str">
        <f t="shared" si="22"/>
        <v>0</v>
      </c>
      <c r="T359" s="58" t="str">
        <f>IFERROR(INDEX(怪物属性参数!AA:AA,MATCH(主线怪物!E359,怪物属性参数!Q:Q,0)),"0")</f>
        <v>0</v>
      </c>
      <c r="U359" s="58" t="str">
        <f>IFERROR(INDEX(怪物属性参数!AB:AB,MATCH(主线怪物!E359,怪物属性参数!Q:Q,0)),"999")</f>
        <v>999</v>
      </c>
      <c r="V359" s="58" t="str">
        <f>IFERROR(INDEX(怪物属性参数!AC:AC,MATCH(主线怪物!E359,怪物属性参数!Q:Q,0)),"0")</f>
        <v>0</v>
      </c>
      <c r="W359" s="58" t="str">
        <f t="shared" si="23"/>
        <v>于禁</v>
      </c>
    </row>
    <row r="360" spans="1:23" ht="16.5" x14ac:dyDescent="0.2">
      <c r="A360" s="58">
        <f t="shared" si="24"/>
        <v>10357</v>
      </c>
      <c r="B360" s="58">
        <v>5</v>
      </c>
      <c r="C360" s="58">
        <f t="shared" si="25"/>
        <v>15</v>
      </c>
      <c r="D360" s="58" t="s">
        <v>40</v>
      </c>
      <c r="E360" s="58" t="str">
        <f>HLOOKUP(D360,主线关卡!$H:$M,MATCH(B360&amp;C360,主线关卡!$A:$A,0),FALSE)</f>
        <v/>
      </c>
      <c r="F360" s="58">
        <f>INDEX(主线关卡!D:D,MATCH(主线怪物!B360&amp;主线怪物!C360,主线关卡!A:A,0))</f>
        <v>60</v>
      </c>
      <c r="G360" s="58">
        <f>INDEX(怪物基础属性模板!B:B,MATCH(主线怪物!$F360,怪物基础属性模板!$A:$A,0))*IFERROR(INDEX(怪物属性参数!R:R,MATCH(主线怪物!E360,怪物属性参数!Q:Q,0)),1)</f>
        <v>1571</v>
      </c>
      <c r="H360" s="58">
        <f>INDEX(怪物基础属性模板!C:C,MATCH(主线怪物!$F360,怪物基础属性模板!$A:$A,0))*IFERROR(INDEX(怪物属性参数!R:R,MATCH(主线怪物!E360,怪物属性参数!R:R,0)),1)</f>
        <v>723</v>
      </c>
      <c r="I360" s="58">
        <f>INT(INDEX(怪物基础属性模板!D:D,MATCH(主线怪物!$F360,怪物基础属性模板!$A:$A,0))*IFERROR(INDEX(怪物属性参数!R:R,MATCH(主线怪物!E360,怪物属性参数!S:S,0)),1)*INDEX(主线关卡!E:E,MATCH(主线怪物!B360&amp;主线怪物!C360,主线关卡!A:A,0)))</f>
        <v>8455</v>
      </c>
      <c r="J360" s="58">
        <v>0</v>
      </c>
      <c r="K360" s="58">
        <v>0</v>
      </c>
      <c r="L360" s="58">
        <v>0</v>
      </c>
      <c r="M360" s="58">
        <v>0</v>
      </c>
      <c r="N360" s="58">
        <v>300</v>
      </c>
      <c r="O360" s="58">
        <v>0</v>
      </c>
      <c r="P360" s="58">
        <v>0</v>
      </c>
      <c r="Q360" s="58">
        <f>IFERROR(INDEX(怪物属性参数!AD:AD,MATCH(主线怪物!E360,怪物属性参数!Q:Q,0)),IF(MOD(A360,2)=0,1303015,1301001))</f>
        <v>1301001</v>
      </c>
      <c r="R360" s="15"/>
      <c r="S360" s="58" t="str">
        <f t="shared" si="22"/>
        <v>0</v>
      </c>
      <c r="T360" s="58" t="str">
        <f>IFERROR(INDEX(怪物属性参数!AA:AA,MATCH(主线怪物!E360,怪物属性参数!Q:Q,0)),"0")</f>
        <v>0</v>
      </c>
      <c r="U360" s="58" t="str">
        <f>IFERROR(INDEX(怪物属性参数!AB:AB,MATCH(主线怪物!E360,怪物属性参数!Q:Q,0)),"999")</f>
        <v>999</v>
      </c>
      <c r="V360" s="58" t="str">
        <f>IFERROR(INDEX(怪物属性参数!AC:AC,MATCH(主线怪物!E360,怪物属性参数!Q:Q,0)),"0")</f>
        <v>0</v>
      </c>
      <c r="W360" s="58" t="str">
        <f t="shared" si="23"/>
        <v>常服曹焱兵</v>
      </c>
    </row>
    <row r="361" spans="1:23" ht="16.5" x14ac:dyDescent="0.2">
      <c r="A361" s="58">
        <f t="shared" si="24"/>
        <v>10358</v>
      </c>
      <c r="B361" s="58">
        <v>5</v>
      </c>
      <c r="C361" s="58">
        <f t="shared" si="25"/>
        <v>15</v>
      </c>
      <c r="D361" s="58" t="s">
        <v>37</v>
      </c>
      <c r="E361" s="58" t="str">
        <f>HLOOKUP(D361,主线关卡!$H:$M,MATCH(B361&amp;C361,主线关卡!$A:$A,0),FALSE)</f>
        <v/>
      </c>
      <c r="F361" s="58">
        <f>INDEX(主线关卡!D:D,MATCH(主线怪物!B361&amp;主线怪物!C361,主线关卡!A:A,0))</f>
        <v>60</v>
      </c>
      <c r="G361" s="58">
        <f>INDEX(怪物基础属性模板!B:B,MATCH(主线怪物!$F361,怪物基础属性模板!$A:$A,0))*IFERROR(INDEX(怪物属性参数!R:R,MATCH(主线怪物!E361,怪物属性参数!Q:Q,0)),1)</f>
        <v>1571</v>
      </c>
      <c r="H361" s="58">
        <f>INDEX(怪物基础属性模板!C:C,MATCH(主线怪物!$F361,怪物基础属性模板!$A:$A,0))*IFERROR(INDEX(怪物属性参数!R:R,MATCH(主线怪物!E361,怪物属性参数!R:R,0)),1)</f>
        <v>723</v>
      </c>
      <c r="I361" s="58">
        <f>INT(INDEX(怪物基础属性模板!D:D,MATCH(主线怪物!$F361,怪物基础属性模板!$A:$A,0))*IFERROR(INDEX(怪物属性参数!R:R,MATCH(主线怪物!E361,怪物属性参数!S:S,0)),1)*INDEX(主线关卡!E:E,MATCH(主线怪物!B361&amp;主线怪物!C361,主线关卡!A:A,0)))</f>
        <v>8455</v>
      </c>
      <c r="J361" s="58">
        <v>0</v>
      </c>
      <c r="K361" s="58">
        <v>0</v>
      </c>
      <c r="L361" s="58">
        <v>0</v>
      </c>
      <c r="M361" s="58">
        <v>0</v>
      </c>
      <c r="N361" s="58">
        <v>300</v>
      </c>
      <c r="O361" s="58">
        <v>0</v>
      </c>
      <c r="P361" s="58">
        <v>0</v>
      </c>
      <c r="Q361" s="58">
        <f>IFERROR(INDEX(怪物属性参数!AD:AD,MATCH(主线怪物!E361,怪物属性参数!Q:Q,0)),IF(MOD(A361,2)=0,1303015,1301001))</f>
        <v>1303015</v>
      </c>
      <c r="R361" s="15"/>
      <c r="S361" s="58" t="str">
        <f t="shared" si="22"/>
        <v>0</v>
      </c>
      <c r="T361" s="58" t="str">
        <f>IFERROR(INDEX(怪物属性参数!AA:AA,MATCH(主线怪物!E361,怪物属性参数!Q:Q,0)),"0")</f>
        <v>0</v>
      </c>
      <c r="U361" s="58" t="str">
        <f>IFERROR(INDEX(怪物属性参数!AB:AB,MATCH(主线怪物!E361,怪物属性参数!Q:Q,0)),"999")</f>
        <v>999</v>
      </c>
      <c r="V361" s="58" t="str">
        <f>IFERROR(INDEX(怪物属性参数!AC:AC,MATCH(主线怪物!E361,怪物属性参数!Q:Q,0)),"0")</f>
        <v>0</v>
      </c>
      <c r="W361" s="58" t="str">
        <f t="shared" si="23"/>
        <v>于禁</v>
      </c>
    </row>
    <row r="362" spans="1:23" ht="16.5" x14ac:dyDescent="0.2">
      <c r="A362" s="58">
        <f t="shared" si="24"/>
        <v>10359</v>
      </c>
      <c r="B362" s="58">
        <v>5</v>
      </c>
      <c r="C362" s="58">
        <f t="shared" si="25"/>
        <v>15</v>
      </c>
      <c r="D362" s="58" t="s">
        <v>41</v>
      </c>
      <c r="E362" s="58" t="str">
        <f>HLOOKUP(D362,主线关卡!$H:$M,MATCH(B362&amp;C362,主线关卡!$A:$A,0),FALSE)</f>
        <v/>
      </c>
      <c r="F362" s="58">
        <f>INDEX(主线关卡!D:D,MATCH(主线怪物!B362&amp;主线怪物!C362,主线关卡!A:A,0))</f>
        <v>60</v>
      </c>
      <c r="G362" s="58">
        <f>INDEX(怪物基础属性模板!B:B,MATCH(主线怪物!$F362,怪物基础属性模板!$A:$A,0))*IFERROR(INDEX(怪物属性参数!R:R,MATCH(主线怪物!E362,怪物属性参数!Q:Q,0)),1)</f>
        <v>1571</v>
      </c>
      <c r="H362" s="58">
        <f>INDEX(怪物基础属性模板!C:C,MATCH(主线怪物!$F362,怪物基础属性模板!$A:$A,0))*IFERROR(INDEX(怪物属性参数!R:R,MATCH(主线怪物!E362,怪物属性参数!R:R,0)),1)</f>
        <v>723</v>
      </c>
      <c r="I362" s="58">
        <f>INT(INDEX(怪物基础属性模板!D:D,MATCH(主线怪物!$F362,怪物基础属性模板!$A:$A,0))*IFERROR(INDEX(怪物属性参数!R:R,MATCH(主线怪物!E362,怪物属性参数!S:S,0)),1)*INDEX(主线关卡!E:E,MATCH(主线怪物!B362&amp;主线怪物!C362,主线关卡!A:A,0)))</f>
        <v>8455</v>
      </c>
      <c r="J362" s="58">
        <v>0</v>
      </c>
      <c r="K362" s="58">
        <v>0</v>
      </c>
      <c r="L362" s="58">
        <v>0</v>
      </c>
      <c r="M362" s="58">
        <v>0</v>
      </c>
      <c r="N362" s="58">
        <v>300</v>
      </c>
      <c r="O362" s="58">
        <v>0</v>
      </c>
      <c r="P362" s="58">
        <v>0</v>
      </c>
      <c r="Q362" s="58">
        <f>IFERROR(INDEX(怪物属性参数!AD:AD,MATCH(主线怪物!E362,怪物属性参数!Q:Q,0)),IF(MOD(A362,2)=0,1303015,1301001))</f>
        <v>1301001</v>
      </c>
      <c r="R362" s="15"/>
      <c r="S362" s="58" t="str">
        <f t="shared" si="22"/>
        <v>0</v>
      </c>
      <c r="T362" s="58" t="str">
        <f>IFERROR(INDEX(怪物属性参数!AA:AA,MATCH(主线怪物!E362,怪物属性参数!Q:Q,0)),"0")</f>
        <v>0</v>
      </c>
      <c r="U362" s="58" t="str">
        <f>IFERROR(INDEX(怪物属性参数!AB:AB,MATCH(主线怪物!E362,怪物属性参数!Q:Q,0)),"999")</f>
        <v>999</v>
      </c>
      <c r="V362" s="58" t="str">
        <f>IFERROR(INDEX(怪物属性参数!AC:AC,MATCH(主线怪物!E362,怪物属性参数!Q:Q,0)),"0")</f>
        <v>0</v>
      </c>
      <c r="W362" s="58" t="str">
        <f t="shared" si="23"/>
        <v>常服曹焱兵</v>
      </c>
    </row>
    <row r="363" spans="1:23" ht="16.5" x14ac:dyDescent="0.2">
      <c r="A363" s="58">
        <f t="shared" si="24"/>
        <v>10360</v>
      </c>
      <c r="B363" s="58">
        <v>5</v>
      </c>
      <c r="C363" s="58">
        <f t="shared" si="25"/>
        <v>15</v>
      </c>
      <c r="D363" s="58" t="s">
        <v>38</v>
      </c>
      <c r="E363" s="58" t="str">
        <f>HLOOKUP(D363,主线关卡!$H:$M,MATCH(B363&amp;C363,主线关卡!$A:$A,0),FALSE)</f>
        <v/>
      </c>
      <c r="F363" s="58">
        <f>INDEX(主线关卡!D:D,MATCH(主线怪物!B363&amp;主线怪物!C363,主线关卡!A:A,0))</f>
        <v>60</v>
      </c>
      <c r="G363" s="58">
        <f>INDEX(怪物基础属性模板!B:B,MATCH(主线怪物!$F363,怪物基础属性模板!$A:$A,0))*IFERROR(INDEX(怪物属性参数!R:R,MATCH(主线怪物!E363,怪物属性参数!Q:Q,0)),1)</f>
        <v>1571</v>
      </c>
      <c r="H363" s="58">
        <f>INDEX(怪物基础属性模板!C:C,MATCH(主线怪物!$F363,怪物基础属性模板!$A:$A,0))*IFERROR(INDEX(怪物属性参数!R:R,MATCH(主线怪物!E363,怪物属性参数!R:R,0)),1)</f>
        <v>723</v>
      </c>
      <c r="I363" s="58">
        <f>INT(INDEX(怪物基础属性模板!D:D,MATCH(主线怪物!$F363,怪物基础属性模板!$A:$A,0))*IFERROR(INDEX(怪物属性参数!R:R,MATCH(主线怪物!E363,怪物属性参数!S:S,0)),1)*INDEX(主线关卡!E:E,MATCH(主线怪物!B363&amp;主线怪物!C363,主线关卡!A:A,0)))</f>
        <v>8455</v>
      </c>
      <c r="J363" s="58">
        <v>0</v>
      </c>
      <c r="K363" s="58">
        <v>0</v>
      </c>
      <c r="L363" s="58">
        <v>0</v>
      </c>
      <c r="M363" s="58">
        <v>0</v>
      </c>
      <c r="N363" s="58">
        <v>300</v>
      </c>
      <c r="O363" s="58">
        <v>0</v>
      </c>
      <c r="P363" s="58">
        <v>0</v>
      </c>
      <c r="Q363" s="58">
        <f>IFERROR(INDEX(怪物属性参数!AD:AD,MATCH(主线怪物!E363,怪物属性参数!Q:Q,0)),IF(MOD(A363,2)=0,1303015,1301001))</f>
        <v>1303015</v>
      </c>
      <c r="R363" s="15"/>
      <c r="S363" s="58" t="str">
        <f t="shared" si="22"/>
        <v>0</v>
      </c>
      <c r="T363" s="58" t="str">
        <f>IFERROR(INDEX(怪物属性参数!AA:AA,MATCH(主线怪物!E363,怪物属性参数!Q:Q,0)),"0")</f>
        <v>0</v>
      </c>
      <c r="U363" s="58" t="str">
        <f>IFERROR(INDEX(怪物属性参数!AB:AB,MATCH(主线怪物!E363,怪物属性参数!Q:Q,0)),"999")</f>
        <v>999</v>
      </c>
      <c r="V363" s="58" t="str">
        <f>IFERROR(INDEX(怪物属性参数!AC:AC,MATCH(主线怪物!E363,怪物属性参数!Q:Q,0)),"0")</f>
        <v>0</v>
      </c>
      <c r="W363" s="58" t="str">
        <f t="shared" si="23"/>
        <v>于禁</v>
      </c>
    </row>
    <row r="364" spans="1:23" ht="16.5" x14ac:dyDescent="0.2">
      <c r="A364" s="58">
        <f t="shared" si="24"/>
        <v>10361</v>
      </c>
      <c r="B364" s="58">
        <v>6</v>
      </c>
      <c r="C364" s="58">
        <v>1</v>
      </c>
      <c r="D364" s="58" t="s">
        <v>39</v>
      </c>
      <c r="E364" s="58" t="str">
        <f>HLOOKUP(D364,主线关卡!$H:$M,MATCH(B364&amp;C364,主线关卡!$A:$A,0),FALSE)</f>
        <v>南御夫</v>
      </c>
      <c r="F364" s="58">
        <f>INDEX(主线关卡!D:D,MATCH(主线怪物!B364&amp;主线怪物!C364,主线关卡!A:A,0))</f>
        <v>61</v>
      </c>
      <c r="G364" s="58">
        <f>INDEX(怪物基础属性模板!B:B,MATCH(主线怪物!$F364,怪物基础属性模板!$A:$A,0))*IFERROR(INDEX(怪物属性参数!R:R,MATCH(主线怪物!E364,怪物属性参数!Q:Q,0)),1)</f>
        <v>1605</v>
      </c>
      <c r="H364" s="58">
        <f>INDEX(怪物基础属性模板!C:C,MATCH(主线怪物!$F364,怪物基础属性模板!$A:$A,0))*IFERROR(INDEX(怪物属性参数!R:R,MATCH(主线怪物!E364,怪物属性参数!R:R,0)),1)</f>
        <v>740</v>
      </c>
      <c r="I364" s="58">
        <f>INT(INDEX(怪物基础属性模板!D:D,MATCH(主线怪物!$F364,怪物基础属性模板!$A:$A,0))*IFERROR(INDEX(怪物属性参数!R:R,MATCH(主线怪物!E364,怪物属性参数!S:S,0)),1)*INDEX(主线关卡!E:E,MATCH(主线怪物!B364&amp;主线怪物!C364,主线关卡!A:A,0)))</f>
        <v>8625</v>
      </c>
      <c r="J364" s="58">
        <v>0</v>
      </c>
      <c r="K364" s="58">
        <v>0</v>
      </c>
      <c r="L364" s="58">
        <v>0</v>
      </c>
      <c r="M364" s="58">
        <v>0</v>
      </c>
      <c r="N364" s="58">
        <v>300</v>
      </c>
      <c r="O364" s="58">
        <v>0</v>
      </c>
      <c r="P364" s="58">
        <v>0</v>
      </c>
      <c r="Q364" s="58" t="str">
        <f>IFERROR(INDEX(怪物属性参数!AD:AD,MATCH(主线怪物!E364,怪物属性参数!Q:Q,0)),IF(MOD(A364,2)=0,1303015,1301001))</f>
        <v>1301012#1302012</v>
      </c>
      <c r="R364" s="15"/>
      <c r="S364" s="58">
        <f t="shared" si="22"/>
        <v>10362</v>
      </c>
      <c r="T364" s="58">
        <f>IFERROR(INDEX(怪物属性参数!AA:AA,MATCH(主线怪物!E364,怪物属性参数!Q:Q,0)),"0")</f>
        <v>0</v>
      </c>
      <c r="U364" s="58">
        <f>IFERROR(INDEX(怪物属性参数!AB:AB,MATCH(主线怪物!E364,怪物属性参数!Q:Q,0)),"999")</f>
        <v>999</v>
      </c>
      <c r="V364" s="58">
        <f>IFERROR(INDEX(怪物属性参数!AC:AC,MATCH(主线怪物!E364,怪物属性参数!Q:Q,0)),"0")</f>
        <v>0</v>
      </c>
      <c r="W364" s="58" t="str">
        <f t="shared" si="23"/>
        <v>南御夫</v>
      </c>
    </row>
    <row r="365" spans="1:23" ht="16.5" x14ac:dyDescent="0.2">
      <c r="A365" s="58">
        <f t="shared" si="24"/>
        <v>10362</v>
      </c>
      <c r="B365" s="58">
        <v>6</v>
      </c>
      <c r="C365" s="58">
        <v>1</v>
      </c>
      <c r="D365" s="58" t="s">
        <v>36</v>
      </c>
      <c r="E365" s="58" t="str">
        <f>HLOOKUP(D365,主线关卡!$H:$M,MATCH(B365&amp;C365,主线关卡!$A:$A,0),FALSE)</f>
        <v>噬日</v>
      </c>
      <c r="F365" s="58">
        <f>INDEX(主线关卡!D:D,MATCH(主线怪物!B365&amp;主线怪物!C365,主线关卡!A:A,0))</f>
        <v>61</v>
      </c>
      <c r="G365" s="58">
        <f>INDEX(怪物基础属性模板!B:B,MATCH(主线怪物!$F365,怪物基础属性模板!$A:$A,0))*IFERROR(INDEX(怪物属性参数!R:R,MATCH(主线怪物!E365,怪物属性参数!Q:Q,0)),1)</f>
        <v>1605</v>
      </c>
      <c r="H365" s="58">
        <f>INDEX(怪物基础属性模板!C:C,MATCH(主线怪物!$F365,怪物基础属性模板!$A:$A,0))*IFERROR(INDEX(怪物属性参数!R:R,MATCH(主线怪物!E365,怪物属性参数!R:R,0)),1)</f>
        <v>740</v>
      </c>
      <c r="I365" s="58">
        <f>INT(INDEX(怪物基础属性模板!D:D,MATCH(主线怪物!$F365,怪物基础属性模板!$A:$A,0))*IFERROR(INDEX(怪物属性参数!R:R,MATCH(主线怪物!E365,怪物属性参数!S:S,0)),1)*INDEX(主线关卡!E:E,MATCH(主线怪物!B365&amp;主线怪物!C365,主线关卡!A:A,0)))</f>
        <v>8625</v>
      </c>
      <c r="J365" s="58">
        <v>0</v>
      </c>
      <c r="K365" s="58">
        <v>0</v>
      </c>
      <c r="L365" s="58">
        <v>0</v>
      </c>
      <c r="M365" s="58">
        <v>0</v>
      </c>
      <c r="N365" s="58">
        <v>300</v>
      </c>
      <c r="O365" s="58">
        <v>0</v>
      </c>
      <c r="P365" s="58">
        <v>0</v>
      </c>
      <c r="Q365" s="58">
        <f>IFERROR(INDEX(怪物属性参数!AD:AD,MATCH(主线怪物!E365,怪物属性参数!Q:Q,0)),IF(MOD(A365,2)=0,1303015,1301001))</f>
        <v>1303018</v>
      </c>
      <c r="R365" s="15"/>
      <c r="S365" s="58" t="str">
        <f t="shared" si="22"/>
        <v>0</v>
      </c>
      <c r="T365" s="58">
        <f>IFERROR(INDEX(怪物属性参数!AA:AA,MATCH(主线怪物!E365,怪物属性参数!Q:Q,0)),"0")</f>
        <v>2</v>
      </c>
      <c r="U365" s="58">
        <f>IFERROR(INDEX(怪物属性参数!AB:AB,MATCH(主线怪物!E365,怪物属性参数!Q:Q,0)),"999")</f>
        <v>999</v>
      </c>
      <c r="V365" s="58">
        <f>IFERROR(INDEX(怪物属性参数!AC:AC,MATCH(主线怪物!E365,怪物属性参数!Q:Q,0)),"0")</f>
        <v>2</v>
      </c>
      <c r="W365" s="58" t="str">
        <f t="shared" si="23"/>
        <v>噬日</v>
      </c>
    </row>
    <row r="366" spans="1:23" ht="16.5" x14ac:dyDescent="0.2">
      <c r="A366" s="58">
        <f t="shared" si="24"/>
        <v>10363</v>
      </c>
      <c r="B366" s="58">
        <v>6</v>
      </c>
      <c r="C366" s="58">
        <v>1</v>
      </c>
      <c r="D366" s="58" t="s">
        <v>40</v>
      </c>
      <c r="E366" s="58" t="str">
        <f>HLOOKUP(D366,主线关卡!$H:$M,MATCH(B366&amp;C366,主线关卡!$A:$A,0),FALSE)</f>
        <v>吕仙宫</v>
      </c>
      <c r="F366" s="58">
        <f>INDEX(主线关卡!D:D,MATCH(主线怪物!B366&amp;主线怪物!C366,主线关卡!A:A,0))</f>
        <v>61</v>
      </c>
      <c r="G366" s="58">
        <f>INDEX(怪物基础属性模板!B:B,MATCH(主线怪物!$F366,怪物基础属性模板!$A:$A,0))*IFERROR(INDEX(怪物属性参数!R:R,MATCH(主线怪物!E366,怪物属性参数!Q:Q,0)),1)</f>
        <v>1605</v>
      </c>
      <c r="H366" s="58">
        <f>INDEX(怪物基础属性模板!C:C,MATCH(主线怪物!$F366,怪物基础属性模板!$A:$A,0))*IFERROR(INDEX(怪物属性参数!R:R,MATCH(主线怪物!E366,怪物属性参数!R:R,0)),1)</f>
        <v>740</v>
      </c>
      <c r="I366" s="58">
        <f>INT(INDEX(怪物基础属性模板!D:D,MATCH(主线怪物!$F366,怪物基础属性模板!$A:$A,0))*IFERROR(INDEX(怪物属性参数!R:R,MATCH(主线怪物!E366,怪物属性参数!S:S,0)),1)*INDEX(主线关卡!E:E,MATCH(主线怪物!B366&amp;主线怪物!C366,主线关卡!A:A,0)))</f>
        <v>8625</v>
      </c>
      <c r="J366" s="58">
        <v>0</v>
      </c>
      <c r="K366" s="58">
        <v>0</v>
      </c>
      <c r="L366" s="58">
        <v>0</v>
      </c>
      <c r="M366" s="58">
        <v>0</v>
      </c>
      <c r="N366" s="58">
        <v>300</v>
      </c>
      <c r="O366" s="58">
        <v>0</v>
      </c>
      <c r="P366" s="58">
        <v>0</v>
      </c>
      <c r="Q366" s="58" t="str">
        <f>IFERROR(INDEX(怪物属性参数!AD:AD,MATCH(主线怪物!E366,怪物属性参数!Q:Q,0)),IF(MOD(A366,2)=0,1303015,1301001))</f>
        <v>1301014#1302014</v>
      </c>
      <c r="R366" s="15"/>
      <c r="S366" s="58">
        <f t="shared" si="22"/>
        <v>10364</v>
      </c>
      <c r="T366" s="58">
        <f>IFERROR(INDEX(怪物属性参数!AA:AA,MATCH(主线怪物!E366,怪物属性参数!Q:Q,0)),"0")</f>
        <v>0</v>
      </c>
      <c r="U366" s="58">
        <f>IFERROR(INDEX(怪物属性参数!AB:AB,MATCH(主线怪物!E366,怪物属性参数!Q:Q,0)),"999")</f>
        <v>999</v>
      </c>
      <c r="V366" s="58">
        <f>IFERROR(INDEX(怪物属性参数!AC:AC,MATCH(主线怪物!E366,怪物属性参数!Q:Q,0)),"0")</f>
        <v>0</v>
      </c>
      <c r="W366" s="58" t="str">
        <f t="shared" si="23"/>
        <v>吕仙宫</v>
      </c>
    </row>
    <row r="367" spans="1:23" ht="16.5" x14ac:dyDescent="0.2">
      <c r="A367" s="58">
        <f t="shared" si="24"/>
        <v>10364</v>
      </c>
      <c r="B367" s="58">
        <v>6</v>
      </c>
      <c r="C367" s="58">
        <v>1</v>
      </c>
      <c r="D367" s="58" t="s">
        <v>37</v>
      </c>
      <c r="E367" s="58" t="str">
        <f>HLOOKUP(D367,主线关卡!$H:$M,MATCH(B367&amp;C367,主线关卡!$A:$A,0),FALSE)</f>
        <v>高顺</v>
      </c>
      <c r="F367" s="58">
        <f>INDEX(主线关卡!D:D,MATCH(主线怪物!B367&amp;主线怪物!C367,主线关卡!A:A,0))</f>
        <v>61</v>
      </c>
      <c r="G367" s="58">
        <f>INDEX(怪物基础属性模板!B:B,MATCH(主线怪物!$F367,怪物基础属性模板!$A:$A,0))*IFERROR(INDEX(怪物属性参数!R:R,MATCH(主线怪物!E367,怪物属性参数!Q:Q,0)),1)</f>
        <v>1605</v>
      </c>
      <c r="H367" s="58">
        <f>INDEX(怪物基础属性模板!C:C,MATCH(主线怪物!$F367,怪物基础属性模板!$A:$A,0))*IFERROR(INDEX(怪物属性参数!R:R,MATCH(主线怪物!E367,怪物属性参数!R:R,0)),1)</f>
        <v>740</v>
      </c>
      <c r="I367" s="58">
        <f>INT(INDEX(怪物基础属性模板!D:D,MATCH(主线怪物!$F367,怪物基础属性模板!$A:$A,0))*IFERROR(INDEX(怪物属性参数!R:R,MATCH(主线怪物!E367,怪物属性参数!S:S,0)),1)*INDEX(主线关卡!E:E,MATCH(主线怪物!B367&amp;主线怪物!C367,主线关卡!A:A,0)))</f>
        <v>8625</v>
      </c>
      <c r="J367" s="58">
        <v>0</v>
      </c>
      <c r="K367" s="58">
        <v>0</v>
      </c>
      <c r="L367" s="58">
        <v>0</v>
      </c>
      <c r="M367" s="58">
        <v>0</v>
      </c>
      <c r="N367" s="58">
        <v>300</v>
      </c>
      <c r="O367" s="58">
        <v>0</v>
      </c>
      <c r="P367" s="58">
        <v>0</v>
      </c>
      <c r="Q367" s="58">
        <f>IFERROR(INDEX(怪物属性参数!AD:AD,MATCH(主线怪物!E367,怪物属性参数!Q:Q,0)),IF(MOD(A367,2)=0,1303015,1301001))</f>
        <v>1303020</v>
      </c>
      <c r="R367" s="15"/>
      <c r="S367" s="58" t="str">
        <f t="shared" si="22"/>
        <v>0</v>
      </c>
      <c r="T367" s="58">
        <f>IFERROR(INDEX(怪物属性参数!AA:AA,MATCH(主线怪物!E367,怪物属性参数!Q:Q,0)),"0")</f>
        <v>2</v>
      </c>
      <c r="U367" s="58">
        <f>IFERROR(INDEX(怪物属性参数!AB:AB,MATCH(主线怪物!E367,怪物属性参数!Q:Q,0)),"999")</f>
        <v>999</v>
      </c>
      <c r="V367" s="58">
        <f>IFERROR(INDEX(怪物属性参数!AC:AC,MATCH(主线怪物!E367,怪物属性参数!Q:Q,0)),"0")</f>
        <v>2</v>
      </c>
      <c r="W367" s="58" t="str">
        <f t="shared" si="23"/>
        <v>高顺</v>
      </c>
    </row>
    <row r="368" spans="1:23" ht="16.5" x14ac:dyDescent="0.2">
      <c r="A368" s="58">
        <f t="shared" si="24"/>
        <v>10365</v>
      </c>
      <c r="B368" s="58">
        <v>6</v>
      </c>
      <c r="C368" s="58">
        <v>1</v>
      </c>
      <c r="D368" s="58" t="s">
        <v>41</v>
      </c>
      <c r="E368" s="58" t="str">
        <f>HLOOKUP(D368,主线关卡!$H:$M,MATCH(B368&amp;C368,主线关卡!$A:$A,0),FALSE)</f>
        <v>战斗夏玲</v>
      </c>
      <c r="F368" s="58">
        <f>INDEX(主线关卡!D:D,MATCH(主线怪物!B368&amp;主线怪物!C368,主线关卡!A:A,0))</f>
        <v>61</v>
      </c>
      <c r="G368" s="58">
        <f>INDEX(怪物基础属性模板!B:B,MATCH(主线怪物!$F368,怪物基础属性模板!$A:$A,0))*IFERROR(INDEX(怪物属性参数!R:R,MATCH(主线怪物!E368,怪物属性参数!Q:Q,0)),1)</f>
        <v>1605</v>
      </c>
      <c r="H368" s="58">
        <f>INDEX(怪物基础属性模板!C:C,MATCH(主线怪物!$F368,怪物基础属性模板!$A:$A,0))*IFERROR(INDEX(怪物属性参数!R:R,MATCH(主线怪物!E368,怪物属性参数!R:R,0)),1)</f>
        <v>740</v>
      </c>
      <c r="I368" s="58">
        <f>INT(INDEX(怪物基础属性模板!D:D,MATCH(主线怪物!$F368,怪物基础属性模板!$A:$A,0))*IFERROR(INDEX(怪物属性参数!R:R,MATCH(主线怪物!E368,怪物属性参数!S:S,0)),1)*INDEX(主线关卡!E:E,MATCH(主线怪物!B368&amp;主线怪物!C368,主线关卡!A:A,0)))</f>
        <v>8625</v>
      </c>
      <c r="J368" s="58">
        <v>0</v>
      </c>
      <c r="K368" s="58">
        <v>0</v>
      </c>
      <c r="L368" s="58">
        <v>0</v>
      </c>
      <c r="M368" s="58">
        <v>0</v>
      </c>
      <c r="N368" s="58">
        <v>300</v>
      </c>
      <c r="O368" s="58">
        <v>0</v>
      </c>
      <c r="P368" s="58">
        <v>0</v>
      </c>
      <c r="Q368" s="58" t="str">
        <f>IFERROR(INDEX(怪物属性参数!AD:AD,MATCH(主线怪物!E368,怪物属性参数!Q:Q,0)),IF(MOD(A368,2)=0,1303015,1301001))</f>
        <v>1301003#1302003</v>
      </c>
      <c r="R368" s="15"/>
      <c r="S368" s="58">
        <f t="shared" si="22"/>
        <v>10366</v>
      </c>
      <c r="T368" s="58">
        <f>IFERROR(INDEX(怪物属性参数!AA:AA,MATCH(主线怪物!E368,怪物属性参数!Q:Q,0)),"0")</f>
        <v>0</v>
      </c>
      <c r="U368" s="58">
        <f>IFERROR(INDEX(怪物属性参数!AB:AB,MATCH(主线怪物!E368,怪物属性参数!Q:Q,0)),"999")</f>
        <v>999</v>
      </c>
      <c r="V368" s="58">
        <f>IFERROR(INDEX(怪物属性参数!AC:AC,MATCH(主线怪物!E368,怪物属性参数!Q:Q,0)),"0")</f>
        <v>0</v>
      </c>
      <c r="W368" s="58" t="str">
        <f t="shared" si="23"/>
        <v>战斗夏玲</v>
      </c>
    </row>
    <row r="369" spans="1:23" ht="16.5" x14ac:dyDescent="0.2">
      <c r="A369" s="58">
        <f t="shared" si="24"/>
        <v>10366</v>
      </c>
      <c r="B369" s="58">
        <v>6</v>
      </c>
      <c r="C369" s="58">
        <v>1</v>
      </c>
      <c r="D369" s="58" t="s">
        <v>38</v>
      </c>
      <c r="E369" s="58" t="str">
        <f>HLOOKUP(D369,主线关卡!$H:$M,MATCH(B369&amp;C369,主线关卡!$A:$A,0),FALSE)</f>
        <v>李轩辕</v>
      </c>
      <c r="F369" s="58">
        <f>INDEX(主线关卡!D:D,MATCH(主线怪物!B369&amp;主线怪物!C369,主线关卡!A:A,0))</f>
        <v>61</v>
      </c>
      <c r="G369" s="58">
        <f>INDEX(怪物基础属性模板!B:B,MATCH(主线怪物!$F369,怪物基础属性模板!$A:$A,0))*IFERROR(INDEX(怪物属性参数!R:R,MATCH(主线怪物!E369,怪物属性参数!Q:Q,0)),1)</f>
        <v>1605</v>
      </c>
      <c r="H369" s="58">
        <f>INDEX(怪物基础属性模板!C:C,MATCH(主线怪物!$F369,怪物基础属性模板!$A:$A,0))*IFERROR(INDEX(怪物属性参数!R:R,MATCH(主线怪物!E369,怪物属性参数!R:R,0)),1)</f>
        <v>740</v>
      </c>
      <c r="I369" s="58">
        <f>INT(INDEX(怪物基础属性模板!D:D,MATCH(主线怪物!$F369,怪物基础属性模板!$A:$A,0))*IFERROR(INDEX(怪物属性参数!R:R,MATCH(主线怪物!E369,怪物属性参数!S:S,0)),1)*INDEX(主线关卡!E:E,MATCH(主线怪物!B369&amp;主线怪物!C369,主线关卡!A:A,0)))</f>
        <v>8625</v>
      </c>
      <c r="J369" s="58">
        <v>0</v>
      </c>
      <c r="K369" s="58">
        <v>0</v>
      </c>
      <c r="L369" s="58">
        <v>0</v>
      </c>
      <c r="M369" s="58">
        <v>0</v>
      </c>
      <c r="N369" s="58">
        <v>300</v>
      </c>
      <c r="O369" s="58">
        <v>0</v>
      </c>
      <c r="P369" s="58">
        <v>0</v>
      </c>
      <c r="Q369" s="58">
        <f>IFERROR(INDEX(怪物属性参数!AD:AD,MATCH(主线怪物!E369,怪物属性参数!Q:Q,0)),IF(MOD(A369,2)=0,1303015,1301001))</f>
        <v>1303005</v>
      </c>
      <c r="R369" s="15"/>
      <c r="S369" s="58" t="str">
        <f t="shared" si="22"/>
        <v>0</v>
      </c>
      <c r="T369" s="58">
        <f>IFERROR(INDEX(怪物属性参数!AA:AA,MATCH(主线怪物!E369,怪物属性参数!Q:Q,0)),"0")</f>
        <v>2</v>
      </c>
      <c r="U369" s="58">
        <f>IFERROR(INDEX(怪物属性参数!AB:AB,MATCH(主线怪物!E369,怪物属性参数!Q:Q,0)),"999")</f>
        <v>999</v>
      </c>
      <c r="V369" s="58">
        <f>IFERROR(INDEX(怪物属性参数!AC:AC,MATCH(主线怪物!E369,怪物属性参数!Q:Q,0)),"0")</f>
        <v>3</v>
      </c>
      <c r="W369" s="58" t="str">
        <f t="shared" si="23"/>
        <v>李轩辕</v>
      </c>
    </row>
    <row r="370" spans="1:23" ht="16.5" x14ac:dyDescent="0.2">
      <c r="A370" s="58">
        <f t="shared" si="24"/>
        <v>10367</v>
      </c>
      <c r="B370" s="58">
        <v>6</v>
      </c>
      <c r="C370" s="58">
        <f>C364+1</f>
        <v>2</v>
      </c>
      <c r="D370" s="58" t="s">
        <v>39</v>
      </c>
      <c r="E370" s="58" t="str">
        <f>HLOOKUP(D370,主线关卡!$H:$M,MATCH(B370&amp;C370,主线关卡!$A:$A,0),FALSE)</f>
        <v>盖文</v>
      </c>
      <c r="F370" s="58">
        <f>INDEX(主线关卡!D:D,MATCH(主线怪物!B370&amp;主线怪物!C370,主线关卡!A:A,0))</f>
        <v>62</v>
      </c>
      <c r="G370" s="58">
        <f>INDEX(怪物基础属性模板!B:B,MATCH(主线怪物!$F370,怪物基础属性模板!$A:$A,0))*IFERROR(INDEX(怪物属性参数!R:R,MATCH(主线怪物!E370,怪物属性参数!Q:Q,0)),1)</f>
        <v>1639</v>
      </c>
      <c r="H370" s="58">
        <f>INDEX(怪物基础属性模板!C:C,MATCH(主线怪物!$F370,怪物基础属性模板!$A:$A,0))*IFERROR(INDEX(怪物属性参数!R:R,MATCH(主线怪物!E370,怪物属性参数!R:R,0)),1)</f>
        <v>757</v>
      </c>
      <c r="I370" s="58">
        <f>INT(INDEX(怪物基础属性模板!D:D,MATCH(主线怪物!$F370,怪物基础属性模板!$A:$A,0))*IFERROR(INDEX(怪物属性参数!R:R,MATCH(主线怪物!E370,怪物属性参数!S:S,0)),1)*INDEX(主线关卡!E:E,MATCH(主线怪物!B370&amp;主线怪物!C370,主线关卡!A:A,0)))</f>
        <v>8795</v>
      </c>
      <c r="J370" s="58">
        <v>0</v>
      </c>
      <c r="K370" s="58">
        <v>0</v>
      </c>
      <c r="L370" s="58">
        <v>0</v>
      </c>
      <c r="M370" s="58">
        <v>0</v>
      </c>
      <c r="N370" s="58">
        <v>300</v>
      </c>
      <c r="O370" s="58">
        <v>0</v>
      </c>
      <c r="P370" s="58">
        <v>0</v>
      </c>
      <c r="Q370" s="58" t="str">
        <f>IFERROR(INDEX(怪物属性参数!AD:AD,MATCH(主线怪物!E370,怪物属性参数!Q:Q,0)),IF(MOD(A370,2)=0,1303015,1301001))</f>
        <v>1301010#1302010</v>
      </c>
      <c r="R370" s="15"/>
      <c r="S370" s="58">
        <f t="shared" si="22"/>
        <v>10368</v>
      </c>
      <c r="T370" s="58">
        <f>IFERROR(INDEX(怪物属性参数!AA:AA,MATCH(主线怪物!E370,怪物属性参数!Q:Q,0)),"0")</f>
        <v>0</v>
      </c>
      <c r="U370" s="58">
        <f>IFERROR(INDEX(怪物属性参数!AB:AB,MATCH(主线怪物!E370,怪物属性参数!Q:Q,0)),"999")</f>
        <v>999</v>
      </c>
      <c r="V370" s="58">
        <f>IFERROR(INDEX(怪物属性参数!AC:AC,MATCH(主线怪物!E370,怪物属性参数!Q:Q,0)),"0")</f>
        <v>0</v>
      </c>
      <c r="W370" s="58" t="str">
        <f t="shared" si="23"/>
        <v>盖文</v>
      </c>
    </row>
    <row r="371" spans="1:23" ht="16.5" x14ac:dyDescent="0.2">
      <c r="A371" s="58">
        <f t="shared" si="24"/>
        <v>10368</v>
      </c>
      <c r="B371" s="58">
        <v>6</v>
      </c>
      <c r="C371" s="58">
        <f t="shared" ref="C371:C434" si="26">C365+1</f>
        <v>2</v>
      </c>
      <c r="D371" s="58" t="s">
        <v>36</v>
      </c>
      <c r="E371" s="58" t="str">
        <f>HLOOKUP(D371,主线关卡!$H:$M,MATCH(B371&amp;C371,主线关卡!$A:$A,0),FALSE)</f>
        <v>西方龙</v>
      </c>
      <c r="F371" s="58">
        <f>INDEX(主线关卡!D:D,MATCH(主线怪物!B371&amp;主线怪物!C371,主线关卡!A:A,0))</f>
        <v>62</v>
      </c>
      <c r="G371" s="58">
        <f>INDEX(怪物基础属性模板!B:B,MATCH(主线怪物!$F371,怪物基础属性模板!$A:$A,0))*IFERROR(INDEX(怪物属性参数!R:R,MATCH(主线怪物!E371,怪物属性参数!Q:Q,0)),1)</f>
        <v>1639</v>
      </c>
      <c r="H371" s="58">
        <f>INDEX(怪物基础属性模板!C:C,MATCH(主线怪物!$F371,怪物基础属性模板!$A:$A,0))*IFERROR(INDEX(怪物属性参数!R:R,MATCH(主线怪物!E371,怪物属性参数!R:R,0)),1)</f>
        <v>757</v>
      </c>
      <c r="I371" s="58">
        <f>INT(INDEX(怪物基础属性模板!D:D,MATCH(主线怪物!$F371,怪物基础属性模板!$A:$A,0))*IFERROR(INDEX(怪物属性参数!R:R,MATCH(主线怪物!E371,怪物属性参数!S:S,0)),1)*INDEX(主线关卡!E:E,MATCH(主线怪物!B371&amp;主线怪物!C371,主线关卡!A:A,0)))</f>
        <v>8795</v>
      </c>
      <c r="J371" s="58">
        <v>0</v>
      </c>
      <c r="K371" s="58">
        <v>0</v>
      </c>
      <c r="L371" s="58">
        <v>0</v>
      </c>
      <c r="M371" s="58">
        <v>0</v>
      </c>
      <c r="N371" s="58">
        <v>300</v>
      </c>
      <c r="O371" s="58">
        <v>0</v>
      </c>
      <c r="P371" s="58">
        <v>0</v>
      </c>
      <c r="Q371" s="58">
        <f>IFERROR(INDEX(怪物属性参数!AD:AD,MATCH(主线怪物!E371,怪物属性参数!Q:Q,0)),IF(MOD(A371,2)=0,1303015,1301001))</f>
        <v>1303016</v>
      </c>
      <c r="R371" s="15"/>
      <c r="S371" s="58" t="str">
        <f t="shared" si="22"/>
        <v>0</v>
      </c>
      <c r="T371" s="58">
        <f>IFERROR(INDEX(怪物属性参数!AA:AA,MATCH(主线怪物!E371,怪物属性参数!Q:Q,0)),"0")</f>
        <v>4</v>
      </c>
      <c r="U371" s="58">
        <f>IFERROR(INDEX(怪物属性参数!AB:AB,MATCH(主线怪物!E371,怪物属性参数!Q:Q,0)),"999")</f>
        <v>999</v>
      </c>
      <c r="V371" s="58">
        <f>IFERROR(INDEX(怪物属性参数!AC:AC,MATCH(主线怪物!E371,怪物属性参数!Q:Q,0)),"0")</f>
        <v>2</v>
      </c>
      <c r="W371" s="58" t="str">
        <f t="shared" si="23"/>
        <v>西方龙</v>
      </c>
    </row>
    <row r="372" spans="1:23" ht="16.5" x14ac:dyDescent="0.2">
      <c r="A372" s="58">
        <f t="shared" si="24"/>
        <v>10369</v>
      </c>
      <c r="B372" s="58">
        <v>6</v>
      </c>
      <c r="C372" s="58">
        <f t="shared" si="26"/>
        <v>2</v>
      </c>
      <c r="D372" s="58" t="s">
        <v>40</v>
      </c>
      <c r="E372" s="58" t="str">
        <f>HLOOKUP(D372,主线关卡!$H:$M,MATCH(B372&amp;C372,主线关卡!$A:$A,0),FALSE)</f>
        <v>北落师门</v>
      </c>
      <c r="F372" s="58">
        <f>INDEX(主线关卡!D:D,MATCH(主线怪物!B372&amp;主线怪物!C372,主线关卡!A:A,0))</f>
        <v>62</v>
      </c>
      <c r="G372" s="58">
        <f>INDEX(怪物基础属性模板!B:B,MATCH(主线怪物!$F372,怪物基础属性模板!$A:$A,0))*IFERROR(INDEX(怪物属性参数!R:R,MATCH(主线怪物!E372,怪物属性参数!Q:Q,0)),1)</f>
        <v>1639</v>
      </c>
      <c r="H372" s="58">
        <f>INDEX(怪物基础属性模板!C:C,MATCH(主线怪物!$F372,怪物基础属性模板!$A:$A,0))*IFERROR(INDEX(怪物属性参数!R:R,MATCH(主线怪物!E372,怪物属性参数!R:R,0)),1)</f>
        <v>757</v>
      </c>
      <c r="I372" s="58">
        <f>INT(INDEX(怪物基础属性模板!D:D,MATCH(主线怪物!$F372,怪物基础属性模板!$A:$A,0))*IFERROR(INDEX(怪物属性参数!R:R,MATCH(主线怪物!E372,怪物属性参数!S:S,0)),1)*INDEX(主线关卡!E:E,MATCH(主线怪物!B372&amp;主线怪物!C372,主线关卡!A:A,0)))</f>
        <v>8795</v>
      </c>
      <c r="J372" s="58">
        <v>0</v>
      </c>
      <c r="K372" s="58">
        <v>0</v>
      </c>
      <c r="L372" s="58">
        <v>0</v>
      </c>
      <c r="M372" s="58">
        <v>0</v>
      </c>
      <c r="N372" s="58">
        <v>300</v>
      </c>
      <c r="O372" s="58">
        <v>0</v>
      </c>
      <c r="P372" s="58">
        <v>0</v>
      </c>
      <c r="Q372" s="58" t="str">
        <f>IFERROR(INDEX(怪物属性参数!AD:AD,MATCH(主线怪物!E372,怪物属性参数!Q:Q,0)),IF(MOD(A372,2)=0,1303015,1301001))</f>
        <v>1301009#1302009</v>
      </c>
      <c r="R372" s="15"/>
      <c r="S372" s="58">
        <f t="shared" si="22"/>
        <v>10370</v>
      </c>
      <c r="T372" s="58">
        <f>IFERROR(INDEX(怪物属性参数!AA:AA,MATCH(主线怪物!E372,怪物属性参数!Q:Q,0)),"0")</f>
        <v>0</v>
      </c>
      <c r="U372" s="58">
        <f>IFERROR(INDEX(怪物属性参数!AB:AB,MATCH(主线怪物!E372,怪物属性参数!Q:Q,0)),"999")</f>
        <v>999</v>
      </c>
      <c r="V372" s="58">
        <f>IFERROR(INDEX(怪物属性参数!AC:AC,MATCH(主线怪物!E372,怪物属性参数!Q:Q,0)),"0")</f>
        <v>0</v>
      </c>
      <c r="W372" s="58" t="str">
        <f t="shared" si="23"/>
        <v>北落师门</v>
      </c>
    </row>
    <row r="373" spans="1:23" ht="16.5" x14ac:dyDescent="0.2">
      <c r="A373" s="58">
        <f t="shared" si="24"/>
        <v>10370</v>
      </c>
      <c r="B373" s="58">
        <v>6</v>
      </c>
      <c r="C373" s="58">
        <f t="shared" si="26"/>
        <v>2</v>
      </c>
      <c r="D373" s="58" t="s">
        <v>37</v>
      </c>
      <c r="E373" s="58" t="str">
        <f>HLOOKUP(D373,主线关卡!$H:$M,MATCH(B373&amp;C373,主线关卡!$A:$A,0),FALSE)</f>
        <v>石灵明</v>
      </c>
      <c r="F373" s="58">
        <f>INDEX(主线关卡!D:D,MATCH(主线怪物!B373&amp;主线怪物!C373,主线关卡!A:A,0))</f>
        <v>62</v>
      </c>
      <c r="G373" s="58">
        <f>INDEX(怪物基础属性模板!B:B,MATCH(主线怪物!$F373,怪物基础属性模板!$A:$A,0))*IFERROR(INDEX(怪物属性参数!R:R,MATCH(主线怪物!E373,怪物属性参数!Q:Q,0)),1)</f>
        <v>1639</v>
      </c>
      <c r="H373" s="58">
        <f>INDEX(怪物基础属性模板!C:C,MATCH(主线怪物!$F373,怪物基础属性模板!$A:$A,0))*IFERROR(INDEX(怪物属性参数!R:R,MATCH(主线怪物!E373,怪物属性参数!R:R,0)),1)</f>
        <v>757</v>
      </c>
      <c r="I373" s="58">
        <f>INT(INDEX(怪物基础属性模板!D:D,MATCH(主线怪物!$F373,怪物基础属性模板!$A:$A,0))*IFERROR(INDEX(怪物属性参数!R:R,MATCH(主线怪物!E373,怪物属性参数!S:S,0)),1)*INDEX(主线关卡!E:E,MATCH(主线怪物!B373&amp;主线怪物!C373,主线关卡!A:A,0)))</f>
        <v>8795</v>
      </c>
      <c r="J373" s="58">
        <v>0</v>
      </c>
      <c r="K373" s="58">
        <v>0</v>
      </c>
      <c r="L373" s="58">
        <v>0</v>
      </c>
      <c r="M373" s="58">
        <v>0</v>
      </c>
      <c r="N373" s="58">
        <v>300</v>
      </c>
      <c r="O373" s="58">
        <v>0</v>
      </c>
      <c r="P373" s="58">
        <v>0</v>
      </c>
      <c r="Q373" s="58">
        <f>IFERROR(INDEX(怪物属性参数!AD:AD,MATCH(主线怪物!E373,怪物属性参数!Q:Q,0)),IF(MOD(A373,2)=0,1303015,1301001))</f>
        <v>1303014</v>
      </c>
      <c r="R373" s="15"/>
      <c r="S373" s="58" t="str">
        <f t="shared" si="22"/>
        <v>0</v>
      </c>
      <c r="T373" s="58">
        <f>IFERROR(INDEX(怪物属性参数!AA:AA,MATCH(主线怪物!E373,怪物属性参数!Q:Q,0)),"0")</f>
        <v>4</v>
      </c>
      <c r="U373" s="58">
        <f>IFERROR(INDEX(怪物属性参数!AB:AB,MATCH(主线怪物!E373,怪物属性参数!Q:Q,0)),"999")</f>
        <v>999</v>
      </c>
      <c r="V373" s="58">
        <f>IFERROR(INDEX(怪物属性参数!AC:AC,MATCH(主线怪物!E373,怪物属性参数!Q:Q,0)),"0")</f>
        <v>1</v>
      </c>
      <c r="W373" s="58" t="str">
        <f t="shared" si="23"/>
        <v>石灵明</v>
      </c>
    </row>
    <row r="374" spans="1:23" ht="16.5" x14ac:dyDescent="0.2">
      <c r="A374" s="58">
        <f t="shared" si="24"/>
        <v>10371</v>
      </c>
      <c r="B374" s="58">
        <v>6</v>
      </c>
      <c r="C374" s="58">
        <f t="shared" si="26"/>
        <v>2</v>
      </c>
      <c r="D374" s="58" t="s">
        <v>41</v>
      </c>
      <c r="E374" s="58" t="str">
        <f>HLOOKUP(D374,主线关卡!$H:$M,MATCH(B374&amp;C374,主线关卡!$A:$A,0),FALSE)</f>
        <v>红莲·缇娜</v>
      </c>
      <c r="F374" s="58">
        <f>INDEX(主线关卡!D:D,MATCH(主线怪物!B374&amp;主线怪物!C374,主线关卡!A:A,0))</f>
        <v>62</v>
      </c>
      <c r="G374" s="58">
        <f>INDEX(怪物基础属性模板!B:B,MATCH(主线怪物!$F374,怪物基础属性模板!$A:$A,0))*IFERROR(INDEX(怪物属性参数!R:R,MATCH(主线怪物!E374,怪物属性参数!Q:Q,0)),1)</f>
        <v>1639</v>
      </c>
      <c r="H374" s="58">
        <f>INDEX(怪物基础属性模板!C:C,MATCH(主线怪物!$F374,怪物基础属性模板!$A:$A,0))*IFERROR(INDEX(怪物属性参数!R:R,MATCH(主线怪物!E374,怪物属性参数!R:R,0)),1)</f>
        <v>757</v>
      </c>
      <c r="I374" s="58">
        <f>INT(INDEX(怪物基础属性模板!D:D,MATCH(主线怪物!$F374,怪物基础属性模板!$A:$A,0))*IFERROR(INDEX(怪物属性参数!R:R,MATCH(主线怪物!E374,怪物属性参数!S:S,0)),1)*INDEX(主线关卡!E:E,MATCH(主线怪物!B374&amp;主线怪物!C374,主线关卡!A:A,0)))</f>
        <v>8795</v>
      </c>
      <c r="J374" s="58">
        <v>0</v>
      </c>
      <c r="K374" s="58">
        <v>0</v>
      </c>
      <c r="L374" s="58">
        <v>0</v>
      </c>
      <c r="M374" s="58">
        <v>0</v>
      </c>
      <c r="N374" s="58">
        <v>300</v>
      </c>
      <c r="O374" s="58">
        <v>0</v>
      </c>
      <c r="P374" s="58">
        <v>0</v>
      </c>
      <c r="Q374" s="58" t="str">
        <f>IFERROR(INDEX(怪物属性参数!AD:AD,MATCH(主线怪物!E374,怪物属性参数!Q:Q,0)),IF(MOD(A374,2)=0,1303015,1301001))</f>
        <v>1301006#1302006</v>
      </c>
      <c r="R374" s="15"/>
      <c r="S374" s="58">
        <f t="shared" si="22"/>
        <v>10372</v>
      </c>
      <c r="T374" s="58">
        <f>IFERROR(INDEX(怪物属性参数!AA:AA,MATCH(主线怪物!E374,怪物属性参数!Q:Q,0)),"0")</f>
        <v>0</v>
      </c>
      <c r="U374" s="58">
        <f>IFERROR(INDEX(怪物属性参数!AB:AB,MATCH(主线怪物!E374,怪物属性参数!Q:Q,0)),"999")</f>
        <v>999</v>
      </c>
      <c r="V374" s="58">
        <f>IFERROR(INDEX(怪物属性参数!AC:AC,MATCH(主线怪物!E374,怪物属性参数!Q:Q,0)),"0")</f>
        <v>0</v>
      </c>
      <c r="W374" s="58" t="str">
        <f t="shared" si="23"/>
        <v>红莲·缇娜</v>
      </c>
    </row>
    <row r="375" spans="1:23" ht="16.5" x14ac:dyDescent="0.2">
      <c r="A375" s="58">
        <f t="shared" si="24"/>
        <v>10372</v>
      </c>
      <c r="B375" s="58">
        <v>6</v>
      </c>
      <c r="C375" s="58">
        <f t="shared" si="26"/>
        <v>2</v>
      </c>
      <c r="D375" s="58" t="s">
        <v>38</v>
      </c>
      <c r="E375" s="58" t="str">
        <f>HLOOKUP(D375,主线关卡!$H:$M,MATCH(B375&amp;C375,主线关卡!$A:$A,0),FALSE)</f>
        <v>天使·缇娜</v>
      </c>
      <c r="F375" s="58">
        <f>INDEX(主线关卡!D:D,MATCH(主线怪物!B375&amp;主线怪物!C375,主线关卡!A:A,0))</f>
        <v>62</v>
      </c>
      <c r="G375" s="58">
        <f>INDEX(怪物基础属性模板!B:B,MATCH(主线怪物!$F375,怪物基础属性模板!$A:$A,0))*IFERROR(INDEX(怪物属性参数!R:R,MATCH(主线怪物!E375,怪物属性参数!Q:Q,0)),1)</f>
        <v>1639</v>
      </c>
      <c r="H375" s="58">
        <f>INDEX(怪物基础属性模板!C:C,MATCH(主线怪物!$F375,怪物基础属性模板!$A:$A,0))*IFERROR(INDEX(怪物属性参数!R:R,MATCH(主线怪物!E375,怪物属性参数!R:R,0)),1)</f>
        <v>757</v>
      </c>
      <c r="I375" s="58">
        <f>INT(INDEX(怪物基础属性模板!D:D,MATCH(主线怪物!$F375,怪物基础属性模板!$A:$A,0))*IFERROR(INDEX(怪物属性参数!R:R,MATCH(主线怪物!E375,怪物属性参数!S:S,0)),1)*INDEX(主线关卡!E:E,MATCH(主线怪物!B375&amp;主线怪物!C375,主线关卡!A:A,0)))</f>
        <v>8795</v>
      </c>
      <c r="J375" s="58">
        <v>0</v>
      </c>
      <c r="K375" s="58">
        <v>0</v>
      </c>
      <c r="L375" s="58">
        <v>0</v>
      </c>
      <c r="M375" s="58">
        <v>0</v>
      </c>
      <c r="N375" s="58">
        <v>300</v>
      </c>
      <c r="O375" s="58">
        <v>0</v>
      </c>
      <c r="P375" s="58">
        <v>0</v>
      </c>
      <c r="Q375" s="58">
        <f>IFERROR(INDEX(怪物属性参数!AD:AD,MATCH(主线怪物!E375,怪物属性参数!Q:Q,0)),IF(MOD(A375,2)=0,1303015,1301001))</f>
        <v>1303007</v>
      </c>
      <c r="R375" s="15"/>
      <c r="S375" s="58" t="str">
        <f t="shared" si="22"/>
        <v>0</v>
      </c>
      <c r="T375" s="58">
        <f>IFERROR(INDEX(怪物属性参数!AA:AA,MATCH(主线怪物!E375,怪物属性参数!Q:Q,0)),"0")</f>
        <v>6</v>
      </c>
      <c r="U375" s="58">
        <f>IFERROR(INDEX(怪物属性参数!AB:AB,MATCH(主线怪物!E375,怪物属性参数!Q:Q,0)),"999")</f>
        <v>999</v>
      </c>
      <c r="V375" s="58">
        <f>IFERROR(INDEX(怪物属性参数!AC:AC,MATCH(主线怪物!E375,怪物属性参数!Q:Q,0)),"0")</f>
        <v>1</v>
      </c>
      <c r="W375" s="58" t="str">
        <f t="shared" si="23"/>
        <v>天使·缇娜</v>
      </c>
    </row>
    <row r="376" spans="1:23" ht="16.5" x14ac:dyDescent="0.2">
      <c r="A376" s="58">
        <f t="shared" si="24"/>
        <v>10373</v>
      </c>
      <c r="B376" s="58">
        <v>6</v>
      </c>
      <c r="C376" s="58">
        <f t="shared" si="26"/>
        <v>3</v>
      </c>
      <c r="D376" s="58" t="s">
        <v>39</v>
      </c>
      <c r="E376" s="58" t="str">
        <f>HLOOKUP(D376,主线关卡!$H:$M,MATCH(B376&amp;C376,主线关卡!$A:$A,0),FALSE)</f>
        <v>小蜘蛛</v>
      </c>
      <c r="F376" s="58">
        <f>INDEX(主线关卡!D:D,MATCH(主线怪物!B376&amp;主线怪物!C376,主线关卡!A:A,0))</f>
        <v>63</v>
      </c>
      <c r="G376" s="58">
        <f>INDEX(怪物基础属性模板!B:B,MATCH(主线怪物!$F376,怪物基础属性模板!$A:$A,0))*IFERROR(INDEX(怪物属性参数!R:R,MATCH(主线怪物!E376,怪物属性参数!Q:Q,0)),1)</f>
        <v>1673</v>
      </c>
      <c r="H376" s="58">
        <f>INDEX(怪物基础属性模板!C:C,MATCH(主线怪物!$F376,怪物基础属性模板!$A:$A,0))*IFERROR(INDEX(怪物属性参数!R:R,MATCH(主线怪物!E376,怪物属性参数!R:R,0)),1)</f>
        <v>774</v>
      </c>
      <c r="I376" s="58">
        <f>INT(INDEX(怪物基础属性模板!D:D,MATCH(主线怪物!$F376,怪物基础属性模板!$A:$A,0))*IFERROR(INDEX(怪物属性参数!R:R,MATCH(主线怪物!E376,怪物属性参数!S:S,0)),1)*INDEX(主线关卡!E:E,MATCH(主线怪物!B376&amp;主线怪物!C376,主线关卡!A:A,0)))</f>
        <v>8965</v>
      </c>
      <c r="J376" s="58">
        <v>0</v>
      </c>
      <c r="K376" s="58">
        <v>0</v>
      </c>
      <c r="L376" s="58">
        <v>0</v>
      </c>
      <c r="M376" s="58">
        <v>0</v>
      </c>
      <c r="N376" s="58">
        <v>300</v>
      </c>
      <c r="O376" s="58">
        <v>0</v>
      </c>
      <c r="P376" s="58">
        <v>0</v>
      </c>
      <c r="Q376" s="58">
        <f>IFERROR(INDEX(怪物属性参数!AD:AD,MATCH(主线怪物!E376,怪物属性参数!Q:Q,0)),IF(MOD(A376,2)=0,1303015,1301001))</f>
        <v>1801010</v>
      </c>
      <c r="R376" s="15"/>
      <c r="S376" s="58" t="str">
        <f t="shared" si="22"/>
        <v>0</v>
      </c>
      <c r="T376" s="58">
        <f>IFERROR(INDEX(怪物属性参数!AA:AA,MATCH(主线怪物!E376,怪物属性参数!Q:Q,0)),"0")</f>
        <v>1</v>
      </c>
      <c r="U376" s="58">
        <f>IFERROR(INDEX(怪物属性参数!AB:AB,MATCH(主线怪物!E376,怪物属性参数!Q:Q,0)),"999")</f>
        <v>999</v>
      </c>
      <c r="V376" s="58">
        <f>IFERROR(INDEX(怪物属性参数!AC:AC,MATCH(主线怪物!E376,怪物属性参数!Q:Q,0)),"0")</f>
        <v>2</v>
      </c>
      <c r="W376" s="58" t="str">
        <f t="shared" si="23"/>
        <v>小蜘蛛</v>
      </c>
    </row>
    <row r="377" spans="1:23" ht="16.5" x14ac:dyDescent="0.2">
      <c r="A377" s="58">
        <f t="shared" si="24"/>
        <v>10374</v>
      </c>
      <c r="B377" s="58">
        <v>6</v>
      </c>
      <c r="C377" s="58">
        <f t="shared" si="26"/>
        <v>3</v>
      </c>
      <c r="D377" s="58" t="s">
        <v>36</v>
      </c>
      <c r="E377" s="58" t="str">
        <f>HLOOKUP(D377,主线关卡!$H:$M,MATCH(B377&amp;C377,主线关卡!$A:$A,0),FALSE)</f>
        <v/>
      </c>
      <c r="F377" s="58">
        <f>INDEX(主线关卡!D:D,MATCH(主线怪物!B377&amp;主线怪物!C377,主线关卡!A:A,0))</f>
        <v>63</v>
      </c>
      <c r="G377" s="58">
        <f>INDEX(怪物基础属性模板!B:B,MATCH(主线怪物!$F377,怪物基础属性模板!$A:$A,0))*IFERROR(INDEX(怪物属性参数!R:R,MATCH(主线怪物!E377,怪物属性参数!Q:Q,0)),1)</f>
        <v>1673</v>
      </c>
      <c r="H377" s="58">
        <f>INDEX(怪物基础属性模板!C:C,MATCH(主线怪物!$F377,怪物基础属性模板!$A:$A,0))*IFERROR(INDEX(怪物属性参数!R:R,MATCH(主线怪物!E377,怪物属性参数!R:R,0)),1)</f>
        <v>774</v>
      </c>
      <c r="I377" s="58">
        <f>INT(INDEX(怪物基础属性模板!D:D,MATCH(主线怪物!$F377,怪物基础属性模板!$A:$A,0))*IFERROR(INDEX(怪物属性参数!R:R,MATCH(主线怪物!E377,怪物属性参数!S:S,0)),1)*INDEX(主线关卡!E:E,MATCH(主线怪物!B377&amp;主线怪物!C377,主线关卡!A:A,0)))</f>
        <v>8965</v>
      </c>
      <c r="J377" s="58">
        <v>0</v>
      </c>
      <c r="K377" s="58">
        <v>0</v>
      </c>
      <c r="L377" s="58">
        <v>0</v>
      </c>
      <c r="M377" s="58">
        <v>0</v>
      </c>
      <c r="N377" s="58">
        <v>300</v>
      </c>
      <c r="O377" s="58">
        <v>0</v>
      </c>
      <c r="P377" s="58">
        <v>0</v>
      </c>
      <c r="Q377" s="58">
        <f>IFERROR(INDEX(怪物属性参数!AD:AD,MATCH(主线怪物!E377,怪物属性参数!Q:Q,0)),IF(MOD(A377,2)=0,1303015,1301001))</f>
        <v>1303015</v>
      </c>
      <c r="R377" s="15"/>
      <c r="S377" s="58" t="str">
        <f t="shared" si="22"/>
        <v>0</v>
      </c>
      <c r="T377" s="58" t="str">
        <f>IFERROR(INDEX(怪物属性参数!AA:AA,MATCH(主线怪物!E377,怪物属性参数!Q:Q,0)),"0")</f>
        <v>0</v>
      </c>
      <c r="U377" s="58" t="str">
        <f>IFERROR(INDEX(怪物属性参数!AB:AB,MATCH(主线怪物!E377,怪物属性参数!Q:Q,0)),"999")</f>
        <v>999</v>
      </c>
      <c r="V377" s="58" t="str">
        <f>IFERROR(INDEX(怪物属性参数!AC:AC,MATCH(主线怪物!E377,怪物属性参数!Q:Q,0)),"0")</f>
        <v>0</v>
      </c>
      <c r="W377" s="58" t="str">
        <f t="shared" si="23"/>
        <v>于禁</v>
      </c>
    </row>
    <row r="378" spans="1:23" ht="16.5" x14ac:dyDescent="0.2">
      <c r="A378" s="58">
        <f t="shared" si="24"/>
        <v>10375</v>
      </c>
      <c r="B378" s="58">
        <v>6</v>
      </c>
      <c r="C378" s="58">
        <f t="shared" si="26"/>
        <v>3</v>
      </c>
      <c r="D378" s="58" t="s">
        <v>40</v>
      </c>
      <c r="E378" s="58" t="str">
        <f>HLOOKUP(D378,主线关卡!$H:$M,MATCH(B378&amp;C378,主线关卡!$A:$A,0),FALSE)</f>
        <v>黑尔·坎普</v>
      </c>
      <c r="F378" s="58">
        <f>INDEX(主线关卡!D:D,MATCH(主线怪物!B378&amp;主线怪物!C378,主线关卡!A:A,0))</f>
        <v>63</v>
      </c>
      <c r="G378" s="58">
        <f>INDEX(怪物基础属性模板!B:B,MATCH(主线怪物!$F378,怪物基础属性模板!$A:$A,0))*IFERROR(INDEX(怪物属性参数!R:R,MATCH(主线怪物!E378,怪物属性参数!Q:Q,0)),1)</f>
        <v>1673</v>
      </c>
      <c r="H378" s="58">
        <f>INDEX(怪物基础属性模板!C:C,MATCH(主线怪物!$F378,怪物基础属性模板!$A:$A,0))*IFERROR(INDEX(怪物属性参数!R:R,MATCH(主线怪物!E378,怪物属性参数!R:R,0)),1)</f>
        <v>774</v>
      </c>
      <c r="I378" s="58">
        <f>INT(INDEX(怪物基础属性模板!D:D,MATCH(主线怪物!$F378,怪物基础属性模板!$A:$A,0))*IFERROR(INDEX(怪物属性参数!R:R,MATCH(主线怪物!E378,怪物属性参数!S:S,0)),1)*INDEX(主线关卡!E:E,MATCH(主线怪物!B378&amp;主线怪物!C378,主线关卡!A:A,0)))</f>
        <v>8965</v>
      </c>
      <c r="J378" s="58">
        <v>0</v>
      </c>
      <c r="K378" s="58">
        <v>0</v>
      </c>
      <c r="L378" s="58">
        <v>0</v>
      </c>
      <c r="M378" s="58">
        <v>0</v>
      </c>
      <c r="N378" s="58">
        <v>300</v>
      </c>
      <c r="O378" s="58">
        <v>0</v>
      </c>
      <c r="P378" s="58">
        <v>0</v>
      </c>
      <c r="Q378" s="58" t="str">
        <f>IFERROR(INDEX(怪物属性参数!AD:AD,MATCH(主线怪物!E378,怪物属性参数!Q:Q,0)),IF(MOD(A378,2)=0,1303015,1301001))</f>
        <v>1301008#1302008</v>
      </c>
      <c r="R378" s="15"/>
      <c r="S378" s="58">
        <f t="shared" si="22"/>
        <v>10376</v>
      </c>
      <c r="T378" s="58">
        <f>IFERROR(INDEX(怪物属性参数!AA:AA,MATCH(主线怪物!E378,怪物属性参数!Q:Q,0)),"0")</f>
        <v>0</v>
      </c>
      <c r="U378" s="58">
        <f>IFERROR(INDEX(怪物属性参数!AB:AB,MATCH(主线怪物!E378,怪物属性参数!Q:Q,0)),"999")</f>
        <v>999</v>
      </c>
      <c r="V378" s="58">
        <f>IFERROR(INDEX(怪物属性参数!AC:AC,MATCH(主线怪物!E378,怪物属性参数!Q:Q,0)),"0")</f>
        <v>0</v>
      </c>
      <c r="W378" s="58" t="str">
        <f t="shared" si="23"/>
        <v>黑尔·坎普</v>
      </c>
    </row>
    <row r="379" spans="1:23" ht="16.5" x14ac:dyDescent="0.2">
      <c r="A379" s="58">
        <f t="shared" si="24"/>
        <v>10376</v>
      </c>
      <c r="B379" s="58">
        <v>6</v>
      </c>
      <c r="C379" s="58">
        <f t="shared" si="26"/>
        <v>3</v>
      </c>
      <c r="D379" s="58" t="s">
        <v>37</v>
      </c>
      <c r="E379" s="58" t="str">
        <f>HLOOKUP(D379,主线关卡!$H:$M,MATCH(B379&amp;C379,主线关卡!$A:$A,0),FALSE)</f>
        <v>塞伯罗斯</v>
      </c>
      <c r="F379" s="58">
        <f>INDEX(主线关卡!D:D,MATCH(主线怪物!B379&amp;主线怪物!C379,主线关卡!A:A,0))</f>
        <v>63</v>
      </c>
      <c r="G379" s="58">
        <f>INDEX(怪物基础属性模板!B:B,MATCH(主线怪物!$F379,怪物基础属性模板!$A:$A,0))*IFERROR(INDEX(怪物属性参数!R:R,MATCH(主线怪物!E379,怪物属性参数!Q:Q,0)),1)</f>
        <v>1673</v>
      </c>
      <c r="H379" s="58">
        <f>INDEX(怪物基础属性模板!C:C,MATCH(主线怪物!$F379,怪物基础属性模板!$A:$A,0))*IFERROR(INDEX(怪物属性参数!R:R,MATCH(主线怪物!E379,怪物属性参数!R:R,0)),1)</f>
        <v>774</v>
      </c>
      <c r="I379" s="58">
        <f>INT(INDEX(怪物基础属性模板!D:D,MATCH(主线怪物!$F379,怪物基础属性模板!$A:$A,0))*IFERROR(INDEX(怪物属性参数!R:R,MATCH(主线怪物!E379,怪物属性参数!S:S,0)),1)*INDEX(主线关卡!E:E,MATCH(主线怪物!B379&amp;主线怪物!C379,主线关卡!A:A,0)))</f>
        <v>8965</v>
      </c>
      <c r="J379" s="58">
        <v>0</v>
      </c>
      <c r="K379" s="58">
        <v>0</v>
      </c>
      <c r="L379" s="58">
        <v>0</v>
      </c>
      <c r="M379" s="58">
        <v>0</v>
      </c>
      <c r="N379" s="58">
        <v>300</v>
      </c>
      <c r="O379" s="58">
        <v>0</v>
      </c>
      <c r="P379" s="58">
        <v>0</v>
      </c>
      <c r="Q379" s="58">
        <f>IFERROR(INDEX(怪物属性参数!AD:AD,MATCH(主线怪物!E379,怪物属性参数!Q:Q,0)),IF(MOD(A379,2)=0,1303015,1301001))</f>
        <v>1303013</v>
      </c>
      <c r="R379" s="15"/>
      <c r="S379" s="58" t="str">
        <f t="shared" si="22"/>
        <v>0</v>
      </c>
      <c r="T379" s="58">
        <f>IFERROR(INDEX(怪物属性参数!AA:AA,MATCH(主线怪物!E379,怪物属性参数!Q:Q,0)),"0")</f>
        <v>6</v>
      </c>
      <c r="U379" s="58">
        <f>IFERROR(INDEX(怪物属性参数!AB:AB,MATCH(主线怪物!E379,怪物属性参数!Q:Q,0)),"999")</f>
        <v>999</v>
      </c>
      <c r="V379" s="58">
        <f>IFERROR(INDEX(怪物属性参数!AC:AC,MATCH(主线怪物!E379,怪物属性参数!Q:Q,0)),"0")</f>
        <v>2</v>
      </c>
      <c r="W379" s="58" t="str">
        <f t="shared" si="23"/>
        <v>塞伯罗斯</v>
      </c>
    </row>
    <row r="380" spans="1:23" ht="16.5" x14ac:dyDescent="0.2">
      <c r="A380" s="58">
        <f t="shared" si="24"/>
        <v>10377</v>
      </c>
      <c r="B380" s="58">
        <v>6</v>
      </c>
      <c r="C380" s="58">
        <f t="shared" si="26"/>
        <v>3</v>
      </c>
      <c r="D380" s="58" t="s">
        <v>41</v>
      </c>
      <c r="E380" s="58" t="str">
        <f>HLOOKUP(D380,主线关卡!$H:$M,MATCH(B380&amp;C380,主线关卡!$A:$A,0),FALSE)</f>
        <v>小蜘蛛</v>
      </c>
      <c r="F380" s="58">
        <f>INDEX(主线关卡!D:D,MATCH(主线怪物!B380&amp;主线怪物!C380,主线关卡!A:A,0))</f>
        <v>63</v>
      </c>
      <c r="G380" s="58">
        <f>INDEX(怪物基础属性模板!B:B,MATCH(主线怪物!$F380,怪物基础属性模板!$A:$A,0))*IFERROR(INDEX(怪物属性参数!R:R,MATCH(主线怪物!E380,怪物属性参数!Q:Q,0)),1)</f>
        <v>1673</v>
      </c>
      <c r="H380" s="58">
        <f>INDEX(怪物基础属性模板!C:C,MATCH(主线怪物!$F380,怪物基础属性模板!$A:$A,0))*IFERROR(INDEX(怪物属性参数!R:R,MATCH(主线怪物!E380,怪物属性参数!R:R,0)),1)</f>
        <v>774</v>
      </c>
      <c r="I380" s="58">
        <f>INT(INDEX(怪物基础属性模板!D:D,MATCH(主线怪物!$F380,怪物基础属性模板!$A:$A,0))*IFERROR(INDEX(怪物属性参数!R:R,MATCH(主线怪物!E380,怪物属性参数!S:S,0)),1)*INDEX(主线关卡!E:E,MATCH(主线怪物!B380&amp;主线怪物!C380,主线关卡!A:A,0)))</f>
        <v>8965</v>
      </c>
      <c r="J380" s="58">
        <v>0</v>
      </c>
      <c r="K380" s="58">
        <v>0</v>
      </c>
      <c r="L380" s="58">
        <v>0</v>
      </c>
      <c r="M380" s="58">
        <v>0</v>
      </c>
      <c r="N380" s="58">
        <v>300</v>
      </c>
      <c r="O380" s="58">
        <v>0</v>
      </c>
      <c r="P380" s="58">
        <v>0</v>
      </c>
      <c r="Q380" s="58">
        <f>IFERROR(INDEX(怪物属性参数!AD:AD,MATCH(主线怪物!E380,怪物属性参数!Q:Q,0)),IF(MOD(A380,2)=0,1303015,1301001))</f>
        <v>1801010</v>
      </c>
      <c r="R380" s="15"/>
      <c r="S380" s="58" t="str">
        <f t="shared" si="22"/>
        <v>0</v>
      </c>
      <c r="T380" s="58">
        <f>IFERROR(INDEX(怪物属性参数!AA:AA,MATCH(主线怪物!E380,怪物属性参数!Q:Q,0)),"0")</f>
        <v>1</v>
      </c>
      <c r="U380" s="58">
        <f>IFERROR(INDEX(怪物属性参数!AB:AB,MATCH(主线怪物!E380,怪物属性参数!Q:Q,0)),"999")</f>
        <v>999</v>
      </c>
      <c r="V380" s="58">
        <f>IFERROR(INDEX(怪物属性参数!AC:AC,MATCH(主线怪物!E380,怪物属性参数!Q:Q,0)),"0")</f>
        <v>2</v>
      </c>
      <c r="W380" s="58" t="str">
        <f t="shared" si="23"/>
        <v>小蜘蛛</v>
      </c>
    </row>
    <row r="381" spans="1:23" ht="16.5" x14ac:dyDescent="0.2">
      <c r="A381" s="58">
        <f t="shared" si="24"/>
        <v>10378</v>
      </c>
      <c r="B381" s="58">
        <v>6</v>
      </c>
      <c r="C381" s="58">
        <f t="shared" si="26"/>
        <v>3</v>
      </c>
      <c r="D381" s="58" t="s">
        <v>38</v>
      </c>
      <c r="E381" s="58" t="str">
        <f>HLOOKUP(D381,主线关卡!$H:$M,MATCH(B381&amp;C381,主线关卡!$A:$A,0),FALSE)</f>
        <v/>
      </c>
      <c r="F381" s="58">
        <f>INDEX(主线关卡!D:D,MATCH(主线怪物!B381&amp;主线怪物!C381,主线关卡!A:A,0))</f>
        <v>63</v>
      </c>
      <c r="G381" s="58">
        <f>INDEX(怪物基础属性模板!B:B,MATCH(主线怪物!$F381,怪物基础属性模板!$A:$A,0))*IFERROR(INDEX(怪物属性参数!R:R,MATCH(主线怪物!E381,怪物属性参数!Q:Q,0)),1)</f>
        <v>1673</v>
      </c>
      <c r="H381" s="58">
        <f>INDEX(怪物基础属性模板!C:C,MATCH(主线怪物!$F381,怪物基础属性模板!$A:$A,0))*IFERROR(INDEX(怪物属性参数!R:R,MATCH(主线怪物!E381,怪物属性参数!R:R,0)),1)</f>
        <v>774</v>
      </c>
      <c r="I381" s="58">
        <f>INT(INDEX(怪物基础属性模板!D:D,MATCH(主线怪物!$F381,怪物基础属性模板!$A:$A,0))*IFERROR(INDEX(怪物属性参数!R:R,MATCH(主线怪物!E381,怪物属性参数!S:S,0)),1)*INDEX(主线关卡!E:E,MATCH(主线怪物!B381&amp;主线怪物!C381,主线关卡!A:A,0)))</f>
        <v>8965</v>
      </c>
      <c r="J381" s="58">
        <v>0</v>
      </c>
      <c r="K381" s="58">
        <v>0</v>
      </c>
      <c r="L381" s="58">
        <v>0</v>
      </c>
      <c r="M381" s="58">
        <v>0</v>
      </c>
      <c r="N381" s="58">
        <v>300</v>
      </c>
      <c r="O381" s="58">
        <v>0</v>
      </c>
      <c r="P381" s="58">
        <v>0</v>
      </c>
      <c r="Q381" s="58">
        <f>IFERROR(INDEX(怪物属性参数!AD:AD,MATCH(主线怪物!E381,怪物属性参数!Q:Q,0)),IF(MOD(A381,2)=0,1303015,1301001))</f>
        <v>1303015</v>
      </c>
      <c r="R381" s="15"/>
      <c r="S381" s="58" t="str">
        <f t="shared" si="22"/>
        <v>0</v>
      </c>
      <c r="T381" s="58" t="str">
        <f>IFERROR(INDEX(怪物属性参数!AA:AA,MATCH(主线怪物!E381,怪物属性参数!Q:Q,0)),"0")</f>
        <v>0</v>
      </c>
      <c r="U381" s="58" t="str">
        <f>IFERROR(INDEX(怪物属性参数!AB:AB,MATCH(主线怪物!E381,怪物属性参数!Q:Q,0)),"999")</f>
        <v>999</v>
      </c>
      <c r="V381" s="58" t="str">
        <f>IFERROR(INDEX(怪物属性参数!AC:AC,MATCH(主线怪物!E381,怪物属性参数!Q:Q,0)),"0")</f>
        <v>0</v>
      </c>
      <c r="W381" s="58" t="str">
        <f t="shared" si="23"/>
        <v>于禁</v>
      </c>
    </row>
    <row r="382" spans="1:23" ht="16.5" x14ac:dyDescent="0.2">
      <c r="A382" s="58">
        <f t="shared" si="24"/>
        <v>10379</v>
      </c>
      <c r="B382" s="58">
        <v>6</v>
      </c>
      <c r="C382" s="58">
        <f t="shared" si="26"/>
        <v>4</v>
      </c>
      <c r="D382" s="58" t="s">
        <v>39</v>
      </c>
      <c r="E382" s="58" t="str">
        <f>HLOOKUP(D382,主线关卡!$H:$M,MATCH(B382&amp;C382,主线关卡!$A:$A,0),FALSE)</f>
        <v>常服曹焱兵</v>
      </c>
      <c r="F382" s="58">
        <f>INDEX(主线关卡!D:D,MATCH(主线怪物!B382&amp;主线怪物!C382,主线关卡!A:A,0))</f>
        <v>64</v>
      </c>
      <c r="G382" s="58">
        <f>INDEX(怪物基础属性模板!B:B,MATCH(主线怪物!$F382,怪物基础属性模板!$A:$A,0))*IFERROR(INDEX(怪物属性参数!R:R,MATCH(主线怪物!E382,怪物属性参数!Q:Q,0)),1)</f>
        <v>1707</v>
      </c>
      <c r="H382" s="58">
        <f>INDEX(怪物基础属性模板!C:C,MATCH(主线怪物!$F382,怪物基础属性模板!$A:$A,0))*IFERROR(INDEX(怪物属性参数!R:R,MATCH(主线怪物!E382,怪物属性参数!R:R,0)),1)</f>
        <v>791</v>
      </c>
      <c r="I382" s="58">
        <f>INT(INDEX(怪物基础属性模板!D:D,MATCH(主线怪物!$F382,怪物基础属性模板!$A:$A,0))*IFERROR(INDEX(怪物属性参数!R:R,MATCH(主线怪物!E382,怪物属性参数!S:S,0)),1)*INDEX(主线关卡!E:E,MATCH(主线怪物!B382&amp;主线怪物!C382,主线关卡!A:A,0)))</f>
        <v>9135</v>
      </c>
      <c r="J382" s="58">
        <v>0</v>
      </c>
      <c r="K382" s="58">
        <v>0</v>
      </c>
      <c r="L382" s="58">
        <v>0</v>
      </c>
      <c r="M382" s="58">
        <v>0</v>
      </c>
      <c r="N382" s="58">
        <v>300</v>
      </c>
      <c r="O382" s="58">
        <v>0</v>
      </c>
      <c r="P382" s="58">
        <v>0</v>
      </c>
      <c r="Q382" s="58" t="str">
        <f>IFERROR(INDEX(怪物属性参数!AD:AD,MATCH(主线怪物!E382,怪物属性参数!Q:Q,0)),IF(MOD(A382,2)=0,1303015,1301001))</f>
        <v>1301001#1302001</v>
      </c>
      <c r="R382" s="15"/>
      <c r="S382" s="58">
        <f t="shared" si="22"/>
        <v>10380</v>
      </c>
      <c r="T382" s="58">
        <f>IFERROR(INDEX(怪物属性参数!AA:AA,MATCH(主线怪物!E382,怪物属性参数!Q:Q,0)),"0")</f>
        <v>0</v>
      </c>
      <c r="U382" s="58">
        <f>IFERROR(INDEX(怪物属性参数!AB:AB,MATCH(主线怪物!E382,怪物属性参数!Q:Q,0)),"999")</f>
        <v>999</v>
      </c>
      <c r="V382" s="58">
        <f>IFERROR(INDEX(怪物属性参数!AC:AC,MATCH(主线怪物!E382,怪物属性参数!Q:Q,0)),"0")</f>
        <v>0</v>
      </c>
      <c r="W382" s="58" t="str">
        <f t="shared" si="23"/>
        <v>常服曹焱兵</v>
      </c>
    </row>
    <row r="383" spans="1:23" ht="16.5" x14ac:dyDescent="0.2">
      <c r="A383" s="58">
        <f t="shared" si="24"/>
        <v>10380</v>
      </c>
      <c r="B383" s="58">
        <v>6</v>
      </c>
      <c r="C383" s="58">
        <f t="shared" si="26"/>
        <v>4</v>
      </c>
      <c r="D383" s="58" t="s">
        <v>36</v>
      </c>
      <c r="E383" s="58" t="str">
        <f>HLOOKUP(D383,主线关卡!$H:$M,MATCH(B383&amp;C383,主线关卡!$A:$A,0),FALSE)</f>
        <v>张郃</v>
      </c>
      <c r="F383" s="58">
        <f>INDEX(主线关卡!D:D,MATCH(主线怪物!B383&amp;主线怪物!C383,主线关卡!A:A,0))</f>
        <v>64</v>
      </c>
      <c r="G383" s="58">
        <f>INDEX(怪物基础属性模板!B:B,MATCH(主线怪物!$F383,怪物基础属性模板!$A:$A,0))*IFERROR(INDEX(怪物属性参数!R:R,MATCH(主线怪物!E383,怪物属性参数!Q:Q,0)),1)</f>
        <v>1707</v>
      </c>
      <c r="H383" s="58">
        <f>INDEX(怪物基础属性模板!C:C,MATCH(主线怪物!$F383,怪物基础属性模板!$A:$A,0))*IFERROR(INDEX(怪物属性参数!R:R,MATCH(主线怪物!E383,怪物属性参数!R:R,0)),1)</f>
        <v>791</v>
      </c>
      <c r="I383" s="58">
        <f>INT(INDEX(怪物基础属性模板!D:D,MATCH(主线怪物!$F383,怪物基础属性模板!$A:$A,0))*IFERROR(INDEX(怪物属性参数!R:R,MATCH(主线怪物!E383,怪物属性参数!S:S,0)),1)*INDEX(主线关卡!E:E,MATCH(主线怪物!B383&amp;主线怪物!C383,主线关卡!A:A,0)))</f>
        <v>9135</v>
      </c>
      <c r="J383" s="58">
        <v>0</v>
      </c>
      <c r="K383" s="58">
        <v>0</v>
      </c>
      <c r="L383" s="58">
        <v>0</v>
      </c>
      <c r="M383" s="58">
        <v>0</v>
      </c>
      <c r="N383" s="58">
        <v>300</v>
      </c>
      <c r="O383" s="58">
        <v>0</v>
      </c>
      <c r="P383" s="58">
        <v>0</v>
      </c>
      <c r="Q383" s="58">
        <f>IFERROR(INDEX(怪物属性参数!AD:AD,MATCH(主线怪物!E383,怪物属性参数!Q:Q,0)),IF(MOD(A383,2)=0,1303015,1301001))</f>
        <v>1303010</v>
      </c>
      <c r="R383" s="15"/>
      <c r="S383" s="58" t="str">
        <f t="shared" si="22"/>
        <v>0</v>
      </c>
      <c r="T383" s="58">
        <f>IFERROR(INDEX(怪物属性参数!AA:AA,MATCH(主线怪物!E383,怪物属性参数!Q:Q,0)),"0")</f>
        <v>6</v>
      </c>
      <c r="U383" s="58">
        <f>IFERROR(INDEX(怪物属性参数!AB:AB,MATCH(主线怪物!E383,怪物属性参数!Q:Q,0)),"999")</f>
        <v>999</v>
      </c>
      <c r="V383" s="58">
        <f>IFERROR(INDEX(怪物属性参数!AC:AC,MATCH(主线怪物!E383,怪物属性参数!Q:Q,0)),"0")</f>
        <v>3</v>
      </c>
      <c r="W383" s="58" t="str">
        <f t="shared" si="23"/>
        <v>张郃</v>
      </c>
    </row>
    <row r="384" spans="1:23" ht="16.5" x14ac:dyDescent="0.2">
      <c r="A384" s="58">
        <f t="shared" si="24"/>
        <v>10381</v>
      </c>
      <c r="B384" s="58">
        <v>6</v>
      </c>
      <c r="C384" s="58">
        <f t="shared" si="26"/>
        <v>4</v>
      </c>
      <c r="D384" s="58" t="s">
        <v>40</v>
      </c>
      <c r="E384" s="58" t="str">
        <f>HLOOKUP(D384,主线关卡!$H:$M,MATCH(B384&amp;C384,主线关卡!$A:$A,0),FALSE)</f>
        <v>刘羽禅</v>
      </c>
      <c r="F384" s="58">
        <f>INDEX(主线关卡!D:D,MATCH(主线怪物!B384&amp;主线怪物!C384,主线关卡!A:A,0))</f>
        <v>64</v>
      </c>
      <c r="G384" s="58">
        <f>INDEX(怪物基础属性模板!B:B,MATCH(主线怪物!$F384,怪物基础属性模板!$A:$A,0))*IFERROR(INDEX(怪物属性参数!R:R,MATCH(主线怪物!E384,怪物属性参数!Q:Q,0)),1)</f>
        <v>1707</v>
      </c>
      <c r="H384" s="58">
        <f>INDEX(怪物基础属性模板!C:C,MATCH(主线怪物!$F384,怪物基础属性模板!$A:$A,0))*IFERROR(INDEX(怪物属性参数!R:R,MATCH(主线怪物!E384,怪物属性参数!R:R,0)),1)</f>
        <v>791</v>
      </c>
      <c r="I384" s="58">
        <f>INT(INDEX(怪物基础属性模板!D:D,MATCH(主线怪物!$F384,怪物基础属性模板!$A:$A,0))*IFERROR(INDEX(怪物属性参数!R:R,MATCH(主线怪物!E384,怪物属性参数!S:S,0)),1)*INDEX(主线关卡!E:E,MATCH(主线怪物!B384&amp;主线怪物!C384,主线关卡!A:A,0)))</f>
        <v>9135</v>
      </c>
      <c r="J384" s="58">
        <v>0</v>
      </c>
      <c r="K384" s="58">
        <v>0</v>
      </c>
      <c r="L384" s="58">
        <v>0</v>
      </c>
      <c r="M384" s="58">
        <v>0</v>
      </c>
      <c r="N384" s="58">
        <v>300</v>
      </c>
      <c r="O384" s="58">
        <v>0</v>
      </c>
      <c r="P384" s="58">
        <v>0</v>
      </c>
      <c r="Q384" s="58" t="str">
        <f>IFERROR(INDEX(怪物属性参数!AD:AD,MATCH(主线怪物!E384,怪物属性参数!Q:Q,0)),IF(MOD(A384,2)=0,1303015,1301001))</f>
        <v>1301005#1302005</v>
      </c>
      <c r="R384" s="15"/>
      <c r="S384" s="58">
        <f t="shared" si="22"/>
        <v>10382</v>
      </c>
      <c r="T384" s="58">
        <f>IFERROR(INDEX(怪物属性参数!AA:AA,MATCH(主线怪物!E384,怪物属性参数!Q:Q,0)),"0")</f>
        <v>0</v>
      </c>
      <c r="U384" s="58">
        <f>IFERROR(INDEX(怪物属性参数!AB:AB,MATCH(主线怪物!E384,怪物属性参数!Q:Q,0)),"999")</f>
        <v>999</v>
      </c>
      <c r="V384" s="58">
        <f>IFERROR(INDEX(怪物属性参数!AC:AC,MATCH(主线怪物!E384,怪物属性参数!Q:Q,0)),"0")</f>
        <v>0</v>
      </c>
      <c r="W384" s="58" t="str">
        <f t="shared" si="23"/>
        <v>刘羽禅</v>
      </c>
    </row>
    <row r="385" spans="1:23" ht="16.5" x14ac:dyDescent="0.2">
      <c r="A385" s="58">
        <f t="shared" si="24"/>
        <v>10382</v>
      </c>
      <c r="B385" s="58">
        <v>6</v>
      </c>
      <c r="C385" s="58">
        <f t="shared" si="26"/>
        <v>4</v>
      </c>
      <c r="D385" s="58" t="s">
        <v>37</v>
      </c>
      <c r="E385" s="58" t="str">
        <f>HLOOKUP(D385,主线关卡!$H:$M,MATCH(B385&amp;C385,主线关卡!$A:$A,0),FALSE)</f>
        <v>张飞</v>
      </c>
      <c r="F385" s="58">
        <f>INDEX(主线关卡!D:D,MATCH(主线怪物!B385&amp;主线怪物!C385,主线关卡!A:A,0))</f>
        <v>64</v>
      </c>
      <c r="G385" s="58">
        <f>INDEX(怪物基础属性模板!B:B,MATCH(主线怪物!$F385,怪物基础属性模板!$A:$A,0))*IFERROR(INDEX(怪物属性参数!R:R,MATCH(主线怪物!E385,怪物属性参数!Q:Q,0)),1)</f>
        <v>1707</v>
      </c>
      <c r="H385" s="58">
        <f>INDEX(怪物基础属性模板!C:C,MATCH(主线怪物!$F385,怪物基础属性模板!$A:$A,0))*IFERROR(INDEX(怪物属性参数!R:R,MATCH(主线怪物!E385,怪物属性参数!R:R,0)),1)</f>
        <v>791</v>
      </c>
      <c r="I385" s="58">
        <f>INT(INDEX(怪物基础属性模板!D:D,MATCH(主线怪物!$F385,怪物基础属性模板!$A:$A,0))*IFERROR(INDEX(怪物属性参数!R:R,MATCH(主线怪物!E385,怪物属性参数!S:S,0)),1)*INDEX(主线关卡!E:E,MATCH(主线怪物!B385&amp;主线怪物!C385,主线关卡!A:A,0)))</f>
        <v>9135</v>
      </c>
      <c r="J385" s="58">
        <v>0</v>
      </c>
      <c r="K385" s="58">
        <v>0</v>
      </c>
      <c r="L385" s="58">
        <v>0</v>
      </c>
      <c r="M385" s="58">
        <v>0</v>
      </c>
      <c r="N385" s="58">
        <v>300</v>
      </c>
      <c r="O385" s="58">
        <v>0</v>
      </c>
      <c r="P385" s="58">
        <v>0</v>
      </c>
      <c r="Q385" s="58">
        <f>IFERROR(INDEX(怪物属性参数!AD:AD,MATCH(主线怪物!E385,怪物属性参数!Q:Q,0)),IF(MOD(A385,2)=0,1303015,1301001))</f>
        <v>1303011</v>
      </c>
      <c r="R385" s="15"/>
      <c r="S385" s="58" t="str">
        <f t="shared" si="22"/>
        <v>0</v>
      </c>
      <c r="T385" s="58">
        <f>IFERROR(INDEX(怪物属性参数!AA:AA,MATCH(主线怪物!E385,怪物属性参数!Q:Q,0)),"0")</f>
        <v>4</v>
      </c>
      <c r="U385" s="58">
        <f>IFERROR(INDEX(怪物属性参数!AB:AB,MATCH(主线怪物!E385,怪物属性参数!Q:Q,0)),"999")</f>
        <v>999</v>
      </c>
      <c r="V385" s="58">
        <f>IFERROR(INDEX(怪物属性参数!AC:AC,MATCH(主线怪物!E385,怪物属性参数!Q:Q,0)),"0")</f>
        <v>2</v>
      </c>
      <c r="W385" s="58" t="str">
        <f t="shared" si="23"/>
        <v>张飞</v>
      </c>
    </row>
    <row r="386" spans="1:23" ht="16.5" x14ac:dyDescent="0.2">
      <c r="A386" s="58">
        <f t="shared" si="24"/>
        <v>10383</v>
      </c>
      <c r="B386" s="58">
        <v>6</v>
      </c>
      <c r="C386" s="58">
        <f t="shared" si="26"/>
        <v>4</v>
      </c>
      <c r="D386" s="58" t="s">
        <v>41</v>
      </c>
      <c r="E386" s="58" t="str">
        <f>HLOOKUP(D386,主线关卡!$H:$M,MATCH(B386&amp;C386,主线关卡!$A:$A,0),FALSE)</f>
        <v>战斗曹焱兵</v>
      </c>
      <c r="F386" s="58">
        <f>INDEX(主线关卡!D:D,MATCH(主线怪物!B386&amp;主线怪物!C386,主线关卡!A:A,0))</f>
        <v>64</v>
      </c>
      <c r="G386" s="58">
        <f>INDEX(怪物基础属性模板!B:B,MATCH(主线怪物!$F386,怪物基础属性模板!$A:$A,0))*IFERROR(INDEX(怪物属性参数!R:R,MATCH(主线怪物!E386,怪物属性参数!Q:Q,0)),1)</f>
        <v>1707</v>
      </c>
      <c r="H386" s="58">
        <f>INDEX(怪物基础属性模板!C:C,MATCH(主线怪物!$F386,怪物基础属性模板!$A:$A,0))*IFERROR(INDEX(怪物属性参数!R:R,MATCH(主线怪物!E386,怪物属性参数!R:R,0)),1)</f>
        <v>791</v>
      </c>
      <c r="I386" s="58">
        <f>INT(INDEX(怪物基础属性模板!D:D,MATCH(主线怪物!$F386,怪物基础属性模板!$A:$A,0))*IFERROR(INDEX(怪物属性参数!R:R,MATCH(主线怪物!E386,怪物属性参数!S:S,0)),1)*INDEX(主线关卡!E:E,MATCH(主线怪物!B386&amp;主线怪物!C386,主线关卡!A:A,0)))</f>
        <v>9135</v>
      </c>
      <c r="J386" s="58">
        <v>0</v>
      </c>
      <c r="K386" s="58">
        <v>0</v>
      </c>
      <c r="L386" s="58">
        <v>0</v>
      </c>
      <c r="M386" s="58">
        <v>0</v>
      </c>
      <c r="N386" s="58">
        <v>300</v>
      </c>
      <c r="O386" s="58">
        <v>0</v>
      </c>
      <c r="P386" s="58">
        <v>0</v>
      </c>
      <c r="Q386" s="58" t="str">
        <f>IFERROR(INDEX(怪物属性参数!AD:AD,MATCH(主线怪物!E386,怪物属性参数!Q:Q,0)),IF(MOD(A386,2)=0,1303015,1301001))</f>
        <v>1301007#1302007</v>
      </c>
      <c r="R386" s="15"/>
      <c r="S386" s="58">
        <f t="shared" si="22"/>
        <v>10384</v>
      </c>
      <c r="T386" s="58">
        <f>IFERROR(INDEX(怪物属性参数!AA:AA,MATCH(主线怪物!E386,怪物属性参数!Q:Q,0)),"0")</f>
        <v>0</v>
      </c>
      <c r="U386" s="58">
        <f>IFERROR(INDEX(怪物属性参数!AB:AB,MATCH(主线怪物!E386,怪物属性参数!Q:Q,0)),"999")</f>
        <v>999</v>
      </c>
      <c r="V386" s="58">
        <f>IFERROR(INDEX(怪物属性参数!AC:AC,MATCH(主线怪物!E386,怪物属性参数!Q:Q,0)),"0")</f>
        <v>0</v>
      </c>
      <c r="W386" s="58" t="str">
        <f t="shared" si="23"/>
        <v>战斗曹焱兵</v>
      </c>
    </row>
    <row r="387" spans="1:23" ht="16.5" x14ac:dyDescent="0.2">
      <c r="A387" s="58">
        <f t="shared" si="24"/>
        <v>10384</v>
      </c>
      <c r="B387" s="58">
        <v>6</v>
      </c>
      <c r="C387" s="58">
        <f t="shared" si="26"/>
        <v>4</v>
      </c>
      <c r="D387" s="58" t="s">
        <v>38</v>
      </c>
      <c r="E387" s="58" t="str">
        <f>HLOOKUP(D387,主线关卡!$H:$M,MATCH(B387&amp;C387,主线关卡!$A:$A,0),FALSE)</f>
        <v>徐晃</v>
      </c>
      <c r="F387" s="58">
        <f>INDEX(主线关卡!D:D,MATCH(主线怪物!B387&amp;主线怪物!C387,主线关卡!A:A,0))</f>
        <v>64</v>
      </c>
      <c r="G387" s="58">
        <f>INDEX(怪物基础属性模板!B:B,MATCH(主线怪物!$F387,怪物基础属性模板!$A:$A,0))*IFERROR(INDEX(怪物属性参数!R:R,MATCH(主线怪物!E387,怪物属性参数!Q:Q,0)),1)</f>
        <v>1707</v>
      </c>
      <c r="H387" s="58">
        <f>INDEX(怪物基础属性模板!C:C,MATCH(主线怪物!$F387,怪物基础属性模板!$A:$A,0))*IFERROR(INDEX(怪物属性参数!R:R,MATCH(主线怪物!E387,怪物属性参数!R:R,0)),1)</f>
        <v>791</v>
      </c>
      <c r="I387" s="58">
        <f>INT(INDEX(怪物基础属性模板!D:D,MATCH(主线怪物!$F387,怪物基础属性模板!$A:$A,0))*IFERROR(INDEX(怪物属性参数!R:R,MATCH(主线怪物!E387,怪物属性参数!S:S,0)),1)*INDEX(主线关卡!E:E,MATCH(主线怪物!B387&amp;主线怪物!C387,主线关卡!A:A,0)))</f>
        <v>9135</v>
      </c>
      <c r="J387" s="58">
        <v>0</v>
      </c>
      <c r="K387" s="58">
        <v>0</v>
      </c>
      <c r="L387" s="58">
        <v>0</v>
      </c>
      <c r="M387" s="58">
        <v>0</v>
      </c>
      <c r="N387" s="58">
        <v>300</v>
      </c>
      <c r="O387" s="58">
        <v>0</v>
      </c>
      <c r="P387" s="58">
        <v>0</v>
      </c>
      <c r="Q387" s="58">
        <f>IFERROR(INDEX(怪物属性参数!AD:AD,MATCH(主线怪物!E387,怪物属性参数!Q:Q,0)),IF(MOD(A387,2)=0,1303015,1301001))</f>
        <v>1303009</v>
      </c>
      <c r="R387" s="15"/>
      <c r="S387" s="58" t="str">
        <f t="shared" si="22"/>
        <v>0</v>
      </c>
      <c r="T387" s="58">
        <f>IFERROR(INDEX(怪物属性参数!AA:AA,MATCH(主线怪物!E387,怪物属性参数!Q:Q,0)),"0")</f>
        <v>4</v>
      </c>
      <c r="U387" s="58">
        <f>IFERROR(INDEX(怪物属性参数!AB:AB,MATCH(主线怪物!E387,怪物属性参数!Q:Q,0)),"999")</f>
        <v>999</v>
      </c>
      <c r="V387" s="58">
        <f>IFERROR(INDEX(怪物属性参数!AC:AC,MATCH(主线怪物!E387,怪物属性参数!Q:Q,0)),"0")</f>
        <v>2</v>
      </c>
      <c r="W387" s="58" t="str">
        <f t="shared" si="23"/>
        <v>徐晃</v>
      </c>
    </row>
    <row r="388" spans="1:23" ht="16.5" x14ac:dyDescent="0.2">
      <c r="A388" s="58">
        <f t="shared" si="24"/>
        <v>10385</v>
      </c>
      <c r="B388" s="58">
        <v>6</v>
      </c>
      <c r="C388" s="58">
        <f t="shared" si="26"/>
        <v>5</v>
      </c>
      <c r="D388" s="58" t="s">
        <v>39</v>
      </c>
      <c r="E388" s="58" t="str">
        <f>HLOOKUP(D388,主线关卡!$H:$M,MATCH(B388&amp;C388,主线关卡!$A:$A,0),FALSE)</f>
        <v>常服曹焱兵</v>
      </c>
      <c r="F388" s="58">
        <f>INDEX(主线关卡!D:D,MATCH(主线怪物!B388&amp;主线怪物!C388,主线关卡!A:A,0))</f>
        <v>65</v>
      </c>
      <c r="G388" s="58">
        <f>INDEX(怪物基础属性模板!B:B,MATCH(主线怪物!$F388,怪物基础属性模板!$A:$A,0))*IFERROR(INDEX(怪物属性参数!R:R,MATCH(主线怪物!E388,怪物属性参数!Q:Q,0)),1)</f>
        <v>1741</v>
      </c>
      <c r="H388" s="58">
        <f>INDEX(怪物基础属性模板!C:C,MATCH(主线怪物!$F388,怪物基础属性模板!$A:$A,0))*IFERROR(INDEX(怪物属性参数!R:R,MATCH(主线怪物!E388,怪物属性参数!R:R,0)),1)</f>
        <v>808</v>
      </c>
      <c r="I388" s="58">
        <f>INT(INDEX(怪物基础属性模板!D:D,MATCH(主线怪物!$F388,怪物基础属性模板!$A:$A,0))*IFERROR(INDEX(怪物属性参数!R:R,MATCH(主线怪物!E388,怪物属性参数!S:S,0)),1)*INDEX(主线关卡!E:E,MATCH(主线怪物!B388&amp;主线怪物!C388,主线关卡!A:A,0)))</f>
        <v>9305</v>
      </c>
      <c r="J388" s="58">
        <v>0</v>
      </c>
      <c r="K388" s="58">
        <v>0</v>
      </c>
      <c r="L388" s="58">
        <v>0</v>
      </c>
      <c r="M388" s="58">
        <v>0</v>
      </c>
      <c r="N388" s="58">
        <v>300</v>
      </c>
      <c r="O388" s="58">
        <v>0</v>
      </c>
      <c r="P388" s="58">
        <v>0</v>
      </c>
      <c r="Q388" s="58" t="str">
        <f>IFERROR(INDEX(怪物属性参数!AD:AD,MATCH(主线怪物!E388,怪物属性参数!Q:Q,0)),IF(MOD(A388,2)=0,1303015,1301001))</f>
        <v>1301001#1302001</v>
      </c>
      <c r="R388" s="15"/>
      <c r="S388" s="58">
        <f t="shared" si="22"/>
        <v>10386</v>
      </c>
      <c r="T388" s="58">
        <f>IFERROR(INDEX(怪物属性参数!AA:AA,MATCH(主线怪物!E388,怪物属性参数!Q:Q,0)),"0")</f>
        <v>0</v>
      </c>
      <c r="U388" s="58">
        <f>IFERROR(INDEX(怪物属性参数!AB:AB,MATCH(主线怪物!E388,怪物属性参数!Q:Q,0)),"999")</f>
        <v>999</v>
      </c>
      <c r="V388" s="58">
        <f>IFERROR(INDEX(怪物属性参数!AC:AC,MATCH(主线怪物!E388,怪物属性参数!Q:Q,0)),"0")</f>
        <v>0</v>
      </c>
      <c r="W388" s="58" t="str">
        <f t="shared" si="23"/>
        <v>常服曹焱兵</v>
      </c>
    </row>
    <row r="389" spans="1:23" ht="16.5" x14ac:dyDescent="0.2">
      <c r="A389" s="58">
        <f t="shared" si="24"/>
        <v>10386</v>
      </c>
      <c r="B389" s="58">
        <v>6</v>
      </c>
      <c r="C389" s="58">
        <f t="shared" si="26"/>
        <v>5</v>
      </c>
      <c r="D389" s="58" t="s">
        <v>36</v>
      </c>
      <c r="E389" s="58" t="str">
        <f>HLOOKUP(D389,主线关卡!$H:$M,MATCH(B389&amp;C389,主线关卡!$A:$A,0),FALSE)</f>
        <v>张郃</v>
      </c>
      <c r="F389" s="58">
        <f>INDEX(主线关卡!D:D,MATCH(主线怪物!B389&amp;主线怪物!C389,主线关卡!A:A,0))</f>
        <v>65</v>
      </c>
      <c r="G389" s="58">
        <f>INDEX(怪物基础属性模板!B:B,MATCH(主线怪物!$F389,怪物基础属性模板!$A:$A,0))*IFERROR(INDEX(怪物属性参数!R:R,MATCH(主线怪物!E389,怪物属性参数!Q:Q,0)),1)</f>
        <v>1741</v>
      </c>
      <c r="H389" s="58">
        <f>INDEX(怪物基础属性模板!C:C,MATCH(主线怪物!$F389,怪物基础属性模板!$A:$A,0))*IFERROR(INDEX(怪物属性参数!R:R,MATCH(主线怪物!E389,怪物属性参数!R:R,0)),1)</f>
        <v>808</v>
      </c>
      <c r="I389" s="58">
        <f>INT(INDEX(怪物基础属性模板!D:D,MATCH(主线怪物!$F389,怪物基础属性模板!$A:$A,0))*IFERROR(INDEX(怪物属性参数!R:R,MATCH(主线怪物!E389,怪物属性参数!S:S,0)),1)*INDEX(主线关卡!E:E,MATCH(主线怪物!B389&amp;主线怪物!C389,主线关卡!A:A,0)))</f>
        <v>9305</v>
      </c>
      <c r="J389" s="58">
        <v>0</v>
      </c>
      <c r="K389" s="58">
        <v>0</v>
      </c>
      <c r="L389" s="58">
        <v>0</v>
      </c>
      <c r="M389" s="58">
        <v>0</v>
      </c>
      <c r="N389" s="58">
        <v>300</v>
      </c>
      <c r="O389" s="58">
        <v>0</v>
      </c>
      <c r="P389" s="58">
        <v>0</v>
      </c>
      <c r="Q389" s="58">
        <f>IFERROR(INDEX(怪物属性参数!AD:AD,MATCH(主线怪物!E389,怪物属性参数!Q:Q,0)),IF(MOD(A389,2)=0,1303015,1301001))</f>
        <v>1303010</v>
      </c>
      <c r="R389" s="15"/>
      <c r="S389" s="58" t="str">
        <f t="shared" ref="S389:S452" si="27">IF(MOD(A389,2)=0,"0",IF(E390="","0",A390))</f>
        <v>0</v>
      </c>
      <c r="T389" s="58">
        <f>IFERROR(INDEX(怪物属性参数!AA:AA,MATCH(主线怪物!E389,怪物属性参数!Q:Q,0)),"0")</f>
        <v>6</v>
      </c>
      <c r="U389" s="58">
        <f>IFERROR(INDEX(怪物属性参数!AB:AB,MATCH(主线怪物!E389,怪物属性参数!Q:Q,0)),"999")</f>
        <v>999</v>
      </c>
      <c r="V389" s="58">
        <f>IFERROR(INDEX(怪物属性参数!AC:AC,MATCH(主线怪物!E389,怪物属性参数!Q:Q,0)),"0")</f>
        <v>3</v>
      </c>
      <c r="W389" s="58" t="str">
        <f t="shared" ref="W389:W452" si="28">IF(OR(E389=0,E389="")=TRUE,IF(MOD(A389,2)=0,"于禁","常服曹焱兵"),E389)</f>
        <v>张郃</v>
      </c>
    </row>
    <row r="390" spans="1:23" ht="16.5" x14ac:dyDescent="0.2">
      <c r="A390" s="58">
        <f t="shared" ref="A390:A454" si="29">A389+1</f>
        <v>10387</v>
      </c>
      <c r="B390" s="58">
        <v>6</v>
      </c>
      <c r="C390" s="58">
        <f t="shared" si="26"/>
        <v>5</v>
      </c>
      <c r="D390" s="58" t="s">
        <v>40</v>
      </c>
      <c r="E390" s="58" t="str">
        <f>HLOOKUP(D390,主线关卡!$H:$M,MATCH(B390&amp;C390,主线关卡!$A:$A,0),FALSE)</f>
        <v>战斗曹焱兵</v>
      </c>
      <c r="F390" s="58">
        <f>INDEX(主线关卡!D:D,MATCH(主线怪物!B390&amp;主线怪物!C390,主线关卡!A:A,0))</f>
        <v>65</v>
      </c>
      <c r="G390" s="58">
        <f>INDEX(怪物基础属性模板!B:B,MATCH(主线怪物!$F390,怪物基础属性模板!$A:$A,0))*IFERROR(INDEX(怪物属性参数!R:R,MATCH(主线怪物!E390,怪物属性参数!Q:Q,0)),1)</f>
        <v>1741</v>
      </c>
      <c r="H390" s="58">
        <f>INDEX(怪物基础属性模板!C:C,MATCH(主线怪物!$F390,怪物基础属性模板!$A:$A,0))*IFERROR(INDEX(怪物属性参数!R:R,MATCH(主线怪物!E390,怪物属性参数!R:R,0)),1)</f>
        <v>808</v>
      </c>
      <c r="I390" s="58">
        <f>INT(INDEX(怪物基础属性模板!D:D,MATCH(主线怪物!$F390,怪物基础属性模板!$A:$A,0))*IFERROR(INDEX(怪物属性参数!R:R,MATCH(主线怪物!E390,怪物属性参数!S:S,0)),1)*INDEX(主线关卡!E:E,MATCH(主线怪物!B390&amp;主线怪物!C390,主线关卡!A:A,0)))</f>
        <v>9305</v>
      </c>
      <c r="J390" s="58">
        <v>0</v>
      </c>
      <c r="K390" s="58">
        <v>0</v>
      </c>
      <c r="L390" s="58">
        <v>0</v>
      </c>
      <c r="M390" s="58">
        <v>0</v>
      </c>
      <c r="N390" s="58">
        <v>300</v>
      </c>
      <c r="O390" s="58">
        <v>0</v>
      </c>
      <c r="P390" s="58">
        <v>0</v>
      </c>
      <c r="Q390" s="58" t="str">
        <f>IFERROR(INDEX(怪物属性参数!AD:AD,MATCH(主线怪物!E390,怪物属性参数!Q:Q,0)),IF(MOD(A390,2)=0,1303015,1301001))</f>
        <v>1301007#1302007</v>
      </c>
      <c r="R390" s="15"/>
      <c r="S390" s="58">
        <f t="shared" si="27"/>
        <v>10388</v>
      </c>
      <c r="T390" s="58">
        <f>IFERROR(INDEX(怪物属性参数!AA:AA,MATCH(主线怪物!E390,怪物属性参数!Q:Q,0)),"0")</f>
        <v>0</v>
      </c>
      <c r="U390" s="58">
        <f>IFERROR(INDEX(怪物属性参数!AB:AB,MATCH(主线怪物!E390,怪物属性参数!Q:Q,0)),"999")</f>
        <v>999</v>
      </c>
      <c r="V390" s="58">
        <f>IFERROR(INDEX(怪物属性参数!AC:AC,MATCH(主线怪物!E390,怪物属性参数!Q:Q,0)),"0")</f>
        <v>0</v>
      </c>
      <c r="W390" s="58" t="str">
        <f t="shared" si="28"/>
        <v>战斗曹焱兵</v>
      </c>
    </row>
    <row r="391" spans="1:23" ht="16.5" x14ac:dyDescent="0.2">
      <c r="A391" s="58">
        <f t="shared" si="29"/>
        <v>10388</v>
      </c>
      <c r="B391" s="58">
        <v>6</v>
      </c>
      <c r="C391" s="58">
        <f t="shared" si="26"/>
        <v>5</v>
      </c>
      <c r="D391" s="58" t="s">
        <v>37</v>
      </c>
      <c r="E391" s="58" t="str">
        <f>HLOOKUP(D391,主线关卡!$H:$M,MATCH(B391&amp;C391,主线关卡!$A:$A,0),FALSE)</f>
        <v>徐晃</v>
      </c>
      <c r="F391" s="58">
        <f>INDEX(主线关卡!D:D,MATCH(主线怪物!B391&amp;主线怪物!C391,主线关卡!A:A,0))</f>
        <v>65</v>
      </c>
      <c r="G391" s="58">
        <f>INDEX(怪物基础属性模板!B:B,MATCH(主线怪物!$F391,怪物基础属性模板!$A:$A,0))*IFERROR(INDEX(怪物属性参数!R:R,MATCH(主线怪物!E391,怪物属性参数!Q:Q,0)),1)</f>
        <v>1741</v>
      </c>
      <c r="H391" s="58">
        <f>INDEX(怪物基础属性模板!C:C,MATCH(主线怪物!$F391,怪物基础属性模板!$A:$A,0))*IFERROR(INDEX(怪物属性参数!R:R,MATCH(主线怪物!E391,怪物属性参数!R:R,0)),1)</f>
        <v>808</v>
      </c>
      <c r="I391" s="58">
        <f>INT(INDEX(怪物基础属性模板!D:D,MATCH(主线怪物!$F391,怪物基础属性模板!$A:$A,0))*IFERROR(INDEX(怪物属性参数!R:R,MATCH(主线怪物!E391,怪物属性参数!S:S,0)),1)*INDEX(主线关卡!E:E,MATCH(主线怪物!B391&amp;主线怪物!C391,主线关卡!A:A,0)))</f>
        <v>9305</v>
      </c>
      <c r="J391" s="58">
        <v>0</v>
      </c>
      <c r="K391" s="58">
        <v>0</v>
      </c>
      <c r="L391" s="58">
        <v>0</v>
      </c>
      <c r="M391" s="58">
        <v>0</v>
      </c>
      <c r="N391" s="58">
        <v>300</v>
      </c>
      <c r="O391" s="58">
        <v>0</v>
      </c>
      <c r="P391" s="58">
        <v>0</v>
      </c>
      <c r="Q391" s="58">
        <f>IFERROR(INDEX(怪物属性参数!AD:AD,MATCH(主线怪物!E391,怪物属性参数!Q:Q,0)),IF(MOD(A391,2)=0,1303015,1301001))</f>
        <v>1303009</v>
      </c>
      <c r="R391" s="15"/>
      <c r="S391" s="58" t="str">
        <f t="shared" si="27"/>
        <v>0</v>
      </c>
      <c r="T391" s="58">
        <f>IFERROR(INDEX(怪物属性参数!AA:AA,MATCH(主线怪物!E391,怪物属性参数!Q:Q,0)),"0")</f>
        <v>4</v>
      </c>
      <c r="U391" s="58">
        <f>IFERROR(INDEX(怪物属性参数!AB:AB,MATCH(主线怪物!E391,怪物属性参数!Q:Q,0)),"999")</f>
        <v>999</v>
      </c>
      <c r="V391" s="58">
        <f>IFERROR(INDEX(怪物属性参数!AC:AC,MATCH(主线怪物!E391,怪物属性参数!Q:Q,0)),"0")</f>
        <v>2</v>
      </c>
      <c r="W391" s="58" t="str">
        <f t="shared" si="28"/>
        <v>徐晃</v>
      </c>
    </row>
    <row r="392" spans="1:23" ht="16.5" x14ac:dyDescent="0.2">
      <c r="A392" s="58">
        <f t="shared" si="29"/>
        <v>10389</v>
      </c>
      <c r="B392" s="58">
        <v>6</v>
      </c>
      <c r="C392" s="58">
        <f t="shared" si="26"/>
        <v>5</v>
      </c>
      <c r="D392" s="58" t="s">
        <v>41</v>
      </c>
      <c r="E392" s="58" t="str">
        <f>HLOOKUP(D392,主线关卡!$H:$M,MATCH(B392&amp;C392,主线关卡!$A:$A,0),FALSE)</f>
        <v>吉拉</v>
      </c>
      <c r="F392" s="58">
        <f>INDEX(主线关卡!D:D,MATCH(主线怪物!B392&amp;主线怪物!C392,主线关卡!A:A,0))</f>
        <v>65</v>
      </c>
      <c r="G392" s="58">
        <f>INDEX(怪物基础属性模板!B:B,MATCH(主线怪物!$F392,怪物基础属性模板!$A:$A,0))*IFERROR(INDEX(怪物属性参数!R:R,MATCH(主线怪物!E392,怪物属性参数!Q:Q,0)),1)</f>
        <v>1741</v>
      </c>
      <c r="H392" s="58">
        <f>INDEX(怪物基础属性模板!C:C,MATCH(主线怪物!$F392,怪物基础属性模板!$A:$A,0))*IFERROR(INDEX(怪物属性参数!R:R,MATCH(主线怪物!E392,怪物属性参数!R:R,0)),1)</f>
        <v>808</v>
      </c>
      <c r="I392" s="58">
        <f>INT(INDEX(怪物基础属性模板!D:D,MATCH(主线怪物!$F392,怪物基础属性模板!$A:$A,0))*IFERROR(INDEX(怪物属性参数!R:R,MATCH(主线怪物!E392,怪物属性参数!S:S,0)),1)*INDEX(主线关卡!E:E,MATCH(主线怪物!B392&amp;主线怪物!C392,主线关卡!A:A,0)))</f>
        <v>9305</v>
      </c>
      <c r="J392" s="58">
        <v>0</v>
      </c>
      <c r="K392" s="58">
        <v>0</v>
      </c>
      <c r="L392" s="58">
        <v>0</v>
      </c>
      <c r="M392" s="58">
        <v>0</v>
      </c>
      <c r="N392" s="58">
        <v>300</v>
      </c>
      <c r="O392" s="58">
        <v>0</v>
      </c>
      <c r="P392" s="58">
        <v>0</v>
      </c>
      <c r="Q392" s="58" t="str">
        <f>IFERROR(INDEX(怪物属性参数!AD:AD,MATCH(主线怪物!E392,怪物属性参数!Q:Q,0)),IF(MOD(A392,2)=0,1303015,1301001))</f>
        <v>1301013#1302013</v>
      </c>
      <c r="R392" s="15"/>
      <c r="S392" s="58">
        <f t="shared" si="27"/>
        <v>10390</v>
      </c>
      <c r="T392" s="58">
        <f>IFERROR(INDEX(怪物属性参数!AA:AA,MATCH(主线怪物!E392,怪物属性参数!Q:Q,0)),"0")</f>
        <v>0</v>
      </c>
      <c r="U392" s="58">
        <f>IFERROR(INDEX(怪物属性参数!AB:AB,MATCH(主线怪物!E392,怪物属性参数!Q:Q,0)),"999")</f>
        <v>999</v>
      </c>
      <c r="V392" s="58">
        <f>IFERROR(INDEX(怪物属性参数!AC:AC,MATCH(主线怪物!E392,怪物属性参数!Q:Q,0)),"0")</f>
        <v>0</v>
      </c>
      <c r="W392" s="58" t="str">
        <f t="shared" si="28"/>
        <v>吉拉</v>
      </c>
    </row>
    <row r="393" spans="1:23" ht="16.5" x14ac:dyDescent="0.2">
      <c r="A393" s="58">
        <f t="shared" si="29"/>
        <v>10390</v>
      </c>
      <c r="B393" s="58">
        <v>6</v>
      </c>
      <c r="C393" s="58">
        <f t="shared" si="26"/>
        <v>5</v>
      </c>
      <c r="D393" s="58" t="s">
        <v>38</v>
      </c>
      <c r="E393" s="58" t="str">
        <f>HLOOKUP(D393,主线关卡!$H:$M,MATCH(B393&amp;C393,主线关卡!$A:$A,0),FALSE)</f>
        <v>食火蜥</v>
      </c>
      <c r="F393" s="58">
        <f>INDEX(主线关卡!D:D,MATCH(主线怪物!B393&amp;主线怪物!C393,主线关卡!A:A,0))</f>
        <v>65</v>
      </c>
      <c r="G393" s="58">
        <f>INDEX(怪物基础属性模板!B:B,MATCH(主线怪物!$F393,怪物基础属性模板!$A:$A,0))*IFERROR(INDEX(怪物属性参数!R:R,MATCH(主线怪物!E393,怪物属性参数!Q:Q,0)),1)</f>
        <v>1741</v>
      </c>
      <c r="H393" s="58">
        <f>INDEX(怪物基础属性模板!C:C,MATCH(主线怪物!$F393,怪物基础属性模板!$A:$A,0))*IFERROR(INDEX(怪物属性参数!R:R,MATCH(主线怪物!E393,怪物属性参数!R:R,0)),1)</f>
        <v>808</v>
      </c>
      <c r="I393" s="58">
        <f>INT(INDEX(怪物基础属性模板!D:D,MATCH(主线怪物!$F393,怪物基础属性模板!$A:$A,0))*IFERROR(INDEX(怪物属性参数!R:R,MATCH(主线怪物!E393,怪物属性参数!S:S,0)),1)*INDEX(主线关卡!E:E,MATCH(主线怪物!B393&amp;主线怪物!C393,主线关卡!A:A,0)))</f>
        <v>9305</v>
      </c>
      <c r="J393" s="58">
        <v>0</v>
      </c>
      <c r="K393" s="58">
        <v>0</v>
      </c>
      <c r="L393" s="58">
        <v>0</v>
      </c>
      <c r="M393" s="58">
        <v>0</v>
      </c>
      <c r="N393" s="58">
        <v>300</v>
      </c>
      <c r="O393" s="58">
        <v>0</v>
      </c>
      <c r="P393" s="58">
        <v>0</v>
      </c>
      <c r="Q393" s="58">
        <f>IFERROR(INDEX(怪物属性参数!AD:AD,MATCH(主线怪物!E393,怪物属性参数!Q:Q,0)),IF(MOD(A393,2)=0,1303015,1301001))</f>
        <v>1303019</v>
      </c>
      <c r="R393" s="15"/>
      <c r="S393" s="58" t="str">
        <f t="shared" si="27"/>
        <v>0</v>
      </c>
      <c r="T393" s="58">
        <f>IFERROR(INDEX(怪物属性参数!AA:AA,MATCH(主线怪物!E393,怪物属性参数!Q:Q,0)),"0")</f>
        <v>4</v>
      </c>
      <c r="U393" s="58">
        <f>IFERROR(INDEX(怪物属性参数!AB:AB,MATCH(主线怪物!E393,怪物属性参数!Q:Q,0)),"999")</f>
        <v>999</v>
      </c>
      <c r="V393" s="58">
        <f>IFERROR(INDEX(怪物属性参数!AC:AC,MATCH(主线怪物!E393,怪物属性参数!Q:Q,0)),"0")</f>
        <v>2</v>
      </c>
      <c r="W393" s="58" t="str">
        <f t="shared" si="28"/>
        <v>食火蜥</v>
      </c>
    </row>
    <row r="394" spans="1:23" ht="16.5" x14ac:dyDescent="0.2">
      <c r="A394" s="58">
        <f t="shared" si="29"/>
        <v>10391</v>
      </c>
      <c r="B394" s="58">
        <v>6</v>
      </c>
      <c r="C394" s="58">
        <f t="shared" si="26"/>
        <v>6</v>
      </c>
      <c r="D394" s="58" t="s">
        <v>39</v>
      </c>
      <c r="E394" s="58" t="str">
        <f>HLOOKUP(D394,主线关卡!$H:$M,MATCH(B394&amp;C394,主线关卡!$A:$A,0),FALSE)</f>
        <v>魔导机兵团</v>
      </c>
      <c r="F394" s="58">
        <f>INDEX(主线关卡!D:D,MATCH(主线怪物!B394&amp;主线怪物!C394,主线关卡!A:A,0))</f>
        <v>66</v>
      </c>
      <c r="G394" s="58">
        <f>INDEX(怪物基础属性模板!B:B,MATCH(主线怪物!$F394,怪物基础属性模板!$A:$A,0))*IFERROR(INDEX(怪物属性参数!R:R,MATCH(主线怪物!E394,怪物属性参数!Q:Q,0)),1)</f>
        <v>1964</v>
      </c>
      <c r="H394" s="58">
        <f>INDEX(怪物基础属性模板!C:C,MATCH(主线怪物!$F394,怪物基础属性模板!$A:$A,0))*IFERROR(INDEX(怪物属性参数!R:R,MATCH(主线怪物!E394,怪物属性参数!R:R,0)),1)</f>
        <v>909</v>
      </c>
      <c r="I394" s="58">
        <f>INT(INDEX(怪物基础属性模板!D:D,MATCH(主线怪物!$F394,怪物基础属性模板!$A:$A,0))*IFERROR(INDEX(怪物属性参数!R:R,MATCH(主线怪物!E394,怪物属性参数!S:S,0)),1)*INDEX(主线关卡!E:E,MATCH(主线怪物!B394&amp;主线怪物!C394,主线关卡!A:A,0)))</f>
        <v>10520</v>
      </c>
      <c r="J394" s="58">
        <v>0</v>
      </c>
      <c r="K394" s="58">
        <v>0</v>
      </c>
      <c r="L394" s="58">
        <v>0</v>
      </c>
      <c r="M394" s="58">
        <v>0</v>
      </c>
      <c r="N394" s="58">
        <v>300</v>
      </c>
      <c r="O394" s="58">
        <v>0</v>
      </c>
      <c r="P394" s="58">
        <v>0</v>
      </c>
      <c r="Q394" s="58">
        <f>IFERROR(INDEX(怪物属性参数!AD:AD,MATCH(主线怪物!E394,怪物属性参数!Q:Q,0)),IF(MOD(A394,2)=0,1303015,1301001))</f>
        <v>1801011</v>
      </c>
      <c r="R394" s="15"/>
      <c r="S394" s="58" t="str">
        <f t="shared" si="27"/>
        <v>0</v>
      </c>
      <c r="T394" s="58">
        <f>IFERROR(INDEX(怪物属性参数!AA:AA,MATCH(主线怪物!E394,怪物属性参数!Q:Q,0)),"0")</f>
        <v>1</v>
      </c>
      <c r="U394" s="58">
        <f>IFERROR(INDEX(怪物属性参数!AB:AB,MATCH(主线怪物!E394,怪物属性参数!Q:Q,0)),"999")</f>
        <v>999</v>
      </c>
      <c r="V394" s="58">
        <f>IFERROR(INDEX(怪物属性参数!AC:AC,MATCH(主线怪物!E394,怪物属性参数!Q:Q,0)),"0")</f>
        <v>3</v>
      </c>
      <c r="W394" s="58" t="str">
        <f t="shared" si="28"/>
        <v>魔导机兵团</v>
      </c>
    </row>
    <row r="395" spans="1:23" ht="16.5" x14ac:dyDescent="0.2">
      <c r="A395" s="58">
        <f t="shared" si="29"/>
        <v>10392</v>
      </c>
      <c r="B395" s="58">
        <v>6</v>
      </c>
      <c r="C395" s="58">
        <f t="shared" si="26"/>
        <v>6</v>
      </c>
      <c r="D395" s="58" t="s">
        <v>36</v>
      </c>
      <c r="E395" s="58" t="str">
        <f>HLOOKUP(D395,主线关卡!$H:$M,MATCH(B395&amp;C395,主线关卡!$A:$A,0),FALSE)</f>
        <v/>
      </c>
      <c r="F395" s="58">
        <f>INDEX(主线关卡!D:D,MATCH(主线怪物!B395&amp;主线怪物!C395,主线关卡!A:A,0))</f>
        <v>66</v>
      </c>
      <c r="G395" s="58">
        <f>INDEX(怪物基础属性模板!B:B,MATCH(主线怪物!$F395,怪物基础属性模板!$A:$A,0))*IFERROR(INDEX(怪物属性参数!R:R,MATCH(主线怪物!E395,怪物属性参数!Q:Q,0)),1)</f>
        <v>1964</v>
      </c>
      <c r="H395" s="58">
        <f>INDEX(怪物基础属性模板!C:C,MATCH(主线怪物!$F395,怪物基础属性模板!$A:$A,0))*IFERROR(INDEX(怪物属性参数!R:R,MATCH(主线怪物!E395,怪物属性参数!R:R,0)),1)</f>
        <v>909</v>
      </c>
      <c r="I395" s="58">
        <f>INT(INDEX(怪物基础属性模板!D:D,MATCH(主线怪物!$F395,怪物基础属性模板!$A:$A,0))*IFERROR(INDEX(怪物属性参数!R:R,MATCH(主线怪物!E395,怪物属性参数!S:S,0)),1)*INDEX(主线关卡!E:E,MATCH(主线怪物!B395&amp;主线怪物!C395,主线关卡!A:A,0)))</f>
        <v>10520</v>
      </c>
      <c r="J395" s="58">
        <v>0</v>
      </c>
      <c r="K395" s="58">
        <v>0</v>
      </c>
      <c r="L395" s="58">
        <v>0</v>
      </c>
      <c r="M395" s="58">
        <v>0</v>
      </c>
      <c r="N395" s="58">
        <v>300</v>
      </c>
      <c r="O395" s="58">
        <v>0</v>
      </c>
      <c r="P395" s="58">
        <v>0</v>
      </c>
      <c r="Q395" s="58">
        <f>IFERROR(INDEX(怪物属性参数!AD:AD,MATCH(主线怪物!E395,怪物属性参数!Q:Q,0)),IF(MOD(A395,2)=0,1303015,1301001))</f>
        <v>1303015</v>
      </c>
      <c r="R395" s="15"/>
      <c r="S395" s="58" t="str">
        <f t="shared" si="27"/>
        <v>0</v>
      </c>
      <c r="T395" s="58" t="str">
        <f>IFERROR(INDEX(怪物属性参数!AA:AA,MATCH(主线怪物!E395,怪物属性参数!Q:Q,0)),"0")</f>
        <v>0</v>
      </c>
      <c r="U395" s="58" t="str">
        <f>IFERROR(INDEX(怪物属性参数!AB:AB,MATCH(主线怪物!E395,怪物属性参数!Q:Q,0)),"999")</f>
        <v>999</v>
      </c>
      <c r="V395" s="58" t="str">
        <f>IFERROR(INDEX(怪物属性参数!AC:AC,MATCH(主线怪物!E395,怪物属性参数!Q:Q,0)),"0")</f>
        <v>0</v>
      </c>
      <c r="W395" s="58" t="str">
        <f t="shared" si="28"/>
        <v>于禁</v>
      </c>
    </row>
    <row r="396" spans="1:23" ht="16.5" x14ac:dyDescent="0.2">
      <c r="A396" s="58">
        <f t="shared" si="29"/>
        <v>10393</v>
      </c>
      <c r="B396" s="58">
        <v>6</v>
      </c>
      <c r="C396" s="58">
        <f t="shared" si="26"/>
        <v>6</v>
      </c>
      <c r="D396" s="58" t="s">
        <v>40</v>
      </c>
      <c r="E396" s="58" t="str">
        <f>HLOOKUP(D396,主线关卡!$H:$M,MATCH(B396&amp;C396,主线关卡!$A:$A,0),FALSE)</f>
        <v>黑尔·坎普</v>
      </c>
      <c r="F396" s="58">
        <f>INDEX(主线关卡!D:D,MATCH(主线怪物!B396&amp;主线怪物!C396,主线关卡!A:A,0))</f>
        <v>66</v>
      </c>
      <c r="G396" s="58">
        <f>INDEX(怪物基础属性模板!B:B,MATCH(主线怪物!$F396,怪物基础属性模板!$A:$A,0))*IFERROR(INDEX(怪物属性参数!R:R,MATCH(主线怪物!E396,怪物属性参数!Q:Q,0)),1)</f>
        <v>1964</v>
      </c>
      <c r="H396" s="58">
        <f>INDEX(怪物基础属性模板!C:C,MATCH(主线怪物!$F396,怪物基础属性模板!$A:$A,0))*IFERROR(INDEX(怪物属性参数!R:R,MATCH(主线怪物!E396,怪物属性参数!R:R,0)),1)</f>
        <v>909</v>
      </c>
      <c r="I396" s="58">
        <f>INT(INDEX(怪物基础属性模板!D:D,MATCH(主线怪物!$F396,怪物基础属性模板!$A:$A,0))*IFERROR(INDEX(怪物属性参数!R:R,MATCH(主线怪物!E396,怪物属性参数!S:S,0)),1)*INDEX(主线关卡!E:E,MATCH(主线怪物!B396&amp;主线怪物!C396,主线关卡!A:A,0)))</f>
        <v>10520</v>
      </c>
      <c r="J396" s="58">
        <v>0</v>
      </c>
      <c r="K396" s="58">
        <v>0</v>
      </c>
      <c r="L396" s="58">
        <v>0</v>
      </c>
      <c r="M396" s="58">
        <v>0</v>
      </c>
      <c r="N396" s="58">
        <v>300</v>
      </c>
      <c r="O396" s="58">
        <v>0</v>
      </c>
      <c r="P396" s="58">
        <v>0</v>
      </c>
      <c r="Q396" s="58" t="str">
        <f>IFERROR(INDEX(怪物属性参数!AD:AD,MATCH(主线怪物!E396,怪物属性参数!Q:Q,0)),IF(MOD(A396,2)=0,1303015,1301001))</f>
        <v>1301008#1302008</v>
      </c>
      <c r="R396" s="15"/>
      <c r="S396" s="58">
        <f t="shared" si="27"/>
        <v>10394</v>
      </c>
      <c r="T396" s="58">
        <f>IFERROR(INDEX(怪物属性参数!AA:AA,MATCH(主线怪物!E396,怪物属性参数!Q:Q,0)),"0")</f>
        <v>0</v>
      </c>
      <c r="U396" s="58">
        <f>IFERROR(INDEX(怪物属性参数!AB:AB,MATCH(主线怪物!E396,怪物属性参数!Q:Q,0)),"999")</f>
        <v>999</v>
      </c>
      <c r="V396" s="58">
        <f>IFERROR(INDEX(怪物属性参数!AC:AC,MATCH(主线怪物!E396,怪物属性参数!Q:Q,0)),"0")</f>
        <v>0</v>
      </c>
      <c r="W396" s="58" t="str">
        <f t="shared" si="28"/>
        <v>黑尔·坎普</v>
      </c>
    </row>
    <row r="397" spans="1:23" ht="16.5" x14ac:dyDescent="0.2">
      <c r="A397" s="58">
        <f t="shared" si="29"/>
        <v>10394</v>
      </c>
      <c r="B397" s="58">
        <v>6</v>
      </c>
      <c r="C397" s="58">
        <f t="shared" si="26"/>
        <v>6</v>
      </c>
      <c r="D397" s="58" t="s">
        <v>37</v>
      </c>
      <c r="E397" s="58" t="str">
        <f>HLOOKUP(D397,主线关卡!$H:$M,MATCH(B397&amp;C397,主线关卡!$A:$A,0),FALSE)</f>
        <v>塞伯罗斯</v>
      </c>
      <c r="F397" s="58">
        <f>INDEX(主线关卡!D:D,MATCH(主线怪物!B397&amp;主线怪物!C397,主线关卡!A:A,0))</f>
        <v>66</v>
      </c>
      <c r="G397" s="58">
        <f>INDEX(怪物基础属性模板!B:B,MATCH(主线怪物!$F397,怪物基础属性模板!$A:$A,0))*IFERROR(INDEX(怪物属性参数!R:R,MATCH(主线怪物!E397,怪物属性参数!Q:Q,0)),1)</f>
        <v>1964</v>
      </c>
      <c r="H397" s="58">
        <f>INDEX(怪物基础属性模板!C:C,MATCH(主线怪物!$F397,怪物基础属性模板!$A:$A,0))*IFERROR(INDEX(怪物属性参数!R:R,MATCH(主线怪物!E397,怪物属性参数!R:R,0)),1)</f>
        <v>909</v>
      </c>
      <c r="I397" s="58">
        <f>INT(INDEX(怪物基础属性模板!D:D,MATCH(主线怪物!$F397,怪物基础属性模板!$A:$A,0))*IFERROR(INDEX(怪物属性参数!R:R,MATCH(主线怪物!E397,怪物属性参数!S:S,0)),1)*INDEX(主线关卡!E:E,MATCH(主线怪物!B397&amp;主线怪物!C397,主线关卡!A:A,0)))</f>
        <v>10520</v>
      </c>
      <c r="J397" s="58">
        <v>0</v>
      </c>
      <c r="K397" s="58">
        <v>0</v>
      </c>
      <c r="L397" s="58">
        <v>0</v>
      </c>
      <c r="M397" s="58">
        <v>0</v>
      </c>
      <c r="N397" s="58">
        <v>300</v>
      </c>
      <c r="O397" s="58">
        <v>0</v>
      </c>
      <c r="P397" s="58">
        <v>0</v>
      </c>
      <c r="Q397" s="58">
        <f>IFERROR(INDEX(怪物属性参数!AD:AD,MATCH(主线怪物!E397,怪物属性参数!Q:Q,0)),IF(MOD(A397,2)=0,1303015,1301001))</f>
        <v>1303013</v>
      </c>
      <c r="R397" s="15"/>
      <c r="S397" s="58" t="str">
        <f t="shared" si="27"/>
        <v>0</v>
      </c>
      <c r="T397" s="58">
        <f>IFERROR(INDEX(怪物属性参数!AA:AA,MATCH(主线怪物!E397,怪物属性参数!Q:Q,0)),"0")</f>
        <v>6</v>
      </c>
      <c r="U397" s="58">
        <f>IFERROR(INDEX(怪物属性参数!AB:AB,MATCH(主线怪物!E397,怪物属性参数!Q:Q,0)),"999")</f>
        <v>999</v>
      </c>
      <c r="V397" s="58">
        <f>IFERROR(INDEX(怪物属性参数!AC:AC,MATCH(主线怪物!E397,怪物属性参数!Q:Q,0)),"0")</f>
        <v>2</v>
      </c>
      <c r="W397" s="58" t="str">
        <f t="shared" si="28"/>
        <v>塞伯罗斯</v>
      </c>
    </row>
    <row r="398" spans="1:23" ht="16.5" x14ac:dyDescent="0.2">
      <c r="A398" s="58">
        <f t="shared" si="29"/>
        <v>10395</v>
      </c>
      <c r="B398" s="58">
        <v>6</v>
      </c>
      <c r="C398" s="58">
        <f t="shared" si="26"/>
        <v>6</v>
      </c>
      <c r="D398" s="58" t="s">
        <v>41</v>
      </c>
      <c r="E398" s="58" t="str">
        <f>HLOOKUP(D398,主线关卡!$H:$M,MATCH(B398&amp;C398,主线关卡!$A:$A,0),FALSE)</f>
        <v>魔导机兵团</v>
      </c>
      <c r="F398" s="58">
        <f>INDEX(主线关卡!D:D,MATCH(主线怪物!B398&amp;主线怪物!C398,主线关卡!A:A,0))</f>
        <v>66</v>
      </c>
      <c r="G398" s="58">
        <f>INDEX(怪物基础属性模板!B:B,MATCH(主线怪物!$F398,怪物基础属性模板!$A:$A,0))*IFERROR(INDEX(怪物属性参数!R:R,MATCH(主线怪物!E398,怪物属性参数!Q:Q,0)),1)</f>
        <v>1964</v>
      </c>
      <c r="H398" s="58">
        <f>INDEX(怪物基础属性模板!C:C,MATCH(主线怪物!$F398,怪物基础属性模板!$A:$A,0))*IFERROR(INDEX(怪物属性参数!R:R,MATCH(主线怪物!E398,怪物属性参数!R:R,0)),1)</f>
        <v>909</v>
      </c>
      <c r="I398" s="58">
        <f>INT(INDEX(怪物基础属性模板!D:D,MATCH(主线怪物!$F398,怪物基础属性模板!$A:$A,0))*IFERROR(INDEX(怪物属性参数!R:R,MATCH(主线怪物!E398,怪物属性参数!S:S,0)),1)*INDEX(主线关卡!E:E,MATCH(主线怪物!B398&amp;主线怪物!C398,主线关卡!A:A,0)))</f>
        <v>10520</v>
      </c>
      <c r="J398" s="58">
        <v>0</v>
      </c>
      <c r="K398" s="58">
        <v>0</v>
      </c>
      <c r="L398" s="58">
        <v>0</v>
      </c>
      <c r="M398" s="58">
        <v>0</v>
      </c>
      <c r="N398" s="58">
        <v>300</v>
      </c>
      <c r="O398" s="58">
        <v>0</v>
      </c>
      <c r="P398" s="58">
        <v>0</v>
      </c>
      <c r="Q398" s="58">
        <f>IFERROR(INDEX(怪物属性参数!AD:AD,MATCH(主线怪物!E398,怪物属性参数!Q:Q,0)),IF(MOD(A398,2)=0,1303015,1301001))</f>
        <v>1801011</v>
      </c>
      <c r="R398" s="15"/>
      <c r="S398" s="58" t="str">
        <f t="shared" si="27"/>
        <v>0</v>
      </c>
      <c r="T398" s="58">
        <f>IFERROR(INDEX(怪物属性参数!AA:AA,MATCH(主线怪物!E398,怪物属性参数!Q:Q,0)),"0")</f>
        <v>1</v>
      </c>
      <c r="U398" s="58">
        <f>IFERROR(INDEX(怪物属性参数!AB:AB,MATCH(主线怪物!E398,怪物属性参数!Q:Q,0)),"999")</f>
        <v>999</v>
      </c>
      <c r="V398" s="58">
        <f>IFERROR(INDEX(怪物属性参数!AC:AC,MATCH(主线怪物!E398,怪物属性参数!Q:Q,0)),"0")</f>
        <v>3</v>
      </c>
      <c r="W398" s="58" t="str">
        <f t="shared" si="28"/>
        <v>魔导机兵团</v>
      </c>
    </row>
    <row r="399" spans="1:23" ht="16.5" x14ac:dyDescent="0.2">
      <c r="A399" s="58">
        <f t="shared" si="29"/>
        <v>10396</v>
      </c>
      <c r="B399" s="58">
        <v>6</v>
      </c>
      <c r="C399" s="58">
        <f t="shared" si="26"/>
        <v>6</v>
      </c>
      <c r="D399" s="58" t="s">
        <v>38</v>
      </c>
      <c r="E399" s="58" t="str">
        <f>HLOOKUP(D399,主线关卡!$H:$M,MATCH(B399&amp;C399,主线关卡!$A:$A,0),FALSE)</f>
        <v/>
      </c>
      <c r="F399" s="58">
        <f>INDEX(主线关卡!D:D,MATCH(主线怪物!B399&amp;主线怪物!C399,主线关卡!A:A,0))</f>
        <v>66</v>
      </c>
      <c r="G399" s="58">
        <f>INDEX(怪物基础属性模板!B:B,MATCH(主线怪物!$F399,怪物基础属性模板!$A:$A,0))*IFERROR(INDEX(怪物属性参数!R:R,MATCH(主线怪物!E399,怪物属性参数!Q:Q,0)),1)</f>
        <v>1964</v>
      </c>
      <c r="H399" s="58">
        <f>INDEX(怪物基础属性模板!C:C,MATCH(主线怪物!$F399,怪物基础属性模板!$A:$A,0))*IFERROR(INDEX(怪物属性参数!R:R,MATCH(主线怪物!E399,怪物属性参数!R:R,0)),1)</f>
        <v>909</v>
      </c>
      <c r="I399" s="58">
        <f>INT(INDEX(怪物基础属性模板!D:D,MATCH(主线怪物!$F399,怪物基础属性模板!$A:$A,0))*IFERROR(INDEX(怪物属性参数!R:R,MATCH(主线怪物!E399,怪物属性参数!S:S,0)),1)*INDEX(主线关卡!E:E,MATCH(主线怪物!B399&amp;主线怪物!C399,主线关卡!A:A,0)))</f>
        <v>10520</v>
      </c>
      <c r="J399" s="58">
        <v>0</v>
      </c>
      <c r="K399" s="58">
        <v>0</v>
      </c>
      <c r="L399" s="58">
        <v>0</v>
      </c>
      <c r="M399" s="58">
        <v>0</v>
      </c>
      <c r="N399" s="58">
        <v>300</v>
      </c>
      <c r="O399" s="58">
        <v>0</v>
      </c>
      <c r="P399" s="58">
        <v>0</v>
      </c>
      <c r="Q399" s="58">
        <f>IFERROR(INDEX(怪物属性参数!AD:AD,MATCH(主线怪物!E399,怪物属性参数!Q:Q,0)),IF(MOD(A399,2)=0,1303015,1301001))</f>
        <v>1303015</v>
      </c>
      <c r="R399" s="15"/>
      <c r="S399" s="58" t="str">
        <f t="shared" si="27"/>
        <v>0</v>
      </c>
      <c r="T399" s="58" t="str">
        <f>IFERROR(INDEX(怪物属性参数!AA:AA,MATCH(主线怪物!E399,怪物属性参数!Q:Q,0)),"0")</f>
        <v>0</v>
      </c>
      <c r="U399" s="58" t="str">
        <f>IFERROR(INDEX(怪物属性参数!AB:AB,MATCH(主线怪物!E399,怪物属性参数!Q:Q,0)),"999")</f>
        <v>999</v>
      </c>
      <c r="V399" s="58" t="str">
        <f>IFERROR(INDEX(怪物属性参数!AC:AC,MATCH(主线怪物!E399,怪物属性参数!Q:Q,0)),"0")</f>
        <v>0</v>
      </c>
      <c r="W399" s="58" t="str">
        <f t="shared" si="28"/>
        <v>于禁</v>
      </c>
    </row>
    <row r="400" spans="1:23" ht="16.5" x14ac:dyDescent="0.2">
      <c r="A400" s="58">
        <f t="shared" si="29"/>
        <v>10397</v>
      </c>
      <c r="B400" s="58">
        <v>6</v>
      </c>
      <c r="C400" s="58">
        <f t="shared" si="26"/>
        <v>7</v>
      </c>
      <c r="D400" s="58" t="s">
        <v>39</v>
      </c>
      <c r="E400" s="58" t="str">
        <f>HLOOKUP(D400,主线关卡!$H:$M,MATCH(B400&amp;C400,主线关卡!$A:$A,0),FALSE)</f>
        <v>战斗夏玲</v>
      </c>
      <c r="F400" s="58">
        <f>INDEX(主线关卡!D:D,MATCH(主线怪物!B400&amp;主线怪物!C400,主线关卡!A:A,0))</f>
        <v>67</v>
      </c>
      <c r="G400" s="58">
        <f>INDEX(怪物基础属性模板!B:B,MATCH(主线怪物!$F400,怪物基础属性模板!$A:$A,0))*IFERROR(INDEX(怪物属性参数!R:R,MATCH(主线怪物!E400,怪物属性参数!Q:Q,0)),1)</f>
        <v>1998</v>
      </c>
      <c r="H400" s="58">
        <f>INDEX(怪物基础属性模板!C:C,MATCH(主线怪物!$F400,怪物基础属性模板!$A:$A,0))*IFERROR(INDEX(怪物属性参数!R:R,MATCH(主线怪物!E400,怪物属性参数!R:R,0)),1)</f>
        <v>926</v>
      </c>
      <c r="I400" s="58">
        <f>INT(INDEX(怪物基础属性模板!D:D,MATCH(主线怪物!$F400,怪物基础属性模板!$A:$A,0))*IFERROR(INDEX(怪物属性参数!R:R,MATCH(主线怪物!E400,怪物属性参数!S:S,0)),1)*INDEX(主线关卡!E:E,MATCH(主线怪物!B400&amp;主线怪物!C400,主线关卡!A:A,0)))</f>
        <v>10690</v>
      </c>
      <c r="J400" s="58">
        <v>0</v>
      </c>
      <c r="K400" s="58">
        <v>0</v>
      </c>
      <c r="L400" s="58">
        <v>0</v>
      </c>
      <c r="M400" s="58">
        <v>0</v>
      </c>
      <c r="N400" s="58">
        <v>300</v>
      </c>
      <c r="O400" s="58">
        <v>0</v>
      </c>
      <c r="P400" s="58">
        <v>0</v>
      </c>
      <c r="Q400" s="58" t="str">
        <f>IFERROR(INDEX(怪物属性参数!AD:AD,MATCH(主线怪物!E400,怪物属性参数!Q:Q,0)),IF(MOD(A400,2)=0,1303015,1301001))</f>
        <v>1301003#1302003</v>
      </c>
      <c r="R400" s="15"/>
      <c r="S400" s="58">
        <f t="shared" si="27"/>
        <v>10398</v>
      </c>
      <c r="T400" s="58">
        <f>IFERROR(INDEX(怪物属性参数!AA:AA,MATCH(主线怪物!E400,怪物属性参数!Q:Q,0)),"0")</f>
        <v>0</v>
      </c>
      <c r="U400" s="58">
        <f>IFERROR(INDEX(怪物属性参数!AB:AB,MATCH(主线怪物!E400,怪物属性参数!Q:Q,0)),"999")</f>
        <v>999</v>
      </c>
      <c r="V400" s="58">
        <f>IFERROR(INDEX(怪物属性参数!AC:AC,MATCH(主线怪物!E400,怪物属性参数!Q:Q,0)),"0")</f>
        <v>0</v>
      </c>
      <c r="W400" s="58" t="str">
        <f t="shared" si="28"/>
        <v>战斗夏玲</v>
      </c>
    </row>
    <row r="401" spans="1:23" ht="16.5" x14ac:dyDescent="0.2">
      <c r="A401" s="58">
        <f t="shared" si="29"/>
        <v>10398</v>
      </c>
      <c r="B401" s="58">
        <v>6</v>
      </c>
      <c r="C401" s="58">
        <f t="shared" si="26"/>
        <v>7</v>
      </c>
      <c r="D401" s="58" t="s">
        <v>36</v>
      </c>
      <c r="E401" s="58" t="str">
        <f>HLOOKUP(D401,主线关卡!$H:$M,MATCH(B401&amp;C401,主线关卡!$A:$A,0),FALSE)</f>
        <v>李轩辕</v>
      </c>
      <c r="F401" s="58">
        <f>INDEX(主线关卡!D:D,MATCH(主线怪物!B401&amp;主线怪物!C401,主线关卡!A:A,0))</f>
        <v>67</v>
      </c>
      <c r="G401" s="58">
        <f>INDEX(怪物基础属性模板!B:B,MATCH(主线怪物!$F401,怪物基础属性模板!$A:$A,0))*IFERROR(INDEX(怪物属性参数!R:R,MATCH(主线怪物!E401,怪物属性参数!Q:Q,0)),1)</f>
        <v>1998</v>
      </c>
      <c r="H401" s="58">
        <f>INDEX(怪物基础属性模板!C:C,MATCH(主线怪物!$F401,怪物基础属性模板!$A:$A,0))*IFERROR(INDEX(怪物属性参数!R:R,MATCH(主线怪物!E401,怪物属性参数!R:R,0)),1)</f>
        <v>926</v>
      </c>
      <c r="I401" s="58">
        <f>INT(INDEX(怪物基础属性模板!D:D,MATCH(主线怪物!$F401,怪物基础属性模板!$A:$A,0))*IFERROR(INDEX(怪物属性参数!R:R,MATCH(主线怪物!E401,怪物属性参数!S:S,0)),1)*INDEX(主线关卡!E:E,MATCH(主线怪物!B401&amp;主线怪物!C401,主线关卡!A:A,0)))</f>
        <v>10690</v>
      </c>
      <c r="J401" s="58">
        <v>0</v>
      </c>
      <c r="K401" s="58">
        <v>0</v>
      </c>
      <c r="L401" s="58">
        <v>0</v>
      </c>
      <c r="M401" s="58">
        <v>0</v>
      </c>
      <c r="N401" s="58">
        <v>300</v>
      </c>
      <c r="O401" s="58">
        <v>0</v>
      </c>
      <c r="P401" s="58">
        <v>0</v>
      </c>
      <c r="Q401" s="58">
        <f>IFERROR(INDEX(怪物属性参数!AD:AD,MATCH(主线怪物!E401,怪物属性参数!Q:Q,0)),IF(MOD(A401,2)=0,1303015,1301001))</f>
        <v>1303005</v>
      </c>
      <c r="R401" s="15"/>
      <c r="S401" s="58" t="str">
        <f t="shared" si="27"/>
        <v>0</v>
      </c>
      <c r="T401" s="58">
        <f>IFERROR(INDEX(怪物属性参数!AA:AA,MATCH(主线怪物!E401,怪物属性参数!Q:Q,0)),"0")</f>
        <v>2</v>
      </c>
      <c r="U401" s="58">
        <f>IFERROR(INDEX(怪物属性参数!AB:AB,MATCH(主线怪物!E401,怪物属性参数!Q:Q,0)),"999")</f>
        <v>999</v>
      </c>
      <c r="V401" s="58">
        <f>IFERROR(INDEX(怪物属性参数!AC:AC,MATCH(主线怪物!E401,怪物属性参数!Q:Q,0)),"0")</f>
        <v>3</v>
      </c>
      <c r="W401" s="58" t="str">
        <f t="shared" si="28"/>
        <v>李轩辕</v>
      </c>
    </row>
    <row r="402" spans="1:23" ht="16.5" x14ac:dyDescent="0.2">
      <c r="A402" s="58">
        <f t="shared" si="29"/>
        <v>10399</v>
      </c>
      <c r="B402" s="58">
        <v>6</v>
      </c>
      <c r="C402" s="58">
        <f t="shared" si="26"/>
        <v>7</v>
      </c>
      <c r="D402" s="58" t="s">
        <v>40</v>
      </c>
      <c r="E402" s="58" t="str">
        <f>HLOOKUP(D402,主线关卡!$H:$M,MATCH(B402&amp;C402,主线关卡!$A:$A,0),FALSE)</f>
        <v>阎巧巧</v>
      </c>
      <c r="F402" s="58">
        <f>INDEX(主线关卡!D:D,MATCH(主线怪物!B402&amp;主线怪物!C402,主线关卡!A:A,0))</f>
        <v>67</v>
      </c>
      <c r="G402" s="58">
        <f>INDEX(怪物基础属性模板!B:B,MATCH(主线怪物!$F402,怪物基础属性模板!$A:$A,0))*IFERROR(INDEX(怪物属性参数!R:R,MATCH(主线怪物!E402,怪物属性参数!Q:Q,0)),1)</f>
        <v>1998</v>
      </c>
      <c r="H402" s="58">
        <f>INDEX(怪物基础属性模板!C:C,MATCH(主线怪物!$F402,怪物基础属性模板!$A:$A,0))*IFERROR(INDEX(怪物属性参数!R:R,MATCH(主线怪物!E402,怪物属性参数!R:R,0)),1)</f>
        <v>926</v>
      </c>
      <c r="I402" s="58">
        <f>INT(INDEX(怪物基础属性模板!D:D,MATCH(主线怪物!$F402,怪物基础属性模板!$A:$A,0))*IFERROR(INDEX(怪物属性参数!R:R,MATCH(主线怪物!E402,怪物属性参数!S:S,0)),1)*INDEX(主线关卡!E:E,MATCH(主线怪物!B402&amp;主线怪物!C402,主线关卡!A:A,0)))</f>
        <v>10690</v>
      </c>
      <c r="J402" s="58">
        <v>0</v>
      </c>
      <c r="K402" s="58">
        <v>0</v>
      </c>
      <c r="L402" s="58">
        <v>0</v>
      </c>
      <c r="M402" s="58">
        <v>0</v>
      </c>
      <c r="N402" s="58">
        <v>300</v>
      </c>
      <c r="O402" s="58">
        <v>0</v>
      </c>
      <c r="P402" s="58">
        <v>0</v>
      </c>
      <c r="Q402" s="58" t="str">
        <f>IFERROR(INDEX(怪物属性参数!AD:AD,MATCH(主线怪物!E402,怪物属性参数!Q:Q,0)),IF(MOD(A402,2)=0,1303015,1301001))</f>
        <v>1301015#1302015</v>
      </c>
      <c r="R402" s="15"/>
      <c r="S402" s="58">
        <f t="shared" si="27"/>
        <v>10400</v>
      </c>
      <c r="T402" s="58">
        <f>IFERROR(INDEX(怪物属性参数!AA:AA,MATCH(主线怪物!E402,怪物属性参数!Q:Q,0)),"0")</f>
        <v>0</v>
      </c>
      <c r="U402" s="58">
        <f>IFERROR(INDEX(怪物属性参数!AB:AB,MATCH(主线怪物!E402,怪物属性参数!Q:Q,0)),"999")</f>
        <v>999</v>
      </c>
      <c r="V402" s="58">
        <f>IFERROR(INDEX(怪物属性参数!AC:AC,MATCH(主线怪物!E402,怪物属性参数!Q:Q,0)),"0")</f>
        <v>0</v>
      </c>
      <c r="W402" s="58" t="str">
        <f t="shared" si="28"/>
        <v>阎巧巧</v>
      </c>
    </row>
    <row r="403" spans="1:23" ht="16.5" x14ac:dyDescent="0.2">
      <c r="A403" s="58">
        <f t="shared" si="29"/>
        <v>10400</v>
      </c>
      <c r="B403" s="58">
        <v>6</v>
      </c>
      <c r="C403" s="58">
        <f t="shared" si="26"/>
        <v>7</v>
      </c>
      <c r="D403" s="58" t="s">
        <v>37</v>
      </c>
      <c r="E403" s="58" t="str">
        <f>HLOOKUP(D403,主线关卡!$H:$M,MATCH(B403&amp;C403,主线关卡!$A:$A,0),FALSE)</f>
        <v>烈风螳螂</v>
      </c>
      <c r="F403" s="58">
        <f>INDEX(主线关卡!D:D,MATCH(主线怪物!B403&amp;主线怪物!C403,主线关卡!A:A,0))</f>
        <v>67</v>
      </c>
      <c r="G403" s="58">
        <f>INDEX(怪物基础属性模板!B:B,MATCH(主线怪物!$F403,怪物基础属性模板!$A:$A,0))*IFERROR(INDEX(怪物属性参数!R:R,MATCH(主线怪物!E403,怪物属性参数!Q:Q,0)),1)</f>
        <v>1998</v>
      </c>
      <c r="H403" s="58">
        <f>INDEX(怪物基础属性模板!C:C,MATCH(主线怪物!$F403,怪物基础属性模板!$A:$A,0))*IFERROR(INDEX(怪物属性参数!R:R,MATCH(主线怪物!E403,怪物属性参数!R:R,0)),1)</f>
        <v>926</v>
      </c>
      <c r="I403" s="58">
        <f>INT(INDEX(怪物基础属性模板!D:D,MATCH(主线怪物!$F403,怪物基础属性模板!$A:$A,0))*IFERROR(INDEX(怪物属性参数!R:R,MATCH(主线怪物!E403,怪物属性参数!S:S,0)),1)*INDEX(主线关卡!E:E,MATCH(主线怪物!B403&amp;主线怪物!C403,主线关卡!A:A,0)))</f>
        <v>10690</v>
      </c>
      <c r="J403" s="58">
        <v>0</v>
      </c>
      <c r="K403" s="58">
        <v>0</v>
      </c>
      <c r="L403" s="58">
        <v>0</v>
      </c>
      <c r="M403" s="58">
        <v>0</v>
      </c>
      <c r="N403" s="58">
        <v>300</v>
      </c>
      <c r="O403" s="58">
        <v>0</v>
      </c>
      <c r="P403" s="58">
        <v>0</v>
      </c>
      <c r="Q403" s="58">
        <f>IFERROR(INDEX(怪物属性参数!AD:AD,MATCH(主线怪物!E403,怪物属性参数!Q:Q,0)),IF(MOD(A403,2)=0,1303015,1301001))</f>
        <v>1303021</v>
      </c>
      <c r="R403" s="15"/>
      <c r="S403" s="58" t="str">
        <f t="shared" si="27"/>
        <v>0</v>
      </c>
      <c r="T403" s="58">
        <f>IFERROR(INDEX(怪物属性参数!AA:AA,MATCH(主线怪物!E403,怪物属性参数!Q:Q,0)),"0")</f>
        <v>6</v>
      </c>
      <c r="U403" s="58">
        <f>IFERROR(INDEX(怪物属性参数!AB:AB,MATCH(主线怪物!E403,怪物属性参数!Q:Q,0)),"999")</f>
        <v>999</v>
      </c>
      <c r="V403" s="58">
        <f>IFERROR(INDEX(怪物属性参数!AC:AC,MATCH(主线怪物!E403,怪物属性参数!Q:Q,0)),"0")</f>
        <v>2</v>
      </c>
      <c r="W403" s="58" t="str">
        <f t="shared" si="28"/>
        <v>烈风螳螂</v>
      </c>
    </row>
    <row r="404" spans="1:23" ht="16.5" x14ac:dyDescent="0.2">
      <c r="A404" s="58">
        <f t="shared" si="29"/>
        <v>10401</v>
      </c>
      <c r="B404" s="58">
        <v>6</v>
      </c>
      <c r="C404" s="58">
        <f t="shared" si="26"/>
        <v>7</v>
      </c>
      <c r="D404" s="58" t="s">
        <v>41</v>
      </c>
      <c r="E404" s="58" t="str">
        <f>HLOOKUP(D404,主线关卡!$H:$M,MATCH(B404&amp;C404,主线关卡!$A:$A,0),FALSE)</f>
        <v>战斗曹焱兵</v>
      </c>
      <c r="F404" s="58">
        <f>INDEX(主线关卡!D:D,MATCH(主线怪物!B404&amp;主线怪物!C404,主线关卡!A:A,0))</f>
        <v>67</v>
      </c>
      <c r="G404" s="58">
        <f>INDEX(怪物基础属性模板!B:B,MATCH(主线怪物!$F404,怪物基础属性模板!$A:$A,0))*IFERROR(INDEX(怪物属性参数!R:R,MATCH(主线怪物!E404,怪物属性参数!Q:Q,0)),1)</f>
        <v>1998</v>
      </c>
      <c r="H404" s="58">
        <f>INDEX(怪物基础属性模板!C:C,MATCH(主线怪物!$F404,怪物基础属性模板!$A:$A,0))*IFERROR(INDEX(怪物属性参数!R:R,MATCH(主线怪物!E404,怪物属性参数!R:R,0)),1)</f>
        <v>926</v>
      </c>
      <c r="I404" s="58">
        <f>INT(INDEX(怪物基础属性模板!D:D,MATCH(主线怪物!$F404,怪物基础属性模板!$A:$A,0))*IFERROR(INDEX(怪物属性参数!R:R,MATCH(主线怪物!E404,怪物属性参数!S:S,0)),1)*INDEX(主线关卡!E:E,MATCH(主线怪物!B404&amp;主线怪物!C404,主线关卡!A:A,0)))</f>
        <v>10690</v>
      </c>
      <c r="J404" s="58">
        <v>0</v>
      </c>
      <c r="K404" s="58">
        <v>0</v>
      </c>
      <c r="L404" s="58">
        <v>0</v>
      </c>
      <c r="M404" s="58">
        <v>0</v>
      </c>
      <c r="N404" s="58">
        <v>300</v>
      </c>
      <c r="O404" s="58">
        <v>0</v>
      </c>
      <c r="P404" s="58">
        <v>0</v>
      </c>
      <c r="Q404" s="58" t="str">
        <f>IFERROR(INDEX(怪物属性参数!AD:AD,MATCH(主线怪物!E404,怪物属性参数!Q:Q,0)),IF(MOD(A404,2)=0,1303015,1301001))</f>
        <v>1301007#1302007</v>
      </c>
      <c r="R404" s="15"/>
      <c r="S404" s="58">
        <f t="shared" si="27"/>
        <v>10402</v>
      </c>
      <c r="T404" s="58">
        <f>IFERROR(INDEX(怪物属性参数!AA:AA,MATCH(主线怪物!E404,怪物属性参数!Q:Q,0)),"0")</f>
        <v>0</v>
      </c>
      <c r="U404" s="58">
        <f>IFERROR(INDEX(怪物属性参数!AB:AB,MATCH(主线怪物!E404,怪物属性参数!Q:Q,0)),"999")</f>
        <v>999</v>
      </c>
      <c r="V404" s="58">
        <f>IFERROR(INDEX(怪物属性参数!AC:AC,MATCH(主线怪物!E404,怪物属性参数!Q:Q,0)),"0")</f>
        <v>0</v>
      </c>
      <c r="W404" s="58" t="str">
        <f t="shared" si="28"/>
        <v>战斗曹焱兵</v>
      </c>
    </row>
    <row r="405" spans="1:23" ht="16.5" x14ac:dyDescent="0.2">
      <c r="A405" s="58">
        <f t="shared" si="29"/>
        <v>10402</v>
      </c>
      <c r="B405" s="58">
        <v>6</v>
      </c>
      <c r="C405" s="58">
        <f t="shared" si="26"/>
        <v>7</v>
      </c>
      <c r="D405" s="58" t="s">
        <v>38</v>
      </c>
      <c r="E405" s="58" t="str">
        <f>HLOOKUP(D405,主线关卡!$H:$M,MATCH(B405&amp;C405,主线关卡!$A:$A,0),FALSE)</f>
        <v>典韦</v>
      </c>
      <c r="F405" s="58">
        <f>INDEX(主线关卡!D:D,MATCH(主线怪物!B405&amp;主线怪物!C405,主线关卡!A:A,0))</f>
        <v>67</v>
      </c>
      <c r="G405" s="58">
        <f>INDEX(怪物基础属性模板!B:B,MATCH(主线怪物!$F405,怪物基础属性模板!$A:$A,0))*IFERROR(INDEX(怪物属性参数!R:R,MATCH(主线怪物!E405,怪物属性参数!Q:Q,0)),1)</f>
        <v>1998</v>
      </c>
      <c r="H405" s="58">
        <f>INDEX(怪物基础属性模板!C:C,MATCH(主线怪物!$F405,怪物基础属性模板!$A:$A,0))*IFERROR(INDEX(怪物属性参数!R:R,MATCH(主线怪物!E405,怪物属性参数!R:R,0)),1)</f>
        <v>926</v>
      </c>
      <c r="I405" s="58">
        <f>INT(INDEX(怪物基础属性模板!D:D,MATCH(主线怪物!$F405,怪物基础属性模板!$A:$A,0))*IFERROR(INDEX(怪物属性参数!R:R,MATCH(主线怪物!E405,怪物属性参数!S:S,0)),1)*INDEX(主线关卡!E:E,MATCH(主线怪物!B405&amp;主线怪物!C405,主线关卡!A:A,0)))</f>
        <v>10690</v>
      </c>
      <c r="J405" s="58">
        <v>0</v>
      </c>
      <c r="K405" s="58">
        <v>0</v>
      </c>
      <c r="L405" s="58">
        <v>0</v>
      </c>
      <c r="M405" s="58">
        <v>0</v>
      </c>
      <c r="N405" s="58">
        <v>300</v>
      </c>
      <c r="O405" s="58">
        <v>0</v>
      </c>
      <c r="P405" s="58">
        <v>0</v>
      </c>
      <c r="Q405" s="58">
        <f>IFERROR(INDEX(怪物属性参数!AD:AD,MATCH(主线怪物!E405,怪物属性参数!Q:Q,0)),IF(MOD(A405,2)=0,1303015,1301001))</f>
        <v>1303003</v>
      </c>
      <c r="R405" s="15"/>
      <c r="S405" s="58" t="str">
        <f t="shared" si="27"/>
        <v>0</v>
      </c>
      <c r="T405" s="58">
        <f>IFERROR(INDEX(怪物属性参数!AA:AA,MATCH(主线怪物!E405,怪物属性参数!Q:Q,0)),"0")</f>
        <v>4</v>
      </c>
      <c r="U405" s="58">
        <f>IFERROR(INDEX(怪物属性参数!AB:AB,MATCH(主线怪物!E405,怪物属性参数!Q:Q,0)),"999")</f>
        <v>999</v>
      </c>
      <c r="V405" s="58">
        <f>IFERROR(INDEX(怪物属性参数!AC:AC,MATCH(主线怪物!E405,怪物属性参数!Q:Q,0)),"0")</f>
        <v>2</v>
      </c>
      <c r="W405" s="58" t="str">
        <f t="shared" si="28"/>
        <v>典韦</v>
      </c>
    </row>
    <row r="406" spans="1:23" ht="16.5" x14ac:dyDescent="0.2">
      <c r="A406" s="58">
        <f t="shared" si="29"/>
        <v>10403</v>
      </c>
      <c r="B406" s="58">
        <v>6</v>
      </c>
      <c r="C406" s="58">
        <f t="shared" si="26"/>
        <v>8</v>
      </c>
      <c r="D406" s="58" t="s">
        <v>39</v>
      </c>
      <c r="E406" s="58" t="str">
        <f>HLOOKUP(D406,主线关卡!$H:$M,MATCH(B406&amp;C406,主线关卡!$A:$A,0),FALSE)</f>
        <v>战斗曹焱兵</v>
      </c>
      <c r="F406" s="58">
        <f>INDEX(主线关卡!D:D,MATCH(主线怪物!B406&amp;主线怪物!C406,主线关卡!A:A,0))</f>
        <v>68</v>
      </c>
      <c r="G406" s="58">
        <f>INDEX(怪物基础属性模板!B:B,MATCH(主线怪物!$F406,怪物基础属性模板!$A:$A,0))*IFERROR(INDEX(怪物属性参数!R:R,MATCH(主线怪物!E406,怪物属性参数!Q:Q,0)),1)</f>
        <v>2032</v>
      </c>
      <c r="H406" s="58">
        <f>INDEX(怪物基础属性模板!C:C,MATCH(主线怪物!$F406,怪物基础属性模板!$A:$A,0))*IFERROR(INDEX(怪物属性参数!R:R,MATCH(主线怪物!E406,怪物属性参数!R:R,0)),1)</f>
        <v>943</v>
      </c>
      <c r="I406" s="58">
        <f>INT(INDEX(怪物基础属性模板!D:D,MATCH(主线怪物!$F406,怪物基础属性模板!$A:$A,0))*IFERROR(INDEX(怪物属性参数!R:R,MATCH(主线怪物!E406,怪物属性参数!S:S,0)),1)*INDEX(主线关卡!E:E,MATCH(主线怪物!B406&amp;主线怪物!C406,主线关卡!A:A,0)))</f>
        <v>10860</v>
      </c>
      <c r="J406" s="58">
        <v>0</v>
      </c>
      <c r="K406" s="58">
        <v>0</v>
      </c>
      <c r="L406" s="58">
        <v>0</v>
      </c>
      <c r="M406" s="58">
        <v>0</v>
      </c>
      <c r="N406" s="58">
        <v>300</v>
      </c>
      <c r="O406" s="58">
        <v>0</v>
      </c>
      <c r="P406" s="58">
        <v>0</v>
      </c>
      <c r="Q406" s="58" t="str">
        <f>IFERROR(INDEX(怪物属性参数!AD:AD,MATCH(主线怪物!E406,怪物属性参数!Q:Q,0)),IF(MOD(A406,2)=0,1303015,1301001))</f>
        <v>1301007#1302007</v>
      </c>
      <c r="R406" s="15"/>
      <c r="S406" s="58">
        <f t="shared" si="27"/>
        <v>10404</v>
      </c>
      <c r="T406" s="58">
        <f>IFERROR(INDEX(怪物属性参数!AA:AA,MATCH(主线怪物!E406,怪物属性参数!Q:Q,0)),"0")</f>
        <v>0</v>
      </c>
      <c r="U406" s="58">
        <f>IFERROR(INDEX(怪物属性参数!AB:AB,MATCH(主线怪物!E406,怪物属性参数!Q:Q,0)),"999")</f>
        <v>999</v>
      </c>
      <c r="V406" s="58">
        <f>IFERROR(INDEX(怪物属性参数!AC:AC,MATCH(主线怪物!E406,怪物属性参数!Q:Q,0)),"0")</f>
        <v>0</v>
      </c>
      <c r="W406" s="58" t="str">
        <f t="shared" si="28"/>
        <v>战斗曹焱兵</v>
      </c>
    </row>
    <row r="407" spans="1:23" ht="16.5" x14ac:dyDescent="0.2">
      <c r="A407" s="58">
        <f t="shared" si="29"/>
        <v>10404</v>
      </c>
      <c r="B407" s="58">
        <v>6</v>
      </c>
      <c r="C407" s="58">
        <f t="shared" si="26"/>
        <v>8</v>
      </c>
      <c r="D407" s="58" t="s">
        <v>36</v>
      </c>
      <c r="E407" s="58" t="str">
        <f>HLOOKUP(D407,主线关卡!$H:$M,MATCH(B407&amp;C407,主线关卡!$A:$A,0),FALSE)</f>
        <v>张郃</v>
      </c>
      <c r="F407" s="58">
        <f>INDEX(主线关卡!D:D,MATCH(主线怪物!B407&amp;主线怪物!C407,主线关卡!A:A,0))</f>
        <v>68</v>
      </c>
      <c r="G407" s="58">
        <f>INDEX(怪物基础属性模板!B:B,MATCH(主线怪物!$F407,怪物基础属性模板!$A:$A,0))*IFERROR(INDEX(怪物属性参数!R:R,MATCH(主线怪物!E407,怪物属性参数!Q:Q,0)),1)</f>
        <v>2032</v>
      </c>
      <c r="H407" s="58">
        <f>INDEX(怪物基础属性模板!C:C,MATCH(主线怪物!$F407,怪物基础属性模板!$A:$A,0))*IFERROR(INDEX(怪物属性参数!R:R,MATCH(主线怪物!E407,怪物属性参数!R:R,0)),1)</f>
        <v>943</v>
      </c>
      <c r="I407" s="58">
        <f>INT(INDEX(怪物基础属性模板!D:D,MATCH(主线怪物!$F407,怪物基础属性模板!$A:$A,0))*IFERROR(INDEX(怪物属性参数!R:R,MATCH(主线怪物!E407,怪物属性参数!S:S,0)),1)*INDEX(主线关卡!E:E,MATCH(主线怪物!B407&amp;主线怪物!C407,主线关卡!A:A,0)))</f>
        <v>10860</v>
      </c>
      <c r="J407" s="58">
        <v>0</v>
      </c>
      <c r="K407" s="58">
        <v>0</v>
      </c>
      <c r="L407" s="58">
        <v>0</v>
      </c>
      <c r="M407" s="58">
        <v>0</v>
      </c>
      <c r="N407" s="58">
        <v>300</v>
      </c>
      <c r="O407" s="58">
        <v>0</v>
      </c>
      <c r="P407" s="58">
        <v>0</v>
      </c>
      <c r="Q407" s="58">
        <f>IFERROR(INDEX(怪物属性参数!AD:AD,MATCH(主线怪物!E407,怪物属性参数!Q:Q,0)),IF(MOD(A407,2)=0,1303015,1301001))</f>
        <v>1303010</v>
      </c>
      <c r="R407" s="15"/>
      <c r="S407" s="58" t="str">
        <f t="shared" si="27"/>
        <v>0</v>
      </c>
      <c r="T407" s="58">
        <f>IFERROR(INDEX(怪物属性参数!AA:AA,MATCH(主线怪物!E407,怪物属性参数!Q:Q,0)),"0")</f>
        <v>6</v>
      </c>
      <c r="U407" s="58">
        <f>IFERROR(INDEX(怪物属性参数!AB:AB,MATCH(主线怪物!E407,怪物属性参数!Q:Q,0)),"999")</f>
        <v>999</v>
      </c>
      <c r="V407" s="58">
        <f>IFERROR(INDEX(怪物属性参数!AC:AC,MATCH(主线怪物!E407,怪物属性参数!Q:Q,0)),"0")</f>
        <v>3</v>
      </c>
      <c r="W407" s="58" t="str">
        <f t="shared" si="28"/>
        <v>张郃</v>
      </c>
    </row>
    <row r="408" spans="1:23" ht="16.5" x14ac:dyDescent="0.2">
      <c r="A408" s="58">
        <f t="shared" si="29"/>
        <v>10405</v>
      </c>
      <c r="B408" s="58">
        <v>6</v>
      </c>
      <c r="C408" s="58">
        <f t="shared" si="26"/>
        <v>8</v>
      </c>
      <c r="D408" s="58" t="s">
        <v>40</v>
      </c>
      <c r="E408" s="58" t="str">
        <f>HLOOKUP(D408,主线关卡!$H:$M,MATCH(B408&amp;C408,主线关卡!$A:$A,0),FALSE)</f>
        <v>红莲·缇娜</v>
      </c>
      <c r="F408" s="58">
        <f>INDEX(主线关卡!D:D,MATCH(主线怪物!B408&amp;主线怪物!C408,主线关卡!A:A,0))</f>
        <v>68</v>
      </c>
      <c r="G408" s="58">
        <f>INDEX(怪物基础属性模板!B:B,MATCH(主线怪物!$F408,怪物基础属性模板!$A:$A,0))*IFERROR(INDEX(怪物属性参数!R:R,MATCH(主线怪物!E408,怪物属性参数!Q:Q,0)),1)</f>
        <v>2032</v>
      </c>
      <c r="H408" s="58">
        <f>INDEX(怪物基础属性模板!C:C,MATCH(主线怪物!$F408,怪物基础属性模板!$A:$A,0))*IFERROR(INDEX(怪物属性参数!R:R,MATCH(主线怪物!E408,怪物属性参数!R:R,0)),1)</f>
        <v>943</v>
      </c>
      <c r="I408" s="58">
        <f>INT(INDEX(怪物基础属性模板!D:D,MATCH(主线怪物!$F408,怪物基础属性模板!$A:$A,0))*IFERROR(INDEX(怪物属性参数!R:R,MATCH(主线怪物!E408,怪物属性参数!S:S,0)),1)*INDEX(主线关卡!E:E,MATCH(主线怪物!B408&amp;主线怪物!C408,主线关卡!A:A,0)))</f>
        <v>10860</v>
      </c>
      <c r="J408" s="58">
        <v>0</v>
      </c>
      <c r="K408" s="58">
        <v>0</v>
      </c>
      <c r="L408" s="58">
        <v>0</v>
      </c>
      <c r="M408" s="58">
        <v>0</v>
      </c>
      <c r="N408" s="58">
        <v>300</v>
      </c>
      <c r="O408" s="58">
        <v>0</v>
      </c>
      <c r="P408" s="58">
        <v>0</v>
      </c>
      <c r="Q408" s="58" t="str">
        <f>IFERROR(INDEX(怪物属性参数!AD:AD,MATCH(主线怪物!E408,怪物属性参数!Q:Q,0)),IF(MOD(A408,2)=0,1303015,1301001))</f>
        <v>1301006#1302006</v>
      </c>
      <c r="R408" s="15"/>
      <c r="S408" s="58">
        <f t="shared" si="27"/>
        <v>10406</v>
      </c>
      <c r="T408" s="58">
        <f>IFERROR(INDEX(怪物属性参数!AA:AA,MATCH(主线怪物!E408,怪物属性参数!Q:Q,0)),"0")</f>
        <v>0</v>
      </c>
      <c r="U408" s="58">
        <f>IFERROR(INDEX(怪物属性参数!AB:AB,MATCH(主线怪物!E408,怪物属性参数!Q:Q,0)),"999")</f>
        <v>999</v>
      </c>
      <c r="V408" s="58">
        <f>IFERROR(INDEX(怪物属性参数!AC:AC,MATCH(主线怪物!E408,怪物属性参数!Q:Q,0)),"0")</f>
        <v>0</v>
      </c>
      <c r="W408" s="58" t="str">
        <f t="shared" si="28"/>
        <v>红莲·缇娜</v>
      </c>
    </row>
    <row r="409" spans="1:23" ht="16.5" x14ac:dyDescent="0.2">
      <c r="A409" s="58">
        <f t="shared" si="29"/>
        <v>10406</v>
      </c>
      <c r="B409" s="58">
        <v>6</v>
      </c>
      <c r="C409" s="58">
        <f t="shared" si="26"/>
        <v>8</v>
      </c>
      <c r="D409" s="58" t="s">
        <v>37</v>
      </c>
      <c r="E409" s="58" t="str">
        <f>HLOOKUP(D409,主线关卡!$H:$M,MATCH(B409&amp;C409,主线关卡!$A:$A,0),FALSE)</f>
        <v>天使·缇娜</v>
      </c>
      <c r="F409" s="58">
        <f>INDEX(主线关卡!D:D,MATCH(主线怪物!B409&amp;主线怪物!C409,主线关卡!A:A,0))</f>
        <v>68</v>
      </c>
      <c r="G409" s="58">
        <f>INDEX(怪物基础属性模板!B:B,MATCH(主线怪物!$F409,怪物基础属性模板!$A:$A,0))*IFERROR(INDEX(怪物属性参数!R:R,MATCH(主线怪物!E409,怪物属性参数!Q:Q,0)),1)</f>
        <v>2032</v>
      </c>
      <c r="H409" s="58">
        <f>INDEX(怪物基础属性模板!C:C,MATCH(主线怪物!$F409,怪物基础属性模板!$A:$A,0))*IFERROR(INDEX(怪物属性参数!R:R,MATCH(主线怪物!E409,怪物属性参数!R:R,0)),1)</f>
        <v>943</v>
      </c>
      <c r="I409" s="58">
        <f>INT(INDEX(怪物基础属性模板!D:D,MATCH(主线怪物!$F409,怪物基础属性模板!$A:$A,0))*IFERROR(INDEX(怪物属性参数!R:R,MATCH(主线怪物!E409,怪物属性参数!S:S,0)),1)*INDEX(主线关卡!E:E,MATCH(主线怪物!B409&amp;主线怪物!C409,主线关卡!A:A,0)))</f>
        <v>10860</v>
      </c>
      <c r="J409" s="58">
        <v>0</v>
      </c>
      <c r="K409" s="58">
        <v>0</v>
      </c>
      <c r="L409" s="58">
        <v>0</v>
      </c>
      <c r="M409" s="58">
        <v>0</v>
      </c>
      <c r="N409" s="58">
        <v>300</v>
      </c>
      <c r="O409" s="58">
        <v>0</v>
      </c>
      <c r="P409" s="58">
        <v>0</v>
      </c>
      <c r="Q409" s="58">
        <f>IFERROR(INDEX(怪物属性参数!AD:AD,MATCH(主线怪物!E409,怪物属性参数!Q:Q,0)),IF(MOD(A409,2)=0,1303015,1301001))</f>
        <v>1303007</v>
      </c>
      <c r="R409" s="15"/>
      <c r="S409" s="58" t="str">
        <f t="shared" si="27"/>
        <v>0</v>
      </c>
      <c r="T409" s="58">
        <f>IFERROR(INDEX(怪物属性参数!AA:AA,MATCH(主线怪物!E409,怪物属性参数!Q:Q,0)),"0")</f>
        <v>6</v>
      </c>
      <c r="U409" s="58">
        <f>IFERROR(INDEX(怪物属性参数!AB:AB,MATCH(主线怪物!E409,怪物属性参数!Q:Q,0)),"999")</f>
        <v>999</v>
      </c>
      <c r="V409" s="58">
        <f>IFERROR(INDEX(怪物属性参数!AC:AC,MATCH(主线怪物!E409,怪物属性参数!Q:Q,0)),"0")</f>
        <v>1</v>
      </c>
      <c r="W409" s="58" t="str">
        <f t="shared" si="28"/>
        <v>天使·缇娜</v>
      </c>
    </row>
    <row r="410" spans="1:23" ht="16.5" x14ac:dyDescent="0.2">
      <c r="A410" s="58">
        <f t="shared" si="29"/>
        <v>10407</v>
      </c>
      <c r="B410" s="58">
        <v>6</v>
      </c>
      <c r="C410" s="58">
        <f t="shared" si="26"/>
        <v>8</v>
      </c>
      <c r="D410" s="58" t="s">
        <v>41</v>
      </c>
      <c r="E410" s="58" t="str">
        <f>HLOOKUP(D410,主线关卡!$H:$M,MATCH(B410&amp;C410,主线关卡!$A:$A,0),FALSE)</f>
        <v>吉拉</v>
      </c>
      <c r="F410" s="58">
        <f>INDEX(主线关卡!D:D,MATCH(主线怪物!B410&amp;主线怪物!C410,主线关卡!A:A,0))</f>
        <v>68</v>
      </c>
      <c r="G410" s="58">
        <f>INDEX(怪物基础属性模板!B:B,MATCH(主线怪物!$F410,怪物基础属性模板!$A:$A,0))*IFERROR(INDEX(怪物属性参数!R:R,MATCH(主线怪物!E410,怪物属性参数!Q:Q,0)),1)</f>
        <v>2032</v>
      </c>
      <c r="H410" s="58">
        <f>INDEX(怪物基础属性模板!C:C,MATCH(主线怪物!$F410,怪物基础属性模板!$A:$A,0))*IFERROR(INDEX(怪物属性参数!R:R,MATCH(主线怪物!E410,怪物属性参数!R:R,0)),1)</f>
        <v>943</v>
      </c>
      <c r="I410" s="58">
        <f>INT(INDEX(怪物基础属性模板!D:D,MATCH(主线怪物!$F410,怪物基础属性模板!$A:$A,0))*IFERROR(INDEX(怪物属性参数!R:R,MATCH(主线怪物!E410,怪物属性参数!S:S,0)),1)*INDEX(主线关卡!E:E,MATCH(主线怪物!B410&amp;主线怪物!C410,主线关卡!A:A,0)))</f>
        <v>10860</v>
      </c>
      <c r="J410" s="58">
        <v>0</v>
      </c>
      <c r="K410" s="58">
        <v>0</v>
      </c>
      <c r="L410" s="58">
        <v>0</v>
      </c>
      <c r="M410" s="58">
        <v>0</v>
      </c>
      <c r="N410" s="58">
        <v>300</v>
      </c>
      <c r="O410" s="58">
        <v>0</v>
      </c>
      <c r="P410" s="58">
        <v>0</v>
      </c>
      <c r="Q410" s="58" t="str">
        <f>IFERROR(INDEX(怪物属性参数!AD:AD,MATCH(主线怪物!E410,怪物属性参数!Q:Q,0)),IF(MOD(A410,2)=0,1303015,1301001))</f>
        <v>1301013#1302013</v>
      </c>
      <c r="R410" s="15"/>
      <c r="S410" s="58">
        <f t="shared" si="27"/>
        <v>10408</v>
      </c>
      <c r="T410" s="58">
        <f>IFERROR(INDEX(怪物属性参数!AA:AA,MATCH(主线怪物!E410,怪物属性参数!Q:Q,0)),"0")</f>
        <v>0</v>
      </c>
      <c r="U410" s="58">
        <f>IFERROR(INDEX(怪物属性参数!AB:AB,MATCH(主线怪物!E410,怪物属性参数!Q:Q,0)),"999")</f>
        <v>999</v>
      </c>
      <c r="V410" s="58">
        <f>IFERROR(INDEX(怪物属性参数!AC:AC,MATCH(主线怪物!E410,怪物属性参数!Q:Q,0)),"0")</f>
        <v>0</v>
      </c>
      <c r="W410" s="58" t="str">
        <f t="shared" si="28"/>
        <v>吉拉</v>
      </c>
    </row>
    <row r="411" spans="1:23" ht="16.5" x14ac:dyDescent="0.2">
      <c r="A411" s="58">
        <f t="shared" si="29"/>
        <v>10408</v>
      </c>
      <c r="B411" s="58">
        <v>6</v>
      </c>
      <c r="C411" s="58">
        <f t="shared" si="26"/>
        <v>8</v>
      </c>
      <c r="D411" s="58" t="s">
        <v>38</v>
      </c>
      <c r="E411" s="58" t="str">
        <f>HLOOKUP(D411,主线关卡!$H:$M,MATCH(B411&amp;C411,主线关卡!$A:$A,0),FALSE)</f>
        <v>食火蜥</v>
      </c>
      <c r="F411" s="58">
        <f>INDEX(主线关卡!D:D,MATCH(主线怪物!B411&amp;主线怪物!C411,主线关卡!A:A,0))</f>
        <v>68</v>
      </c>
      <c r="G411" s="58">
        <f>INDEX(怪物基础属性模板!B:B,MATCH(主线怪物!$F411,怪物基础属性模板!$A:$A,0))*IFERROR(INDEX(怪物属性参数!R:R,MATCH(主线怪物!E411,怪物属性参数!Q:Q,0)),1)</f>
        <v>2032</v>
      </c>
      <c r="H411" s="58">
        <f>INDEX(怪物基础属性模板!C:C,MATCH(主线怪物!$F411,怪物基础属性模板!$A:$A,0))*IFERROR(INDEX(怪物属性参数!R:R,MATCH(主线怪物!E411,怪物属性参数!R:R,0)),1)</f>
        <v>943</v>
      </c>
      <c r="I411" s="58">
        <f>INT(INDEX(怪物基础属性模板!D:D,MATCH(主线怪物!$F411,怪物基础属性模板!$A:$A,0))*IFERROR(INDEX(怪物属性参数!R:R,MATCH(主线怪物!E411,怪物属性参数!S:S,0)),1)*INDEX(主线关卡!E:E,MATCH(主线怪物!B411&amp;主线怪物!C411,主线关卡!A:A,0)))</f>
        <v>10860</v>
      </c>
      <c r="J411" s="58">
        <v>0</v>
      </c>
      <c r="K411" s="58">
        <v>0</v>
      </c>
      <c r="L411" s="58">
        <v>0</v>
      </c>
      <c r="M411" s="58">
        <v>0</v>
      </c>
      <c r="N411" s="58">
        <v>300</v>
      </c>
      <c r="O411" s="58">
        <v>0</v>
      </c>
      <c r="P411" s="58">
        <v>0</v>
      </c>
      <c r="Q411" s="58">
        <f>IFERROR(INDEX(怪物属性参数!AD:AD,MATCH(主线怪物!E411,怪物属性参数!Q:Q,0)),IF(MOD(A411,2)=0,1303015,1301001))</f>
        <v>1303019</v>
      </c>
      <c r="R411" s="15"/>
      <c r="S411" s="58" t="str">
        <f t="shared" si="27"/>
        <v>0</v>
      </c>
      <c r="T411" s="58">
        <f>IFERROR(INDEX(怪物属性参数!AA:AA,MATCH(主线怪物!E411,怪物属性参数!Q:Q,0)),"0")</f>
        <v>4</v>
      </c>
      <c r="U411" s="58">
        <f>IFERROR(INDEX(怪物属性参数!AB:AB,MATCH(主线怪物!E411,怪物属性参数!Q:Q,0)),"999")</f>
        <v>999</v>
      </c>
      <c r="V411" s="58">
        <f>IFERROR(INDEX(怪物属性参数!AC:AC,MATCH(主线怪物!E411,怪物属性参数!Q:Q,0)),"0")</f>
        <v>2</v>
      </c>
      <c r="W411" s="58" t="str">
        <f t="shared" si="28"/>
        <v>食火蜥</v>
      </c>
    </row>
    <row r="412" spans="1:23" ht="16.5" x14ac:dyDescent="0.2">
      <c r="A412" s="58">
        <f t="shared" si="29"/>
        <v>10409</v>
      </c>
      <c r="B412" s="58">
        <v>6</v>
      </c>
      <c r="C412" s="58">
        <f t="shared" si="26"/>
        <v>9</v>
      </c>
      <c r="D412" s="58" t="s">
        <v>39</v>
      </c>
      <c r="E412" s="58" t="str">
        <f>HLOOKUP(D412,主线关卡!$H:$M,MATCH(B412&amp;C412,主线关卡!$A:$A,0),FALSE)</f>
        <v/>
      </c>
      <c r="F412" s="58">
        <f>INDEX(主线关卡!D:D,MATCH(主线怪物!B412&amp;主线怪物!C412,主线关卡!A:A,0))</f>
        <v>69</v>
      </c>
      <c r="G412" s="58">
        <f>INDEX(怪物基础属性模板!B:B,MATCH(主线怪物!$F412,怪物基础属性模板!$A:$A,0))*IFERROR(INDEX(怪物属性参数!R:R,MATCH(主线怪物!E412,怪物属性参数!Q:Q,0)),1)</f>
        <v>2066</v>
      </c>
      <c r="H412" s="58">
        <f>INDEX(怪物基础属性模板!C:C,MATCH(主线怪物!$F412,怪物基础属性模板!$A:$A,0))*IFERROR(INDEX(怪物属性参数!R:R,MATCH(主线怪物!E412,怪物属性参数!R:R,0)),1)</f>
        <v>960</v>
      </c>
      <c r="I412" s="58">
        <f>INT(INDEX(怪物基础属性模板!D:D,MATCH(主线怪物!$F412,怪物基础属性模板!$A:$A,0))*IFERROR(INDEX(怪物属性参数!R:R,MATCH(主线怪物!E412,怪物属性参数!S:S,0)),1)*INDEX(主线关卡!E:E,MATCH(主线怪物!B412&amp;主线怪物!C412,主线关卡!A:A,0)))</f>
        <v>11030</v>
      </c>
      <c r="J412" s="58">
        <v>0</v>
      </c>
      <c r="K412" s="58">
        <v>0</v>
      </c>
      <c r="L412" s="58">
        <v>0</v>
      </c>
      <c r="M412" s="58">
        <v>0</v>
      </c>
      <c r="N412" s="58">
        <v>300</v>
      </c>
      <c r="O412" s="58">
        <v>0</v>
      </c>
      <c r="P412" s="58">
        <v>0</v>
      </c>
      <c r="Q412" s="58">
        <f>IFERROR(INDEX(怪物属性参数!AD:AD,MATCH(主线怪物!E412,怪物属性参数!Q:Q,0)),IF(MOD(A412,2)=0,1303015,1301001))</f>
        <v>1301001</v>
      </c>
      <c r="R412" s="15"/>
      <c r="S412" s="58" t="str">
        <f t="shared" si="27"/>
        <v>0</v>
      </c>
      <c r="T412" s="58" t="str">
        <f>IFERROR(INDEX(怪物属性参数!AA:AA,MATCH(主线怪物!E412,怪物属性参数!Q:Q,0)),"0")</f>
        <v>0</v>
      </c>
      <c r="U412" s="58" t="str">
        <f>IFERROR(INDEX(怪物属性参数!AB:AB,MATCH(主线怪物!E412,怪物属性参数!Q:Q,0)),"999")</f>
        <v>999</v>
      </c>
      <c r="V412" s="58" t="str">
        <f>IFERROR(INDEX(怪物属性参数!AC:AC,MATCH(主线怪物!E412,怪物属性参数!Q:Q,0)),"0")</f>
        <v>0</v>
      </c>
      <c r="W412" s="58" t="str">
        <f t="shared" si="28"/>
        <v>常服曹焱兵</v>
      </c>
    </row>
    <row r="413" spans="1:23" ht="16.5" x14ac:dyDescent="0.2">
      <c r="A413" s="58">
        <f t="shared" si="29"/>
        <v>10410</v>
      </c>
      <c r="B413" s="58">
        <v>6</v>
      </c>
      <c r="C413" s="58">
        <f t="shared" si="26"/>
        <v>9</v>
      </c>
      <c r="D413" s="58" t="s">
        <v>36</v>
      </c>
      <c r="E413" s="58" t="str">
        <f>HLOOKUP(D413,主线关卡!$H:$M,MATCH(B413&amp;C413,主线关卡!$A:$A,0),FALSE)</f>
        <v/>
      </c>
      <c r="F413" s="58">
        <f>INDEX(主线关卡!D:D,MATCH(主线怪物!B413&amp;主线怪物!C413,主线关卡!A:A,0))</f>
        <v>69</v>
      </c>
      <c r="G413" s="58">
        <f>INDEX(怪物基础属性模板!B:B,MATCH(主线怪物!$F413,怪物基础属性模板!$A:$A,0))*IFERROR(INDEX(怪物属性参数!R:R,MATCH(主线怪物!E413,怪物属性参数!Q:Q,0)),1)</f>
        <v>2066</v>
      </c>
      <c r="H413" s="58">
        <f>INDEX(怪物基础属性模板!C:C,MATCH(主线怪物!$F413,怪物基础属性模板!$A:$A,0))*IFERROR(INDEX(怪物属性参数!R:R,MATCH(主线怪物!E413,怪物属性参数!R:R,0)),1)</f>
        <v>960</v>
      </c>
      <c r="I413" s="58">
        <f>INT(INDEX(怪物基础属性模板!D:D,MATCH(主线怪物!$F413,怪物基础属性模板!$A:$A,0))*IFERROR(INDEX(怪物属性参数!R:R,MATCH(主线怪物!E413,怪物属性参数!S:S,0)),1)*INDEX(主线关卡!E:E,MATCH(主线怪物!B413&amp;主线怪物!C413,主线关卡!A:A,0)))</f>
        <v>11030</v>
      </c>
      <c r="J413" s="58">
        <v>0</v>
      </c>
      <c r="K413" s="58">
        <v>0</v>
      </c>
      <c r="L413" s="58">
        <v>0</v>
      </c>
      <c r="M413" s="58">
        <v>0</v>
      </c>
      <c r="N413" s="58">
        <v>300</v>
      </c>
      <c r="O413" s="58">
        <v>0</v>
      </c>
      <c r="P413" s="58">
        <v>0</v>
      </c>
      <c r="Q413" s="58">
        <f>IFERROR(INDEX(怪物属性参数!AD:AD,MATCH(主线怪物!E413,怪物属性参数!Q:Q,0)),IF(MOD(A413,2)=0,1303015,1301001))</f>
        <v>1303015</v>
      </c>
      <c r="R413" s="15"/>
      <c r="S413" s="58" t="str">
        <f t="shared" si="27"/>
        <v>0</v>
      </c>
      <c r="T413" s="58" t="str">
        <f>IFERROR(INDEX(怪物属性参数!AA:AA,MATCH(主线怪物!E413,怪物属性参数!Q:Q,0)),"0")</f>
        <v>0</v>
      </c>
      <c r="U413" s="58" t="str">
        <f>IFERROR(INDEX(怪物属性参数!AB:AB,MATCH(主线怪物!E413,怪物属性参数!Q:Q,0)),"999")</f>
        <v>999</v>
      </c>
      <c r="V413" s="58" t="str">
        <f>IFERROR(INDEX(怪物属性参数!AC:AC,MATCH(主线怪物!E413,怪物属性参数!Q:Q,0)),"0")</f>
        <v>0</v>
      </c>
      <c r="W413" s="58" t="str">
        <f t="shared" si="28"/>
        <v>于禁</v>
      </c>
    </row>
    <row r="414" spans="1:23" ht="16.5" x14ac:dyDescent="0.2">
      <c r="A414" s="58">
        <f t="shared" si="29"/>
        <v>10411</v>
      </c>
      <c r="B414" s="58">
        <v>6</v>
      </c>
      <c r="C414" s="58">
        <f t="shared" si="26"/>
        <v>9</v>
      </c>
      <c r="D414" s="58" t="s">
        <v>40</v>
      </c>
      <c r="E414" s="58" t="str">
        <f>HLOOKUP(D414,主线关卡!$H:$M,MATCH(B414&amp;C414,主线关卡!$A:$A,0),FALSE)</f>
        <v/>
      </c>
      <c r="F414" s="58">
        <f>INDEX(主线关卡!D:D,MATCH(主线怪物!B414&amp;主线怪物!C414,主线关卡!A:A,0))</f>
        <v>69</v>
      </c>
      <c r="G414" s="58">
        <f>INDEX(怪物基础属性模板!B:B,MATCH(主线怪物!$F414,怪物基础属性模板!$A:$A,0))*IFERROR(INDEX(怪物属性参数!R:R,MATCH(主线怪物!E414,怪物属性参数!Q:Q,0)),1)</f>
        <v>2066</v>
      </c>
      <c r="H414" s="58">
        <f>INDEX(怪物基础属性模板!C:C,MATCH(主线怪物!$F414,怪物基础属性模板!$A:$A,0))*IFERROR(INDEX(怪物属性参数!R:R,MATCH(主线怪物!E414,怪物属性参数!R:R,0)),1)</f>
        <v>960</v>
      </c>
      <c r="I414" s="58">
        <f>INT(INDEX(怪物基础属性模板!D:D,MATCH(主线怪物!$F414,怪物基础属性模板!$A:$A,0))*IFERROR(INDEX(怪物属性参数!R:R,MATCH(主线怪物!E414,怪物属性参数!S:S,0)),1)*INDEX(主线关卡!E:E,MATCH(主线怪物!B414&amp;主线怪物!C414,主线关卡!A:A,0)))</f>
        <v>11030</v>
      </c>
      <c r="J414" s="58">
        <v>0</v>
      </c>
      <c r="K414" s="58">
        <v>0</v>
      </c>
      <c r="L414" s="58">
        <v>0</v>
      </c>
      <c r="M414" s="58">
        <v>0</v>
      </c>
      <c r="N414" s="58">
        <v>300</v>
      </c>
      <c r="O414" s="58">
        <v>0</v>
      </c>
      <c r="P414" s="58">
        <v>0</v>
      </c>
      <c r="Q414" s="58">
        <f>IFERROR(INDEX(怪物属性参数!AD:AD,MATCH(主线怪物!E414,怪物属性参数!Q:Q,0)),IF(MOD(A414,2)=0,1303015,1301001))</f>
        <v>1301001</v>
      </c>
      <c r="R414" s="15"/>
      <c r="S414" s="58" t="str">
        <f t="shared" si="27"/>
        <v>0</v>
      </c>
      <c r="T414" s="58" t="str">
        <f>IFERROR(INDEX(怪物属性参数!AA:AA,MATCH(主线怪物!E414,怪物属性参数!Q:Q,0)),"0")</f>
        <v>0</v>
      </c>
      <c r="U414" s="58" t="str">
        <f>IFERROR(INDEX(怪物属性参数!AB:AB,MATCH(主线怪物!E414,怪物属性参数!Q:Q,0)),"999")</f>
        <v>999</v>
      </c>
      <c r="V414" s="58" t="str">
        <f>IFERROR(INDEX(怪物属性参数!AC:AC,MATCH(主线怪物!E414,怪物属性参数!Q:Q,0)),"0")</f>
        <v>0</v>
      </c>
      <c r="W414" s="58" t="str">
        <f t="shared" si="28"/>
        <v>常服曹焱兵</v>
      </c>
    </row>
    <row r="415" spans="1:23" ht="16.5" x14ac:dyDescent="0.2">
      <c r="A415" s="58">
        <f t="shared" si="29"/>
        <v>10412</v>
      </c>
      <c r="B415" s="58">
        <v>6</v>
      </c>
      <c r="C415" s="58">
        <f t="shared" si="26"/>
        <v>9</v>
      </c>
      <c r="D415" s="58" t="s">
        <v>37</v>
      </c>
      <c r="E415" s="58" t="str">
        <f>HLOOKUP(D415,主线关卡!$H:$M,MATCH(B415&amp;C415,主线关卡!$A:$A,0),FALSE)</f>
        <v/>
      </c>
      <c r="F415" s="58">
        <f>INDEX(主线关卡!D:D,MATCH(主线怪物!B415&amp;主线怪物!C415,主线关卡!A:A,0))</f>
        <v>69</v>
      </c>
      <c r="G415" s="58">
        <f>INDEX(怪物基础属性模板!B:B,MATCH(主线怪物!$F415,怪物基础属性模板!$A:$A,0))*IFERROR(INDEX(怪物属性参数!R:R,MATCH(主线怪物!E415,怪物属性参数!Q:Q,0)),1)</f>
        <v>2066</v>
      </c>
      <c r="H415" s="58">
        <f>INDEX(怪物基础属性模板!C:C,MATCH(主线怪物!$F415,怪物基础属性模板!$A:$A,0))*IFERROR(INDEX(怪物属性参数!R:R,MATCH(主线怪物!E415,怪物属性参数!R:R,0)),1)</f>
        <v>960</v>
      </c>
      <c r="I415" s="58">
        <f>INT(INDEX(怪物基础属性模板!D:D,MATCH(主线怪物!$F415,怪物基础属性模板!$A:$A,0))*IFERROR(INDEX(怪物属性参数!R:R,MATCH(主线怪物!E415,怪物属性参数!S:S,0)),1)*INDEX(主线关卡!E:E,MATCH(主线怪物!B415&amp;主线怪物!C415,主线关卡!A:A,0)))</f>
        <v>11030</v>
      </c>
      <c r="J415" s="58">
        <v>0</v>
      </c>
      <c r="K415" s="58">
        <v>0</v>
      </c>
      <c r="L415" s="58">
        <v>0</v>
      </c>
      <c r="M415" s="58">
        <v>0</v>
      </c>
      <c r="N415" s="58">
        <v>300</v>
      </c>
      <c r="O415" s="58">
        <v>0</v>
      </c>
      <c r="P415" s="58">
        <v>0</v>
      </c>
      <c r="Q415" s="58">
        <f>IFERROR(INDEX(怪物属性参数!AD:AD,MATCH(主线怪物!E415,怪物属性参数!Q:Q,0)),IF(MOD(A415,2)=0,1303015,1301001))</f>
        <v>1303015</v>
      </c>
      <c r="R415" s="15"/>
      <c r="S415" s="58" t="str">
        <f t="shared" si="27"/>
        <v>0</v>
      </c>
      <c r="T415" s="58" t="str">
        <f>IFERROR(INDEX(怪物属性参数!AA:AA,MATCH(主线怪物!E415,怪物属性参数!Q:Q,0)),"0")</f>
        <v>0</v>
      </c>
      <c r="U415" s="58" t="str">
        <f>IFERROR(INDEX(怪物属性参数!AB:AB,MATCH(主线怪物!E415,怪物属性参数!Q:Q,0)),"999")</f>
        <v>999</v>
      </c>
      <c r="V415" s="58" t="str">
        <f>IFERROR(INDEX(怪物属性参数!AC:AC,MATCH(主线怪物!E415,怪物属性参数!Q:Q,0)),"0")</f>
        <v>0</v>
      </c>
      <c r="W415" s="58" t="str">
        <f t="shared" si="28"/>
        <v>于禁</v>
      </c>
    </row>
    <row r="416" spans="1:23" ht="16.5" x14ac:dyDescent="0.2">
      <c r="A416" s="58">
        <f t="shared" si="29"/>
        <v>10413</v>
      </c>
      <c r="B416" s="58">
        <v>6</v>
      </c>
      <c r="C416" s="58">
        <f t="shared" si="26"/>
        <v>9</v>
      </c>
      <c r="D416" s="58" t="s">
        <v>41</v>
      </c>
      <c r="E416" s="58" t="str">
        <f>HLOOKUP(D416,主线关卡!$H:$M,MATCH(B416&amp;C416,主线关卡!$A:$A,0),FALSE)</f>
        <v/>
      </c>
      <c r="F416" s="58">
        <f>INDEX(主线关卡!D:D,MATCH(主线怪物!B416&amp;主线怪物!C416,主线关卡!A:A,0))</f>
        <v>69</v>
      </c>
      <c r="G416" s="58">
        <f>INDEX(怪物基础属性模板!B:B,MATCH(主线怪物!$F416,怪物基础属性模板!$A:$A,0))*IFERROR(INDEX(怪物属性参数!R:R,MATCH(主线怪物!E416,怪物属性参数!Q:Q,0)),1)</f>
        <v>2066</v>
      </c>
      <c r="H416" s="58">
        <f>INDEX(怪物基础属性模板!C:C,MATCH(主线怪物!$F416,怪物基础属性模板!$A:$A,0))*IFERROR(INDEX(怪物属性参数!R:R,MATCH(主线怪物!E416,怪物属性参数!R:R,0)),1)</f>
        <v>960</v>
      </c>
      <c r="I416" s="58">
        <f>INT(INDEX(怪物基础属性模板!D:D,MATCH(主线怪物!$F416,怪物基础属性模板!$A:$A,0))*IFERROR(INDEX(怪物属性参数!R:R,MATCH(主线怪物!E416,怪物属性参数!S:S,0)),1)*INDEX(主线关卡!E:E,MATCH(主线怪物!B416&amp;主线怪物!C416,主线关卡!A:A,0)))</f>
        <v>11030</v>
      </c>
      <c r="J416" s="58">
        <v>0</v>
      </c>
      <c r="K416" s="58">
        <v>0</v>
      </c>
      <c r="L416" s="58">
        <v>0</v>
      </c>
      <c r="M416" s="58">
        <v>0</v>
      </c>
      <c r="N416" s="58">
        <v>300</v>
      </c>
      <c r="O416" s="58">
        <v>0</v>
      </c>
      <c r="P416" s="58">
        <v>0</v>
      </c>
      <c r="Q416" s="58">
        <f>IFERROR(INDEX(怪物属性参数!AD:AD,MATCH(主线怪物!E416,怪物属性参数!Q:Q,0)),IF(MOD(A416,2)=0,1303015,1301001))</f>
        <v>1301001</v>
      </c>
      <c r="R416" s="15"/>
      <c r="S416" s="58" t="str">
        <f t="shared" si="27"/>
        <v>0</v>
      </c>
      <c r="T416" s="58" t="str">
        <f>IFERROR(INDEX(怪物属性参数!AA:AA,MATCH(主线怪物!E416,怪物属性参数!Q:Q,0)),"0")</f>
        <v>0</v>
      </c>
      <c r="U416" s="58" t="str">
        <f>IFERROR(INDEX(怪物属性参数!AB:AB,MATCH(主线怪物!E416,怪物属性参数!Q:Q,0)),"999")</f>
        <v>999</v>
      </c>
      <c r="V416" s="58" t="str">
        <f>IFERROR(INDEX(怪物属性参数!AC:AC,MATCH(主线怪物!E416,怪物属性参数!Q:Q,0)),"0")</f>
        <v>0</v>
      </c>
      <c r="W416" s="58" t="str">
        <f t="shared" si="28"/>
        <v>常服曹焱兵</v>
      </c>
    </row>
    <row r="417" spans="1:23" ht="16.5" x14ac:dyDescent="0.2">
      <c r="A417" s="58">
        <f t="shared" si="29"/>
        <v>10414</v>
      </c>
      <c r="B417" s="58">
        <v>6</v>
      </c>
      <c r="C417" s="58">
        <f t="shared" si="26"/>
        <v>9</v>
      </c>
      <c r="D417" s="58" t="s">
        <v>38</v>
      </c>
      <c r="E417" s="58" t="str">
        <f>HLOOKUP(D417,主线关卡!$H:$M,MATCH(B417&amp;C417,主线关卡!$A:$A,0),FALSE)</f>
        <v/>
      </c>
      <c r="F417" s="58">
        <f>INDEX(主线关卡!D:D,MATCH(主线怪物!B417&amp;主线怪物!C417,主线关卡!A:A,0))</f>
        <v>69</v>
      </c>
      <c r="G417" s="58">
        <f>INDEX(怪物基础属性模板!B:B,MATCH(主线怪物!$F417,怪物基础属性模板!$A:$A,0))*IFERROR(INDEX(怪物属性参数!R:R,MATCH(主线怪物!E417,怪物属性参数!Q:Q,0)),1)</f>
        <v>2066</v>
      </c>
      <c r="H417" s="58">
        <f>INDEX(怪物基础属性模板!C:C,MATCH(主线怪物!$F417,怪物基础属性模板!$A:$A,0))*IFERROR(INDEX(怪物属性参数!R:R,MATCH(主线怪物!E417,怪物属性参数!R:R,0)),1)</f>
        <v>960</v>
      </c>
      <c r="I417" s="58">
        <f>INT(INDEX(怪物基础属性模板!D:D,MATCH(主线怪物!$F417,怪物基础属性模板!$A:$A,0))*IFERROR(INDEX(怪物属性参数!R:R,MATCH(主线怪物!E417,怪物属性参数!S:S,0)),1)*INDEX(主线关卡!E:E,MATCH(主线怪物!B417&amp;主线怪物!C417,主线关卡!A:A,0)))</f>
        <v>11030</v>
      </c>
      <c r="J417" s="58">
        <v>0</v>
      </c>
      <c r="K417" s="58">
        <v>0</v>
      </c>
      <c r="L417" s="58">
        <v>0</v>
      </c>
      <c r="M417" s="58">
        <v>0</v>
      </c>
      <c r="N417" s="58">
        <v>300</v>
      </c>
      <c r="O417" s="58">
        <v>0</v>
      </c>
      <c r="P417" s="58">
        <v>0</v>
      </c>
      <c r="Q417" s="58">
        <f>IFERROR(INDEX(怪物属性参数!AD:AD,MATCH(主线怪物!E417,怪物属性参数!Q:Q,0)),IF(MOD(A417,2)=0,1303015,1301001))</f>
        <v>1303015</v>
      </c>
      <c r="R417" s="15"/>
      <c r="S417" s="58" t="str">
        <f t="shared" si="27"/>
        <v>0</v>
      </c>
      <c r="T417" s="58" t="str">
        <f>IFERROR(INDEX(怪物属性参数!AA:AA,MATCH(主线怪物!E417,怪物属性参数!Q:Q,0)),"0")</f>
        <v>0</v>
      </c>
      <c r="U417" s="58" t="str">
        <f>IFERROR(INDEX(怪物属性参数!AB:AB,MATCH(主线怪物!E417,怪物属性参数!Q:Q,0)),"999")</f>
        <v>999</v>
      </c>
      <c r="V417" s="58" t="str">
        <f>IFERROR(INDEX(怪物属性参数!AC:AC,MATCH(主线怪物!E417,怪物属性参数!Q:Q,0)),"0")</f>
        <v>0</v>
      </c>
      <c r="W417" s="58" t="str">
        <f t="shared" si="28"/>
        <v>于禁</v>
      </c>
    </row>
    <row r="418" spans="1:23" ht="16.5" x14ac:dyDescent="0.2">
      <c r="A418" s="58">
        <f t="shared" si="29"/>
        <v>10415</v>
      </c>
      <c r="B418" s="58">
        <v>6</v>
      </c>
      <c r="C418" s="58">
        <f t="shared" si="26"/>
        <v>10</v>
      </c>
      <c r="D418" s="58" t="s">
        <v>39</v>
      </c>
      <c r="E418" s="58" t="str">
        <f>HLOOKUP(D418,主线关卡!$H:$M,MATCH(B418&amp;C418,主线关卡!$A:$A,0),FALSE)</f>
        <v>战斗夏玲</v>
      </c>
      <c r="F418" s="58">
        <f>INDEX(主线关卡!D:D,MATCH(主线怪物!B418&amp;主线怪物!C418,主线关卡!A:A,0))</f>
        <v>70</v>
      </c>
      <c r="G418" s="58">
        <f>INDEX(怪物基础属性模板!B:B,MATCH(主线怪物!$F418,怪物基础属性模板!$A:$A,0))*IFERROR(INDEX(怪物属性参数!R:R,MATCH(主线怪物!E418,怪物属性参数!Q:Q,0)),1)</f>
        <v>2100</v>
      </c>
      <c r="H418" s="58">
        <f>INDEX(怪物基础属性模板!C:C,MATCH(主线怪物!$F418,怪物基础属性模板!$A:$A,0))*IFERROR(INDEX(怪物属性参数!R:R,MATCH(主线怪物!E418,怪物属性参数!R:R,0)),1)</f>
        <v>977</v>
      </c>
      <c r="I418" s="58">
        <f>INT(INDEX(怪物基础属性模板!D:D,MATCH(主线怪物!$F418,怪物基础属性模板!$A:$A,0))*IFERROR(INDEX(怪物属性参数!R:R,MATCH(主线怪物!E418,怪物属性参数!S:S,0)),1)*INDEX(主线关卡!E:E,MATCH(主线怪物!B418&amp;主线怪物!C418,主线关卡!A:A,0)))</f>
        <v>11200</v>
      </c>
      <c r="J418" s="58">
        <v>0</v>
      </c>
      <c r="K418" s="58">
        <v>0</v>
      </c>
      <c r="L418" s="58">
        <v>0</v>
      </c>
      <c r="M418" s="58">
        <v>0</v>
      </c>
      <c r="N418" s="58">
        <v>300</v>
      </c>
      <c r="O418" s="58">
        <v>0</v>
      </c>
      <c r="P418" s="58">
        <v>0</v>
      </c>
      <c r="Q418" s="58" t="str">
        <f>IFERROR(INDEX(怪物属性参数!AD:AD,MATCH(主线怪物!E418,怪物属性参数!Q:Q,0)),IF(MOD(A418,2)=0,1303015,1301001))</f>
        <v>1301003#1302003</v>
      </c>
      <c r="R418" s="15"/>
      <c r="S418" s="58">
        <f t="shared" si="27"/>
        <v>10416</v>
      </c>
      <c r="T418" s="58">
        <f>IFERROR(INDEX(怪物属性参数!AA:AA,MATCH(主线怪物!E418,怪物属性参数!Q:Q,0)),"0")</f>
        <v>0</v>
      </c>
      <c r="U418" s="58">
        <f>IFERROR(INDEX(怪物属性参数!AB:AB,MATCH(主线怪物!E418,怪物属性参数!Q:Q,0)),"999")</f>
        <v>999</v>
      </c>
      <c r="V418" s="58">
        <f>IFERROR(INDEX(怪物属性参数!AC:AC,MATCH(主线怪物!E418,怪物属性参数!Q:Q,0)),"0")</f>
        <v>0</v>
      </c>
      <c r="W418" s="58" t="str">
        <f t="shared" si="28"/>
        <v>战斗夏玲</v>
      </c>
    </row>
    <row r="419" spans="1:23" ht="16.5" x14ac:dyDescent="0.2">
      <c r="A419" s="58">
        <f t="shared" si="29"/>
        <v>10416</v>
      </c>
      <c r="B419" s="58">
        <v>6</v>
      </c>
      <c r="C419" s="58">
        <f t="shared" si="26"/>
        <v>10</v>
      </c>
      <c r="D419" s="58" t="s">
        <v>36</v>
      </c>
      <c r="E419" s="58" t="str">
        <f>HLOOKUP(D419,主线关卡!$H:$M,MATCH(B419&amp;C419,主线关卡!$A:$A,0),FALSE)</f>
        <v>李轩辕</v>
      </c>
      <c r="F419" s="58">
        <f>INDEX(主线关卡!D:D,MATCH(主线怪物!B419&amp;主线怪物!C419,主线关卡!A:A,0))</f>
        <v>70</v>
      </c>
      <c r="G419" s="58">
        <f>INDEX(怪物基础属性模板!B:B,MATCH(主线怪物!$F419,怪物基础属性模板!$A:$A,0))*IFERROR(INDEX(怪物属性参数!R:R,MATCH(主线怪物!E419,怪物属性参数!Q:Q,0)),1)</f>
        <v>2100</v>
      </c>
      <c r="H419" s="58">
        <f>INDEX(怪物基础属性模板!C:C,MATCH(主线怪物!$F419,怪物基础属性模板!$A:$A,0))*IFERROR(INDEX(怪物属性参数!R:R,MATCH(主线怪物!E419,怪物属性参数!R:R,0)),1)</f>
        <v>977</v>
      </c>
      <c r="I419" s="58">
        <f>INT(INDEX(怪物基础属性模板!D:D,MATCH(主线怪物!$F419,怪物基础属性模板!$A:$A,0))*IFERROR(INDEX(怪物属性参数!R:R,MATCH(主线怪物!E419,怪物属性参数!S:S,0)),1)*INDEX(主线关卡!E:E,MATCH(主线怪物!B419&amp;主线怪物!C419,主线关卡!A:A,0)))</f>
        <v>11200</v>
      </c>
      <c r="J419" s="58">
        <v>0</v>
      </c>
      <c r="K419" s="58">
        <v>0</v>
      </c>
      <c r="L419" s="58">
        <v>0</v>
      </c>
      <c r="M419" s="58">
        <v>0</v>
      </c>
      <c r="N419" s="58">
        <v>300</v>
      </c>
      <c r="O419" s="58">
        <v>0</v>
      </c>
      <c r="P419" s="58">
        <v>0</v>
      </c>
      <c r="Q419" s="58">
        <f>IFERROR(INDEX(怪物属性参数!AD:AD,MATCH(主线怪物!E419,怪物属性参数!Q:Q,0)),IF(MOD(A419,2)=0,1303015,1301001))</f>
        <v>1303005</v>
      </c>
      <c r="R419" s="15"/>
      <c r="S419" s="58" t="str">
        <f t="shared" si="27"/>
        <v>0</v>
      </c>
      <c r="T419" s="58">
        <f>IFERROR(INDEX(怪物属性参数!AA:AA,MATCH(主线怪物!E419,怪物属性参数!Q:Q,0)),"0")</f>
        <v>2</v>
      </c>
      <c r="U419" s="58">
        <f>IFERROR(INDEX(怪物属性参数!AB:AB,MATCH(主线怪物!E419,怪物属性参数!Q:Q,0)),"999")</f>
        <v>999</v>
      </c>
      <c r="V419" s="58">
        <f>IFERROR(INDEX(怪物属性参数!AC:AC,MATCH(主线怪物!E419,怪物属性参数!Q:Q,0)),"0")</f>
        <v>3</v>
      </c>
      <c r="W419" s="58" t="str">
        <f t="shared" si="28"/>
        <v>李轩辕</v>
      </c>
    </row>
    <row r="420" spans="1:23" ht="16.5" x14ac:dyDescent="0.2">
      <c r="A420" s="58">
        <f t="shared" si="29"/>
        <v>10417</v>
      </c>
      <c r="B420" s="58">
        <v>6</v>
      </c>
      <c r="C420" s="58">
        <f t="shared" si="26"/>
        <v>10</v>
      </c>
      <c r="D420" s="58" t="s">
        <v>40</v>
      </c>
      <c r="E420" s="58" t="str">
        <f>HLOOKUP(D420,主线关卡!$H:$M,MATCH(B420&amp;C420,主线关卡!$A:$A,0),FALSE)</f>
        <v>黑尔·坎普</v>
      </c>
      <c r="F420" s="58">
        <f>INDEX(主线关卡!D:D,MATCH(主线怪物!B420&amp;主线怪物!C420,主线关卡!A:A,0))</f>
        <v>70</v>
      </c>
      <c r="G420" s="58">
        <f>INDEX(怪物基础属性模板!B:B,MATCH(主线怪物!$F420,怪物基础属性模板!$A:$A,0))*IFERROR(INDEX(怪物属性参数!R:R,MATCH(主线怪物!E420,怪物属性参数!Q:Q,0)),1)</f>
        <v>2100</v>
      </c>
      <c r="H420" s="58">
        <f>INDEX(怪物基础属性模板!C:C,MATCH(主线怪物!$F420,怪物基础属性模板!$A:$A,0))*IFERROR(INDEX(怪物属性参数!R:R,MATCH(主线怪物!E420,怪物属性参数!R:R,0)),1)</f>
        <v>977</v>
      </c>
      <c r="I420" s="58">
        <f>INT(INDEX(怪物基础属性模板!D:D,MATCH(主线怪物!$F420,怪物基础属性模板!$A:$A,0))*IFERROR(INDEX(怪物属性参数!R:R,MATCH(主线怪物!E420,怪物属性参数!S:S,0)),1)*INDEX(主线关卡!E:E,MATCH(主线怪物!B420&amp;主线怪物!C420,主线关卡!A:A,0)))</f>
        <v>11200</v>
      </c>
      <c r="J420" s="58">
        <v>0</v>
      </c>
      <c r="K420" s="58">
        <v>0</v>
      </c>
      <c r="L420" s="58">
        <v>0</v>
      </c>
      <c r="M420" s="58">
        <v>0</v>
      </c>
      <c r="N420" s="58">
        <v>300</v>
      </c>
      <c r="O420" s="58">
        <v>0</v>
      </c>
      <c r="P420" s="58">
        <v>0</v>
      </c>
      <c r="Q420" s="58" t="str">
        <f>IFERROR(INDEX(怪物属性参数!AD:AD,MATCH(主线怪物!E420,怪物属性参数!Q:Q,0)),IF(MOD(A420,2)=0,1303015,1301001))</f>
        <v>1301008#1302008</v>
      </c>
      <c r="R420" s="15"/>
      <c r="S420" s="58">
        <f t="shared" si="27"/>
        <v>10418</v>
      </c>
      <c r="T420" s="58">
        <f>IFERROR(INDEX(怪物属性参数!AA:AA,MATCH(主线怪物!E420,怪物属性参数!Q:Q,0)),"0")</f>
        <v>0</v>
      </c>
      <c r="U420" s="58">
        <f>IFERROR(INDEX(怪物属性参数!AB:AB,MATCH(主线怪物!E420,怪物属性参数!Q:Q,0)),"999")</f>
        <v>999</v>
      </c>
      <c r="V420" s="58">
        <f>IFERROR(INDEX(怪物属性参数!AC:AC,MATCH(主线怪物!E420,怪物属性参数!Q:Q,0)),"0")</f>
        <v>0</v>
      </c>
      <c r="W420" s="58" t="str">
        <f t="shared" si="28"/>
        <v>黑尔·坎普</v>
      </c>
    </row>
    <row r="421" spans="1:23" ht="16.5" x14ac:dyDescent="0.2">
      <c r="A421" s="58">
        <f t="shared" si="29"/>
        <v>10418</v>
      </c>
      <c r="B421" s="58">
        <v>6</v>
      </c>
      <c r="C421" s="58">
        <f t="shared" si="26"/>
        <v>10</v>
      </c>
      <c r="D421" s="58" t="s">
        <v>37</v>
      </c>
      <c r="E421" s="58" t="str">
        <f>HLOOKUP(D421,主线关卡!$H:$M,MATCH(B421&amp;C421,主线关卡!$A:$A,0),FALSE)</f>
        <v>塞伯罗斯</v>
      </c>
      <c r="F421" s="58">
        <f>INDEX(主线关卡!D:D,MATCH(主线怪物!B421&amp;主线怪物!C421,主线关卡!A:A,0))</f>
        <v>70</v>
      </c>
      <c r="G421" s="58">
        <f>INDEX(怪物基础属性模板!B:B,MATCH(主线怪物!$F421,怪物基础属性模板!$A:$A,0))*IFERROR(INDEX(怪物属性参数!R:R,MATCH(主线怪物!E421,怪物属性参数!Q:Q,0)),1)</f>
        <v>2100</v>
      </c>
      <c r="H421" s="58">
        <f>INDEX(怪物基础属性模板!C:C,MATCH(主线怪物!$F421,怪物基础属性模板!$A:$A,0))*IFERROR(INDEX(怪物属性参数!R:R,MATCH(主线怪物!E421,怪物属性参数!R:R,0)),1)</f>
        <v>977</v>
      </c>
      <c r="I421" s="58">
        <f>INT(INDEX(怪物基础属性模板!D:D,MATCH(主线怪物!$F421,怪物基础属性模板!$A:$A,0))*IFERROR(INDEX(怪物属性参数!R:R,MATCH(主线怪物!E421,怪物属性参数!S:S,0)),1)*INDEX(主线关卡!E:E,MATCH(主线怪物!B421&amp;主线怪物!C421,主线关卡!A:A,0)))</f>
        <v>11200</v>
      </c>
      <c r="J421" s="58">
        <v>0</v>
      </c>
      <c r="K421" s="58">
        <v>0</v>
      </c>
      <c r="L421" s="58">
        <v>0</v>
      </c>
      <c r="M421" s="58">
        <v>0</v>
      </c>
      <c r="N421" s="58">
        <v>300</v>
      </c>
      <c r="O421" s="58">
        <v>0</v>
      </c>
      <c r="P421" s="58">
        <v>0</v>
      </c>
      <c r="Q421" s="58">
        <f>IFERROR(INDEX(怪物属性参数!AD:AD,MATCH(主线怪物!E421,怪物属性参数!Q:Q,0)),IF(MOD(A421,2)=0,1303015,1301001))</f>
        <v>1303013</v>
      </c>
      <c r="R421" s="15"/>
      <c r="S421" s="58" t="str">
        <f t="shared" si="27"/>
        <v>0</v>
      </c>
      <c r="T421" s="58">
        <f>IFERROR(INDEX(怪物属性参数!AA:AA,MATCH(主线怪物!E421,怪物属性参数!Q:Q,0)),"0")</f>
        <v>6</v>
      </c>
      <c r="U421" s="58">
        <f>IFERROR(INDEX(怪物属性参数!AB:AB,MATCH(主线怪物!E421,怪物属性参数!Q:Q,0)),"999")</f>
        <v>999</v>
      </c>
      <c r="V421" s="58">
        <f>IFERROR(INDEX(怪物属性参数!AC:AC,MATCH(主线怪物!E421,怪物属性参数!Q:Q,0)),"0")</f>
        <v>2</v>
      </c>
      <c r="W421" s="58" t="str">
        <f t="shared" si="28"/>
        <v>塞伯罗斯</v>
      </c>
    </row>
    <row r="422" spans="1:23" ht="16.5" x14ac:dyDescent="0.2">
      <c r="A422" s="58">
        <f t="shared" si="29"/>
        <v>10419</v>
      </c>
      <c r="B422" s="58">
        <v>6</v>
      </c>
      <c r="C422" s="58">
        <f t="shared" si="26"/>
        <v>10</v>
      </c>
      <c r="D422" s="58" t="s">
        <v>41</v>
      </c>
      <c r="E422" s="58" t="str">
        <f>HLOOKUP(D422,主线关卡!$H:$M,MATCH(B422&amp;C422,主线关卡!$A:$A,0),FALSE)</f>
        <v>战斗曹焱兵</v>
      </c>
      <c r="F422" s="58">
        <f>INDEX(主线关卡!D:D,MATCH(主线怪物!B422&amp;主线怪物!C422,主线关卡!A:A,0))</f>
        <v>70</v>
      </c>
      <c r="G422" s="58">
        <f>INDEX(怪物基础属性模板!B:B,MATCH(主线怪物!$F422,怪物基础属性模板!$A:$A,0))*IFERROR(INDEX(怪物属性参数!R:R,MATCH(主线怪物!E422,怪物属性参数!Q:Q,0)),1)</f>
        <v>2100</v>
      </c>
      <c r="H422" s="58">
        <f>INDEX(怪物基础属性模板!C:C,MATCH(主线怪物!$F422,怪物基础属性模板!$A:$A,0))*IFERROR(INDEX(怪物属性参数!R:R,MATCH(主线怪物!E422,怪物属性参数!R:R,0)),1)</f>
        <v>977</v>
      </c>
      <c r="I422" s="58">
        <f>INT(INDEX(怪物基础属性模板!D:D,MATCH(主线怪物!$F422,怪物基础属性模板!$A:$A,0))*IFERROR(INDEX(怪物属性参数!R:R,MATCH(主线怪物!E422,怪物属性参数!S:S,0)),1)*INDEX(主线关卡!E:E,MATCH(主线怪物!B422&amp;主线怪物!C422,主线关卡!A:A,0)))</f>
        <v>11200</v>
      </c>
      <c r="J422" s="58">
        <v>0</v>
      </c>
      <c r="K422" s="58">
        <v>0</v>
      </c>
      <c r="L422" s="58">
        <v>0</v>
      </c>
      <c r="M422" s="58">
        <v>0</v>
      </c>
      <c r="N422" s="58">
        <v>300</v>
      </c>
      <c r="O422" s="58">
        <v>0</v>
      </c>
      <c r="P422" s="58">
        <v>0</v>
      </c>
      <c r="Q422" s="58" t="str">
        <f>IFERROR(INDEX(怪物属性参数!AD:AD,MATCH(主线怪物!E422,怪物属性参数!Q:Q,0)),IF(MOD(A422,2)=0,1303015,1301001))</f>
        <v>1301007#1302007</v>
      </c>
      <c r="R422" s="15"/>
      <c r="S422" s="58">
        <f t="shared" si="27"/>
        <v>10420</v>
      </c>
      <c r="T422" s="58">
        <f>IFERROR(INDEX(怪物属性参数!AA:AA,MATCH(主线怪物!E422,怪物属性参数!Q:Q,0)),"0")</f>
        <v>0</v>
      </c>
      <c r="U422" s="58">
        <f>IFERROR(INDEX(怪物属性参数!AB:AB,MATCH(主线怪物!E422,怪物属性参数!Q:Q,0)),"999")</f>
        <v>999</v>
      </c>
      <c r="V422" s="58">
        <f>IFERROR(INDEX(怪物属性参数!AC:AC,MATCH(主线怪物!E422,怪物属性参数!Q:Q,0)),"0")</f>
        <v>0</v>
      </c>
      <c r="W422" s="58" t="str">
        <f t="shared" si="28"/>
        <v>战斗曹焱兵</v>
      </c>
    </row>
    <row r="423" spans="1:23" ht="16.5" x14ac:dyDescent="0.2">
      <c r="A423" s="58">
        <f t="shared" si="29"/>
        <v>10420</v>
      </c>
      <c r="B423" s="58">
        <v>6</v>
      </c>
      <c r="C423" s="58">
        <f t="shared" si="26"/>
        <v>10</v>
      </c>
      <c r="D423" s="58" t="s">
        <v>38</v>
      </c>
      <c r="E423" s="58" t="str">
        <f>HLOOKUP(D423,主线关卡!$H:$M,MATCH(B423&amp;C423,主线关卡!$A:$A,0),FALSE)</f>
        <v>徐晃</v>
      </c>
      <c r="F423" s="58">
        <f>INDEX(主线关卡!D:D,MATCH(主线怪物!B423&amp;主线怪物!C423,主线关卡!A:A,0))</f>
        <v>70</v>
      </c>
      <c r="G423" s="58">
        <f>INDEX(怪物基础属性模板!B:B,MATCH(主线怪物!$F423,怪物基础属性模板!$A:$A,0))*IFERROR(INDEX(怪物属性参数!R:R,MATCH(主线怪物!E423,怪物属性参数!Q:Q,0)),1)</f>
        <v>2100</v>
      </c>
      <c r="H423" s="58">
        <f>INDEX(怪物基础属性模板!C:C,MATCH(主线怪物!$F423,怪物基础属性模板!$A:$A,0))*IFERROR(INDEX(怪物属性参数!R:R,MATCH(主线怪物!E423,怪物属性参数!R:R,0)),1)</f>
        <v>977</v>
      </c>
      <c r="I423" s="58">
        <f>INT(INDEX(怪物基础属性模板!D:D,MATCH(主线怪物!$F423,怪物基础属性模板!$A:$A,0))*IFERROR(INDEX(怪物属性参数!R:R,MATCH(主线怪物!E423,怪物属性参数!S:S,0)),1)*INDEX(主线关卡!E:E,MATCH(主线怪物!B423&amp;主线怪物!C423,主线关卡!A:A,0)))</f>
        <v>11200</v>
      </c>
      <c r="J423" s="58">
        <v>0</v>
      </c>
      <c r="K423" s="58">
        <v>0</v>
      </c>
      <c r="L423" s="58">
        <v>0</v>
      </c>
      <c r="M423" s="58">
        <v>0</v>
      </c>
      <c r="N423" s="58">
        <v>300</v>
      </c>
      <c r="O423" s="58">
        <v>0</v>
      </c>
      <c r="P423" s="58">
        <v>0</v>
      </c>
      <c r="Q423" s="58">
        <f>IFERROR(INDEX(怪物属性参数!AD:AD,MATCH(主线怪物!E423,怪物属性参数!Q:Q,0)),IF(MOD(A423,2)=0,1303015,1301001))</f>
        <v>1303009</v>
      </c>
      <c r="R423" s="15"/>
      <c r="S423" s="58" t="str">
        <f t="shared" si="27"/>
        <v>0</v>
      </c>
      <c r="T423" s="58">
        <f>IFERROR(INDEX(怪物属性参数!AA:AA,MATCH(主线怪物!E423,怪物属性参数!Q:Q,0)),"0")</f>
        <v>4</v>
      </c>
      <c r="U423" s="58">
        <f>IFERROR(INDEX(怪物属性参数!AB:AB,MATCH(主线怪物!E423,怪物属性参数!Q:Q,0)),"999")</f>
        <v>999</v>
      </c>
      <c r="V423" s="58">
        <f>IFERROR(INDEX(怪物属性参数!AC:AC,MATCH(主线怪物!E423,怪物属性参数!Q:Q,0)),"0")</f>
        <v>2</v>
      </c>
      <c r="W423" s="58" t="str">
        <f t="shared" si="28"/>
        <v>徐晃</v>
      </c>
    </row>
    <row r="424" spans="1:23" ht="16.5" x14ac:dyDescent="0.2">
      <c r="A424" s="58">
        <f t="shared" si="29"/>
        <v>10421</v>
      </c>
      <c r="B424" s="58">
        <v>6</v>
      </c>
      <c r="C424" s="58">
        <f t="shared" si="26"/>
        <v>11</v>
      </c>
      <c r="D424" s="58" t="s">
        <v>39</v>
      </c>
      <c r="E424" s="58" t="str">
        <f>HLOOKUP(D424,主线关卡!$H:$M,MATCH(B424&amp;C424,主线关卡!$A:$A,0),FALSE)</f>
        <v>常服曹焱兵</v>
      </c>
      <c r="F424" s="58">
        <f>INDEX(主线关卡!D:D,MATCH(主线怪物!B424&amp;主线怪物!C424,主线关卡!A:A,0))</f>
        <v>71</v>
      </c>
      <c r="G424" s="58">
        <f>INDEX(怪物基础属性模板!B:B,MATCH(主线怪物!$F424,怪物基础属性模板!$A:$A,0))*IFERROR(INDEX(怪物属性参数!R:R,MATCH(主线怪物!E424,怪物属性参数!Q:Q,0)),1)</f>
        <v>2140</v>
      </c>
      <c r="H424" s="58">
        <f>INDEX(怪物基础属性模板!C:C,MATCH(主线怪物!$F424,怪物基础属性模板!$A:$A,0))*IFERROR(INDEX(怪物属性参数!R:R,MATCH(主线怪物!E424,怪物属性参数!R:R,0)),1)</f>
        <v>997</v>
      </c>
      <c r="I424" s="58">
        <f>INT(INDEX(怪物基础属性模板!D:D,MATCH(主线怪物!$F424,怪物基础属性模板!$A:$A,0))*IFERROR(INDEX(怪物属性参数!R:R,MATCH(主线怪物!E424,怪物属性参数!S:S,0)),1)*INDEX(主线关卡!E:E,MATCH(主线怪物!B424&amp;主线怪物!C424,主线关卡!A:A,0)))</f>
        <v>11400</v>
      </c>
      <c r="J424" s="58">
        <v>0</v>
      </c>
      <c r="K424" s="58">
        <v>0</v>
      </c>
      <c r="L424" s="58">
        <v>0</v>
      </c>
      <c r="M424" s="58">
        <v>0</v>
      </c>
      <c r="N424" s="58">
        <v>300</v>
      </c>
      <c r="O424" s="58">
        <v>0</v>
      </c>
      <c r="P424" s="58">
        <v>0</v>
      </c>
      <c r="Q424" s="58" t="str">
        <f>IFERROR(INDEX(怪物属性参数!AD:AD,MATCH(主线怪物!E424,怪物属性参数!Q:Q,0)),IF(MOD(A424,2)=0,1303015,1301001))</f>
        <v>1301001#1302001</v>
      </c>
      <c r="R424" s="15"/>
      <c r="S424" s="58">
        <f t="shared" si="27"/>
        <v>10422</v>
      </c>
      <c r="T424" s="58">
        <f>IFERROR(INDEX(怪物属性参数!AA:AA,MATCH(主线怪物!E424,怪物属性参数!Q:Q,0)),"0")</f>
        <v>0</v>
      </c>
      <c r="U424" s="58">
        <f>IFERROR(INDEX(怪物属性参数!AB:AB,MATCH(主线怪物!E424,怪物属性参数!Q:Q,0)),"999")</f>
        <v>999</v>
      </c>
      <c r="V424" s="58">
        <f>IFERROR(INDEX(怪物属性参数!AC:AC,MATCH(主线怪物!E424,怪物属性参数!Q:Q,0)),"0")</f>
        <v>0</v>
      </c>
      <c r="W424" s="58" t="str">
        <f t="shared" si="28"/>
        <v>常服曹焱兵</v>
      </c>
    </row>
    <row r="425" spans="1:23" ht="16.5" x14ac:dyDescent="0.2">
      <c r="A425" s="58">
        <f t="shared" si="29"/>
        <v>10422</v>
      </c>
      <c r="B425" s="58">
        <v>6</v>
      </c>
      <c r="C425" s="58">
        <f t="shared" si="26"/>
        <v>11</v>
      </c>
      <c r="D425" s="58" t="s">
        <v>36</v>
      </c>
      <c r="E425" s="58" t="str">
        <f>HLOOKUP(D425,主线关卡!$H:$M,MATCH(B425&amp;C425,主线关卡!$A:$A,0),FALSE)</f>
        <v>张郃</v>
      </c>
      <c r="F425" s="58">
        <f>INDEX(主线关卡!D:D,MATCH(主线怪物!B425&amp;主线怪物!C425,主线关卡!A:A,0))</f>
        <v>71</v>
      </c>
      <c r="G425" s="58">
        <f>INDEX(怪物基础属性模板!B:B,MATCH(主线怪物!$F425,怪物基础属性模板!$A:$A,0))*IFERROR(INDEX(怪物属性参数!R:R,MATCH(主线怪物!E425,怪物属性参数!Q:Q,0)),1)</f>
        <v>2140</v>
      </c>
      <c r="H425" s="58">
        <f>INDEX(怪物基础属性模板!C:C,MATCH(主线怪物!$F425,怪物基础属性模板!$A:$A,0))*IFERROR(INDEX(怪物属性参数!R:R,MATCH(主线怪物!E425,怪物属性参数!R:R,0)),1)</f>
        <v>997</v>
      </c>
      <c r="I425" s="58">
        <f>INT(INDEX(怪物基础属性模板!D:D,MATCH(主线怪物!$F425,怪物基础属性模板!$A:$A,0))*IFERROR(INDEX(怪物属性参数!R:R,MATCH(主线怪物!E425,怪物属性参数!S:S,0)),1)*INDEX(主线关卡!E:E,MATCH(主线怪物!B425&amp;主线怪物!C425,主线关卡!A:A,0)))</f>
        <v>11400</v>
      </c>
      <c r="J425" s="58">
        <v>0</v>
      </c>
      <c r="K425" s="58">
        <v>0</v>
      </c>
      <c r="L425" s="58">
        <v>0</v>
      </c>
      <c r="M425" s="58">
        <v>0</v>
      </c>
      <c r="N425" s="58">
        <v>300</v>
      </c>
      <c r="O425" s="58">
        <v>0</v>
      </c>
      <c r="P425" s="58">
        <v>0</v>
      </c>
      <c r="Q425" s="58">
        <f>IFERROR(INDEX(怪物属性参数!AD:AD,MATCH(主线怪物!E425,怪物属性参数!Q:Q,0)),IF(MOD(A425,2)=0,1303015,1301001))</f>
        <v>1303010</v>
      </c>
      <c r="R425" s="15"/>
      <c r="S425" s="58" t="str">
        <f t="shared" si="27"/>
        <v>0</v>
      </c>
      <c r="T425" s="58">
        <f>IFERROR(INDEX(怪物属性参数!AA:AA,MATCH(主线怪物!E425,怪物属性参数!Q:Q,0)),"0")</f>
        <v>6</v>
      </c>
      <c r="U425" s="58">
        <f>IFERROR(INDEX(怪物属性参数!AB:AB,MATCH(主线怪物!E425,怪物属性参数!Q:Q,0)),"999")</f>
        <v>999</v>
      </c>
      <c r="V425" s="58">
        <f>IFERROR(INDEX(怪物属性参数!AC:AC,MATCH(主线怪物!E425,怪物属性参数!Q:Q,0)),"0")</f>
        <v>3</v>
      </c>
      <c r="W425" s="58" t="str">
        <f t="shared" si="28"/>
        <v>张郃</v>
      </c>
    </row>
    <row r="426" spans="1:23" ht="16.5" x14ac:dyDescent="0.2">
      <c r="A426" s="58">
        <f t="shared" si="29"/>
        <v>10423</v>
      </c>
      <c r="B426" s="58">
        <v>6</v>
      </c>
      <c r="C426" s="58">
        <f t="shared" si="26"/>
        <v>11</v>
      </c>
      <c r="D426" s="58" t="s">
        <v>40</v>
      </c>
      <c r="E426" s="58" t="str">
        <f>HLOOKUP(D426,主线关卡!$H:$M,MATCH(B426&amp;C426,主线关卡!$A:$A,0),FALSE)</f>
        <v>战斗曹焱兵</v>
      </c>
      <c r="F426" s="58">
        <f>INDEX(主线关卡!D:D,MATCH(主线怪物!B426&amp;主线怪物!C426,主线关卡!A:A,0))</f>
        <v>71</v>
      </c>
      <c r="G426" s="58">
        <f>INDEX(怪物基础属性模板!B:B,MATCH(主线怪物!$F426,怪物基础属性模板!$A:$A,0))*IFERROR(INDEX(怪物属性参数!R:R,MATCH(主线怪物!E426,怪物属性参数!Q:Q,0)),1)</f>
        <v>2140</v>
      </c>
      <c r="H426" s="58">
        <f>INDEX(怪物基础属性模板!C:C,MATCH(主线怪物!$F426,怪物基础属性模板!$A:$A,0))*IFERROR(INDEX(怪物属性参数!R:R,MATCH(主线怪物!E426,怪物属性参数!R:R,0)),1)</f>
        <v>997</v>
      </c>
      <c r="I426" s="58">
        <f>INT(INDEX(怪物基础属性模板!D:D,MATCH(主线怪物!$F426,怪物基础属性模板!$A:$A,0))*IFERROR(INDEX(怪物属性参数!R:R,MATCH(主线怪物!E426,怪物属性参数!S:S,0)),1)*INDEX(主线关卡!E:E,MATCH(主线怪物!B426&amp;主线怪物!C426,主线关卡!A:A,0)))</f>
        <v>11400</v>
      </c>
      <c r="J426" s="58">
        <v>0</v>
      </c>
      <c r="K426" s="58">
        <v>0</v>
      </c>
      <c r="L426" s="58">
        <v>0</v>
      </c>
      <c r="M426" s="58">
        <v>0</v>
      </c>
      <c r="N426" s="58">
        <v>300</v>
      </c>
      <c r="O426" s="58">
        <v>0</v>
      </c>
      <c r="P426" s="58">
        <v>0</v>
      </c>
      <c r="Q426" s="58" t="str">
        <f>IFERROR(INDEX(怪物属性参数!AD:AD,MATCH(主线怪物!E426,怪物属性参数!Q:Q,0)),IF(MOD(A426,2)=0,1303015,1301001))</f>
        <v>1301007#1302007</v>
      </c>
      <c r="R426" s="15"/>
      <c r="S426" s="58">
        <f t="shared" si="27"/>
        <v>10424</v>
      </c>
      <c r="T426" s="58">
        <f>IFERROR(INDEX(怪物属性参数!AA:AA,MATCH(主线怪物!E426,怪物属性参数!Q:Q,0)),"0")</f>
        <v>0</v>
      </c>
      <c r="U426" s="58">
        <f>IFERROR(INDEX(怪物属性参数!AB:AB,MATCH(主线怪物!E426,怪物属性参数!Q:Q,0)),"999")</f>
        <v>999</v>
      </c>
      <c r="V426" s="58">
        <f>IFERROR(INDEX(怪物属性参数!AC:AC,MATCH(主线怪物!E426,怪物属性参数!Q:Q,0)),"0")</f>
        <v>0</v>
      </c>
      <c r="W426" s="58" t="str">
        <f t="shared" si="28"/>
        <v>战斗曹焱兵</v>
      </c>
    </row>
    <row r="427" spans="1:23" ht="16.5" x14ac:dyDescent="0.2">
      <c r="A427" s="58">
        <f t="shared" si="29"/>
        <v>10424</v>
      </c>
      <c r="B427" s="58">
        <v>6</v>
      </c>
      <c r="C427" s="58">
        <f t="shared" si="26"/>
        <v>11</v>
      </c>
      <c r="D427" s="58" t="s">
        <v>37</v>
      </c>
      <c r="E427" s="58" t="str">
        <f>HLOOKUP(D427,主线关卡!$H:$M,MATCH(B427&amp;C427,主线关卡!$A:$A,0),FALSE)</f>
        <v>徐晃</v>
      </c>
      <c r="F427" s="58">
        <f>INDEX(主线关卡!D:D,MATCH(主线怪物!B427&amp;主线怪物!C427,主线关卡!A:A,0))</f>
        <v>71</v>
      </c>
      <c r="G427" s="58">
        <f>INDEX(怪物基础属性模板!B:B,MATCH(主线怪物!$F427,怪物基础属性模板!$A:$A,0))*IFERROR(INDEX(怪物属性参数!R:R,MATCH(主线怪物!E427,怪物属性参数!Q:Q,0)),1)</f>
        <v>2140</v>
      </c>
      <c r="H427" s="58">
        <f>INDEX(怪物基础属性模板!C:C,MATCH(主线怪物!$F427,怪物基础属性模板!$A:$A,0))*IFERROR(INDEX(怪物属性参数!R:R,MATCH(主线怪物!E427,怪物属性参数!R:R,0)),1)</f>
        <v>997</v>
      </c>
      <c r="I427" s="58">
        <f>INT(INDEX(怪物基础属性模板!D:D,MATCH(主线怪物!$F427,怪物基础属性模板!$A:$A,0))*IFERROR(INDEX(怪物属性参数!R:R,MATCH(主线怪物!E427,怪物属性参数!S:S,0)),1)*INDEX(主线关卡!E:E,MATCH(主线怪物!B427&amp;主线怪物!C427,主线关卡!A:A,0)))</f>
        <v>11400</v>
      </c>
      <c r="J427" s="58">
        <v>0</v>
      </c>
      <c r="K427" s="58">
        <v>0</v>
      </c>
      <c r="L427" s="58">
        <v>0</v>
      </c>
      <c r="M427" s="58">
        <v>0</v>
      </c>
      <c r="N427" s="58">
        <v>300</v>
      </c>
      <c r="O427" s="58">
        <v>0</v>
      </c>
      <c r="P427" s="58">
        <v>0</v>
      </c>
      <c r="Q427" s="58">
        <f>IFERROR(INDEX(怪物属性参数!AD:AD,MATCH(主线怪物!E427,怪物属性参数!Q:Q,0)),IF(MOD(A427,2)=0,1303015,1301001))</f>
        <v>1303009</v>
      </c>
      <c r="R427" s="15"/>
      <c r="S427" s="58" t="str">
        <f t="shared" si="27"/>
        <v>0</v>
      </c>
      <c r="T427" s="58">
        <f>IFERROR(INDEX(怪物属性参数!AA:AA,MATCH(主线怪物!E427,怪物属性参数!Q:Q,0)),"0")</f>
        <v>4</v>
      </c>
      <c r="U427" s="58">
        <f>IFERROR(INDEX(怪物属性参数!AB:AB,MATCH(主线怪物!E427,怪物属性参数!Q:Q,0)),"999")</f>
        <v>999</v>
      </c>
      <c r="V427" s="58">
        <f>IFERROR(INDEX(怪物属性参数!AC:AC,MATCH(主线怪物!E427,怪物属性参数!Q:Q,0)),"0")</f>
        <v>2</v>
      </c>
      <c r="W427" s="58" t="str">
        <f t="shared" si="28"/>
        <v>徐晃</v>
      </c>
    </row>
    <row r="428" spans="1:23" ht="16.5" x14ac:dyDescent="0.2">
      <c r="A428" s="58">
        <f t="shared" si="29"/>
        <v>10425</v>
      </c>
      <c r="B428" s="58">
        <v>6</v>
      </c>
      <c r="C428" s="58">
        <f t="shared" si="26"/>
        <v>11</v>
      </c>
      <c r="D428" s="58" t="s">
        <v>41</v>
      </c>
      <c r="E428" s="58" t="str">
        <f>HLOOKUP(D428,主线关卡!$H:$M,MATCH(B428&amp;C428,主线关卡!$A:$A,0),FALSE)</f>
        <v>红莲·缇娜</v>
      </c>
      <c r="F428" s="58">
        <f>INDEX(主线关卡!D:D,MATCH(主线怪物!B428&amp;主线怪物!C428,主线关卡!A:A,0))</f>
        <v>71</v>
      </c>
      <c r="G428" s="58">
        <f>INDEX(怪物基础属性模板!B:B,MATCH(主线怪物!$F428,怪物基础属性模板!$A:$A,0))*IFERROR(INDEX(怪物属性参数!R:R,MATCH(主线怪物!E428,怪物属性参数!Q:Q,0)),1)</f>
        <v>2140</v>
      </c>
      <c r="H428" s="58">
        <f>INDEX(怪物基础属性模板!C:C,MATCH(主线怪物!$F428,怪物基础属性模板!$A:$A,0))*IFERROR(INDEX(怪物属性参数!R:R,MATCH(主线怪物!E428,怪物属性参数!R:R,0)),1)</f>
        <v>997</v>
      </c>
      <c r="I428" s="58">
        <f>INT(INDEX(怪物基础属性模板!D:D,MATCH(主线怪物!$F428,怪物基础属性模板!$A:$A,0))*IFERROR(INDEX(怪物属性参数!R:R,MATCH(主线怪物!E428,怪物属性参数!S:S,0)),1)*INDEX(主线关卡!E:E,MATCH(主线怪物!B428&amp;主线怪物!C428,主线关卡!A:A,0)))</f>
        <v>11400</v>
      </c>
      <c r="J428" s="58">
        <v>0</v>
      </c>
      <c r="K428" s="58">
        <v>0</v>
      </c>
      <c r="L428" s="58">
        <v>0</v>
      </c>
      <c r="M428" s="58">
        <v>0</v>
      </c>
      <c r="N428" s="58">
        <v>300</v>
      </c>
      <c r="O428" s="58">
        <v>0</v>
      </c>
      <c r="P428" s="58">
        <v>0</v>
      </c>
      <c r="Q428" s="58" t="str">
        <f>IFERROR(INDEX(怪物属性参数!AD:AD,MATCH(主线怪物!E428,怪物属性参数!Q:Q,0)),IF(MOD(A428,2)=0,1303015,1301001))</f>
        <v>1301006#1302006</v>
      </c>
      <c r="R428" s="15"/>
      <c r="S428" s="58">
        <f t="shared" si="27"/>
        <v>10426</v>
      </c>
      <c r="T428" s="58">
        <f>IFERROR(INDEX(怪物属性参数!AA:AA,MATCH(主线怪物!E428,怪物属性参数!Q:Q,0)),"0")</f>
        <v>0</v>
      </c>
      <c r="U428" s="58">
        <f>IFERROR(INDEX(怪物属性参数!AB:AB,MATCH(主线怪物!E428,怪物属性参数!Q:Q,0)),"999")</f>
        <v>999</v>
      </c>
      <c r="V428" s="58">
        <f>IFERROR(INDEX(怪物属性参数!AC:AC,MATCH(主线怪物!E428,怪物属性参数!Q:Q,0)),"0")</f>
        <v>0</v>
      </c>
      <c r="W428" s="58" t="str">
        <f t="shared" si="28"/>
        <v>红莲·缇娜</v>
      </c>
    </row>
    <row r="429" spans="1:23" ht="16.5" x14ac:dyDescent="0.2">
      <c r="A429" s="58">
        <f t="shared" si="29"/>
        <v>10426</v>
      </c>
      <c r="B429" s="58">
        <v>6</v>
      </c>
      <c r="C429" s="58">
        <f t="shared" si="26"/>
        <v>11</v>
      </c>
      <c r="D429" s="58" t="s">
        <v>38</v>
      </c>
      <c r="E429" s="58" t="str">
        <f>HLOOKUP(D429,主线关卡!$H:$M,MATCH(B429&amp;C429,主线关卡!$A:$A,0),FALSE)</f>
        <v>天使·缇娜</v>
      </c>
      <c r="F429" s="58">
        <f>INDEX(主线关卡!D:D,MATCH(主线怪物!B429&amp;主线怪物!C429,主线关卡!A:A,0))</f>
        <v>71</v>
      </c>
      <c r="G429" s="58">
        <f>INDEX(怪物基础属性模板!B:B,MATCH(主线怪物!$F429,怪物基础属性模板!$A:$A,0))*IFERROR(INDEX(怪物属性参数!R:R,MATCH(主线怪物!E429,怪物属性参数!Q:Q,0)),1)</f>
        <v>2140</v>
      </c>
      <c r="H429" s="58">
        <f>INDEX(怪物基础属性模板!C:C,MATCH(主线怪物!$F429,怪物基础属性模板!$A:$A,0))*IFERROR(INDEX(怪物属性参数!R:R,MATCH(主线怪物!E429,怪物属性参数!R:R,0)),1)</f>
        <v>997</v>
      </c>
      <c r="I429" s="58">
        <f>INT(INDEX(怪物基础属性模板!D:D,MATCH(主线怪物!$F429,怪物基础属性模板!$A:$A,0))*IFERROR(INDEX(怪物属性参数!R:R,MATCH(主线怪物!E429,怪物属性参数!S:S,0)),1)*INDEX(主线关卡!E:E,MATCH(主线怪物!B429&amp;主线怪物!C429,主线关卡!A:A,0)))</f>
        <v>11400</v>
      </c>
      <c r="J429" s="58">
        <v>0</v>
      </c>
      <c r="K429" s="58">
        <v>0</v>
      </c>
      <c r="L429" s="58">
        <v>0</v>
      </c>
      <c r="M429" s="58">
        <v>0</v>
      </c>
      <c r="N429" s="58">
        <v>300</v>
      </c>
      <c r="O429" s="58">
        <v>0</v>
      </c>
      <c r="P429" s="58">
        <v>0</v>
      </c>
      <c r="Q429" s="58">
        <f>IFERROR(INDEX(怪物属性参数!AD:AD,MATCH(主线怪物!E429,怪物属性参数!Q:Q,0)),IF(MOD(A429,2)=0,1303015,1301001))</f>
        <v>1303007</v>
      </c>
      <c r="R429" s="15"/>
      <c r="S429" s="58" t="str">
        <f t="shared" si="27"/>
        <v>0</v>
      </c>
      <c r="T429" s="58">
        <f>IFERROR(INDEX(怪物属性参数!AA:AA,MATCH(主线怪物!E429,怪物属性参数!Q:Q,0)),"0")</f>
        <v>6</v>
      </c>
      <c r="U429" s="58">
        <f>IFERROR(INDEX(怪物属性参数!AB:AB,MATCH(主线怪物!E429,怪物属性参数!Q:Q,0)),"999")</f>
        <v>999</v>
      </c>
      <c r="V429" s="58">
        <f>IFERROR(INDEX(怪物属性参数!AC:AC,MATCH(主线怪物!E429,怪物属性参数!Q:Q,0)),"0")</f>
        <v>1</v>
      </c>
      <c r="W429" s="58" t="str">
        <f t="shared" si="28"/>
        <v>天使·缇娜</v>
      </c>
    </row>
    <row r="430" spans="1:23" ht="16.5" x14ac:dyDescent="0.2">
      <c r="A430" s="58">
        <f t="shared" si="29"/>
        <v>10427</v>
      </c>
      <c r="B430" s="58">
        <v>6</v>
      </c>
      <c r="C430" s="58">
        <f t="shared" si="26"/>
        <v>12</v>
      </c>
      <c r="D430" s="58" t="s">
        <v>39</v>
      </c>
      <c r="E430" s="58" t="str">
        <f>HLOOKUP(D430,主线关卡!$H:$M,MATCH(B430&amp;C430,主线关卡!$A:$A,0),FALSE)</f>
        <v>链球鬼兵</v>
      </c>
      <c r="F430" s="58">
        <f>INDEX(主线关卡!D:D,MATCH(主线怪物!B430&amp;主线怪物!C430,主线关卡!A:A,0))</f>
        <v>72</v>
      </c>
      <c r="G430" s="58">
        <f>INDEX(怪物基础属性模板!B:B,MATCH(主线怪物!$F430,怪物基础属性模板!$A:$A,0))*IFERROR(INDEX(怪物属性参数!R:R,MATCH(主线怪物!E430,怪物属性参数!Q:Q,0)),1)</f>
        <v>2180</v>
      </c>
      <c r="H430" s="58">
        <f>INDEX(怪物基础属性模板!C:C,MATCH(主线怪物!$F430,怪物基础属性模板!$A:$A,0))*IFERROR(INDEX(怪物属性参数!R:R,MATCH(主线怪物!E430,怪物属性参数!R:R,0)),1)</f>
        <v>1017</v>
      </c>
      <c r="I430" s="58">
        <f>INT(INDEX(怪物基础属性模板!D:D,MATCH(主线怪物!$F430,怪物基础属性模板!$A:$A,0))*IFERROR(INDEX(怪物属性参数!R:R,MATCH(主线怪物!E430,怪物属性参数!S:S,0)),1)*INDEX(主线关卡!E:E,MATCH(主线怪物!B430&amp;主线怪物!C430,主线关卡!A:A,0)))</f>
        <v>11600</v>
      </c>
      <c r="J430" s="58">
        <v>0</v>
      </c>
      <c r="K430" s="58">
        <v>0</v>
      </c>
      <c r="L430" s="58">
        <v>0</v>
      </c>
      <c r="M430" s="58">
        <v>0</v>
      </c>
      <c r="N430" s="58">
        <v>300</v>
      </c>
      <c r="O430" s="58">
        <v>0</v>
      </c>
      <c r="P430" s="58">
        <v>0</v>
      </c>
      <c r="Q430" s="58">
        <f>IFERROR(INDEX(怪物属性参数!AD:AD,MATCH(主线怪物!E430,怪物属性参数!Q:Q,0)),IF(MOD(A430,2)=0,1303015,1301001))</f>
        <v>1801003</v>
      </c>
      <c r="R430" s="15"/>
      <c r="S430" s="58" t="str">
        <f t="shared" si="27"/>
        <v>0</v>
      </c>
      <c r="T430" s="58">
        <f>IFERROR(INDEX(怪物属性参数!AA:AA,MATCH(主线怪物!E430,怪物属性参数!Q:Q,0)),"0")</f>
        <v>1</v>
      </c>
      <c r="U430" s="58">
        <f>IFERROR(INDEX(怪物属性参数!AB:AB,MATCH(主线怪物!E430,怪物属性参数!Q:Q,0)),"999")</f>
        <v>999</v>
      </c>
      <c r="V430" s="58">
        <f>IFERROR(INDEX(怪物属性参数!AC:AC,MATCH(主线怪物!E430,怪物属性参数!Q:Q,0)),"0")</f>
        <v>3</v>
      </c>
      <c r="W430" s="58" t="str">
        <f t="shared" si="28"/>
        <v>链球鬼兵</v>
      </c>
    </row>
    <row r="431" spans="1:23" ht="16.5" x14ac:dyDescent="0.2">
      <c r="A431" s="58">
        <f t="shared" si="29"/>
        <v>10428</v>
      </c>
      <c r="B431" s="58">
        <v>6</v>
      </c>
      <c r="C431" s="58">
        <f t="shared" si="26"/>
        <v>12</v>
      </c>
      <c r="D431" s="58" t="s">
        <v>36</v>
      </c>
      <c r="E431" s="58" t="str">
        <f>HLOOKUP(D431,主线关卡!$H:$M,MATCH(B431&amp;C431,主线关卡!$A:$A,0),FALSE)</f>
        <v/>
      </c>
      <c r="F431" s="58">
        <f>INDEX(主线关卡!D:D,MATCH(主线怪物!B431&amp;主线怪物!C431,主线关卡!A:A,0))</f>
        <v>72</v>
      </c>
      <c r="G431" s="58">
        <f>INDEX(怪物基础属性模板!B:B,MATCH(主线怪物!$F431,怪物基础属性模板!$A:$A,0))*IFERROR(INDEX(怪物属性参数!R:R,MATCH(主线怪物!E431,怪物属性参数!Q:Q,0)),1)</f>
        <v>2180</v>
      </c>
      <c r="H431" s="58">
        <f>INDEX(怪物基础属性模板!C:C,MATCH(主线怪物!$F431,怪物基础属性模板!$A:$A,0))*IFERROR(INDEX(怪物属性参数!R:R,MATCH(主线怪物!E431,怪物属性参数!R:R,0)),1)</f>
        <v>1017</v>
      </c>
      <c r="I431" s="58">
        <f>INT(INDEX(怪物基础属性模板!D:D,MATCH(主线怪物!$F431,怪物基础属性模板!$A:$A,0))*IFERROR(INDEX(怪物属性参数!R:R,MATCH(主线怪物!E431,怪物属性参数!S:S,0)),1)*INDEX(主线关卡!E:E,MATCH(主线怪物!B431&amp;主线怪物!C431,主线关卡!A:A,0)))</f>
        <v>11600</v>
      </c>
      <c r="J431" s="58">
        <v>0</v>
      </c>
      <c r="K431" s="58">
        <v>0</v>
      </c>
      <c r="L431" s="58">
        <v>0</v>
      </c>
      <c r="M431" s="58">
        <v>0</v>
      </c>
      <c r="N431" s="58">
        <v>300</v>
      </c>
      <c r="O431" s="58">
        <v>0</v>
      </c>
      <c r="P431" s="58">
        <v>0</v>
      </c>
      <c r="Q431" s="58">
        <f>IFERROR(INDEX(怪物属性参数!AD:AD,MATCH(主线怪物!E431,怪物属性参数!Q:Q,0)),IF(MOD(A431,2)=0,1303015,1301001))</f>
        <v>1303015</v>
      </c>
      <c r="R431" s="15"/>
      <c r="S431" s="58" t="str">
        <f t="shared" si="27"/>
        <v>0</v>
      </c>
      <c r="T431" s="58" t="str">
        <f>IFERROR(INDEX(怪物属性参数!AA:AA,MATCH(主线怪物!E431,怪物属性参数!Q:Q,0)),"0")</f>
        <v>0</v>
      </c>
      <c r="U431" s="58" t="str">
        <f>IFERROR(INDEX(怪物属性参数!AB:AB,MATCH(主线怪物!E431,怪物属性参数!Q:Q,0)),"999")</f>
        <v>999</v>
      </c>
      <c r="V431" s="58" t="str">
        <f>IFERROR(INDEX(怪物属性参数!AC:AC,MATCH(主线怪物!E431,怪物属性参数!Q:Q,0)),"0")</f>
        <v>0</v>
      </c>
      <c r="W431" s="58" t="str">
        <f t="shared" si="28"/>
        <v>于禁</v>
      </c>
    </row>
    <row r="432" spans="1:23" ht="16.5" x14ac:dyDescent="0.2">
      <c r="A432" s="58">
        <f t="shared" si="29"/>
        <v>10429</v>
      </c>
      <c r="B432" s="58">
        <v>6</v>
      </c>
      <c r="C432" s="58">
        <f t="shared" si="26"/>
        <v>12</v>
      </c>
      <c r="D432" s="58" t="s">
        <v>40</v>
      </c>
      <c r="E432" s="58" t="str">
        <f>HLOOKUP(D432,主线关卡!$H:$M,MATCH(B432&amp;C432,主线关卡!$A:$A,0),FALSE)</f>
        <v>黑尔·坎普</v>
      </c>
      <c r="F432" s="58">
        <f>INDEX(主线关卡!D:D,MATCH(主线怪物!B432&amp;主线怪物!C432,主线关卡!A:A,0))</f>
        <v>72</v>
      </c>
      <c r="G432" s="58">
        <f>INDEX(怪物基础属性模板!B:B,MATCH(主线怪物!$F432,怪物基础属性模板!$A:$A,0))*IFERROR(INDEX(怪物属性参数!R:R,MATCH(主线怪物!E432,怪物属性参数!Q:Q,0)),1)</f>
        <v>2180</v>
      </c>
      <c r="H432" s="58">
        <f>INDEX(怪物基础属性模板!C:C,MATCH(主线怪物!$F432,怪物基础属性模板!$A:$A,0))*IFERROR(INDEX(怪物属性参数!R:R,MATCH(主线怪物!E432,怪物属性参数!R:R,0)),1)</f>
        <v>1017</v>
      </c>
      <c r="I432" s="58">
        <f>INT(INDEX(怪物基础属性模板!D:D,MATCH(主线怪物!$F432,怪物基础属性模板!$A:$A,0))*IFERROR(INDEX(怪物属性参数!R:R,MATCH(主线怪物!E432,怪物属性参数!S:S,0)),1)*INDEX(主线关卡!E:E,MATCH(主线怪物!B432&amp;主线怪物!C432,主线关卡!A:A,0)))</f>
        <v>11600</v>
      </c>
      <c r="J432" s="58">
        <v>0</v>
      </c>
      <c r="K432" s="58">
        <v>0</v>
      </c>
      <c r="L432" s="58">
        <v>0</v>
      </c>
      <c r="M432" s="58">
        <v>0</v>
      </c>
      <c r="N432" s="58">
        <v>300</v>
      </c>
      <c r="O432" s="58">
        <v>0</v>
      </c>
      <c r="P432" s="58">
        <v>0</v>
      </c>
      <c r="Q432" s="58" t="str">
        <f>IFERROR(INDEX(怪物属性参数!AD:AD,MATCH(主线怪物!E432,怪物属性参数!Q:Q,0)),IF(MOD(A432,2)=0,1303015,1301001))</f>
        <v>1301008#1302008</v>
      </c>
      <c r="R432" s="15"/>
      <c r="S432" s="58">
        <f t="shared" si="27"/>
        <v>10430</v>
      </c>
      <c r="T432" s="58">
        <f>IFERROR(INDEX(怪物属性参数!AA:AA,MATCH(主线怪物!E432,怪物属性参数!Q:Q,0)),"0")</f>
        <v>0</v>
      </c>
      <c r="U432" s="58">
        <f>IFERROR(INDEX(怪物属性参数!AB:AB,MATCH(主线怪物!E432,怪物属性参数!Q:Q,0)),"999")</f>
        <v>999</v>
      </c>
      <c r="V432" s="58">
        <f>IFERROR(INDEX(怪物属性参数!AC:AC,MATCH(主线怪物!E432,怪物属性参数!Q:Q,0)),"0")</f>
        <v>0</v>
      </c>
      <c r="W432" s="58" t="str">
        <f t="shared" si="28"/>
        <v>黑尔·坎普</v>
      </c>
    </row>
    <row r="433" spans="1:23" ht="16.5" x14ac:dyDescent="0.2">
      <c r="A433" s="58">
        <f t="shared" si="29"/>
        <v>10430</v>
      </c>
      <c r="B433" s="58">
        <v>6</v>
      </c>
      <c r="C433" s="58">
        <f t="shared" si="26"/>
        <v>12</v>
      </c>
      <c r="D433" s="58" t="s">
        <v>37</v>
      </c>
      <c r="E433" s="58" t="str">
        <f>HLOOKUP(D433,主线关卡!$H:$M,MATCH(B433&amp;C433,主线关卡!$A:$A,0),FALSE)</f>
        <v>塞伯罗斯</v>
      </c>
      <c r="F433" s="58">
        <f>INDEX(主线关卡!D:D,MATCH(主线怪物!B433&amp;主线怪物!C433,主线关卡!A:A,0))</f>
        <v>72</v>
      </c>
      <c r="G433" s="58">
        <f>INDEX(怪物基础属性模板!B:B,MATCH(主线怪物!$F433,怪物基础属性模板!$A:$A,0))*IFERROR(INDEX(怪物属性参数!R:R,MATCH(主线怪物!E433,怪物属性参数!Q:Q,0)),1)</f>
        <v>2180</v>
      </c>
      <c r="H433" s="58">
        <f>INDEX(怪物基础属性模板!C:C,MATCH(主线怪物!$F433,怪物基础属性模板!$A:$A,0))*IFERROR(INDEX(怪物属性参数!R:R,MATCH(主线怪物!E433,怪物属性参数!R:R,0)),1)</f>
        <v>1017</v>
      </c>
      <c r="I433" s="58">
        <f>INT(INDEX(怪物基础属性模板!D:D,MATCH(主线怪物!$F433,怪物基础属性模板!$A:$A,0))*IFERROR(INDEX(怪物属性参数!R:R,MATCH(主线怪物!E433,怪物属性参数!S:S,0)),1)*INDEX(主线关卡!E:E,MATCH(主线怪物!B433&amp;主线怪物!C433,主线关卡!A:A,0)))</f>
        <v>11600</v>
      </c>
      <c r="J433" s="58">
        <v>0</v>
      </c>
      <c r="K433" s="58">
        <v>0</v>
      </c>
      <c r="L433" s="58">
        <v>0</v>
      </c>
      <c r="M433" s="58">
        <v>0</v>
      </c>
      <c r="N433" s="58">
        <v>300</v>
      </c>
      <c r="O433" s="58">
        <v>0</v>
      </c>
      <c r="P433" s="58">
        <v>0</v>
      </c>
      <c r="Q433" s="58">
        <f>IFERROR(INDEX(怪物属性参数!AD:AD,MATCH(主线怪物!E433,怪物属性参数!Q:Q,0)),IF(MOD(A433,2)=0,1303015,1301001))</f>
        <v>1303013</v>
      </c>
      <c r="R433" s="15"/>
      <c r="S433" s="58" t="str">
        <f t="shared" si="27"/>
        <v>0</v>
      </c>
      <c r="T433" s="58">
        <f>IFERROR(INDEX(怪物属性参数!AA:AA,MATCH(主线怪物!E433,怪物属性参数!Q:Q,0)),"0")</f>
        <v>6</v>
      </c>
      <c r="U433" s="58">
        <f>IFERROR(INDEX(怪物属性参数!AB:AB,MATCH(主线怪物!E433,怪物属性参数!Q:Q,0)),"999")</f>
        <v>999</v>
      </c>
      <c r="V433" s="58">
        <f>IFERROR(INDEX(怪物属性参数!AC:AC,MATCH(主线怪物!E433,怪物属性参数!Q:Q,0)),"0")</f>
        <v>2</v>
      </c>
      <c r="W433" s="58" t="str">
        <f t="shared" si="28"/>
        <v>塞伯罗斯</v>
      </c>
    </row>
    <row r="434" spans="1:23" ht="16.5" x14ac:dyDescent="0.2">
      <c r="A434" s="58">
        <f t="shared" si="29"/>
        <v>10431</v>
      </c>
      <c r="B434" s="58">
        <v>6</v>
      </c>
      <c r="C434" s="58">
        <f t="shared" si="26"/>
        <v>12</v>
      </c>
      <c r="D434" s="58" t="s">
        <v>41</v>
      </c>
      <c r="E434" s="58" t="str">
        <f>HLOOKUP(D434,主线关卡!$H:$M,MATCH(B434&amp;C434,主线关卡!$A:$A,0),FALSE)</f>
        <v>链球鬼兵</v>
      </c>
      <c r="F434" s="58">
        <f>INDEX(主线关卡!D:D,MATCH(主线怪物!B434&amp;主线怪物!C434,主线关卡!A:A,0))</f>
        <v>72</v>
      </c>
      <c r="G434" s="58">
        <f>INDEX(怪物基础属性模板!B:B,MATCH(主线怪物!$F434,怪物基础属性模板!$A:$A,0))*IFERROR(INDEX(怪物属性参数!R:R,MATCH(主线怪物!E434,怪物属性参数!Q:Q,0)),1)</f>
        <v>2180</v>
      </c>
      <c r="H434" s="58">
        <f>INDEX(怪物基础属性模板!C:C,MATCH(主线怪物!$F434,怪物基础属性模板!$A:$A,0))*IFERROR(INDEX(怪物属性参数!R:R,MATCH(主线怪物!E434,怪物属性参数!R:R,0)),1)</f>
        <v>1017</v>
      </c>
      <c r="I434" s="58">
        <f>INT(INDEX(怪物基础属性模板!D:D,MATCH(主线怪物!$F434,怪物基础属性模板!$A:$A,0))*IFERROR(INDEX(怪物属性参数!R:R,MATCH(主线怪物!E434,怪物属性参数!S:S,0)),1)*INDEX(主线关卡!E:E,MATCH(主线怪物!B434&amp;主线怪物!C434,主线关卡!A:A,0)))</f>
        <v>11600</v>
      </c>
      <c r="J434" s="58">
        <v>0</v>
      </c>
      <c r="K434" s="58">
        <v>0</v>
      </c>
      <c r="L434" s="58">
        <v>0</v>
      </c>
      <c r="M434" s="58">
        <v>0</v>
      </c>
      <c r="N434" s="58">
        <v>300</v>
      </c>
      <c r="O434" s="58">
        <v>0</v>
      </c>
      <c r="P434" s="58">
        <v>0</v>
      </c>
      <c r="Q434" s="58">
        <f>IFERROR(INDEX(怪物属性参数!AD:AD,MATCH(主线怪物!E434,怪物属性参数!Q:Q,0)),IF(MOD(A434,2)=0,1303015,1301001))</f>
        <v>1801003</v>
      </c>
      <c r="R434" s="15"/>
      <c r="S434" s="58" t="str">
        <f t="shared" si="27"/>
        <v>0</v>
      </c>
      <c r="T434" s="58">
        <f>IFERROR(INDEX(怪物属性参数!AA:AA,MATCH(主线怪物!E434,怪物属性参数!Q:Q,0)),"0")</f>
        <v>1</v>
      </c>
      <c r="U434" s="58">
        <f>IFERROR(INDEX(怪物属性参数!AB:AB,MATCH(主线怪物!E434,怪物属性参数!Q:Q,0)),"999")</f>
        <v>999</v>
      </c>
      <c r="V434" s="58">
        <f>IFERROR(INDEX(怪物属性参数!AC:AC,MATCH(主线怪物!E434,怪物属性参数!Q:Q,0)),"0")</f>
        <v>3</v>
      </c>
      <c r="W434" s="58" t="str">
        <f t="shared" si="28"/>
        <v>链球鬼兵</v>
      </c>
    </row>
    <row r="435" spans="1:23" ht="16.5" x14ac:dyDescent="0.2">
      <c r="A435" s="58">
        <f t="shared" si="29"/>
        <v>10432</v>
      </c>
      <c r="B435" s="58">
        <v>6</v>
      </c>
      <c r="C435" s="58">
        <f t="shared" ref="C435:C453" si="30">C429+1</f>
        <v>12</v>
      </c>
      <c r="D435" s="58" t="s">
        <v>38</v>
      </c>
      <c r="E435" s="58" t="str">
        <f>HLOOKUP(D435,主线关卡!$H:$M,MATCH(B435&amp;C435,主线关卡!$A:$A,0),FALSE)</f>
        <v/>
      </c>
      <c r="F435" s="58">
        <f>INDEX(主线关卡!D:D,MATCH(主线怪物!B435&amp;主线怪物!C435,主线关卡!A:A,0))</f>
        <v>72</v>
      </c>
      <c r="G435" s="58">
        <f>INDEX(怪物基础属性模板!B:B,MATCH(主线怪物!$F435,怪物基础属性模板!$A:$A,0))*IFERROR(INDEX(怪物属性参数!R:R,MATCH(主线怪物!E435,怪物属性参数!Q:Q,0)),1)</f>
        <v>2180</v>
      </c>
      <c r="H435" s="58">
        <f>INDEX(怪物基础属性模板!C:C,MATCH(主线怪物!$F435,怪物基础属性模板!$A:$A,0))*IFERROR(INDEX(怪物属性参数!R:R,MATCH(主线怪物!E435,怪物属性参数!R:R,0)),1)</f>
        <v>1017</v>
      </c>
      <c r="I435" s="58">
        <f>INT(INDEX(怪物基础属性模板!D:D,MATCH(主线怪物!$F435,怪物基础属性模板!$A:$A,0))*IFERROR(INDEX(怪物属性参数!R:R,MATCH(主线怪物!E435,怪物属性参数!S:S,0)),1)*INDEX(主线关卡!E:E,MATCH(主线怪物!B435&amp;主线怪物!C435,主线关卡!A:A,0)))</f>
        <v>11600</v>
      </c>
      <c r="J435" s="58">
        <v>0</v>
      </c>
      <c r="K435" s="58">
        <v>0</v>
      </c>
      <c r="L435" s="58">
        <v>0</v>
      </c>
      <c r="M435" s="58">
        <v>0</v>
      </c>
      <c r="N435" s="58">
        <v>300</v>
      </c>
      <c r="O435" s="58">
        <v>0</v>
      </c>
      <c r="P435" s="58">
        <v>0</v>
      </c>
      <c r="Q435" s="58">
        <f>IFERROR(INDEX(怪物属性参数!AD:AD,MATCH(主线怪物!E435,怪物属性参数!Q:Q,0)),IF(MOD(A435,2)=0,1303015,1301001))</f>
        <v>1303015</v>
      </c>
      <c r="R435" s="15"/>
      <c r="S435" s="58" t="str">
        <f t="shared" si="27"/>
        <v>0</v>
      </c>
      <c r="T435" s="58" t="str">
        <f>IFERROR(INDEX(怪物属性参数!AA:AA,MATCH(主线怪物!E435,怪物属性参数!Q:Q,0)),"0")</f>
        <v>0</v>
      </c>
      <c r="U435" s="58" t="str">
        <f>IFERROR(INDEX(怪物属性参数!AB:AB,MATCH(主线怪物!E435,怪物属性参数!Q:Q,0)),"999")</f>
        <v>999</v>
      </c>
      <c r="V435" s="58" t="str">
        <f>IFERROR(INDEX(怪物属性参数!AC:AC,MATCH(主线怪物!E435,怪物属性参数!Q:Q,0)),"0")</f>
        <v>0</v>
      </c>
      <c r="W435" s="58" t="str">
        <f t="shared" si="28"/>
        <v>于禁</v>
      </c>
    </row>
    <row r="436" spans="1:23" ht="16.5" x14ac:dyDescent="0.2">
      <c r="A436" s="58">
        <f t="shared" si="29"/>
        <v>10433</v>
      </c>
      <c r="B436" s="58">
        <v>6</v>
      </c>
      <c r="C436" s="58">
        <f t="shared" si="30"/>
        <v>13</v>
      </c>
      <c r="D436" s="58" t="s">
        <v>39</v>
      </c>
      <c r="E436" s="58" t="str">
        <f>HLOOKUP(D436,主线关卡!$H:$M,MATCH(B436&amp;C436,主线关卡!$A:$A,0),FALSE)</f>
        <v>战斗夏玲</v>
      </c>
      <c r="F436" s="58">
        <f>INDEX(主线关卡!D:D,MATCH(主线怪物!B436&amp;主线怪物!C436,主线关卡!A:A,0))</f>
        <v>73</v>
      </c>
      <c r="G436" s="58">
        <f>INDEX(怪物基础属性模板!B:B,MATCH(主线怪物!$F436,怪物基础属性模板!$A:$A,0))*IFERROR(INDEX(怪物属性参数!R:R,MATCH(主线怪物!E436,怪物属性参数!Q:Q,0)),1)</f>
        <v>2220</v>
      </c>
      <c r="H436" s="58">
        <f>INDEX(怪物基础属性模板!C:C,MATCH(主线怪物!$F436,怪物基础属性模板!$A:$A,0))*IFERROR(INDEX(怪物属性参数!R:R,MATCH(主线怪物!E436,怪物属性参数!R:R,0)),1)</f>
        <v>1037</v>
      </c>
      <c r="I436" s="58">
        <f>INT(INDEX(怪物基础属性模板!D:D,MATCH(主线怪物!$F436,怪物基础属性模板!$A:$A,0))*IFERROR(INDEX(怪物属性参数!R:R,MATCH(主线怪物!E436,怪物属性参数!S:S,0)),1)*INDEX(主线关卡!E:E,MATCH(主线怪物!B436&amp;主线怪物!C436,主线关卡!A:A,0)))</f>
        <v>11800</v>
      </c>
      <c r="J436" s="58">
        <v>0</v>
      </c>
      <c r="K436" s="58">
        <v>0</v>
      </c>
      <c r="L436" s="58">
        <v>0</v>
      </c>
      <c r="M436" s="58">
        <v>0</v>
      </c>
      <c r="N436" s="58">
        <v>300</v>
      </c>
      <c r="O436" s="58">
        <v>0</v>
      </c>
      <c r="P436" s="58">
        <v>0</v>
      </c>
      <c r="Q436" s="58" t="str">
        <f>IFERROR(INDEX(怪物属性参数!AD:AD,MATCH(主线怪物!E436,怪物属性参数!Q:Q,0)),IF(MOD(A436,2)=0,1303015,1301001))</f>
        <v>1301003#1302003</v>
      </c>
      <c r="R436" s="15"/>
      <c r="S436" s="58">
        <f t="shared" si="27"/>
        <v>10434</v>
      </c>
      <c r="T436" s="58">
        <f>IFERROR(INDEX(怪物属性参数!AA:AA,MATCH(主线怪物!E436,怪物属性参数!Q:Q,0)),"0")</f>
        <v>0</v>
      </c>
      <c r="U436" s="58">
        <f>IFERROR(INDEX(怪物属性参数!AB:AB,MATCH(主线怪物!E436,怪物属性参数!Q:Q,0)),"999")</f>
        <v>999</v>
      </c>
      <c r="V436" s="58">
        <f>IFERROR(INDEX(怪物属性参数!AC:AC,MATCH(主线怪物!E436,怪物属性参数!Q:Q,0)),"0")</f>
        <v>0</v>
      </c>
      <c r="W436" s="58" t="str">
        <f t="shared" si="28"/>
        <v>战斗夏玲</v>
      </c>
    </row>
    <row r="437" spans="1:23" ht="16.5" x14ac:dyDescent="0.2">
      <c r="A437" s="58">
        <f t="shared" si="29"/>
        <v>10434</v>
      </c>
      <c r="B437" s="58">
        <v>6</v>
      </c>
      <c r="C437" s="58">
        <f t="shared" si="30"/>
        <v>13</v>
      </c>
      <c r="D437" s="58" t="s">
        <v>36</v>
      </c>
      <c r="E437" s="58" t="str">
        <f>HLOOKUP(D437,主线关卡!$H:$M,MATCH(B437&amp;C437,主线关卡!$A:$A,0),FALSE)</f>
        <v>李轩辕</v>
      </c>
      <c r="F437" s="58">
        <f>INDEX(主线关卡!D:D,MATCH(主线怪物!B437&amp;主线怪物!C437,主线关卡!A:A,0))</f>
        <v>73</v>
      </c>
      <c r="G437" s="58">
        <f>INDEX(怪物基础属性模板!B:B,MATCH(主线怪物!$F437,怪物基础属性模板!$A:$A,0))*IFERROR(INDEX(怪物属性参数!R:R,MATCH(主线怪物!E437,怪物属性参数!Q:Q,0)),1)</f>
        <v>2220</v>
      </c>
      <c r="H437" s="58">
        <f>INDEX(怪物基础属性模板!C:C,MATCH(主线怪物!$F437,怪物基础属性模板!$A:$A,0))*IFERROR(INDEX(怪物属性参数!R:R,MATCH(主线怪物!E437,怪物属性参数!R:R,0)),1)</f>
        <v>1037</v>
      </c>
      <c r="I437" s="58">
        <f>INT(INDEX(怪物基础属性模板!D:D,MATCH(主线怪物!$F437,怪物基础属性模板!$A:$A,0))*IFERROR(INDEX(怪物属性参数!R:R,MATCH(主线怪物!E437,怪物属性参数!S:S,0)),1)*INDEX(主线关卡!E:E,MATCH(主线怪物!B437&amp;主线怪物!C437,主线关卡!A:A,0)))</f>
        <v>11800</v>
      </c>
      <c r="J437" s="58">
        <v>0</v>
      </c>
      <c r="K437" s="58">
        <v>0</v>
      </c>
      <c r="L437" s="58">
        <v>0</v>
      </c>
      <c r="M437" s="58">
        <v>0</v>
      </c>
      <c r="N437" s="58">
        <v>300</v>
      </c>
      <c r="O437" s="58">
        <v>0</v>
      </c>
      <c r="P437" s="58">
        <v>0</v>
      </c>
      <c r="Q437" s="58">
        <f>IFERROR(INDEX(怪物属性参数!AD:AD,MATCH(主线怪物!E437,怪物属性参数!Q:Q,0)),IF(MOD(A437,2)=0,1303015,1301001))</f>
        <v>1303005</v>
      </c>
      <c r="R437" s="15"/>
      <c r="S437" s="58" t="str">
        <f t="shared" si="27"/>
        <v>0</v>
      </c>
      <c r="T437" s="58">
        <f>IFERROR(INDEX(怪物属性参数!AA:AA,MATCH(主线怪物!E437,怪物属性参数!Q:Q,0)),"0")</f>
        <v>2</v>
      </c>
      <c r="U437" s="58">
        <f>IFERROR(INDEX(怪物属性参数!AB:AB,MATCH(主线怪物!E437,怪物属性参数!Q:Q,0)),"999")</f>
        <v>999</v>
      </c>
      <c r="V437" s="58">
        <f>IFERROR(INDEX(怪物属性参数!AC:AC,MATCH(主线怪物!E437,怪物属性参数!Q:Q,0)),"0")</f>
        <v>3</v>
      </c>
      <c r="W437" s="58" t="str">
        <f t="shared" si="28"/>
        <v>李轩辕</v>
      </c>
    </row>
    <row r="438" spans="1:23" ht="16.5" x14ac:dyDescent="0.2">
      <c r="A438" s="58">
        <f t="shared" si="29"/>
        <v>10435</v>
      </c>
      <c r="B438" s="58">
        <v>6</v>
      </c>
      <c r="C438" s="58">
        <f t="shared" si="30"/>
        <v>13</v>
      </c>
      <c r="D438" s="58" t="s">
        <v>40</v>
      </c>
      <c r="E438" s="58" t="str">
        <f>HLOOKUP(D438,主线关卡!$H:$M,MATCH(B438&amp;C438,主线关卡!$A:$A,0),FALSE)</f>
        <v>刘羽禅</v>
      </c>
      <c r="F438" s="58">
        <f>INDEX(主线关卡!D:D,MATCH(主线怪物!B438&amp;主线怪物!C438,主线关卡!A:A,0))</f>
        <v>73</v>
      </c>
      <c r="G438" s="58">
        <f>INDEX(怪物基础属性模板!B:B,MATCH(主线怪物!$F438,怪物基础属性模板!$A:$A,0))*IFERROR(INDEX(怪物属性参数!R:R,MATCH(主线怪物!E438,怪物属性参数!Q:Q,0)),1)</f>
        <v>2220</v>
      </c>
      <c r="H438" s="58">
        <f>INDEX(怪物基础属性模板!C:C,MATCH(主线怪物!$F438,怪物基础属性模板!$A:$A,0))*IFERROR(INDEX(怪物属性参数!R:R,MATCH(主线怪物!E438,怪物属性参数!R:R,0)),1)</f>
        <v>1037</v>
      </c>
      <c r="I438" s="58">
        <f>INT(INDEX(怪物基础属性模板!D:D,MATCH(主线怪物!$F438,怪物基础属性模板!$A:$A,0))*IFERROR(INDEX(怪物属性参数!R:R,MATCH(主线怪物!E438,怪物属性参数!S:S,0)),1)*INDEX(主线关卡!E:E,MATCH(主线怪物!B438&amp;主线怪物!C438,主线关卡!A:A,0)))</f>
        <v>11800</v>
      </c>
      <c r="J438" s="58">
        <v>0</v>
      </c>
      <c r="K438" s="58">
        <v>0</v>
      </c>
      <c r="L438" s="58">
        <v>0</v>
      </c>
      <c r="M438" s="58">
        <v>0</v>
      </c>
      <c r="N438" s="58">
        <v>300</v>
      </c>
      <c r="O438" s="58">
        <v>0</v>
      </c>
      <c r="P438" s="58">
        <v>0</v>
      </c>
      <c r="Q438" s="58" t="str">
        <f>IFERROR(INDEX(怪物属性参数!AD:AD,MATCH(主线怪物!E438,怪物属性参数!Q:Q,0)),IF(MOD(A438,2)=0,1303015,1301001))</f>
        <v>1301005#1302005</v>
      </c>
      <c r="R438" s="15"/>
      <c r="S438" s="58">
        <f t="shared" si="27"/>
        <v>10436</v>
      </c>
      <c r="T438" s="58">
        <f>IFERROR(INDEX(怪物属性参数!AA:AA,MATCH(主线怪物!E438,怪物属性参数!Q:Q,0)),"0")</f>
        <v>0</v>
      </c>
      <c r="U438" s="58">
        <f>IFERROR(INDEX(怪物属性参数!AB:AB,MATCH(主线怪物!E438,怪物属性参数!Q:Q,0)),"999")</f>
        <v>999</v>
      </c>
      <c r="V438" s="58">
        <f>IFERROR(INDEX(怪物属性参数!AC:AC,MATCH(主线怪物!E438,怪物属性参数!Q:Q,0)),"0")</f>
        <v>0</v>
      </c>
      <c r="W438" s="58" t="str">
        <f t="shared" si="28"/>
        <v>刘羽禅</v>
      </c>
    </row>
    <row r="439" spans="1:23" ht="16.5" x14ac:dyDescent="0.2">
      <c r="A439" s="58">
        <f t="shared" si="29"/>
        <v>10436</v>
      </c>
      <c r="B439" s="58">
        <v>6</v>
      </c>
      <c r="C439" s="58">
        <f t="shared" si="30"/>
        <v>13</v>
      </c>
      <c r="D439" s="58" t="s">
        <v>37</v>
      </c>
      <c r="E439" s="58" t="str">
        <f>HLOOKUP(D439,主线关卡!$H:$M,MATCH(B439&amp;C439,主线关卡!$A:$A,0),FALSE)</f>
        <v>张飞</v>
      </c>
      <c r="F439" s="58">
        <f>INDEX(主线关卡!D:D,MATCH(主线怪物!B439&amp;主线怪物!C439,主线关卡!A:A,0))</f>
        <v>73</v>
      </c>
      <c r="G439" s="58">
        <f>INDEX(怪物基础属性模板!B:B,MATCH(主线怪物!$F439,怪物基础属性模板!$A:$A,0))*IFERROR(INDEX(怪物属性参数!R:R,MATCH(主线怪物!E439,怪物属性参数!Q:Q,0)),1)</f>
        <v>2220</v>
      </c>
      <c r="H439" s="58">
        <f>INDEX(怪物基础属性模板!C:C,MATCH(主线怪物!$F439,怪物基础属性模板!$A:$A,0))*IFERROR(INDEX(怪物属性参数!R:R,MATCH(主线怪物!E439,怪物属性参数!R:R,0)),1)</f>
        <v>1037</v>
      </c>
      <c r="I439" s="58">
        <f>INT(INDEX(怪物基础属性模板!D:D,MATCH(主线怪物!$F439,怪物基础属性模板!$A:$A,0))*IFERROR(INDEX(怪物属性参数!R:R,MATCH(主线怪物!E439,怪物属性参数!S:S,0)),1)*INDEX(主线关卡!E:E,MATCH(主线怪物!B439&amp;主线怪物!C439,主线关卡!A:A,0)))</f>
        <v>11800</v>
      </c>
      <c r="J439" s="58">
        <v>0</v>
      </c>
      <c r="K439" s="58">
        <v>0</v>
      </c>
      <c r="L439" s="58">
        <v>0</v>
      </c>
      <c r="M439" s="58">
        <v>0</v>
      </c>
      <c r="N439" s="58">
        <v>300</v>
      </c>
      <c r="O439" s="58">
        <v>0</v>
      </c>
      <c r="P439" s="58">
        <v>0</v>
      </c>
      <c r="Q439" s="58">
        <f>IFERROR(INDEX(怪物属性参数!AD:AD,MATCH(主线怪物!E439,怪物属性参数!Q:Q,0)),IF(MOD(A439,2)=0,1303015,1301001))</f>
        <v>1303011</v>
      </c>
      <c r="R439" s="15"/>
      <c r="S439" s="58" t="str">
        <f t="shared" si="27"/>
        <v>0</v>
      </c>
      <c r="T439" s="58">
        <f>IFERROR(INDEX(怪物属性参数!AA:AA,MATCH(主线怪物!E439,怪物属性参数!Q:Q,0)),"0")</f>
        <v>4</v>
      </c>
      <c r="U439" s="58">
        <f>IFERROR(INDEX(怪物属性参数!AB:AB,MATCH(主线怪物!E439,怪物属性参数!Q:Q,0)),"999")</f>
        <v>999</v>
      </c>
      <c r="V439" s="58">
        <f>IFERROR(INDEX(怪物属性参数!AC:AC,MATCH(主线怪物!E439,怪物属性参数!Q:Q,0)),"0")</f>
        <v>2</v>
      </c>
      <c r="W439" s="58" t="str">
        <f t="shared" si="28"/>
        <v>张飞</v>
      </c>
    </row>
    <row r="440" spans="1:23" ht="16.5" x14ac:dyDescent="0.2">
      <c r="A440" s="58">
        <f t="shared" si="29"/>
        <v>10437</v>
      </c>
      <c r="B440" s="58">
        <v>6</v>
      </c>
      <c r="C440" s="58">
        <f t="shared" si="30"/>
        <v>13</v>
      </c>
      <c r="D440" s="58" t="s">
        <v>41</v>
      </c>
      <c r="E440" s="58" t="str">
        <f>HLOOKUP(D440,主线关卡!$H:$M,MATCH(B440&amp;C440,主线关卡!$A:$A,0),FALSE)</f>
        <v>战斗曹焱兵</v>
      </c>
      <c r="F440" s="58">
        <f>INDEX(主线关卡!D:D,MATCH(主线怪物!B440&amp;主线怪物!C440,主线关卡!A:A,0))</f>
        <v>73</v>
      </c>
      <c r="G440" s="58">
        <f>INDEX(怪物基础属性模板!B:B,MATCH(主线怪物!$F440,怪物基础属性模板!$A:$A,0))*IFERROR(INDEX(怪物属性参数!R:R,MATCH(主线怪物!E440,怪物属性参数!Q:Q,0)),1)</f>
        <v>2220</v>
      </c>
      <c r="H440" s="58">
        <f>INDEX(怪物基础属性模板!C:C,MATCH(主线怪物!$F440,怪物基础属性模板!$A:$A,0))*IFERROR(INDEX(怪物属性参数!R:R,MATCH(主线怪物!E440,怪物属性参数!R:R,0)),1)</f>
        <v>1037</v>
      </c>
      <c r="I440" s="58">
        <f>INT(INDEX(怪物基础属性模板!D:D,MATCH(主线怪物!$F440,怪物基础属性模板!$A:$A,0))*IFERROR(INDEX(怪物属性参数!R:R,MATCH(主线怪物!E440,怪物属性参数!S:S,0)),1)*INDEX(主线关卡!E:E,MATCH(主线怪物!B440&amp;主线怪物!C440,主线关卡!A:A,0)))</f>
        <v>11800</v>
      </c>
      <c r="J440" s="58">
        <v>0</v>
      </c>
      <c r="K440" s="58">
        <v>0</v>
      </c>
      <c r="L440" s="58">
        <v>0</v>
      </c>
      <c r="M440" s="58">
        <v>0</v>
      </c>
      <c r="N440" s="58">
        <v>300</v>
      </c>
      <c r="O440" s="58">
        <v>0</v>
      </c>
      <c r="P440" s="58">
        <v>0</v>
      </c>
      <c r="Q440" s="58" t="str">
        <f>IFERROR(INDEX(怪物属性参数!AD:AD,MATCH(主线怪物!E440,怪物属性参数!Q:Q,0)),IF(MOD(A440,2)=0,1303015,1301001))</f>
        <v>1301007#1302007</v>
      </c>
      <c r="R440" s="15"/>
      <c r="S440" s="58">
        <f t="shared" si="27"/>
        <v>10438</v>
      </c>
      <c r="T440" s="58">
        <f>IFERROR(INDEX(怪物属性参数!AA:AA,MATCH(主线怪物!E440,怪物属性参数!Q:Q,0)),"0")</f>
        <v>0</v>
      </c>
      <c r="U440" s="58">
        <f>IFERROR(INDEX(怪物属性参数!AB:AB,MATCH(主线怪物!E440,怪物属性参数!Q:Q,0)),"999")</f>
        <v>999</v>
      </c>
      <c r="V440" s="58">
        <f>IFERROR(INDEX(怪物属性参数!AC:AC,MATCH(主线怪物!E440,怪物属性参数!Q:Q,0)),"0")</f>
        <v>0</v>
      </c>
      <c r="W440" s="58" t="str">
        <f t="shared" si="28"/>
        <v>战斗曹焱兵</v>
      </c>
    </row>
    <row r="441" spans="1:23" ht="16.5" x14ac:dyDescent="0.2">
      <c r="A441" s="58">
        <f t="shared" si="29"/>
        <v>10438</v>
      </c>
      <c r="B441" s="58">
        <v>6</v>
      </c>
      <c r="C441" s="58">
        <f t="shared" si="30"/>
        <v>13</v>
      </c>
      <c r="D441" s="58" t="s">
        <v>38</v>
      </c>
      <c r="E441" s="58" t="str">
        <f>HLOOKUP(D441,主线关卡!$H:$M,MATCH(B441&amp;C441,主线关卡!$A:$A,0),FALSE)</f>
        <v>夏侯惇</v>
      </c>
      <c r="F441" s="58">
        <f>INDEX(主线关卡!D:D,MATCH(主线怪物!B441&amp;主线怪物!C441,主线关卡!A:A,0))</f>
        <v>73</v>
      </c>
      <c r="G441" s="58">
        <f>INDEX(怪物基础属性模板!B:B,MATCH(主线怪物!$F441,怪物基础属性模板!$A:$A,0))*IFERROR(INDEX(怪物属性参数!R:R,MATCH(主线怪物!E441,怪物属性参数!Q:Q,0)),1)</f>
        <v>2220</v>
      </c>
      <c r="H441" s="58">
        <f>INDEX(怪物基础属性模板!C:C,MATCH(主线怪物!$F441,怪物基础属性模板!$A:$A,0))*IFERROR(INDEX(怪物属性参数!R:R,MATCH(主线怪物!E441,怪物属性参数!R:R,0)),1)</f>
        <v>1037</v>
      </c>
      <c r="I441" s="58">
        <f>INT(INDEX(怪物基础属性模板!D:D,MATCH(主线怪物!$F441,怪物基础属性模板!$A:$A,0))*IFERROR(INDEX(怪物属性参数!R:R,MATCH(主线怪物!E441,怪物属性参数!S:S,0)),1)*INDEX(主线关卡!E:E,MATCH(主线怪物!B441&amp;主线怪物!C441,主线关卡!A:A,0)))</f>
        <v>11800</v>
      </c>
      <c r="J441" s="58">
        <v>0</v>
      </c>
      <c r="K441" s="58">
        <v>0</v>
      </c>
      <c r="L441" s="58">
        <v>0</v>
      </c>
      <c r="M441" s="58">
        <v>0</v>
      </c>
      <c r="N441" s="58">
        <v>300</v>
      </c>
      <c r="O441" s="58">
        <v>0</v>
      </c>
      <c r="P441" s="58">
        <v>0</v>
      </c>
      <c r="Q441" s="58">
        <f>IFERROR(INDEX(怪物属性参数!AD:AD,MATCH(主线怪物!E441,怪物属性参数!Q:Q,0)),IF(MOD(A441,2)=0,1303015,1301001))</f>
        <v>1303012</v>
      </c>
      <c r="R441" s="15"/>
      <c r="S441" s="58" t="str">
        <f t="shared" si="27"/>
        <v>0</v>
      </c>
      <c r="T441" s="58">
        <f>IFERROR(INDEX(怪物属性参数!AA:AA,MATCH(主线怪物!E441,怪物属性参数!Q:Q,0)),"0")</f>
        <v>6</v>
      </c>
      <c r="U441" s="58">
        <f>IFERROR(INDEX(怪物属性参数!AB:AB,MATCH(主线怪物!E441,怪物属性参数!Q:Q,0)),"999")</f>
        <v>999</v>
      </c>
      <c r="V441" s="58">
        <f>IFERROR(INDEX(怪物属性参数!AC:AC,MATCH(主线怪物!E441,怪物属性参数!Q:Q,0)),"0")</f>
        <v>1</v>
      </c>
      <c r="W441" s="58" t="str">
        <f t="shared" si="28"/>
        <v>夏侯惇</v>
      </c>
    </row>
    <row r="442" spans="1:23" ht="16.5" x14ac:dyDescent="0.2">
      <c r="A442" s="58">
        <f t="shared" si="29"/>
        <v>10439</v>
      </c>
      <c r="B442" s="58">
        <v>6</v>
      </c>
      <c r="C442" s="58">
        <f t="shared" si="30"/>
        <v>14</v>
      </c>
      <c r="D442" s="58" t="s">
        <v>39</v>
      </c>
      <c r="E442" s="58" t="str">
        <f>HLOOKUP(D442,主线关卡!$H:$M,MATCH(B442&amp;C442,主线关卡!$A:$A,0),FALSE)</f>
        <v>战斗曹焱兵</v>
      </c>
      <c r="F442" s="58">
        <f>INDEX(主线关卡!D:D,MATCH(主线怪物!B442&amp;主线怪物!C442,主线关卡!A:A,0))</f>
        <v>74</v>
      </c>
      <c r="G442" s="58">
        <f>INDEX(怪物基础属性模板!B:B,MATCH(主线怪物!$F442,怪物基础属性模板!$A:$A,0))*IFERROR(INDEX(怪物属性参数!R:R,MATCH(主线怪物!E442,怪物属性参数!Q:Q,0)),1)</f>
        <v>2260</v>
      </c>
      <c r="H442" s="58">
        <f>INDEX(怪物基础属性模板!C:C,MATCH(主线怪物!$F442,怪物基础属性模板!$A:$A,0))*IFERROR(INDEX(怪物属性参数!R:R,MATCH(主线怪物!E442,怪物属性参数!R:R,0)),1)</f>
        <v>1057</v>
      </c>
      <c r="I442" s="58">
        <f>INT(INDEX(怪物基础属性模板!D:D,MATCH(主线怪物!$F442,怪物基础属性模板!$A:$A,0))*IFERROR(INDEX(怪物属性参数!R:R,MATCH(主线怪物!E442,怪物属性参数!S:S,0)),1)*INDEX(主线关卡!E:E,MATCH(主线怪物!B442&amp;主线怪物!C442,主线关卡!A:A,0)))</f>
        <v>12000</v>
      </c>
      <c r="J442" s="58">
        <v>0</v>
      </c>
      <c r="K442" s="58">
        <v>0</v>
      </c>
      <c r="L442" s="58">
        <v>0</v>
      </c>
      <c r="M442" s="58">
        <v>0</v>
      </c>
      <c r="N442" s="58">
        <v>300</v>
      </c>
      <c r="O442" s="58">
        <v>0</v>
      </c>
      <c r="P442" s="58">
        <v>0</v>
      </c>
      <c r="Q442" s="58" t="str">
        <f>IFERROR(INDEX(怪物属性参数!AD:AD,MATCH(主线怪物!E442,怪物属性参数!Q:Q,0)),IF(MOD(A442,2)=0,1303015,1301001))</f>
        <v>1301007#1302007</v>
      </c>
      <c r="R442" s="15"/>
      <c r="S442" s="58">
        <f t="shared" si="27"/>
        <v>10440</v>
      </c>
      <c r="T442" s="58">
        <f>IFERROR(INDEX(怪物属性参数!AA:AA,MATCH(主线怪物!E442,怪物属性参数!Q:Q,0)),"0")</f>
        <v>0</v>
      </c>
      <c r="U442" s="58">
        <f>IFERROR(INDEX(怪物属性参数!AB:AB,MATCH(主线怪物!E442,怪物属性参数!Q:Q,0)),"999")</f>
        <v>999</v>
      </c>
      <c r="V442" s="58">
        <f>IFERROR(INDEX(怪物属性参数!AC:AC,MATCH(主线怪物!E442,怪物属性参数!Q:Q,0)),"0")</f>
        <v>0</v>
      </c>
      <c r="W442" s="58" t="str">
        <f t="shared" si="28"/>
        <v>战斗曹焱兵</v>
      </c>
    </row>
    <row r="443" spans="1:23" ht="16.5" x14ac:dyDescent="0.2">
      <c r="A443" s="58">
        <f t="shared" si="29"/>
        <v>10440</v>
      </c>
      <c r="B443" s="58">
        <v>6</v>
      </c>
      <c r="C443" s="58">
        <f t="shared" si="30"/>
        <v>14</v>
      </c>
      <c r="D443" s="58" t="s">
        <v>36</v>
      </c>
      <c r="E443" s="58" t="str">
        <f>HLOOKUP(D443,主线关卡!$H:$M,MATCH(B443&amp;C443,主线关卡!$A:$A,0),FALSE)</f>
        <v>张郃</v>
      </c>
      <c r="F443" s="58">
        <f>INDEX(主线关卡!D:D,MATCH(主线怪物!B443&amp;主线怪物!C443,主线关卡!A:A,0))</f>
        <v>74</v>
      </c>
      <c r="G443" s="58">
        <f>INDEX(怪物基础属性模板!B:B,MATCH(主线怪物!$F443,怪物基础属性模板!$A:$A,0))*IFERROR(INDEX(怪物属性参数!R:R,MATCH(主线怪物!E443,怪物属性参数!Q:Q,0)),1)</f>
        <v>2260</v>
      </c>
      <c r="H443" s="58">
        <f>INDEX(怪物基础属性模板!C:C,MATCH(主线怪物!$F443,怪物基础属性模板!$A:$A,0))*IFERROR(INDEX(怪物属性参数!R:R,MATCH(主线怪物!E443,怪物属性参数!R:R,0)),1)</f>
        <v>1057</v>
      </c>
      <c r="I443" s="58">
        <f>INT(INDEX(怪物基础属性模板!D:D,MATCH(主线怪物!$F443,怪物基础属性模板!$A:$A,0))*IFERROR(INDEX(怪物属性参数!R:R,MATCH(主线怪物!E443,怪物属性参数!S:S,0)),1)*INDEX(主线关卡!E:E,MATCH(主线怪物!B443&amp;主线怪物!C443,主线关卡!A:A,0)))</f>
        <v>12000</v>
      </c>
      <c r="J443" s="58">
        <v>0</v>
      </c>
      <c r="K443" s="58">
        <v>0</v>
      </c>
      <c r="L443" s="58">
        <v>0</v>
      </c>
      <c r="M443" s="58">
        <v>0</v>
      </c>
      <c r="N443" s="58">
        <v>300</v>
      </c>
      <c r="O443" s="58">
        <v>0</v>
      </c>
      <c r="P443" s="58">
        <v>0</v>
      </c>
      <c r="Q443" s="58">
        <f>IFERROR(INDEX(怪物属性参数!AD:AD,MATCH(主线怪物!E443,怪物属性参数!Q:Q,0)),IF(MOD(A443,2)=0,1303015,1301001))</f>
        <v>1303010</v>
      </c>
      <c r="R443" s="15"/>
      <c r="S443" s="58" t="str">
        <f t="shared" si="27"/>
        <v>0</v>
      </c>
      <c r="T443" s="58">
        <f>IFERROR(INDEX(怪物属性参数!AA:AA,MATCH(主线怪物!E443,怪物属性参数!Q:Q,0)),"0")</f>
        <v>6</v>
      </c>
      <c r="U443" s="58">
        <f>IFERROR(INDEX(怪物属性参数!AB:AB,MATCH(主线怪物!E443,怪物属性参数!Q:Q,0)),"999")</f>
        <v>999</v>
      </c>
      <c r="V443" s="58">
        <f>IFERROR(INDEX(怪物属性参数!AC:AC,MATCH(主线怪物!E443,怪物属性参数!Q:Q,0)),"0")</f>
        <v>3</v>
      </c>
      <c r="W443" s="58" t="str">
        <f t="shared" si="28"/>
        <v>张郃</v>
      </c>
    </row>
    <row r="444" spans="1:23" ht="16.5" x14ac:dyDescent="0.2">
      <c r="A444" s="58">
        <f t="shared" si="29"/>
        <v>10441</v>
      </c>
      <c r="B444" s="58">
        <v>6</v>
      </c>
      <c r="C444" s="58">
        <f t="shared" si="30"/>
        <v>14</v>
      </c>
      <c r="D444" s="58" t="s">
        <v>40</v>
      </c>
      <c r="E444" s="58" t="str">
        <f>HLOOKUP(D444,主线关卡!$H:$M,MATCH(B444&amp;C444,主线关卡!$A:$A,0),FALSE)</f>
        <v>项昆仑</v>
      </c>
      <c r="F444" s="58">
        <f>INDEX(主线关卡!D:D,MATCH(主线怪物!B444&amp;主线怪物!C444,主线关卡!A:A,0))</f>
        <v>74</v>
      </c>
      <c r="G444" s="58">
        <f>INDEX(怪物基础属性模板!B:B,MATCH(主线怪物!$F444,怪物基础属性模板!$A:$A,0))*IFERROR(INDEX(怪物属性参数!R:R,MATCH(主线怪物!E444,怪物属性参数!Q:Q,0)),1)</f>
        <v>2260</v>
      </c>
      <c r="H444" s="58">
        <f>INDEX(怪物基础属性模板!C:C,MATCH(主线怪物!$F444,怪物基础属性模板!$A:$A,0))*IFERROR(INDEX(怪物属性参数!R:R,MATCH(主线怪物!E444,怪物属性参数!R:R,0)),1)</f>
        <v>1057</v>
      </c>
      <c r="I444" s="58">
        <f>INT(INDEX(怪物基础属性模板!D:D,MATCH(主线怪物!$F444,怪物基础属性模板!$A:$A,0))*IFERROR(INDEX(怪物属性参数!R:R,MATCH(主线怪物!E444,怪物属性参数!S:S,0)),1)*INDEX(主线关卡!E:E,MATCH(主线怪物!B444&amp;主线怪物!C444,主线关卡!A:A,0)))</f>
        <v>12000</v>
      </c>
      <c r="J444" s="58">
        <v>0</v>
      </c>
      <c r="K444" s="58">
        <v>0</v>
      </c>
      <c r="L444" s="58">
        <v>0</v>
      </c>
      <c r="M444" s="58">
        <v>0</v>
      </c>
      <c r="N444" s="58">
        <v>300</v>
      </c>
      <c r="O444" s="58">
        <v>0</v>
      </c>
      <c r="P444" s="58">
        <v>0</v>
      </c>
      <c r="Q444" s="58" t="str">
        <f>IFERROR(INDEX(怪物属性参数!AD:AD,MATCH(主线怪物!E444,怪物属性参数!Q:Q,0)),IF(MOD(A444,2)=0,1303015,1301001))</f>
        <v>1301004#1302004</v>
      </c>
      <c r="R444" s="15"/>
      <c r="S444" s="58">
        <f t="shared" si="27"/>
        <v>10442</v>
      </c>
      <c r="T444" s="58">
        <f>IFERROR(INDEX(怪物属性参数!AA:AA,MATCH(主线怪物!E444,怪物属性参数!Q:Q,0)),"0")</f>
        <v>0</v>
      </c>
      <c r="U444" s="58">
        <f>IFERROR(INDEX(怪物属性参数!AB:AB,MATCH(主线怪物!E444,怪物属性参数!Q:Q,0)),"999")</f>
        <v>999</v>
      </c>
      <c r="V444" s="58">
        <f>IFERROR(INDEX(怪物属性参数!AC:AC,MATCH(主线怪物!E444,怪物属性参数!Q:Q,0)),"0")</f>
        <v>0</v>
      </c>
      <c r="W444" s="58" t="str">
        <f t="shared" si="28"/>
        <v>项昆仑</v>
      </c>
    </row>
    <row r="445" spans="1:23" ht="16.5" x14ac:dyDescent="0.2">
      <c r="A445" s="58">
        <f t="shared" si="29"/>
        <v>10442</v>
      </c>
      <c r="B445" s="58">
        <v>6</v>
      </c>
      <c r="C445" s="58">
        <f t="shared" si="30"/>
        <v>14</v>
      </c>
      <c r="D445" s="58" t="s">
        <v>37</v>
      </c>
      <c r="E445" s="58" t="str">
        <f>HLOOKUP(D445,主线关卡!$H:$M,MATCH(B445&amp;C445,主线关卡!$A:$A,0),FALSE)</f>
        <v>项羽</v>
      </c>
      <c r="F445" s="58">
        <f>INDEX(主线关卡!D:D,MATCH(主线怪物!B445&amp;主线怪物!C445,主线关卡!A:A,0))</f>
        <v>74</v>
      </c>
      <c r="G445" s="58">
        <f>INDEX(怪物基础属性模板!B:B,MATCH(主线怪物!$F445,怪物基础属性模板!$A:$A,0))*IFERROR(INDEX(怪物属性参数!R:R,MATCH(主线怪物!E445,怪物属性参数!Q:Q,0)),1)</f>
        <v>2260</v>
      </c>
      <c r="H445" s="58">
        <f>INDEX(怪物基础属性模板!C:C,MATCH(主线怪物!$F445,怪物基础属性模板!$A:$A,0))*IFERROR(INDEX(怪物属性参数!R:R,MATCH(主线怪物!E445,怪物属性参数!R:R,0)),1)</f>
        <v>1057</v>
      </c>
      <c r="I445" s="58">
        <f>INT(INDEX(怪物基础属性模板!D:D,MATCH(主线怪物!$F445,怪物基础属性模板!$A:$A,0))*IFERROR(INDEX(怪物属性参数!R:R,MATCH(主线怪物!E445,怪物属性参数!S:S,0)),1)*INDEX(主线关卡!E:E,MATCH(主线怪物!B445&amp;主线怪物!C445,主线关卡!A:A,0)))</f>
        <v>12000</v>
      </c>
      <c r="J445" s="58">
        <v>0</v>
      </c>
      <c r="K445" s="58">
        <v>0</v>
      </c>
      <c r="L445" s="58">
        <v>0</v>
      </c>
      <c r="M445" s="58">
        <v>0</v>
      </c>
      <c r="N445" s="58">
        <v>300</v>
      </c>
      <c r="O445" s="58">
        <v>0</v>
      </c>
      <c r="P445" s="58">
        <v>0</v>
      </c>
      <c r="Q445" s="58">
        <f>IFERROR(INDEX(怪物属性参数!AD:AD,MATCH(主线怪物!E445,怪物属性参数!Q:Q,0)),IF(MOD(A445,2)=0,1303015,1301001))</f>
        <v>1303006</v>
      </c>
      <c r="R445" s="15"/>
      <c r="S445" s="58" t="str">
        <f t="shared" si="27"/>
        <v>0</v>
      </c>
      <c r="T445" s="58">
        <f>IFERROR(INDEX(怪物属性参数!AA:AA,MATCH(主线怪物!E445,怪物属性参数!Q:Q,0)),"0")</f>
        <v>6</v>
      </c>
      <c r="U445" s="58">
        <f>IFERROR(INDEX(怪物属性参数!AB:AB,MATCH(主线怪物!E445,怪物属性参数!Q:Q,0)),"999")</f>
        <v>999</v>
      </c>
      <c r="V445" s="58">
        <f>IFERROR(INDEX(怪物属性参数!AC:AC,MATCH(主线怪物!E445,怪物属性参数!Q:Q,0)),"0")</f>
        <v>2</v>
      </c>
      <c r="W445" s="58" t="str">
        <f t="shared" si="28"/>
        <v>项羽</v>
      </c>
    </row>
    <row r="446" spans="1:23" ht="16.5" x14ac:dyDescent="0.2">
      <c r="A446" s="58">
        <f t="shared" si="29"/>
        <v>10443</v>
      </c>
      <c r="B446" s="58">
        <v>6</v>
      </c>
      <c r="C446" s="58">
        <f t="shared" si="30"/>
        <v>14</v>
      </c>
      <c r="D446" s="58" t="s">
        <v>41</v>
      </c>
      <c r="E446" s="58" t="str">
        <f>HLOOKUP(D446,主线关卡!$H:$M,MATCH(B446&amp;C446,主线关卡!$A:$A,0),FALSE)</f>
        <v>刘羽禅</v>
      </c>
      <c r="F446" s="58">
        <f>INDEX(主线关卡!D:D,MATCH(主线怪物!B446&amp;主线怪物!C446,主线关卡!A:A,0))</f>
        <v>74</v>
      </c>
      <c r="G446" s="58">
        <f>INDEX(怪物基础属性模板!B:B,MATCH(主线怪物!$F446,怪物基础属性模板!$A:$A,0))*IFERROR(INDEX(怪物属性参数!R:R,MATCH(主线怪物!E446,怪物属性参数!Q:Q,0)),1)</f>
        <v>2260</v>
      </c>
      <c r="H446" s="58">
        <f>INDEX(怪物基础属性模板!C:C,MATCH(主线怪物!$F446,怪物基础属性模板!$A:$A,0))*IFERROR(INDEX(怪物属性参数!R:R,MATCH(主线怪物!E446,怪物属性参数!R:R,0)),1)</f>
        <v>1057</v>
      </c>
      <c r="I446" s="58">
        <f>INT(INDEX(怪物基础属性模板!D:D,MATCH(主线怪物!$F446,怪物基础属性模板!$A:$A,0))*IFERROR(INDEX(怪物属性参数!R:R,MATCH(主线怪物!E446,怪物属性参数!S:S,0)),1)*INDEX(主线关卡!E:E,MATCH(主线怪物!B446&amp;主线怪物!C446,主线关卡!A:A,0)))</f>
        <v>12000</v>
      </c>
      <c r="J446" s="58">
        <v>0</v>
      </c>
      <c r="K446" s="58">
        <v>0</v>
      </c>
      <c r="L446" s="58">
        <v>0</v>
      </c>
      <c r="M446" s="58">
        <v>0</v>
      </c>
      <c r="N446" s="58">
        <v>300</v>
      </c>
      <c r="O446" s="58">
        <v>0</v>
      </c>
      <c r="P446" s="58">
        <v>0</v>
      </c>
      <c r="Q446" s="58" t="str">
        <f>IFERROR(INDEX(怪物属性参数!AD:AD,MATCH(主线怪物!E446,怪物属性参数!Q:Q,0)),IF(MOD(A446,2)=0,1303015,1301001))</f>
        <v>1301005#1302005</v>
      </c>
      <c r="R446" s="15"/>
      <c r="S446" s="58">
        <f t="shared" si="27"/>
        <v>10444</v>
      </c>
      <c r="T446" s="58">
        <f>IFERROR(INDEX(怪物属性参数!AA:AA,MATCH(主线怪物!E446,怪物属性参数!Q:Q,0)),"0")</f>
        <v>0</v>
      </c>
      <c r="U446" s="58">
        <f>IFERROR(INDEX(怪物属性参数!AB:AB,MATCH(主线怪物!E446,怪物属性参数!Q:Q,0)),"999")</f>
        <v>999</v>
      </c>
      <c r="V446" s="58">
        <f>IFERROR(INDEX(怪物属性参数!AC:AC,MATCH(主线怪物!E446,怪物属性参数!Q:Q,0)),"0")</f>
        <v>0</v>
      </c>
      <c r="W446" s="58" t="str">
        <f t="shared" si="28"/>
        <v>刘羽禅</v>
      </c>
    </row>
    <row r="447" spans="1:23" ht="16.5" x14ac:dyDescent="0.2">
      <c r="A447" s="58">
        <f t="shared" si="29"/>
        <v>10444</v>
      </c>
      <c r="B447" s="58">
        <v>6</v>
      </c>
      <c r="C447" s="58">
        <f t="shared" si="30"/>
        <v>14</v>
      </c>
      <c r="D447" s="58" t="s">
        <v>38</v>
      </c>
      <c r="E447" s="58" t="str">
        <f>HLOOKUP(D447,主线关卡!$H:$M,MATCH(B447&amp;C447,主线关卡!$A:$A,0),FALSE)</f>
        <v>关羽</v>
      </c>
      <c r="F447" s="58">
        <f>INDEX(主线关卡!D:D,MATCH(主线怪物!B447&amp;主线怪物!C447,主线关卡!A:A,0))</f>
        <v>74</v>
      </c>
      <c r="G447" s="58">
        <f>INDEX(怪物基础属性模板!B:B,MATCH(主线怪物!$F447,怪物基础属性模板!$A:$A,0))*IFERROR(INDEX(怪物属性参数!R:R,MATCH(主线怪物!E447,怪物属性参数!Q:Q,0)),1)</f>
        <v>2260</v>
      </c>
      <c r="H447" s="58">
        <f>INDEX(怪物基础属性模板!C:C,MATCH(主线怪物!$F447,怪物基础属性模板!$A:$A,0))*IFERROR(INDEX(怪物属性参数!R:R,MATCH(主线怪物!E447,怪物属性参数!R:R,0)),1)</f>
        <v>1057</v>
      </c>
      <c r="I447" s="58">
        <f>INT(INDEX(怪物基础属性模板!D:D,MATCH(主线怪物!$F447,怪物基础属性模板!$A:$A,0))*IFERROR(INDEX(怪物属性参数!R:R,MATCH(主线怪物!E447,怪物属性参数!S:S,0)),1)*INDEX(主线关卡!E:E,MATCH(主线怪物!B447&amp;主线怪物!C447,主线关卡!A:A,0)))</f>
        <v>12000</v>
      </c>
      <c r="J447" s="58">
        <v>0</v>
      </c>
      <c r="K447" s="58">
        <v>0</v>
      </c>
      <c r="L447" s="58">
        <v>0</v>
      </c>
      <c r="M447" s="58">
        <v>0</v>
      </c>
      <c r="N447" s="58">
        <v>300</v>
      </c>
      <c r="O447" s="58">
        <v>0</v>
      </c>
      <c r="P447" s="58">
        <v>0</v>
      </c>
      <c r="Q447" s="58">
        <f>IFERROR(INDEX(怪物属性参数!AD:AD,MATCH(主线怪物!E447,怪物属性参数!Q:Q,0)),IF(MOD(A447,2)=0,1303015,1301001))</f>
        <v>1303001</v>
      </c>
      <c r="R447" s="15"/>
      <c r="S447" s="58" t="str">
        <f t="shared" si="27"/>
        <v>0</v>
      </c>
      <c r="T447" s="58">
        <f>IFERROR(INDEX(怪物属性参数!AA:AA,MATCH(主线怪物!E447,怪物属性参数!Q:Q,0)),"0")</f>
        <v>6</v>
      </c>
      <c r="U447" s="58">
        <f>IFERROR(INDEX(怪物属性参数!AB:AB,MATCH(主线怪物!E447,怪物属性参数!Q:Q,0)),"999")</f>
        <v>999</v>
      </c>
      <c r="V447" s="58">
        <f>IFERROR(INDEX(怪物属性参数!AC:AC,MATCH(主线怪物!E447,怪物属性参数!Q:Q,0)),"0")</f>
        <v>1</v>
      </c>
      <c r="W447" s="58" t="str">
        <f t="shared" si="28"/>
        <v>关羽</v>
      </c>
    </row>
    <row r="448" spans="1:23" ht="16.5" x14ac:dyDescent="0.2">
      <c r="A448" s="58">
        <f t="shared" si="29"/>
        <v>10445</v>
      </c>
      <c r="B448" s="58">
        <v>6</v>
      </c>
      <c r="C448" s="58">
        <f t="shared" si="30"/>
        <v>15</v>
      </c>
      <c r="D448" s="58" t="s">
        <v>39</v>
      </c>
      <c r="E448" s="58" t="str">
        <f>HLOOKUP(D448,主线关卡!$H:$M,MATCH(B448&amp;C448,主线关卡!$A:$A,0),FALSE)</f>
        <v/>
      </c>
      <c r="F448" s="58">
        <f>INDEX(主线关卡!D:D,MATCH(主线怪物!B448&amp;主线怪物!C448,主线关卡!A:A,0))</f>
        <v>75</v>
      </c>
      <c r="G448" s="58">
        <f>INDEX(怪物基础属性模板!B:B,MATCH(主线怪物!$F448,怪物基础属性模板!$A:$A,0))*IFERROR(INDEX(怪物属性参数!R:R,MATCH(主线怪物!E448,怪物属性参数!Q:Q,0)),1)</f>
        <v>2300</v>
      </c>
      <c r="H448" s="58">
        <f>INDEX(怪物基础属性模板!C:C,MATCH(主线怪物!$F448,怪物基础属性模板!$A:$A,0))*IFERROR(INDEX(怪物属性参数!R:R,MATCH(主线怪物!E448,怪物属性参数!R:R,0)),1)</f>
        <v>1077</v>
      </c>
      <c r="I448" s="58">
        <f>INT(INDEX(怪物基础属性模板!D:D,MATCH(主线怪物!$F448,怪物基础属性模板!$A:$A,0))*IFERROR(INDEX(怪物属性参数!R:R,MATCH(主线怪物!E448,怪物属性参数!S:S,0)),1)*INDEX(主线关卡!E:E,MATCH(主线怪物!B448&amp;主线怪物!C448,主线关卡!A:A,0)))</f>
        <v>12200</v>
      </c>
      <c r="J448" s="58">
        <v>0</v>
      </c>
      <c r="K448" s="58">
        <v>0</v>
      </c>
      <c r="L448" s="58">
        <v>0</v>
      </c>
      <c r="M448" s="58">
        <v>0</v>
      </c>
      <c r="N448" s="58">
        <v>300</v>
      </c>
      <c r="O448" s="58">
        <v>0</v>
      </c>
      <c r="P448" s="58">
        <v>0</v>
      </c>
      <c r="Q448" s="58">
        <f>IFERROR(INDEX(怪物属性参数!AD:AD,MATCH(主线怪物!E448,怪物属性参数!Q:Q,0)),IF(MOD(A448,2)=0,1303015,1301001))</f>
        <v>1301001</v>
      </c>
      <c r="R448" s="15"/>
      <c r="S448" s="58" t="str">
        <f t="shared" si="27"/>
        <v>0</v>
      </c>
      <c r="T448" s="58" t="str">
        <f>IFERROR(INDEX(怪物属性参数!AA:AA,MATCH(主线怪物!E448,怪物属性参数!Q:Q,0)),"0")</f>
        <v>0</v>
      </c>
      <c r="U448" s="58" t="str">
        <f>IFERROR(INDEX(怪物属性参数!AB:AB,MATCH(主线怪物!E448,怪物属性参数!Q:Q,0)),"999")</f>
        <v>999</v>
      </c>
      <c r="V448" s="58" t="str">
        <f>IFERROR(INDEX(怪物属性参数!AC:AC,MATCH(主线怪物!E448,怪物属性参数!Q:Q,0)),"0")</f>
        <v>0</v>
      </c>
      <c r="W448" s="58" t="str">
        <f t="shared" si="28"/>
        <v>常服曹焱兵</v>
      </c>
    </row>
    <row r="449" spans="1:23" ht="16.5" x14ac:dyDescent="0.2">
      <c r="A449" s="58">
        <f t="shared" si="29"/>
        <v>10446</v>
      </c>
      <c r="B449" s="58">
        <v>6</v>
      </c>
      <c r="C449" s="58">
        <f t="shared" si="30"/>
        <v>15</v>
      </c>
      <c r="D449" s="58" t="s">
        <v>36</v>
      </c>
      <c r="E449" s="58" t="str">
        <f>HLOOKUP(D449,主线关卡!$H:$M,MATCH(B449&amp;C449,主线关卡!$A:$A,0),FALSE)</f>
        <v/>
      </c>
      <c r="F449" s="58">
        <f>INDEX(主线关卡!D:D,MATCH(主线怪物!B449&amp;主线怪物!C449,主线关卡!A:A,0))</f>
        <v>75</v>
      </c>
      <c r="G449" s="58">
        <f>INDEX(怪物基础属性模板!B:B,MATCH(主线怪物!$F449,怪物基础属性模板!$A:$A,0))*IFERROR(INDEX(怪物属性参数!R:R,MATCH(主线怪物!E449,怪物属性参数!Q:Q,0)),1)</f>
        <v>2300</v>
      </c>
      <c r="H449" s="58">
        <f>INDEX(怪物基础属性模板!C:C,MATCH(主线怪物!$F449,怪物基础属性模板!$A:$A,0))*IFERROR(INDEX(怪物属性参数!R:R,MATCH(主线怪物!E449,怪物属性参数!R:R,0)),1)</f>
        <v>1077</v>
      </c>
      <c r="I449" s="58">
        <f>INT(INDEX(怪物基础属性模板!D:D,MATCH(主线怪物!$F449,怪物基础属性模板!$A:$A,0))*IFERROR(INDEX(怪物属性参数!R:R,MATCH(主线怪物!E449,怪物属性参数!S:S,0)),1)*INDEX(主线关卡!E:E,MATCH(主线怪物!B449&amp;主线怪物!C449,主线关卡!A:A,0)))</f>
        <v>12200</v>
      </c>
      <c r="J449" s="58">
        <v>0</v>
      </c>
      <c r="K449" s="58">
        <v>0</v>
      </c>
      <c r="L449" s="58">
        <v>0</v>
      </c>
      <c r="M449" s="58">
        <v>0</v>
      </c>
      <c r="N449" s="58">
        <v>300</v>
      </c>
      <c r="O449" s="58">
        <v>0</v>
      </c>
      <c r="P449" s="58">
        <v>0</v>
      </c>
      <c r="Q449" s="58">
        <f>IFERROR(INDEX(怪物属性参数!AD:AD,MATCH(主线怪物!E449,怪物属性参数!Q:Q,0)),IF(MOD(A449,2)=0,1303015,1301001))</f>
        <v>1303015</v>
      </c>
      <c r="R449" s="15"/>
      <c r="S449" s="58" t="str">
        <f t="shared" si="27"/>
        <v>0</v>
      </c>
      <c r="T449" s="58" t="str">
        <f>IFERROR(INDEX(怪物属性参数!AA:AA,MATCH(主线怪物!E449,怪物属性参数!Q:Q,0)),"0")</f>
        <v>0</v>
      </c>
      <c r="U449" s="58" t="str">
        <f>IFERROR(INDEX(怪物属性参数!AB:AB,MATCH(主线怪物!E449,怪物属性参数!Q:Q,0)),"999")</f>
        <v>999</v>
      </c>
      <c r="V449" s="58" t="str">
        <f>IFERROR(INDEX(怪物属性参数!AC:AC,MATCH(主线怪物!E449,怪物属性参数!Q:Q,0)),"0")</f>
        <v>0</v>
      </c>
      <c r="W449" s="58" t="str">
        <f t="shared" si="28"/>
        <v>于禁</v>
      </c>
    </row>
    <row r="450" spans="1:23" ht="16.5" x14ac:dyDescent="0.2">
      <c r="A450" s="58">
        <f t="shared" si="29"/>
        <v>10447</v>
      </c>
      <c r="B450" s="58">
        <v>6</v>
      </c>
      <c r="C450" s="58">
        <f t="shared" si="30"/>
        <v>15</v>
      </c>
      <c r="D450" s="58" t="s">
        <v>40</v>
      </c>
      <c r="E450" s="58" t="str">
        <f>HLOOKUP(D450,主线关卡!$H:$M,MATCH(B450&amp;C450,主线关卡!$A:$A,0),FALSE)</f>
        <v/>
      </c>
      <c r="F450" s="58">
        <f>INDEX(主线关卡!D:D,MATCH(主线怪物!B450&amp;主线怪物!C450,主线关卡!A:A,0))</f>
        <v>75</v>
      </c>
      <c r="G450" s="58">
        <f>INDEX(怪物基础属性模板!B:B,MATCH(主线怪物!$F450,怪物基础属性模板!$A:$A,0))*IFERROR(INDEX(怪物属性参数!R:R,MATCH(主线怪物!E450,怪物属性参数!Q:Q,0)),1)</f>
        <v>2300</v>
      </c>
      <c r="H450" s="58">
        <f>INDEX(怪物基础属性模板!C:C,MATCH(主线怪物!$F450,怪物基础属性模板!$A:$A,0))*IFERROR(INDEX(怪物属性参数!R:R,MATCH(主线怪物!E450,怪物属性参数!R:R,0)),1)</f>
        <v>1077</v>
      </c>
      <c r="I450" s="58">
        <f>INT(INDEX(怪物基础属性模板!D:D,MATCH(主线怪物!$F450,怪物基础属性模板!$A:$A,0))*IFERROR(INDEX(怪物属性参数!R:R,MATCH(主线怪物!E450,怪物属性参数!S:S,0)),1)*INDEX(主线关卡!E:E,MATCH(主线怪物!B450&amp;主线怪物!C450,主线关卡!A:A,0)))</f>
        <v>12200</v>
      </c>
      <c r="J450" s="58">
        <v>0</v>
      </c>
      <c r="K450" s="58">
        <v>0</v>
      </c>
      <c r="L450" s="58">
        <v>0</v>
      </c>
      <c r="M450" s="58">
        <v>0</v>
      </c>
      <c r="N450" s="58">
        <v>300</v>
      </c>
      <c r="O450" s="58">
        <v>0</v>
      </c>
      <c r="P450" s="58">
        <v>0</v>
      </c>
      <c r="Q450" s="58">
        <f>IFERROR(INDEX(怪物属性参数!AD:AD,MATCH(主线怪物!E450,怪物属性参数!Q:Q,0)),IF(MOD(A450,2)=0,1303015,1301001))</f>
        <v>1301001</v>
      </c>
      <c r="R450" s="15"/>
      <c r="S450" s="58" t="str">
        <f t="shared" si="27"/>
        <v>0</v>
      </c>
      <c r="T450" s="58" t="str">
        <f>IFERROR(INDEX(怪物属性参数!AA:AA,MATCH(主线怪物!E450,怪物属性参数!Q:Q,0)),"0")</f>
        <v>0</v>
      </c>
      <c r="U450" s="58" t="str">
        <f>IFERROR(INDEX(怪物属性参数!AB:AB,MATCH(主线怪物!E450,怪物属性参数!Q:Q,0)),"999")</f>
        <v>999</v>
      </c>
      <c r="V450" s="58" t="str">
        <f>IFERROR(INDEX(怪物属性参数!AC:AC,MATCH(主线怪物!E450,怪物属性参数!Q:Q,0)),"0")</f>
        <v>0</v>
      </c>
      <c r="W450" s="58" t="str">
        <f t="shared" si="28"/>
        <v>常服曹焱兵</v>
      </c>
    </row>
    <row r="451" spans="1:23" ht="16.5" x14ac:dyDescent="0.2">
      <c r="A451" s="58">
        <f t="shared" si="29"/>
        <v>10448</v>
      </c>
      <c r="B451" s="58">
        <v>6</v>
      </c>
      <c r="C451" s="58">
        <f t="shared" si="30"/>
        <v>15</v>
      </c>
      <c r="D451" s="58" t="s">
        <v>37</v>
      </c>
      <c r="E451" s="58" t="str">
        <f>HLOOKUP(D451,主线关卡!$H:$M,MATCH(B451&amp;C451,主线关卡!$A:$A,0),FALSE)</f>
        <v/>
      </c>
      <c r="F451" s="58">
        <f>INDEX(主线关卡!D:D,MATCH(主线怪物!B451&amp;主线怪物!C451,主线关卡!A:A,0))</f>
        <v>75</v>
      </c>
      <c r="G451" s="58">
        <f>INDEX(怪物基础属性模板!B:B,MATCH(主线怪物!$F451,怪物基础属性模板!$A:$A,0))*IFERROR(INDEX(怪物属性参数!R:R,MATCH(主线怪物!E451,怪物属性参数!Q:Q,0)),1)</f>
        <v>2300</v>
      </c>
      <c r="H451" s="58">
        <f>INDEX(怪物基础属性模板!C:C,MATCH(主线怪物!$F451,怪物基础属性模板!$A:$A,0))*IFERROR(INDEX(怪物属性参数!R:R,MATCH(主线怪物!E451,怪物属性参数!R:R,0)),1)</f>
        <v>1077</v>
      </c>
      <c r="I451" s="58">
        <f>INT(INDEX(怪物基础属性模板!D:D,MATCH(主线怪物!$F451,怪物基础属性模板!$A:$A,0))*IFERROR(INDEX(怪物属性参数!R:R,MATCH(主线怪物!E451,怪物属性参数!S:S,0)),1)*INDEX(主线关卡!E:E,MATCH(主线怪物!B451&amp;主线怪物!C451,主线关卡!A:A,0)))</f>
        <v>12200</v>
      </c>
      <c r="J451" s="58">
        <v>0</v>
      </c>
      <c r="K451" s="58">
        <v>0</v>
      </c>
      <c r="L451" s="58">
        <v>0</v>
      </c>
      <c r="M451" s="58">
        <v>0</v>
      </c>
      <c r="N451" s="58">
        <v>300</v>
      </c>
      <c r="O451" s="58">
        <v>0</v>
      </c>
      <c r="P451" s="58">
        <v>0</v>
      </c>
      <c r="Q451" s="58">
        <f>IFERROR(INDEX(怪物属性参数!AD:AD,MATCH(主线怪物!E451,怪物属性参数!Q:Q,0)),IF(MOD(A451,2)=0,1303015,1301001))</f>
        <v>1303015</v>
      </c>
      <c r="R451" s="15"/>
      <c r="S451" s="58" t="str">
        <f t="shared" si="27"/>
        <v>0</v>
      </c>
      <c r="T451" s="58" t="str">
        <f>IFERROR(INDEX(怪物属性参数!AA:AA,MATCH(主线怪物!E451,怪物属性参数!Q:Q,0)),"0")</f>
        <v>0</v>
      </c>
      <c r="U451" s="58" t="str">
        <f>IFERROR(INDEX(怪物属性参数!AB:AB,MATCH(主线怪物!E451,怪物属性参数!Q:Q,0)),"999")</f>
        <v>999</v>
      </c>
      <c r="V451" s="58" t="str">
        <f>IFERROR(INDEX(怪物属性参数!AC:AC,MATCH(主线怪物!E451,怪物属性参数!Q:Q,0)),"0")</f>
        <v>0</v>
      </c>
      <c r="W451" s="58" t="str">
        <f t="shared" si="28"/>
        <v>于禁</v>
      </c>
    </row>
    <row r="452" spans="1:23" ht="16.5" x14ac:dyDescent="0.2">
      <c r="A452" s="58">
        <f t="shared" si="29"/>
        <v>10449</v>
      </c>
      <c r="B452" s="58">
        <v>6</v>
      </c>
      <c r="C452" s="58">
        <f t="shared" si="30"/>
        <v>15</v>
      </c>
      <c r="D452" s="58" t="s">
        <v>41</v>
      </c>
      <c r="E452" s="58" t="str">
        <f>HLOOKUP(D452,主线关卡!$H:$M,MATCH(B452&amp;C452,主线关卡!$A:$A,0),FALSE)</f>
        <v/>
      </c>
      <c r="F452" s="58">
        <f>INDEX(主线关卡!D:D,MATCH(主线怪物!B452&amp;主线怪物!C452,主线关卡!A:A,0))</f>
        <v>75</v>
      </c>
      <c r="G452" s="58">
        <f>INDEX(怪物基础属性模板!B:B,MATCH(主线怪物!$F452,怪物基础属性模板!$A:$A,0))*IFERROR(INDEX(怪物属性参数!R:R,MATCH(主线怪物!E452,怪物属性参数!Q:Q,0)),1)</f>
        <v>2300</v>
      </c>
      <c r="H452" s="58">
        <f>INDEX(怪物基础属性模板!C:C,MATCH(主线怪物!$F452,怪物基础属性模板!$A:$A,0))*IFERROR(INDEX(怪物属性参数!R:R,MATCH(主线怪物!E452,怪物属性参数!R:R,0)),1)</f>
        <v>1077</v>
      </c>
      <c r="I452" s="58">
        <f>INT(INDEX(怪物基础属性模板!D:D,MATCH(主线怪物!$F452,怪物基础属性模板!$A:$A,0))*IFERROR(INDEX(怪物属性参数!R:R,MATCH(主线怪物!E452,怪物属性参数!S:S,0)),1)*INDEX(主线关卡!E:E,MATCH(主线怪物!B452&amp;主线怪物!C452,主线关卡!A:A,0)))</f>
        <v>12200</v>
      </c>
      <c r="J452" s="58">
        <v>0</v>
      </c>
      <c r="K452" s="58">
        <v>0</v>
      </c>
      <c r="L452" s="58">
        <v>0</v>
      </c>
      <c r="M452" s="58">
        <v>0</v>
      </c>
      <c r="N452" s="58">
        <v>300</v>
      </c>
      <c r="O452" s="58">
        <v>0</v>
      </c>
      <c r="P452" s="58">
        <v>0</v>
      </c>
      <c r="Q452" s="58">
        <f>IFERROR(INDEX(怪物属性参数!AD:AD,MATCH(主线怪物!E452,怪物属性参数!Q:Q,0)),IF(MOD(A452,2)=0,1303015,1301001))</f>
        <v>1301001</v>
      </c>
      <c r="R452" s="15"/>
      <c r="S452" s="58" t="str">
        <f t="shared" si="27"/>
        <v>0</v>
      </c>
      <c r="T452" s="58" t="str">
        <f>IFERROR(INDEX(怪物属性参数!AA:AA,MATCH(主线怪物!E452,怪物属性参数!Q:Q,0)),"0")</f>
        <v>0</v>
      </c>
      <c r="U452" s="58" t="str">
        <f>IFERROR(INDEX(怪物属性参数!AB:AB,MATCH(主线怪物!E452,怪物属性参数!Q:Q,0)),"999")</f>
        <v>999</v>
      </c>
      <c r="V452" s="58" t="str">
        <f>IFERROR(INDEX(怪物属性参数!AC:AC,MATCH(主线怪物!E452,怪物属性参数!Q:Q,0)),"0")</f>
        <v>0</v>
      </c>
      <c r="W452" s="58" t="str">
        <f t="shared" si="28"/>
        <v>常服曹焱兵</v>
      </c>
    </row>
    <row r="453" spans="1:23" ht="16.5" x14ac:dyDescent="0.2">
      <c r="A453" s="58">
        <f t="shared" si="29"/>
        <v>10450</v>
      </c>
      <c r="B453" s="58">
        <v>6</v>
      </c>
      <c r="C453" s="58">
        <f t="shared" si="30"/>
        <v>15</v>
      </c>
      <c r="D453" s="58" t="s">
        <v>38</v>
      </c>
      <c r="E453" s="58" t="str">
        <f>HLOOKUP(D453,主线关卡!$H:$M,MATCH(B453&amp;C453,主线关卡!$A:$A,0),FALSE)</f>
        <v/>
      </c>
      <c r="F453" s="58">
        <f>INDEX(主线关卡!D:D,MATCH(主线怪物!B453&amp;主线怪物!C453,主线关卡!A:A,0))</f>
        <v>75</v>
      </c>
      <c r="G453" s="58">
        <f>INDEX(怪物基础属性模板!B:B,MATCH(主线怪物!$F453,怪物基础属性模板!$A:$A,0))*IFERROR(INDEX(怪物属性参数!R:R,MATCH(主线怪物!E453,怪物属性参数!Q:Q,0)),1)</f>
        <v>2300</v>
      </c>
      <c r="H453" s="58">
        <f>INDEX(怪物基础属性模板!C:C,MATCH(主线怪物!$F453,怪物基础属性模板!$A:$A,0))*IFERROR(INDEX(怪物属性参数!R:R,MATCH(主线怪物!E453,怪物属性参数!R:R,0)),1)</f>
        <v>1077</v>
      </c>
      <c r="I453" s="58">
        <f>INT(INDEX(怪物基础属性模板!D:D,MATCH(主线怪物!$F453,怪物基础属性模板!$A:$A,0))*IFERROR(INDEX(怪物属性参数!R:R,MATCH(主线怪物!E453,怪物属性参数!S:S,0)),1)*INDEX(主线关卡!E:E,MATCH(主线怪物!B453&amp;主线怪物!C453,主线关卡!A:A,0)))</f>
        <v>12200</v>
      </c>
      <c r="J453" s="58">
        <v>0</v>
      </c>
      <c r="K453" s="58">
        <v>0</v>
      </c>
      <c r="L453" s="58">
        <v>0</v>
      </c>
      <c r="M453" s="58">
        <v>0</v>
      </c>
      <c r="N453" s="58">
        <v>300</v>
      </c>
      <c r="O453" s="58">
        <v>0</v>
      </c>
      <c r="P453" s="58">
        <v>0</v>
      </c>
      <c r="Q453" s="58">
        <f>IFERROR(INDEX(怪物属性参数!AD:AD,MATCH(主线怪物!E453,怪物属性参数!Q:Q,0)),IF(MOD(A453,2)=0,1303015,1301001))</f>
        <v>1303015</v>
      </c>
      <c r="R453" s="15"/>
      <c r="S453" s="58" t="str">
        <f t="shared" ref="S453:S516" si="31">IF(MOD(A453,2)=0,"0",IF(E454="","0",A454))</f>
        <v>0</v>
      </c>
      <c r="T453" s="58" t="str">
        <f>IFERROR(INDEX(怪物属性参数!AA:AA,MATCH(主线怪物!E453,怪物属性参数!Q:Q,0)),"0")</f>
        <v>0</v>
      </c>
      <c r="U453" s="58" t="str">
        <f>IFERROR(INDEX(怪物属性参数!AB:AB,MATCH(主线怪物!E453,怪物属性参数!Q:Q,0)),"999")</f>
        <v>999</v>
      </c>
      <c r="V453" s="58" t="str">
        <f>IFERROR(INDEX(怪物属性参数!AC:AC,MATCH(主线怪物!E453,怪物属性参数!Q:Q,0)),"0")</f>
        <v>0</v>
      </c>
      <c r="W453" s="58" t="str">
        <f t="shared" ref="W453:W516" si="32">IF(OR(E453=0,E453="")=TRUE,IF(MOD(A453,2)=0,"于禁","常服曹焱兵"),E453)</f>
        <v>于禁</v>
      </c>
    </row>
    <row r="454" spans="1:23" ht="16.5" x14ac:dyDescent="0.2">
      <c r="A454" s="58">
        <f t="shared" si="29"/>
        <v>10451</v>
      </c>
      <c r="B454" s="58">
        <v>1</v>
      </c>
      <c r="C454" s="58">
        <v>1</v>
      </c>
      <c r="D454" s="58" t="s">
        <v>39</v>
      </c>
      <c r="E454" s="58">
        <f>HLOOKUP(D454,主线关卡!$H:$M,MATCH(B454&amp;C454,主线关卡!$A:$A,0),FALSE)</f>
        <v>0</v>
      </c>
      <c r="F454" s="58">
        <f>INDEX(主线关卡!D:D,MATCH(主线怪物!B454&amp;主线怪物!C454,主线关卡!A:A,0))</f>
        <v>1</v>
      </c>
      <c r="G454" s="58">
        <f>INDEX(怪物基础属性模板!B:B,MATCH(主线怪物!$F454,怪物基础属性模板!$A:$A,0))*IFERROR(INDEX(怪物属性参数!R:R,MATCH(主线怪物!E454,怪物属性参数!Q:Q,0)),1)</f>
        <v>30</v>
      </c>
      <c r="H454" s="58">
        <f>INDEX(怪物基础属性模板!C:C,MATCH(主线怪物!$F454,怪物基础属性模板!$A:$A,0))*IFERROR(INDEX(怪物属性参数!R:R,MATCH(主线怪物!E454,怪物属性参数!R:R,0)),1)</f>
        <v>5</v>
      </c>
      <c r="I454" s="58">
        <f>INT(INDEX(怪物基础属性模板!D:D,MATCH(主线怪物!$F454,怪物基础属性模板!$A:$A,0))*IFERROR(INDEX(怪物属性参数!R:R,MATCH(主线怪物!E454,怪物属性参数!S:S,0)),1)*INDEX(主线关卡!E:E,MATCH(主线怪物!B454&amp;主线怪物!C454,主线关卡!A:A,0)))</f>
        <v>250</v>
      </c>
      <c r="J454" s="58">
        <v>0</v>
      </c>
      <c r="K454" s="58">
        <v>0</v>
      </c>
      <c r="L454" s="58">
        <v>0</v>
      </c>
      <c r="M454" s="58">
        <v>0</v>
      </c>
      <c r="N454" s="58">
        <v>300</v>
      </c>
      <c r="O454" s="58">
        <v>0</v>
      </c>
      <c r="P454" s="58">
        <v>0</v>
      </c>
      <c r="Q454" s="58">
        <f>IFERROR(INDEX(怪物属性参数!AD:AD,MATCH(主线怪物!E454,怪物属性参数!Q:Q,0)),IF(MOD(A454,2)=0,1303015,1301001))</f>
        <v>1301001</v>
      </c>
      <c r="R454" s="15"/>
      <c r="S454" s="58">
        <f t="shared" si="31"/>
        <v>10452</v>
      </c>
      <c r="T454" s="58" t="str">
        <f>IFERROR(INDEX(怪物属性参数!AA:AA,MATCH(主线怪物!E454,怪物属性参数!Q:Q,0)),"0")</f>
        <v>0</v>
      </c>
      <c r="U454" s="58" t="str">
        <f>IFERROR(INDEX(怪物属性参数!AB:AB,MATCH(主线怪物!E454,怪物属性参数!Q:Q,0)),"999")</f>
        <v>999</v>
      </c>
      <c r="V454" s="58" t="str">
        <f>IFERROR(INDEX(怪物属性参数!AC:AC,MATCH(主线怪物!E454,怪物属性参数!Q:Q,0)),"0")</f>
        <v>0</v>
      </c>
      <c r="W454" s="58" t="str">
        <f t="shared" si="32"/>
        <v>常服曹焱兵</v>
      </c>
    </row>
    <row r="455" spans="1:23" ht="16.5" x14ac:dyDescent="0.2">
      <c r="A455" s="58">
        <f t="shared" ref="A455:A518" si="33">A454+1</f>
        <v>10452</v>
      </c>
      <c r="B455" s="58">
        <v>1</v>
      </c>
      <c r="C455" s="58">
        <v>1</v>
      </c>
      <c r="D455" s="58" t="s">
        <v>36</v>
      </c>
      <c r="E455" s="58">
        <f>HLOOKUP(D455,主线关卡!$H:$M,MATCH(B455&amp;C455,主线关卡!$A:$A,0),FALSE)</f>
        <v>0</v>
      </c>
      <c r="F455" s="58">
        <f>INDEX(主线关卡!D:D,MATCH(主线怪物!B455&amp;主线怪物!C455,主线关卡!A:A,0))</f>
        <v>1</v>
      </c>
      <c r="G455" s="58">
        <f>INDEX(怪物基础属性模板!B:B,MATCH(主线怪物!$F455,怪物基础属性模板!$A:$A,0))*IFERROR(INDEX(怪物属性参数!R:R,MATCH(主线怪物!E455,怪物属性参数!Q:Q,0)),1)</f>
        <v>30</v>
      </c>
      <c r="H455" s="58">
        <f>INDEX(怪物基础属性模板!C:C,MATCH(主线怪物!$F455,怪物基础属性模板!$A:$A,0))*IFERROR(INDEX(怪物属性参数!R:R,MATCH(主线怪物!E455,怪物属性参数!R:R,0)),1)</f>
        <v>5</v>
      </c>
      <c r="I455" s="58">
        <f>INT(INDEX(怪物基础属性模板!D:D,MATCH(主线怪物!$F455,怪物基础属性模板!$A:$A,0))*IFERROR(INDEX(怪物属性参数!R:R,MATCH(主线怪物!E455,怪物属性参数!S:S,0)),1)*INDEX(主线关卡!E:E,MATCH(主线怪物!B455&amp;主线怪物!C455,主线关卡!A:A,0)))</f>
        <v>250</v>
      </c>
      <c r="J455" s="58">
        <v>0</v>
      </c>
      <c r="K455" s="58">
        <v>0</v>
      </c>
      <c r="L455" s="58">
        <v>0</v>
      </c>
      <c r="M455" s="58">
        <v>0</v>
      </c>
      <c r="N455" s="58">
        <v>300</v>
      </c>
      <c r="O455" s="58">
        <v>0</v>
      </c>
      <c r="P455" s="58">
        <v>0</v>
      </c>
      <c r="Q455" s="58">
        <f>IFERROR(INDEX(怪物属性参数!AD:AD,MATCH(主线怪物!E455,怪物属性参数!Q:Q,0)),IF(MOD(A455,2)=0,1303015,1301001))</f>
        <v>1303015</v>
      </c>
      <c r="R455" s="15"/>
      <c r="S455" s="58" t="str">
        <f t="shared" si="31"/>
        <v>0</v>
      </c>
      <c r="T455" s="58" t="str">
        <f>IFERROR(INDEX(怪物属性参数!AA:AA,MATCH(主线怪物!E455,怪物属性参数!Q:Q,0)),"0")</f>
        <v>0</v>
      </c>
      <c r="U455" s="58" t="str">
        <f>IFERROR(INDEX(怪物属性参数!AB:AB,MATCH(主线怪物!E455,怪物属性参数!Q:Q,0)),"999")</f>
        <v>999</v>
      </c>
      <c r="V455" s="58" t="str">
        <f>IFERROR(INDEX(怪物属性参数!AC:AC,MATCH(主线怪物!E455,怪物属性参数!Q:Q,0)),"0")</f>
        <v>0</v>
      </c>
      <c r="W455" s="58" t="str">
        <f t="shared" si="32"/>
        <v>于禁</v>
      </c>
    </row>
    <row r="456" spans="1:23" ht="16.5" x14ac:dyDescent="0.2">
      <c r="A456" s="58">
        <f t="shared" si="33"/>
        <v>10453</v>
      </c>
      <c r="B456" s="58">
        <v>1</v>
      </c>
      <c r="C456" s="58">
        <v>1</v>
      </c>
      <c r="D456" s="58" t="s">
        <v>40</v>
      </c>
      <c r="E456" s="58">
        <f>HLOOKUP(D456,主线关卡!$H:$M,MATCH(B456&amp;C456,主线关卡!$A:$A,0),FALSE)</f>
        <v>0</v>
      </c>
      <c r="F456" s="58">
        <f>INDEX(主线关卡!D:D,MATCH(主线怪物!B456&amp;主线怪物!C456,主线关卡!A:A,0))</f>
        <v>1</v>
      </c>
      <c r="G456" s="58">
        <f>INDEX(怪物基础属性模板!B:B,MATCH(主线怪物!$F456,怪物基础属性模板!$A:$A,0))*IFERROR(INDEX(怪物属性参数!R:R,MATCH(主线怪物!E456,怪物属性参数!Q:Q,0)),1)</f>
        <v>30</v>
      </c>
      <c r="H456" s="58">
        <f>INDEX(怪物基础属性模板!C:C,MATCH(主线怪物!$F456,怪物基础属性模板!$A:$A,0))*IFERROR(INDEX(怪物属性参数!R:R,MATCH(主线怪物!E456,怪物属性参数!R:R,0)),1)</f>
        <v>5</v>
      </c>
      <c r="I456" s="58">
        <f>INT(INDEX(怪物基础属性模板!D:D,MATCH(主线怪物!$F456,怪物基础属性模板!$A:$A,0))*IFERROR(INDEX(怪物属性参数!R:R,MATCH(主线怪物!E456,怪物属性参数!S:S,0)),1)*INDEX(主线关卡!E:E,MATCH(主线怪物!B456&amp;主线怪物!C456,主线关卡!A:A,0)))</f>
        <v>250</v>
      </c>
      <c r="J456" s="58">
        <v>0</v>
      </c>
      <c r="K456" s="58">
        <v>0</v>
      </c>
      <c r="L456" s="58">
        <v>0</v>
      </c>
      <c r="M456" s="58">
        <v>0</v>
      </c>
      <c r="N456" s="58">
        <v>300</v>
      </c>
      <c r="O456" s="58">
        <v>0</v>
      </c>
      <c r="P456" s="58">
        <v>0</v>
      </c>
      <c r="Q456" s="58">
        <f>IFERROR(INDEX(怪物属性参数!AD:AD,MATCH(主线怪物!E456,怪物属性参数!Q:Q,0)),IF(MOD(A456,2)=0,1303015,1301001))</f>
        <v>1301001</v>
      </c>
      <c r="R456" s="15"/>
      <c r="S456" s="58">
        <f t="shared" si="31"/>
        <v>10454</v>
      </c>
      <c r="T456" s="58" t="str">
        <f>IFERROR(INDEX(怪物属性参数!AA:AA,MATCH(主线怪物!E456,怪物属性参数!Q:Q,0)),"0")</f>
        <v>0</v>
      </c>
      <c r="U456" s="58" t="str">
        <f>IFERROR(INDEX(怪物属性参数!AB:AB,MATCH(主线怪物!E456,怪物属性参数!Q:Q,0)),"999")</f>
        <v>999</v>
      </c>
      <c r="V456" s="58" t="str">
        <f>IFERROR(INDEX(怪物属性参数!AC:AC,MATCH(主线怪物!E456,怪物属性参数!Q:Q,0)),"0")</f>
        <v>0</v>
      </c>
      <c r="W456" s="58" t="str">
        <f t="shared" si="32"/>
        <v>常服曹焱兵</v>
      </c>
    </row>
    <row r="457" spans="1:23" ht="16.5" x14ac:dyDescent="0.2">
      <c r="A457" s="58">
        <f t="shared" si="33"/>
        <v>10454</v>
      </c>
      <c r="B457" s="58">
        <v>1</v>
      </c>
      <c r="C457" s="58">
        <v>1</v>
      </c>
      <c r="D457" s="58" t="s">
        <v>37</v>
      </c>
      <c r="E457" s="58">
        <f>HLOOKUP(D457,主线关卡!$H:$M,MATCH(B457&amp;C457,主线关卡!$A:$A,0),FALSE)</f>
        <v>0</v>
      </c>
      <c r="F457" s="58">
        <f>INDEX(主线关卡!D:D,MATCH(主线怪物!B457&amp;主线怪物!C457,主线关卡!A:A,0))</f>
        <v>1</v>
      </c>
      <c r="G457" s="58">
        <f>INDEX(怪物基础属性模板!B:B,MATCH(主线怪物!$F457,怪物基础属性模板!$A:$A,0))*IFERROR(INDEX(怪物属性参数!R:R,MATCH(主线怪物!E457,怪物属性参数!Q:Q,0)),1)</f>
        <v>30</v>
      </c>
      <c r="H457" s="58">
        <f>INDEX(怪物基础属性模板!C:C,MATCH(主线怪物!$F457,怪物基础属性模板!$A:$A,0))*IFERROR(INDEX(怪物属性参数!R:R,MATCH(主线怪物!E457,怪物属性参数!R:R,0)),1)</f>
        <v>5</v>
      </c>
      <c r="I457" s="58">
        <f>INT(INDEX(怪物基础属性模板!D:D,MATCH(主线怪物!$F457,怪物基础属性模板!$A:$A,0))*IFERROR(INDEX(怪物属性参数!R:R,MATCH(主线怪物!E457,怪物属性参数!S:S,0)),1)*INDEX(主线关卡!E:E,MATCH(主线怪物!B457&amp;主线怪物!C457,主线关卡!A:A,0)))</f>
        <v>250</v>
      </c>
      <c r="J457" s="58">
        <v>0</v>
      </c>
      <c r="K457" s="58">
        <v>0</v>
      </c>
      <c r="L457" s="58">
        <v>0</v>
      </c>
      <c r="M457" s="58">
        <v>0</v>
      </c>
      <c r="N457" s="58">
        <v>300</v>
      </c>
      <c r="O457" s="58">
        <v>0</v>
      </c>
      <c r="P457" s="58">
        <v>0</v>
      </c>
      <c r="Q457" s="58">
        <f>IFERROR(INDEX(怪物属性参数!AD:AD,MATCH(主线怪物!E457,怪物属性参数!Q:Q,0)),IF(MOD(A457,2)=0,1303015,1301001))</f>
        <v>1303015</v>
      </c>
      <c r="R457" s="15"/>
      <c r="S457" s="58" t="str">
        <f t="shared" si="31"/>
        <v>0</v>
      </c>
      <c r="T457" s="58" t="str">
        <f>IFERROR(INDEX(怪物属性参数!AA:AA,MATCH(主线怪物!E457,怪物属性参数!Q:Q,0)),"0")</f>
        <v>0</v>
      </c>
      <c r="U457" s="58" t="str">
        <f>IFERROR(INDEX(怪物属性参数!AB:AB,MATCH(主线怪物!E457,怪物属性参数!Q:Q,0)),"999")</f>
        <v>999</v>
      </c>
      <c r="V457" s="58" t="str">
        <f>IFERROR(INDEX(怪物属性参数!AC:AC,MATCH(主线怪物!E457,怪物属性参数!Q:Q,0)),"0")</f>
        <v>0</v>
      </c>
      <c r="W457" s="58" t="str">
        <f t="shared" si="32"/>
        <v>于禁</v>
      </c>
    </row>
    <row r="458" spans="1:23" ht="16.5" x14ac:dyDescent="0.2">
      <c r="A458" s="58">
        <f t="shared" si="33"/>
        <v>10455</v>
      </c>
      <c r="B458" s="58">
        <v>1</v>
      </c>
      <c r="C458" s="58">
        <v>1</v>
      </c>
      <c r="D458" s="58" t="s">
        <v>41</v>
      </c>
      <c r="E458" s="58">
        <f>HLOOKUP(D458,主线关卡!$H:$M,MATCH(B458&amp;C458,主线关卡!$A:$A,0),FALSE)</f>
        <v>0</v>
      </c>
      <c r="F458" s="58">
        <f>INDEX(主线关卡!D:D,MATCH(主线怪物!B458&amp;主线怪物!C458,主线关卡!A:A,0))</f>
        <v>1</v>
      </c>
      <c r="G458" s="58">
        <f>INDEX(怪物基础属性模板!B:B,MATCH(主线怪物!$F458,怪物基础属性模板!$A:$A,0))*IFERROR(INDEX(怪物属性参数!R:R,MATCH(主线怪物!E458,怪物属性参数!Q:Q,0)),1)</f>
        <v>30</v>
      </c>
      <c r="H458" s="58">
        <f>INDEX(怪物基础属性模板!C:C,MATCH(主线怪物!$F458,怪物基础属性模板!$A:$A,0))*IFERROR(INDEX(怪物属性参数!R:R,MATCH(主线怪物!E458,怪物属性参数!R:R,0)),1)</f>
        <v>5</v>
      </c>
      <c r="I458" s="58">
        <f>INT(INDEX(怪物基础属性模板!D:D,MATCH(主线怪物!$F458,怪物基础属性模板!$A:$A,0))*IFERROR(INDEX(怪物属性参数!R:R,MATCH(主线怪物!E458,怪物属性参数!S:S,0)),1)*INDEX(主线关卡!E:E,MATCH(主线怪物!B458&amp;主线怪物!C458,主线关卡!A:A,0)))</f>
        <v>250</v>
      </c>
      <c r="J458" s="58">
        <v>0</v>
      </c>
      <c r="K458" s="58">
        <v>0</v>
      </c>
      <c r="L458" s="58">
        <v>0</v>
      </c>
      <c r="M458" s="58">
        <v>0</v>
      </c>
      <c r="N458" s="58">
        <v>300</v>
      </c>
      <c r="O458" s="58">
        <v>0</v>
      </c>
      <c r="P458" s="58">
        <v>0</v>
      </c>
      <c r="Q458" s="58">
        <f>IFERROR(INDEX(怪物属性参数!AD:AD,MATCH(主线怪物!E458,怪物属性参数!Q:Q,0)),IF(MOD(A458,2)=0,1303015,1301001))</f>
        <v>1301001</v>
      </c>
      <c r="R458" s="15"/>
      <c r="S458" s="58">
        <f t="shared" si="31"/>
        <v>10456</v>
      </c>
      <c r="T458" s="58" t="str">
        <f>IFERROR(INDEX(怪物属性参数!AA:AA,MATCH(主线怪物!E458,怪物属性参数!Q:Q,0)),"0")</f>
        <v>0</v>
      </c>
      <c r="U458" s="58" t="str">
        <f>IFERROR(INDEX(怪物属性参数!AB:AB,MATCH(主线怪物!E458,怪物属性参数!Q:Q,0)),"999")</f>
        <v>999</v>
      </c>
      <c r="V458" s="58" t="str">
        <f>IFERROR(INDEX(怪物属性参数!AC:AC,MATCH(主线怪物!E458,怪物属性参数!Q:Q,0)),"0")</f>
        <v>0</v>
      </c>
      <c r="W458" s="58" t="str">
        <f t="shared" si="32"/>
        <v>常服曹焱兵</v>
      </c>
    </row>
    <row r="459" spans="1:23" ht="16.5" x14ac:dyDescent="0.2">
      <c r="A459" s="58">
        <f t="shared" si="33"/>
        <v>10456</v>
      </c>
      <c r="B459" s="58">
        <v>1</v>
      </c>
      <c r="C459" s="58">
        <v>1</v>
      </c>
      <c r="D459" s="58" t="s">
        <v>38</v>
      </c>
      <c r="E459" s="58">
        <f>HLOOKUP(D459,主线关卡!$H:$M,MATCH(B459&amp;C459,主线关卡!$A:$A,0),FALSE)</f>
        <v>0</v>
      </c>
      <c r="F459" s="58">
        <f>INDEX(主线关卡!D:D,MATCH(主线怪物!B459&amp;主线怪物!C459,主线关卡!A:A,0))</f>
        <v>1</v>
      </c>
      <c r="G459" s="58">
        <f>INDEX(怪物基础属性模板!B:B,MATCH(主线怪物!$F459,怪物基础属性模板!$A:$A,0))*IFERROR(INDEX(怪物属性参数!R:R,MATCH(主线怪物!E459,怪物属性参数!Q:Q,0)),1)</f>
        <v>30</v>
      </c>
      <c r="H459" s="58">
        <f>INDEX(怪物基础属性模板!C:C,MATCH(主线怪物!$F459,怪物基础属性模板!$A:$A,0))*IFERROR(INDEX(怪物属性参数!R:R,MATCH(主线怪物!E459,怪物属性参数!R:R,0)),1)</f>
        <v>5</v>
      </c>
      <c r="I459" s="58">
        <f>INT(INDEX(怪物基础属性模板!D:D,MATCH(主线怪物!$F459,怪物基础属性模板!$A:$A,0))*IFERROR(INDEX(怪物属性参数!R:R,MATCH(主线怪物!E459,怪物属性参数!S:S,0)),1)*INDEX(主线关卡!E:E,MATCH(主线怪物!B459&amp;主线怪物!C459,主线关卡!A:A,0)))</f>
        <v>250</v>
      </c>
      <c r="J459" s="58">
        <v>0</v>
      </c>
      <c r="K459" s="58">
        <v>0</v>
      </c>
      <c r="L459" s="58">
        <v>0</v>
      </c>
      <c r="M459" s="58">
        <v>0</v>
      </c>
      <c r="N459" s="58">
        <v>300</v>
      </c>
      <c r="O459" s="58">
        <v>0</v>
      </c>
      <c r="P459" s="58">
        <v>0</v>
      </c>
      <c r="Q459" s="58">
        <f>IFERROR(INDEX(怪物属性参数!AD:AD,MATCH(主线怪物!E459,怪物属性参数!Q:Q,0)),IF(MOD(A459,2)=0,1303015,1301001))</f>
        <v>1303015</v>
      </c>
      <c r="R459" s="15"/>
      <c r="S459" s="58" t="str">
        <f t="shared" si="31"/>
        <v>0</v>
      </c>
      <c r="T459" s="58" t="str">
        <f>IFERROR(INDEX(怪物属性参数!AA:AA,MATCH(主线怪物!E459,怪物属性参数!Q:Q,0)),"0")</f>
        <v>0</v>
      </c>
      <c r="U459" s="58" t="str">
        <f>IFERROR(INDEX(怪物属性参数!AB:AB,MATCH(主线怪物!E459,怪物属性参数!Q:Q,0)),"999")</f>
        <v>999</v>
      </c>
      <c r="V459" s="58" t="str">
        <f>IFERROR(INDEX(怪物属性参数!AC:AC,MATCH(主线怪物!E459,怪物属性参数!Q:Q,0)),"0")</f>
        <v>0</v>
      </c>
      <c r="W459" s="58" t="str">
        <f t="shared" si="32"/>
        <v>于禁</v>
      </c>
    </row>
    <row r="460" spans="1:23" ht="16.5" x14ac:dyDescent="0.2">
      <c r="A460" s="58">
        <f t="shared" si="33"/>
        <v>10457</v>
      </c>
      <c r="B460" s="58">
        <v>1</v>
      </c>
      <c r="C460" s="58">
        <f>C454+1</f>
        <v>2</v>
      </c>
      <c r="D460" s="58" t="s">
        <v>39</v>
      </c>
      <c r="E460" s="58" t="str">
        <f>HLOOKUP(D460,主线关卡!$H:$M,MATCH(B460&amp;C460,主线关卡!$A:$A,0),FALSE)</f>
        <v/>
      </c>
      <c r="F460" s="58">
        <f>INDEX(主线关卡!D:D,MATCH(主线怪物!B460&amp;主线怪物!C460,主线关卡!A:A,0))</f>
        <v>2</v>
      </c>
      <c r="G460" s="58">
        <f>INDEX(怪物基础属性模板!B:B,MATCH(主线怪物!$F460,怪物基础属性模板!$A:$A,0))*IFERROR(INDEX(怪物属性参数!R:R,MATCH(主线怪物!E460,怪物属性参数!Q:Q,0)),1)</f>
        <v>40</v>
      </c>
      <c r="H460" s="58">
        <f>INDEX(怪物基础属性模板!C:C,MATCH(主线怪物!$F460,怪物基础属性模板!$A:$A,0))*IFERROR(INDEX(怪物属性参数!R:R,MATCH(主线怪物!E460,怪物属性参数!R:R,0)),1)</f>
        <v>10</v>
      </c>
      <c r="I460" s="58">
        <f>INT(INDEX(怪物基础属性模板!D:D,MATCH(主线怪物!$F460,怪物基础属性模板!$A:$A,0))*IFERROR(INDEX(怪物属性参数!R:R,MATCH(主线怪物!E460,怪物属性参数!S:S,0)),1)*INDEX(主线关卡!E:E,MATCH(主线怪物!B460&amp;主线怪物!C460,主线关卡!A:A,0)))</f>
        <v>300</v>
      </c>
      <c r="J460" s="58">
        <v>0</v>
      </c>
      <c r="K460" s="58">
        <v>0</v>
      </c>
      <c r="L460" s="58">
        <v>0</v>
      </c>
      <c r="M460" s="58">
        <v>0</v>
      </c>
      <c r="N460" s="58">
        <v>300</v>
      </c>
      <c r="O460" s="58">
        <v>0</v>
      </c>
      <c r="P460" s="58">
        <v>0</v>
      </c>
      <c r="Q460" s="58">
        <f>IFERROR(INDEX(怪物属性参数!AD:AD,MATCH(主线怪物!E460,怪物属性参数!Q:Q,0)),IF(MOD(A460,2)=0,1303015,1301001))</f>
        <v>1301001</v>
      </c>
      <c r="R460" s="15"/>
      <c r="S460" s="58" t="str">
        <f t="shared" si="31"/>
        <v>0</v>
      </c>
      <c r="T460" s="58" t="str">
        <f>IFERROR(INDEX(怪物属性参数!AA:AA,MATCH(主线怪物!E460,怪物属性参数!Q:Q,0)),"0")</f>
        <v>0</v>
      </c>
      <c r="U460" s="58" t="str">
        <f>IFERROR(INDEX(怪物属性参数!AB:AB,MATCH(主线怪物!E460,怪物属性参数!Q:Q,0)),"999")</f>
        <v>999</v>
      </c>
      <c r="V460" s="58" t="str">
        <f>IFERROR(INDEX(怪物属性参数!AC:AC,MATCH(主线怪物!E460,怪物属性参数!Q:Q,0)),"0")</f>
        <v>0</v>
      </c>
      <c r="W460" s="58" t="str">
        <f t="shared" si="32"/>
        <v>常服曹焱兵</v>
      </c>
    </row>
    <row r="461" spans="1:23" ht="16.5" x14ac:dyDescent="0.2">
      <c r="A461" s="58">
        <f t="shared" si="33"/>
        <v>10458</v>
      </c>
      <c r="B461" s="58">
        <v>1</v>
      </c>
      <c r="C461" s="58">
        <f t="shared" ref="C461:C489" si="34">C455+1</f>
        <v>2</v>
      </c>
      <c r="D461" s="58" t="s">
        <v>36</v>
      </c>
      <c r="E461" s="58" t="str">
        <f>HLOOKUP(D461,主线关卡!$H:$M,MATCH(B461&amp;C461,主线关卡!$A:$A,0),FALSE)</f>
        <v/>
      </c>
      <c r="F461" s="58">
        <f>INDEX(主线关卡!D:D,MATCH(主线怪物!B461&amp;主线怪物!C461,主线关卡!A:A,0))</f>
        <v>2</v>
      </c>
      <c r="G461" s="58">
        <f>INDEX(怪物基础属性模板!B:B,MATCH(主线怪物!$F461,怪物基础属性模板!$A:$A,0))*IFERROR(INDEX(怪物属性参数!R:R,MATCH(主线怪物!E461,怪物属性参数!Q:Q,0)),1)</f>
        <v>40</v>
      </c>
      <c r="H461" s="58">
        <f>INDEX(怪物基础属性模板!C:C,MATCH(主线怪物!$F461,怪物基础属性模板!$A:$A,0))*IFERROR(INDEX(怪物属性参数!R:R,MATCH(主线怪物!E461,怪物属性参数!R:R,0)),1)</f>
        <v>10</v>
      </c>
      <c r="I461" s="58">
        <f>INT(INDEX(怪物基础属性模板!D:D,MATCH(主线怪物!$F461,怪物基础属性模板!$A:$A,0))*IFERROR(INDEX(怪物属性参数!R:R,MATCH(主线怪物!E461,怪物属性参数!S:S,0)),1)*INDEX(主线关卡!E:E,MATCH(主线怪物!B461&amp;主线怪物!C461,主线关卡!A:A,0)))</f>
        <v>300</v>
      </c>
      <c r="J461" s="58">
        <v>0</v>
      </c>
      <c r="K461" s="58">
        <v>0</v>
      </c>
      <c r="L461" s="58">
        <v>0</v>
      </c>
      <c r="M461" s="58">
        <v>0</v>
      </c>
      <c r="N461" s="58">
        <v>300</v>
      </c>
      <c r="O461" s="58">
        <v>0</v>
      </c>
      <c r="P461" s="58">
        <v>0</v>
      </c>
      <c r="Q461" s="58">
        <f>IFERROR(INDEX(怪物属性参数!AD:AD,MATCH(主线怪物!E461,怪物属性参数!Q:Q,0)),IF(MOD(A461,2)=0,1303015,1301001))</f>
        <v>1303015</v>
      </c>
      <c r="R461" s="15"/>
      <c r="S461" s="58" t="str">
        <f t="shared" si="31"/>
        <v>0</v>
      </c>
      <c r="T461" s="58" t="str">
        <f>IFERROR(INDEX(怪物属性参数!AA:AA,MATCH(主线怪物!E461,怪物属性参数!Q:Q,0)),"0")</f>
        <v>0</v>
      </c>
      <c r="U461" s="58" t="str">
        <f>IFERROR(INDEX(怪物属性参数!AB:AB,MATCH(主线怪物!E461,怪物属性参数!Q:Q,0)),"999")</f>
        <v>999</v>
      </c>
      <c r="V461" s="58" t="str">
        <f>IFERROR(INDEX(怪物属性参数!AC:AC,MATCH(主线怪物!E461,怪物属性参数!Q:Q,0)),"0")</f>
        <v>0</v>
      </c>
      <c r="W461" s="58" t="str">
        <f t="shared" si="32"/>
        <v>于禁</v>
      </c>
    </row>
    <row r="462" spans="1:23" ht="16.5" x14ac:dyDescent="0.2">
      <c r="A462" s="58">
        <f t="shared" si="33"/>
        <v>10459</v>
      </c>
      <c r="B462" s="58">
        <v>1</v>
      </c>
      <c r="C462" s="58">
        <f t="shared" si="34"/>
        <v>2</v>
      </c>
      <c r="D462" s="58" t="s">
        <v>40</v>
      </c>
      <c r="E462" s="58" t="str">
        <f>HLOOKUP(D462,主线关卡!$H:$M,MATCH(B462&amp;C462,主线关卡!$A:$A,0),FALSE)</f>
        <v>常服曹焱兵</v>
      </c>
      <c r="F462" s="58">
        <f>INDEX(主线关卡!D:D,MATCH(主线怪物!B462&amp;主线怪物!C462,主线关卡!A:A,0))</f>
        <v>2</v>
      </c>
      <c r="G462" s="58">
        <f>INDEX(怪物基础属性模板!B:B,MATCH(主线怪物!$F462,怪物基础属性模板!$A:$A,0))*IFERROR(INDEX(怪物属性参数!R:R,MATCH(主线怪物!E462,怪物属性参数!Q:Q,0)),1)</f>
        <v>40</v>
      </c>
      <c r="H462" s="58">
        <f>INDEX(怪物基础属性模板!C:C,MATCH(主线怪物!$F462,怪物基础属性模板!$A:$A,0))*IFERROR(INDEX(怪物属性参数!R:R,MATCH(主线怪物!E462,怪物属性参数!R:R,0)),1)</f>
        <v>10</v>
      </c>
      <c r="I462" s="58">
        <f>INT(INDEX(怪物基础属性模板!D:D,MATCH(主线怪物!$F462,怪物基础属性模板!$A:$A,0))*IFERROR(INDEX(怪物属性参数!R:R,MATCH(主线怪物!E462,怪物属性参数!S:S,0)),1)*INDEX(主线关卡!E:E,MATCH(主线怪物!B462&amp;主线怪物!C462,主线关卡!A:A,0)))</f>
        <v>300</v>
      </c>
      <c r="J462" s="58">
        <v>0</v>
      </c>
      <c r="K462" s="58">
        <v>0</v>
      </c>
      <c r="L462" s="58">
        <v>0</v>
      </c>
      <c r="M462" s="58">
        <v>0</v>
      </c>
      <c r="N462" s="58">
        <v>300</v>
      </c>
      <c r="O462" s="58">
        <v>0</v>
      </c>
      <c r="P462" s="58">
        <v>0</v>
      </c>
      <c r="Q462" s="58" t="str">
        <f>IFERROR(INDEX(怪物属性参数!AD:AD,MATCH(主线怪物!E462,怪物属性参数!Q:Q,0)),IF(MOD(A462,2)=0,1303015,1301001))</f>
        <v>1301001#1302001</v>
      </c>
      <c r="R462" s="15"/>
      <c r="S462" s="58">
        <f t="shared" si="31"/>
        <v>10460</v>
      </c>
      <c r="T462" s="58">
        <f>IFERROR(INDEX(怪物属性参数!AA:AA,MATCH(主线怪物!E462,怪物属性参数!Q:Q,0)),"0")</f>
        <v>0</v>
      </c>
      <c r="U462" s="58">
        <f>IFERROR(INDEX(怪物属性参数!AB:AB,MATCH(主线怪物!E462,怪物属性参数!Q:Q,0)),"999")</f>
        <v>999</v>
      </c>
      <c r="V462" s="58">
        <f>IFERROR(INDEX(怪物属性参数!AC:AC,MATCH(主线怪物!E462,怪物属性参数!Q:Q,0)),"0")</f>
        <v>0</v>
      </c>
      <c r="W462" s="58" t="str">
        <f t="shared" si="32"/>
        <v>常服曹焱兵</v>
      </c>
    </row>
    <row r="463" spans="1:23" ht="16.5" x14ac:dyDescent="0.2">
      <c r="A463" s="58">
        <f t="shared" si="33"/>
        <v>10460</v>
      </c>
      <c r="B463" s="58">
        <v>1</v>
      </c>
      <c r="C463" s="58">
        <f t="shared" si="34"/>
        <v>2</v>
      </c>
      <c r="D463" s="58" t="s">
        <v>37</v>
      </c>
      <c r="E463" s="58" t="str">
        <f>HLOOKUP(D463,主线关卡!$H:$M,MATCH(B463&amp;C463,主线关卡!$A:$A,0),FALSE)</f>
        <v>于禁</v>
      </c>
      <c r="F463" s="58">
        <f>INDEX(主线关卡!D:D,MATCH(主线怪物!B463&amp;主线怪物!C463,主线关卡!A:A,0))</f>
        <v>2</v>
      </c>
      <c r="G463" s="58">
        <f>INDEX(怪物基础属性模板!B:B,MATCH(主线怪物!$F463,怪物基础属性模板!$A:$A,0))*IFERROR(INDEX(怪物属性参数!R:R,MATCH(主线怪物!E463,怪物属性参数!Q:Q,0)),1)</f>
        <v>40</v>
      </c>
      <c r="H463" s="58">
        <f>INDEX(怪物基础属性模板!C:C,MATCH(主线怪物!$F463,怪物基础属性模板!$A:$A,0))*IFERROR(INDEX(怪物属性参数!R:R,MATCH(主线怪物!E463,怪物属性参数!R:R,0)),1)</f>
        <v>10</v>
      </c>
      <c r="I463" s="58">
        <f>INT(INDEX(怪物基础属性模板!D:D,MATCH(主线怪物!$F463,怪物基础属性模板!$A:$A,0))*IFERROR(INDEX(怪物属性参数!R:R,MATCH(主线怪物!E463,怪物属性参数!S:S,0)),1)*INDEX(主线关卡!E:E,MATCH(主线怪物!B463&amp;主线怪物!C463,主线关卡!A:A,0)))</f>
        <v>300</v>
      </c>
      <c r="J463" s="58">
        <v>0</v>
      </c>
      <c r="K463" s="58">
        <v>0</v>
      </c>
      <c r="L463" s="58">
        <v>0</v>
      </c>
      <c r="M463" s="58">
        <v>0</v>
      </c>
      <c r="N463" s="58">
        <v>300</v>
      </c>
      <c r="O463" s="58">
        <v>0</v>
      </c>
      <c r="P463" s="58">
        <v>0</v>
      </c>
      <c r="Q463" s="58">
        <f>IFERROR(INDEX(怪物属性参数!AD:AD,MATCH(主线怪物!E463,怪物属性参数!Q:Q,0)),IF(MOD(A463,2)=0,1303015,1301001))</f>
        <v>1303015</v>
      </c>
      <c r="R463" s="15"/>
      <c r="S463" s="58" t="str">
        <f t="shared" si="31"/>
        <v>0</v>
      </c>
      <c r="T463" s="58">
        <f>IFERROR(INDEX(怪物属性参数!AA:AA,MATCH(主线怪物!E463,怪物属性参数!Q:Q,0)),"0")</f>
        <v>4</v>
      </c>
      <c r="U463" s="58">
        <f>IFERROR(INDEX(怪物属性参数!AB:AB,MATCH(主线怪物!E463,怪物属性参数!Q:Q,0)),"999")</f>
        <v>999</v>
      </c>
      <c r="V463" s="58">
        <f>IFERROR(INDEX(怪物属性参数!AC:AC,MATCH(主线怪物!E463,怪物属性参数!Q:Q,0)),"0")</f>
        <v>2</v>
      </c>
      <c r="W463" s="58" t="str">
        <f t="shared" si="32"/>
        <v>于禁</v>
      </c>
    </row>
    <row r="464" spans="1:23" ht="16.5" x14ac:dyDescent="0.2">
      <c r="A464" s="58">
        <f t="shared" si="33"/>
        <v>10461</v>
      </c>
      <c r="B464" s="58">
        <v>1</v>
      </c>
      <c r="C464" s="58">
        <f t="shared" si="34"/>
        <v>2</v>
      </c>
      <c r="D464" s="58" t="s">
        <v>41</v>
      </c>
      <c r="E464" s="58" t="str">
        <f>HLOOKUP(D464,主线关卡!$H:$M,MATCH(B464&amp;C464,主线关卡!$A:$A,0),FALSE)</f>
        <v/>
      </c>
      <c r="F464" s="58">
        <f>INDEX(主线关卡!D:D,MATCH(主线怪物!B464&amp;主线怪物!C464,主线关卡!A:A,0))</f>
        <v>2</v>
      </c>
      <c r="G464" s="58">
        <f>INDEX(怪物基础属性模板!B:B,MATCH(主线怪物!$F464,怪物基础属性模板!$A:$A,0))*IFERROR(INDEX(怪物属性参数!R:R,MATCH(主线怪物!E464,怪物属性参数!Q:Q,0)),1)</f>
        <v>40</v>
      </c>
      <c r="H464" s="58">
        <f>INDEX(怪物基础属性模板!C:C,MATCH(主线怪物!$F464,怪物基础属性模板!$A:$A,0))*IFERROR(INDEX(怪物属性参数!R:R,MATCH(主线怪物!E464,怪物属性参数!R:R,0)),1)</f>
        <v>10</v>
      </c>
      <c r="I464" s="58">
        <f>INT(INDEX(怪物基础属性模板!D:D,MATCH(主线怪物!$F464,怪物基础属性模板!$A:$A,0))*IFERROR(INDEX(怪物属性参数!R:R,MATCH(主线怪物!E464,怪物属性参数!S:S,0)),1)*INDEX(主线关卡!E:E,MATCH(主线怪物!B464&amp;主线怪物!C464,主线关卡!A:A,0)))</f>
        <v>300</v>
      </c>
      <c r="J464" s="58">
        <v>0</v>
      </c>
      <c r="K464" s="58">
        <v>0</v>
      </c>
      <c r="L464" s="58">
        <v>0</v>
      </c>
      <c r="M464" s="58">
        <v>0</v>
      </c>
      <c r="N464" s="58">
        <v>300</v>
      </c>
      <c r="O464" s="58">
        <v>0</v>
      </c>
      <c r="P464" s="58">
        <v>0</v>
      </c>
      <c r="Q464" s="58">
        <f>IFERROR(INDEX(怪物属性参数!AD:AD,MATCH(主线怪物!E464,怪物属性参数!Q:Q,0)),IF(MOD(A464,2)=0,1303015,1301001))</f>
        <v>1301001</v>
      </c>
      <c r="R464" s="15"/>
      <c r="S464" s="58" t="str">
        <f t="shared" si="31"/>
        <v>0</v>
      </c>
      <c r="T464" s="58" t="str">
        <f>IFERROR(INDEX(怪物属性参数!AA:AA,MATCH(主线怪物!E464,怪物属性参数!Q:Q,0)),"0")</f>
        <v>0</v>
      </c>
      <c r="U464" s="58" t="str">
        <f>IFERROR(INDEX(怪物属性参数!AB:AB,MATCH(主线怪物!E464,怪物属性参数!Q:Q,0)),"999")</f>
        <v>999</v>
      </c>
      <c r="V464" s="58" t="str">
        <f>IFERROR(INDEX(怪物属性参数!AC:AC,MATCH(主线怪物!E464,怪物属性参数!Q:Q,0)),"0")</f>
        <v>0</v>
      </c>
      <c r="W464" s="58" t="str">
        <f t="shared" si="32"/>
        <v>常服曹焱兵</v>
      </c>
    </row>
    <row r="465" spans="1:23" ht="16.5" x14ac:dyDescent="0.2">
      <c r="A465" s="58">
        <f t="shared" si="33"/>
        <v>10462</v>
      </c>
      <c r="B465" s="58">
        <v>1</v>
      </c>
      <c r="C465" s="58">
        <f t="shared" si="34"/>
        <v>2</v>
      </c>
      <c r="D465" s="58" t="s">
        <v>38</v>
      </c>
      <c r="E465" s="58" t="str">
        <f>HLOOKUP(D465,主线关卡!$H:$M,MATCH(B465&amp;C465,主线关卡!$A:$A,0),FALSE)</f>
        <v/>
      </c>
      <c r="F465" s="58">
        <f>INDEX(主线关卡!D:D,MATCH(主线怪物!B465&amp;主线怪物!C465,主线关卡!A:A,0))</f>
        <v>2</v>
      </c>
      <c r="G465" s="58">
        <f>INDEX(怪物基础属性模板!B:B,MATCH(主线怪物!$F465,怪物基础属性模板!$A:$A,0))*IFERROR(INDEX(怪物属性参数!R:R,MATCH(主线怪物!E465,怪物属性参数!Q:Q,0)),1)</f>
        <v>40</v>
      </c>
      <c r="H465" s="58">
        <f>INDEX(怪物基础属性模板!C:C,MATCH(主线怪物!$F465,怪物基础属性模板!$A:$A,0))*IFERROR(INDEX(怪物属性参数!R:R,MATCH(主线怪物!E465,怪物属性参数!R:R,0)),1)</f>
        <v>10</v>
      </c>
      <c r="I465" s="58">
        <f>INT(INDEX(怪物基础属性模板!D:D,MATCH(主线怪物!$F465,怪物基础属性模板!$A:$A,0))*IFERROR(INDEX(怪物属性参数!R:R,MATCH(主线怪物!E465,怪物属性参数!S:S,0)),1)*INDEX(主线关卡!E:E,MATCH(主线怪物!B465&amp;主线怪物!C465,主线关卡!A:A,0)))</f>
        <v>300</v>
      </c>
      <c r="J465" s="58">
        <v>0</v>
      </c>
      <c r="K465" s="58">
        <v>0</v>
      </c>
      <c r="L465" s="58">
        <v>0</v>
      </c>
      <c r="M465" s="58">
        <v>0</v>
      </c>
      <c r="N465" s="58">
        <v>300</v>
      </c>
      <c r="O465" s="58">
        <v>0</v>
      </c>
      <c r="P465" s="58">
        <v>0</v>
      </c>
      <c r="Q465" s="58">
        <f>IFERROR(INDEX(怪物属性参数!AD:AD,MATCH(主线怪物!E465,怪物属性参数!Q:Q,0)),IF(MOD(A465,2)=0,1303015,1301001))</f>
        <v>1303015</v>
      </c>
      <c r="R465" s="15"/>
      <c r="S465" s="58" t="str">
        <f t="shared" si="31"/>
        <v>0</v>
      </c>
      <c r="T465" s="58" t="str">
        <f>IFERROR(INDEX(怪物属性参数!AA:AA,MATCH(主线怪物!E465,怪物属性参数!Q:Q,0)),"0")</f>
        <v>0</v>
      </c>
      <c r="U465" s="58" t="str">
        <f>IFERROR(INDEX(怪物属性参数!AB:AB,MATCH(主线怪物!E465,怪物属性参数!Q:Q,0)),"999")</f>
        <v>999</v>
      </c>
      <c r="V465" s="58" t="str">
        <f>IFERROR(INDEX(怪物属性参数!AC:AC,MATCH(主线怪物!E465,怪物属性参数!Q:Q,0)),"0")</f>
        <v>0</v>
      </c>
      <c r="W465" s="58" t="str">
        <f t="shared" si="32"/>
        <v>于禁</v>
      </c>
    </row>
    <row r="466" spans="1:23" ht="16.5" x14ac:dyDescent="0.2">
      <c r="A466" s="58">
        <f t="shared" si="33"/>
        <v>10463</v>
      </c>
      <c r="B466" s="58">
        <v>1</v>
      </c>
      <c r="C466" s="58">
        <f t="shared" si="34"/>
        <v>3</v>
      </c>
      <c r="D466" s="58" t="s">
        <v>39</v>
      </c>
      <c r="E466" s="58" t="str">
        <f>HLOOKUP(D466,主线关卡!$H:$M,MATCH(B466&amp;C466,主线关卡!$A:$A,0),FALSE)</f>
        <v>战斗夏玲</v>
      </c>
      <c r="F466" s="58">
        <f>INDEX(主线关卡!D:D,MATCH(主线怪物!B466&amp;主线怪物!C466,主线关卡!A:A,0))</f>
        <v>3</v>
      </c>
      <c r="G466" s="58">
        <f>INDEX(怪物基础属性模板!B:B,MATCH(主线怪物!$F466,怪物基础属性模板!$A:$A,0))*IFERROR(INDEX(怪物属性参数!R:R,MATCH(主线怪物!E466,怪物属性参数!Q:Q,0)),1)</f>
        <v>50</v>
      </c>
      <c r="H466" s="58">
        <f>INDEX(怪物基础属性模板!C:C,MATCH(主线怪物!$F466,怪物基础属性模板!$A:$A,0))*IFERROR(INDEX(怪物属性参数!R:R,MATCH(主线怪物!E466,怪物属性参数!R:R,0)),1)</f>
        <v>15</v>
      </c>
      <c r="I466" s="58">
        <f>INT(INDEX(怪物基础属性模板!D:D,MATCH(主线怪物!$F466,怪物基础属性模板!$A:$A,0))*IFERROR(INDEX(怪物属性参数!R:R,MATCH(主线怪物!E466,怪物属性参数!S:S,0)),1)*INDEX(主线关卡!E:E,MATCH(主线怪物!B466&amp;主线怪物!C466,主线关卡!A:A,0)))</f>
        <v>350</v>
      </c>
      <c r="J466" s="58">
        <v>0</v>
      </c>
      <c r="K466" s="58">
        <v>0</v>
      </c>
      <c r="L466" s="58">
        <v>0</v>
      </c>
      <c r="M466" s="58">
        <v>0</v>
      </c>
      <c r="N466" s="58">
        <v>300</v>
      </c>
      <c r="O466" s="58">
        <v>0</v>
      </c>
      <c r="P466" s="58">
        <v>0</v>
      </c>
      <c r="Q466" s="58" t="str">
        <f>IFERROR(INDEX(怪物属性参数!AD:AD,MATCH(主线怪物!E466,怪物属性参数!Q:Q,0)),IF(MOD(A466,2)=0,1303015,1301001))</f>
        <v>1301003#1302003</v>
      </c>
      <c r="R466" s="15"/>
      <c r="S466" s="58">
        <f t="shared" si="31"/>
        <v>10464</v>
      </c>
      <c r="T466" s="58">
        <f>IFERROR(INDEX(怪物属性参数!AA:AA,MATCH(主线怪物!E466,怪物属性参数!Q:Q,0)),"0")</f>
        <v>0</v>
      </c>
      <c r="U466" s="58">
        <f>IFERROR(INDEX(怪物属性参数!AB:AB,MATCH(主线怪物!E466,怪物属性参数!Q:Q,0)),"999")</f>
        <v>999</v>
      </c>
      <c r="V466" s="58">
        <f>IFERROR(INDEX(怪物属性参数!AC:AC,MATCH(主线怪物!E466,怪物属性参数!Q:Q,0)),"0")</f>
        <v>0</v>
      </c>
      <c r="W466" s="58" t="str">
        <f t="shared" si="32"/>
        <v>战斗夏玲</v>
      </c>
    </row>
    <row r="467" spans="1:23" ht="16.5" x14ac:dyDescent="0.2">
      <c r="A467" s="58">
        <f t="shared" si="33"/>
        <v>10464</v>
      </c>
      <c r="B467" s="58">
        <v>1</v>
      </c>
      <c r="C467" s="58">
        <f t="shared" si="34"/>
        <v>3</v>
      </c>
      <c r="D467" s="58" t="s">
        <v>36</v>
      </c>
      <c r="E467" s="58" t="str">
        <f>HLOOKUP(D467,主线关卡!$H:$M,MATCH(B467&amp;C467,主线关卡!$A:$A,0),FALSE)</f>
        <v>李轩辕</v>
      </c>
      <c r="F467" s="58">
        <f>INDEX(主线关卡!D:D,MATCH(主线怪物!B467&amp;主线怪物!C467,主线关卡!A:A,0))</f>
        <v>3</v>
      </c>
      <c r="G467" s="58">
        <f>INDEX(怪物基础属性模板!B:B,MATCH(主线怪物!$F467,怪物基础属性模板!$A:$A,0))*IFERROR(INDEX(怪物属性参数!R:R,MATCH(主线怪物!E467,怪物属性参数!Q:Q,0)),1)</f>
        <v>50</v>
      </c>
      <c r="H467" s="58">
        <f>INDEX(怪物基础属性模板!C:C,MATCH(主线怪物!$F467,怪物基础属性模板!$A:$A,0))*IFERROR(INDEX(怪物属性参数!R:R,MATCH(主线怪物!E467,怪物属性参数!R:R,0)),1)</f>
        <v>15</v>
      </c>
      <c r="I467" s="58">
        <f>INT(INDEX(怪物基础属性模板!D:D,MATCH(主线怪物!$F467,怪物基础属性模板!$A:$A,0))*IFERROR(INDEX(怪物属性参数!R:R,MATCH(主线怪物!E467,怪物属性参数!S:S,0)),1)*INDEX(主线关卡!E:E,MATCH(主线怪物!B467&amp;主线怪物!C467,主线关卡!A:A,0)))</f>
        <v>350</v>
      </c>
      <c r="J467" s="58">
        <v>0</v>
      </c>
      <c r="K467" s="58">
        <v>0</v>
      </c>
      <c r="L467" s="58">
        <v>0</v>
      </c>
      <c r="M467" s="58">
        <v>0</v>
      </c>
      <c r="N467" s="58">
        <v>300</v>
      </c>
      <c r="O467" s="58">
        <v>0</v>
      </c>
      <c r="P467" s="58">
        <v>0</v>
      </c>
      <c r="Q467" s="58">
        <f>IFERROR(INDEX(怪物属性参数!AD:AD,MATCH(主线怪物!E467,怪物属性参数!Q:Q,0)),IF(MOD(A467,2)=0,1303015,1301001))</f>
        <v>1303005</v>
      </c>
      <c r="R467" s="15"/>
      <c r="S467" s="58" t="str">
        <f t="shared" si="31"/>
        <v>0</v>
      </c>
      <c r="T467" s="58">
        <f>IFERROR(INDEX(怪物属性参数!AA:AA,MATCH(主线怪物!E467,怪物属性参数!Q:Q,0)),"0")</f>
        <v>2</v>
      </c>
      <c r="U467" s="58">
        <f>IFERROR(INDEX(怪物属性参数!AB:AB,MATCH(主线怪物!E467,怪物属性参数!Q:Q,0)),"999")</f>
        <v>999</v>
      </c>
      <c r="V467" s="58">
        <f>IFERROR(INDEX(怪物属性参数!AC:AC,MATCH(主线怪物!E467,怪物属性参数!Q:Q,0)),"0")</f>
        <v>3</v>
      </c>
      <c r="W467" s="58" t="str">
        <f t="shared" si="32"/>
        <v>李轩辕</v>
      </c>
    </row>
    <row r="468" spans="1:23" ht="16.5" x14ac:dyDescent="0.2">
      <c r="A468" s="58">
        <f t="shared" si="33"/>
        <v>10465</v>
      </c>
      <c r="B468" s="58">
        <v>1</v>
      </c>
      <c r="C468" s="58">
        <f t="shared" si="34"/>
        <v>3</v>
      </c>
      <c r="D468" s="58" t="s">
        <v>40</v>
      </c>
      <c r="E468" s="58" t="str">
        <f>HLOOKUP(D468,主线关卡!$H:$M,MATCH(B468&amp;C468,主线关卡!$A:$A,0),FALSE)</f>
        <v>常服曹焱兵</v>
      </c>
      <c r="F468" s="58">
        <f>INDEX(主线关卡!D:D,MATCH(主线怪物!B468&amp;主线怪物!C468,主线关卡!A:A,0))</f>
        <v>3</v>
      </c>
      <c r="G468" s="58">
        <f>INDEX(怪物基础属性模板!B:B,MATCH(主线怪物!$F468,怪物基础属性模板!$A:$A,0))*IFERROR(INDEX(怪物属性参数!R:R,MATCH(主线怪物!E468,怪物属性参数!Q:Q,0)),1)</f>
        <v>50</v>
      </c>
      <c r="H468" s="58">
        <f>INDEX(怪物基础属性模板!C:C,MATCH(主线怪物!$F468,怪物基础属性模板!$A:$A,0))*IFERROR(INDEX(怪物属性参数!R:R,MATCH(主线怪物!E468,怪物属性参数!R:R,0)),1)</f>
        <v>15</v>
      </c>
      <c r="I468" s="58">
        <f>INT(INDEX(怪物基础属性模板!D:D,MATCH(主线怪物!$F468,怪物基础属性模板!$A:$A,0))*IFERROR(INDEX(怪物属性参数!R:R,MATCH(主线怪物!E468,怪物属性参数!S:S,0)),1)*INDEX(主线关卡!E:E,MATCH(主线怪物!B468&amp;主线怪物!C468,主线关卡!A:A,0)))</f>
        <v>350</v>
      </c>
      <c r="J468" s="58">
        <v>0</v>
      </c>
      <c r="K468" s="58">
        <v>0</v>
      </c>
      <c r="L468" s="58">
        <v>0</v>
      </c>
      <c r="M468" s="58">
        <v>0</v>
      </c>
      <c r="N468" s="58">
        <v>300</v>
      </c>
      <c r="O468" s="58">
        <v>0</v>
      </c>
      <c r="P468" s="58">
        <v>0</v>
      </c>
      <c r="Q468" s="58" t="str">
        <f>IFERROR(INDEX(怪物属性参数!AD:AD,MATCH(主线怪物!E468,怪物属性参数!Q:Q,0)),IF(MOD(A468,2)=0,1303015,1301001))</f>
        <v>1301001#1302001</v>
      </c>
      <c r="R468" s="15"/>
      <c r="S468" s="58">
        <f t="shared" si="31"/>
        <v>10466</v>
      </c>
      <c r="T468" s="58">
        <f>IFERROR(INDEX(怪物属性参数!AA:AA,MATCH(主线怪物!E468,怪物属性参数!Q:Q,0)),"0")</f>
        <v>0</v>
      </c>
      <c r="U468" s="58">
        <f>IFERROR(INDEX(怪物属性参数!AB:AB,MATCH(主线怪物!E468,怪物属性参数!Q:Q,0)),"999")</f>
        <v>999</v>
      </c>
      <c r="V468" s="58">
        <f>IFERROR(INDEX(怪物属性参数!AC:AC,MATCH(主线怪物!E468,怪物属性参数!Q:Q,0)),"0")</f>
        <v>0</v>
      </c>
      <c r="W468" s="58" t="str">
        <f t="shared" si="32"/>
        <v>常服曹焱兵</v>
      </c>
    </row>
    <row r="469" spans="1:23" ht="16.5" x14ac:dyDescent="0.2">
      <c r="A469" s="58">
        <f t="shared" si="33"/>
        <v>10466</v>
      </c>
      <c r="B469" s="58">
        <v>1</v>
      </c>
      <c r="C469" s="58">
        <f t="shared" si="34"/>
        <v>3</v>
      </c>
      <c r="D469" s="58" t="s">
        <v>37</v>
      </c>
      <c r="E469" s="58" t="str">
        <f>HLOOKUP(D469,主线关卡!$H:$M,MATCH(B469&amp;C469,主线关卡!$A:$A,0),FALSE)</f>
        <v>于禁</v>
      </c>
      <c r="F469" s="58">
        <f>INDEX(主线关卡!D:D,MATCH(主线怪物!B469&amp;主线怪物!C469,主线关卡!A:A,0))</f>
        <v>3</v>
      </c>
      <c r="G469" s="58">
        <f>INDEX(怪物基础属性模板!B:B,MATCH(主线怪物!$F469,怪物基础属性模板!$A:$A,0))*IFERROR(INDEX(怪物属性参数!R:R,MATCH(主线怪物!E469,怪物属性参数!Q:Q,0)),1)</f>
        <v>50</v>
      </c>
      <c r="H469" s="58">
        <f>INDEX(怪物基础属性模板!C:C,MATCH(主线怪物!$F469,怪物基础属性模板!$A:$A,0))*IFERROR(INDEX(怪物属性参数!R:R,MATCH(主线怪物!E469,怪物属性参数!R:R,0)),1)</f>
        <v>15</v>
      </c>
      <c r="I469" s="58">
        <f>INT(INDEX(怪物基础属性模板!D:D,MATCH(主线怪物!$F469,怪物基础属性模板!$A:$A,0))*IFERROR(INDEX(怪物属性参数!R:R,MATCH(主线怪物!E469,怪物属性参数!S:S,0)),1)*INDEX(主线关卡!E:E,MATCH(主线怪物!B469&amp;主线怪物!C469,主线关卡!A:A,0)))</f>
        <v>350</v>
      </c>
      <c r="J469" s="58">
        <v>0</v>
      </c>
      <c r="K469" s="58">
        <v>0</v>
      </c>
      <c r="L469" s="58">
        <v>0</v>
      </c>
      <c r="M469" s="58">
        <v>0</v>
      </c>
      <c r="N469" s="58">
        <v>300</v>
      </c>
      <c r="O469" s="58">
        <v>0</v>
      </c>
      <c r="P469" s="58">
        <v>0</v>
      </c>
      <c r="Q469" s="58">
        <f>IFERROR(INDEX(怪物属性参数!AD:AD,MATCH(主线怪物!E469,怪物属性参数!Q:Q,0)),IF(MOD(A469,2)=0,1303015,1301001))</f>
        <v>1303015</v>
      </c>
      <c r="R469" s="15"/>
      <c r="S469" s="58" t="str">
        <f t="shared" si="31"/>
        <v>0</v>
      </c>
      <c r="T469" s="58">
        <f>IFERROR(INDEX(怪物属性参数!AA:AA,MATCH(主线怪物!E469,怪物属性参数!Q:Q,0)),"0")</f>
        <v>4</v>
      </c>
      <c r="U469" s="58">
        <f>IFERROR(INDEX(怪物属性参数!AB:AB,MATCH(主线怪物!E469,怪物属性参数!Q:Q,0)),"999")</f>
        <v>999</v>
      </c>
      <c r="V469" s="58">
        <f>IFERROR(INDEX(怪物属性参数!AC:AC,MATCH(主线怪物!E469,怪物属性参数!Q:Q,0)),"0")</f>
        <v>2</v>
      </c>
      <c r="W469" s="58" t="str">
        <f t="shared" si="32"/>
        <v>于禁</v>
      </c>
    </row>
    <row r="470" spans="1:23" ht="16.5" x14ac:dyDescent="0.2">
      <c r="A470" s="58">
        <f t="shared" si="33"/>
        <v>10467</v>
      </c>
      <c r="B470" s="58">
        <v>1</v>
      </c>
      <c r="C470" s="58">
        <f t="shared" si="34"/>
        <v>3</v>
      </c>
      <c r="D470" s="58" t="s">
        <v>41</v>
      </c>
      <c r="E470" s="58" t="str">
        <f>HLOOKUP(D470,主线关卡!$H:$M,MATCH(B470&amp;C470,主线关卡!$A:$A,0),FALSE)</f>
        <v>曹玄亮</v>
      </c>
      <c r="F470" s="58">
        <f>INDEX(主线关卡!D:D,MATCH(主线怪物!B470&amp;主线怪物!C470,主线关卡!A:A,0))</f>
        <v>3</v>
      </c>
      <c r="G470" s="58">
        <f>INDEX(怪物基础属性模板!B:B,MATCH(主线怪物!$F470,怪物基础属性模板!$A:$A,0))*IFERROR(INDEX(怪物属性参数!R:R,MATCH(主线怪物!E470,怪物属性参数!Q:Q,0)),1)</f>
        <v>50</v>
      </c>
      <c r="H470" s="58">
        <f>INDEX(怪物基础属性模板!C:C,MATCH(主线怪物!$F470,怪物基础属性模板!$A:$A,0))*IFERROR(INDEX(怪物属性参数!R:R,MATCH(主线怪物!E470,怪物属性参数!R:R,0)),1)</f>
        <v>15</v>
      </c>
      <c r="I470" s="58">
        <f>INT(INDEX(怪物基础属性模板!D:D,MATCH(主线怪物!$F470,怪物基础属性模板!$A:$A,0))*IFERROR(INDEX(怪物属性参数!R:R,MATCH(主线怪物!E470,怪物属性参数!S:S,0)),1)*INDEX(主线关卡!E:E,MATCH(主线怪物!B470&amp;主线怪物!C470,主线关卡!A:A,0)))</f>
        <v>350</v>
      </c>
      <c r="J470" s="58">
        <v>0</v>
      </c>
      <c r="K470" s="58">
        <v>0</v>
      </c>
      <c r="L470" s="58">
        <v>0</v>
      </c>
      <c r="M470" s="58">
        <v>0</v>
      </c>
      <c r="N470" s="58">
        <v>300</v>
      </c>
      <c r="O470" s="58">
        <v>0</v>
      </c>
      <c r="P470" s="58">
        <v>0</v>
      </c>
      <c r="Q470" s="58" t="str">
        <f>IFERROR(INDEX(怪物属性参数!AD:AD,MATCH(主线怪物!E470,怪物属性参数!Q:Q,0)),IF(MOD(A470,2)=0,1303015,1301001))</f>
        <v>1301002#1302002</v>
      </c>
      <c r="R470" s="15"/>
      <c r="S470" s="58">
        <f t="shared" si="31"/>
        <v>10468</v>
      </c>
      <c r="T470" s="58">
        <f>IFERROR(INDEX(怪物属性参数!AA:AA,MATCH(主线怪物!E470,怪物属性参数!Q:Q,0)),"0")</f>
        <v>0</v>
      </c>
      <c r="U470" s="58">
        <f>IFERROR(INDEX(怪物属性参数!AB:AB,MATCH(主线怪物!E470,怪物属性参数!Q:Q,0)),"999")</f>
        <v>999</v>
      </c>
      <c r="V470" s="58">
        <f>IFERROR(INDEX(怪物属性参数!AC:AC,MATCH(主线怪物!E470,怪物属性参数!Q:Q,0)),"0")</f>
        <v>0</v>
      </c>
      <c r="W470" s="58" t="str">
        <f t="shared" si="32"/>
        <v>曹玄亮</v>
      </c>
    </row>
    <row r="471" spans="1:23" ht="16.5" x14ac:dyDescent="0.2">
      <c r="A471" s="58">
        <f t="shared" si="33"/>
        <v>10468</v>
      </c>
      <c r="B471" s="58">
        <v>1</v>
      </c>
      <c r="C471" s="58">
        <f t="shared" si="34"/>
        <v>3</v>
      </c>
      <c r="D471" s="58" t="s">
        <v>38</v>
      </c>
      <c r="E471" s="58" t="str">
        <f>HLOOKUP(D471,主线关卡!$H:$M,MATCH(B471&amp;C471,主线关卡!$A:$A,0),FALSE)</f>
        <v>唐流雨</v>
      </c>
      <c r="F471" s="58">
        <f>INDEX(主线关卡!D:D,MATCH(主线怪物!B471&amp;主线怪物!C471,主线关卡!A:A,0))</f>
        <v>3</v>
      </c>
      <c r="G471" s="58">
        <f>INDEX(怪物基础属性模板!B:B,MATCH(主线怪物!$F471,怪物基础属性模板!$A:$A,0))*IFERROR(INDEX(怪物属性参数!R:R,MATCH(主线怪物!E471,怪物属性参数!Q:Q,0)),1)</f>
        <v>50</v>
      </c>
      <c r="H471" s="58">
        <f>INDEX(怪物基础属性模板!C:C,MATCH(主线怪物!$F471,怪物基础属性模板!$A:$A,0))*IFERROR(INDEX(怪物属性参数!R:R,MATCH(主线怪物!E471,怪物属性参数!R:R,0)),1)</f>
        <v>15</v>
      </c>
      <c r="I471" s="58">
        <f>INT(INDEX(怪物基础属性模板!D:D,MATCH(主线怪物!$F471,怪物基础属性模板!$A:$A,0))*IFERROR(INDEX(怪物属性参数!R:R,MATCH(主线怪物!E471,怪物属性参数!S:S,0)),1)*INDEX(主线关卡!E:E,MATCH(主线怪物!B471&amp;主线怪物!C471,主线关卡!A:A,0)))</f>
        <v>350</v>
      </c>
      <c r="J471" s="58">
        <v>0</v>
      </c>
      <c r="K471" s="58">
        <v>0</v>
      </c>
      <c r="L471" s="58">
        <v>0</v>
      </c>
      <c r="M471" s="58">
        <v>0</v>
      </c>
      <c r="N471" s="58">
        <v>300</v>
      </c>
      <c r="O471" s="58">
        <v>0</v>
      </c>
      <c r="P471" s="58">
        <v>0</v>
      </c>
      <c r="Q471" s="58">
        <f>IFERROR(INDEX(怪物属性参数!AD:AD,MATCH(主线怪物!E471,怪物属性参数!Q:Q,0)),IF(MOD(A471,2)=0,1303015,1301001))</f>
        <v>1303004</v>
      </c>
      <c r="R471" s="15"/>
      <c r="S471" s="58" t="str">
        <f t="shared" si="31"/>
        <v>0</v>
      </c>
      <c r="T471" s="58">
        <f>IFERROR(INDEX(怪物属性参数!AA:AA,MATCH(主线怪物!E471,怪物属性参数!Q:Q,0)),"0")</f>
        <v>4</v>
      </c>
      <c r="U471" s="58">
        <f>IFERROR(INDEX(怪物属性参数!AB:AB,MATCH(主线怪物!E471,怪物属性参数!Q:Q,0)),"999")</f>
        <v>999</v>
      </c>
      <c r="V471" s="58">
        <f>IFERROR(INDEX(怪物属性参数!AC:AC,MATCH(主线怪物!E471,怪物属性参数!Q:Q,0)),"0")</f>
        <v>1</v>
      </c>
      <c r="W471" s="58" t="str">
        <f t="shared" si="32"/>
        <v>唐流雨</v>
      </c>
    </row>
    <row r="472" spans="1:23" ht="16.5" x14ac:dyDescent="0.2">
      <c r="A472" s="58">
        <f t="shared" si="33"/>
        <v>10469</v>
      </c>
      <c r="B472" s="58">
        <v>1</v>
      </c>
      <c r="C472" s="58">
        <f t="shared" si="34"/>
        <v>4</v>
      </c>
      <c r="D472" s="58" t="s">
        <v>39</v>
      </c>
      <c r="E472" s="58" t="str">
        <f>HLOOKUP(D472,主线关卡!$H:$M,MATCH(B472&amp;C472,主线关卡!$A:$A,0),FALSE)</f>
        <v>战斗夏玲</v>
      </c>
      <c r="F472" s="58">
        <f>INDEX(主线关卡!D:D,MATCH(主线怪物!B472&amp;主线怪物!C472,主线关卡!A:A,0))</f>
        <v>4</v>
      </c>
      <c r="G472" s="58">
        <f>INDEX(怪物基础属性模板!B:B,MATCH(主线怪物!$F472,怪物基础属性模板!$A:$A,0))*IFERROR(INDEX(怪物属性参数!R:R,MATCH(主线怪物!E472,怪物属性参数!Q:Q,0)),1)</f>
        <v>60</v>
      </c>
      <c r="H472" s="58">
        <f>INDEX(怪物基础属性模板!C:C,MATCH(主线怪物!$F472,怪物基础属性模板!$A:$A,0))*IFERROR(INDEX(怪物属性参数!R:R,MATCH(主线怪物!E472,怪物属性参数!R:R,0)),1)</f>
        <v>20</v>
      </c>
      <c r="I472" s="58">
        <f>INT(INDEX(怪物基础属性模板!D:D,MATCH(主线怪物!$F472,怪物基础属性模板!$A:$A,0))*IFERROR(INDEX(怪物属性参数!R:R,MATCH(主线怪物!E472,怪物属性参数!S:S,0)),1)*INDEX(主线关卡!E:E,MATCH(主线怪物!B472&amp;主线怪物!C472,主线关卡!A:A,0)))</f>
        <v>400</v>
      </c>
      <c r="J472" s="58">
        <v>0</v>
      </c>
      <c r="K472" s="58">
        <v>0</v>
      </c>
      <c r="L472" s="58">
        <v>0</v>
      </c>
      <c r="M472" s="58">
        <v>0</v>
      </c>
      <c r="N472" s="58">
        <v>300</v>
      </c>
      <c r="O472" s="58">
        <v>0</v>
      </c>
      <c r="P472" s="58">
        <v>0</v>
      </c>
      <c r="Q472" s="58" t="str">
        <f>IFERROR(INDEX(怪物属性参数!AD:AD,MATCH(主线怪物!E472,怪物属性参数!Q:Q,0)),IF(MOD(A472,2)=0,1303015,1301001))</f>
        <v>1301003#1302003</v>
      </c>
      <c r="R472" s="15"/>
      <c r="S472" s="58">
        <f t="shared" si="31"/>
        <v>10470</v>
      </c>
      <c r="T472" s="58">
        <f>IFERROR(INDEX(怪物属性参数!AA:AA,MATCH(主线怪物!E472,怪物属性参数!Q:Q,0)),"0")</f>
        <v>0</v>
      </c>
      <c r="U472" s="58">
        <f>IFERROR(INDEX(怪物属性参数!AB:AB,MATCH(主线怪物!E472,怪物属性参数!Q:Q,0)),"999")</f>
        <v>999</v>
      </c>
      <c r="V472" s="58">
        <f>IFERROR(INDEX(怪物属性参数!AC:AC,MATCH(主线怪物!E472,怪物属性参数!Q:Q,0)),"0")</f>
        <v>0</v>
      </c>
      <c r="W472" s="58" t="str">
        <f t="shared" si="32"/>
        <v>战斗夏玲</v>
      </c>
    </row>
    <row r="473" spans="1:23" ht="16.5" x14ac:dyDescent="0.2">
      <c r="A473" s="58">
        <f t="shared" si="33"/>
        <v>10470</v>
      </c>
      <c r="B473" s="58">
        <v>1</v>
      </c>
      <c r="C473" s="58">
        <f t="shared" si="34"/>
        <v>4</v>
      </c>
      <c r="D473" s="58" t="s">
        <v>36</v>
      </c>
      <c r="E473" s="58" t="str">
        <f>HLOOKUP(D473,主线关卡!$H:$M,MATCH(B473&amp;C473,主线关卡!$A:$A,0),FALSE)</f>
        <v>李轩辕</v>
      </c>
      <c r="F473" s="58">
        <f>INDEX(主线关卡!D:D,MATCH(主线怪物!B473&amp;主线怪物!C473,主线关卡!A:A,0))</f>
        <v>4</v>
      </c>
      <c r="G473" s="58">
        <f>INDEX(怪物基础属性模板!B:B,MATCH(主线怪物!$F473,怪物基础属性模板!$A:$A,0))*IFERROR(INDEX(怪物属性参数!R:R,MATCH(主线怪物!E473,怪物属性参数!Q:Q,0)),1)</f>
        <v>60</v>
      </c>
      <c r="H473" s="58">
        <f>INDEX(怪物基础属性模板!C:C,MATCH(主线怪物!$F473,怪物基础属性模板!$A:$A,0))*IFERROR(INDEX(怪物属性参数!R:R,MATCH(主线怪物!E473,怪物属性参数!R:R,0)),1)</f>
        <v>20</v>
      </c>
      <c r="I473" s="58">
        <f>INT(INDEX(怪物基础属性模板!D:D,MATCH(主线怪物!$F473,怪物基础属性模板!$A:$A,0))*IFERROR(INDEX(怪物属性参数!R:R,MATCH(主线怪物!E473,怪物属性参数!S:S,0)),1)*INDEX(主线关卡!E:E,MATCH(主线怪物!B473&amp;主线怪物!C473,主线关卡!A:A,0)))</f>
        <v>400</v>
      </c>
      <c r="J473" s="58">
        <v>0</v>
      </c>
      <c r="K473" s="58">
        <v>0</v>
      </c>
      <c r="L473" s="58">
        <v>0</v>
      </c>
      <c r="M473" s="58">
        <v>0</v>
      </c>
      <c r="N473" s="58">
        <v>300</v>
      </c>
      <c r="O473" s="58">
        <v>0</v>
      </c>
      <c r="P473" s="58">
        <v>0</v>
      </c>
      <c r="Q473" s="58">
        <f>IFERROR(INDEX(怪物属性参数!AD:AD,MATCH(主线怪物!E473,怪物属性参数!Q:Q,0)),IF(MOD(A473,2)=0,1303015,1301001))</f>
        <v>1303005</v>
      </c>
      <c r="R473" s="15"/>
      <c r="S473" s="58" t="str">
        <f t="shared" si="31"/>
        <v>0</v>
      </c>
      <c r="T473" s="58">
        <f>IFERROR(INDEX(怪物属性参数!AA:AA,MATCH(主线怪物!E473,怪物属性参数!Q:Q,0)),"0")</f>
        <v>2</v>
      </c>
      <c r="U473" s="58">
        <f>IFERROR(INDEX(怪物属性参数!AB:AB,MATCH(主线怪物!E473,怪物属性参数!Q:Q,0)),"999")</f>
        <v>999</v>
      </c>
      <c r="V473" s="58">
        <f>IFERROR(INDEX(怪物属性参数!AC:AC,MATCH(主线怪物!E473,怪物属性参数!Q:Q,0)),"0")</f>
        <v>3</v>
      </c>
      <c r="W473" s="58" t="str">
        <f t="shared" si="32"/>
        <v>李轩辕</v>
      </c>
    </row>
    <row r="474" spans="1:23" ht="16.5" x14ac:dyDescent="0.2">
      <c r="A474" s="58">
        <f t="shared" si="33"/>
        <v>10471</v>
      </c>
      <c r="B474" s="58">
        <v>1</v>
      </c>
      <c r="C474" s="58">
        <f t="shared" si="34"/>
        <v>4</v>
      </c>
      <c r="D474" s="58" t="s">
        <v>40</v>
      </c>
      <c r="E474" s="58" t="str">
        <f>HLOOKUP(D474,主线关卡!$H:$M,MATCH(B474&amp;C474,主线关卡!$A:$A,0),FALSE)</f>
        <v>刘羽禅</v>
      </c>
      <c r="F474" s="58">
        <f>INDEX(主线关卡!D:D,MATCH(主线怪物!B474&amp;主线怪物!C474,主线关卡!A:A,0))</f>
        <v>4</v>
      </c>
      <c r="G474" s="58">
        <f>INDEX(怪物基础属性模板!B:B,MATCH(主线怪物!$F474,怪物基础属性模板!$A:$A,0))*IFERROR(INDEX(怪物属性参数!R:R,MATCH(主线怪物!E474,怪物属性参数!Q:Q,0)),1)</f>
        <v>60</v>
      </c>
      <c r="H474" s="58">
        <f>INDEX(怪物基础属性模板!C:C,MATCH(主线怪物!$F474,怪物基础属性模板!$A:$A,0))*IFERROR(INDEX(怪物属性参数!R:R,MATCH(主线怪物!E474,怪物属性参数!R:R,0)),1)</f>
        <v>20</v>
      </c>
      <c r="I474" s="58">
        <f>INT(INDEX(怪物基础属性模板!D:D,MATCH(主线怪物!$F474,怪物基础属性模板!$A:$A,0))*IFERROR(INDEX(怪物属性参数!R:R,MATCH(主线怪物!E474,怪物属性参数!S:S,0)),1)*INDEX(主线关卡!E:E,MATCH(主线怪物!B474&amp;主线怪物!C474,主线关卡!A:A,0)))</f>
        <v>400</v>
      </c>
      <c r="J474" s="58">
        <v>0</v>
      </c>
      <c r="K474" s="58">
        <v>0</v>
      </c>
      <c r="L474" s="58">
        <v>0</v>
      </c>
      <c r="M474" s="58">
        <v>0</v>
      </c>
      <c r="N474" s="58">
        <v>300</v>
      </c>
      <c r="O474" s="58">
        <v>0</v>
      </c>
      <c r="P474" s="58">
        <v>0</v>
      </c>
      <c r="Q474" s="58" t="str">
        <f>IFERROR(INDEX(怪物属性参数!AD:AD,MATCH(主线怪物!E474,怪物属性参数!Q:Q,0)),IF(MOD(A474,2)=0,1303015,1301001))</f>
        <v>1301005#1302005</v>
      </c>
      <c r="R474" s="15"/>
      <c r="S474" s="58">
        <f t="shared" si="31"/>
        <v>10472</v>
      </c>
      <c r="T474" s="58">
        <f>IFERROR(INDEX(怪物属性参数!AA:AA,MATCH(主线怪物!E474,怪物属性参数!Q:Q,0)),"0")</f>
        <v>0</v>
      </c>
      <c r="U474" s="58">
        <f>IFERROR(INDEX(怪物属性参数!AB:AB,MATCH(主线怪物!E474,怪物属性参数!Q:Q,0)),"999")</f>
        <v>999</v>
      </c>
      <c r="V474" s="58">
        <f>IFERROR(INDEX(怪物属性参数!AC:AC,MATCH(主线怪物!E474,怪物属性参数!Q:Q,0)),"0")</f>
        <v>0</v>
      </c>
      <c r="W474" s="58" t="str">
        <f t="shared" si="32"/>
        <v>刘羽禅</v>
      </c>
    </row>
    <row r="475" spans="1:23" ht="16.5" x14ac:dyDescent="0.2">
      <c r="A475" s="58">
        <f t="shared" si="33"/>
        <v>10472</v>
      </c>
      <c r="B475" s="58">
        <v>1</v>
      </c>
      <c r="C475" s="58">
        <f t="shared" si="34"/>
        <v>4</v>
      </c>
      <c r="D475" s="58" t="s">
        <v>37</v>
      </c>
      <c r="E475" s="58" t="str">
        <f>HLOOKUP(D475,主线关卡!$H:$M,MATCH(B475&amp;C475,主线关卡!$A:$A,0),FALSE)</f>
        <v>张飞</v>
      </c>
      <c r="F475" s="58">
        <f>INDEX(主线关卡!D:D,MATCH(主线怪物!B475&amp;主线怪物!C475,主线关卡!A:A,0))</f>
        <v>4</v>
      </c>
      <c r="G475" s="58">
        <f>INDEX(怪物基础属性模板!B:B,MATCH(主线怪物!$F475,怪物基础属性模板!$A:$A,0))*IFERROR(INDEX(怪物属性参数!R:R,MATCH(主线怪物!E475,怪物属性参数!Q:Q,0)),1)</f>
        <v>60</v>
      </c>
      <c r="H475" s="58">
        <f>INDEX(怪物基础属性模板!C:C,MATCH(主线怪物!$F475,怪物基础属性模板!$A:$A,0))*IFERROR(INDEX(怪物属性参数!R:R,MATCH(主线怪物!E475,怪物属性参数!R:R,0)),1)</f>
        <v>20</v>
      </c>
      <c r="I475" s="58">
        <f>INT(INDEX(怪物基础属性模板!D:D,MATCH(主线怪物!$F475,怪物基础属性模板!$A:$A,0))*IFERROR(INDEX(怪物属性参数!R:R,MATCH(主线怪物!E475,怪物属性参数!S:S,0)),1)*INDEX(主线关卡!E:E,MATCH(主线怪物!B475&amp;主线怪物!C475,主线关卡!A:A,0)))</f>
        <v>400</v>
      </c>
      <c r="J475" s="58">
        <v>0</v>
      </c>
      <c r="K475" s="58">
        <v>0</v>
      </c>
      <c r="L475" s="58">
        <v>0</v>
      </c>
      <c r="M475" s="58">
        <v>0</v>
      </c>
      <c r="N475" s="58">
        <v>300</v>
      </c>
      <c r="O475" s="58">
        <v>0</v>
      </c>
      <c r="P475" s="58">
        <v>0</v>
      </c>
      <c r="Q475" s="58">
        <f>IFERROR(INDEX(怪物属性参数!AD:AD,MATCH(主线怪物!E475,怪物属性参数!Q:Q,0)),IF(MOD(A475,2)=0,1303015,1301001))</f>
        <v>1303011</v>
      </c>
      <c r="R475" s="15"/>
      <c r="S475" s="58" t="str">
        <f t="shared" si="31"/>
        <v>0</v>
      </c>
      <c r="T475" s="58">
        <f>IFERROR(INDEX(怪物属性参数!AA:AA,MATCH(主线怪物!E475,怪物属性参数!Q:Q,0)),"0")</f>
        <v>4</v>
      </c>
      <c r="U475" s="58">
        <f>IFERROR(INDEX(怪物属性参数!AB:AB,MATCH(主线怪物!E475,怪物属性参数!Q:Q,0)),"999")</f>
        <v>999</v>
      </c>
      <c r="V475" s="58">
        <f>IFERROR(INDEX(怪物属性参数!AC:AC,MATCH(主线怪物!E475,怪物属性参数!Q:Q,0)),"0")</f>
        <v>2</v>
      </c>
      <c r="W475" s="58" t="str">
        <f t="shared" si="32"/>
        <v>张飞</v>
      </c>
    </row>
    <row r="476" spans="1:23" ht="16.5" x14ac:dyDescent="0.2">
      <c r="A476" s="58">
        <f t="shared" si="33"/>
        <v>10473</v>
      </c>
      <c r="B476" s="58">
        <v>1</v>
      </c>
      <c r="C476" s="58">
        <f t="shared" si="34"/>
        <v>4</v>
      </c>
      <c r="D476" s="58" t="s">
        <v>41</v>
      </c>
      <c r="E476" s="58" t="str">
        <f>HLOOKUP(D476,主线关卡!$H:$M,MATCH(B476&amp;C476,主线关卡!$A:$A,0),FALSE)</f>
        <v>战斗曹焱兵</v>
      </c>
      <c r="F476" s="58">
        <f>INDEX(主线关卡!D:D,MATCH(主线怪物!B476&amp;主线怪物!C476,主线关卡!A:A,0))</f>
        <v>4</v>
      </c>
      <c r="G476" s="58">
        <f>INDEX(怪物基础属性模板!B:B,MATCH(主线怪物!$F476,怪物基础属性模板!$A:$A,0))*IFERROR(INDEX(怪物属性参数!R:R,MATCH(主线怪物!E476,怪物属性参数!Q:Q,0)),1)</f>
        <v>60</v>
      </c>
      <c r="H476" s="58">
        <f>INDEX(怪物基础属性模板!C:C,MATCH(主线怪物!$F476,怪物基础属性模板!$A:$A,0))*IFERROR(INDEX(怪物属性参数!R:R,MATCH(主线怪物!E476,怪物属性参数!R:R,0)),1)</f>
        <v>20</v>
      </c>
      <c r="I476" s="58">
        <f>INT(INDEX(怪物基础属性模板!D:D,MATCH(主线怪物!$F476,怪物基础属性模板!$A:$A,0))*IFERROR(INDEX(怪物属性参数!R:R,MATCH(主线怪物!E476,怪物属性参数!S:S,0)),1)*INDEX(主线关卡!E:E,MATCH(主线怪物!B476&amp;主线怪物!C476,主线关卡!A:A,0)))</f>
        <v>400</v>
      </c>
      <c r="J476" s="58">
        <v>0</v>
      </c>
      <c r="K476" s="58">
        <v>0</v>
      </c>
      <c r="L476" s="58">
        <v>0</v>
      </c>
      <c r="M476" s="58">
        <v>0</v>
      </c>
      <c r="N476" s="58">
        <v>300</v>
      </c>
      <c r="O476" s="58">
        <v>0</v>
      </c>
      <c r="P476" s="58">
        <v>0</v>
      </c>
      <c r="Q476" s="58" t="str">
        <f>IFERROR(INDEX(怪物属性参数!AD:AD,MATCH(主线怪物!E476,怪物属性参数!Q:Q,0)),IF(MOD(A476,2)=0,1303015,1301001))</f>
        <v>1301007#1302007</v>
      </c>
      <c r="R476" s="15"/>
      <c r="S476" s="58">
        <f t="shared" si="31"/>
        <v>10474</v>
      </c>
      <c r="T476" s="58">
        <f>IFERROR(INDEX(怪物属性参数!AA:AA,MATCH(主线怪物!E476,怪物属性参数!Q:Q,0)),"0")</f>
        <v>0</v>
      </c>
      <c r="U476" s="58">
        <f>IFERROR(INDEX(怪物属性参数!AB:AB,MATCH(主线怪物!E476,怪物属性参数!Q:Q,0)),"999")</f>
        <v>999</v>
      </c>
      <c r="V476" s="58">
        <f>IFERROR(INDEX(怪物属性参数!AC:AC,MATCH(主线怪物!E476,怪物属性参数!Q:Q,0)),"0")</f>
        <v>0</v>
      </c>
      <c r="W476" s="58" t="str">
        <f t="shared" si="32"/>
        <v>战斗曹焱兵</v>
      </c>
    </row>
    <row r="477" spans="1:23" ht="16.5" x14ac:dyDescent="0.2">
      <c r="A477" s="58">
        <f t="shared" si="33"/>
        <v>10474</v>
      </c>
      <c r="B477" s="58">
        <v>1</v>
      </c>
      <c r="C477" s="58">
        <f t="shared" si="34"/>
        <v>4</v>
      </c>
      <c r="D477" s="58" t="s">
        <v>38</v>
      </c>
      <c r="E477" s="58" t="str">
        <f>HLOOKUP(D477,主线关卡!$H:$M,MATCH(B477&amp;C477,主线关卡!$A:$A,0),FALSE)</f>
        <v>夏侯惇</v>
      </c>
      <c r="F477" s="58">
        <f>INDEX(主线关卡!D:D,MATCH(主线怪物!B477&amp;主线怪物!C477,主线关卡!A:A,0))</f>
        <v>4</v>
      </c>
      <c r="G477" s="58">
        <f>INDEX(怪物基础属性模板!B:B,MATCH(主线怪物!$F477,怪物基础属性模板!$A:$A,0))*IFERROR(INDEX(怪物属性参数!R:R,MATCH(主线怪物!E477,怪物属性参数!Q:Q,0)),1)</f>
        <v>60</v>
      </c>
      <c r="H477" s="58">
        <f>INDEX(怪物基础属性模板!C:C,MATCH(主线怪物!$F477,怪物基础属性模板!$A:$A,0))*IFERROR(INDEX(怪物属性参数!R:R,MATCH(主线怪物!E477,怪物属性参数!R:R,0)),1)</f>
        <v>20</v>
      </c>
      <c r="I477" s="58">
        <f>INT(INDEX(怪物基础属性模板!D:D,MATCH(主线怪物!$F477,怪物基础属性模板!$A:$A,0))*IFERROR(INDEX(怪物属性参数!R:R,MATCH(主线怪物!E477,怪物属性参数!S:S,0)),1)*INDEX(主线关卡!E:E,MATCH(主线怪物!B477&amp;主线怪物!C477,主线关卡!A:A,0)))</f>
        <v>400</v>
      </c>
      <c r="J477" s="58">
        <v>0</v>
      </c>
      <c r="K477" s="58">
        <v>0</v>
      </c>
      <c r="L477" s="58">
        <v>0</v>
      </c>
      <c r="M477" s="58">
        <v>0</v>
      </c>
      <c r="N477" s="58">
        <v>300</v>
      </c>
      <c r="O477" s="58">
        <v>0</v>
      </c>
      <c r="P477" s="58">
        <v>0</v>
      </c>
      <c r="Q477" s="58">
        <f>IFERROR(INDEX(怪物属性参数!AD:AD,MATCH(主线怪物!E477,怪物属性参数!Q:Q,0)),IF(MOD(A477,2)=0,1303015,1301001))</f>
        <v>1303012</v>
      </c>
      <c r="R477" s="15"/>
      <c r="S477" s="58" t="str">
        <f t="shared" si="31"/>
        <v>0</v>
      </c>
      <c r="T477" s="58">
        <f>IFERROR(INDEX(怪物属性参数!AA:AA,MATCH(主线怪物!E477,怪物属性参数!Q:Q,0)),"0")</f>
        <v>6</v>
      </c>
      <c r="U477" s="58">
        <f>IFERROR(INDEX(怪物属性参数!AB:AB,MATCH(主线怪物!E477,怪物属性参数!Q:Q,0)),"999")</f>
        <v>999</v>
      </c>
      <c r="V477" s="58">
        <f>IFERROR(INDEX(怪物属性参数!AC:AC,MATCH(主线怪物!E477,怪物属性参数!Q:Q,0)),"0")</f>
        <v>1</v>
      </c>
      <c r="W477" s="58" t="str">
        <f t="shared" si="32"/>
        <v>夏侯惇</v>
      </c>
    </row>
    <row r="478" spans="1:23" ht="16.5" x14ac:dyDescent="0.2">
      <c r="A478" s="58">
        <f t="shared" si="33"/>
        <v>10475</v>
      </c>
      <c r="B478" s="58">
        <v>1</v>
      </c>
      <c r="C478" s="58">
        <f t="shared" si="34"/>
        <v>5</v>
      </c>
      <c r="D478" s="58" t="s">
        <v>39</v>
      </c>
      <c r="E478" s="58" t="str">
        <f>HLOOKUP(D478,主线关卡!$H:$M,MATCH(B478&amp;C478,主线关卡!$A:$A,0),FALSE)</f>
        <v/>
      </c>
      <c r="F478" s="58">
        <f>INDEX(主线关卡!D:D,MATCH(主线怪物!B478&amp;主线怪物!C478,主线关卡!A:A,0))</f>
        <v>5</v>
      </c>
      <c r="G478" s="58">
        <f>INDEX(怪物基础属性模板!B:B,MATCH(主线怪物!$F478,怪物基础属性模板!$A:$A,0))*IFERROR(INDEX(怪物属性参数!R:R,MATCH(主线怪物!E478,怪物属性参数!Q:Q,0)),1)</f>
        <v>70</v>
      </c>
      <c r="H478" s="58">
        <f>INDEX(怪物基础属性模板!C:C,MATCH(主线怪物!$F478,怪物基础属性模板!$A:$A,0))*IFERROR(INDEX(怪物属性参数!R:R,MATCH(主线怪物!E478,怪物属性参数!R:R,0)),1)</f>
        <v>25</v>
      </c>
      <c r="I478" s="58">
        <f>INT(INDEX(怪物基础属性模板!D:D,MATCH(主线怪物!$F478,怪物基础属性模板!$A:$A,0))*IFERROR(INDEX(怪物属性参数!R:R,MATCH(主线怪物!E478,怪物属性参数!S:S,0)),1)*INDEX(主线关卡!E:E,MATCH(主线怪物!B478&amp;主线怪物!C478,主线关卡!A:A,0)))</f>
        <v>450</v>
      </c>
      <c r="J478" s="58">
        <v>0</v>
      </c>
      <c r="K478" s="58">
        <v>0</v>
      </c>
      <c r="L478" s="58">
        <v>0</v>
      </c>
      <c r="M478" s="58">
        <v>0</v>
      </c>
      <c r="N478" s="58">
        <v>300</v>
      </c>
      <c r="O478" s="58">
        <v>0</v>
      </c>
      <c r="P478" s="58">
        <v>0</v>
      </c>
      <c r="Q478" s="58">
        <f>IFERROR(INDEX(怪物属性参数!AD:AD,MATCH(主线怪物!E478,怪物属性参数!Q:Q,0)),IF(MOD(A478,2)=0,1303015,1301001))</f>
        <v>1301001</v>
      </c>
      <c r="R478" s="15"/>
      <c r="S478" s="58" t="str">
        <f t="shared" si="31"/>
        <v>0</v>
      </c>
      <c r="T478" s="58" t="str">
        <f>IFERROR(INDEX(怪物属性参数!AA:AA,MATCH(主线怪物!E478,怪物属性参数!Q:Q,0)),"0")</f>
        <v>0</v>
      </c>
      <c r="U478" s="58" t="str">
        <f>IFERROR(INDEX(怪物属性参数!AB:AB,MATCH(主线怪物!E478,怪物属性参数!Q:Q,0)),"999")</f>
        <v>999</v>
      </c>
      <c r="V478" s="58" t="str">
        <f>IFERROR(INDEX(怪物属性参数!AC:AC,MATCH(主线怪物!E478,怪物属性参数!Q:Q,0)),"0")</f>
        <v>0</v>
      </c>
      <c r="W478" s="58" t="str">
        <f t="shared" si="32"/>
        <v>常服曹焱兵</v>
      </c>
    </row>
    <row r="479" spans="1:23" ht="16.5" x14ac:dyDescent="0.2">
      <c r="A479" s="58">
        <f t="shared" si="33"/>
        <v>10476</v>
      </c>
      <c r="B479" s="58">
        <v>1</v>
      </c>
      <c r="C479" s="58">
        <f t="shared" si="34"/>
        <v>5</v>
      </c>
      <c r="D479" s="58" t="s">
        <v>36</v>
      </c>
      <c r="E479" s="58" t="str">
        <f>HLOOKUP(D479,主线关卡!$H:$M,MATCH(B479&amp;C479,主线关卡!$A:$A,0),FALSE)</f>
        <v/>
      </c>
      <c r="F479" s="58">
        <f>INDEX(主线关卡!D:D,MATCH(主线怪物!B479&amp;主线怪物!C479,主线关卡!A:A,0))</f>
        <v>5</v>
      </c>
      <c r="G479" s="58">
        <f>INDEX(怪物基础属性模板!B:B,MATCH(主线怪物!$F479,怪物基础属性模板!$A:$A,0))*IFERROR(INDEX(怪物属性参数!R:R,MATCH(主线怪物!E479,怪物属性参数!Q:Q,0)),1)</f>
        <v>70</v>
      </c>
      <c r="H479" s="58">
        <f>INDEX(怪物基础属性模板!C:C,MATCH(主线怪物!$F479,怪物基础属性模板!$A:$A,0))*IFERROR(INDEX(怪物属性参数!R:R,MATCH(主线怪物!E479,怪物属性参数!R:R,0)),1)</f>
        <v>25</v>
      </c>
      <c r="I479" s="58">
        <f>INT(INDEX(怪物基础属性模板!D:D,MATCH(主线怪物!$F479,怪物基础属性模板!$A:$A,0))*IFERROR(INDEX(怪物属性参数!R:R,MATCH(主线怪物!E479,怪物属性参数!S:S,0)),1)*INDEX(主线关卡!E:E,MATCH(主线怪物!B479&amp;主线怪物!C479,主线关卡!A:A,0)))</f>
        <v>450</v>
      </c>
      <c r="J479" s="58">
        <v>0</v>
      </c>
      <c r="K479" s="58">
        <v>0</v>
      </c>
      <c r="L479" s="58">
        <v>0</v>
      </c>
      <c r="M479" s="58">
        <v>0</v>
      </c>
      <c r="N479" s="58">
        <v>300</v>
      </c>
      <c r="O479" s="58">
        <v>0</v>
      </c>
      <c r="P479" s="58">
        <v>0</v>
      </c>
      <c r="Q479" s="58">
        <f>IFERROR(INDEX(怪物属性参数!AD:AD,MATCH(主线怪物!E479,怪物属性参数!Q:Q,0)),IF(MOD(A479,2)=0,1303015,1301001))</f>
        <v>1303015</v>
      </c>
      <c r="R479" s="15"/>
      <c r="S479" s="58" t="str">
        <f t="shared" si="31"/>
        <v>0</v>
      </c>
      <c r="T479" s="58" t="str">
        <f>IFERROR(INDEX(怪物属性参数!AA:AA,MATCH(主线怪物!E479,怪物属性参数!Q:Q,0)),"0")</f>
        <v>0</v>
      </c>
      <c r="U479" s="58" t="str">
        <f>IFERROR(INDEX(怪物属性参数!AB:AB,MATCH(主线怪物!E479,怪物属性参数!Q:Q,0)),"999")</f>
        <v>999</v>
      </c>
      <c r="V479" s="58" t="str">
        <f>IFERROR(INDEX(怪物属性参数!AC:AC,MATCH(主线怪物!E479,怪物属性参数!Q:Q,0)),"0")</f>
        <v>0</v>
      </c>
      <c r="W479" s="58" t="str">
        <f t="shared" si="32"/>
        <v>于禁</v>
      </c>
    </row>
    <row r="480" spans="1:23" ht="16.5" x14ac:dyDescent="0.2">
      <c r="A480" s="58">
        <f t="shared" si="33"/>
        <v>10477</v>
      </c>
      <c r="B480" s="58">
        <v>1</v>
      </c>
      <c r="C480" s="58">
        <f t="shared" si="34"/>
        <v>5</v>
      </c>
      <c r="D480" s="58" t="s">
        <v>40</v>
      </c>
      <c r="E480" s="58" t="str">
        <f>HLOOKUP(D480,主线关卡!$H:$M,MATCH(B480&amp;C480,主线关卡!$A:$A,0),FALSE)</f>
        <v/>
      </c>
      <c r="F480" s="58">
        <f>INDEX(主线关卡!D:D,MATCH(主线怪物!B480&amp;主线怪物!C480,主线关卡!A:A,0))</f>
        <v>5</v>
      </c>
      <c r="G480" s="58">
        <f>INDEX(怪物基础属性模板!B:B,MATCH(主线怪物!$F480,怪物基础属性模板!$A:$A,0))*IFERROR(INDEX(怪物属性参数!R:R,MATCH(主线怪物!E480,怪物属性参数!Q:Q,0)),1)</f>
        <v>70</v>
      </c>
      <c r="H480" s="58">
        <f>INDEX(怪物基础属性模板!C:C,MATCH(主线怪物!$F480,怪物基础属性模板!$A:$A,0))*IFERROR(INDEX(怪物属性参数!R:R,MATCH(主线怪物!E480,怪物属性参数!R:R,0)),1)</f>
        <v>25</v>
      </c>
      <c r="I480" s="58">
        <f>INT(INDEX(怪物基础属性模板!D:D,MATCH(主线怪物!$F480,怪物基础属性模板!$A:$A,0))*IFERROR(INDEX(怪物属性参数!R:R,MATCH(主线怪物!E480,怪物属性参数!S:S,0)),1)*INDEX(主线关卡!E:E,MATCH(主线怪物!B480&amp;主线怪物!C480,主线关卡!A:A,0)))</f>
        <v>450</v>
      </c>
      <c r="J480" s="58">
        <v>0</v>
      </c>
      <c r="K480" s="58">
        <v>0</v>
      </c>
      <c r="L480" s="58">
        <v>0</v>
      </c>
      <c r="M480" s="58">
        <v>0</v>
      </c>
      <c r="N480" s="58">
        <v>300</v>
      </c>
      <c r="O480" s="58">
        <v>0</v>
      </c>
      <c r="P480" s="58">
        <v>0</v>
      </c>
      <c r="Q480" s="58">
        <f>IFERROR(INDEX(怪物属性参数!AD:AD,MATCH(主线怪物!E480,怪物属性参数!Q:Q,0)),IF(MOD(A480,2)=0,1303015,1301001))</f>
        <v>1301001</v>
      </c>
      <c r="R480" s="15"/>
      <c r="S480" s="58" t="str">
        <f t="shared" si="31"/>
        <v>0</v>
      </c>
      <c r="T480" s="58" t="str">
        <f>IFERROR(INDEX(怪物属性参数!AA:AA,MATCH(主线怪物!E480,怪物属性参数!Q:Q,0)),"0")</f>
        <v>0</v>
      </c>
      <c r="U480" s="58" t="str">
        <f>IFERROR(INDEX(怪物属性参数!AB:AB,MATCH(主线怪物!E480,怪物属性参数!Q:Q,0)),"999")</f>
        <v>999</v>
      </c>
      <c r="V480" s="58" t="str">
        <f>IFERROR(INDEX(怪物属性参数!AC:AC,MATCH(主线怪物!E480,怪物属性参数!Q:Q,0)),"0")</f>
        <v>0</v>
      </c>
      <c r="W480" s="58" t="str">
        <f t="shared" si="32"/>
        <v>常服曹焱兵</v>
      </c>
    </row>
    <row r="481" spans="1:23" ht="16.5" x14ac:dyDescent="0.2">
      <c r="A481" s="58">
        <f t="shared" si="33"/>
        <v>10478</v>
      </c>
      <c r="B481" s="58">
        <v>1</v>
      </c>
      <c r="C481" s="58">
        <f t="shared" si="34"/>
        <v>5</v>
      </c>
      <c r="D481" s="58" t="s">
        <v>37</v>
      </c>
      <c r="E481" s="58" t="str">
        <f>HLOOKUP(D481,主线关卡!$H:$M,MATCH(B481&amp;C481,主线关卡!$A:$A,0),FALSE)</f>
        <v/>
      </c>
      <c r="F481" s="58">
        <f>INDEX(主线关卡!D:D,MATCH(主线怪物!B481&amp;主线怪物!C481,主线关卡!A:A,0))</f>
        <v>5</v>
      </c>
      <c r="G481" s="58">
        <f>INDEX(怪物基础属性模板!B:B,MATCH(主线怪物!$F481,怪物基础属性模板!$A:$A,0))*IFERROR(INDEX(怪物属性参数!R:R,MATCH(主线怪物!E481,怪物属性参数!Q:Q,0)),1)</f>
        <v>70</v>
      </c>
      <c r="H481" s="58">
        <f>INDEX(怪物基础属性模板!C:C,MATCH(主线怪物!$F481,怪物基础属性模板!$A:$A,0))*IFERROR(INDEX(怪物属性参数!R:R,MATCH(主线怪物!E481,怪物属性参数!R:R,0)),1)</f>
        <v>25</v>
      </c>
      <c r="I481" s="58">
        <f>INT(INDEX(怪物基础属性模板!D:D,MATCH(主线怪物!$F481,怪物基础属性模板!$A:$A,0))*IFERROR(INDEX(怪物属性参数!R:R,MATCH(主线怪物!E481,怪物属性参数!S:S,0)),1)*INDEX(主线关卡!E:E,MATCH(主线怪物!B481&amp;主线怪物!C481,主线关卡!A:A,0)))</f>
        <v>450</v>
      </c>
      <c r="J481" s="58">
        <v>0</v>
      </c>
      <c r="K481" s="58">
        <v>0</v>
      </c>
      <c r="L481" s="58">
        <v>0</v>
      </c>
      <c r="M481" s="58">
        <v>0</v>
      </c>
      <c r="N481" s="58">
        <v>300</v>
      </c>
      <c r="O481" s="58">
        <v>0</v>
      </c>
      <c r="P481" s="58">
        <v>0</v>
      </c>
      <c r="Q481" s="58">
        <f>IFERROR(INDEX(怪物属性参数!AD:AD,MATCH(主线怪物!E481,怪物属性参数!Q:Q,0)),IF(MOD(A481,2)=0,1303015,1301001))</f>
        <v>1303015</v>
      </c>
      <c r="R481" s="15"/>
      <c r="S481" s="58" t="str">
        <f t="shared" si="31"/>
        <v>0</v>
      </c>
      <c r="T481" s="58" t="str">
        <f>IFERROR(INDEX(怪物属性参数!AA:AA,MATCH(主线怪物!E481,怪物属性参数!Q:Q,0)),"0")</f>
        <v>0</v>
      </c>
      <c r="U481" s="58" t="str">
        <f>IFERROR(INDEX(怪物属性参数!AB:AB,MATCH(主线怪物!E481,怪物属性参数!Q:Q,0)),"999")</f>
        <v>999</v>
      </c>
      <c r="V481" s="58" t="str">
        <f>IFERROR(INDEX(怪物属性参数!AC:AC,MATCH(主线怪物!E481,怪物属性参数!Q:Q,0)),"0")</f>
        <v>0</v>
      </c>
      <c r="W481" s="58" t="str">
        <f t="shared" si="32"/>
        <v>于禁</v>
      </c>
    </row>
    <row r="482" spans="1:23" ht="16.5" x14ac:dyDescent="0.2">
      <c r="A482" s="58">
        <f t="shared" si="33"/>
        <v>10479</v>
      </c>
      <c r="B482" s="58">
        <v>1</v>
      </c>
      <c r="C482" s="58">
        <f t="shared" si="34"/>
        <v>5</v>
      </c>
      <c r="D482" s="58" t="s">
        <v>41</v>
      </c>
      <c r="E482" s="58" t="str">
        <f>HLOOKUP(D482,主线关卡!$H:$M,MATCH(B482&amp;C482,主线关卡!$A:$A,0),FALSE)</f>
        <v/>
      </c>
      <c r="F482" s="58">
        <f>INDEX(主线关卡!D:D,MATCH(主线怪物!B482&amp;主线怪物!C482,主线关卡!A:A,0))</f>
        <v>5</v>
      </c>
      <c r="G482" s="58">
        <f>INDEX(怪物基础属性模板!B:B,MATCH(主线怪物!$F482,怪物基础属性模板!$A:$A,0))*IFERROR(INDEX(怪物属性参数!R:R,MATCH(主线怪物!E482,怪物属性参数!Q:Q,0)),1)</f>
        <v>70</v>
      </c>
      <c r="H482" s="58">
        <f>INDEX(怪物基础属性模板!C:C,MATCH(主线怪物!$F482,怪物基础属性模板!$A:$A,0))*IFERROR(INDEX(怪物属性参数!R:R,MATCH(主线怪物!E482,怪物属性参数!R:R,0)),1)</f>
        <v>25</v>
      </c>
      <c r="I482" s="58">
        <f>INT(INDEX(怪物基础属性模板!D:D,MATCH(主线怪物!$F482,怪物基础属性模板!$A:$A,0))*IFERROR(INDEX(怪物属性参数!R:R,MATCH(主线怪物!E482,怪物属性参数!S:S,0)),1)*INDEX(主线关卡!E:E,MATCH(主线怪物!B482&amp;主线怪物!C482,主线关卡!A:A,0)))</f>
        <v>450</v>
      </c>
      <c r="J482" s="58">
        <v>0</v>
      </c>
      <c r="K482" s="58">
        <v>0</v>
      </c>
      <c r="L482" s="58">
        <v>0</v>
      </c>
      <c r="M482" s="58">
        <v>0</v>
      </c>
      <c r="N482" s="58">
        <v>300</v>
      </c>
      <c r="O482" s="58">
        <v>0</v>
      </c>
      <c r="P482" s="58">
        <v>0</v>
      </c>
      <c r="Q482" s="58">
        <f>IFERROR(INDEX(怪物属性参数!AD:AD,MATCH(主线怪物!E482,怪物属性参数!Q:Q,0)),IF(MOD(A482,2)=0,1303015,1301001))</f>
        <v>1301001</v>
      </c>
      <c r="R482" s="15"/>
      <c r="S482" s="58" t="str">
        <f t="shared" si="31"/>
        <v>0</v>
      </c>
      <c r="T482" s="58" t="str">
        <f>IFERROR(INDEX(怪物属性参数!AA:AA,MATCH(主线怪物!E482,怪物属性参数!Q:Q,0)),"0")</f>
        <v>0</v>
      </c>
      <c r="U482" s="58" t="str">
        <f>IFERROR(INDEX(怪物属性参数!AB:AB,MATCH(主线怪物!E482,怪物属性参数!Q:Q,0)),"999")</f>
        <v>999</v>
      </c>
      <c r="V482" s="58" t="str">
        <f>IFERROR(INDEX(怪物属性参数!AC:AC,MATCH(主线怪物!E482,怪物属性参数!Q:Q,0)),"0")</f>
        <v>0</v>
      </c>
      <c r="W482" s="58" t="str">
        <f t="shared" si="32"/>
        <v>常服曹焱兵</v>
      </c>
    </row>
    <row r="483" spans="1:23" ht="16.5" x14ac:dyDescent="0.2">
      <c r="A483" s="58">
        <f t="shared" si="33"/>
        <v>10480</v>
      </c>
      <c r="B483" s="58">
        <v>1</v>
      </c>
      <c r="C483" s="58">
        <f t="shared" si="34"/>
        <v>5</v>
      </c>
      <c r="D483" s="58" t="s">
        <v>38</v>
      </c>
      <c r="E483" s="58" t="str">
        <f>HLOOKUP(D483,主线关卡!$H:$M,MATCH(B483&amp;C483,主线关卡!$A:$A,0),FALSE)</f>
        <v/>
      </c>
      <c r="F483" s="58">
        <f>INDEX(主线关卡!D:D,MATCH(主线怪物!B483&amp;主线怪物!C483,主线关卡!A:A,0))</f>
        <v>5</v>
      </c>
      <c r="G483" s="58">
        <f>INDEX(怪物基础属性模板!B:B,MATCH(主线怪物!$F483,怪物基础属性模板!$A:$A,0))*IFERROR(INDEX(怪物属性参数!R:R,MATCH(主线怪物!E483,怪物属性参数!Q:Q,0)),1)</f>
        <v>70</v>
      </c>
      <c r="H483" s="58">
        <f>INDEX(怪物基础属性模板!C:C,MATCH(主线怪物!$F483,怪物基础属性模板!$A:$A,0))*IFERROR(INDEX(怪物属性参数!R:R,MATCH(主线怪物!E483,怪物属性参数!R:R,0)),1)</f>
        <v>25</v>
      </c>
      <c r="I483" s="58">
        <f>INT(INDEX(怪物基础属性模板!D:D,MATCH(主线怪物!$F483,怪物基础属性模板!$A:$A,0))*IFERROR(INDEX(怪物属性参数!R:R,MATCH(主线怪物!E483,怪物属性参数!S:S,0)),1)*INDEX(主线关卡!E:E,MATCH(主线怪物!B483&amp;主线怪物!C483,主线关卡!A:A,0)))</f>
        <v>450</v>
      </c>
      <c r="J483" s="58">
        <v>0</v>
      </c>
      <c r="K483" s="58">
        <v>0</v>
      </c>
      <c r="L483" s="58">
        <v>0</v>
      </c>
      <c r="M483" s="58">
        <v>0</v>
      </c>
      <c r="N483" s="58">
        <v>300</v>
      </c>
      <c r="O483" s="58">
        <v>0</v>
      </c>
      <c r="P483" s="58">
        <v>0</v>
      </c>
      <c r="Q483" s="58">
        <f>IFERROR(INDEX(怪物属性参数!AD:AD,MATCH(主线怪物!E483,怪物属性参数!Q:Q,0)),IF(MOD(A483,2)=0,1303015,1301001))</f>
        <v>1303015</v>
      </c>
      <c r="R483" s="15"/>
      <c r="S483" s="58" t="str">
        <f t="shared" si="31"/>
        <v>0</v>
      </c>
      <c r="T483" s="58" t="str">
        <f>IFERROR(INDEX(怪物属性参数!AA:AA,MATCH(主线怪物!E483,怪物属性参数!Q:Q,0)),"0")</f>
        <v>0</v>
      </c>
      <c r="U483" s="58" t="str">
        <f>IFERROR(INDEX(怪物属性参数!AB:AB,MATCH(主线怪物!E483,怪物属性参数!Q:Q,0)),"999")</f>
        <v>999</v>
      </c>
      <c r="V483" s="58" t="str">
        <f>IFERROR(INDEX(怪物属性参数!AC:AC,MATCH(主线怪物!E483,怪物属性参数!Q:Q,0)),"0")</f>
        <v>0</v>
      </c>
      <c r="W483" s="58" t="str">
        <f t="shared" si="32"/>
        <v>于禁</v>
      </c>
    </row>
    <row r="484" spans="1:23" ht="16.5" x14ac:dyDescent="0.2">
      <c r="A484" s="58">
        <f t="shared" si="33"/>
        <v>10481</v>
      </c>
      <c r="B484" s="58">
        <v>1</v>
      </c>
      <c r="C484" s="58">
        <f t="shared" si="34"/>
        <v>6</v>
      </c>
      <c r="D484" s="58" t="s">
        <v>39</v>
      </c>
      <c r="E484" s="58" t="str">
        <f>HLOOKUP(D484,主线关卡!$H:$M,MATCH(B484&amp;C484,主线关卡!$A:$A,0),FALSE)</f>
        <v>战斗夏玲</v>
      </c>
      <c r="F484" s="58">
        <f>INDEX(主线关卡!D:D,MATCH(主线怪物!B484&amp;主线怪物!C484,主线关卡!A:A,0))</f>
        <v>6</v>
      </c>
      <c r="G484" s="58">
        <f>INDEX(怪物基础属性模板!B:B,MATCH(主线怪物!$F484,怪物基础属性模板!$A:$A,0))*IFERROR(INDEX(怪物属性参数!R:R,MATCH(主线怪物!E484,怪物属性参数!Q:Q,0)),1)</f>
        <v>80</v>
      </c>
      <c r="H484" s="58">
        <f>INDEX(怪物基础属性模板!C:C,MATCH(主线怪物!$F484,怪物基础属性模板!$A:$A,0))*IFERROR(INDEX(怪物属性参数!R:R,MATCH(主线怪物!E484,怪物属性参数!R:R,0)),1)</f>
        <v>30</v>
      </c>
      <c r="I484" s="58">
        <f>INT(INDEX(怪物基础属性模板!D:D,MATCH(主线怪物!$F484,怪物基础属性模板!$A:$A,0))*IFERROR(INDEX(怪物属性参数!R:R,MATCH(主线怪物!E484,怪物属性参数!S:S,0)),1)*INDEX(主线关卡!E:E,MATCH(主线怪物!B484&amp;主线怪物!C484,主线关卡!A:A,0)))</f>
        <v>500</v>
      </c>
      <c r="J484" s="58">
        <v>0</v>
      </c>
      <c r="K484" s="58">
        <v>0</v>
      </c>
      <c r="L484" s="58">
        <v>0</v>
      </c>
      <c r="M484" s="58">
        <v>0</v>
      </c>
      <c r="N484" s="58">
        <v>300</v>
      </c>
      <c r="O484" s="58">
        <v>0</v>
      </c>
      <c r="P484" s="58">
        <v>0</v>
      </c>
      <c r="Q484" s="58" t="str">
        <f>IFERROR(INDEX(怪物属性参数!AD:AD,MATCH(主线怪物!E484,怪物属性参数!Q:Q,0)),IF(MOD(A484,2)=0,1303015,1301001))</f>
        <v>1301003#1302003</v>
      </c>
      <c r="R484" s="15"/>
      <c r="S484" s="58">
        <f t="shared" si="31"/>
        <v>10482</v>
      </c>
      <c r="T484" s="58">
        <f>IFERROR(INDEX(怪物属性参数!AA:AA,MATCH(主线怪物!E484,怪物属性参数!Q:Q,0)),"0")</f>
        <v>0</v>
      </c>
      <c r="U484" s="58">
        <f>IFERROR(INDEX(怪物属性参数!AB:AB,MATCH(主线怪物!E484,怪物属性参数!Q:Q,0)),"999")</f>
        <v>999</v>
      </c>
      <c r="V484" s="58">
        <f>IFERROR(INDEX(怪物属性参数!AC:AC,MATCH(主线怪物!E484,怪物属性参数!Q:Q,0)),"0")</f>
        <v>0</v>
      </c>
      <c r="W484" s="58" t="str">
        <f t="shared" si="32"/>
        <v>战斗夏玲</v>
      </c>
    </row>
    <row r="485" spans="1:23" ht="16.5" x14ac:dyDescent="0.2">
      <c r="A485" s="58">
        <f t="shared" si="33"/>
        <v>10482</v>
      </c>
      <c r="B485" s="58">
        <v>1</v>
      </c>
      <c r="C485" s="58">
        <f t="shared" si="34"/>
        <v>6</v>
      </c>
      <c r="D485" s="58" t="s">
        <v>36</v>
      </c>
      <c r="E485" s="58" t="str">
        <f>HLOOKUP(D485,主线关卡!$H:$M,MATCH(B485&amp;C485,主线关卡!$A:$A,0),FALSE)</f>
        <v>李轩辕</v>
      </c>
      <c r="F485" s="58">
        <f>INDEX(主线关卡!D:D,MATCH(主线怪物!B485&amp;主线怪物!C485,主线关卡!A:A,0))</f>
        <v>6</v>
      </c>
      <c r="G485" s="58">
        <f>INDEX(怪物基础属性模板!B:B,MATCH(主线怪物!$F485,怪物基础属性模板!$A:$A,0))*IFERROR(INDEX(怪物属性参数!R:R,MATCH(主线怪物!E485,怪物属性参数!Q:Q,0)),1)</f>
        <v>80</v>
      </c>
      <c r="H485" s="58">
        <f>INDEX(怪物基础属性模板!C:C,MATCH(主线怪物!$F485,怪物基础属性模板!$A:$A,0))*IFERROR(INDEX(怪物属性参数!R:R,MATCH(主线怪物!E485,怪物属性参数!R:R,0)),1)</f>
        <v>30</v>
      </c>
      <c r="I485" s="58">
        <f>INT(INDEX(怪物基础属性模板!D:D,MATCH(主线怪物!$F485,怪物基础属性模板!$A:$A,0))*IFERROR(INDEX(怪物属性参数!R:R,MATCH(主线怪物!E485,怪物属性参数!S:S,0)),1)*INDEX(主线关卡!E:E,MATCH(主线怪物!B485&amp;主线怪物!C485,主线关卡!A:A,0)))</f>
        <v>500</v>
      </c>
      <c r="J485" s="58">
        <v>0</v>
      </c>
      <c r="K485" s="58">
        <v>0</v>
      </c>
      <c r="L485" s="58">
        <v>0</v>
      </c>
      <c r="M485" s="58">
        <v>0</v>
      </c>
      <c r="N485" s="58">
        <v>300</v>
      </c>
      <c r="O485" s="58">
        <v>0</v>
      </c>
      <c r="P485" s="58">
        <v>0</v>
      </c>
      <c r="Q485" s="58">
        <f>IFERROR(INDEX(怪物属性参数!AD:AD,MATCH(主线怪物!E485,怪物属性参数!Q:Q,0)),IF(MOD(A485,2)=0,1303015,1301001))</f>
        <v>1303005</v>
      </c>
      <c r="R485" s="15"/>
      <c r="S485" s="58" t="str">
        <f t="shared" si="31"/>
        <v>0</v>
      </c>
      <c r="T485" s="58">
        <f>IFERROR(INDEX(怪物属性参数!AA:AA,MATCH(主线怪物!E485,怪物属性参数!Q:Q,0)),"0")</f>
        <v>2</v>
      </c>
      <c r="U485" s="58">
        <f>IFERROR(INDEX(怪物属性参数!AB:AB,MATCH(主线怪物!E485,怪物属性参数!Q:Q,0)),"999")</f>
        <v>999</v>
      </c>
      <c r="V485" s="58">
        <f>IFERROR(INDEX(怪物属性参数!AC:AC,MATCH(主线怪物!E485,怪物属性参数!Q:Q,0)),"0")</f>
        <v>3</v>
      </c>
      <c r="W485" s="58" t="str">
        <f t="shared" si="32"/>
        <v>李轩辕</v>
      </c>
    </row>
    <row r="486" spans="1:23" ht="16.5" x14ac:dyDescent="0.2">
      <c r="A486" s="58">
        <f t="shared" si="33"/>
        <v>10483</v>
      </c>
      <c r="B486" s="58">
        <v>1</v>
      </c>
      <c r="C486" s="58">
        <f t="shared" si="34"/>
        <v>6</v>
      </c>
      <c r="D486" s="58" t="s">
        <v>40</v>
      </c>
      <c r="E486" s="58" t="str">
        <f>HLOOKUP(D486,主线关卡!$H:$M,MATCH(B486&amp;C486,主线关卡!$A:$A,0),FALSE)</f>
        <v>常服曹焱兵</v>
      </c>
      <c r="F486" s="58">
        <f>INDEX(主线关卡!D:D,MATCH(主线怪物!B486&amp;主线怪物!C486,主线关卡!A:A,0))</f>
        <v>6</v>
      </c>
      <c r="G486" s="58">
        <f>INDEX(怪物基础属性模板!B:B,MATCH(主线怪物!$F486,怪物基础属性模板!$A:$A,0))*IFERROR(INDEX(怪物属性参数!R:R,MATCH(主线怪物!E486,怪物属性参数!Q:Q,0)),1)</f>
        <v>80</v>
      </c>
      <c r="H486" s="58">
        <f>INDEX(怪物基础属性模板!C:C,MATCH(主线怪物!$F486,怪物基础属性模板!$A:$A,0))*IFERROR(INDEX(怪物属性参数!R:R,MATCH(主线怪物!E486,怪物属性参数!R:R,0)),1)</f>
        <v>30</v>
      </c>
      <c r="I486" s="58">
        <f>INT(INDEX(怪物基础属性模板!D:D,MATCH(主线怪物!$F486,怪物基础属性模板!$A:$A,0))*IFERROR(INDEX(怪物属性参数!R:R,MATCH(主线怪物!E486,怪物属性参数!S:S,0)),1)*INDEX(主线关卡!E:E,MATCH(主线怪物!B486&amp;主线怪物!C486,主线关卡!A:A,0)))</f>
        <v>500</v>
      </c>
      <c r="J486" s="58">
        <v>0</v>
      </c>
      <c r="K486" s="58">
        <v>0</v>
      </c>
      <c r="L486" s="58">
        <v>0</v>
      </c>
      <c r="M486" s="58">
        <v>0</v>
      </c>
      <c r="N486" s="58">
        <v>300</v>
      </c>
      <c r="O486" s="58">
        <v>0</v>
      </c>
      <c r="P486" s="58">
        <v>0</v>
      </c>
      <c r="Q486" s="58" t="str">
        <f>IFERROR(INDEX(怪物属性参数!AD:AD,MATCH(主线怪物!E486,怪物属性参数!Q:Q,0)),IF(MOD(A486,2)=0,1303015,1301001))</f>
        <v>1301001#1302001</v>
      </c>
      <c r="R486" s="15"/>
      <c r="S486" s="58">
        <f t="shared" si="31"/>
        <v>10484</v>
      </c>
      <c r="T486" s="58">
        <f>IFERROR(INDEX(怪物属性参数!AA:AA,MATCH(主线怪物!E486,怪物属性参数!Q:Q,0)),"0")</f>
        <v>0</v>
      </c>
      <c r="U486" s="58">
        <f>IFERROR(INDEX(怪物属性参数!AB:AB,MATCH(主线怪物!E486,怪物属性参数!Q:Q,0)),"999")</f>
        <v>999</v>
      </c>
      <c r="V486" s="58">
        <f>IFERROR(INDEX(怪物属性参数!AC:AC,MATCH(主线怪物!E486,怪物属性参数!Q:Q,0)),"0")</f>
        <v>0</v>
      </c>
      <c r="W486" s="58" t="str">
        <f t="shared" si="32"/>
        <v>常服曹焱兵</v>
      </c>
    </row>
    <row r="487" spans="1:23" ht="16.5" x14ac:dyDescent="0.2">
      <c r="A487" s="58">
        <f t="shared" si="33"/>
        <v>10484</v>
      </c>
      <c r="B487" s="58">
        <v>1</v>
      </c>
      <c r="C487" s="58">
        <f t="shared" si="34"/>
        <v>6</v>
      </c>
      <c r="D487" s="58" t="s">
        <v>37</v>
      </c>
      <c r="E487" s="58" t="str">
        <f>HLOOKUP(D487,主线关卡!$H:$M,MATCH(B487&amp;C487,主线关卡!$A:$A,0),FALSE)</f>
        <v>于禁</v>
      </c>
      <c r="F487" s="58">
        <f>INDEX(主线关卡!D:D,MATCH(主线怪物!B487&amp;主线怪物!C487,主线关卡!A:A,0))</f>
        <v>6</v>
      </c>
      <c r="G487" s="58">
        <f>INDEX(怪物基础属性模板!B:B,MATCH(主线怪物!$F487,怪物基础属性模板!$A:$A,0))*IFERROR(INDEX(怪物属性参数!R:R,MATCH(主线怪物!E487,怪物属性参数!Q:Q,0)),1)</f>
        <v>80</v>
      </c>
      <c r="H487" s="58">
        <f>INDEX(怪物基础属性模板!C:C,MATCH(主线怪物!$F487,怪物基础属性模板!$A:$A,0))*IFERROR(INDEX(怪物属性参数!R:R,MATCH(主线怪物!E487,怪物属性参数!R:R,0)),1)</f>
        <v>30</v>
      </c>
      <c r="I487" s="58">
        <f>INT(INDEX(怪物基础属性模板!D:D,MATCH(主线怪物!$F487,怪物基础属性模板!$A:$A,0))*IFERROR(INDEX(怪物属性参数!R:R,MATCH(主线怪物!E487,怪物属性参数!S:S,0)),1)*INDEX(主线关卡!E:E,MATCH(主线怪物!B487&amp;主线怪物!C487,主线关卡!A:A,0)))</f>
        <v>500</v>
      </c>
      <c r="J487" s="58">
        <v>0</v>
      </c>
      <c r="K487" s="58">
        <v>0</v>
      </c>
      <c r="L487" s="58">
        <v>0</v>
      </c>
      <c r="M487" s="58">
        <v>0</v>
      </c>
      <c r="N487" s="58">
        <v>300</v>
      </c>
      <c r="O487" s="58">
        <v>0</v>
      </c>
      <c r="P487" s="58">
        <v>0</v>
      </c>
      <c r="Q487" s="58">
        <f>IFERROR(INDEX(怪物属性参数!AD:AD,MATCH(主线怪物!E487,怪物属性参数!Q:Q,0)),IF(MOD(A487,2)=0,1303015,1301001))</f>
        <v>1303015</v>
      </c>
      <c r="R487" s="15"/>
      <c r="S487" s="58" t="str">
        <f t="shared" si="31"/>
        <v>0</v>
      </c>
      <c r="T487" s="58">
        <f>IFERROR(INDEX(怪物属性参数!AA:AA,MATCH(主线怪物!E487,怪物属性参数!Q:Q,0)),"0")</f>
        <v>4</v>
      </c>
      <c r="U487" s="58">
        <f>IFERROR(INDEX(怪物属性参数!AB:AB,MATCH(主线怪物!E487,怪物属性参数!Q:Q,0)),"999")</f>
        <v>999</v>
      </c>
      <c r="V487" s="58">
        <f>IFERROR(INDEX(怪物属性参数!AC:AC,MATCH(主线怪物!E487,怪物属性参数!Q:Q,0)),"0")</f>
        <v>2</v>
      </c>
      <c r="W487" s="58" t="str">
        <f t="shared" si="32"/>
        <v>于禁</v>
      </c>
    </row>
    <row r="488" spans="1:23" ht="16.5" x14ac:dyDescent="0.2">
      <c r="A488" s="58">
        <f t="shared" si="33"/>
        <v>10485</v>
      </c>
      <c r="B488" s="58">
        <v>1</v>
      </c>
      <c r="C488" s="58">
        <f t="shared" si="34"/>
        <v>6</v>
      </c>
      <c r="D488" s="58" t="s">
        <v>41</v>
      </c>
      <c r="E488" s="58" t="str">
        <f>HLOOKUP(D488,主线关卡!$H:$M,MATCH(B488&amp;C488,主线关卡!$A:$A,0),FALSE)</f>
        <v>曹玄亮</v>
      </c>
      <c r="F488" s="58">
        <f>INDEX(主线关卡!D:D,MATCH(主线怪物!B488&amp;主线怪物!C488,主线关卡!A:A,0))</f>
        <v>6</v>
      </c>
      <c r="G488" s="58">
        <f>INDEX(怪物基础属性模板!B:B,MATCH(主线怪物!$F488,怪物基础属性模板!$A:$A,0))*IFERROR(INDEX(怪物属性参数!R:R,MATCH(主线怪物!E488,怪物属性参数!Q:Q,0)),1)</f>
        <v>80</v>
      </c>
      <c r="H488" s="58">
        <f>INDEX(怪物基础属性模板!C:C,MATCH(主线怪物!$F488,怪物基础属性模板!$A:$A,0))*IFERROR(INDEX(怪物属性参数!R:R,MATCH(主线怪物!E488,怪物属性参数!R:R,0)),1)</f>
        <v>30</v>
      </c>
      <c r="I488" s="58">
        <f>INT(INDEX(怪物基础属性模板!D:D,MATCH(主线怪物!$F488,怪物基础属性模板!$A:$A,0))*IFERROR(INDEX(怪物属性参数!R:R,MATCH(主线怪物!E488,怪物属性参数!S:S,0)),1)*INDEX(主线关卡!E:E,MATCH(主线怪物!B488&amp;主线怪物!C488,主线关卡!A:A,0)))</f>
        <v>500</v>
      </c>
      <c r="J488" s="58">
        <v>0</v>
      </c>
      <c r="K488" s="58">
        <v>0</v>
      </c>
      <c r="L488" s="58">
        <v>0</v>
      </c>
      <c r="M488" s="58">
        <v>0</v>
      </c>
      <c r="N488" s="58">
        <v>300</v>
      </c>
      <c r="O488" s="58">
        <v>0</v>
      </c>
      <c r="P488" s="58">
        <v>0</v>
      </c>
      <c r="Q488" s="58" t="str">
        <f>IFERROR(INDEX(怪物属性参数!AD:AD,MATCH(主线怪物!E488,怪物属性参数!Q:Q,0)),IF(MOD(A488,2)=0,1303015,1301001))</f>
        <v>1301002#1302002</v>
      </c>
      <c r="R488" s="15"/>
      <c r="S488" s="58">
        <f t="shared" si="31"/>
        <v>10486</v>
      </c>
      <c r="T488" s="58">
        <f>IFERROR(INDEX(怪物属性参数!AA:AA,MATCH(主线怪物!E488,怪物属性参数!Q:Q,0)),"0")</f>
        <v>0</v>
      </c>
      <c r="U488" s="58">
        <f>IFERROR(INDEX(怪物属性参数!AB:AB,MATCH(主线怪物!E488,怪物属性参数!Q:Q,0)),"999")</f>
        <v>999</v>
      </c>
      <c r="V488" s="58">
        <f>IFERROR(INDEX(怪物属性参数!AC:AC,MATCH(主线怪物!E488,怪物属性参数!Q:Q,0)),"0")</f>
        <v>0</v>
      </c>
      <c r="W488" s="58" t="str">
        <f t="shared" si="32"/>
        <v>曹玄亮</v>
      </c>
    </row>
    <row r="489" spans="1:23" ht="16.5" x14ac:dyDescent="0.2">
      <c r="A489" s="58">
        <f t="shared" si="33"/>
        <v>10486</v>
      </c>
      <c r="B489" s="58">
        <v>1</v>
      </c>
      <c r="C489" s="58">
        <f t="shared" si="34"/>
        <v>6</v>
      </c>
      <c r="D489" s="58" t="s">
        <v>38</v>
      </c>
      <c r="E489" s="58" t="str">
        <f>HLOOKUP(D489,主线关卡!$H:$M,MATCH(B489&amp;C489,主线关卡!$A:$A,0),FALSE)</f>
        <v>唐流雨</v>
      </c>
      <c r="F489" s="58">
        <f>INDEX(主线关卡!D:D,MATCH(主线怪物!B489&amp;主线怪物!C489,主线关卡!A:A,0))</f>
        <v>6</v>
      </c>
      <c r="G489" s="58">
        <f>INDEX(怪物基础属性模板!B:B,MATCH(主线怪物!$F489,怪物基础属性模板!$A:$A,0))*IFERROR(INDEX(怪物属性参数!R:R,MATCH(主线怪物!E489,怪物属性参数!Q:Q,0)),1)</f>
        <v>80</v>
      </c>
      <c r="H489" s="58">
        <f>INDEX(怪物基础属性模板!C:C,MATCH(主线怪物!$F489,怪物基础属性模板!$A:$A,0))*IFERROR(INDEX(怪物属性参数!R:R,MATCH(主线怪物!E489,怪物属性参数!R:R,0)),1)</f>
        <v>30</v>
      </c>
      <c r="I489" s="58">
        <f>INT(INDEX(怪物基础属性模板!D:D,MATCH(主线怪物!$F489,怪物基础属性模板!$A:$A,0))*IFERROR(INDEX(怪物属性参数!R:R,MATCH(主线怪物!E489,怪物属性参数!S:S,0)),1)*INDEX(主线关卡!E:E,MATCH(主线怪物!B489&amp;主线怪物!C489,主线关卡!A:A,0)))</f>
        <v>500</v>
      </c>
      <c r="J489" s="58">
        <v>0</v>
      </c>
      <c r="K489" s="58">
        <v>0</v>
      </c>
      <c r="L489" s="58">
        <v>0</v>
      </c>
      <c r="M489" s="58">
        <v>0</v>
      </c>
      <c r="N489" s="58">
        <v>300</v>
      </c>
      <c r="O489" s="58">
        <v>0</v>
      </c>
      <c r="P489" s="58">
        <v>0</v>
      </c>
      <c r="Q489" s="58">
        <f>IFERROR(INDEX(怪物属性参数!AD:AD,MATCH(主线怪物!E489,怪物属性参数!Q:Q,0)),IF(MOD(A489,2)=0,1303015,1301001))</f>
        <v>1303004</v>
      </c>
      <c r="R489" s="15"/>
      <c r="S489" s="58" t="str">
        <f t="shared" si="31"/>
        <v>0</v>
      </c>
      <c r="T489" s="58">
        <f>IFERROR(INDEX(怪物属性参数!AA:AA,MATCH(主线怪物!E489,怪物属性参数!Q:Q,0)),"0")</f>
        <v>4</v>
      </c>
      <c r="U489" s="58">
        <f>IFERROR(INDEX(怪物属性参数!AB:AB,MATCH(主线怪物!E489,怪物属性参数!Q:Q,0)),"999")</f>
        <v>999</v>
      </c>
      <c r="V489" s="58">
        <f>IFERROR(INDEX(怪物属性参数!AC:AC,MATCH(主线怪物!E489,怪物属性参数!Q:Q,0)),"0")</f>
        <v>1</v>
      </c>
      <c r="W489" s="58" t="str">
        <f t="shared" si="32"/>
        <v>唐流雨</v>
      </c>
    </row>
    <row r="490" spans="1:23" ht="16.5" x14ac:dyDescent="0.2">
      <c r="A490" s="58">
        <f t="shared" si="33"/>
        <v>10487</v>
      </c>
      <c r="B490" s="58">
        <v>2</v>
      </c>
      <c r="C490" s="58">
        <v>1</v>
      </c>
      <c r="D490" s="58" t="s">
        <v>39</v>
      </c>
      <c r="E490" s="58" t="str">
        <f>HLOOKUP(D490,主线关卡!$H:$M,MATCH(B490&amp;C490,主线关卡!$A:$A,0),FALSE)</f>
        <v>砍刀鬼兵</v>
      </c>
      <c r="F490" s="58">
        <f>INDEX(主线关卡!D:D,MATCH(主线怪物!B490&amp;主线怪物!C490,主线关卡!A:A,0))</f>
        <v>7</v>
      </c>
      <c r="G490" s="58">
        <f>INDEX(怪物基础属性模板!B:B,MATCH(主线怪物!$F490,怪物基础属性模板!$A:$A,0))*IFERROR(INDEX(怪物属性参数!R:R,MATCH(主线怪物!E490,怪物属性参数!Q:Q,0)),1)</f>
        <v>90</v>
      </c>
      <c r="H490" s="58">
        <f>INDEX(怪物基础属性模板!C:C,MATCH(主线怪物!$F490,怪物基础属性模板!$A:$A,0))*IFERROR(INDEX(怪物属性参数!R:R,MATCH(主线怪物!E490,怪物属性参数!R:R,0)),1)</f>
        <v>35</v>
      </c>
      <c r="I490" s="58">
        <f>INT(INDEX(怪物基础属性模板!D:D,MATCH(主线怪物!$F490,怪物基础属性模板!$A:$A,0))*IFERROR(INDEX(怪物属性参数!R:R,MATCH(主线怪物!E490,怪物属性参数!S:S,0)),1)*INDEX(主线关卡!E:E,MATCH(主线怪物!B490&amp;主线怪物!C490,主线关卡!A:A,0)))</f>
        <v>550</v>
      </c>
      <c r="J490" s="58">
        <v>0</v>
      </c>
      <c r="K490" s="58">
        <v>0</v>
      </c>
      <c r="L490" s="58">
        <v>0</v>
      </c>
      <c r="M490" s="58">
        <v>0</v>
      </c>
      <c r="N490" s="58">
        <v>300</v>
      </c>
      <c r="O490" s="58">
        <v>0</v>
      </c>
      <c r="P490" s="58">
        <v>0</v>
      </c>
      <c r="Q490" s="58">
        <f>IFERROR(INDEX(怪物属性参数!AD:AD,MATCH(主线怪物!E490,怪物属性参数!Q:Q,0)),IF(MOD(A490,2)=0,1303015,1301001))</f>
        <v>1801001</v>
      </c>
      <c r="R490" s="15"/>
      <c r="S490" s="58" t="str">
        <f t="shared" si="31"/>
        <v>0</v>
      </c>
      <c r="T490" s="58">
        <f>IFERROR(INDEX(怪物属性参数!AA:AA,MATCH(主线怪物!E490,怪物属性参数!Q:Q,0)),"0")</f>
        <v>1</v>
      </c>
      <c r="U490" s="58">
        <f>IFERROR(INDEX(怪物属性参数!AB:AB,MATCH(主线怪物!E490,怪物属性参数!Q:Q,0)),"999")</f>
        <v>999</v>
      </c>
      <c r="V490" s="58">
        <f>IFERROR(INDEX(怪物属性参数!AC:AC,MATCH(主线怪物!E490,怪物属性参数!Q:Q,0)),"0")</f>
        <v>1</v>
      </c>
      <c r="W490" s="58" t="str">
        <f t="shared" si="32"/>
        <v>砍刀鬼兵</v>
      </c>
    </row>
    <row r="491" spans="1:23" ht="16.5" x14ac:dyDescent="0.2">
      <c r="A491" s="58">
        <f t="shared" si="33"/>
        <v>10488</v>
      </c>
      <c r="B491" s="58">
        <v>2</v>
      </c>
      <c r="C491" s="58">
        <v>1</v>
      </c>
      <c r="D491" s="58" t="s">
        <v>36</v>
      </c>
      <c r="E491" s="58" t="str">
        <f>HLOOKUP(D491,主线关卡!$H:$M,MATCH(B491&amp;C491,主线关卡!$A:$A,0),FALSE)</f>
        <v/>
      </c>
      <c r="F491" s="58">
        <f>INDEX(主线关卡!D:D,MATCH(主线怪物!B491&amp;主线怪物!C491,主线关卡!A:A,0))</f>
        <v>7</v>
      </c>
      <c r="G491" s="58">
        <f>INDEX(怪物基础属性模板!B:B,MATCH(主线怪物!$F491,怪物基础属性模板!$A:$A,0))*IFERROR(INDEX(怪物属性参数!R:R,MATCH(主线怪物!E491,怪物属性参数!Q:Q,0)),1)</f>
        <v>90</v>
      </c>
      <c r="H491" s="58">
        <f>INDEX(怪物基础属性模板!C:C,MATCH(主线怪物!$F491,怪物基础属性模板!$A:$A,0))*IFERROR(INDEX(怪物属性参数!R:R,MATCH(主线怪物!E491,怪物属性参数!R:R,0)),1)</f>
        <v>35</v>
      </c>
      <c r="I491" s="58">
        <f>INT(INDEX(怪物基础属性模板!D:D,MATCH(主线怪物!$F491,怪物基础属性模板!$A:$A,0))*IFERROR(INDEX(怪物属性参数!R:R,MATCH(主线怪物!E491,怪物属性参数!S:S,0)),1)*INDEX(主线关卡!E:E,MATCH(主线怪物!B491&amp;主线怪物!C491,主线关卡!A:A,0)))</f>
        <v>550</v>
      </c>
      <c r="J491" s="58">
        <v>0</v>
      </c>
      <c r="K491" s="58">
        <v>0</v>
      </c>
      <c r="L491" s="58">
        <v>0</v>
      </c>
      <c r="M491" s="58">
        <v>0</v>
      </c>
      <c r="N491" s="58">
        <v>300</v>
      </c>
      <c r="O491" s="58">
        <v>0</v>
      </c>
      <c r="P491" s="58">
        <v>0</v>
      </c>
      <c r="Q491" s="58">
        <f>IFERROR(INDEX(怪物属性参数!AD:AD,MATCH(主线怪物!E491,怪物属性参数!Q:Q,0)),IF(MOD(A491,2)=0,1303015,1301001))</f>
        <v>1303015</v>
      </c>
      <c r="R491" s="15"/>
      <c r="S491" s="58" t="str">
        <f t="shared" si="31"/>
        <v>0</v>
      </c>
      <c r="T491" s="58" t="str">
        <f>IFERROR(INDEX(怪物属性参数!AA:AA,MATCH(主线怪物!E491,怪物属性参数!Q:Q,0)),"0")</f>
        <v>0</v>
      </c>
      <c r="U491" s="58" t="str">
        <f>IFERROR(INDEX(怪物属性参数!AB:AB,MATCH(主线怪物!E491,怪物属性参数!Q:Q,0)),"999")</f>
        <v>999</v>
      </c>
      <c r="V491" s="58" t="str">
        <f>IFERROR(INDEX(怪物属性参数!AC:AC,MATCH(主线怪物!E491,怪物属性参数!Q:Q,0)),"0")</f>
        <v>0</v>
      </c>
      <c r="W491" s="58" t="str">
        <f t="shared" si="32"/>
        <v>于禁</v>
      </c>
    </row>
    <row r="492" spans="1:23" ht="16.5" x14ac:dyDescent="0.2">
      <c r="A492" s="58">
        <f t="shared" si="33"/>
        <v>10489</v>
      </c>
      <c r="B492" s="58">
        <v>2</v>
      </c>
      <c r="C492" s="58">
        <v>1</v>
      </c>
      <c r="D492" s="58" t="s">
        <v>40</v>
      </c>
      <c r="E492" s="58" t="str">
        <f>HLOOKUP(D492,主线关卡!$H:$M,MATCH(B492&amp;C492,主线关卡!$A:$A,0),FALSE)</f>
        <v>链球鬼兵</v>
      </c>
      <c r="F492" s="58">
        <f>INDEX(主线关卡!D:D,MATCH(主线怪物!B492&amp;主线怪物!C492,主线关卡!A:A,0))</f>
        <v>7</v>
      </c>
      <c r="G492" s="58">
        <f>INDEX(怪物基础属性模板!B:B,MATCH(主线怪物!$F492,怪物基础属性模板!$A:$A,0))*IFERROR(INDEX(怪物属性参数!R:R,MATCH(主线怪物!E492,怪物属性参数!Q:Q,0)),1)</f>
        <v>90</v>
      </c>
      <c r="H492" s="58">
        <f>INDEX(怪物基础属性模板!C:C,MATCH(主线怪物!$F492,怪物基础属性模板!$A:$A,0))*IFERROR(INDEX(怪物属性参数!R:R,MATCH(主线怪物!E492,怪物属性参数!R:R,0)),1)</f>
        <v>35</v>
      </c>
      <c r="I492" s="58">
        <f>INT(INDEX(怪物基础属性模板!D:D,MATCH(主线怪物!$F492,怪物基础属性模板!$A:$A,0))*IFERROR(INDEX(怪物属性参数!R:R,MATCH(主线怪物!E492,怪物属性参数!S:S,0)),1)*INDEX(主线关卡!E:E,MATCH(主线怪物!B492&amp;主线怪物!C492,主线关卡!A:A,0)))</f>
        <v>550</v>
      </c>
      <c r="J492" s="58">
        <v>0</v>
      </c>
      <c r="K492" s="58">
        <v>0</v>
      </c>
      <c r="L492" s="58">
        <v>0</v>
      </c>
      <c r="M492" s="58">
        <v>0</v>
      </c>
      <c r="N492" s="58">
        <v>300</v>
      </c>
      <c r="O492" s="58">
        <v>0</v>
      </c>
      <c r="P492" s="58">
        <v>0</v>
      </c>
      <c r="Q492" s="58">
        <f>IFERROR(INDEX(怪物属性参数!AD:AD,MATCH(主线怪物!E492,怪物属性参数!Q:Q,0)),IF(MOD(A492,2)=0,1303015,1301001))</f>
        <v>1801003</v>
      </c>
      <c r="R492" s="15"/>
      <c r="S492" s="58" t="str">
        <f t="shared" si="31"/>
        <v>0</v>
      </c>
      <c r="T492" s="58">
        <f>IFERROR(INDEX(怪物属性参数!AA:AA,MATCH(主线怪物!E492,怪物属性参数!Q:Q,0)),"0")</f>
        <v>1</v>
      </c>
      <c r="U492" s="58">
        <f>IFERROR(INDEX(怪物属性参数!AB:AB,MATCH(主线怪物!E492,怪物属性参数!Q:Q,0)),"999")</f>
        <v>999</v>
      </c>
      <c r="V492" s="58">
        <f>IFERROR(INDEX(怪物属性参数!AC:AC,MATCH(主线怪物!E492,怪物属性参数!Q:Q,0)),"0")</f>
        <v>3</v>
      </c>
      <c r="W492" s="58" t="str">
        <f t="shared" si="32"/>
        <v>链球鬼兵</v>
      </c>
    </row>
    <row r="493" spans="1:23" ht="16.5" x14ac:dyDescent="0.2">
      <c r="A493" s="58">
        <f t="shared" si="33"/>
        <v>10490</v>
      </c>
      <c r="B493" s="58">
        <v>2</v>
      </c>
      <c r="C493" s="58">
        <v>1</v>
      </c>
      <c r="D493" s="58" t="s">
        <v>37</v>
      </c>
      <c r="E493" s="58" t="str">
        <f>HLOOKUP(D493,主线关卡!$H:$M,MATCH(B493&amp;C493,主线关卡!$A:$A,0),FALSE)</f>
        <v/>
      </c>
      <c r="F493" s="58">
        <f>INDEX(主线关卡!D:D,MATCH(主线怪物!B493&amp;主线怪物!C493,主线关卡!A:A,0))</f>
        <v>7</v>
      </c>
      <c r="G493" s="58">
        <f>INDEX(怪物基础属性模板!B:B,MATCH(主线怪物!$F493,怪物基础属性模板!$A:$A,0))*IFERROR(INDEX(怪物属性参数!R:R,MATCH(主线怪物!E493,怪物属性参数!Q:Q,0)),1)</f>
        <v>90</v>
      </c>
      <c r="H493" s="58">
        <f>INDEX(怪物基础属性模板!C:C,MATCH(主线怪物!$F493,怪物基础属性模板!$A:$A,0))*IFERROR(INDEX(怪物属性参数!R:R,MATCH(主线怪物!E493,怪物属性参数!R:R,0)),1)</f>
        <v>35</v>
      </c>
      <c r="I493" s="58">
        <f>INT(INDEX(怪物基础属性模板!D:D,MATCH(主线怪物!$F493,怪物基础属性模板!$A:$A,0))*IFERROR(INDEX(怪物属性参数!R:R,MATCH(主线怪物!E493,怪物属性参数!S:S,0)),1)*INDEX(主线关卡!E:E,MATCH(主线怪物!B493&amp;主线怪物!C493,主线关卡!A:A,0)))</f>
        <v>550</v>
      </c>
      <c r="J493" s="58">
        <v>0</v>
      </c>
      <c r="K493" s="58">
        <v>0</v>
      </c>
      <c r="L493" s="58">
        <v>0</v>
      </c>
      <c r="M493" s="58">
        <v>0</v>
      </c>
      <c r="N493" s="58">
        <v>300</v>
      </c>
      <c r="O493" s="58">
        <v>0</v>
      </c>
      <c r="P493" s="58">
        <v>0</v>
      </c>
      <c r="Q493" s="58">
        <f>IFERROR(INDEX(怪物属性参数!AD:AD,MATCH(主线怪物!E493,怪物属性参数!Q:Q,0)),IF(MOD(A493,2)=0,1303015,1301001))</f>
        <v>1303015</v>
      </c>
      <c r="R493" s="15"/>
      <c r="S493" s="58" t="str">
        <f t="shared" si="31"/>
        <v>0</v>
      </c>
      <c r="T493" s="58" t="str">
        <f>IFERROR(INDEX(怪物属性参数!AA:AA,MATCH(主线怪物!E493,怪物属性参数!Q:Q,0)),"0")</f>
        <v>0</v>
      </c>
      <c r="U493" s="58" t="str">
        <f>IFERROR(INDEX(怪物属性参数!AB:AB,MATCH(主线怪物!E493,怪物属性参数!Q:Q,0)),"999")</f>
        <v>999</v>
      </c>
      <c r="V493" s="58" t="str">
        <f>IFERROR(INDEX(怪物属性参数!AC:AC,MATCH(主线怪物!E493,怪物属性参数!Q:Q,0)),"0")</f>
        <v>0</v>
      </c>
      <c r="W493" s="58" t="str">
        <f t="shared" si="32"/>
        <v>于禁</v>
      </c>
    </row>
    <row r="494" spans="1:23" ht="16.5" x14ac:dyDescent="0.2">
      <c r="A494" s="58">
        <f t="shared" si="33"/>
        <v>10491</v>
      </c>
      <c r="B494" s="58">
        <v>2</v>
      </c>
      <c r="C494" s="58">
        <v>1</v>
      </c>
      <c r="D494" s="58" t="s">
        <v>41</v>
      </c>
      <c r="E494" s="58" t="str">
        <f>HLOOKUP(D494,主线关卡!$H:$M,MATCH(B494&amp;C494,主线关卡!$A:$A,0),FALSE)</f>
        <v>双刃鬼兵</v>
      </c>
      <c r="F494" s="58">
        <f>INDEX(主线关卡!D:D,MATCH(主线怪物!B494&amp;主线怪物!C494,主线关卡!A:A,0))</f>
        <v>7</v>
      </c>
      <c r="G494" s="58">
        <f>INDEX(怪物基础属性模板!B:B,MATCH(主线怪物!$F494,怪物基础属性模板!$A:$A,0))*IFERROR(INDEX(怪物属性参数!R:R,MATCH(主线怪物!E494,怪物属性参数!Q:Q,0)),1)</f>
        <v>90</v>
      </c>
      <c r="H494" s="58">
        <f>INDEX(怪物基础属性模板!C:C,MATCH(主线怪物!$F494,怪物基础属性模板!$A:$A,0))*IFERROR(INDEX(怪物属性参数!R:R,MATCH(主线怪物!E494,怪物属性参数!R:R,0)),1)</f>
        <v>35</v>
      </c>
      <c r="I494" s="58">
        <f>INT(INDEX(怪物基础属性模板!D:D,MATCH(主线怪物!$F494,怪物基础属性模板!$A:$A,0))*IFERROR(INDEX(怪物属性参数!R:R,MATCH(主线怪物!E494,怪物属性参数!S:S,0)),1)*INDEX(主线关卡!E:E,MATCH(主线怪物!B494&amp;主线怪物!C494,主线关卡!A:A,0)))</f>
        <v>550</v>
      </c>
      <c r="J494" s="58">
        <v>0</v>
      </c>
      <c r="K494" s="58">
        <v>0</v>
      </c>
      <c r="L494" s="58">
        <v>0</v>
      </c>
      <c r="M494" s="58">
        <v>0</v>
      </c>
      <c r="N494" s="58">
        <v>300</v>
      </c>
      <c r="O494" s="58">
        <v>0</v>
      </c>
      <c r="P494" s="58">
        <v>0</v>
      </c>
      <c r="Q494" s="58">
        <f>IFERROR(INDEX(怪物属性参数!AD:AD,MATCH(主线怪物!E494,怪物属性参数!Q:Q,0)),IF(MOD(A494,2)=0,1303015,1301001))</f>
        <v>1801002</v>
      </c>
      <c r="R494" s="15"/>
      <c r="S494" s="58" t="str">
        <f t="shared" si="31"/>
        <v>0</v>
      </c>
      <c r="T494" s="58">
        <f>IFERROR(INDEX(怪物属性参数!AA:AA,MATCH(主线怪物!E494,怪物属性参数!Q:Q,0)),"0")</f>
        <v>1</v>
      </c>
      <c r="U494" s="58">
        <f>IFERROR(INDEX(怪物属性参数!AB:AB,MATCH(主线怪物!E494,怪物属性参数!Q:Q,0)),"999")</f>
        <v>999</v>
      </c>
      <c r="V494" s="58">
        <f>IFERROR(INDEX(怪物属性参数!AC:AC,MATCH(主线怪物!E494,怪物属性参数!Q:Q,0)),"0")</f>
        <v>2</v>
      </c>
      <c r="W494" s="58" t="str">
        <f t="shared" si="32"/>
        <v>双刃鬼兵</v>
      </c>
    </row>
    <row r="495" spans="1:23" ht="16.5" x14ac:dyDescent="0.2">
      <c r="A495" s="58">
        <f t="shared" si="33"/>
        <v>10492</v>
      </c>
      <c r="B495" s="58">
        <v>2</v>
      </c>
      <c r="C495" s="58">
        <v>1</v>
      </c>
      <c r="D495" s="58" t="s">
        <v>38</v>
      </c>
      <c r="E495" s="58" t="str">
        <f>HLOOKUP(D495,主线关卡!$H:$M,MATCH(B495&amp;C495,主线关卡!$A:$A,0),FALSE)</f>
        <v/>
      </c>
      <c r="F495" s="58">
        <f>INDEX(主线关卡!D:D,MATCH(主线怪物!B495&amp;主线怪物!C495,主线关卡!A:A,0))</f>
        <v>7</v>
      </c>
      <c r="G495" s="58">
        <f>INDEX(怪物基础属性模板!B:B,MATCH(主线怪物!$F495,怪物基础属性模板!$A:$A,0))*IFERROR(INDEX(怪物属性参数!R:R,MATCH(主线怪物!E495,怪物属性参数!Q:Q,0)),1)</f>
        <v>90</v>
      </c>
      <c r="H495" s="58">
        <f>INDEX(怪物基础属性模板!C:C,MATCH(主线怪物!$F495,怪物基础属性模板!$A:$A,0))*IFERROR(INDEX(怪物属性参数!R:R,MATCH(主线怪物!E495,怪物属性参数!R:R,0)),1)</f>
        <v>35</v>
      </c>
      <c r="I495" s="58">
        <f>INT(INDEX(怪物基础属性模板!D:D,MATCH(主线怪物!$F495,怪物基础属性模板!$A:$A,0))*IFERROR(INDEX(怪物属性参数!R:R,MATCH(主线怪物!E495,怪物属性参数!S:S,0)),1)*INDEX(主线关卡!E:E,MATCH(主线怪物!B495&amp;主线怪物!C495,主线关卡!A:A,0)))</f>
        <v>550</v>
      </c>
      <c r="J495" s="58">
        <v>0</v>
      </c>
      <c r="K495" s="58">
        <v>0</v>
      </c>
      <c r="L495" s="58">
        <v>0</v>
      </c>
      <c r="M495" s="58">
        <v>0</v>
      </c>
      <c r="N495" s="58">
        <v>300</v>
      </c>
      <c r="O495" s="58">
        <v>0</v>
      </c>
      <c r="P495" s="58">
        <v>0</v>
      </c>
      <c r="Q495" s="58">
        <f>IFERROR(INDEX(怪物属性参数!AD:AD,MATCH(主线怪物!E495,怪物属性参数!Q:Q,0)),IF(MOD(A495,2)=0,1303015,1301001))</f>
        <v>1303015</v>
      </c>
      <c r="R495" s="15"/>
      <c r="S495" s="58" t="str">
        <f t="shared" si="31"/>
        <v>0</v>
      </c>
      <c r="T495" s="58" t="str">
        <f>IFERROR(INDEX(怪物属性参数!AA:AA,MATCH(主线怪物!E495,怪物属性参数!Q:Q,0)),"0")</f>
        <v>0</v>
      </c>
      <c r="U495" s="58" t="str">
        <f>IFERROR(INDEX(怪物属性参数!AB:AB,MATCH(主线怪物!E495,怪物属性参数!Q:Q,0)),"999")</f>
        <v>999</v>
      </c>
      <c r="V495" s="58" t="str">
        <f>IFERROR(INDEX(怪物属性参数!AC:AC,MATCH(主线怪物!E495,怪物属性参数!Q:Q,0)),"0")</f>
        <v>0</v>
      </c>
      <c r="W495" s="58" t="str">
        <f t="shared" si="32"/>
        <v>于禁</v>
      </c>
    </row>
    <row r="496" spans="1:23" ht="16.5" x14ac:dyDescent="0.2">
      <c r="A496" s="58">
        <f t="shared" si="33"/>
        <v>10493</v>
      </c>
      <c r="B496" s="58">
        <v>2</v>
      </c>
      <c r="C496" s="58">
        <f>C490+1</f>
        <v>2</v>
      </c>
      <c r="D496" s="58" t="s">
        <v>39</v>
      </c>
      <c r="E496" s="58" t="str">
        <f>HLOOKUP(D496,主线关卡!$H:$M,MATCH(B496&amp;C496,主线关卡!$A:$A,0),FALSE)</f>
        <v>砍刀鬼兵</v>
      </c>
      <c r="F496" s="58">
        <f>INDEX(主线关卡!D:D,MATCH(主线怪物!B496&amp;主线怪物!C496,主线关卡!A:A,0))</f>
        <v>8</v>
      </c>
      <c r="G496" s="58">
        <f>INDEX(怪物基础属性模板!B:B,MATCH(主线怪物!$F496,怪物基础属性模板!$A:$A,0))*IFERROR(INDEX(怪物属性参数!R:R,MATCH(主线怪物!E496,怪物属性参数!Q:Q,0)),1)</f>
        <v>100</v>
      </c>
      <c r="H496" s="58">
        <f>INDEX(怪物基础属性模板!C:C,MATCH(主线怪物!$F496,怪物基础属性模板!$A:$A,0))*IFERROR(INDEX(怪物属性参数!R:R,MATCH(主线怪物!E496,怪物属性参数!R:R,0)),1)</f>
        <v>40</v>
      </c>
      <c r="I496" s="58">
        <f>INT(INDEX(怪物基础属性模板!D:D,MATCH(主线怪物!$F496,怪物基础属性模板!$A:$A,0))*IFERROR(INDEX(怪物属性参数!R:R,MATCH(主线怪物!E496,怪物属性参数!S:S,0)),1)*INDEX(主线关卡!E:E,MATCH(主线怪物!B496&amp;主线怪物!C496,主线关卡!A:A,0)))</f>
        <v>600</v>
      </c>
      <c r="J496" s="58">
        <v>0</v>
      </c>
      <c r="K496" s="58">
        <v>0</v>
      </c>
      <c r="L496" s="58">
        <v>0</v>
      </c>
      <c r="M496" s="58">
        <v>0</v>
      </c>
      <c r="N496" s="58">
        <v>300</v>
      </c>
      <c r="O496" s="58">
        <v>0</v>
      </c>
      <c r="P496" s="58">
        <v>0</v>
      </c>
      <c r="Q496" s="58">
        <f>IFERROR(INDEX(怪物属性参数!AD:AD,MATCH(主线怪物!E496,怪物属性参数!Q:Q,0)),IF(MOD(A496,2)=0,1303015,1301001))</f>
        <v>1801001</v>
      </c>
      <c r="R496" s="15"/>
      <c r="S496" s="58" t="str">
        <f t="shared" si="31"/>
        <v>0</v>
      </c>
      <c r="T496" s="58">
        <f>IFERROR(INDEX(怪物属性参数!AA:AA,MATCH(主线怪物!E496,怪物属性参数!Q:Q,0)),"0")</f>
        <v>1</v>
      </c>
      <c r="U496" s="58">
        <f>IFERROR(INDEX(怪物属性参数!AB:AB,MATCH(主线怪物!E496,怪物属性参数!Q:Q,0)),"999")</f>
        <v>999</v>
      </c>
      <c r="V496" s="58">
        <f>IFERROR(INDEX(怪物属性参数!AC:AC,MATCH(主线怪物!E496,怪物属性参数!Q:Q,0)),"0")</f>
        <v>1</v>
      </c>
      <c r="W496" s="58" t="str">
        <f t="shared" si="32"/>
        <v>砍刀鬼兵</v>
      </c>
    </row>
    <row r="497" spans="1:23" ht="16.5" x14ac:dyDescent="0.2">
      <c r="A497" s="58">
        <f t="shared" si="33"/>
        <v>10494</v>
      </c>
      <c r="B497" s="58">
        <v>2</v>
      </c>
      <c r="C497" s="58">
        <f t="shared" ref="C497:C543" si="35">C491+1</f>
        <v>2</v>
      </c>
      <c r="D497" s="58" t="s">
        <v>36</v>
      </c>
      <c r="E497" s="58" t="str">
        <f>HLOOKUP(D497,主线关卡!$H:$M,MATCH(B497&amp;C497,主线关卡!$A:$A,0),FALSE)</f>
        <v/>
      </c>
      <c r="F497" s="58">
        <f>INDEX(主线关卡!D:D,MATCH(主线怪物!B497&amp;主线怪物!C497,主线关卡!A:A,0))</f>
        <v>8</v>
      </c>
      <c r="G497" s="58">
        <f>INDEX(怪物基础属性模板!B:B,MATCH(主线怪物!$F497,怪物基础属性模板!$A:$A,0))*IFERROR(INDEX(怪物属性参数!R:R,MATCH(主线怪物!E497,怪物属性参数!Q:Q,0)),1)</f>
        <v>100</v>
      </c>
      <c r="H497" s="58">
        <f>INDEX(怪物基础属性模板!C:C,MATCH(主线怪物!$F497,怪物基础属性模板!$A:$A,0))*IFERROR(INDEX(怪物属性参数!R:R,MATCH(主线怪物!E497,怪物属性参数!R:R,0)),1)</f>
        <v>40</v>
      </c>
      <c r="I497" s="58">
        <f>INT(INDEX(怪物基础属性模板!D:D,MATCH(主线怪物!$F497,怪物基础属性模板!$A:$A,0))*IFERROR(INDEX(怪物属性参数!R:R,MATCH(主线怪物!E497,怪物属性参数!S:S,0)),1)*INDEX(主线关卡!E:E,MATCH(主线怪物!B497&amp;主线怪物!C497,主线关卡!A:A,0)))</f>
        <v>600</v>
      </c>
      <c r="J497" s="58">
        <v>0</v>
      </c>
      <c r="K497" s="58">
        <v>0</v>
      </c>
      <c r="L497" s="58">
        <v>0</v>
      </c>
      <c r="M497" s="58">
        <v>0</v>
      </c>
      <c r="N497" s="58">
        <v>300</v>
      </c>
      <c r="O497" s="58">
        <v>0</v>
      </c>
      <c r="P497" s="58">
        <v>0</v>
      </c>
      <c r="Q497" s="58">
        <f>IFERROR(INDEX(怪物属性参数!AD:AD,MATCH(主线怪物!E497,怪物属性参数!Q:Q,0)),IF(MOD(A497,2)=0,1303015,1301001))</f>
        <v>1303015</v>
      </c>
      <c r="R497" s="15"/>
      <c r="S497" s="58" t="str">
        <f t="shared" si="31"/>
        <v>0</v>
      </c>
      <c r="T497" s="58" t="str">
        <f>IFERROR(INDEX(怪物属性参数!AA:AA,MATCH(主线怪物!E497,怪物属性参数!Q:Q,0)),"0")</f>
        <v>0</v>
      </c>
      <c r="U497" s="58" t="str">
        <f>IFERROR(INDEX(怪物属性参数!AB:AB,MATCH(主线怪物!E497,怪物属性参数!Q:Q,0)),"999")</f>
        <v>999</v>
      </c>
      <c r="V497" s="58" t="str">
        <f>IFERROR(INDEX(怪物属性参数!AC:AC,MATCH(主线怪物!E497,怪物属性参数!Q:Q,0)),"0")</f>
        <v>0</v>
      </c>
      <c r="W497" s="58" t="str">
        <f t="shared" si="32"/>
        <v>于禁</v>
      </c>
    </row>
    <row r="498" spans="1:23" ht="16.5" x14ac:dyDescent="0.2">
      <c r="A498" s="58">
        <f t="shared" si="33"/>
        <v>10495</v>
      </c>
      <c r="B498" s="58">
        <v>2</v>
      </c>
      <c r="C498" s="58">
        <f t="shared" si="35"/>
        <v>2</v>
      </c>
      <c r="D498" s="58" t="s">
        <v>40</v>
      </c>
      <c r="E498" s="58" t="str">
        <f>HLOOKUP(D498,主线关卡!$H:$M,MATCH(B498&amp;C498,主线关卡!$A:$A,0),FALSE)</f>
        <v>砍刀鬼兵</v>
      </c>
      <c r="F498" s="58">
        <f>INDEX(主线关卡!D:D,MATCH(主线怪物!B498&amp;主线怪物!C498,主线关卡!A:A,0))</f>
        <v>8</v>
      </c>
      <c r="G498" s="58">
        <f>INDEX(怪物基础属性模板!B:B,MATCH(主线怪物!$F498,怪物基础属性模板!$A:$A,0))*IFERROR(INDEX(怪物属性参数!R:R,MATCH(主线怪物!E498,怪物属性参数!Q:Q,0)),1)</f>
        <v>100</v>
      </c>
      <c r="H498" s="58">
        <f>INDEX(怪物基础属性模板!C:C,MATCH(主线怪物!$F498,怪物基础属性模板!$A:$A,0))*IFERROR(INDEX(怪物属性参数!R:R,MATCH(主线怪物!E498,怪物属性参数!R:R,0)),1)</f>
        <v>40</v>
      </c>
      <c r="I498" s="58">
        <f>INT(INDEX(怪物基础属性模板!D:D,MATCH(主线怪物!$F498,怪物基础属性模板!$A:$A,0))*IFERROR(INDEX(怪物属性参数!R:R,MATCH(主线怪物!E498,怪物属性参数!S:S,0)),1)*INDEX(主线关卡!E:E,MATCH(主线怪物!B498&amp;主线怪物!C498,主线关卡!A:A,0)))</f>
        <v>600</v>
      </c>
      <c r="J498" s="58">
        <v>0</v>
      </c>
      <c r="K498" s="58">
        <v>0</v>
      </c>
      <c r="L498" s="58">
        <v>0</v>
      </c>
      <c r="M498" s="58">
        <v>0</v>
      </c>
      <c r="N498" s="58">
        <v>300</v>
      </c>
      <c r="O498" s="58">
        <v>0</v>
      </c>
      <c r="P498" s="58">
        <v>0</v>
      </c>
      <c r="Q498" s="58">
        <f>IFERROR(INDEX(怪物属性参数!AD:AD,MATCH(主线怪物!E498,怪物属性参数!Q:Q,0)),IF(MOD(A498,2)=0,1303015,1301001))</f>
        <v>1801001</v>
      </c>
      <c r="R498" s="15"/>
      <c r="S498" s="58" t="str">
        <f t="shared" si="31"/>
        <v>0</v>
      </c>
      <c r="T498" s="58">
        <f>IFERROR(INDEX(怪物属性参数!AA:AA,MATCH(主线怪物!E498,怪物属性参数!Q:Q,0)),"0")</f>
        <v>1</v>
      </c>
      <c r="U498" s="58">
        <f>IFERROR(INDEX(怪物属性参数!AB:AB,MATCH(主线怪物!E498,怪物属性参数!Q:Q,0)),"999")</f>
        <v>999</v>
      </c>
      <c r="V498" s="58">
        <f>IFERROR(INDEX(怪物属性参数!AC:AC,MATCH(主线怪物!E498,怪物属性参数!Q:Q,0)),"0")</f>
        <v>1</v>
      </c>
      <c r="W498" s="58" t="str">
        <f t="shared" si="32"/>
        <v>砍刀鬼兵</v>
      </c>
    </row>
    <row r="499" spans="1:23" ht="16.5" x14ac:dyDescent="0.2">
      <c r="A499" s="58">
        <f t="shared" si="33"/>
        <v>10496</v>
      </c>
      <c r="B499" s="58">
        <v>2</v>
      </c>
      <c r="C499" s="58">
        <f t="shared" si="35"/>
        <v>2</v>
      </c>
      <c r="D499" s="58" t="s">
        <v>37</v>
      </c>
      <c r="E499" s="58" t="str">
        <f>HLOOKUP(D499,主线关卡!$H:$M,MATCH(B499&amp;C499,主线关卡!$A:$A,0),FALSE)</f>
        <v/>
      </c>
      <c r="F499" s="58">
        <f>INDEX(主线关卡!D:D,MATCH(主线怪物!B499&amp;主线怪物!C499,主线关卡!A:A,0))</f>
        <v>8</v>
      </c>
      <c r="G499" s="58">
        <f>INDEX(怪物基础属性模板!B:B,MATCH(主线怪物!$F499,怪物基础属性模板!$A:$A,0))*IFERROR(INDEX(怪物属性参数!R:R,MATCH(主线怪物!E499,怪物属性参数!Q:Q,0)),1)</f>
        <v>100</v>
      </c>
      <c r="H499" s="58">
        <f>INDEX(怪物基础属性模板!C:C,MATCH(主线怪物!$F499,怪物基础属性模板!$A:$A,0))*IFERROR(INDEX(怪物属性参数!R:R,MATCH(主线怪物!E499,怪物属性参数!R:R,0)),1)</f>
        <v>40</v>
      </c>
      <c r="I499" s="58">
        <f>INT(INDEX(怪物基础属性模板!D:D,MATCH(主线怪物!$F499,怪物基础属性模板!$A:$A,0))*IFERROR(INDEX(怪物属性参数!R:R,MATCH(主线怪物!E499,怪物属性参数!S:S,0)),1)*INDEX(主线关卡!E:E,MATCH(主线怪物!B499&amp;主线怪物!C499,主线关卡!A:A,0)))</f>
        <v>600</v>
      </c>
      <c r="J499" s="58">
        <v>0</v>
      </c>
      <c r="K499" s="58">
        <v>0</v>
      </c>
      <c r="L499" s="58">
        <v>0</v>
      </c>
      <c r="M499" s="58">
        <v>0</v>
      </c>
      <c r="N499" s="58">
        <v>300</v>
      </c>
      <c r="O499" s="58">
        <v>0</v>
      </c>
      <c r="P499" s="58">
        <v>0</v>
      </c>
      <c r="Q499" s="58">
        <f>IFERROR(INDEX(怪物属性参数!AD:AD,MATCH(主线怪物!E499,怪物属性参数!Q:Q,0)),IF(MOD(A499,2)=0,1303015,1301001))</f>
        <v>1303015</v>
      </c>
      <c r="R499" s="15"/>
      <c r="S499" s="58" t="str">
        <f t="shared" si="31"/>
        <v>0</v>
      </c>
      <c r="T499" s="58" t="str">
        <f>IFERROR(INDEX(怪物属性参数!AA:AA,MATCH(主线怪物!E499,怪物属性参数!Q:Q,0)),"0")</f>
        <v>0</v>
      </c>
      <c r="U499" s="58" t="str">
        <f>IFERROR(INDEX(怪物属性参数!AB:AB,MATCH(主线怪物!E499,怪物属性参数!Q:Q,0)),"999")</f>
        <v>999</v>
      </c>
      <c r="V499" s="58" t="str">
        <f>IFERROR(INDEX(怪物属性参数!AC:AC,MATCH(主线怪物!E499,怪物属性参数!Q:Q,0)),"0")</f>
        <v>0</v>
      </c>
      <c r="W499" s="58" t="str">
        <f t="shared" si="32"/>
        <v>于禁</v>
      </c>
    </row>
    <row r="500" spans="1:23" ht="16.5" x14ac:dyDescent="0.2">
      <c r="A500" s="58">
        <f t="shared" si="33"/>
        <v>10497</v>
      </c>
      <c r="B500" s="58">
        <v>2</v>
      </c>
      <c r="C500" s="58">
        <f t="shared" si="35"/>
        <v>2</v>
      </c>
      <c r="D500" s="58" t="s">
        <v>41</v>
      </c>
      <c r="E500" s="58" t="str">
        <f>HLOOKUP(D500,主线关卡!$H:$M,MATCH(B500&amp;C500,主线关卡!$A:$A,0),FALSE)</f>
        <v>砍刀鬼兵</v>
      </c>
      <c r="F500" s="58">
        <f>INDEX(主线关卡!D:D,MATCH(主线怪物!B500&amp;主线怪物!C500,主线关卡!A:A,0))</f>
        <v>8</v>
      </c>
      <c r="G500" s="58">
        <f>INDEX(怪物基础属性模板!B:B,MATCH(主线怪物!$F500,怪物基础属性模板!$A:$A,0))*IFERROR(INDEX(怪物属性参数!R:R,MATCH(主线怪物!E500,怪物属性参数!Q:Q,0)),1)</f>
        <v>100</v>
      </c>
      <c r="H500" s="58">
        <f>INDEX(怪物基础属性模板!C:C,MATCH(主线怪物!$F500,怪物基础属性模板!$A:$A,0))*IFERROR(INDEX(怪物属性参数!R:R,MATCH(主线怪物!E500,怪物属性参数!R:R,0)),1)</f>
        <v>40</v>
      </c>
      <c r="I500" s="58">
        <f>INT(INDEX(怪物基础属性模板!D:D,MATCH(主线怪物!$F500,怪物基础属性模板!$A:$A,0))*IFERROR(INDEX(怪物属性参数!R:R,MATCH(主线怪物!E500,怪物属性参数!S:S,0)),1)*INDEX(主线关卡!E:E,MATCH(主线怪物!B500&amp;主线怪物!C500,主线关卡!A:A,0)))</f>
        <v>600</v>
      </c>
      <c r="J500" s="58">
        <v>0</v>
      </c>
      <c r="K500" s="58">
        <v>0</v>
      </c>
      <c r="L500" s="58">
        <v>0</v>
      </c>
      <c r="M500" s="58">
        <v>0</v>
      </c>
      <c r="N500" s="58">
        <v>300</v>
      </c>
      <c r="O500" s="58">
        <v>0</v>
      </c>
      <c r="P500" s="58">
        <v>0</v>
      </c>
      <c r="Q500" s="58">
        <f>IFERROR(INDEX(怪物属性参数!AD:AD,MATCH(主线怪物!E500,怪物属性参数!Q:Q,0)),IF(MOD(A500,2)=0,1303015,1301001))</f>
        <v>1801001</v>
      </c>
      <c r="R500" s="15"/>
      <c r="S500" s="58" t="str">
        <f t="shared" si="31"/>
        <v>0</v>
      </c>
      <c r="T500" s="58">
        <f>IFERROR(INDEX(怪物属性参数!AA:AA,MATCH(主线怪物!E500,怪物属性参数!Q:Q,0)),"0")</f>
        <v>1</v>
      </c>
      <c r="U500" s="58">
        <f>IFERROR(INDEX(怪物属性参数!AB:AB,MATCH(主线怪物!E500,怪物属性参数!Q:Q,0)),"999")</f>
        <v>999</v>
      </c>
      <c r="V500" s="58">
        <f>IFERROR(INDEX(怪物属性参数!AC:AC,MATCH(主线怪物!E500,怪物属性参数!Q:Q,0)),"0")</f>
        <v>1</v>
      </c>
      <c r="W500" s="58" t="str">
        <f t="shared" si="32"/>
        <v>砍刀鬼兵</v>
      </c>
    </row>
    <row r="501" spans="1:23" ht="16.5" x14ac:dyDescent="0.2">
      <c r="A501" s="58">
        <f t="shared" si="33"/>
        <v>10498</v>
      </c>
      <c r="B501" s="58">
        <v>2</v>
      </c>
      <c r="C501" s="58">
        <f t="shared" si="35"/>
        <v>2</v>
      </c>
      <c r="D501" s="58" t="s">
        <v>38</v>
      </c>
      <c r="E501" s="58" t="str">
        <f>HLOOKUP(D501,主线关卡!$H:$M,MATCH(B501&amp;C501,主线关卡!$A:$A,0),FALSE)</f>
        <v/>
      </c>
      <c r="F501" s="58">
        <f>INDEX(主线关卡!D:D,MATCH(主线怪物!B501&amp;主线怪物!C501,主线关卡!A:A,0))</f>
        <v>8</v>
      </c>
      <c r="G501" s="58">
        <f>INDEX(怪物基础属性模板!B:B,MATCH(主线怪物!$F501,怪物基础属性模板!$A:$A,0))*IFERROR(INDEX(怪物属性参数!R:R,MATCH(主线怪物!E501,怪物属性参数!Q:Q,0)),1)</f>
        <v>100</v>
      </c>
      <c r="H501" s="58">
        <f>INDEX(怪物基础属性模板!C:C,MATCH(主线怪物!$F501,怪物基础属性模板!$A:$A,0))*IFERROR(INDEX(怪物属性参数!R:R,MATCH(主线怪物!E501,怪物属性参数!R:R,0)),1)</f>
        <v>40</v>
      </c>
      <c r="I501" s="58">
        <f>INT(INDEX(怪物基础属性模板!D:D,MATCH(主线怪物!$F501,怪物基础属性模板!$A:$A,0))*IFERROR(INDEX(怪物属性参数!R:R,MATCH(主线怪物!E501,怪物属性参数!S:S,0)),1)*INDEX(主线关卡!E:E,MATCH(主线怪物!B501&amp;主线怪物!C501,主线关卡!A:A,0)))</f>
        <v>600</v>
      </c>
      <c r="J501" s="58">
        <v>0</v>
      </c>
      <c r="K501" s="58">
        <v>0</v>
      </c>
      <c r="L501" s="58">
        <v>0</v>
      </c>
      <c r="M501" s="58">
        <v>0</v>
      </c>
      <c r="N501" s="58">
        <v>300</v>
      </c>
      <c r="O501" s="58">
        <v>0</v>
      </c>
      <c r="P501" s="58">
        <v>0</v>
      </c>
      <c r="Q501" s="58">
        <f>IFERROR(INDEX(怪物属性参数!AD:AD,MATCH(主线怪物!E501,怪物属性参数!Q:Q,0)),IF(MOD(A501,2)=0,1303015,1301001))</f>
        <v>1303015</v>
      </c>
      <c r="R501" s="15"/>
      <c r="S501" s="58" t="str">
        <f t="shared" si="31"/>
        <v>0</v>
      </c>
      <c r="T501" s="58" t="str">
        <f>IFERROR(INDEX(怪物属性参数!AA:AA,MATCH(主线怪物!E501,怪物属性参数!Q:Q,0)),"0")</f>
        <v>0</v>
      </c>
      <c r="U501" s="58" t="str">
        <f>IFERROR(INDEX(怪物属性参数!AB:AB,MATCH(主线怪物!E501,怪物属性参数!Q:Q,0)),"999")</f>
        <v>999</v>
      </c>
      <c r="V501" s="58" t="str">
        <f>IFERROR(INDEX(怪物属性参数!AC:AC,MATCH(主线怪物!E501,怪物属性参数!Q:Q,0)),"0")</f>
        <v>0</v>
      </c>
      <c r="W501" s="58" t="str">
        <f t="shared" si="32"/>
        <v>于禁</v>
      </c>
    </row>
    <row r="502" spans="1:23" ht="16.5" x14ac:dyDescent="0.2">
      <c r="A502" s="58">
        <f t="shared" si="33"/>
        <v>10499</v>
      </c>
      <c r="B502" s="58">
        <v>2</v>
      </c>
      <c r="C502" s="58">
        <f t="shared" si="35"/>
        <v>3</v>
      </c>
      <c r="D502" s="58" t="s">
        <v>39</v>
      </c>
      <c r="E502" s="58" t="str">
        <f>HLOOKUP(D502,主线关卡!$H:$M,MATCH(B502&amp;C502,主线关卡!$A:$A,0),FALSE)</f>
        <v>砍刀鬼兵</v>
      </c>
      <c r="F502" s="58">
        <f>INDEX(主线关卡!D:D,MATCH(主线怪物!B502&amp;主线怪物!C502,主线关卡!A:A,0))</f>
        <v>9</v>
      </c>
      <c r="G502" s="58">
        <f>INDEX(怪物基础属性模板!B:B,MATCH(主线怪物!$F502,怪物基础属性模板!$A:$A,0))*IFERROR(INDEX(怪物属性参数!R:R,MATCH(主线怪物!E502,怪物属性参数!Q:Q,0)),1)</f>
        <v>110</v>
      </c>
      <c r="H502" s="58">
        <f>INDEX(怪物基础属性模板!C:C,MATCH(主线怪物!$F502,怪物基础属性模板!$A:$A,0))*IFERROR(INDEX(怪物属性参数!R:R,MATCH(主线怪物!E502,怪物属性参数!R:R,0)),1)</f>
        <v>45</v>
      </c>
      <c r="I502" s="58">
        <f>INT(INDEX(怪物基础属性模板!D:D,MATCH(主线怪物!$F502,怪物基础属性模板!$A:$A,0))*IFERROR(INDEX(怪物属性参数!R:R,MATCH(主线怪物!E502,怪物属性参数!S:S,0)),1)*INDEX(主线关卡!E:E,MATCH(主线怪物!B502&amp;主线怪物!C502,主线关卡!A:A,0)))</f>
        <v>650</v>
      </c>
      <c r="J502" s="58">
        <v>0</v>
      </c>
      <c r="K502" s="58">
        <v>0</v>
      </c>
      <c r="L502" s="58">
        <v>0</v>
      </c>
      <c r="M502" s="58">
        <v>0</v>
      </c>
      <c r="N502" s="58">
        <v>300</v>
      </c>
      <c r="O502" s="58">
        <v>0</v>
      </c>
      <c r="P502" s="58">
        <v>0</v>
      </c>
      <c r="Q502" s="58">
        <f>IFERROR(INDEX(怪物属性参数!AD:AD,MATCH(主线怪物!E502,怪物属性参数!Q:Q,0)),IF(MOD(A502,2)=0,1303015,1301001))</f>
        <v>1801001</v>
      </c>
      <c r="R502" s="15"/>
      <c r="S502" s="58" t="str">
        <f t="shared" si="31"/>
        <v>0</v>
      </c>
      <c r="T502" s="58">
        <f>IFERROR(INDEX(怪物属性参数!AA:AA,MATCH(主线怪物!E502,怪物属性参数!Q:Q,0)),"0")</f>
        <v>1</v>
      </c>
      <c r="U502" s="58">
        <f>IFERROR(INDEX(怪物属性参数!AB:AB,MATCH(主线怪物!E502,怪物属性参数!Q:Q,0)),"999")</f>
        <v>999</v>
      </c>
      <c r="V502" s="58">
        <f>IFERROR(INDEX(怪物属性参数!AC:AC,MATCH(主线怪物!E502,怪物属性参数!Q:Q,0)),"0")</f>
        <v>1</v>
      </c>
      <c r="W502" s="58" t="str">
        <f t="shared" si="32"/>
        <v>砍刀鬼兵</v>
      </c>
    </row>
    <row r="503" spans="1:23" ht="16.5" x14ac:dyDescent="0.2">
      <c r="A503" s="58">
        <f t="shared" si="33"/>
        <v>10500</v>
      </c>
      <c r="B503" s="58">
        <v>2</v>
      </c>
      <c r="C503" s="58">
        <f t="shared" si="35"/>
        <v>3</v>
      </c>
      <c r="D503" s="58" t="s">
        <v>36</v>
      </c>
      <c r="E503" s="58" t="str">
        <f>HLOOKUP(D503,主线关卡!$H:$M,MATCH(B503&amp;C503,主线关卡!$A:$A,0),FALSE)</f>
        <v/>
      </c>
      <c r="F503" s="58">
        <f>INDEX(主线关卡!D:D,MATCH(主线怪物!B503&amp;主线怪物!C503,主线关卡!A:A,0))</f>
        <v>9</v>
      </c>
      <c r="G503" s="58">
        <f>INDEX(怪物基础属性模板!B:B,MATCH(主线怪物!$F503,怪物基础属性模板!$A:$A,0))*IFERROR(INDEX(怪物属性参数!R:R,MATCH(主线怪物!E503,怪物属性参数!Q:Q,0)),1)</f>
        <v>110</v>
      </c>
      <c r="H503" s="58">
        <f>INDEX(怪物基础属性模板!C:C,MATCH(主线怪物!$F503,怪物基础属性模板!$A:$A,0))*IFERROR(INDEX(怪物属性参数!R:R,MATCH(主线怪物!E503,怪物属性参数!R:R,0)),1)</f>
        <v>45</v>
      </c>
      <c r="I503" s="58">
        <f>INT(INDEX(怪物基础属性模板!D:D,MATCH(主线怪物!$F503,怪物基础属性模板!$A:$A,0))*IFERROR(INDEX(怪物属性参数!R:R,MATCH(主线怪物!E503,怪物属性参数!S:S,0)),1)*INDEX(主线关卡!E:E,MATCH(主线怪物!B503&amp;主线怪物!C503,主线关卡!A:A,0)))</f>
        <v>650</v>
      </c>
      <c r="J503" s="58">
        <v>0</v>
      </c>
      <c r="K503" s="58">
        <v>0</v>
      </c>
      <c r="L503" s="58">
        <v>0</v>
      </c>
      <c r="M503" s="58">
        <v>0</v>
      </c>
      <c r="N503" s="58">
        <v>300</v>
      </c>
      <c r="O503" s="58">
        <v>0</v>
      </c>
      <c r="P503" s="58">
        <v>0</v>
      </c>
      <c r="Q503" s="58">
        <f>IFERROR(INDEX(怪物属性参数!AD:AD,MATCH(主线怪物!E503,怪物属性参数!Q:Q,0)),IF(MOD(A503,2)=0,1303015,1301001))</f>
        <v>1303015</v>
      </c>
      <c r="R503" s="15"/>
      <c r="S503" s="58" t="str">
        <f t="shared" si="31"/>
        <v>0</v>
      </c>
      <c r="T503" s="58" t="str">
        <f>IFERROR(INDEX(怪物属性参数!AA:AA,MATCH(主线怪物!E503,怪物属性参数!Q:Q,0)),"0")</f>
        <v>0</v>
      </c>
      <c r="U503" s="58" t="str">
        <f>IFERROR(INDEX(怪物属性参数!AB:AB,MATCH(主线怪物!E503,怪物属性参数!Q:Q,0)),"999")</f>
        <v>999</v>
      </c>
      <c r="V503" s="58" t="str">
        <f>IFERROR(INDEX(怪物属性参数!AC:AC,MATCH(主线怪物!E503,怪物属性参数!Q:Q,0)),"0")</f>
        <v>0</v>
      </c>
      <c r="W503" s="58" t="str">
        <f t="shared" si="32"/>
        <v>于禁</v>
      </c>
    </row>
    <row r="504" spans="1:23" ht="16.5" x14ac:dyDescent="0.2">
      <c r="A504" s="58">
        <f t="shared" si="33"/>
        <v>10501</v>
      </c>
      <c r="B504" s="58">
        <v>2</v>
      </c>
      <c r="C504" s="58">
        <f t="shared" si="35"/>
        <v>3</v>
      </c>
      <c r="D504" s="58" t="s">
        <v>40</v>
      </c>
      <c r="E504" s="58" t="str">
        <f>HLOOKUP(D504,主线关卡!$H:$M,MATCH(B504&amp;C504,主线关卡!$A:$A,0),FALSE)</f>
        <v>伏尸将军</v>
      </c>
      <c r="F504" s="58">
        <f>INDEX(主线关卡!D:D,MATCH(主线怪物!B504&amp;主线怪物!C504,主线关卡!A:A,0))</f>
        <v>9</v>
      </c>
      <c r="G504" s="58">
        <f>INDEX(怪物基础属性模板!B:B,MATCH(主线怪物!$F504,怪物基础属性模板!$A:$A,0))*IFERROR(INDEX(怪物属性参数!R:R,MATCH(主线怪物!E504,怪物属性参数!Q:Q,0)),1)</f>
        <v>110</v>
      </c>
      <c r="H504" s="58">
        <f>INDEX(怪物基础属性模板!C:C,MATCH(主线怪物!$F504,怪物基础属性模板!$A:$A,0))*IFERROR(INDEX(怪物属性参数!R:R,MATCH(主线怪物!E504,怪物属性参数!R:R,0)),1)</f>
        <v>45</v>
      </c>
      <c r="I504" s="58">
        <f>INT(INDEX(怪物基础属性模板!D:D,MATCH(主线怪物!$F504,怪物基础属性模板!$A:$A,0))*IFERROR(INDEX(怪物属性参数!R:R,MATCH(主线怪物!E504,怪物属性参数!S:S,0)),1)*INDEX(主线关卡!E:E,MATCH(主线怪物!B504&amp;主线怪物!C504,主线关卡!A:A,0)))</f>
        <v>650</v>
      </c>
      <c r="J504" s="58">
        <v>0</v>
      </c>
      <c r="K504" s="58">
        <v>0</v>
      </c>
      <c r="L504" s="58">
        <v>0</v>
      </c>
      <c r="M504" s="58">
        <v>0</v>
      </c>
      <c r="N504" s="58">
        <v>300</v>
      </c>
      <c r="O504" s="58">
        <v>0</v>
      </c>
      <c r="P504" s="58">
        <v>0</v>
      </c>
      <c r="Q504" s="58" t="str">
        <f>IFERROR(INDEX(怪物属性参数!AD:AD,MATCH(主线怪物!E504,怪物属性参数!Q:Q,0)),IF(MOD(A504,2)=0,1303015,1301001))</f>
        <v>1801008#1802008</v>
      </c>
      <c r="R504" s="15"/>
      <c r="S504" s="58" t="str">
        <f t="shared" si="31"/>
        <v>0</v>
      </c>
      <c r="T504" s="58">
        <f>IFERROR(INDEX(怪物属性参数!AA:AA,MATCH(主线怪物!E504,怪物属性参数!Q:Q,0)),"0")</f>
        <v>1</v>
      </c>
      <c r="U504" s="58">
        <f>IFERROR(INDEX(怪物属性参数!AB:AB,MATCH(主线怪物!E504,怪物属性参数!Q:Q,0)),"999")</f>
        <v>999</v>
      </c>
      <c r="V504" s="58">
        <f>IFERROR(INDEX(怪物属性参数!AC:AC,MATCH(主线怪物!E504,怪物属性参数!Q:Q,0)),"0")</f>
        <v>1</v>
      </c>
      <c r="W504" s="58" t="str">
        <f t="shared" si="32"/>
        <v>伏尸将军</v>
      </c>
    </row>
    <row r="505" spans="1:23" ht="16.5" x14ac:dyDescent="0.2">
      <c r="A505" s="58">
        <f t="shared" si="33"/>
        <v>10502</v>
      </c>
      <c r="B505" s="58">
        <v>2</v>
      </c>
      <c r="C505" s="58">
        <f t="shared" si="35"/>
        <v>3</v>
      </c>
      <c r="D505" s="58" t="s">
        <v>37</v>
      </c>
      <c r="E505" s="58" t="str">
        <f>HLOOKUP(D505,主线关卡!$H:$M,MATCH(B505&amp;C505,主线关卡!$A:$A,0),FALSE)</f>
        <v/>
      </c>
      <c r="F505" s="58">
        <f>INDEX(主线关卡!D:D,MATCH(主线怪物!B505&amp;主线怪物!C505,主线关卡!A:A,0))</f>
        <v>9</v>
      </c>
      <c r="G505" s="58">
        <f>INDEX(怪物基础属性模板!B:B,MATCH(主线怪物!$F505,怪物基础属性模板!$A:$A,0))*IFERROR(INDEX(怪物属性参数!R:R,MATCH(主线怪物!E505,怪物属性参数!Q:Q,0)),1)</f>
        <v>110</v>
      </c>
      <c r="H505" s="58">
        <f>INDEX(怪物基础属性模板!C:C,MATCH(主线怪物!$F505,怪物基础属性模板!$A:$A,0))*IFERROR(INDEX(怪物属性参数!R:R,MATCH(主线怪物!E505,怪物属性参数!R:R,0)),1)</f>
        <v>45</v>
      </c>
      <c r="I505" s="58">
        <f>INT(INDEX(怪物基础属性模板!D:D,MATCH(主线怪物!$F505,怪物基础属性模板!$A:$A,0))*IFERROR(INDEX(怪物属性参数!R:R,MATCH(主线怪物!E505,怪物属性参数!S:S,0)),1)*INDEX(主线关卡!E:E,MATCH(主线怪物!B505&amp;主线怪物!C505,主线关卡!A:A,0)))</f>
        <v>650</v>
      </c>
      <c r="J505" s="58">
        <v>0</v>
      </c>
      <c r="K505" s="58">
        <v>0</v>
      </c>
      <c r="L505" s="58">
        <v>0</v>
      </c>
      <c r="M505" s="58">
        <v>0</v>
      </c>
      <c r="N505" s="58">
        <v>300</v>
      </c>
      <c r="O505" s="58">
        <v>0</v>
      </c>
      <c r="P505" s="58">
        <v>0</v>
      </c>
      <c r="Q505" s="58">
        <f>IFERROR(INDEX(怪物属性参数!AD:AD,MATCH(主线怪物!E505,怪物属性参数!Q:Q,0)),IF(MOD(A505,2)=0,1303015,1301001))</f>
        <v>1303015</v>
      </c>
      <c r="R505" s="15"/>
      <c r="S505" s="58" t="str">
        <f t="shared" si="31"/>
        <v>0</v>
      </c>
      <c r="T505" s="58" t="str">
        <f>IFERROR(INDEX(怪物属性参数!AA:AA,MATCH(主线怪物!E505,怪物属性参数!Q:Q,0)),"0")</f>
        <v>0</v>
      </c>
      <c r="U505" s="58" t="str">
        <f>IFERROR(INDEX(怪物属性参数!AB:AB,MATCH(主线怪物!E505,怪物属性参数!Q:Q,0)),"999")</f>
        <v>999</v>
      </c>
      <c r="V505" s="58" t="str">
        <f>IFERROR(INDEX(怪物属性参数!AC:AC,MATCH(主线怪物!E505,怪物属性参数!Q:Q,0)),"0")</f>
        <v>0</v>
      </c>
      <c r="W505" s="58" t="str">
        <f t="shared" si="32"/>
        <v>于禁</v>
      </c>
    </row>
    <row r="506" spans="1:23" ht="16.5" x14ac:dyDescent="0.2">
      <c r="A506" s="58">
        <f t="shared" si="33"/>
        <v>10503</v>
      </c>
      <c r="B506" s="58">
        <v>2</v>
      </c>
      <c r="C506" s="58">
        <f t="shared" si="35"/>
        <v>3</v>
      </c>
      <c r="D506" s="58" t="s">
        <v>41</v>
      </c>
      <c r="E506" s="58" t="str">
        <f>HLOOKUP(D506,主线关卡!$H:$M,MATCH(B506&amp;C506,主线关卡!$A:$A,0),FALSE)</f>
        <v>砍刀鬼兵</v>
      </c>
      <c r="F506" s="58">
        <f>INDEX(主线关卡!D:D,MATCH(主线怪物!B506&amp;主线怪物!C506,主线关卡!A:A,0))</f>
        <v>9</v>
      </c>
      <c r="G506" s="58">
        <f>INDEX(怪物基础属性模板!B:B,MATCH(主线怪物!$F506,怪物基础属性模板!$A:$A,0))*IFERROR(INDEX(怪物属性参数!R:R,MATCH(主线怪物!E506,怪物属性参数!Q:Q,0)),1)</f>
        <v>110</v>
      </c>
      <c r="H506" s="58">
        <f>INDEX(怪物基础属性模板!C:C,MATCH(主线怪物!$F506,怪物基础属性模板!$A:$A,0))*IFERROR(INDEX(怪物属性参数!R:R,MATCH(主线怪物!E506,怪物属性参数!R:R,0)),1)</f>
        <v>45</v>
      </c>
      <c r="I506" s="58">
        <f>INT(INDEX(怪物基础属性模板!D:D,MATCH(主线怪物!$F506,怪物基础属性模板!$A:$A,0))*IFERROR(INDEX(怪物属性参数!R:R,MATCH(主线怪物!E506,怪物属性参数!S:S,0)),1)*INDEX(主线关卡!E:E,MATCH(主线怪物!B506&amp;主线怪物!C506,主线关卡!A:A,0)))</f>
        <v>650</v>
      </c>
      <c r="J506" s="58">
        <v>0</v>
      </c>
      <c r="K506" s="58">
        <v>0</v>
      </c>
      <c r="L506" s="58">
        <v>0</v>
      </c>
      <c r="M506" s="58">
        <v>0</v>
      </c>
      <c r="N506" s="58">
        <v>300</v>
      </c>
      <c r="O506" s="58">
        <v>0</v>
      </c>
      <c r="P506" s="58">
        <v>0</v>
      </c>
      <c r="Q506" s="58">
        <f>IFERROR(INDEX(怪物属性参数!AD:AD,MATCH(主线怪物!E506,怪物属性参数!Q:Q,0)),IF(MOD(A506,2)=0,1303015,1301001))</f>
        <v>1801001</v>
      </c>
      <c r="R506" s="15"/>
      <c r="S506" s="58" t="str">
        <f t="shared" si="31"/>
        <v>0</v>
      </c>
      <c r="T506" s="58">
        <f>IFERROR(INDEX(怪物属性参数!AA:AA,MATCH(主线怪物!E506,怪物属性参数!Q:Q,0)),"0")</f>
        <v>1</v>
      </c>
      <c r="U506" s="58">
        <f>IFERROR(INDEX(怪物属性参数!AB:AB,MATCH(主线怪物!E506,怪物属性参数!Q:Q,0)),"999")</f>
        <v>999</v>
      </c>
      <c r="V506" s="58">
        <f>IFERROR(INDEX(怪物属性参数!AC:AC,MATCH(主线怪物!E506,怪物属性参数!Q:Q,0)),"0")</f>
        <v>1</v>
      </c>
      <c r="W506" s="58" t="str">
        <f t="shared" si="32"/>
        <v>砍刀鬼兵</v>
      </c>
    </row>
    <row r="507" spans="1:23" ht="16.5" x14ac:dyDescent="0.2">
      <c r="A507" s="58">
        <f t="shared" si="33"/>
        <v>10504</v>
      </c>
      <c r="B507" s="58">
        <v>2</v>
      </c>
      <c r="C507" s="58">
        <f t="shared" si="35"/>
        <v>3</v>
      </c>
      <c r="D507" s="58" t="s">
        <v>38</v>
      </c>
      <c r="E507" s="58" t="str">
        <f>HLOOKUP(D507,主线关卡!$H:$M,MATCH(B507&amp;C507,主线关卡!$A:$A,0),FALSE)</f>
        <v/>
      </c>
      <c r="F507" s="58">
        <f>INDEX(主线关卡!D:D,MATCH(主线怪物!B507&amp;主线怪物!C507,主线关卡!A:A,0))</f>
        <v>9</v>
      </c>
      <c r="G507" s="58">
        <f>INDEX(怪物基础属性模板!B:B,MATCH(主线怪物!$F507,怪物基础属性模板!$A:$A,0))*IFERROR(INDEX(怪物属性参数!R:R,MATCH(主线怪物!E507,怪物属性参数!Q:Q,0)),1)</f>
        <v>110</v>
      </c>
      <c r="H507" s="58">
        <f>INDEX(怪物基础属性模板!C:C,MATCH(主线怪物!$F507,怪物基础属性模板!$A:$A,0))*IFERROR(INDEX(怪物属性参数!R:R,MATCH(主线怪物!E507,怪物属性参数!R:R,0)),1)</f>
        <v>45</v>
      </c>
      <c r="I507" s="58">
        <f>INT(INDEX(怪物基础属性模板!D:D,MATCH(主线怪物!$F507,怪物基础属性模板!$A:$A,0))*IFERROR(INDEX(怪物属性参数!R:R,MATCH(主线怪物!E507,怪物属性参数!S:S,0)),1)*INDEX(主线关卡!E:E,MATCH(主线怪物!B507&amp;主线怪物!C507,主线关卡!A:A,0)))</f>
        <v>650</v>
      </c>
      <c r="J507" s="58">
        <v>0</v>
      </c>
      <c r="K507" s="58">
        <v>0</v>
      </c>
      <c r="L507" s="58">
        <v>0</v>
      </c>
      <c r="M507" s="58">
        <v>0</v>
      </c>
      <c r="N507" s="58">
        <v>300</v>
      </c>
      <c r="O507" s="58">
        <v>0</v>
      </c>
      <c r="P507" s="58">
        <v>0</v>
      </c>
      <c r="Q507" s="58">
        <f>IFERROR(INDEX(怪物属性参数!AD:AD,MATCH(主线怪物!E507,怪物属性参数!Q:Q,0)),IF(MOD(A507,2)=0,1303015,1301001))</f>
        <v>1303015</v>
      </c>
      <c r="R507" s="15"/>
      <c r="S507" s="58" t="str">
        <f t="shared" si="31"/>
        <v>0</v>
      </c>
      <c r="T507" s="58" t="str">
        <f>IFERROR(INDEX(怪物属性参数!AA:AA,MATCH(主线怪物!E507,怪物属性参数!Q:Q,0)),"0")</f>
        <v>0</v>
      </c>
      <c r="U507" s="58" t="str">
        <f>IFERROR(INDEX(怪物属性参数!AB:AB,MATCH(主线怪物!E507,怪物属性参数!Q:Q,0)),"999")</f>
        <v>999</v>
      </c>
      <c r="V507" s="58" t="str">
        <f>IFERROR(INDEX(怪物属性参数!AC:AC,MATCH(主线怪物!E507,怪物属性参数!Q:Q,0)),"0")</f>
        <v>0</v>
      </c>
      <c r="W507" s="58" t="str">
        <f t="shared" si="32"/>
        <v>于禁</v>
      </c>
    </row>
    <row r="508" spans="1:23" ht="16.5" x14ac:dyDescent="0.2">
      <c r="A508" s="58">
        <f t="shared" si="33"/>
        <v>10505</v>
      </c>
      <c r="B508" s="58">
        <v>2</v>
      </c>
      <c r="C508" s="58">
        <f t="shared" si="35"/>
        <v>4</v>
      </c>
      <c r="D508" s="58" t="s">
        <v>39</v>
      </c>
      <c r="E508" s="58" t="str">
        <f>HLOOKUP(D508,主线关卡!$H:$M,MATCH(B508&amp;C508,主线关卡!$A:$A,0),FALSE)</f>
        <v>双刃鬼兵</v>
      </c>
      <c r="F508" s="58">
        <f>INDEX(主线关卡!D:D,MATCH(主线怪物!B508&amp;主线怪物!C508,主线关卡!A:A,0))</f>
        <v>10</v>
      </c>
      <c r="G508" s="58">
        <f>INDEX(怪物基础属性模板!B:B,MATCH(主线怪物!$F508,怪物基础属性模板!$A:$A,0))*IFERROR(INDEX(怪物属性参数!R:R,MATCH(主线怪物!E508,怪物属性参数!Q:Q,0)),1)</f>
        <v>120</v>
      </c>
      <c r="H508" s="58">
        <f>INDEX(怪物基础属性模板!C:C,MATCH(主线怪物!$F508,怪物基础属性模板!$A:$A,0))*IFERROR(INDEX(怪物属性参数!R:R,MATCH(主线怪物!E508,怪物属性参数!R:R,0)),1)</f>
        <v>50</v>
      </c>
      <c r="I508" s="58">
        <f>INT(INDEX(怪物基础属性模板!D:D,MATCH(主线怪物!$F508,怪物基础属性模板!$A:$A,0))*IFERROR(INDEX(怪物属性参数!R:R,MATCH(主线怪物!E508,怪物属性参数!S:S,0)),1)*INDEX(主线关卡!E:E,MATCH(主线怪物!B508&amp;主线怪物!C508,主线关卡!A:A,0)))</f>
        <v>700</v>
      </c>
      <c r="J508" s="58">
        <v>0</v>
      </c>
      <c r="K508" s="58">
        <v>0</v>
      </c>
      <c r="L508" s="58">
        <v>0</v>
      </c>
      <c r="M508" s="58">
        <v>0</v>
      </c>
      <c r="N508" s="58">
        <v>300</v>
      </c>
      <c r="O508" s="58">
        <v>0</v>
      </c>
      <c r="P508" s="58">
        <v>0</v>
      </c>
      <c r="Q508" s="58">
        <f>IFERROR(INDEX(怪物属性参数!AD:AD,MATCH(主线怪物!E508,怪物属性参数!Q:Q,0)),IF(MOD(A508,2)=0,1303015,1301001))</f>
        <v>1801002</v>
      </c>
      <c r="R508" s="15"/>
      <c r="S508" s="58" t="str">
        <f t="shared" si="31"/>
        <v>0</v>
      </c>
      <c r="T508" s="58">
        <f>IFERROR(INDEX(怪物属性参数!AA:AA,MATCH(主线怪物!E508,怪物属性参数!Q:Q,0)),"0")</f>
        <v>1</v>
      </c>
      <c r="U508" s="58">
        <f>IFERROR(INDEX(怪物属性参数!AB:AB,MATCH(主线怪物!E508,怪物属性参数!Q:Q,0)),"999")</f>
        <v>999</v>
      </c>
      <c r="V508" s="58">
        <f>IFERROR(INDEX(怪物属性参数!AC:AC,MATCH(主线怪物!E508,怪物属性参数!Q:Q,0)),"0")</f>
        <v>2</v>
      </c>
      <c r="W508" s="58" t="str">
        <f t="shared" si="32"/>
        <v>双刃鬼兵</v>
      </c>
    </row>
    <row r="509" spans="1:23" ht="16.5" x14ac:dyDescent="0.2">
      <c r="A509" s="58">
        <f t="shared" si="33"/>
        <v>10506</v>
      </c>
      <c r="B509" s="58">
        <v>2</v>
      </c>
      <c r="C509" s="58">
        <f t="shared" si="35"/>
        <v>4</v>
      </c>
      <c r="D509" s="58" t="s">
        <v>36</v>
      </c>
      <c r="E509" s="58" t="str">
        <f>HLOOKUP(D509,主线关卡!$H:$M,MATCH(B509&amp;C509,主线关卡!$A:$A,0),FALSE)</f>
        <v/>
      </c>
      <c r="F509" s="58">
        <f>INDEX(主线关卡!D:D,MATCH(主线怪物!B509&amp;主线怪物!C509,主线关卡!A:A,0))</f>
        <v>10</v>
      </c>
      <c r="G509" s="58">
        <f>INDEX(怪物基础属性模板!B:B,MATCH(主线怪物!$F509,怪物基础属性模板!$A:$A,0))*IFERROR(INDEX(怪物属性参数!R:R,MATCH(主线怪物!E509,怪物属性参数!Q:Q,0)),1)</f>
        <v>120</v>
      </c>
      <c r="H509" s="58">
        <f>INDEX(怪物基础属性模板!C:C,MATCH(主线怪物!$F509,怪物基础属性模板!$A:$A,0))*IFERROR(INDEX(怪物属性参数!R:R,MATCH(主线怪物!E509,怪物属性参数!R:R,0)),1)</f>
        <v>50</v>
      </c>
      <c r="I509" s="58">
        <f>INT(INDEX(怪物基础属性模板!D:D,MATCH(主线怪物!$F509,怪物基础属性模板!$A:$A,0))*IFERROR(INDEX(怪物属性参数!R:R,MATCH(主线怪物!E509,怪物属性参数!S:S,0)),1)*INDEX(主线关卡!E:E,MATCH(主线怪物!B509&amp;主线怪物!C509,主线关卡!A:A,0)))</f>
        <v>700</v>
      </c>
      <c r="J509" s="58">
        <v>0</v>
      </c>
      <c r="K509" s="58">
        <v>0</v>
      </c>
      <c r="L509" s="58">
        <v>0</v>
      </c>
      <c r="M509" s="58">
        <v>0</v>
      </c>
      <c r="N509" s="58">
        <v>300</v>
      </c>
      <c r="O509" s="58">
        <v>0</v>
      </c>
      <c r="P509" s="58">
        <v>0</v>
      </c>
      <c r="Q509" s="58">
        <f>IFERROR(INDEX(怪物属性参数!AD:AD,MATCH(主线怪物!E509,怪物属性参数!Q:Q,0)),IF(MOD(A509,2)=0,1303015,1301001))</f>
        <v>1303015</v>
      </c>
      <c r="R509" s="15"/>
      <c r="S509" s="58" t="str">
        <f t="shared" si="31"/>
        <v>0</v>
      </c>
      <c r="T509" s="58" t="str">
        <f>IFERROR(INDEX(怪物属性参数!AA:AA,MATCH(主线怪物!E509,怪物属性参数!Q:Q,0)),"0")</f>
        <v>0</v>
      </c>
      <c r="U509" s="58" t="str">
        <f>IFERROR(INDEX(怪物属性参数!AB:AB,MATCH(主线怪物!E509,怪物属性参数!Q:Q,0)),"999")</f>
        <v>999</v>
      </c>
      <c r="V509" s="58" t="str">
        <f>IFERROR(INDEX(怪物属性参数!AC:AC,MATCH(主线怪物!E509,怪物属性参数!Q:Q,0)),"0")</f>
        <v>0</v>
      </c>
      <c r="W509" s="58" t="str">
        <f t="shared" si="32"/>
        <v>于禁</v>
      </c>
    </row>
    <row r="510" spans="1:23" ht="16.5" x14ac:dyDescent="0.2">
      <c r="A510" s="58">
        <f t="shared" si="33"/>
        <v>10507</v>
      </c>
      <c r="B510" s="58">
        <v>2</v>
      </c>
      <c r="C510" s="58">
        <f t="shared" si="35"/>
        <v>4</v>
      </c>
      <c r="D510" s="58" t="s">
        <v>40</v>
      </c>
      <c r="E510" s="58" t="str">
        <f>HLOOKUP(D510,主线关卡!$H:$M,MATCH(B510&amp;C510,主线关卡!$A:$A,0),FALSE)</f>
        <v>砍刀鬼兵</v>
      </c>
      <c r="F510" s="58">
        <f>INDEX(主线关卡!D:D,MATCH(主线怪物!B510&amp;主线怪物!C510,主线关卡!A:A,0))</f>
        <v>10</v>
      </c>
      <c r="G510" s="58">
        <f>INDEX(怪物基础属性模板!B:B,MATCH(主线怪物!$F510,怪物基础属性模板!$A:$A,0))*IFERROR(INDEX(怪物属性参数!R:R,MATCH(主线怪物!E510,怪物属性参数!Q:Q,0)),1)</f>
        <v>120</v>
      </c>
      <c r="H510" s="58">
        <f>INDEX(怪物基础属性模板!C:C,MATCH(主线怪物!$F510,怪物基础属性模板!$A:$A,0))*IFERROR(INDEX(怪物属性参数!R:R,MATCH(主线怪物!E510,怪物属性参数!R:R,0)),1)</f>
        <v>50</v>
      </c>
      <c r="I510" s="58">
        <f>INT(INDEX(怪物基础属性模板!D:D,MATCH(主线怪物!$F510,怪物基础属性模板!$A:$A,0))*IFERROR(INDEX(怪物属性参数!R:R,MATCH(主线怪物!E510,怪物属性参数!S:S,0)),1)*INDEX(主线关卡!E:E,MATCH(主线怪物!B510&amp;主线怪物!C510,主线关卡!A:A,0)))</f>
        <v>700</v>
      </c>
      <c r="J510" s="58">
        <v>0</v>
      </c>
      <c r="K510" s="58">
        <v>0</v>
      </c>
      <c r="L510" s="58">
        <v>0</v>
      </c>
      <c r="M510" s="58">
        <v>0</v>
      </c>
      <c r="N510" s="58">
        <v>300</v>
      </c>
      <c r="O510" s="58">
        <v>0</v>
      </c>
      <c r="P510" s="58">
        <v>0</v>
      </c>
      <c r="Q510" s="58">
        <f>IFERROR(INDEX(怪物属性参数!AD:AD,MATCH(主线怪物!E510,怪物属性参数!Q:Q,0)),IF(MOD(A510,2)=0,1303015,1301001))</f>
        <v>1801001</v>
      </c>
      <c r="R510" s="15"/>
      <c r="S510" s="58" t="str">
        <f t="shared" si="31"/>
        <v>0</v>
      </c>
      <c r="T510" s="58">
        <f>IFERROR(INDEX(怪物属性参数!AA:AA,MATCH(主线怪物!E510,怪物属性参数!Q:Q,0)),"0")</f>
        <v>1</v>
      </c>
      <c r="U510" s="58">
        <f>IFERROR(INDEX(怪物属性参数!AB:AB,MATCH(主线怪物!E510,怪物属性参数!Q:Q,0)),"999")</f>
        <v>999</v>
      </c>
      <c r="V510" s="58">
        <f>IFERROR(INDEX(怪物属性参数!AC:AC,MATCH(主线怪物!E510,怪物属性参数!Q:Q,0)),"0")</f>
        <v>1</v>
      </c>
      <c r="W510" s="58" t="str">
        <f t="shared" si="32"/>
        <v>砍刀鬼兵</v>
      </c>
    </row>
    <row r="511" spans="1:23" ht="16.5" x14ac:dyDescent="0.2">
      <c r="A511" s="58">
        <f t="shared" si="33"/>
        <v>10508</v>
      </c>
      <c r="B511" s="58">
        <v>2</v>
      </c>
      <c r="C511" s="58">
        <f t="shared" si="35"/>
        <v>4</v>
      </c>
      <c r="D511" s="58" t="s">
        <v>37</v>
      </c>
      <c r="E511" s="58" t="str">
        <f>HLOOKUP(D511,主线关卡!$H:$M,MATCH(B511&amp;C511,主线关卡!$A:$A,0),FALSE)</f>
        <v/>
      </c>
      <c r="F511" s="58">
        <f>INDEX(主线关卡!D:D,MATCH(主线怪物!B511&amp;主线怪物!C511,主线关卡!A:A,0))</f>
        <v>10</v>
      </c>
      <c r="G511" s="58">
        <f>INDEX(怪物基础属性模板!B:B,MATCH(主线怪物!$F511,怪物基础属性模板!$A:$A,0))*IFERROR(INDEX(怪物属性参数!R:R,MATCH(主线怪物!E511,怪物属性参数!Q:Q,0)),1)</f>
        <v>120</v>
      </c>
      <c r="H511" s="58">
        <f>INDEX(怪物基础属性模板!C:C,MATCH(主线怪物!$F511,怪物基础属性模板!$A:$A,0))*IFERROR(INDEX(怪物属性参数!R:R,MATCH(主线怪物!E511,怪物属性参数!R:R,0)),1)</f>
        <v>50</v>
      </c>
      <c r="I511" s="58">
        <f>INT(INDEX(怪物基础属性模板!D:D,MATCH(主线怪物!$F511,怪物基础属性模板!$A:$A,0))*IFERROR(INDEX(怪物属性参数!R:R,MATCH(主线怪物!E511,怪物属性参数!S:S,0)),1)*INDEX(主线关卡!E:E,MATCH(主线怪物!B511&amp;主线怪物!C511,主线关卡!A:A,0)))</f>
        <v>700</v>
      </c>
      <c r="J511" s="58">
        <v>0</v>
      </c>
      <c r="K511" s="58">
        <v>0</v>
      </c>
      <c r="L511" s="58">
        <v>0</v>
      </c>
      <c r="M511" s="58">
        <v>0</v>
      </c>
      <c r="N511" s="58">
        <v>300</v>
      </c>
      <c r="O511" s="58">
        <v>0</v>
      </c>
      <c r="P511" s="58">
        <v>0</v>
      </c>
      <c r="Q511" s="58">
        <f>IFERROR(INDEX(怪物属性参数!AD:AD,MATCH(主线怪物!E511,怪物属性参数!Q:Q,0)),IF(MOD(A511,2)=0,1303015,1301001))</f>
        <v>1303015</v>
      </c>
      <c r="R511" s="15"/>
      <c r="S511" s="58" t="str">
        <f t="shared" si="31"/>
        <v>0</v>
      </c>
      <c r="T511" s="58" t="str">
        <f>IFERROR(INDEX(怪物属性参数!AA:AA,MATCH(主线怪物!E511,怪物属性参数!Q:Q,0)),"0")</f>
        <v>0</v>
      </c>
      <c r="U511" s="58" t="str">
        <f>IFERROR(INDEX(怪物属性参数!AB:AB,MATCH(主线怪物!E511,怪物属性参数!Q:Q,0)),"999")</f>
        <v>999</v>
      </c>
      <c r="V511" s="58" t="str">
        <f>IFERROR(INDEX(怪物属性参数!AC:AC,MATCH(主线怪物!E511,怪物属性参数!Q:Q,0)),"0")</f>
        <v>0</v>
      </c>
      <c r="W511" s="58" t="str">
        <f t="shared" si="32"/>
        <v>于禁</v>
      </c>
    </row>
    <row r="512" spans="1:23" ht="16.5" x14ac:dyDescent="0.2">
      <c r="A512" s="58">
        <f t="shared" si="33"/>
        <v>10509</v>
      </c>
      <c r="B512" s="58">
        <v>2</v>
      </c>
      <c r="C512" s="58">
        <f t="shared" si="35"/>
        <v>4</v>
      </c>
      <c r="D512" s="58" t="s">
        <v>41</v>
      </c>
      <c r="E512" s="58" t="str">
        <f>HLOOKUP(D512,主线关卡!$H:$M,MATCH(B512&amp;C512,主线关卡!$A:$A,0),FALSE)</f>
        <v>双刃鬼兵</v>
      </c>
      <c r="F512" s="58">
        <f>INDEX(主线关卡!D:D,MATCH(主线怪物!B512&amp;主线怪物!C512,主线关卡!A:A,0))</f>
        <v>10</v>
      </c>
      <c r="G512" s="58">
        <f>INDEX(怪物基础属性模板!B:B,MATCH(主线怪物!$F512,怪物基础属性模板!$A:$A,0))*IFERROR(INDEX(怪物属性参数!R:R,MATCH(主线怪物!E512,怪物属性参数!Q:Q,0)),1)</f>
        <v>120</v>
      </c>
      <c r="H512" s="58">
        <f>INDEX(怪物基础属性模板!C:C,MATCH(主线怪物!$F512,怪物基础属性模板!$A:$A,0))*IFERROR(INDEX(怪物属性参数!R:R,MATCH(主线怪物!E512,怪物属性参数!R:R,0)),1)</f>
        <v>50</v>
      </c>
      <c r="I512" s="58">
        <f>INT(INDEX(怪物基础属性模板!D:D,MATCH(主线怪物!$F512,怪物基础属性模板!$A:$A,0))*IFERROR(INDEX(怪物属性参数!R:R,MATCH(主线怪物!E512,怪物属性参数!S:S,0)),1)*INDEX(主线关卡!E:E,MATCH(主线怪物!B512&amp;主线怪物!C512,主线关卡!A:A,0)))</f>
        <v>700</v>
      </c>
      <c r="J512" s="58">
        <v>0</v>
      </c>
      <c r="K512" s="58">
        <v>0</v>
      </c>
      <c r="L512" s="58">
        <v>0</v>
      </c>
      <c r="M512" s="58">
        <v>0</v>
      </c>
      <c r="N512" s="58">
        <v>300</v>
      </c>
      <c r="O512" s="58">
        <v>0</v>
      </c>
      <c r="P512" s="58">
        <v>0</v>
      </c>
      <c r="Q512" s="58">
        <f>IFERROR(INDEX(怪物属性参数!AD:AD,MATCH(主线怪物!E512,怪物属性参数!Q:Q,0)),IF(MOD(A512,2)=0,1303015,1301001))</f>
        <v>1801002</v>
      </c>
      <c r="R512" s="15"/>
      <c r="S512" s="58" t="str">
        <f t="shared" si="31"/>
        <v>0</v>
      </c>
      <c r="T512" s="58">
        <f>IFERROR(INDEX(怪物属性参数!AA:AA,MATCH(主线怪物!E512,怪物属性参数!Q:Q,0)),"0")</f>
        <v>1</v>
      </c>
      <c r="U512" s="58">
        <f>IFERROR(INDEX(怪物属性参数!AB:AB,MATCH(主线怪物!E512,怪物属性参数!Q:Q,0)),"999")</f>
        <v>999</v>
      </c>
      <c r="V512" s="58">
        <f>IFERROR(INDEX(怪物属性参数!AC:AC,MATCH(主线怪物!E512,怪物属性参数!Q:Q,0)),"0")</f>
        <v>2</v>
      </c>
      <c r="W512" s="58" t="str">
        <f t="shared" si="32"/>
        <v>双刃鬼兵</v>
      </c>
    </row>
    <row r="513" spans="1:23" ht="16.5" x14ac:dyDescent="0.2">
      <c r="A513" s="58">
        <f t="shared" si="33"/>
        <v>10510</v>
      </c>
      <c r="B513" s="58">
        <v>2</v>
      </c>
      <c r="C513" s="58">
        <f t="shared" si="35"/>
        <v>4</v>
      </c>
      <c r="D513" s="58" t="s">
        <v>38</v>
      </c>
      <c r="E513" s="58" t="str">
        <f>HLOOKUP(D513,主线关卡!$H:$M,MATCH(B513&amp;C513,主线关卡!$A:$A,0),FALSE)</f>
        <v/>
      </c>
      <c r="F513" s="58">
        <f>INDEX(主线关卡!D:D,MATCH(主线怪物!B513&amp;主线怪物!C513,主线关卡!A:A,0))</f>
        <v>10</v>
      </c>
      <c r="G513" s="58">
        <f>INDEX(怪物基础属性模板!B:B,MATCH(主线怪物!$F513,怪物基础属性模板!$A:$A,0))*IFERROR(INDEX(怪物属性参数!R:R,MATCH(主线怪物!E513,怪物属性参数!Q:Q,0)),1)</f>
        <v>120</v>
      </c>
      <c r="H513" s="58">
        <f>INDEX(怪物基础属性模板!C:C,MATCH(主线怪物!$F513,怪物基础属性模板!$A:$A,0))*IFERROR(INDEX(怪物属性参数!R:R,MATCH(主线怪物!E513,怪物属性参数!R:R,0)),1)</f>
        <v>50</v>
      </c>
      <c r="I513" s="58">
        <f>INT(INDEX(怪物基础属性模板!D:D,MATCH(主线怪物!$F513,怪物基础属性模板!$A:$A,0))*IFERROR(INDEX(怪物属性参数!R:R,MATCH(主线怪物!E513,怪物属性参数!S:S,0)),1)*INDEX(主线关卡!E:E,MATCH(主线怪物!B513&amp;主线怪物!C513,主线关卡!A:A,0)))</f>
        <v>700</v>
      </c>
      <c r="J513" s="58">
        <v>0</v>
      </c>
      <c r="K513" s="58">
        <v>0</v>
      </c>
      <c r="L513" s="58">
        <v>0</v>
      </c>
      <c r="M513" s="58">
        <v>0</v>
      </c>
      <c r="N513" s="58">
        <v>300</v>
      </c>
      <c r="O513" s="58">
        <v>0</v>
      </c>
      <c r="P513" s="58">
        <v>0</v>
      </c>
      <c r="Q513" s="58">
        <f>IFERROR(INDEX(怪物属性参数!AD:AD,MATCH(主线怪物!E513,怪物属性参数!Q:Q,0)),IF(MOD(A513,2)=0,1303015,1301001))</f>
        <v>1303015</v>
      </c>
      <c r="R513" s="15"/>
      <c r="S513" s="58" t="str">
        <f t="shared" si="31"/>
        <v>0</v>
      </c>
      <c r="T513" s="58" t="str">
        <f>IFERROR(INDEX(怪物属性参数!AA:AA,MATCH(主线怪物!E513,怪物属性参数!Q:Q,0)),"0")</f>
        <v>0</v>
      </c>
      <c r="U513" s="58" t="str">
        <f>IFERROR(INDEX(怪物属性参数!AB:AB,MATCH(主线怪物!E513,怪物属性参数!Q:Q,0)),"999")</f>
        <v>999</v>
      </c>
      <c r="V513" s="58" t="str">
        <f>IFERROR(INDEX(怪物属性参数!AC:AC,MATCH(主线怪物!E513,怪物属性参数!Q:Q,0)),"0")</f>
        <v>0</v>
      </c>
      <c r="W513" s="58" t="str">
        <f t="shared" si="32"/>
        <v>于禁</v>
      </c>
    </row>
    <row r="514" spans="1:23" ht="16.5" x14ac:dyDescent="0.2">
      <c r="A514" s="58">
        <f t="shared" si="33"/>
        <v>10511</v>
      </c>
      <c r="B514" s="58">
        <v>2</v>
      </c>
      <c r="C514" s="58">
        <f t="shared" si="35"/>
        <v>5</v>
      </c>
      <c r="D514" s="58" t="s">
        <v>39</v>
      </c>
      <c r="E514" s="58" t="str">
        <f>HLOOKUP(D514,主线关卡!$H:$M,MATCH(B514&amp;C514,主线关卡!$A:$A,0),FALSE)</f>
        <v>砍刀鬼兵</v>
      </c>
      <c r="F514" s="58">
        <f>INDEX(主线关卡!D:D,MATCH(主线怪物!B514&amp;主线怪物!C514,主线关卡!A:A,0))</f>
        <v>11</v>
      </c>
      <c r="G514" s="58">
        <f>INDEX(怪物基础属性模板!B:B,MATCH(主线怪物!$F514,怪物基础属性模板!$A:$A,0))*IFERROR(INDEX(怪物属性参数!R:R,MATCH(主线怪物!E514,怪物属性参数!Q:Q,0)),1)</f>
        <v>130</v>
      </c>
      <c r="H514" s="58">
        <f>INDEX(怪物基础属性模板!C:C,MATCH(主线怪物!$F514,怪物基础属性模板!$A:$A,0))*IFERROR(INDEX(怪物属性参数!R:R,MATCH(主线怪物!E514,怪物属性参数!R:R,0)),1)</f>
        <v>55</v>
      </c>
      <c r="I514" s="58">
        <f>INT(INDEX(怪物基础属性模板!D:D,MATCH(主线怪物!$F514,怪物基础属性模板!$A:$A,0))*IFERROR(INDEX(怪物属性参数!R:R,MATCH(主线怪物!E514,怪物属性参数!S:S,0)),1)*INDEX(主线关卡!E:E,MATCH(主线怪物!B514&amp;主线怪物!C514,主线关卡!A:A,0)))</f>
        <v>750</v>
      </c>
      <c r="J514" s="58">
        <v>0</v>
      </c>
      <c r="K514" s="58">
        <v>0</v>
      </c>
      <c r="L514" s="58">
        <v>0</v>
      </c>
      <c r="M514" s="58">
        <v>0</v>
      </c>
      <c r="N514" s="58">
        <v>300</v>
      </c>
      <c r="O514" s="58">
        <v>0</v>
      </c>
      <c r="P514" s="58">
        <v>0</v>
      </c>
      <c r="Q514" s="58">
        <f>IFERROR(INDEX(怪物属性参数!AD:AD,MATCH(主线怪物!E514,怪物属性参数!Q:Q,0)),IF(MOD(A514,2)=0,1303015,1301001))</f>
        <v>1801001</v>
      </c>
      <c r="R514" s="15"/>
      <c r="S514" s="58" t="str">
        <f t="shared" si="31"/>
        <v>0</v>
      </c>
      <c r="T514" s="58">
        <f>IFERROR(INDEX(怪物属性参数!AA:AA,MATCH(主线怪物!E514,怪物属性参数!Q:Q,0)),"0")</f>
        <v>1</v>
      </c>
      <c r="U514" s="58">
        <f>IFERROR(INDEX(怪物属性参数!AB:AB,MATCH(主线怪物!E514,怪物属性参数!Q:Q,0)),"999")</f>
        <v>999</v>
      </c>
      <c r="V514" s="58">
        <f>IFERROR(INDEX(怪物属性参数!AC:AC,MATCH(主线怪物!E514,怪物属性参数!Q:Q,0)),"0")</f>
        <v>1</v>
      </c>
      <c r="W514" s="58" t="str">
        <f t="shared" si="32"/>
        <v>砍刀鬼兵</v>
      </c>
    </row>
    <row r="515" spans="1:23" ht="16.5" x14ac:dyDescent="0.2">
      <c r="A515" s="58">
        <f t="shared" si="33"/>
        <v>10512</v>
      </c>
      <c r="B515" s="58">
        <v>2</v>
      </c>
      <c r="C515" s="58">
        <f t="shared" si="35"/>
        <v>5</v>
      </c>
      <c r="D515" s="58" t="s">
        <v>36</v>
      </c>
      <c r="E515" s="58" t="str">
        <f>HLOOKUP(D515,主线关卡!$H:$M,MATCH(B515&amp;C515,主线关卡!$A:$A,0),FALSE)</f>
        <v/>
      </c>
      <c r="F515" s="58">
        <f>INDEX(主线关卡!D:D,MATCH(主线怪物!B515&amp;主线怪物!C515,主线关卡!A:A,0))</f>
        <v>11</v>
      </c>
      <c r="G515" s="58">
        <f>INDEX(怪物基础属性模板!B:B,MATCH(主线怪物!$F515,怪物基础属性模板!$A:$A,0))*IFERROR(INDEX(怪物属性参数!R:R,MATCH(主线怪物!E515,怪物属性参数!Q:Q,0)),1)</f>
        <v>130</v>
      </c>
      <c r="H515" s="58">
        <f>INDEX(怪物基础属性模板!C:C,MATCH(主线怪物!$F515,怪物基础属性模板!$A:$A,0))*IFERROR(INDEX(怪物属性参数!R:R,MATCH(主线怪物!E515,怪物属性参数!R:R,0)),1)</f>
        <v>55</v>
      </c>
      <c r="I515" s="58">
        <f>INT(INDEX(怪物基础属性模板!D:D,MATCH(主线怪物!$F515,怪物基础属性模板!$A:$A,0))*IFERROR(INDEX(怪物属性参数!R:R,MATCH(主线怪物!E515,怪物属性参数!S:S,0)),1)*INDEX(主线关卡!E:E,MATCH(主线怪物!B515&amp;主线怪物!C515,主线关卡!A:A,0)))</f>
        <v>750</v>
      </c>
      <c r="J515" s="58">
        <v>0</v>
      </c>
      <c r="K515" s="58">
        <v>0</v>
      </c>
      <c r="L515" s="58">
        <v>0</v>
      </c>
      <c r="M515" s="58">
        <v>0</v>
      </c>
      <c r="N515" s="58">
        <v>300</v>
      </c>
      <c r="O515" s="58">
        <v>0</v>
      </c>
      <c r="P515" s="58">
        <v>0</v>
      </c>
      <c r="Q515" s="58">
        <f>IFERROR(INDEX(怪物属性参数!AD:AD,MATCH(主线怪物!E515,怪物属性参数!Q:Q,0)),IF(MOD(A515,2)=0,1303015,1301001))</f>
        <v>1303015</v>
      </c>
      <c r="R515" s="15"/>
      <c r="S515" s="58" t="str">
        <f t="shared" si="31"/>
        <v>0</v>
      </c>
      <c r="T515" s="58" t="str">
        <f>IFERROR(INDEX(怪物属性参数!AA:AA,MATCH(主线怪物!E515,怪物属性参数!Q:Q,0)),"0")</f>
        <v>0</v>
      </c>
      <c r="U515" s="58" t="str">
        <f>IFERROR(INDEX(怪物属性参数!AB:AB,MATCH(主线怪物!E515,怪物属性参数!Q:Q,0)),"999")</f>
        <v>999</v>
      </c>
      <c r="V515" s="58" t="str">
        <f>IFERROR(INDEX(怪物属性参数!AC:AC,MATCH(主线怪物!E515,怪物属性参数!Q:Q,0)),"0")</f>
        <v>0</v>
      </c>
      <c r="W515" s="58" t="str">
        <f t="shared" si="32"/>
        <v>于禁</v>
      </c>
    </row>
    <row r="516" spans="1:23" ht="16.5" x14ac:dyDescent="0.2">
      <c r="A516" s="58">
        <f t="shared" si="33"/>
        <v>10513</v>
      </c>
      <c r="B516" s="58">
        <v>2</v>
      </c>
      <c r="C516" s="58">
        <f t="shared" si="35"/>
        <v>5</v>
      </c>
      <c r="D516" s="58" t="s">
        <v>40</v>
      </c>
      <c r="E516" s="58" t="str">
        <f>HLOOKUP(D516,主线关卡!$H:$M,MATCH(B516&amp;C516,主线关卡!$A:$A,0),FALSE)</f>
        <v>链球鬼兵</v>
      </c>
      <c r="F516" s="58">
        <f>INDEX(主线关卡!D:D,MATCH(主线怪物!B516&amp;主线怪物!C516,主线关卡!A:A,0))</f>
        <v>11</v>
      </c>
      <c r="G516" s="58">
        <f>INDEX(怪物基础属性模板!B:B,MATCH(主线怪物!$F516,怪物基础属性模板!$A:$A,0))*IFERROR(INDEX(怪物属性参数!R:R,MATCH(主线怪物!E516,怪物属性参数!Q:Q,0)),1)</f>
        <v>130</v>
      </c>
      <c r="H516" s="58">
        <f>INDEX(怪物基础属性模板!C:C,MATCH(主线怪物!$F516,怪物基础属性模板!$A:$A,0))*IFERROR(INDEX(怪物属性参数!R:R,MATCH(主线怪物!E516,怪物属性参数!R:R,0)),1)</f>
        <v>55</v>
      </c>
      <c r="I516" s="58">
        <f>INT(INDEX(怪物基础属性模板!D:D,MATCH(主线怪物!$F516,怪物基础属性模板!$A:$A,0))*IFERROR(INDEX(怪物属性参数!R:R,MATCH(主线怪物!E516,怪物属性参数!S:S,0)),1)*INDEX(主线关卡!E:E,MATCH(主线怪物!B516&amp;主线怪物!C516,主线关卡!A:A,0)))</f>
        <v>750</v>
      </c>
      <c r="J516" s="58">
        <v>0</v>
      </c>
      <c r="K516" s="58">
        <v>0</v>
      </c>
      <c r="L516" s="58">
        <v>0</v>
      </c>
      <c r="M516" s="58">
        <v>0</v>
      </c>
      <c r="N516" s="58">
        <v>300</v>
      </c>
      <c r="O516" s="58">
        <v>0</v>
      </c>
      <c r="P516" s="58">
        <v>0</v>
      </c>
      <c r="Q516" s="58">
        <f>IFERROR(INDEX(怪物属性参数!AD:AD,MATCH(主线怪物!E516,怪物属性参数!Q:Q,0)),IF(MOD(A516,2)=0,1303015,1301001))</f>
        <v>1801003</v>
      </c>
      <c r="R516" s="15"/>
      <c r="S516" s="58" t="str">
        <f t="shared" si="31"/>
        <v>0</v>
      </c>
      <c r="T516" s="58">
        <f>IFERROR(INDEX(怪物属性参数!AA:AA,MATCH(主线怪物!E516,怪物属性参数!Q:Q,0)),"0")</f>
        <v>1</v>
      </c>
      <c r="U516" s="58">
        <f>IFERROR(INDEX(怪物属性参数!AB:AB,MATCH(主线怪物!E516,怪物属性参数!Q:Q,0)),"999")</f>
        <v>999</v>
      </c>
      <c r="V516" s="58">
        <f>IFERROR(INDEX(怪物属性参数!AC:AC,MATCH(主线怪物!E516,怪物属性参数!Q:Q,0)),"0")</f>
        <v>3</v>
      </c>
      <c r="W516" s="58" t="str">
        <f t="shared" si="32"/>
        <v>链球鬼兵</v>
      </c>
    </row>
    <row r="517" spans="1:23" ht="16.5" x14ac:dyDescent="0.2">
      <c r="A517" s="58">
        <f t="shared" si="33"/>
        <v>10514</v>
      </c>
      <c r="B517" s="58">
        <v>2</v>
      </c>
      <c r="C517" s="58">
        <f t="shared" si="35"/>
        <v>5</v>
      </c>
      <c r="D517" s="58" t="s">
        <v>37</v>
      </c>
      <c r="E517" s="58" t="str">
        <f>HLOOKUP(D517,主线关卡!$H:$M,MATCH(B517&amp;C517,主线关卡!$A:$A,0),FALSE)</f>
        <v/>
      </c>
      <c r="F517" s="58">
        <f>INDEX(主线关卡!D:D,MATCH(主线怪物!B517&amp;主线怪物!C517,主线关卡!A:A,0))</f>
        <v>11</v>
      </c>
      <c r="G517" s="58">
        <f>INDEX(怪物基础属性模板!B:B,MATCH(主线怪物!$F517,怪物基础属性模板!$A:$A,0))*IFERROR(INDEX(怪物属性参数!R:R,MATCH(主线怪物!E517,怪物属性参数!Q:Q,0)),1)</f>
        <v>130</v>
      </c>
      <c r="H517" s="58">
        <f>INDEX(怪物基础属性模板!C:C,MATCH(主线怪物!$F517,怪物基础属性模板!$A:$A,0))*IFERROR(INDEX(怪物属性参数!R:R,MATCH(主线怪物!E517,怪物属性参数!R:R,0)),1)</f>
        <v>55</v>
      </c>
      <c r="I517" s="58">
        <f>INT(INDEX(怪物基础属性模板!D:D,MATCH(主线怪物!$F517,怪物基础属性模板!$A:$A,0))*IFERROR(INDEX(怪物属性参数!R:R,MATCH(主线怪物!E517,怪物属性参数!S:S,0)),1)*INDEX(主线关卡!E:E,MATCH(主线怪物!B517&amp;主线怪物!C517,主线关卡!A:A,0)))</f>
        <v>750</v>
      </c>
      <c r="J517" s="58">
        <v>0</v>
      </c>
      <c r="K517" s="58">
        <v>0</v>
      </c>
      <c r="L517" s="58">
        <v>0</v>
      </c>
      <c r="M517" s="58">
        <v>0</v>
      </c>
      <c r="N517" s="58">
        <v>300</v>
      </c>
      <c r="O517" s="58">
        <v>0</v>
      </c>
      <c r="P517" s="58">
        <v>0</v>
      </c>
      <c r="Q517" s="58">
        <f>IFERROR(INDEX(怪物属性参数!AD:AD,MATCH(主线怪物!E517,怪物属性参数!Q:Q,0)),IF(MOD(A517,2)=0,1303015,1301001))</f>
        <v>1303015</v>
      </c>
      <c r="R517" s="15"/>
      <c r="S517" s="58" t="str">
        <f t="shared" ref="S517:S580" si="36">IF(MOD(A517,2)=0,"0",IF(E518="","0",A518))</f>
        <v>0</v>
      </c>
      <c r="T517" s="58" t="str">
        <f>IFERROR(INDEX(怪物属性参数!AA:AA,MATCH(主线怪物!E517,怪物属性参数!Q:Q,0)),"0")</f>
        <v>0</v>
      </c>
      <c r="U517" s="58" t="str">
        <f>IFERROR(INDEX(怪物属性参数!AB:AB,MATCH(主线怪物!E517,怪物属性参数!Q:Q,0)),"999")</f>
        <v>999</v>
      </c>
      <c r="V517" s="58" t="str">
        <f>IFERROR(INDEX(怪物属性参数!AC:AC,MATCH(主线怪物!E517,怪物属性参数!Q:Q,0)),"0")</f>
        <v>0</v>
      </c>
      <c r="W517" s="58" t="str">
        <f t="shared" ref="W517:W580" si="37">IF(OR(E517=0,E517="")=TRUE,IF(MOD(A517,2)=0,"于禁","常服曹焱兵"),E517)</f>
        <v>于禁</v>
      </c>
    </row>
    <row r="518" spans="1:23" ht="16.5" x14ac:dyDescent="0.2">
      <c r="A518" s="58">
        <f t="shared" si="33"/>
        <v>10515</v>
      </c>
      <c r="B518" s="58">
        <v>2</v>
      </c>
      <c r="C518" s="58">
        <f t="shared" si="35"/>
        <v>5</v>
      </c>
      <c r="D518" s="58" t="s">
        <v>41</v>
      </c>
      <c r="E518" s="58" t="str">
        <f>HLOOKUP(D518,主线关卡!$H:$M,MATCH(B518&amp;C518,主线关卡!$A:$A,0),FALSE)</f>
        <v>双刃鬼兵</v>
      </c>
      <c r="F518" s="58">
        <f>INDEX(主线关卡!D:D,MATCH(主线怪物!B518&amp;主线怪物!C518,主线关卡!A:A,0))</f>
        <v>11</v>
      </c>
      <c r="G518" s="58">
        <f>INDEX(怪物基础属性模板!B:B,MATCH(主线怪物!$F518,怪物基础属性模板!$A:$A,0))*IFERROR(INDEX(怪物属性参数!R:R,MATCH(主线怪物!E518,怪物属性参数!Q:Q,0)),1)</f>
        <v>130</v>
      </c>
      <c r="H518" s="58">
        <f>INDEX(怪物基础属性模板!C:C,MATCH(主线怪物!$F518,怪物基础属性模板!$A:$A,0))*IFERROR(INDEX(怪物属性参数!R:R,MATCH(主线怪物!E518,怪物属性参数!R:R,0)),1)</f>
        <v>55</v>
      </c>
      <c r="I518" s="58">
        <f>INT(INDEX(怪物基础属性模板!D:D,MATCH(主线怪物!$F518,怪物基础属性模板!$A:$A,0))*IFERROR(INDEX(怪物属性参数!R:R,MATCH(主线怪物!E518,怪物属性参数!S:S,0)),1)*INDEX(主线关卡!E:E,MATCH(主线怪物!B518&amp;主线怪物!C518,主线关卡!A:A,0)))</f>
        <v>750</v>
      </c>
      <c r="J518" s="58">
        <v>0</v>
      </c>
      <c r="K518" s="58">
        <v>0</v>
      </c>
      <c r="L518" s="58">
        <v>0</v>
      </c>
      <c r="M518" s="58">
        <v>0</v>
      </c>
      <c r="N518" s="58">
        <v>300</v>
      </c>
      <c r="O518" s="58">
        <v>0</v>
      </c>
      <c r="P518" s="58">
        <v>0</v>
      </c>
      <c r="Q518" s="58">
        <f>IFERROR(INDEX(怪物属性参数!AD:AD,MATCH(主线怪物!E518,怪物属性参数!Q:Q,0)),IF(MOD(A518,2)=0,1303015,1301001))</f>
        <v>1801002</v>
      </c>
      <c r="R518" s="15"/>
      <c r="S518" s="58" t="str">
        <f t="shared" si="36"/>
        <v>0</v>
      </c>
      <c r="T518" s="58">
        <f>IFERROR(INDEX(怪物属性参数!AA:AA,MATCH(主线怪物!E518,怪物属性参数!Q:Q,0)),"0")</f>
        <v>1</v>
      </c>
      <c r="U518" s="58">
        <f>IFERROR(INDEX(怪物属性参数!AB:AB,MATCH(主线怪物!E518,怪物属性参数!Q:Q,0)),"999")</f>
        <v>999</v>
      </c>
      <c r="V518" s="58">
        <f>IFERROR(INDEX(怪物属性参数!AC:AC,MATCH(主线怪物!E518,怪物属性参数!Q:Q,0)),"0")</f>
        <v>2</v>
      </c>
      <c r="W518" s="58" t="str">
        <f t="shared" si="37"/>
        <v>双刃鬼兵</v>
      </c>
    </row>
    <row r="519" spans="1:23" ht="16.5" x14ac:dyDescent="0.2">
      <c r="A519" s="58">
        <f t="shared" ref="A519:A582" si="38">A518+1</f>
        <v>10516</v>
      </c>
      <c r="B519" s="58">
        <v>2</v>
      </c>
      <c r="C519" s="58">
        <f t="shared" si="35"/>
        <v>5</v>
      </c>
      <c r="D519" s="58" t="s">
        <v>38</v>
      </c>
      <c r="E519" s="58" t="str">
        <f>HLOOKUP(D519,主线关卡!$H:$M,MATCH(B519&amp;C519,主线关卡!$A:$A,0),FALSE)</f>
        <v/>
      </c>
      <c r="F519" s="58">
        <f>INDEX(主线关卡!D:D,MATCH(主线怪物!B519&amp;主线怪物!C519,主线关卡!A:A,0))</f>
        <v>11</v>
      </c>
      <c r="G519" s="58">
        <f>INDEX(怪物基础属性模板!B:B,MATCH(主线怪物!$F519,怪物基础属性模板!$A:$A,0))*IFERROR(INDEX(怪物属性参数!R:R,MATCH(主线怪物!E519,怪物属性参数!Q:Q,0)),1)</f>
        <v>130</v>
      </c>
      <c r="H519" s="58">
        <f>INDEX(怪物基础属性模板!C:C,MATCH(主线怪物!$F519,怪物基础属性模板!$A:$A,0))*IFERROR(INDEX(怪物属性参数!R:R,MATCH(主线怪物!E519,怪物属性参数!R:R,0)),1)</f>
        <v>55</v>
      </c>
      <c r="I519" s="58">
        <f>INT(INDEX(怪物基础属性模板!D:D,MATCH(主线怪物!$F519,怪物基础属性模板!$A:$A,0))*IFERROR(INDEX(怪物属性参数!R:R,MATCH(主线怪物!E519,怪物属性参数!S:S,0)),1)*INDEX(主线关卡!E:E,MATCH(主线怪物!B519&amp;主线怪物!C519,主线关卡!A:A,0)))</f>
        <v>750</v>
      </c>
      <c r="J519" s="58">
        <v>0</v>
      </c>
      <c r="K519" s="58">
        <v>0</v>
      </c>
      <c r="L519" s="58">
        <v>0</v>
      </c>
      <c r="M519" s="58">
        <v>0</v>
      </c>
      <c r="N519" s="58">
        <v>300</v>
      </c>
      <c r="O519" s="58">
        <v>0</v>
      </c>
      <c r="P519" s="58">
        <v>0</v>
      </c>
      <c r="Q519" s="58">
        <f>IFERROR(INDEX(怪物属性参数!AD:AD,MATCH(主线怪物!E519,怪物属性参数!Q:Q,0)),IF(MOD(A519,2)=0,1303015,1301001))</f>
        <v>1303015</v>
      </c>
      <c r="R519" s="15"/>
      <c r="S519" s="58" t="str">
        <f t="shared" si="36"/>
        <v>0</v>
      </c>
      <c r="T519" s="58" t="str">
        <f>IFERROR(INDEX(怪物属性参数!AA:AA,MATCH(主线怪物!E519,怪物属性参数!Q:Q,0)),"0")</f>
        <v>0</v>
      </c>
      <c r="U519" s="58" t="str">
        <f>IFERROR(INDEX(怪物属性参数!AB:AB,MATCH(主线怪物!E519,怪物属性参数!Q:Q,0)),"999")</f>
        <v>999</v>
      </c>
      <c r="V519" s="58" t="str">
        <f>IFERROR(INDEX(怪物属性参数!AC:AC,MATCH(主线怪物!E519,怪物属性参数!Q:Q,0)),"0")</f>
        <v>0</v>
      </c>
      <c r="W519" s="58" t="str">
        <f t="shared" si="37"/>
        <v>于禁</v>
      </c>
    </row>
    <row r="520" spans="1:23" ht="16.5" x14ac:dyDescent="0.2">
      <c r="A520" s="58">
        <f t="shared" si="38"/>
        <v>10517</v>
      </c>
      <c r="B520" s="58">
        <v>2</v>
      </c>
      <c r="C520" s="58">
        <f t="shared" si="35"/>
        <v>6</v>
      </c>
      <c r="D520" s="58" t="s">
        <v>39</v>
      </c>
      <c r="E520" s="58" t="str">
        <f>HLOOKUP(D520,主线关卡!$H:$M,MATCH(B520&amp;C520,主线关卡!$A:$A,0),FALSE)</f>
        <v>链球鬼兵</v>
      </c>
      <c r="F520" s="58">
        <f>INDEX(主线关卡!D:D,MATCH(主线怪物!B520&amp;主线怪物!C520,主线关卡!A:A,0))</f>
        <v>12</v>
      </c>
      <c r="G520" s="58">
        <f>INDEX(怪物基础属性模板!B:B,MATCH(主线怪物!$F520,怪物基础属性模板!$A:$A,0))*IFERROR(INDEX(怪物属性参数!R:R,MATCH(主线怪物!E520,怪物属性参数!Q:Q,0)),1)</f>
        <v>140</v>
      </c>
      <c r="H520" s="58">
        <f>INDEX(怪物基础属性模板!C:C,MATCH(主线怪物!$F520,怪物基础属性模板!$A:$A,0))*IFERROR(INDEX(怪物属性参数!R:R,MATCH(主线怪物!E520,怪物属性参数!R:R,0)),1)</f>
        <v>60</v>
      </c>
      <c r="I520" s="58">
        <f>INT(INDEX(怪物基础属性模板!D:D,MATCH(主线怪物!$F520,怪物基础属性模板!$A:$A,0))*IFERROR(INDEX(怪物属性参数!R:R,MATCH(主线怪物!E520,怪物属性参数!S:S,0)),1)*INDEX(主线关卡!E:E,MATCH(主线怪物!B520&amp;主线怪物!C520,主线关卡!A:A,0)))</f>
        <v>800</v>
      </c>
      <c r="J520" s="58">
        <v>0</v>
      </c>
      <c r="K520" s="58">
        <v>0</v>
      </c>
      <c r="L520" s="58">
        <v>0</v>
      </c>
      <c r="M520" s="58">
        <v>0</v>
      </c>
      <c r="N520" s="58">
        <v>300</v>
      </c>
      <c r="O520" s="58">
        <v>0</v>
      </c>
      <c r="P520" s="58">
        <v>0</v>
      </c>
      <c r="Q520" s="58">
        <f>IFERROR(INDEX(怪物属性参数!AD:AD,MATCH(主线怪物!E520,怪物属性参数!Q:Q,0)),IF(MOD(A520,2)=0,1303015,1301001))</f>
        <v>1801003</v>
      </c>
      <c r="R520" s="15"/>
      <c r="S520" s="58" t="str">
        <f t="shared" si="36"/>
        <v>0</v>
      </c>
      <c r="T520" s="58">
        <f>IFERROR(INDEX(怪物属性参数!AA:AA,MATCH(主线怪物!E520,怪物属性参数!Q:Q,0)),"0")</f>
        <v>1</v>
      </c>
      <c r="U520" s="58">
        <f>IFERROR(INDEX(怪物属性参数!AB:AB,MATCH(主线怪物!E520,怪物属性参数!Q:Q,0)),"999")</f>
        <v>999</v>
      </c>
      <c r="V520" s="58">
        <f>IFERROR(INDEX(怪物属性参数!AC:AC,MATCH(主线怪物!E520,怪物属性参数!Q:Q,0)),"0")</f>
        <v>3</v>
      </c>
      <c r="W520" s="58" t="str">
        <f t="shared" si="37"/>
        <v>链球鬼兵</v>
      </c>
    </row>
    <row r="521" spans="1:23" ht="16.5" x14ac:dyDescent="0.2">
      <c r="A521" s="58">
        <f t="shared" si="38"/>
        <v>10518</v>
      </c>
      <c r="B521" s="58">
        <v>2</v>
      </c>
      <c r="C521" s="58">
        <f t="shared" si="35"/>
        <v>6</v>
      </c>
      <c r="D521" s="58" t="s">
        <v>36</v>
      </c>
      <c r="E521" s="58" t="str">
        <f>HLOOKUP(D521,主线关卡!$H:$M,MATCH(B521&amp;C521,主线关卡!$A:$A,0),FALSE)</f>
        <v/>
      </c>
      <c r="F521" s="58">
        <f>INDEX(主线关卡!D:D,MATCH(主线怪物!B521&amp;主线怪物!C521,主线关卡!A:A,0))</f>
        <v>12</v>
      </c>
      <c r="G521" s="58">
        <f>INDEX(怪物基础属性模板!B:B,MATCH(主线怪物!$F521,怪物基础属性模板!$A:$A,0))*IFERROR(INDEX(怪物属性参数!R:R,MATCH(主线怪物!E521,怪物属性参数!Q:Q,0)),1)</f>
        <v>140</v>
      </c>
      <c r="H521" s="58">
        <f>INDEX(怪物基础属性模板!C:C,MATCH(主线怪物!$F521,怪物基础属性模板!$A:$A,0))*IFERROR(INDEX(怪物属性参数!R:R,MATCH(主线怪物!E521,怪物属性参数!R:R,0)),1)</f>
        <v>60</v>
      </c>
      <c r="I521" s="58">
        <f>INT(INDEX(怪物基础属性模板!D:D,MATCH(主线怪物!$F521,怪物基础属性模板!$A:$A,0))*IFERROR(INDEX(怪物属性参数!R:R,MATCH(主线怪物!E521,怪物属性参数!S:S,0)),1)*INDEX(主线关卡!E:E,MATCH(主线怪物!B521&amp;主线怪物!C521,主线关卡!A:A,0)))</f>
        <v>800</v>
      </c>
      <c r="J521" s="58">
        <v>0</v>
      </c>
      <c r="K521" s="58">
        <v>0</v>
      </c>
      <c r="L521" s="58">
        <v>0</v>
      </c>
      <c r="M521" s="58">
        <v>0</v>
      </c>
      <c r="N521" s="58">
        <v>300</v>
      </c>
      <c r="O521" s="58">
        <v>0</v>
      </c>
      <c r="P521" s="58">
        <v>0</v>
      </c>
      <c r="Q521" s="58">
        <f>IFERROR(INDEX(怪物属性参数!AD:AD,MATCH(主线怪物!E521,怪物属性参数!Q:Q,0)),IF(MOD(A521,2)=0,1303015,1301001))</f>
        <v>1303015</v>
      </c>
      <c r="R521" s="15"/>
      <c r="S521" s="58" t="str">
        <f t="shared" si="36"/>
        <v>0</v>
      </c>
      <c r="T521" s="58" t="str">
        <f>IFERROR(INDEX(怪物属性参数!AA:AA,MATCH(主线怪物!E521,怪物属性参数!Q:Q,0)),"0")</f>
        <v>0</v>
      </c>
      <c r="U521" s="58" t="str">
        <f>IFERROR(INDEX(怪物属性参数!AB:AB,MATCH(主线怪物!E521,怪物属性参数!Q:Q,0)),"999")</f>
        <v>999</v>
      </c>
      <c r="V521" s="58" t="str">
        <f>IFERROR(INDEX(怪物属性参数!AC:AC,MATCH(主线怪物!E521,怪物属性参数!Q:Q,0)),"0")</f>
        <v>0</v>
      </c>
      <c r="W521" s="58" t="str">
        <f t="shared" si="37"/>
        <v>于禁</v>
      </c>
    </row>
    <row r="522" spans="1:23" ht="16.5" x14ac:dyDescent="0.2">
      <c r="A522" s="58">
        <f t="shared" si="38"/>
        <v>10519</v>
      </c>
      <c r="B522" s="58">
        <v>2</v>
      </c>
      <c r="C522" s="58">
        <f t="shared" si="35"/>
        <v>6</v>
      </c>
      <c r="D522" s="58" t="s">
        <v>40</v>
      </c>
      <c r="E522" s="58" t="str">
        <f>HLOOKUP(D522,主线关卡!$H:$M,MATCH(B522&amp;C522,主线关卡!$A:$A,0),FALSE)</f>
        <v>石瀑将军</v>
      </c>
      <c r="F522" s="58">
        <f>INDEX(主线关卡!D:D,MATCH(主线怪物!B522&amp;主线怪物!C522,主线关卡!A:A,0))</f>
        <v>12</v>
      </c>
      <c r="G522" s="58">
        <f>INDEX(怪物基础属性模板!B:B,MATCH(主线怪物!$F522,怪物基础属性模板!$A:$A,0))*IFERROR(INDEX(怪物属性参数!R:R,MATCH(主线怪物!E522,怪物属性参数!Q:Q,0)),1)</f>
        <v>140</v>
      </c>
      <c r="H522" s="58">
        <f>INDEX(怪物基础属性模板!C:C,MATCH(主线怪物!$F522,怪物基础属性模板!$A:$A,0))*IFERROR(INDEX(怪物属性参数!R:R,MATCH(主线怪物!E522,怪物属性参数!R:R,0)),1)</f>
        <v>60</v>
      </c>
      <c r="I522" s="58">
        <f>INT(INDEX(怪物基础属性模板!D:D,MATCH(主线怪物!$F522,怪物基础属性模板!$A:$A,0))*IFERROR(INDEX(怪物属性参数!R:R,MATCH(主线怪物!E522,怪物属性参数!S:S,0)),1)*INDEX(主线关卡!E:E,MATCH(主线怪物!B522&amp;主线怪物!C522,主线关卡!A:A,0)))</f>
        <v>800</v>
      </c>
      <c r="J522" s="58">
        <v>0</v>
      </c>
      <c r="K522" s="58">
        <v>0</v>
      </c>
      <c r="L522" s="58">
        <v>0</v>
      </c>
      <c r="M522" s="58">
        <v>0</v>
      </c>
      <c r="N522" s="58">
        <v>300</v>
      </c>
      <c r="O522" s="58">
        <v>0</v>
      </c>
      <c r="P522" s="58">
        <v>0</v>
      </c>
      <c r="Q522" s="58" t="str">
        <f>IFERROR(INDEX(怪物属性参数!AD:AD,MATCH(主线怪物!E522,怪物属性参数!Q:Q,0)),IF(MOD(A522,2)=0,1303015,1301001))</f>
        <v>1801009#1802009</v>
      </c>
      <c r="R522" s="15"/>
      <c r="S522" s="58" t="str">
        <f t="shared" si="36"/>
        <v>0</v>
      </c>
      <c r="T522" s="58">
        <f>IFERROR(INDEX(怪物属性参数!AA:AA,MATCH(主线怪物!E522,怪物属性参数!Q:Q,0)),"0")</f>
        <v>1</v>
      </c>
      <c r="U522" s="58">
        <f>IFERROR(INDEX(怪物属性参数!AB:AB,MATCH(主线怪物!E522,怪物属性参数!Q:Q,0)),"999")</f>
        <v>999</v>
      </c>
      <c r="V522" s="58">
        <f>IFERROR(INDEX(怪物属性参数!AC:AC,MATCH(主线怪物!E522,怪物属性参数!Q:Q,0)),"0")</f>
        <v>1</v>
      </c>
      <c r="W522" s="58" t="str">
        <f t="shared" si="37"/>
        <v>石瀑将军</v>
      </c>
    </row>
    <row r="523" spans="1:23" ht="16.5" x14ac:dyDescent="0.2">
      <c r="A523" s="58">
        <f t="shared" si="38"/>
        <v>10520</v>
      </c>
      <c r="B523" s="58">
        <v>2</v>
      </c>
      <c r="C523" s="58">
        <f t="shared" si="35"/>
        <v>6</v>
      </c>
      <c r="D523" s="58" t="s">
        <v>37</v>
      </c>
      <c r="E523" s="58" t="str">
        <f>HLOOKUP(D523,主线关卡!$H:$M,MATCH(B523&amp;C523,主线关卡!$A:$A,0),FALSE)</f>
        <v/>
      </c>
      <c r="F523" s="58">
        <f>INDEX(主线关卡!D:D,MATCH(主线怪物!B523&amp;主线怪物!C523,主线关卡!A:A,0))</f>
        <v>12</v>
      </c>
      <c r="G523" s="58">
        <f>INDEX(怪物基础属性模板!B:B,MATCH(主线怪物!$F523,怪物基础属性模板!$A:$A,0))*IFERROR(INDEX(怪物属性参数!R:R,MATCH(主线怪物!E523,怪物属性参数!Q:Q,0)),1)</f>
        <v>140</v>
      </c>
      <c r="H523" s="58">
        <f>INDEX(怪物基础属性模板!C:C,MATCH(主线怪物!$F523,怪物基础属性模板!$A:$A,0))*IFERROR(INDEX(怪物属性参数!R:R,MATCH(主线怪物!E523,怪物属性参数!R:R,0)),1)</f>
        <v>60</v>
      </c>
      <c r="I523" s="58">
        <f>INT(INDEX(怪物基础属性模板!D:D,MATCH(主线怪物!$F523,怪物基础属性模板!$A:$A,0))*IFERROR(INDEX(怪物属性参数!R:R,MATCH(主线怪物!E523,怪物属性参数!S:S,0)),1)*INDEX(主线关卡!E:E,MATCH(主线怪物!B523&amp;主线怪物!C523,主线关卡!A:A,0)))</f>
        <v>800</v>
      </c>
      <c r="J523" s="58">
        <v>0</v>
      </c>
      <c r="K523" s="58">
        <v>0</v>
      </c>
      <c r="L523" s="58">
        <v>0</v>
      </c>
      <c r="M523" s="58">
        <v>0</v>
      </c>
      <c r="N523" s="58">
        <v>300</v>
      </c>
      <c r="O523" s="58">
        <v>0</v>
      </c>
      <c r="P523" s="58">
        <v>0</v>
      </c>
      <c r="Q523" s="58">
        <f>IFERROR(INDEX(怪物属性参数!AD:AD,MATCH(主线怪物!E523,怪物属性参数!Q:Q,0)),IF(MOD(A523,2)=0,1303015,1301001))</f>
        <v>1303015</v>
      </c>
      <c r="R523" s="15"/>
      <c r="S523" s="58" t="str">
        <f t="shared" si="36"/>
        <v>0</v>
      </c>
      <c r="T523" s="58" t="str">
        <f>IFERROR(INDEX(怪物属性参数!AA:AA,MATCH(主线怪物!E523,怪物属性参数!Q:Q,0)),"0")</f>
        <v>0</v>
      </c>
      <c r="U523" s="58" t="str">
        <f>IFERROR(INDEX(怪物属性参数!AB:AB,MATCH(主线怪物!E523,怪物属性参数!Q:Q,0)),"999")</f>
        <v>999</v>
      </c>
      <c r="V523" s="58" t="str">
        <f>IFERROR(INDEX(怪物属性参数!AC:AC,MATCH(主线怪物!E523,怪物属性参数!Q:Q,0)),"0")</f>
        <v>0</v>
      </c>
      <c r="W523" s="58" t="str">
        <f t="shared" si="37"/>
        <v>于禁</v>
      </c>
    </row>
    <row r="524" spans="1:23" ht="16.5" x14ac:dyDescent="0.2">
      <c r="A524" s="58">
        <f t="shared" si="38"/>
        <v>10521</v>
      </c>
      <c r="B524" s="58">
        <v>2</v>
      </c>
      <c r="C524" s="58">
        <f t="shared" si="35"/>
        <v>6</v>
      </c>
      <c r="D524" s="58" t="s">
        <v>41</v>
      </c>
      <c r="E524" s="58" t="str">
        <f>HLOOKUP(D524,主线关卡!$H:$M,MATCH(B524&amp;C524,主线关卡!$A:$A,0),FALSE)</f>
        <v>链球鬼兵</v>
      </c>
      <c r="F524" s="58">
        <f>INDEX(主线关卡!D:D,MATCH(主线怪物!B524&amp;主线怪物!C524,主线关卡!A:A,0))</f>
        <v>12</v>
      </c>
      <c r="G524" s="58">
        <f>INDEX(怪物基础属性模板!B:B,MATCH(主线怪物!$F524,怪物基础属性模板!$A:$A,0))*IFERROR(INDEX(怪物属性参数!R:R,MATCH(主线怪物!E524,怪物属性参数!Q:Q,0)),1)</f>
        <v>140</v>
      </c>
      <c r="H524" s="58">
        <f>INDEX(怪物基础属性模板!C:C,MATCH(主线怪物!$F524,怪物基础属性模板!$A:$A,0))*IFERROR(INDEX(怪物属性参数!R:R,MATCH(主线怪物!E524,怪物属性参数!R:R,0)),1)</f>
        <v>60</v>
      </c>
      <c r="I524" s="58">
        <f>INT(INDEX(怪物基础属性模板!D:D,MATCH(主线怪物!$F524,怪物基础属性模板!$A:$A,0))*IFERROR(INDEX(怪物属性参数!R:R,MATCH(主线怪物!E524,怪物属性参数!S:S,0)),1)*INDEX(主线关卡!E:E,MATCH(主线怪物!B524&amp;主线怪物!C524,主线关卡!A:A,0)))</f>
        <v>800</v>
      </c>
      <c r="J524" s="58">
        <v>0</v>
      </c>
      <c r="K524" s="58">
        <v>0</v>
      </c>
      <c r="L524" s="58">
        <v>0</v>
      </c>
      <c r="M524" s="58">
        <v>0</v>
      </c>
      <c r="N524" s="58">
        <v>300</v>
      </c>
      <c r="O524" s="58">
        <v>0</v>
      </c>
      <c r="P524" s="58">
        <v>0</v>
      </c>
      <c r="Q524" s="58">
        <f>IFERROR(INDEX(怪物属性参数!AD:AD,MATCH(主线怪物!E524,怪物属性参数!Q:Q,0)),IF(MOD(A524,2)=0,1303015,1301001))</f>
        <v>1801003</v>
      </c>
      <c r="R524" s="15"/>
      <c r="S524" s="58" t="str">
        <f t="shared" si="36"/>
        <v>0</v>
      </c>
      <c r="T524" s="58">
        <f>IFERROR(INDEX(怪物属性参数!AA:AA,MATCH(主线怪物!E524,怪物属性参数!Q:Q,0)),"0")</f>
        <v>1</v>
      </c>
      <c r="U524" s="58">
        <f>IFERROR(INDEX(怪物属性参数!AB:AB,MATCH(主线怪物!E524,怪物属性参数!Q:Q,0)),"999")</f>
        <v>999</v>
      </c>
      <c r="V524" s="58">
        <f>IFERROR(INDEX(怪物属性参数!AC:AC,MATCH(主线怪物!E524,怪物属性参数!Q:Q,0)),"0")</f>
        <v>3</v>
      </c>
      <c r="W524" s="58" t="str">
        <f t="shared" si="37"/>
        <v>链球鬼兵</v>
      </c>
    </row>
    <row r="525" spans="1:23" ht="16.5" x14ac:dyDescent="0.2">
      <c r="A525" s="58">
        <f t="shared" si="38"/>
        <v>10522</v>
      </c>
      <c r="B525" s="58">
        <v>2</v>
      </c>
      <c r="C525" s="58">
        <f t="shared" si="35"/>
        <v>6</v>
      </c>
      <c r="D525" s="58" t="s">
        <v>38</v>
      </c>
      <c r="E525" s="58" t="str">
        <f>HLOOKUP(D525,主线关卡!$H:$M,MATCH(B525&amp;C525,主线关卡!$A:$A,0),FALSE)</f>
        <v/>
      </c>
      <c r="F525" s="58">
        <f>INDEX(主线关卡!D:D,MATCH(主线怪物!B525&amp;主线怪物!C525,主线关卡!A:A,0))</f>
        <v>12</v>
      </c>
      <c r="G525" s="58">
        <f>INDEX(怪物基础属性模板!B:B,MATCH(主线怪物!$F525,怪物基础属性模板!$A:$A,0))*IFERROR(INDEX(怪物属性参数!R:R,MATCH(主线怪物!E525,怪物属性参数!Q:Q,0)),1)</f>
        <v>140</v>
      </c>
      <c r="H525" s="58">
        <f>INDEX(怪物基础属性模板!C:C,MATCH(主线怪物!$F525,怪物基础属性模板!$A:$A,0))*IFERROR(INDEX(怪物属性参数!R:R,MATCH(主线怪物!E525,怪物属性参数!R:R,0)),1)</f>
        <v>60</v>
      </c>
      <c r="I525" s="58">
        <f>INT(INDEX(怪物基础属性模板!D:D,MATCH(主线怪物!$F525,怪物基础属性模板!$A:$A,0))*IFERROR(INDEX(怪物属性参数!R:R,MATCH(主线怪物!E525,怪物属性参数!S:S,0)),1)*INDEX(主线关卡!E:E,MATCH(主线怪物!B525&amp;主线怪物!C525,主线关卡!A:A,0)))</f>
        <v>800</v>
      </c>
      <c r="J525" s="58">
        <v>0</v>
      </c>
      <c r="K525" s="58">
        <v>0</v>
      </c>
      <c r="L525" s="58">
        <v>0</v>
      </c>
      <c r="M525" s="58">
        <v>0</v>
      </c>
      <c r="N525" s="58">
        <v>300</v>
      </c>
      <c r="O525" s="58">
        <v>0</v>
      </c>
      <c r="P525" s="58">
        <v>0</v>
      </c>
      <c r="Q525" s="58">
        <f>IFERROR(INDEX(怪物属性参数!AD:AD,MATCH(主线怪物!E525,怪物属性参数!Q:Q,0)),IF(MOD(A525,2)=0,1303015,1301001))</f>
        <v>1303015</v>
      </c>
      <c r="R525" s="15"/>
      <c r="S525" s="58" t="str">
        <f t="shared" si="36"/>
        <v>0</v>
      </c>
      <c r="T525" s="58" t="str">
        <f>IFERROR(INDEX(怪物属性参数!AA:AA,MATCH(主线怪物!E525,怪物属性参数!Q:Q,0)),"0")</f>
        <v>0</v>
      </c>
      <c r="U525" s="58" t="str">
        <f>IFERROR(INDEX(怪物属性参数!AB:AB,MATCH(主线怪物!E525,怪物属性参数!Q:Q,0)),"999")</f>
        <v>999</v>
      </c>
      <c r="V525" s="58" t="str">
        <f>IFERROR(INDEX(怪物属性参数!AC:AC,MATCH(主线怪物!E525,怪物属性参数!Q:Q,0)),"0")</f>
        <v>0</v>
      </c>
      <c r="W525" s="58" t="str">
        <f t="shared" si="37"/>
        <v>于禁</v>
      </c>
    </row>
    <row r="526" spans="1:23" ht="16.5" x14ac:dyDescent="0.2">
      <c r="A526" s="58">
        <f t="shared" si="38"/>
        <v>10523</v>
      </c>
      <c r="B526" s="58">
        <v>2</v>
      </c>
      <c r="C526" s="58">
        <f t="shared" si="35"/>
        <v>7</v>
      </c>
      <c r="D526" s="58" t="s">
        <v>39</v>
      </c>
      <c r="E526" s="58" t="str">
        <f>HLOOKUP(D526,主线关卡!$H:$M,MATCH(B526&amp;C526,主线关卡!$A:$A,0),FALSE)</f>
        <v>砍刀鬼兵</v>
      </c>
      <c r="F526" s="58">
        <f>INDEX(主线关卡!D:D,MATCH(主线怪物!B526&amp;主线怪物!C526,主线关卡!A:A,0))</f>
        <v>13</v>
      </c>
      <c r="G526" s="58">
        <f>INDEX(怪物基础属性模板!B:B,MATCH(主线怪物!$F526,怪物基础属性模板!$A:$A,0))*IFERROR(INDEX(怪物属性参数!R:R,MATCH(主线怪物!E526,怪物属性参数!Q:Q,0)),1)</f>
        <v>150</v>
      </c>
      <c r="H526" s="58">
        <f>INDEX(怪物基础属性模板!C:C,MATCH(主线怪物!$F526,怪物基础属性模板!$A:$A,0))*IFERROR(INDEX(怪物属性参数!R:R,MATCH(主线怪物!E526,怪物属性参数!R:R,0)),1)</f>
        <v>65</v>
      </c>
      <c r="I526" s="58">
        <f>INT(INDEX(怪物基础属性模板!D:D,MATCH(主线怪物!$F526,怪物基础属性模板!$A:$A,0))*IFERROR(INDEX(怪物属性参数!R:R,MATCH(主线怪物!E526,怪物属性参数!S:S,0)),1)*INDEX(主线关卡!E:E,MATCH(主线怪物!B526&amp;主线怪物!C526,主线关卡!A:A,0)))</f>
        <v>850</v>
      </c>
      <c r="J526" s="58">
        <v>0</v>
      </c>
      <c r="K526" s="58">
        <v>0</v>
      </c>
      <c r="L526" s="58">
        <v>0</v>
      </c>
      <c r="M526" s="58">
        <v>0</v>
      </c>
      <c r="N526" s="58">
        <v>300</v>
      </c>
      <c r="O526" s="58">
        <v>0</v>
      </c>
      <c r="P526" s="58">
        <v>0</v>
      </c>
      <c r="Q526" s="58">
        <f>IFERROR(INDEX(怪物属性参数!AD:AD,MATCH(主线怪物!E526,怪物属性参数!Q:Q,0)),IF(MOD(A526,2)=0,1303015,1301001))</f>
        <v>1801001</v>
      </c>
      <c r="R526" s="15"/>
      <c r="S526" s="58" t="str">
        <f t="shared" si="36"/>
        <v>0</v>
      </c>
      <c r="T526" s="58">
        <f>IFERROR(INDEX(怪物属性参数!AA:AA,MATCH(主线怪物!E526,怪物属性参数!Q:Q,0)),"0")</f>
        <v>1</v>
      </c>
      <c r="U526" s="58">
        <f>IFERROR(INDEX(怪物属性参数!AB:AB,MATCH(主线怪物!E526,怪物属性参数!Q:Q,0)),"999")</f>
        <v>999</v>
      </c>
      <c r="V526" s="58">
        <f>IFERROR(INDEX(怪物属性参数!AC:AC,MATCH(主线怪物!E526,怪物属性参数!Q:Q,0)),"0")</f>
        <v>1</v>
      </c>
      <c r="W526" s="58" t="str">
        <f t="shared" si="37"/>
        <v>砍刀鬼兵</v>
      </c>
    </row>
    <row r="527" spans="1:23" ht="16.5" x14ac:dyDescent="0.2">
      <c r="A527" s="58">
        <f t="shared" si="38"/>
        <v>10524</v>
      </c>
      <c r="B527" s="58">
        <v>2</v>
      </c>
      <c r="C527" s="58">
        <f t="shared" si="35"/>
        <v>7</v>
      </c>
      <c r="D527" s="58" t="s">
        <v>36</v>
      </c>
      <c r="E527" s="58" t="str">
        <f>HLOOKUP(D527,主线关卡!$H:$M,MATCH(B527&amp;C527,主线关卡!$A:$A,0),FALSE)</f>
        <v/>
      </c>
      <c r="F527" s="58">
        <f>INDEX(主线关卡!D:D,MATCH(主线怪物!B527&amp;主线怪物!C527,主线关卡!A:A,0))</f>
        <v>13</v>
      </c>
      <c r="G527" s="58">
        <f>INDEX(怪物基础属性模板!B:B,MATCH(主线怪物!$F527,怪物基础属性模板!$A:$A,0))*IFERROR(INDEX(怪物属性参数!R:R,MATCH(主线怪物!E527,怪物属性参数!Q:Q,0)),1)</f>
        <v>150</v>
      </c>
      <c r="H527" s="58">
        <f>INDEX(怪物基础属性模板!C:C,MATCH(主线怪物!$F527,怪物基础属性模板!$A:$A,0))*IFERROR(INDEX(怪物属性参数!R:R,MATCH(主线怪物!E527,怪物属性参数!R:R,0)),1)</f>
        <v>65</v>
      </c>
      <c r="I527" s="58">
        <f>INT(INDEX(怪物基础属性模板!D:D,MATCH(主线怪物!$F527,怪物基础属性模板!$A:$A,0))*IFERROR(INDEX(怪物属性参数!R:R,MATCH(主线怪物!E527,怪物属性参数!S:S,0)),1)*INDEX(主线关卡!E:E,MATCH(主线怪物!B527&amp;主线怪物!C527,主线关卡!A:A,0)))</f>
        <v>850</v>
      </c>
      <c r="J527" s="58">
        <v>0</v>
      </c>
      <c r="K527" s="58">
        <v>0</v>
      </c>
      <c r="L527" s="58">
        <v>0</v>
      </c>
      <c r="M527" s="58">
        <v>0</v>
      </c>
      <c r="N527" s="58">
        <v>300</v>
      </c>
      <c r="O527" s="58">
        <v>0</v>
      </c>
      <c r="P527" s="58">
        <v>0</v>
      </c>
      <c r="Q527" s="58">
        <f>IFERROR(INDEX(怪物属性参数!AD:AD,MATCH(主线怪物!E527,怪物属性参数!Q:Q,0)),IF(MOD(A527,2)=0,1303015,1301001))</f>
        <v>1303015</v>
      </c>
      <c r="R527" s="15"/>
      <c r="S527" s="58" t="str">
        <f t="shared" si="36"/>
        <v>0</v>
      </c>
      <c r="T527" s="58" t="str">
        <f>IFERROR(INDEX(怪物属性参数!AA:AA,MATCH(主线怪物!E527,怪物属性参数!Q:Q,0)),"0")</f>
        <v>0</v>
      </c>
      <c r="U527" s="58" t="str">
        <f>IFERROR(INDEX(怪物属性参数!AB:AB,MATCH(主线怪物!E527,怪物属性参数!Q:Q,0)),"999")</f>
        <v>999</v>
      </c>
      <c r="V527" s="58" t="str">
        <f>IFERROR(INDEX(怪物属性参数!AC:AC,MATCH(主线怪物!E527,怪物属性参数!Q:Q,0)),"0")</f>
        <v>0</v>
      </c>
      <c r="W527" s="58" t="str">
        <f t="shared" si="37"/>
        <v>于禁</v>
      </c>
    </row>
    <row r="528" spans="1:23" ht="16.5" x14ac:dyDescent="0.2">
      <c r="A528" s="58">
        <f t="shared" si="38"/>
        <v>10525</v>
      </c>
      <c r="B528" s="58">
        <v>2</v>
      </c>
      <c r="C528" s="58">
        <f t="shared" si="35"/>
        <v>7</v>
      </c>
      <c r="D528" s="58" t="s">
        <v>40</v>
      </c>
      <c r="E528" s="58" t="str">
        <f>HLOOKUP(D528,主线关卡!$H:$M,MATCH(B528&amp;C528,主线关卡!$A:$A,0),FALSE)</f>
        <v>砍刀鬼兵</v>
      </c>
      <c r="F528" s="58">
        <f>INDEX(主线关卡!D:D,MATCH(主线怪物!B528&amp;主线怪物!C528,主线关卡!A:A,0))</f>
        <v>13</v>
      </c>
      <c r="G528" s="58">
        <f>INDEX(怪物基础属性模板!B:B,MATCH(主线怪物!$F528,怪物基础属性模板!$A:$A,0))*IFERROR(INDEX(怪物属性参数!R:R,MATCH(主线怪物!E528,怪物属性参数!Q:Q,0)),1)</f>
        <v>150</v>
      </c>
      <c r="H528" s="58">
        <f>INDEX(怪物基础属性模板!C:C,MATCH(主线怪物!$F528,怪物基础属性模板!$A:$A,0))*IFERROR(INDEX(怪物属性参数!R:R,MATCH(主线怪物!E528,怪物属性参数!R:R,0)),1)</f>
        <v>65</v>
      </c>
      <c r="I528" s="58">
        <f>INT(INDEX(怪物基础属性模板!D:D,MATCH(主线怪物!$F528,怪物基础属性模板!$A:$A,0))*IFERROR(INDEX(怪物属性参数!R:R,MATCH(主线怪物!E528,怪物属性参数!S:S,0)),1)*INDEX(主线关卡!E:E,MATCH(主线怪物!B528&amp;主线怪物!C528,主线关卡!A:A,0)))</f>
        <v>850</v>
      </c>
      <c r="J528" s="58">
        <v>0</v>
      </c>
      <c r="K528" s="58">
        <v>0</v>
      </c>
      <c r="L528" s="58">
        <v>0</v>
      </c>
      <c r="M528" s="58">
        <v>0</v>
      </c>
      <c r="N528" s="58">
        <v>300</v>
      </c>
      <c r="O528" s="58">
        <v>0</v>
      </c>
      <c r="P528" s="58">
        <v>0</v>
      </c>
      <c r="Q528" s="58">
        <f>IFERROR(INDEX(怪物属性参数!AD:AD,MATCH(主线怪物!E528,怪物属性参数!Q:Q,0)),IF(MOD(A528,2)=0,1303015,1301001))</f>
        <v>1801001</v>
      </c>
      <c r="R528" s="15"/>
      <c r="S528" s="58" t="str">
        <f t="shared" si="36"/>
        <v>0</v>
      </c>
      <c r="T528" s="58">
        <f>IFERROR(INDEX(怪物属性参数!AA:AA,MATCH(主线怪物!E528,怪物属性参数!Q:Q,0)),"0")</f>
        <v>1</v>
      </c>
      <c r="U528" s="58">
        <f>IFERROR(INDEX(怪物属性参数!AB:AB,MATCH(主线怪物!E528,怪物属性参数!Q:Q,0)),"999")</f>
        <v>999</v>
      </c>
      <c r="V528" s="58">
        <f>IFERROR(INDEX(怪物属性参数!AC:AC,MATCH(主线怪物!E528,怪物属性参数!Q:Q,0)),"0")</f>
        <v>1</v>
      </c>
      <c r="W528" s="58" t="str">
        <f t="shared" si="37"/>
        <v>砍刀鬼兵</v>
      </c>
    </row>
    <row r="529" spans="1:23" ht="16.5" x14ac:dyDescent="0.2">
      <c r="A529" s="58">
        <f t="shared" si="38"/>
        <v>10526</v>
      </c>
      <c r="B529" s="58">
        <v>2</v>
      </c>
      <c r="C529" s="58">
        <f t="shared" si="35"/>
        <v>7</v>
      </c>
      <c r="D529" s="58" t="s">
        <v>37</v>
      </c>
      <c r="E529" s="58" t="str">
        <f>HLOOKUP(D529,主线关卡!$H:$M,MATCH(B529&amp;C529,主线关卡!$A:$A,0),FALSE)</f>
        <v/>
      </c>
      <c r="F529" s="58">
        <f>INDEX(主线关卡!D:D,MATCH(主线怪物!B529&amp;主线怪物!C529,主线关卡!A:A,0))</f>
        <v>13</v>
      </c>
      <c r="G529" s="58">
        <f>INDEX(怪物基础属性模板!B:B,MATCH(主线怪物!$F529,怪物基础属性模板!$A:$A,0))*IFERROR(INDEX(怪物属性参数!R:R,MATCH(主线怪物!E529,怪物属性参数!Q:Q,0)),1)</f>
        <v>150</v>
      </c>
      <c r="H529" s="58">
        <f>INDEX(怪物基础属性模板!C:C,MATCH(主线怪物!$F529,怪物基础属性模板!$A:$A,0))*IFERROR(INDEX(怪物属性参数!R:R,MATCH(主线怪物!E529,怪物属性参数!R:R,0)),1)</f>
        <v>65</v>
      </c>
      <c r="I529" s="58">
        <f>INT(INDEX(怪物基础属性模板!D:D,MATCH(主线怪物!$F529,怪物基础属性模板!$A:$A,0))*IFERROR(INDEX(怪物属性参数!R:R,MATCH(主线怪物!E529,怪物属性参数!S:S,0)),1)*INDEX(主线关卡!E:E,MATCH(主线怪物!B529&amp;主线怪物!C529,主线关卡!A:A,0)))</f>
        <v>850</v>
      </c>
      <c r="J529" s="58">
        <v>0</v>
      </c>
      <c r="K529" s="58">
        <v>0</v>
      </c>
      <c r="L529" s="58">
        <v>0</v>
      </c>
      <c r="M529" s="58">
        <v>0</v>
      </c>
      <c r="N529" s="58">
        <v>300</v>
      </c>
      <c r="O529" s="58">
        <v>0</v>
      </c>
      <c r="P529" s="58">
        <v>0</v>
      </c>
      <c r="Q529" s="58">
        <f>IFERROR(INDEX(怪物属性参数!AD:AD,MATCH(主线怪物!E529,怪物属性参数!Q:Q,0)),IF(MOD(A529,2)=0,1303015,1301001))</f>
        <v>1303015</v>
      </c>
      <c r="R529" s="15"/>
      <c r="S529" s="58" t="str">
        <f t="shared" si="36"/>
        <v>0</v>
      </c>
      <c r="T529" s="58" t="str">
        <f>IFERROR(INDEX(怪物属性参数!AA:AA,MATCH(主线怪物!E529,怪物属性参数!Q:Q,0)),"0")</f>
        <v>0</v>
      </c>
      <c r="U529" s="58" t="str">
        <f>IFERROR(INDEX(怪物属性参数!AB:AB,MATCH(主线怪物!E529,怪物属性参数!Q:Q,0)),"999")</f>
        <v>999</v>
      </c>
      <c r="V529" s="58" t="str">
        <f>IFERROR(INDEX(怪物属性参数!AC:AC,MATCH(主线怪物!E529,怪物属性参数!Q:Q,0)),"0")</f>
        <v>0</v>
      </c>
      <c r="W529" s="58" t="str">
        <f t="shared" si="37"/>
        <v>于禁</v>
      </c>
    </row>
    <row r="530" spans="1:23" ht="16.5" x14ac:dyDescent="0.2">
      <c r="A530" s="58">
        <f t="shared" si="38"/>
        <v>10527</v>
      </c>
      <c r="B530" s="58">
        <v>2</v>
      </c>
      <c r="C530" s="58">
        <f t="shared" si="35"/>
        <v>7</v>
      </c>
      <c r="D530" s="58" t="s">
        <v>41</v>
      </c>
      <c r="E530" s="58" t="str">
        <f>HLOOKUP(D530,主线关卡!$H:$M,MATCH(B530&amp;C530,主线关卡!$A:$A,0),FALSE)</f>
        <v>砍刀鬼兵</v>
      </c>
      <c r="F530" s="58">
        <f>INDEX(主线关卡!D:D,MATCH(主线怪物!B530&amp;主线怪物!C530,主线关卡!A:A,0))</f>
        <v>13</v>
      </c>
      <c r="G530" s="58">
        <f>INDEX(怪物基础属性模板!B:B,MATCH(主线怪物!$F530,怪物基础属性模板!$A:$A,0))*IFERROR(INDEX(怪物属性参数!R:R,MATCH(主线怪物!E530,怪物属性参数!Q:Q,0)),1)</f>
        <v>150</v>
      </c>
      <c r="H530" s="58">
        <f>INDEX(怪物基础属性模板!C:C,MATCH(主线怪物!$F530,怪物基础属性模板!$A:$A,0))*IFERROR(INDEX(怪物属性参数!R:R,MATCH(主线怪物!E530,怪物属性参数!R:R,0)),1)</f>
        <v>65</v>
      </c>
      <c r="I530" s="58">
        <f>INT(INDEX(怪物基础属性模板!D:D,MATCH(主线怪物!$F530,怪物基础属性模板!$A:$A,0))*IFERROR(INDEX(怪物属性参数!R:R,MATCH(主线怪物!E530,怪物属性参数!S:S,0)),1)*INDEX(主线关卡!E:E,MATCH(主线怪物!B530&amp;主线怪物!C530,主线关卡!A:A,0)))</f>
        <v>850</v>
      </c>
      <c r="J530" s="58">
        <v>0</v>
      </c>
      <c r="K530" s="58">
        <v>0</v>
      </c>
      <c r="L530" s="58">
        <v>0</v>
      </c>
      <c r="M530" s="58">
        <v>0</v>
      </c>
      <c r="N530" s="58">
        <v>300</v>
      </c>
      <c r="O530" s="58">
        <v>0</v>
      </c>
      <c r="P530" s="58">
        <v>0</v>
      </c>
      <c r="Q530" s="58">
        <f>IFERROR(INDEX(怪物属性参数!AD:AD,MATCH(主线怪物!E530,怪物属性参数!Q:Q,0)),IF(MOD(A530,2)=0,1303015,1301001))</f>
        <v>1801001</v>
      </c>
      <c r="R530" s="15"/>
      <c r="S530" s="58" t="str">
        <f t="shared" si="36"/>
        <v>0</v>
      </c>
      <c r="T530" s="58">
        <f>IFERROR(INDEX(怪物属性参数!AA:AA,MATCH(主线怪物!E530,怪物属性参数!Q:Q,0)),"0")</f>
        <v>1</v>
      </c>
      <c r="U530" s="58">
        <f>IFERROR(INDEX(怪物属性参数!AB:AB,MATCH(主线怪物!E530,怪物属性参数!Q:Q,0)),"999")</f>
        <v>999</v>
      </c>
      <c r="V530" s="58">
        <f>IFERROR(INDEX(怪物属性参数!AC:AC,MATCH(主线怪物!E530,怪物属性参数!Q:Q,0)),"0")</f>
        <v>1</v>
      </c>
      <c r="W530" s="58" t="str">
        <f t="shared" si="37"/>
        <v>砍刀鬼兵</v>
      </c>
    </row>
    <row r="531" spans="1:23" ht="16.5" x14ac:dyDescent="0.2">
      <c r="A531" s="58">
        <f t="shared" si="38"/>
        <v>10528</v>
      </c>
      <c r="B531" s="58">
        <v>2</v>
      </c>
      <c r="C531" s="58">
        <f t="shared" si="35"/>
        <v>7</v>
      </c>
      <c r="D531" s="58" t="s">
        <v>38</v>
      </c>
      <c r="E531" s="58" t="str">
        <f>HLOOKUP(D531,主线关卡!$H:$M,MATCH(B531&amp;C531,主线关卡!$A:$A,0),FALSE)</f>
        <v/>
      </c>
      <c r="F531" s="58">
        <f>INDEX(主线关卡!D:D,MATCH(主线怪物!B531&amp;主线怪物!C531,主线关卡!A:A,0))</f>
        <v>13</v>
      </c>
      <c r="G531" s="58">
        <f>INDEX(怪物基础属性模板!B:B,MATCH(主线怪物!$F531,怪物基础属性模板!$A:$A,0))*IFERROR(INDEX(怪物属性参数!R:R,MATCH(主线怪物!E531,怪物属性参数!Q:Q,0)),1)</f>
        <v>150</v>
      </c>
      <c r="H531" s="58">
        <f>INDEX(怪物基础属性模板!C:C,MATCH(主线怪物!$F531,怪物基础属性模板!$A:$A,0))*IFERROR(INDEX(怪物属性参数!R:R,MATCH(主线怪物!E531,怪物属性参数!R:R,0)),1)</f>
        <v>65</v>
      </c>
      <c r="I531" s="58">
        <f>INT(INDEX(怪物基础属性模板!D:D,MATCH(主线怪物!$F531,怪物基础属性模板!$A:$A,0))*IFERROR(INDEX(怪物属性参数!R:R,MATCH(主线怪物!E531,怪物属性参数!S:S,0)),1)*INDEX(主线关卡!E:E,MATCH(主线怪物!B531&amp;主线怪物!C531,主线关卡!A:A,0)))</f>
        <v>850</v>
      </c>
      <c r="J531" s="58">
        <v>0</v>
      </c>
      <c r="K531" s="58">
        <v>0</v>
      </c>
      <c r="L531" s="58">
        <v>0</v>
      </c>
      <c r="M531" s="58">
        <v>0</v>
      </c>
      <c r="N531" s="58">
        <v>300</v>
      </c>
      <c r="O531" s="58">
        <v>0</v>
      </c>
      <c r="P531" s="58">
        <v>0</v>
      </c>
      <c r="Q531" s="58">
        <f>IFERROR(INDEX(怪物属性参数!AD:AD,MATCH(主线怪物!E531,怪物属性参数!Q:Q,0)),IF(MOD(A531,2)=0,1303015,1301001))</f>
        <v>1303015</v>
      </c>
      <c r="R531" s="15"/>
      <c r="S531" s="58" t="str">
        <f t="shared" si="36"/>
        <v>0</v>
      </c>
      <c r="T531" s="58" t="str">
        <f>IFERROR(INDEX(怪物属性参数!AA:AA,MATCH(主线怪物!E531,怪物属性参数!Q:Q,0)),"0")</f>
        <v>0</v>
      </c>
      <c r="U531" s="58" t="str">
        <f>IFERROR(INDEX(怪物属性参数!AB:AB,MATCH(主线怪物!E531,怪物属性参数!Q:Q,0)),"999")</f>
        <v>999</v>
      </c>
      <c r="V531" s="58" t="str">
        <f>IFERROR(INDEX(怪物属性参数!AC:AC,MATCH(主线怪物!E531,怪物属性参数!Q:Q,0)),"0")</f>
        <v>0</v>
      </c>
      <c r="W531" s="58" t="str">
        <f t="shared" si="37"/>
        <v>于禁</v>
      </c>
    </row>
    <row r="532" spans="1:23" ht="16.5" x14ac:dyDescent="0.2">
      <c r="A532" s="58">
        <f t="shared" si="38"/>
        <v>10529</v>
      </c>
      <c r="B532" s="58">
        <v>2</v>
      </c>
      <c r="C532" s="58">
        <f t="shared" si="35"/>
        <v>8</v>
      </c>
      <c r="D532" s="58" t="s">
        <v>39</v>
      </c>
      <c r="E532" s="58" t="str">
        <f>HLOOKUP(D532,主线关卡!$H:$M,MATCH(B532&amp;C532,主线关卡!$A:$A,0),FALSE)</f>
        <v>砍刀鬼兵</v>
      </c>
      <c r="F532" s="58">
        <f>INDEX(主线关卡!D:D,MATCH(主线怪物!B532&amp;主线怪物!C532,主线关卡!A:A,0))</f>
        <v>14</v>
      </c>
      <c r="G532" s="58">
        <f>INDEX(怪物基础属性模板!B:B,MATCH(主线怪物!$F532,怪物基础属性模板!$A:$A,0))*IFERROR(INDEX(怪物属性参数!R:R,MATCH(主线怪物!E532,怪物属性参数!Q:Q,0)),1)</f>
        <v>160</v>
      </c>
      <c r="H532" s="58">
        <f>INDEX(怪物基础属性模板!C:C,MATCH(主线怪物!$F532,怪物基础属性模板!$A:$A,0))*IFERROR(INDEX(怪物属性参数!R:R,MATCH(主线怪物!E532,怪物属性参数!R:R,0)),1)</f>
        <v>70</v>
      </c>
      <c r="I532" s="58">
        <f>INT(INDEX(怪物基础属性模板!D:D,MATCH(主线怪物!$F532,怪物基础属性模板!$A:$A,0))*IFERROR(INDEX(怪物属性参数!R:R,MATCH(主线怪物!E532,怪物属性参数!S:S,0)),1)*INDEX(主线关卡!E:E,MATCH(主线怪物!B532&amp;主线怪物!C532,主线关卡!A:A,0)))</f>
        <v>900</v>
      </c>
      <c r="J532" s="58">
        <v>0</v>
      </c>
      <c r="K532" s="58">
        <v>0</v>
      </c>
      <c r="L532" s="58">
        <v>0</v>
      </c>
      <c r="M532" s="58">
        <v>0</v>
      </c>
      <c r="N532" s="58">
        <v>300</v>
      </c>
      <c r="O532" s="58">
        <v>0</v>
      </c>
      <c r="P532" s="58">
        <v>0</v>
      </c>
      <c r="Q532" s="58">
        <f>IFERROR(INDEX(怪物属性参数!AD:AD,MATCH(主线怪物!E532,怪物属性参数!Q:Q,0)),IF(MOD(A532,2)=0,1303015,1301001))</f>
        <v>1801001</v>
      </c>
      <c r="R532" s="15"/>
      <c r="S532" s="58" t="str">
        <f t="shared" si="36"/>
        <v>0</v>
      </c>
      <c r="T532" s="58">
        <f>IFERROR(INDEX(怪物属性参数!AA:AA,MATCH(主线怪物!E532,怪物属性参数!Q:Q,0)),"0")</f>
        <v>1</v>
      </c>
      <c r="U532" s="58">
        <f>IFERROR(INDEX(怪物属性参数!AB:AB,MATCH(主线怪物!E532,怪物属性参数!Q:Q,0)),"999")</f>
        <v>999</v>
      </c>
      <c r="V532" s="58">
        <f>IFERROR(INDEX(怪物属性参数!AC:AC,MATCH(主线怪物!E532,怪物属性参数!Q:Q,0)),"0")</f>
        <v>1</v>
      </c>
      <c r="W532" s="58" t="str">
        <f t="shared" si="37"/>
        <v>砍刀鬼兵</v>
      </c>
    </row>
    <row r="533" spans="1:23" ht="16.5" x14ac:dyDescent="0.2">
      <c r="A533" s="58">
        <f t="shared" si="38"/>
        <v>10530</v>
      </c>
      <c r="B533" s="58">
        <v>2</v>
      </c>
      <c r="C533" s="58">
        <f t="shared" si="35"/>
        <v>8</v>
      </c>
      <c r="D533" s="58" t="s">
        <v>36</v>
      </c>
      <c r="E533" s="58" t="str">
        <f>HLOOKUP(D533,主线关卡!$H:$M,MATCH(B533&amp;C533,主线关卡!$A:$A,0),FALSE)</f>
        <v/>
      </c>
      <c r="F533" s="58">
        <f>INDEX(主线关卡!D:D,MATCH(主线怪物!B533&amp;主线怪物!C533,主线关卡!A:A,0))</f>
        <v>14</v>
      </c>
      <c r="G533" s="58">
        <f>INDEX(怪物基础属性模板!B:B,MATCH(主线怪物!$F533,怪物基础属性模板!$A:$A,0))*IFERROR(INDEX(怪物属性参数!R:R,MATCH(主线怪物!E533,怪物属性参数!Q:Q,0)),1)</f>
        <v>160</v>
      </c>
      <c r="H533" s="58">
        <f>INDEX(怪物基础属性模板!C:C,MATCH(主线怪物!$F533,怪物基础属性模板!$A:$A,0))*IFERROR(INDEX(怪物属性参数!R:R,MATCH(主线怪物!E533,怪物属性参数!R:R,0)),1)</f>
        <v>70</v>
      </c>
      <c r="I533" s="58">
        <f>INT(INDEX(怪物基础属性模板!D:D,MATCH(主线怪物!$F533,怪物基础属性模板!$A:$A,0))*IFERROR(INDEX(怪物属性参数!R:R,MATCH(主线怪物!E533,怪物属性参数!S:S,0)),1)*INDEX(主线关卡!E:E,MATCH(主线怪物!B533&amp;主线怪物!C533,主线关卡!A:A,0)))</f>
        <v>900</v>
      </c>
      <c r="J533" s="58">
        <v>0</v>
      </c>
      <c r="K533" s="58">
        <v>0</v>
      </c>
      <c r="L533" s="58">
        <v>0</v>
      </c>
      <c r="M533" s="58">
        <v>0</v>
      </c>
      <c r="N533" s="58">
        <v>300</v>
      </c>
      <c r="O533" s="58">
        <v>0</v>
      </c>
      <c r="P533" s="58">
        <v>0</v>
      </c>
      <c r="Q533" s="58">
        <f>IFERROR(INDEX(怪物属性参数!AD:AD,MATCH(主线怪物!E533,怪物属性参数!Q:Q,0)),IF(MOD(A533,2)=0,1303015,1301001))</f>
        <v>1303015</v>
      </c>
      <c r="R533" s="15"/>
      <c r="S533" s="58" t="str">
        <f t="shared" si="36"/>
        <v>0</v>
      </c>
      <c r="T533" s="58" t="str">
        <f>IFERROR(INDEX(怪物属性参数!AA:AA,MATCH(主线怪物!E533,怪物属性参数!Q:Q,0)),"0")</f>
        <v>0</v>
      </c>
      <c r="U533" s="58" t="str">
        <f>IFERROR(INDEX(怪物属性参数!AB:AB,MATCH(主线怪物!E533,怪物属性参数!Q:Q,0)),"999")</f>
        <v>999</v>
      </c>
      <c r="V533" s="58" t="str">
        <f>IFERROR(INDEX(怪物属性参数!AC:AC,MATCH(主线怪物!E533,怪物属性参数!Q:Q,0)),"0")</f>
        <v>0</v>
      </c>
      <c r="W533" s="58" t="str">
        <f t="shared" si="37"/>
        <v>于禁</v>
      </c>
    </row>
    <row r="534" spans="1:23" ht="16.5" x14ac:dyDescent="0.2">
      <c r="A534" s="58">
        <f t="shared" si="38"/>
        <v>10531</v>
      </c>
      <c r="B534" s="58">
        <v>2</v>
      </c>
      <c r="C534" s="58">
        <f t="shared" si="35"/>
        <v>8</v>
      </c>
      <c r="D534" s="58" t="s">
        <v>40</v>
      </c>
      <c r="E534" s="58" t="str">
        <f>HLOOKUP(D534,主线关卡!$H:$M,MATCH(B534&amp;C534,主线关卡!$A:$A,0),FALSE)</f>
        <v>链球鬼兵</v>
      </c>
      <c r="F534" s="58">
        <f>INDEX(主线关卡!D:D,MATCH(主线怪物!B534&amp;主线怪物!C534,主线关卡!A:A,0))</f>
        <v>14</v>
      </c>
      <c r="G534" s="58">
        <f>INDEX(怪物基础属性模板!B:B,MATCH(主线怪物!$F534,怪物基础属性模板!$A:$A,0))*IFERROR(INDEX(怪物属性参数!R:R,MATCH(主线怪物!E534,怪物属性参数!Q:Q,0)),1)</f>
        <v>160</v>
      </c>
      <c r="H534" s="58">
        <f>INDEX(怪物基础属性模板!C:C,MATCH(主线怪物!$F534,怪物基础属性模板!$A:$A,0))*IFERROR(INDEX(怪物属性参数!R:R,MATCH(主线怪物!E534,怪物属性参数!R:R,0)),1)</f>
        <v>70</v>
      </c>
      <c r="I534" s="58">
        <f>INT(INDEX(怪物基础属性模板!D:D,MATCH(主线怪物!$F534,怪物基础属性模板!$A:$A,0))*IFERROR(INDEX(怪物属性参数!R:R,MATCH(主线怪物!E534,怪物属性参数!S:S,0)),1)*INDEX(主线关卡!E:E,MATCH(主线怪物!B534&amp;主线怪物!C534,主线关卡!A:A,0)))</f>
        <v>900</v>
      </c>
      <c r="J534" s="58">
        <v>0</v>
      </c>
      <c r="K534" s="58">
        <v>0</v>
      </c>
      <c r="L534" s="58">
        <v>0</v>
      </c>
      <c r="M534" s="58">
        <v>0</v>
      </c>
      <c r="N534" s="58">
        <v>300</v>
      </c>
      <c r="O534" s="58">
        <v>0</v>
      </c>
      <c r="P534" s="58">
        <v>0</v>
      </c>
      <c r="Q534" s="58">
        <f>IFERROR(INDEX(怪物属性参数!AD:AD,MATCH(主线怪物!E534,怪物属性参数!Q:Q,0)),IF(MOD(A534,2)=0,1303015,1301001))</f>
        <v>1801003</v>
      </c>
      <c r="R534" s="15"/>
      <c r="S534" s="58" t="str">
        <f t="shared" si="36"/>
        <v>0</v>
      </c>
      <c r="T534" s="58">
        <f>IFERROR(INDEX(怪物属性参数!AA:AA,MATCH(主线怪物!E534,怪物属性参数!Q:Q,0)),"0")</f>
        <v>1</v>
      </c>
      <c r="U534" s="58">
        <f>IFERROR(INDEX(怪物属性参数!AB:AB,MATCH(主线怪物!E534,怪物属性参数!Q:Q,0)),"999")</f>
        <v>999</v>
      </c>
      <c r="V534" s="58">
        <f>IFERROR(INDEX(怪物属性参数!AC:AC,MATCH(主线怪物!E534,怪物属性参数!Q:Q,0)),"0")</f>
        <v>3</v>
      </c>
      <c r="W534" s="58" t="str">
        <f t="shared" si="37"/>
        <v>链球鬼兵</v>
      </c>
    </row>
    <row r="535" spans="1:23" ht="16.5" x14ac:dyDescent="0.2">
      <c r="A535" s="58">
        <f t="shared" si="38"/>
        <v>10532</v>
      </c>
      <c r="B535" s="58">
        <v>2</v>
      </c>
      <c r="C535" s="58">
        <f t="shared" si="35"/>
        <v>8</v>
      </c>
      <c r="D535" s="58" t="s">
        <v>37</v>
      </c>
      <c r="E535" s="58" t="str">
        <f>HLOOKUP(D535,主线关卡!$H:$M,MATCH(B535&amp;C535,主线关卡!$A:$A,0),FALSE)</f>
        <v/>
      </c>
      <c r="F535" s="58">
        <f>INDEX(主线关卡!D:D,MATCH(主线怪物!B535&amp;主线怪物!C535,主线关卡!A:A,0))</f>
        <v>14</v>
      </c>
      <c r="G535" s="58">
        <f>INDEX(怪物基础属性模板!B:B,MATCH(主线怪物!$F535,怪物基础属性模板!$A:$A,0))*IFERROR(INDEX(怪物属性参数!R:R,MATCH(主线怪物!E535,怪物属性参数!Q:Q,0)),1)</f>
        <v>160</v>
      </c>
      <c r="H535" s="58">
        <f>INDEX(怪物基础属性模板!C:C,MATCH(主线怪物!$F535,怪物基础属性模板!$A:$A,0))*IFERROR(INDEX(怪物属性参数!R:R,MATCH(主线怪物!E535,怪物属性参数!R:R,0)),1)</f>
        <v>70</v>
      </c>
      <c r="I535" s="58">
        <f>INT(INDEX(怪物基础属性模板!D:D,MATCH(主线怪物!$F535,怪物基础属性模板!$A:$A,0))*IFERROR(INDEX(怪物属性参数!R:R,MATCH(主线怪物!E535,怪物属性参数!S:S,0)),1)*INDEX(主线关卡!E:E,MATCH(主线怪物!B535&amp;主线怪物!C535,主线关卡!A:A,0)))</f>
        <v>900</v>
      </c>
      <c r="J535" s="58">
        <v>0</v>
      </c>
      <c r="K535" s="58">
        <v>0</v>
      </c>
      <c r="L535" s="58">
        <v>0</v>
      </c>
      <c r="M535" s="58">
        <v>0</v>
      </c>
      <c r="N535" s="58">
        <v>300</v>
      </c>
      <c r="O535" s="58">
        <v>0</v>
      </c>
      <c r="P535" s="58">
        <v>0</v>
      </c>
      <c r="Q535" s="58">
        <f>IFERROR(INDEX(怪物属性参数!AD:AD,MATCH(主线怪物!E535,怪物属性参数!Q:Q,0)),IF(MOD(A535,2)=0,1303015,1301001))</f>
        <v>1303015</v>
      </c>
      <c r="R535" s="15"/>
      <c r="S535" s="58" t="str">
        <f t="shared" si="36"/>
        <v>0</v>
      </c>
      <c r="T535" s="58" t="str">
        <f>IFERROR(INDEX(怪物属性参数!AA:AA,MATCH(主线怪物!E535,怪物属性参数!Q:Q,0)),"0")</f>
        <v>0</v>
      </c>
      <c r="U535" s="58" t="str">
        <f>IFERROR(INDEX(怪物属性参数!AB:AB,MATCH(主线怪物!E535,怪物属性参数!Q:Q,0)),"999")</f>
        <v>999</v>
      </c>
      <c r="V535" s="58" t="str">
        <f>IFERROR(INDEX(怪物属性参数!AC:AC,MATCH(主线怪物!E535,怪物属性参数!Q:Q,0)),"0")</f>
        <v>0</v>
      </c>
      <c r="W535" s="58" t="str">
        <f t="shared" si="37"/>
        <v>于禁</v>
      </c>
    </row>
    <row r="536" spans="1:23" ht="16.5" x14ac:dyDescent="0.2">
      <c r="A536" s="58">
        <f t="shared" si="38"/>
        <v>10533</v>
      </c>
      <c r="B536" s="58">
        <v>2</v>
      </c>
      <c r="C536" s="58">
        <f t="shared" si="35"/>
        <v>8</v>
      </c>
      <c r="D536" s="58" t="s">
        <v>41</v>
      </c>
      <c r="E536" s="58" t="str">
        <f>HLOOKUP(D536,主线关卡!$H:$M,MATCH(B536&amp;C536,主线关卡!$A:$A,0),FALSE)</f>
        <v>双刃鬼兵</v>
      </c>
      <c r="F536" s="58">
        <f>INDEX(主线关卡!D:D,MATCH(主线怪物!B536&amp;主线怪物!C536,主线关卡!A:A,0))</f>
        <v>14</v>
      </c>
      <c r="G536" s="58">
        <f>INDEX(怪物基础属性模板!B:B,MATCH(主线怪物!$F536,怪物基础属性模板!$A:$A,0))*IFERROR(INDEX(怪物属性参数!R:R,MATCH(主线怪物!E536,怪物属性参数!Q:Q,0)),1)</f>
        <v>160</v>
      </c>
      <c r="H536" s="58">
        <f>INDEX(怪物基础属性模板!C:C,MATCH(主线怪物!$F536,怪物基础属性模板!$A:$A,0))*IFERROR(INDEX(怪物属性参数!R:R,MATCH(主线怪物!E536,怪物属性参数!R:R,0)),1)</f>
        <v>70</v>
      </c>
      <c r="I536" s="58">
        <f>INT(INDEX(怪物基础属性模板!D:D,MATCH(主线怪物!$F536,怪物基础属性模板!$A:$A,0))*IFERROR(INDEX(怪物属性参数!R:R,MATCH(主线怪物!E536,怪物属性参数!S:S,0)),1)*INDEX(主线关卡!E:E,MATCH(主线怪物!B536&amp;主线怪物!C536,主线关卡!A:A,0)))</f>
        <v>900</v>
      </c>
      <c r="J536" s="58">
        <v>0</v>
      </c>
      <c r="K536" s="58">
        <v>0</v>
      </c>
      <c r="L536" s="58">
        <v>0</v>
      </c>
      <c r="M536" s="58">
        <v>0</v>
      </c>
      <c r="N536" s="58">
        <v>300</v>
      </c>
      <c r="O536" s="58">
        <v>0</v>
      </c>
      <c r="P536" s="58">
        <v>0</v>
      </c>
      <c r="Q536" s="58">
        <f>IFERROR(INDEX(怪物属性参数!AD:AD,MATCH(主线怪物!E536,怪物属性参数!Q:Q,0)),IF(MOD(A536,2)=0,1303015,1301001))</f>
        <v>1801002</v>
      </c>
      <c r="R536" s="15"/>
      <c r="S536" s="58" t="str">
        <f t="shared" si="36"/>
        <v>0</v>
      </c>
      <c r="T536" s="58">
        <f>IFERROR(INDEX(怪物属性参数!AA:AA,MATCH(主线怪物!E536,怪物属性参数!Q:Q,0)),"0")</f>
        <v>1</v>
      </c>
      <c r="U536" s="58">
        <f>IFERROR(INDEX(怪物属性参数!AB:AB,MATCH(主线怪物!E536,怪物属性参数!Q:Q,0)),"999")</f>
        <v>999</v>
      </c>
      <c r="V536" s="58">
        <f>IFERROR(INDEX(怪物属性参数!AC:AC,MATCH(主线怪物!E536,怪物属性参数!Q:Q,0)),"0")</f>
        <v>2</v>
      </c>
      <c r="W536" s="58" t="str">
        <f t="shared" si="37"/>
        <v>双刃鬼兵</v>
      </c>
    </row>
    <row r="537" spans="1:23" ht="16.5" x14ac:dyDescent="0.2">
      <c r="A537" s="58">
        <f t="shared" si="38"/>
        <v>10534</v>
      </c>
      <c r="B537" s="58">
        <v>2</v>
      </c>
      <c r="C537" s="58">
        <f t="shared" si="35"/>
        <v>8</v>
      </c>
      <c r="D537" s="58" t="s">
        <v>38</v>
      </c>
      <c r="E537" s="58" t="str">
        <f>HLOOKUP(D537,主线关卡!$H:$M,MATCH(B537&amp;C537,主线关卡!$A:$A,0),FALSE)</f>
        <v/>
      </c>
      <c r="F537" s="58">
        <f>INDEX(主线关卡!D:D,MATCH(主线怪物!B537&amp;主线怪物!C537,主线关卡!A:A,0))</f>
        <v>14</v>
      </c>
      <c r="G537" s="58">
        <f>INDEX(怪物基础属性模板!B:B,MATCH(主线怪物!$F537,怪物基础属性模板!$A:$A,0))*IFERROR(INDEX(怪物属性参数!R:R,MATCH(主线怪物!E537,怪物属性参数!Q:Q,0)),1)</f>
        <v>160</v>
      </c>
      <c r="H537" s="58">
        <f>INDEX(怪物基础属性模板!C:C,MATCH(主线怪物!$F537,怪物基础属性模板!$A:$A,0))*IFERROR(INDEX(怪物属性参数!R:R,MATCH(主线怪物!E537,怪物属性参数!R:R,0)),1)</f>
        <v>70</v>
      </c>
      <c r="I537" s="58">
        <f>INT(INDEX(怪物基础属性模板!D:D,MATCH(主线怪物!$F537,怪物基础属性模板!$A:$A,0))*IFERROR(INDEX(怪物属性参数!R:R,MATCH(主线怪物!E537,怪物属性参数!S:S,0)),1)*INDEX(主线关卡!E:E,MATCH(主线怪物!B537&amp;主线怪物!C537,主线关卡!A:A,0)))</f>
        <v>900</v>
      </c>
      <c r="J537" s="58">
        <v>0</v>
      </c>
      <c r="K537" s="58">
        <v>0</v>
      </c>
      <c r="L537" s="58">
        <v>0</v>
      </c>
      <c r="M537" s="58">
        <v>0</v>
      </c>
      <c r="N537" s="58">
        <v>300</v>
      </c>
      <c r="O537" s="58">
        <v>0</v>
      </c>
      <c r="P537" s="58">
        <v>0</v>
      </c>
      <c r="Q537" s="58">
        <f>IFERROR(INDEX(怪物属性参数!AD:AD,MATCH(主线怪物!E537,怪物属性参数!Q:Q,0)),IF(MOD(A537,2)=0,1303015,1301001))</f>
        <v>1303015</v>
      </c>
      <c r="R537" s="15"/>
      <c r="S537" s="58" t="str">
        <f t="shared" si="36"/>
        <v>0</v>
      </c>
      <c r="T537" s="58" t="str">
        <f>IFERROR(INDEX(怪物属性参数!AA:AA,MATCH(主线怪物!E537,怪物属性参数!Q:Q,0)),"0")</f>
        <v>0</v>
      </c>
      <c r="U537" s="58" t="str">
        <f>IFERROR(INDEX(怪物属性参数!AB:AB,MATCH(主线怪物!E537,怪物属性参数!Q:Q,0)),"999")</f>
        <v>999</v>
      </c>
      <c r="V537" s="58" t="str">
        <f>IFERROR(INDEX(怪物属性参数!AC:AC,MATCH(主线怪物!E537,怪物属性参数!Q:Q,0)),"0")</f>
        <v>0</v>
      </c>
      <c r="W537" s="58" t="str">
        <f t="shared" si="37"/>
        <v>于禁</v>
      </c>
    </row>
    <row r="538" spans="1:23" ht="16.5" x14ac:dyDescent="0.2">
      <c r="A538" s="58">
        <f t="shared" si="38"/>
        <v>10535</v>
      </c>
      <c r="B538" s="58">
        <v>2</v>
      </c>
      <c r="C538" s="58">
        <f t="shared" si="35"/>
        <v>9</v>
      </c>
      <c r="D538" s="58" t="s">
        <v>39</v>
      </c>
      <c r="E538" s="58" t="str">
        <f>HLOOKUP(D538,主线关卡!$H:$M,MATCH(B538&amp;C538,主线关卡!$A:$A,0),FALSE)</f>
        <v>伏尸将军</v>
      </c>
      <c r="F538" s="58">
        <f>INDEX(主线关卡!D:D,MATCH(主线怪物!B538&amp;主线怪物!C538,主线关卡!A:A,0))</f>
        <v>15</v>
      </c>
      <c r="G538" s="58">
        <f>INDEX(怪物基础属性模板!B:B,MATCH(主线怪物!$F538,怪物基础属性模板!$A:$A,0))*IFERROR(INDEX(怪物属性参数!R:R,MATCH(主线怪物!E538,怪物属性参数!Q:Q,0)),1)</f>
        <v>170</v>
      </c>
      <c r="H538" s="58">
        <f>INDEX(怪物基础属性模板!C:C,MATCH(主线怪物!$F538,怪物基础属性模板!$A:$A,0))*IFERROR(INDEX(怪物属性参数!R:R,MATCH(主线怪物!E538,怪物属性参数!R:R,0)),1)</f>
        <v>75</v>
      </c>
      <c r="I538" s="58">
        <f>INT(INDEX(怪物基础属性模板!D:D,MATCH(主线怪物!$F538,怪物基础属性模板!$A:$A,0))*IFERROR(INDEX(怪物属性参数!R:R,MATCH(主线怪物!E538,怪物属性参数!S:S,0)),1)*INDEX(主线关卡!E:E,MATCH(主线怪物!B538&amp;主线怪物!C538,主线关卡!A:A,0)))</f>
        <v>950</v>
      </c>
      <c r="J538" s="58">
        <v>0</v>
      </c>
      <c r="K538" s="58">
        <v>0</v>
      </c>
      <c r="L538" s="58">
        <v>0</v>
      </c>
      <c r="M538" s="58">
        <v>0</v>
      </c>
      <c r="N538" s="58">
        <v>300</v>
      </c>
      <c r="O538" s="58">
        <v>0</v>
      </c>
      <c r="P538" s="58">
        <v>0</v>
      </c>
      <c r="Q538" s="58" t="str">
        <f>IFERROR(INDEX(怪物属性参数!AD:AD,MATCH(主线怪物!E538,怪物属性参数!Q:Q,0)),IF(MOD(A538,2)=0,1303015,1301001))</f>
        <v>1801008#1802008</v>
      </c>
      <c r="R538" s="15"/>
      <c r="S538" s="58" t="str">
        <f t="shared" si="36"/>
        <v>0</v>
      </c>
      <c r="T538" s="58">
        <f>IFERROR(INDEX(怪物属性参数!AA:AA,MATCH(主线怪物!E538,怪物属性参数!Q:Q,0)),"0")</f>
        <v>1</v>
      </c>
      <c r="U538" s="58">
        <f>IFERROR(INDEX(怪物属性参数!AB:AB,MATCH(主线怪物!E538,怪物属性参数!Q:Q,0)),"999")</f>
        <v>999</v>
      </c>
      <c r="V538" s="58">
        <f>IFERROR(INDEX(怪物属性参数!AC:AC,MATCH(主线怪物!E538,怪物属性参数!Q:Q,0)),"0")</f>
        <v>1</v>
      </c>
      <c r="W538" s="58" t="str">
        <f t="shared" si="37"/>
        <v>伏尸将军</v>
      </c>
    </row>
    <row r="539" spans="1:23" ht="16.5" x14ac:dyDescent="0.2">
      <c r="A539" s="58">
        <f t="shared" si="38"/>
        <v>10536</v>
      </c>
      <c r="B539" s="58">
        <v>2</v>
      </c>
      <c r="C539" s="58">
        <f t="shared" si="35"/>
        <v>9</v>
      </c>
      <c r="D539" s="58" t="s">
        <v>36</v>
      </c>
      <c r="E539" s="58" t="str">
        <f>HLOOKUP(D539,主线关卡!$H:$M,MATCH(B539&amp;C539,主线关卡!$A:$A,0),FALSE)</f>
        <v/>
      </c>
      <c r="F539" s="58">
        <f>INDEX(主线关卡!D:D,MATCH(主线怪物!B539&amp;主线怪物!C539,主线关卡!A:A,0))</f>
        <v>15</v>
      </c>
      <c r="G539" s="58">
        <f>INDEX(怪物基础属性模板!B:B,MATCH(主线怪物!$F539,怪物基础属性模板!$A:$A,0))*IFERROR(INDEX(怪物属性参数!R:R,MATCH(主线怪物!E539,怪物属性参数!Q:Q,0)),1)</f>
        <v>170</v>
      </c>
      <c r="H539" s="58">
        <f>INDEX(怪物基础属性模板!C:C,MATCH(主线怪物!$F539,怪物基础属性模板!$A:$A,0))*IFERROR(INDEX(怪物属性参数!R:R,MATCH(主线怪物!E539,怪物属性参数!R:R,0)),1)</f>
        <v>75</v>
      </c>
      <c r="I539" s="58">
        <f>INT(INDEX(怪物基础属性模板!D:D,MATCH(主线怪物!$F539,怪物基础属性模板!$A:$A,0))*IFERROR(INDEX(怪物属性参数!R:R,MATCH(主线怪物!E539,怪物属性参数!S:S,0)),1)*INDEX(主线关卡!E:E,MATCH(主线怪物!B539&amp;主线怪物!C539,主线关卡!A:A,0)))</f>
        <v>950</v>
      </c>
      <c r="J539" s="58">
        <v>0</v>
      </c>
      <c r="K539" s="58">
        <v>0</v>
      </c>
      <c r="L539" s="58">
        <v>0</v>
      </c>
      <c r="M539" s="58">
        <v>0</v>
      </c>
      <c r="N539" s="58">
        <v>300</v>
      </c>
      <c r="O539" s="58">
        <v>0</v>
      </c>
      <c r="P539" s="58">
        <v>0</v>
      </c>
      <c r="Q539" s="58">
        <f>IFERROR(INDEX(怪物属性参数!AD:AD,MATCH(主线怪物!E539,怪物属性参数!Q:Q,0)),IF(MOD(A539,2)=0,1303015,1301001))</f>
        <v>1303015</v>
      </c>
      <c r="R539" s="15"/>
      <c r="S539" s="58" t="str">
        <f t="shared" si="36"/>
        <v>0</v>
      </c>
      <c r="T539" s="58" t="str">
        <f>IFERROR(INDEX(怪物属性参数!AA:AA,MATCH(主线怪物!E539,怪物属性参数!Q:Q,0)),"0")</f>
        <v>0</v>
      </c>
      <c r="U539" s="58" t="str">
        <f>IFERROR(INDEX(怪物属性参数!AB:AB,MATCH(主线怪物!E539,怪物属性参数!Q:Q,0)),"999")</f>
        <v>999</v>
      </c>
      <c r="V539" s="58" t="str">
        <f>IFERROR(INDEX(怪物属性参数!AC:AC,MATCH(主线怪物!E539,怪物属性参数!Q:Q,0)),"0")</f>
        <v>0</v>
      </c>
      <c r="W539" s="58" t="str">
        <f t="shared" si="37"/>
        <v>于禁</v>
      </c>
    </row>
    <row r="540" spans="1:23" ht="16.5" x14ac:dyDescent="0.2">
      <c r="A540" s="58">
        <f t="shared" si="38"/>
        <v>10537</v>
      </c>
      <c r="B540" s="58">
        <v>2</v>
      </c>
      <c r="C540" s="58">
        <f t="shared" si="35"/>
        <v>9</v>
      </c>
      <c r="D540" s="58" t="s">
        <v>40</v>
      </c>
      <c r="E540" s="58" t="str">
        <f>HLOOKUP(D540,主线关卡!$H:$M,MATCH(B540&amp;C540,主线关卡!$A:$A,0),FALSE)</f>
        <v>石瀑将军</v>
      </c>
      <c r="F540" s="58">
        <f>INDEX(主线关卡!D:D,MATCH(主线怪物!B540&amp;主线怪物!C540,主线关卡!A:A,0))</f>
        <v>15</v>
      </c>
      <c r="G540" s="58">
        <f>INDEX(怪物基础属性模板!B:B,MATCH(主线怪物!$F540,怪物基础属性模板!$A:$A,0))*IFERROR(INDEX(怪物属性参数!R:R,MATCH(主线怪物!E540,怪物属性参数!Q:Q,0)),1)</f>
        <v>170</v>
      </c>
      <c r="H540" s="58">
        <f>INDEX(怪物基础属性模板!C:C,MATCH(主线怪物!$F540,怪物基础属性模板!$A:$A,0))*IFERROR(INDEX(怪物属性参数!R:R,MATCH(主线怪物!E540,怪物属性参数!R:R,0)),1)</f>
        <v>75</v>
      </c>
      <c r="I540" s="58">
        <f>INT(INDEX(怪物基础属性模板!D:D,MATCH(主线怪物!$F540,怪物基础属性模板!$A:$A,0))*IFERROR(INDEX(怪物属性参数!R:R,MATCH(主线怪物!E540,怪物属性参数!S:S,0)),1)*INDEX(主线关卡!E:E,MATCH(主线怪物!B540&amp;主线怪物!C540,主线关卡!A:A,0)))</f>
        <v>950</v>
      </c>
      <c r="J540" s="58">
        <v>0</v>
      </c>
      <c r="K540" s="58">
        <v>0</v>
      </c>
      <c r="L540" s="58">
        <v>0</v>
      </c>
      <c r="M540" s="58">
        <v>0</v>
      </c>
      <c r="N540" s="58">
        <v>300</v>
      </c>
      <c r="O540" s="58">
        <v>0</v>
      </c>
      <c r="P540" s="58">
        <v>0</v>
      </c>
      <c r="Q540" s="58" t="str">
        <f>IFERROR(INDEX(怪物属性参数!AD:AD,MATCH(主线怪物!E540,怪物属性参数!Q:Q,0)),IF(MOD(A540,2)=0,1303015,1301001))</f>
        <v>1801009#1802009</v>
      </c>
      <c r="R540" s="15"/>
      <c r="S540" s="58" t="str">
        <f t="shared" si="36"/>
        <v>0</v>
      </c>
      <c r="T540" s="58">
        <f>IFERROR(INDEX(怪物属性参数!AA:AA,MATCH(主线怪物!E540,怪物属性参数!Q:Q,0)),"0")</f>
        <v>1</v>
      </c>
      <c r="U540" s="58">
        <f>IFERROR(INDEX(怪物属性参数!AB:AB,MATCH(主线怪物!E540,怪物属性参数!Q:Q,0)),"999")</f>
        <v>999</v>
      </c>
      <c r="V540" s="58">
        <f>IFERROR(INDEX(怪物属性参数!AC:AC,MATCH(主线怪物!E540,怪物属性参数!Q:Q,0)),"0")</f>
        <v>1</v>
      </c>
      <c r="W540" s="58" t="str">
        <f t="shared" si="37"/>
        <v>石瀑将军</v>
      </c>
    </row>
    <row r="541" spans="1:23" ht="16.5" x14ac:dyDescent="0.2">
      <c r="A541" s="58">
        <f t="shared" si="38"/>
        <v>10538</v>
      </c>
      <c r="B541" s="58">
        <v>2</v>
      </c>
      <c r="C541" s="58">
        <f t="shared" si="35"/>
        <v>9</v>
      </c>
      <c r="D541" s="58" t="s">
        <v>37</v>
      </c>
      <c r="E541" s="58" t="str">
        <f>HLOOKUP(D541,主线关卡!$H:$M,MATCH(B541&amp;C541,主线关卡!$A:$A,0),FALSE)</f>
        <v/>
      </c>
      <c r="F541" s="58">
        <f>INDEX(主线关卡!D:D,MATCH(主线怪物!B541&amp;主线怪物!C541,主线关卡!A:A,0))</f>
        <v>15</v>
      </c>
      <c r="G541" s="58">
        <f>INDEX(怪物基础属性模板!B:B,MATCH(主线怪物!$F541,怪物基础属性模板!$A:$A,0))*IFERROR(INDEX(怪物属性参数!R:R,MATCH(主线怪物!E541,怪物属性参数!Q:Q,0)),1)</f>
        <v>170</v>
      </c>
      <c r="H541" s="58">
        <f>INDEX(怪物基础属性模板!C:C,MATCH(主线怪物!$F541,怪物基础属性模板!$A:$A,0))*IFERROR(INDEX(怪物属性参数!R:R,MATCH(主线怪物!E541,怪物属性参数!R:R,0)),1)</f>
        <v>75</v>
      </c>
      <c r="I541" s="58">
        <f>INT(INDEX(怪物基础属性模板!D:D,MATCH(主线怪物!$F541,怪物基础属性模板!$A:$A,0))*IFERROR(INDEX(怪物属性参数!R:R,MATCH(主线怪物!E541,怪物属性参数!S:S,0)),1)*INDEX(主线关卡!E:E,MATCH(主线怪物!B541&amp;主线怪物!C541,主线关卡!A:A,0)))</f>
        <v>950</v>
      </c>
      <c r="J541" s="58">
        <v>0</v>
      </c>
      <c r="K541" s="58">
        <v>0</v>
      </c>
      <c r="L541" s="58">
        <v>0</v>
      </c>
      <c r="M541" s="58">
        <v>0</v>
      </c>
      <c r="N541" s="58">
        <v>300</v>
      </c>
      <c r="O541" s="58">
        <v>0</v>
      </c>
      <c r="P541" s="58">
        <v>0</v>
      </c>
      <c r="Q541" s="58">
        <f>IFERROR(INDEX(怪物属性参数!AD:AD,MATCH(主线怪物!E541,怪物属性参数!Q:Q,0)),IF(MOD(A541,2)=0,1303015,1301001))</f>
        <v>1303015</v>
      </c>
      <c r="R541" s="15"/>
      <c r="S541" s="58" t="str">
        <f t="shared" si="36"/>
        <v>0</v>
      </c>
      <c r="T541" s="58" t="str">
        <f>IFERROR(INDEX(怪物属性参数!AA:AA,MATCH(主线怪物!E541,怪物属性参数!Q:Q,0)),"0")</f>
        <v>0</v>
      </c>
      <c r="U541" s="58" t="str">
        <f>IFERROR(INDEX(怪物属性参数!AB:AB,MATCH(主线怪物!E541,怪物属性参数!Q:Q,0)),"999")</f>
        <v>999</v>
      </c>
      <c r="V541" s="58" t="str">
        <f>IFERROR(INDEX(怪物属性参数!AC:AC,MATCH(主线怪物!E541,怪物属性参数!Q:Q,0)),"0")</f>
        <v>0</v>
      </c>
      <c r="W541" s="58" t="str">
        <f t="shared" si="37"/>
        <v>于禁</v>
      </c>
    </row>
    <row r="542" spans="1:23" ht="16.5" x14ac:dyDescent="0.2">
      <c r="A542" s="58">
        <f t="shared" si="38"/>
        <v>10539</v>
      </c>
      <c r="B542" s="58">
        <v>2</v>
      </c>
      <c r="C542" s="58">
        <f t="shared" si="35"/>
        <v>9</v>
      </c>
      <c r="D542" s="58" t="s">
        <v>41</v>
      </c>
      <c r="E542" s="58" t="str">
        <f>HLOOKUP(D542,主线关卡!$H:$M,MATCH(B542&amp;C542,主线关卡!$A:$A,0),FALSE)</f>
        <v>链球鬼兵</v>
      </c>
      <c r="F542" s="58">
        <f>INDEX(主线关卡!D:D,MATCH(主线怪物!B542&amp;主线怪物!C542,主线关卡!A:A,0))</f>
        <v>15</v>
      </c>
      <c r="G542" s="58">
        <f>INDEX(怪物基础属性模板!B:B,MATCH(主线怪物!$F542,怪物基础属性模板!$A:$A,0))*IFERROR(INDEX(怪物属性参数!R:R,MATCH(主线怪物!E542,怪物属性参数!Q:Q,0)),1)</f>
        <v>170</v>
      </c>
      <c r="H542" s="58">
        <f>INDEX(怪物基础属性模板!C:C,MATCH(主线怪物!$F542,怪物基础属性模板!$A:$A,0))*IFERROR(INDEX(怪物属性参数!R:R,MATCH(主线怪物!E542,怪物属性参数!R:R,0)),1)</f>
        <v>75</v>
      </c>
      <c r="I542" s="58">
        <f>INT(INDEX(怪物基础属性模板!D:D,MATCH(主线怪物!$F542,怪物基础属性模板!$A:$A,0))*IFERROR(INDEX(怪物属性参数!R:R,MATCH(主线怪物!E542,怪物属性参数!S:S,0)),1)*INDEX(主线关卡!E:E,MATCH(主线怪物!B542&amp;主线怪物!C542,主线关卡!A:A,0)))</f>
        <v>950</v>
      </c>
      <c r="J542" s="58">
        <v>0</v>
      </c>
      <c r="K542" s="58">
        <v>0</v>
      </c>
      <c r="L542" s="58">
        <v>0</v>
      </c>
      <c r="M542" s="58">
        <v>0</v>
      </c>
      <c r="N542" s="58">
        <v>300</v>
      </c>
      <c r="O542" s="58">
        <v>0</v>
      </c>
      <c r="P542" s="58">
        <v>0</v>
      </c>
      <c r="Q542" s="58">
        <f>IFERROR(INDEX(怪物属性参数!AD:AD,MATCH(主线怪物!E542,怪物属性参数!Q:Q,0)),IF(MOD(A542,2)=0,1303015,1301001))</f>
        <v>1801003</v>
      </c>
      <c r="R542" s="15"/>
      <c r="S542" s="58" t="str">
        <f t="shared" si="36"/>
        <v>0</v>
      </c>
      <c r="T542" s="58">
        <f>IFERROR(INDEX(怪物属性参数!AA:AA,MATCH(主线怪物!E542,怪物属性参数!Q:Q,0)),"0")</f>
        <v>1</v>
      </c>
      <c r="U542" s="58">
        <f>IFERROR(INDEX(怪物属性参数!AB:AB,MATCH(主线怪物!E542,怪物属性参数!Q:Q,0)),"999")</f>
        <v>999</v>
      </c>
      <c r="V542" s="58">
        <f>IFERROR(INDEX(怪物属性参数!AC:AC,MATCH(主线怪物!E542,怪物属性参数!Q:Q,0)),"0")</f>
        <v>3</v>
      </c>
      <c r="W542" s="58" t="str">
        <f t="shared" si="37"/>
        <v>链球鬼兵</v>
      </c>
    </row>
    <row r="543" spans="1:23" ht="16.5" x14ac:dyDescent="0.2">
      <c r="A543" s="58">
        <f t="shared" si="38"/>
        <v>10540</v>
      </c>
      <c r="B543" s="58">
        <v>2</v>
      </c>
      <c r="C543" s="58">
        <f t="shared" si="35"/>
        <v>9</v>
      </c>
      <c r="D543" s="58" t="s">
        <v>38</v>
      </c>
      <c r="E543" s="58" t="str">
        <f>HLOOKUP(D543,主线关卡!$H:$M,MATCH(B543&amp;C543,主线关卡!$A:$A,0),FALSE)</f>
        <v/>
      </c>
      <c r="F543" s="58">
        <f>INDEX(主线关卡!D:D,MATCH(主线怪物!B543&amp;主线怪物!C543,主线关卡!A:A,0))</f>
        <v>15</v>
      </c>
      <c r="G543" s="58">
        <f>INDEX(怪物基础属性模板!B:B,MATCH(主线怪物!$F543,怪物基础属性模板!$A:$A,0))*IFERROR(INDEX(怪物属性参数!R:R,MATCH(主线怪物!E543,怪物属性参数!Q:Q,0)),1)</f>
        <v>170</v>
      </c>
      <c r="H543" s="58">
        <f>INDEX(怪物基础属性模板!C:C,MATCH(主线怪物!$F543,怪物基础属性模板!$A:$A,0))*IFERROR(INDEX(怪物属性参数!R:R,MATCH(主线怪物!E543,怪物属性参数!R:R,0)),1)</f>
        <v>75</v>
      </c>
      <c r="I543" s="58">
        <f>INT(INDEX(怪物基础属性模板!D:D,MATCH(主线怪物!$F543,怪物基础属性模板!$A:$A,0))*IFERROR(INDEX(怪物属性参数!R:R,MATCH(主线怪物!E543,怪物属性参数!S:S,0)),1)*INDEX(主线关卡!E:E,MATCH(主线怪物!B543&amp;主线怪物!C543,主线关卡!A:A,0)))</f>
        <v>950</v>
      </c>
      <c r="J543" s="58">
        <v>0</v>
      </c>
      <c r="K543" s="58">
        <v>0</v>
      </c>
      <c r="L543" s="58">
        <v>0</v>
      </c>
      <c r="M543" s="58">
        <v>0</v>
      </c>
      <c r="N543" s="58">
        <v>300</v>
      </c>
      <c r="O543" s="58">
        <v>0</v>
      </c>
      <c r="P543" s="58">
        <v>0</v>
      </c>
      <c r="Q543" s="58">
        <f>IFERROR(INDEX(怪物属性参数!AD:AD,MATCH(主线怪物!E543,怪物属性参数!Q:Q,0)),IF(MOD(A543,2)=0,1303015,1301001))</f>
        <v>1303015</v>
      </c>
      <c r="R543" s="15"/>
      <c r="S543" s="58" t="str">
        <f t="shared" si="36"/>
        <v>0</v>
      </c>
      <c r="T543" s="58" t="str">
        <f>IFERROR(INDEX(怪物属性参数!AA:AA,MATCH(主线怪物!E543,怪物属性参数!Q:Q,0)),"0")</f>
        <v>0</v>
      </c>
      <c r="U543" s="58" t="str">
        <f>IFERROR(INDEX(怪物属性参数!AB:AB,MATCH(主线怪物!E543,怪物属性参数!Q:Q,0)),"999")</f>
        <v>999</v>
      </c>
      <c r="V543" s="58" t="str">
        <f>IFERROR(INDEX(怪物属性参数!AC:AC,MATCH(主线怪物!E543,怪物属性参数!Q:Q,0)),"0")</f>
        <v>0</v>
      </c>
      <c r="W543" s="58" t="str">
        <f t="shared" si="37"/>
        <v>于禁</v>
      </c>
    </row>
    <row r="544" spans="1:23" ht="16.5" x14ac:dyDescent="0.2">
      <c r="A544" s="58">
        <f t="shared" si="38"/>
        <v>10541</v>
      </c>
      <c r="B544" s="58">
        <v>3</v>
      </c>
      <c r="C544" s="58">
        <v>1</v>
      </c>
      <c r="D544" s="58" t="s">
        <v>39</v>
      </c>
      <c r="E544" s="58" t="str">
        <f>HLOOKUP(D544,主线关卡!$H:$M,MATCH(B544&amp;C544,主线关卡!$A:$A,0),FALSE)</f>
        <v>砍刀鬼兵</v>
      </c>
      <c r="F544" s="58">
        <f>INDEX(主线关卡!D:D,MATCH(主线怪物!B544&amp;主线怪物!C544,主线关卡!A:A,0))</f>
        <v>16</v>
      </c>
      <c r="G544" s="58">
        <f>INDEX(怪物基础属性模板!B:B,MATCH(主线怪物!$F544,怪物基础属性模板!$A:$A,0))*IFERROR(INDEX(怪物属性参数!R:R,MATCH(主线怪物!E544,怪物属性参数!Q:Q,0)),1)</f>
        <v>225</v>
      </c>
      <c r="H544" s="58">
        <f>INDEX(怪物基础属性模板!C:C,MATCH(主线怪物!$F544,怪物基础属性模板!$A:$A,0))*IFERROR(INDEX(怪物属性参数!R:R,MATCH(主线怪物!E544,怪物属性参数!R:R,0)),1)</f>
        <v>92</v>
      </c>
      <c r="I544" s="58">
        <f>INT(INDEX(怪物基础属性模板!D:D,MATCH(主线怪物!$F544,怪物基础属性模板!$A:$A,0))*IFERROR(INDEX(怪物属性参数!R:R,MATCH(主线怪物!E544,怪物属性参数!S:S,0)),1)*INDEX(主线关卡!E:E,MATCH(主线怪物!B544&amp;主线怪物!C544,主线关卡!A:A,0)))</f>
        <v>1060</v>
      </c>
      <c r="J544" s="58">
        <v>0</v>
      </c>
      <c r="K544" s="58">
        <v>0</v>
      </c>
      <c r="L544" s="58">
        <v>0</v>
      </c>
      <c r="M544" s="58">
        <v>0</v>
      </c>
      <c r="N544" s="58">
        <v>300</v>
      </c>
      <c r="O544" s="58">
        <v>0</v>
      </c>
      <c r="P544" s="58">
        <v>0</v>
      </c>
      <c r="Q544" s="58">
        <f>IFERROR(INDEX(怪物属性参数!AD:AD,MATCH(主线怪物!E544,怪物属性参数!Q:Q,0)),IF(MOD(A544,2)=0,1303015,1301001))</f>
        <v>1801001</v>
      </c>
      <c r="R544" s="15"/>
      <c r="S544" s="58" t="str">
        <f t="shared" si="36"/>
        <v>0</v>
      </c>
      <c r="T544" s="58">
        <f>IFERROR(INDEX(怪物属性参数!AA:AA,MATCH(主线怪物!E544,怪物属性参数!Q:Q,0)),"0")</f>
        <v>1</v>
      </c>
      <c r="U544" s="58">
        <f>IFERROR(INDEX(怪物属性参数!AB:AB,MATCH(主线怪物!E544,怪物属性参数!Q:Q,0)),"999")</f>
        <v>999</v>
      </c>
      <c r="V544" s="58">
        <f>IFERROR(INDEX(怪物属性参数!AC:AC,MATCH(主线怪物!E544,怪物属性参数!Q:Q,0)),"0")</f>
        <v>1</v>
      </c>
      <c r="W544" s="58" t="str">
        <f t="shared" si="37"/>
        <v>砍刀鬼兵</v>
      </c>
    </row>
    <row r="545" spans="1:23" ht="16.5" x14ac:dyDescent="0.2">
      <c r="A545" s="58">
        <f t="shared" si="38"/>
        <v>10542</v>
      </c>
      <c r="B545" s="58">
        <v>3</v>
      </c>
      <c r="C545" s="58">
        <v>1</v>
      </c>
      <c r="D545" s="58" t="s">
        <v>36</v>
      </c>
      <c r="E545" s="58" t="str">
        <f>HLOOKUP(D545,主线关卡!$H:$M,MATCH(B545&amp;C545,主线关卡!$A:$A,0),FALSE)</f>
        <v/>
      </c>
      <c r="F545" s="58">
        <f>INDEX(主线关卡!D:D,MATCH(主线怪物!B545&amp;主线怪物!C545,主线关卡!A:A,0))</f>
        <v>16</v>
      </c>
      <c r="G545" s="58">
        <f>INDEX(怪物基础属性模板!B:B,MATCH(主线怪物!$F545,怪物基础属性模板!$A:$A,0))*IFERROR(INDEX(怪物属性参数!R:R,MATCH(主线怪物!E545,怪物属性参数!Q:Q,0)),1)</f>
        <v>225</v>
      </c>
      <c r="H545" s="58">
        <f>INDEX(怪物基础属性模板!C:C,MATCH(主线怪物!$F545,怪物基础属性模板!$A:$A,0))*IFERROR(INDEX(怪物属性参数!R:R,MATCH(主线怪物!E545,怪物属性参数!R:R,0)),1)</f>
        <v>92</v>
      </c>
      <c r="I545" s="58">
        <f>INT(INDEX(怪物基础属性模板!D:D,MATCH(主线怪物!$F545,怪物基础属性模板!$A:$A,0))*IFERROR(INDEX(怪物属性参数!R:R,MATCH(主线怪物!E545,怪物属性参数!S:S,0)),1)*INDEX(主线关卡!E:E,MATCH(主线怪物!B545&amp;主线怪物!C545,主线关卡!A:A,0)))</f>
        <v>1060</v>
      </c>
      <c r="J545" s="58">
        <v>0</v>
      </c>
      <c r="K545" s="58">
        <v>0</v>
      </c>
      <c r="L545" s="58">
        <v>0</v>
      </c>
      <c r="M545" s="58">
        <v>0</v>
      </c>
      <c r="N545" s="58">
        <v>300</v>
      </c>
      <c r="O545" s="58">
        <v>0</v>
      </c>
      <c r="P545" s="58">
        <v>0</v>
      </c>
      <c r="Q545" s="58">
        <f>IFERROR(INDEX(怪物属性参数!AD:AD,MATCH(主线怪物!E545,怪物属性参数!Q:Q,0)),IF(MOD(A545,2)=0,1303015,1301001))</f>
        <v>1303015</v>
      </c>
      <c r="R545" s="15"/>
      <c r="S545" s="58" t="str">
        <f t="shared" si="36"/>
        <v>0</v>
      </c>
      <c r="T545" s="58" t="str">
        <f>IFERROR(INDEX(怪物属性参数!AA:AA,MATCH(主线怪物!E545,怪物属性参数!Q:Q,0)),"0")</f>
        <v>0</v>
      </c>
      <c r="U545" s="58" t="str">
        <f>IFERROR(INDEX(怪物属性参数!AB:AB,MATCH(主线怪物!E545,怪物属性参数!Q:Q,0)),"999")</f>
        <v>999</v>
      </c>
      <c r="V545" s="58" t="str">
        <f>IFERROR(INDEX(怪物属性参数!AC:AC,MATCH(主线怪物!E545,怪物属性参数!Q:Q,0)),"0")</f>
        <v>0</v>
      </c>
      <c r="W545" s="58" t="str">
        <f t="shared" si="37"/>
        <v>于禁</v>
      </c>
    </row>
    <row r="546" spans="1:23" ht="16.5" x14ac:dyDescent="0.2">
      <c r="A546" s="58">
        <f t="shared" si="38"/>
        <v>10543</v>
      </c>
      <c r="B546" s="58">
        <v>3</v>
      </c>
      <c r="C546" s="58">
        <v>1</v>
      </c>
      <c r="D546" s="58" t="s">
        <v>40</v>
      </c>
      <c r="E546" s="58" t="str">
        <f>HLOOKUP(D546,主线关卡!$H:$M,MATCH(B546&amp;C546,主线关卡!$A:$A,0),FALSE)</f>
        <v>链球鬼兵</v>
      </c>
      <c r="F546" s="58">
        <f>INDEX(主线关卡!D:D,MATCH(主线怪物!B546&amp;主线怪物!C546,主线关卡!A:A,0))</f>
        <v>16</v>
      </c>
      <c r="G546" s="58">
        <f>INDEX(怪物基础属性模板!B:B,MATCH(主线怪物!$F546,怪物基础属性模板!$A:$A,0))*IFERROR(INDEX(怪物属性参数!R:R,MATCH(主线怪物!E546,怪物属性参数!Q:Q,0)),1)</f>
        <v>225</v>
      </c>
      <c r="H546" s="58">
        <f>INDEX(怪物基础属性模板!C:C,MATCH(主线怪物!$F546,怪物基础属性模板!$A:$A,0))*IFERROR(INDEX(怪物属性参数!R:R,MATCH(主线怪物!E546,怪物属性参数!R:R,0)),1)</f>
        <v>92</v>
      </c>
      <c r="I546" s="58">
        <f>INT(INDEX(怪物基础属性模板!D:D,MATCH(主线怪物!$F546,怪物基础属性模板!$A:$A,0))*IFERROR(INDEX(怪物属性参数!R:R,MATCH(主线怪物!E546,怪物属性参数!S:S,0)),1)*INDEX(主线关卡!E:E,MATCH(主线怪物!B546&amp;主线怪物!C546,主线关卡!A:A,0)))</f>
        <v>1060</v>
      </c>
      <c r="J546" s="58">
        <v>0</v>
      </c>
      <c r="K546" s="58">
        <v>0</v>
      </c>
      <c r="L546" s="58">
        <v>0</v>
      </c>
      <c r="M546" s="58">
        <v>0</v>
      </c>
      <c r="N546" s="58">
        <v>300</v>
      </c>
      <c r="O546" s="58">
        <v>0</v>
      </c>
      <c r="P546" s="58">
        <v>0</v>
      </c>
      <c r="Q546" s="58">
        <f>IFERROR(INDEX(怪物属性参数!AD:AD,MATCH(主线怪物!E546,怪物属性参数!Q:Q,0)),IF(MOD(A546,2)=0,1303015,1301001))</f>
        <v>1801003</v>
      </c>
      <c r="R546" s="15"/>
      <c r="S546" s="58" t="str">
        <f t="shared" si="36"/>
        <v>0</v>
      </c>
      <c r="T546" s="58">
        <f>IFERROR(INDEX(怪物属性参数!AA:AA,MATCH(主线怪物!E546,怪物属性参数!Q:Q,0)),"0")</f>
        <v>1</v>
      </c>
      <c r="U546" s="58">
        <f>IFERROR(INDEX(怪物属性参数!AB:AB,MATCH(主线怪物!E546,怪物属性参数!Q:Q,0)),"999")</f>
        <v>999</v>
      </c>
      <c r="V546" s="58">
        <f>IFERROR(INDEX(怪物属性参数!AC:AC,MATCH(主线怪物!E546,怪物属性参数!Q:Q,0)),"0")</f>
        <v>3</v>
      </c>
      <c r="W546" s="58" t="str">
        <f t="shared" si="37"/>
        <v>链球鬼兵</v>
      </c>
    </row>
    <row r="547" spans="1:23" ht="16.5" x14ac:dyDescent="0.2">
      <c r="A547" s="58">
        <f t="shared" si="38"/>
        <v>10544</v>
      </c>
      <c r="B547" s="58">
        <v>3</v>
      </c>
      <c r="C547" s="58">
        <v>1</v>
      </c>
      <c r="D547" s="58" t="s">
        <v>37</v>
      </c>
      <c r="E547" s="58" t="str">
        <f>HLOOKUP(D547,主线关卡!$H:$M,MATCH(B547&amp;C547,主线关卡!$A:$A,0),FALSE)</f>
        <v/>
      </c>
      <c r="F547" s="58">
        <f>INDEX(主线关卡!D:D,MATCH(主线怪物!B547&amp;主线怪物!C547,主线关卡!A:A,0))</f>
        <v>16</v>
      </c>
      <c r="G547" s="58">
        <f>INDEX(怪物基础属性模板!B:B,MATCH(主线怪物!$F547,怪物基础属性模板!$A:$A,0))*IFERROR(INDEX(怪物属性参数!R:R,MATCH(主线怪物!E547,怪物属性参数!Q:Q,0)),1)</f>
        <v>225</v>
      </c>
      <c r="H547" s="58">
        <f>INDEX(怪物基础属性模板!C:C,MATCH(主线怪物!$F547,怪物基础属性模板!$A:$A,0))*IFERROR(INDEX(怪物属性参数!R:R,MATCH(主线怪物!E547,怪物属性参数!R:R,0)),1)</f>
        <v>92</v>
      </c>
      <c r="I547" s="58">
        <f>INT(INDEX(怪物基础属性模板!D:D,MATCH(主线怪物!$F547,怪物基础属性模板!$A:$A,0))*IFERROR(INDEX(怪物属性参数!R:R,MATCH(主线怪物!E547,怪物属性参数!S:S,0)),1)*INDEX(主线关卡!E:E,MATCH(主线怪物!B547&amp;主线怪物!C547,主线关卡!A:A,0)))</f>
        <v>1060</v>
      </c>
      <c r="J547" s="58">
        <v>0</v>
      </c>
      <c r="K547" s="58">
        <v>0</v>
      </c>
      <c r="L547" s="58">
        <v>0</v>
      </c>
      <c r="M547" s="58">
        <v>0</v>
      </c>
      <c r="N547" s="58">
        <v>300</v>
      </c>
      <c r="O547" s="58">
        <v>0</v>
      </c>
      <c r="P547" s="58">
        <v>0</v>
      </c>
      <c r="Q547" s="58">
        <f>IFERROR(INDEX(怪物属性参数!AD:AD,MATCH(主线怪物!E547,怪物属性参数!Q:Q,0)),IF(MOD(A547,2)=0,1303015,1301001))</f>
        <v>1303015</v>
      </c>
      <c r="R547" s="15"/>
      <c r="S547" s="58" t="str">
        <f t="shared" si="36"/>
        <v>0</v>
      </c>
      <c r="T547" s="58" t="str">
        <f>IFERROR(INDEX(怪物属性参数!AA:AA,MATCH(主线怪物!E547,怪物属性参数!Q:Q,0)),"0")</f>
        <v>0</v>
      </c>
      <c r="U547" s="58" t="str">
        <f>IFERROR(INDEX(怪物属性参数!AB:AB,MATCH(主线怪物!E547,怪物属性参数!Q:Q,0)),"999")</f>
        <v>999</v>
      </c>
      <c r="V547" s="58" t="str">
        <f>IFERROR(INDEX(怪物属性参数!AC:AC,MATCH(主线怪物!E547,怪物属性参数!Q:Q,0)),"0")</f>
        <v>0</v>
      </c>
      <c r="W547" s="58" t="str">
        <f t="shared" si="37"/>
        <v>于禁</v>
      </c>
    </row>
    <row r="548" spans="1:23" ht="16.5" x14ac:dyDescent="0.2">
      <c r="A548" s="58">
        <f t="shared" si="38"/>
        <v>10545</v>
      </c>
      <c r="B548" s="58">
        <v>3</v>
      </c>
      <c r="C548" s="58">
        <v>1</v>
      </c>
      <c r="D548" s="58" t="s">
        <v>41</v>
      </c>
      <c r="E548" s="58" t="str">
        <f>HLOOKUP(D548,主线关卡!$H:$M,MATCH(B548&amp;C548,主线关卡!$A:$A,0),FALSE)</f>
        <v>双刃鬼兵</v>
      </c>
      <c r="F548" s="58">
        <f>INDEX(主线关卡!D:D,MATCH(主线怪物!B548&amp;主线怪物!C548,主线关卡!A:A,0))</f>
        <v>16</v>
      </c>
      <c r="G548" s="58">
        <f>INDEX(怪物基础属性模板!B:B,MATCH(主线怪物!$F548,怪物基础属性模板!$A:$A,0))*IFERROR(INDEX(怪物属性参数!R:R,MATCH(主线怪物!E548,怪物属性参数!Q:Q,0)),1)</f>
        <v>225</v>
      </c>
      <c r="H548" s="58">
        <f>INDEX(怪物基础属性模板!C:C,MATCH(主线怪物!$F548,怪物基础属性模板!$A:$A,0))*IFERROR(INDEX(怪物属性参数!R:R,MATCH(主线怪物!E548,怪物属性参数!R:R,0)),1)</f>
        <v>92</v>
      </c>
      <c r="I548" s="58">
        <f>INT(INDEX(怪物基础属性模板!D:D,MATCH(主线怪物!$F548,怪物基础属性模板!$A:$A,0))*IFERROR(INDEX(怪物属性参数!R:R,MATCH(主线怪物!E548,怪物属性参数!S:S,0)),1)*INDEX(主线关卡!E:E,MATCH(主线怪物!B548&amp;主线怪物!C548,主线关卡!A:A,0)))</f>
        <v>1060</v>
      </c>
      <c r="J548" s="58">
        <v>0</v>
      </c>
      <c r="K548" s="58">
        <v>0</v>
      </c>
      <c r="L548" s="58">
        <v>0</v>
      </c>
      <c r="M548" s="58">
        <v>0</v>
      </c>
      <c r="N548" s="58">
        <v>300</v>
      </c>
      <c r="O548" s="58">
        <v>0</v>
      </c>
      <c r="P548" s="58">
        <v>0</v>
      </c>
      <c r="Q548" s="58">
        <f>IFERROR(INDEX(怪物属性参数!AD:AD,MATCH(主线怪物!E548,怪物属性参数!Q:Q,0)),IF(MOD(A548,2)=0,1303015,1301001))</f>
        <v>1801002</v>
      </c>
      <c r="R548" s="15"/>
      <c r="S548" s="58" t="str">
        <f t="shared" si="36"/>
        <v>0</v>
      </c>
      <c r="T548" s="58">
        <f>IFERROR(INDEX(怪物属性参数!AA:AA,MATCH(主线怪物!E548,怪物属性参数!Q:Q,0)),"0")</f>
        <v>1</v>
      </c>
      <c r="U548" s="58">
        <f>IFERROR(INDEX(怪物属性参数!AB:AB,MATCH(主线怪物!E548,怪物属性参数!Q:Q,0)),"999")</f>
        <v>999</v>
      </c>
      <c r="V548" s="58">
        <f>IFERROR(INDEX(怪物属性参数!AC:AC,MATCH(主线怪物!E548,怪物属性参数!Q:Q,0)),"0")</f>
        <v>2</v>
      </c>
      <c r="W548" s="58" t="str">
        <f t="shared" si="37"/>
        <v>双刃鬼兵</v>
      </c>
    </row>
    <row r="549" spans="1:23" ht="16.5" x14ac:dyDescent="0.2">
      <c r="A549" s="58">
        <f t="shared" si="38"/>
        <v>10546</v>
      </c>
      <c r="B549" s="58">
        <v>3</v>
      </c>
      <c r="C549" s="58">
        <v>1</v>
      </c>
      <c r="D549" s="58" t="s">
        <v>38</v>
      </c>
      <c r="E549" s="58" t="str">
        <f>HLOOKUP(D549,主线关卡!$H:$M,MATCH(B549&amp;C549,主线关卡!$A:$A,0),FALSE)</f>
        <v/>
      </c>
      <c r="F549" s="58">
        <f>INDEX(主线关卡!D:D,MATCH(主线怪物!B549&amp;主线怪物!C549,主线关卡!A:A,0))</f>
        <v>16</v>
      </c>
      <c r="G549" s="58">
        <f>INDEX(怪物基础属性模板!B:B,MATCH(主线怪物!$F549,怪物基础属性模板!$A:$A,0))*IFERROR(INDEX(怪物属性参数!R:R,MATCH(主线怪物!E549,怪物属性参数!Q:Q,0)),1)</f>
        <v>225</v>
      </c>
      <c r="H549" s="58">
        <f>INDEX(怪物基础属性模板!C:C,MATCH(主线怪物!$F549,怪物基础属性模板!$A:$A,0))*IFERROR(INDEX(怪物属性参数!R:R,MATCH(主线怪物!E549,怪物属性参数!R:R,0)),1)</f>
        <v>92</v>
      </c>
      <c r="I549" s="58">
        <f>INT(INDEX(怪物基础属性模板!D:D,MATCH(主线怪物!$F549,怪物基础属性模板!$A:$A,0))*IFERROR(INDEX(怪物属性参数!R:R,MATCH(主线怪物!E549,怪物属性参数!S:S,0)),1)*INDEX(主线关卡!E:E,MATCH(主线怪物!B549&amp;主线怪物!C549,主线关卡!A:A,0)))</f>
        <v>1060</v>
      </c>
      <c r="J549" s="58">
        <v>0</v>
      </c>
      <c r="K549" s="58">
        <v>0</v>
      </c>
      <c r="L549" s="58">
        <v>0</v>
      </c>
      <c r="M549" s="58">
        <v>0</v>
      </c>
      <c r="N549" s="58">
        <v>300</v>
      </c>
      <c r="O549" s="58">
        <v>0</v>
      </c>
      <c r="P549" s="58">
        <v>0</v>
      </c>
      <c r="Q549" s="58">
        <f>IFERROR(INDEX(怪物属性参数!AD:AD,MATCH(主线怪物!E549,怪物属性参数!Q:Q,0)),IF(MOD(A549,2)=0,1303015,1301001))</f>
        <v>1303015</v>
      </c>
      <c r="R549" s="15"/>
      <c r="S549" s="58" t="str">
        <f t="shared" si="36"/>
        <v>0</v>
      </c>
      <c r="T549" s="58" t="str">
        <f>IFERROR(INDEX(怪物属性参数!AA:AA,MATCH(主线怪物!E549,怪物属性参数!Q:Q,0)),"0")</f>
        <v>0</v>
      </c>
      <c r="U549" s="58" t="str">
        <f>IFERROR(INDEX(怪物属性参数!AB:AB,MATCH(主线怪物!E549,怪物属性参数!Q:Q,0)),"999")</f>
        <v>999</v>
      </c>
      <c r="V549" s="58" t="str">
        <f>IFERROR(INDEX(怪物属性参数!AC:AC,MATCH(主线怪物!E549,怪物属性参数!Q:Q,0)),"0")</f>
        <v>0</v>
      </c>
      <c r="W549" s="58" t="str">
        <f t="shared" si="37"/>
        <v>于禁</v>
      </c>
    </row>
    <row r="550" spans="1:23" ht="16.5" x14ac:dyDescent="0.2">
      <c r="A550" s="58">
        <f t="shared" si="38"/>
        <v>10547</v>
      </c>
      <c r="B550" s="58">
        <v>3</v>
      </c>
      <c r="C550" s="58">
        <f>C544+1</f>
        <v>2</v>
      </c>
      <c r="D550" s="58" t="s">
        <v>39</v>
      </c>
      <c r="E550" s="58" t="str">
        <f>HLOOKUP(D550,主线关卡!$H:$M,MATCH(B550&amp;C550,主线关卡!$A:$A,0),FALSE)</f>
        <v>砍刀鬼兵</v>
      </c>
      <c r="F550" s="58">
        <f>INDEX(主线关卡!D:D,MATCH(主线怪物!B550&amp;主线怪物!C550,主线关卡!A:A,0))</f>
        <v>17</v>
      </c>
      <c r="G550" s="58">
        <f>INDEX(怪物基础属性模板!B:B,MATCH(主线怪物!$F550,怪物基础属性模板!$A:$A,0))*IFERROR(INDEX(怪物属性参数!R:R,MATCH(主线怪物!E550,怪物属性参数!Q:Q,0)),1)</f>
        <v>239</v>
      </c>
      <c r="H550" s="58">
        <f>INDEX(怪物基础属性模板!C:C,MATCH(主线怪物!$F550,怪物基础属性模板!$A:$A,0))*IFERROR(INDEX(怪物属性参数!R:R,MATCH(主线怪物!E550,怪物属性参数!R:R,0)),1)</f>
        <v>99</v>
      </c>
      <c r="I550" s="58">
        <f>INT(INDEX(怪物基础属性模板!D:D,MATCH(主线怪物!$F550,怪物基础属性模板!$A:$A,0))*IFERROR(INDEX(怪物属性参数!R:R,MATCH(主线怪物!E550,怪物属性参数!S:S,0)),1)*INDEX(主线关卡!E:E,MATCH(主线怪物!B550&amp;主线怪物!C550,主线关卡!A:A,0)))</f>
        <v>1116</v>
      </c>
      <c r="J550" s="58">
        <v>0</v>
      </c>
      <c r="K550" s="58">
        <v>0</v>
      </c>
      <c r="L550" s="58">
        <v>0</v>
      </c>
      <c r="M550" s="58">
        <v>0</v>
      </c>
      <c r="N550" s="58">
        <v>300</v>
      </c>
      <c r="O550" s="58">
        <v>0</v>
      </c>
      <c r="P550" s="58">
        <v>0</v>
      </c>
      <c r="Q550" s="58">
        <f>IFERROR(INDEX(怪物属性参数!AD:AD,MATCH(主线怪物!E550,怪物属性参数!Q:Q,0)),IF(MOD(A550,2)=0,1303015,1301001))</f>
        <v>1801001</v>
      </c>
      <c r="R550" s="15"/>
      <c r="S550" s="58" t="str">
        <f t="shared" si="36"/>
        <v>0</v>
      </c>
      <c r="T550" s="58">
        <f>IFERROR(INDEX(怪物属性参数!AA:AA,MATCH(主线怪物!E550,怪物属性参数!Q:Q,0)),"0")</f>
        <v>1</v>
      </c>
      <c r="U550" s="58">
        <f>IFERROR(INDEX(怪物属性参数!AB:AB,MATCH(主线怪物!E550,怪物属性参数!Q:Q,0)),"999")</f>
        <v>999</v>
      </c>
      <c r="V550" s="58">
        <f>IFERROR(INDEX(怪物属性参数!AC:AC,MATCH(主线怪物!E550,怪物属性参数!Q:Q,0)),"0")</f>
        <v>1</v>
      </c>
      <c r="W550" s="58" t="str">
        <f t="shared" si="37"/>
        <v>砍刀鬼兵</v>
      </c>
    </row>
    <row r="551" spans="1:23" ht="16.5" x14ac:dyDescent="0.2">
      <c r="A551" s="58">
        <f t="shared" si="38"/>
        <v>10548</v>
      </c>
      <c r="B551" s="58">
        <v>3</v>
      </c>
      <c r="C551" s="58">
        <f t="shared" ref="C551:C614" si="39">C545+1</f>
        <v>2</v>
      </c>
      <c r="D551" s="58" t="s">
        <v>36</v>
      </c>
      <c r="E551" s="58" t="str">
        <f>HLOOKUP(D551,主线关卡!$H:$M,MATCH(B551&amp;C551,主线关卡!$A:$A,0),FALSE)</f>
        <v/>
      </c>
      <c r="F551" s="58">
        <f>INDEX(主线关卡!D:D,MATCH(主线怪物!B551&amp;主线怪物!C551,主线关卡!A:A,0))</f>
        <v>17</v>
      </c>
      <c r="G551" s="58">
        <f>INDEX(怪物基础属性模板!B:B,MATCH(主线怪物!$F551,怪物基础属性模板!$A:$A,0))*IFERROR(INDEX(怪物属性参数!R:R,MATCH(主线怪物!E551,怪物属性参数!Q:Q,0)),1)</f>
        <v>239</v>
      </c>
      <c r="H551" s="58">
        <f>INDEX(怪物基础属性模板!C:C,MATCH(主线怪物!$F551,怪物基础属性模板!$A:$A,0))*IFERROR(INDEX(怪物属性参数!R:R,MATCH(主线怪物!E551,怪物属性参数!R:R,0)),1)</f>
        <v>99</v>
      </c>
      <c r="I551" s="58">
        <f>INT(INDEX(怪物基础属性模板!D:D,MATCH(主线怪物!$F551,怪物基础属性模板!$A:$A,0))*IFERROR(INDEX(怪物属性参数!R:R,MATCH(主线怪物!E551,怪物属性参数!S:S,0)),1)*INDEX(主线关卡!E:E,MATCH(主线怪物!B551&amp;主线怪物!C551,主线关卡!A:A,0)))</f>
        <v>1116</v>
      </c>
      <c r="J551" s="58">
        <v>0</v>
      </c>
      <c r="K551" s="58">
        <v>0</v>
      </c>
      <c r="L551" s="58">
        <v>0</v>
      </c>
      <c r="M551" s="58">
        <v>0</v>
      </c>
      <c r="N551" s="58">
        <v>300</v>
      </c>
      <c r="O551" s="58">
        <v>0</v>
      </c>
      <c r="P551" s="58">
        <v>0</v>
      </c>
      <c r="Q551" s="58">
        <f>IFERROR(INDEX(怪物属性参数!AD:AD,MATCH(主线怪物!E551,怪物属性参数!Q:Q,0)),IF(MOD(A551,2)=0,1303015,1301001))</f>
        <v>1303015</v>
      </c>
      <c r="R551" s="15"/>
      <c r="S551" s="58" t="str">
        <f t="shared" si="36"/>
        <v>0</v>
      </c>
      <c r="T551" s="58" t="str">
        <f>IFERROR(INDEX(怪物属性参数!AA:AA,MATCH(主线怪物!E551,怪物属性参数!Q:Q,0)),"0")</f>
        <v>0</v>
      </c>
      <c r="U551" s="58" t="str">
        <f>IFERROR(INDEX(怪物属性参数!AB:AB,MATCH(主线怪物!E551,怪物属性参数!Q:Q,0)),"999")</f>
        <v>999</v>
      </c>
      <c r="V551" s="58" t="str">
        <f>IFERROR(INDEX(怪物属性参数!AC:AC,MATCH(主线怪物!E551,怪物属性参数!Q:Q,0)),"0")</f>
        <v>0</v>
      </c>
      <c r="W551" s="58" t="str">
        <f t="shared" si="37"/>
        <v>于禁</v>
      </c>
    </row>
    <row r="552" spans="1:23" ht="16.5" x14ac:dyDescent="0.2">
      <c r="A552" s="58">
        <f t="shared" si="38"/>
        <v>10549</v>
      </c>
      <c r="B552" s="58">
        <v>3</v>
      </c>
      <c r="C552" s="58">
        <f t="shared" si="39"/>
        <v>2</v>
      </c>
      <c r="D552" s="58" t="s">
        <v>40</v>
      </c>
      <c r="E552" s="58" t="str">
        <f>HLOOKUP(D552,主线关卡!$H:$M,MATCH(B552&amp;C552,主线关卡!$A:$A,0),FALSE)</f>
        <v>伏尸将军</v>
      </c>
      <c r="F552" s="58">
        <f>INDEX(主线关卡!D:D,MATCH(主线怪物!B552&amp;主线怪物!C552,主线关卡!A:A,0))</f>
        <v>17</v>
      </c>
      <c r="G552" s="58">
        <f>INDEX(怪物基础属性模板!B:B,MATCH(主线怪物!$F552,怪物基础属性模板!$A:$A,0))*IFERROR(INDEX(怪物属性参数!R:R,MATCH(主线怪物!E552,怪物属性参数!Q:Q,0)),1)</f>
        <v>239</v>
      </c>
      <c r="H552" s="58">
        <f>INDEX(怪物基础属性模板!C:C,MATCH(主线怪物!$F552,怪物基础属性模板!$A:$A,0))*IFERROR(INDEX(怪物属性参数!R:R,MATCH(主线怪物!E552,怪物属性参数!R:R,0)),1)</f>
        <v>99</v>
      </c>
      <c r="I552" s="58">
        <f>INT(INDEX(怪物基础属性模板!D:D,MATCH(主线怪物!$F552,怪物基础属性模板!$A:$A,0))*IFERROR(INDEX(怪物属性参数!R:R,MATCH(主线怪物!E552,怪物属性参数!S:S,0)),1)*INDEX(主线关卡!E:E,MATCH(主线怪物!B552&amp;主线怪物!C552,主线关卡!A:A,0)))</f>
        <v>1116</v>
      </c>
      <c r="J552" s="58">
        <v>0</v>
      </c>
      <c r="K552" s="58">
        <v>0</v>
      </c>
      <c r="L552" s="58">
        <v>0</v>
      </c>
      <c r="M552" s="58">
        <v>0</v>
      </c>
      <c r="N552" s="58">
        <v>300</v>
      </c>
      <c r="O552" s="58">
        <v>0</v>
      </c>
      <c r="P552" s="58">
        <v>0</v>
      </c>
      <c r="Q552" s="58" t="str">
        <f>IFERROR(INDEX(怪物属性参数!AD:AD,MATCH(主线怪物!E552,怪物属性参数!Q:Q,0)),IF(MOD(A552,2)=0,1303015,1301001))</f>
        <v>1801008#1802008</v>
      </c>
      <c r="R552" s="15"/>
      <c r="S552" s="58" t="str">
        <f t="shared" si="36"/>
        <v>0</v>
      </c>
      <c r="T552" s="58">
        <f>IFERROR(INDEX(怪物属性参数!AA:AA,MATCH(主线怪物!E552,怪物属性参数!Q:Q,0)),"0")</f>
        <v>1</v>
      </c>
      <c r="U552" s="58">
        <f>IFERROR(INDEX(怪物属性参数!AB:AB,MATCH(主线怪物!E552,怪物属性参数!Q:Q,0)),"999")</f>
        <v>999</v>
      </c>
      <c r="V552" s="58">
        <f>IFERROR(INDEX(怪物属性参数!AC:AC,MATCH(主线怪物!E552,怪物属性参数!Q:Q,0)),"0")</f>
        <v>1</v>
      </c>
      <c r="W552" s="58" t="str">
        <f t="shared" si="37"/>
        <v>伏尸将军</v>
      </c>
    </row>
    <row r="553" spans="1:23" ht="16.5" x14ac:dyDescent="0.2">
      <c r="A553" s="58">
        <f t="shared" si="38"/>
        <v>10550</v>
      </c>
      <c r="B553" s="58">
        <v>3</v>
      </c>
      <c r="C553" s="58">
        <f t="shared" si="39"/>
        <v>2</v>
      </c>
      <c r="D553" s="58" t="s">
        <v>37</v>
      </c>
      <c r="E553" s="58" t="str">
        <f>HLOOKUP(D553,主线关卡!$H:$M,MATCH(B553&amp;C553,主线关卡!$A:$A,0),FALSE)</f>
        <v/>
      </c>
      <c r="F553" s="58">
        <f>INDEX(主线关卡!D:D,MATCH(主线怪物!B553&amp;主线怪物!C553,主线关卡!A:A,0))</f>
        <v>17</v>
      </c>
      <c r="G553" s="58">
        <f>INDEX(怪物基础属性模板!B:B,MATCH(主线怪物!$F553,怪物基础属性模板!$A:$A,0))*IFERROR(INDEX(怪物属性参数!R:R,MATCH(主线怪物!E553,怪物属性参数!Q:Q,0)),1)</f>
        <v>239</v>
      </c>
      <c r="H553" s="58">
        <f>INDEX(怪物基础属性模板!C:C,MATCH(主线怪物!$F553,怪物基础属性模板!$A:$A,0))*IFERROR(INDEX(怪物属性参数!R:R,MATCH(主线怪物!E553,怪物属性参数!R:R,0)),1)</f>
        <v>99</v>
      </c>
      <c r="I553" s="58">
        <f>INT(INDEX(怪物基础属性模板!D:D,MATCH(主线怪物!$F553,怪物基础属性模板!$A:$A,0))*IFERROR(INDEX(怪物属性参数!R:R,MATCH(主线怪物!E553,怪物属性参数!S:S,0)),1)*INDEX(主线关卡!E:E,MATCH(主线怪物!B553&amp;主线怪物!C553,主线关卡!A:A,0)))</f>
        <v>1116</v>
      </c>
      <c r="J553" s="58">
        <v>0</v>
      </c>
      <c r="K553" s="58">
        <v>0</v>
      </c>
      <c r="L553" s="58">
        <v>0</v>
      </c>
      <c r="M553" s="58">
        <v>0</v>
      </c>
      <c r="N553" s="58">
        <v>300</v>
      </c>
      <c r="O553" s="58">
        <v>0</v>
      </c>
      <c r="P553" s="58">
        <v>0</v>
      </c>
      <c r="Q553" s="58">
        <f>IFERROR(INDEX(怪物属性参数!AD:AD,MATCH(主线怪物!E553,怪物属性参数!Q:Q,0)),IF(MOD(A553,2)=0,1303015,1301001))</f>
        <v>1303015</v>
      </c>
      <c r="R553" s="15"/>
      <c r="S553" s="58" t="str">
        <f t="shared" si="36"/>
        <v>0</v>
      </c>
      <c r="T553" s="58" t="str">
        <f>IFERROR(INDEX(怪物属性参数!AA:AA,MATCH(主线怪物!E553,怪物属性参数!Q:Q,0)),"0")</f>
        <v>0</v>
      </c>
      <c r="U553" s="58" t="str">
        <f>IFERROR(INDEX(怪物属性参数!AB:AB,MATCH(主线怪物!E553,怪物属性参数!Q:Q,0)),"999")</f>
        <v>999</v>
      </c>
      <c r="V553" s="58" t="str">
        <f>IFERROR(INDEX(怪物属性参数!AC:AC,MATCH(主线怪物!E553,怪物属性参数!Q:Q,0)),"0")</f>
        <v>0</v>
      </c>
      <c r="W553" s="58" t="str">
        <f t="shared" si="37"/>
        <v>于禁</v>
      </c>
    </row>
    <row r="554" spans="1:23" ht="16.5" x14ac:dyDescent="0.2">
      <c r="A554" s="58">
        <f t="shared" si="38"/>
        <v>10551</v>
      </c>
      <c r="B554" s="58">
        <v>3</v>
      </c>
      <c r="C554" s="58">
        <f t="shared" si="39"/>
        <v>2</v>
      </c>
      <c r="D554" s="58" t="s">
        <v>41</v>
      </c>
      <c r="E554" s="58" t="str">
        <f>HLOOKUP(D554,主线关卡!$H:$M,MATCH(B554&amp;C554,主线关卡!$A:$A,0),FALSE)</f>
        <v>砍刀鬼兵</v>
      </c>
      <c r="F554" s="58">
        <f>INDEX(主线关卡!D:D,MATCH(主线怪物!B554&amp;主线怪物!C554,主线关卡!A:A,0))</f>
        <v>17</v>
      </c>
      <c r="G554" s="58">
        <f>INDEX(怪物基础属性模板!B:B,MATCH(主线怪物!$F554,怪物基础属性模板!$A:$A,0))*IFERROR(INDEX(怪物属性参数!R:R,MATCH(主线怪物!E554,怪物属性参数!Q:Q,0)),1)</f>
        <v>239</v>
      </c>
      <c r="H554" s="58">
        <f>INDEX(怪物基础属性模板!C:C,MATCH(主线怪物!$F554,怪物基础属性模板!$A:$A,0))*IFERROR(INDEX(怪物属性参数!R:R,MATCH(主线怪物!E554,怪物属性参数!R:R,0)),1)</f>
        <v>99</v>
      </c>
      <c r="I554" s="58">
        <f>INT(INDEX(怪物基础属性模板!D:D,MATCH(主线怪物!$F554,怪物基础属性模板!$A:$A,0))*IFERROR(INDEX(怪物属性参数!R:R,MATCH(主线怪物!E554,怪物属性参数!S:S,0)),1)*INDEX(主线关卡!E:E,MATCH(主线怪物!B554&amp;主线怪物!C554,主线关卡!A:A,0)))</f>
        <v>1116</v>
      </c>
      <c r="J554" s="58">
        <v>0</v>
      </c>
      <c r="K554" s="58">
        <v>0</v>
      </c>
      <c r="L554" s="58">
        <v>0</v>
      </c>
      <c r="M554" s="58">
        <v>0</v>
      </c>
      <c r="N554" s="58">
        <v>300</v>
      </c>
      <c r="O554" s="58">
        <v>0</v>
      </c>
      <c r="P554" s="58">
        <v>0</v>
      </c>
      <c r="Q554" s="58">
        <f>IFERROR(INDEX(怪物属性参数!AD:AD,MATCH(主线怪物!E554,怪物属性参数!Q:Q,0)),IF(MOD(A554,2)=0,1303015,1301001))</f>
        <v>1801001</v>
      </c>
      <c r="R554" s="15"/>
      <c r="S554" s="58" t="str">
        <f t="shared" si="36"/>
        <v>0</v>
      </c>
      <c r="T554" s="58">
        <f>IFERROR(INDEX(怪物属性参数!AA:AA,MATCH(主线怪物!E554,怪物属性参数!Q:Q,0)),"0")</f>
        <v>1</v>
      </c>
      <c r="U554" s="58">
        <f>IFERROR(INDEX(怪物属性参数!AB:AB,MATCH(主线怪物!E554,怪物属性参数!Q:Q,0)),"999")</f>
        <v>999</v>
      </c>
      <c r="V554" s="58">
        <f>IFERROR(INDEX(怪物属性参数!AC:AC,MATCH(主线怪物!E554,怪物属性参数!Q:Q,0)),"0")</f>
        <v>1</v>
      </c>
      <c r="W554" s="58" t="str">
        <f t="shared" si="37"/>
        <v>砍刀鬼兵</v>
      </c>
    </row>
    <row r="555" spans="1:23" ht="16.5" x14ac:dyDescent="0.2">
      <c r="A555" s="58">
        <f t="shared" si="38"/>
        <v>10552</v>
      </c>
      <c r="B555" s="58">
        <v>3</v>
      </c>
      <c r="C555" s="58">
        <f t="shared" si="39"/>
        <v>2</v>
      </c>
      <c r="D555" s="58" t="s">
        <v>38</v>
      </c>
      <c r="E555" s="58" t="str">
        <f>HLOOKUP(D555,主线关卡!$H:$M,MATCH(B555&amp;C555,主线关卡!$A:$A,0),FALSE)</f>
        <v/>
      </c>
      <c r="F555" s="58">
        <f>INDEX(主线关卡!D:D,MATCH(主线怪物!B555&amp;主线怪物!C555,主线关卡!A:A,0))</f>
        <v>17</v>
      </c>
      <c r="G555" s="58">
        <f>INDEX(怪物基础属性模板!B:B,MATCH(主线怪物!$F555,怪物基础属性模板!$A:$A,0))*IFERROR(INDEX(怪物属性参数!R:R,MATCH(主线怪物!E555,怪物属性参数!Q:Q,0)),1)</f>
        <v>239</v>
      </c>
      <c r="H555" s="58">
        <f>INDEX(怪物基础属性模板!C:C,MATCH(主线怪物!$F555,怪物基础属性模板!$A:$A,0))*IFERROR(INDEX(怪物属性参数!R:R,MATCH(主线怪物!E555,怪物属性参数!R:R,0)),1)</f>
        <v>99</v>
      </c>
      <c r="I555" s="58">
        <f>INT(INDEX(怪物基础属性模板!D:D,MATCH(主线怪物!$F555,怪物基础属性模板!$A:$A,0))*IFERROR(INDEX(怪物属性参数!R:R,MATCH(主线怪物!E555,怪物属性参数!S:S,0)),1)*INDEX(主线关卡!E:E,MATCH(主线怪物!B555&amp;主线怪物!C555,主线关卡!A:A,0)))</f>
        <v>1116</v>
      </c>
      <c r="J555" s="58">
        <v>0</v>
      </c>
      <c r="K555" s="58">
        <v>0</v>
      </c>
      <c r="L555" s="58">
        <v>0</v>
      </c>
      <c r="M555" s="58">
        <v>0</v>
      </c>
      <c r="N555" s="58">
        <v>300</v>
      </c>
      <c r="O555" s="58">
        <v>0</v>
      </c>
      <c r="P555" s="58">
        <v>0</v>
      </c>
      <c r="Q555" s="58">
        <f>IFERROR(INDEX(怪物属性参数!AD:AD,MATCH(主线怪物!E555,怪物属性参数!Q:Q,0)),IF(MOD(A555,2)=0,1303015,1301001))</f>
        <v>1303015</v>
      </c>
      <c r="R555" s="15"/>
      <c r="S555" s="58" t="str">
        <f t="shared" si="36"/>
        <v>0</v>
      </c>
      <c r="T555" s="58" t="str">
        <f>IFERROR(INDEX(怪物属性参数!AA:AA,MATCH(主线怪物!E555,怪物属性参数!Q:Q,0)),"0")</f>
        <v>0</v>
      </c>
      <c r="U555" s="58" t="str">
        <f>IFERROR(INDEX(怪物属性参数!AB:AB,MATCH(主线怪物!E555,怪物属性参数!Q:Q,0)),"999")</f>
        <v>999</v>
      </c>
      <c r="V555" s="58" t="str">
        <f>IFERROR(INDEX(怪物属性参数!AC:AC,MATCH(主线怪物!E555,怪物属性参数!Q:Q,0)),"0")</f>
        <v>0</v>
      </c>
      <c r="W555" s="58" t="str">
        <f t="shared" si="37"/>
        <v>于禁</v>
      </c>
    </row>
    <row r="556" spans="1:23" ht="16.5" x14ac:dyDescent="0.2">
      <c r="A556" s="58">
        <f t="shared" si="38"/>
        <v>10553</v>
      </c>
      <c r="B556" s="58">
        <v>3</v>
      </c>
      <c r="C556" s="58">
        <f t="shared" si="39"/>
        <v>3</v>
      </c>
      <c r="D556" s="58" t="s">
        <v>39</v>
      </c>
      <c r="E556" s="58" t="str">
        <f>HLOOKUP(D556,主线关卡!$H:$M,MATCH(B556&amp;C556,主线关卡!$A:$A,0),FALSE)</f>
        <v>链球鬼兵</v>
      </c>
      <c r="F556" s="58">
        <f>INDEX(主线关卡!D:D,MATCH(主线怪物!B556&amp;主线怪物!C556,主线关卡!A:A,0))</f>
        <v>18</v>
      </c>
      <c r="G556" s="58">
        <f>INDEX(怪物基础属性模板!B:B,MATCH(主线怪物!$F556,怪物基础属性模板!$A:$A,0))*IFERROR(INDEX(怪物属性参数!R:R,MATCH(主线怪物!E556,怪物属性参数!Q:Q,0)),1)</f>
        <v>253</v>
      </c>
      <c r="H556" s="58">
        <f>INDEX(怪物基础属性模板!C:C,MATCH(主线怪物!$F556,怪物基础属性模板!$A:$A,0))*IFERROR(INDEX(怪物属性参数!R:R,MATCH(主线怪物!E556,怪物属性参数!R:R,0)),1)</f>
        <v>106</v>
      </c>
      <c r="I556" s="58">
        <f>INT(INDEX(怪物基础属性模板!D:D,MATCH(主线怪物!$F556,怪物基础属性模板!$A:$A,0))*IFERROR(INDEX(怪物属性参数!R:R,MATCH(主线怪物!E556,怪物属性参数!S:S,0)),1)*INDEX(主线关卡!E:E,MATCH(主线怪物!B556&amp;主线怪物!C556,主线关卡!A:A,0)))</f>
        <v>1172</v>
      </c>
      <c r="J556" s="58">
        <v>0</v>
      </c>
      <c r="K556" s="58">
        <v>0</v>
      </c>
      <c r="L556" s="58">
        <v>0</v>
      </c>
      <c r="M556" s="58">
        <v>0</v>
      </c>
      <c r="N556" s="58">
        <v>300</v>
      </c>
      <c r="O556" s="58">
        <v>0</v>
      </c>
      <c r="P556" s="58">
        <v>0</v>
      </c>
      <c r="Q556" s="58">
        <f>IFERROR(INDEX(怪物属性参数!AD:AD,MATCH(主线怪物!E556,怪物属性参数!Q:Q,0)),IF(MOD(A556,2)=0,1303015,1301001))</f>
        <v>1801003</v>
      </c>
      <c r="R556" s="15"/>
      <c r="S556" s="58" t="str">
        <f t="shared" si="36"/>
        <v>0</v>
      </c>
      <c r="T556" s="58">
        <f>IFERROR(INDEX(怪物属性参数!AA:AA,MATCH(主线怪物!E556,怪物属性参数!Q:Q,0)),"0")</f>
        <v>1</v>
      </c>
      <c r="U556" s="58">
        <f>IFERROR(INDEX(怪物属性参数!AB:AB,MATCH(主线怪物!E556,怪物属性参数!Q:Q,0)),"999")</f>
        <v>999</v>
      </c>
      <c r="V556" s="58">
        <f>IFERROR(INDEX(怪物属性参数!AC:AC,MATCH(主线怪物!E556,怪物属性参数!Q:Q,0)),"0")</f>
        <v>3</v>
      </c>
      <c r="W556" s="58" t="str">
        <f t="shared" si="37"/>
        <v>链球鬼兵</v>
      </c>
    </row>
    <row r="557" spans="1:23" ht="16.5" x14ac:dyDescent="0.2">
      <c r="A557" s="58">
        <f t="shared" si="38"/>
        <v>10554</v>
      </c>
      <c r="B557" s="58">
        <v>3</v>
      </c>
      <c r="C557" s="58">
        <f t="shared" si="39"/>
        <v>3</v>
      </c>
      <c r="D557" s="58" t="s">
        <v>36</v>
      </c>
      <c r="E557" s="58" t="str">
        <f>HLOOKUP(D557,主线关卡!$H:$M,MATCH(B557&amp;C557,主线关卡!$A:$A,0),FALSE)</f>
        <v/>
      </c>
      <c r="F557" s="58">
        <f>INDEX(主线关卡!D:D,MATCH(主线怪物!B557&amp;主线怪物!C557,主线关卡!A:A,0))</f>
        <v>18</v>
      </c>
      <c r="G557" s="58">
        <f>INDEX(怪物基础属性模板!B:B,MATCH(主线怪物!$F557,怪物基础属性模板!$A:$A,0))*IFERROR(INDEX(怪物属性参数!R:R,MATCH(主线怪物!E557,怪物属性参数!Q:Q,0)),1)</f>
        <v>253</v>
      </c>
      <c r="H557" s="58">
        <f>INDEX(怪物基础属性模板!C:C,MATCH(主线怪物!$F557,怪物基础属性模板!$A:$A,0))*IFERROR(INDEX(怪物属性参数!R:R,MATCH(主线怪物!E557,怪物属性参数!R:R,0)),1)</f>
        <v>106</v>
      </c>
      <c r="I557" s="58">
        <f>INT(INDEX(怪物基础属性模板!D:D,MATCH(主线怪物!$F557,怪物基础属性模板!$A:$A,0))*IFERROR(INDEX(怪物属性参数!R:R,MATCH(主线怪物!E557,怪物属性参数!S:S,0)),1)*INDEX(主线关卡!E:E,MATCH(主线怪物!B557&amp;主线怪物!C557,主线关卡!A:A,0)))</f>
        <v>1172</v>
      </c>
      <c r="J557" s="58">
        <v>0</v>
      </c>
      <c r="K557" s="58">
        <v>0</v>
      </c>
      <c r="L557" s="58">
        <v>0</v>
      </c>
      <c r="M557" s="58">
        <v>0</v>
      </c>
      <c r="N557" s="58">
        <v>300</v>
      </c>
      <c r="O557" s="58">
        <v>0</v>
      </c>
      <c r="P557" s="58">
        <v>0</v>
      </c>
      <c r="Q557" s="58">
        <f>IFERROR(INDEX(怪物属性参数!AD:AD,MATCH(主线怪物!E557,怪物属性参数!Q:Q,0)),IF(MOD(A557,2)=0,1303015,1301001))</f>
        <v>1303015</v>
      </c>
      <c r="R557" s="15"/>
      <c r="S557" s="58" t="str">
        <f t="shared" si="36"/>
        <v>0</v>
      </c>
      <c r="T557" s="58" t="str">
        <f>IFERROR(INDEX(怪物属性参数!AA:AA,MATCH(主线怪物!E557,怪物属性参数!Q:Q,0)),"0")</f>
        <v>0</v>
      </c>
      <c r="U557" s="58" t="str">
        <f>IFERROR(INDEX(怪物属性参数!AB:AB,MATCH(主线怪物!E557,怪物属性参数!Q:Q,0)),"999")</f>
        <v>999</v>
      </c>
      <c r="V557" s="58" t="str">
        <f>IFERROR(INDEX(怪物属性参数!AC:AC,MATCH(主线怪物!E557,怪物属性参数!Q:Q,0)),"0")</f>
        <v>0</v>
      </c>
      <c r="W557" s="58" t="str">
        <f t="shared" si="37"/>
        <v>于禁</v>
      </c>
    </row>
    <row r="558" spans="1:23" ht="16.5" x14ac:dyDescent="0.2">
      <c r="A558" s="58">
        <f t="shared" si="38"/>
        <v>10555</v>
      </c>
      <c r="B558" s="58">
        <v>3</v>
      </c>
      <c r="C558" s="58">
        <f t="shared" si="39"/>
        <v>3</v>
      </c>
      <c r="D558" s="58" t="s">
        <v>40</v>
      </c>
      <c r="E558" s="58" t="str">
        <f>HLOOKUP(D558,主线关卡!$H:$M,MATCH(B558&amp;C558,主线关卡!$A:$A,0),FALSE)</f>
        <v>鬼将军</v>
      </c>
      <c r="F558" s="58">
        <f>INDEX(主线关卡!D:D,MATCH(主线怪物!B558&amp;主线怪物!C558,主线关卡!A:A,0))</f>
        <v>18</v>
      </c>
      <c r="G558" s="58">
        <f>INDEX(怪物基础属性模板!B:B,MATCH(主线怪物!$F558,怪物基础属性模板!$A:$A,0))*IFERROR(INDEX(怪物属性参数!R:R,MATCH(主线怪物!E558,怪物属性参数!Q:Q,0)),1)</f>
        <v>253</v>
      </c>
      <c r="H558" s="58">
        <f>INDEX(怪物基础属性模板!C:C,MATCH(主线怪物!$F558,怪物基础属性模板!$A:$A,0))*IFERROR(INDEX(怪物属性参数!R:R,MATCH(主线怪物!E558,怪物属性参数!R:R,0)),1)</f>
        <v>106</v>
      </c>
      <c r="I558" s="58">
        <f>INT(INDEX(怪物基础属性模板!D:D,MATCH(主线怪物!$F558,怪物基础属性模板!$A:$A,0))*IFERROR(INDEX(怪物属性参数!R:R,MATCH(主线怪物!E558,怪物属性参数!S:S,0)),1)*INDEX(主线关卡!E:E,MATCH(主线怪物!B558&amp;主线怪物!C558,主线关卡!A:A,0)))</f>
        <v>1172</v>
      </c>
      <c r="J558" s="58">
        <v>0</v>
      </c>
      <c r="K558" s="58">
        <v>0</v>
      </c>
      <c r="L558" s="58">
        <v>0</v>
      </c>
      <c r="M558" s="58">
        <v>0</v>
      </c>
      <c r="N558" s="58">
        <v>300</v>
      </c>
      <c r="O558" s="58">
        <v>0</v>
      </c>
      <c r="P558" s="58">
        <v>0</v>
      </c>
      <c r="Q558" s="58" t="str">
        <f>IFERROR(INDEX(怪物属性参数!AD:AD,MATCH(主线怪物!E558,怪物属性参数!Q:Q,0)),IF(MOD(A558,2)=0,1303015,1301001))</f>
        <v>1801004#1802004</v>
      </c>
      <c r="R558" s="15"/>
      <c r="S558" s="58" t="str">
        <f t="shared" si="36"/>
        <v>0</v>
      </c>
      <c r="T558" s="58">
        <f>IFERROR(INDEX(怪物属性参数!AA:AA,MATCH(主线怪物!E558,怪物属性参数!Q:Q,0)),"0")</f>
        <v>1</v>
      </c>
      <c r="U558" s="58">
        <f>IFERROR(INDEX(怪物属性参数!AB:AB,MATCH(主线怪物!E558,怪物属性参数!Q:Q,0)),"999")</f>
        <v>999</v>
      </c>
      <c r="V558" s="58">
        <f>IFERROR(INDEX(怪物属性参数!AC:AC,MATCH(主线怪物!E558,怪物属性参数!Q:Q,0)),"0")</f>
        <v>1</v>
      </c>
      <c r="W558" s="58" t="str">
        <f t="shared" si="37"/>
        <v>鬼将军</v>
      </c>
    </row>
    <row r="559" spans="1:23" ht="16.5" x14ac:dyDescent="0.2">
      <c r="A559" s="58">
        <f t="shared" si="38"/>
        <v>10556</v>
      </c>
      <c r="B559" s="58">
        <v>3</v>
      </c>
      <c r="C559" s="58">
        <f t="shared" si="39"/>
        <v>3</v>
      </c>
      <c r="D559" s="58" t="s">
        <v>37</v>
      </c>
      <c r="E559" s="58" t="str">
        <f>HLOOKUP(D559,主线关卡!$H:$M,MATCH(B559&amp;C559,主线关卡!$A:$A,0),FALSE)</f>
        <v/>
      </c>
      <c r="F559" s="58">
        <f>INDEX(主线关卡!D:D,MATCH(主线怪物!B559&amp;主线怪物!C559,主线关卡!A:A,0))</f>
        <v>18</v>
      </c>
      <c r="G559" s="58">
        <f>INDEX(怪物基础属性模板!B:B,MATCH(主线怪物!$F559,怪物基础属性模板!$A:$A,0))*IFERROR(INDEX(怪物属性参数!R:R,MATCH(主线怪物!E559,怪物属性参数!Q:Q,0)),1)</f>
        <v>253</v>
      </c>
      <c r="H559" s="58">
        <f>INDEX(怪物基础属性模板!C:C,MATCH(主线怪物!$F559,怪物基础属性模板!$A:$A,0))*IFERROR(INDEX(怪物属性参数!R:R,MATCH(主线怪物!E559,怪物属性参数!R:R,0)),1)</f>
        <v>106</v>
      </c>
      <c r="I559" s="58">
        <f>INT(INDEX(怪物基础属性模板!D:D,MATCH(主线怪物!$F559,怪物基础属性模板!$A:$A,0))*IFERROR(INDEX(怪物属性参数!R:R,MATCH(主线怪物!E559,怪物属性参数!S:S,0)),1)*INDEX(主线关卡!E:E,MATCH(主线怪物!B559&amp;主线怪物!C559,主线关卡!A:A,0)))</f>
        <v>1172</v>
      </c>
      <c r="J559" s="58">
        <v>0</v>
      </c>
      <c r="K559" s="58">
        <v>0</v>
      </c>
      <c r="L559" s="58">
        <v>0</v>
      </c>
      <c r="M559" s="58">
        <v>0</v>
      </c>
      <c r="N559" s="58">
        <v>300</v>
      </c>
      <c r="O559" s="58">
        <v>0</v>
      </c>
      <c r="P559" s="58">
        <v>0</v>
      </c>
      <c r="Q559" s="58">
        <f>IFERROR(INDEX(怪物属性参数!AD:AD,MATCH(主线怪物!E559,怪物属性参数!Q:Q,0)),IF(MOD(A559,2)=0,1303015,1301001))</f>
        <v>1303015</v>
      </c>
      <c r="R559" s="15"/>
      <c r="S559" s="58" t="str">
        <f t="shared" si="36"/>
        <v>0</v>
      </c>
      <c r="T559" s="58" t="str">
        <f>IFERROR(INDEX(怪物属性参数!AA:AA,MATCH(主线怪物!E559,怪物属性参数!Q:Q,0)),"0")</f>
        <v>0</v>
      </c>
      <c r="U559" s="58" t="str">
        <f>IFERROR(INDEX(怪物属性参数!AB:AB,MATCH(主线怪物!E559,怪物属性参数!Q:Q,0)),"999")</f>
        <v>999</v>
      </c>
      <c r="V559" s="58" t="str">
        <f>IFERROR(INDEX(怪物属性参数!AC:AC,MATCH(主线怪物!E559,怪物属性参数!Q:Q,0)),"0")</f>
        <v>0</v>
      </c>
      <c r="W559" s="58" t="str">
        <f t="shared" si="37"/>
        <v>于禁</v>
      </c>
    </row>
    <row r="560" spans="1:23" ht="16.5" x14ac:dyDescent="0.2">
      <c r="A560" s="58">
        <f t="shared" si="38"/>
        <v>10557</v>
      </c>
      <c r="B560" s="58">
        <v>3</v>
      </c>
      <c r="C560" s="58">
        <f t="shared" si="39"/>
        <v>3</v>
      </c>
      <c r="D560" s="58" t="s">
        <v>41</v>
      </c>
      <c r="E560" s="58" t="str">
        <f>HLOOKUP(D560,主线关卡!$H:$M,MATCH(B560&amp;C560,主线关卡!$A:$A,0),FALSE)</f>
        <v>链球鬼兵</v>
      </c>
      <c r="F560" s="58">
        <f>INDEX(主线关卡!D:D,MATCH(主线怪物!B560&amp;主线怪物!C560,主线关卡!A:A,0))</f>
        <v>18</v>
      </c>
      <c r="G560" s="58">
        <f>INDEX(怪物基础属性模板!B:B,MATCH(主线怪物!$F560,怪物基础属性模板!$A:$A,0))*IFERROR(INDEX(怪物属性参数!R:R,MATCH(主线怪物!E560,怪物属性参数!Q:Q,0)),1)</f>
        <v>253</v>
      </c>
      <c r="H560" s="58">
        <f>INDEX(怪物基础属性模板!C:C,MATCH(主线怪物!$F560,怪物基础属性模板!$A:$A,0))*IFERROR(INDEX(怪物属性参数!R:R,MATCH(主线怪物!E560,怪物属性参数!R:R,0)),1)</f>
        <v>106</v>
      </c>
      <c r="I560" s="58">
        <f>INT(INDEX(怪物基础属性模板!D:D,MATCH(主线怪物!$F560,怪物基础属性模板!$A:$A,0))*IFERROR(INDEX(怪物属性参数!R:R,MATCH(主线怪物!E560,怪物属性参数!S:S,0)),1)*INDEX(主线关卡!E:E,MATCH(主线怪物!B560&amp;主线怪物!C560,主线关卡!A:A,0)))</f>
        <v>1172</v>
      </c>
      <c r="J560" s="58">
        <v>0</v>
      </c>
      <c r="K560" s="58">
        <v>0</v>
      </c>
      <c r="L560" s="58">
        <v>0</v>
      </c>
      <c r="M560" s="58">
        <v>0</v>
      </c>
      <c r="N560" s="58">
        <v>300</v>
      </c>
      <c r="O560" s="58">
        <v>0</v>
      </c>
      <c r="P560" s="58">
        <v>0</v>
      </c>
      <c r="Q560" s="58">
        <f>IFERROR(INDEX(怪物属性参数!AD:AD,MATCH(主线怪物!E560,怪物属性参数!Q:Q,0)),IF(MOD(A560,2)=0,1303015,1301001))</f>
        <v>1801003</v>
      </c>
      <c r="R560" s="15"/>
      <c r="S560" s="58" t="str">
        <f t="shared" si="36"/>
        <v>0</v>
      </c>
      <c r="T560" s="58">
        <f>IFERROR(INDEX(怪物属性参数!AA:AA,MATCH(主线怪物!E560,怪物属性参数!Q:Q,0)),"0")</f>
        <v>1</v>
      </c>
      <c r="U560" s="58">
        <f>IFERROR(INDEX(怪物属性参数!AB:AB,MATCH(主线怪物!E560,怪物属性参数!Q:Q,0)),"999")</f>
        <v>999</v>
      </c>
      <c r="V560" s="58">
        <f>IFERROR(INDEX(怪物属性参数!AC:AC,MATCH(主线怪物!E560,怪物属性参数!Q:Q,0)),"0")</f>
        <v>3</v>
      </c>
      <c r="W560" s="58" t="str">
        <f t="shared" si="37"/>
        <v>链球鬼兵</v>
      </c>
    </row>
    <row r="561" spans="1:23" ht="16.5" x14ac:dyDescent="0.2">
      <c r="A561" s="58">
        <f t="shared" si="38"/>
        <v>10558</v>
      </c>
      <c r="B561" s="58">
        <v>3</v>
      </c>
      <c r="C561" s="58">
        <f t="shared" si="39"/>
        <v>3</v>
      </c>
      <c r="D561" s="58" t="s">
        <v>38</v>
      </c>
      <c r="E561" s="58" t="str">
        <f>HLOOKUP(D561,主线关卡!$H:$M,MATCH(B561&amp;C561,主线关卡!$A:$A,0),FALSE)</f>
        <v/>
      </c>
      <c r="F561" s="58">
        <f>INDEX(主线关卡!D:D,MATCH(主线怪物!B561&amp;主线怪物!C561,主线关卡!A:A,0))</f>
        <v>18</v>
      </c>
      <c r="G561" s="58">
        <f>INDEX(怪物基础属性模板!B:B,MATCH(主线怪物!$F561,怪物基础属性模板!$A:$A,0))*IFERROR(INDEX(怪物属性参数!R:R,MATCH(主线怪物!E561,怪物属性参数!Q:Q,0)),1)</f>
        <v>253</v>
      </c>
      <c r="H561" s="58">
        <f>INDEX(怪物基础属性模板!C:C,MATCH(主线怪物!$F561,怪物基础属性模板!$A:$A,0))*IFERROR(INDEX(怪物属性参数!R:R,MATCH(主线怪物!E561,怪物属性参数!R:R,0)),1)</f>
        <v>106</v>
      </c>
      <c r="I561" s="58">
        <f>INT(INDEX(怪物基础属性模板!D:D,MATCH(主线怪物!$F561,怪物基础属性模板!$A:$A,0))*IFERROR(INDEX(怪物属性参数!R:R,MATCH(主线怪物!E561,怪物属性参数!S:S,0)),1)*INDEX(主线关卡!E:E,MATCH(主线怪物!B561&amp;主线怪物!C561,主线关卡!A:A,0)))</f>
        <v>1172</v>
      </c>
      <c r="J561" s="58">
        <v>0</v>
      </c>
      <c r="K561" s="58">
        <v>0</v>
      </c>
      <c r="L561" s="58">
        <v>0</v>
      </c>
      <c r="M561" s="58">
        <v>0</v>
      </c>
      <c r="N561" s="58">
        <v>300</v>
      </c>
      <c r="O561" s="58">
        <v>0</v>
      </c>
      <c r="P561" s="58">
        <v>0</v>
      </c>
      <c r="Q561" s="58">
        <f>IFERROR(INDEX(怪物属性参数!AD:AD,MATCH(主线怪物!E561,怪物属性参数!Q:Q,0)),IF(MOD(A561,2)=0,1303015,1301001))</f>
        <v>1303015</v>
      </c>
      <c r="R561" s="15"/>
      <c r="S561" s="58" t="str">
        <f t="shared" si="36"/>
        <v>0</v>
      </c>
      <c r="T561" s="58" t="str">
        <f>IFERROR(INDEX(怪物属性参数!AA:AA,MATCH(主线怪物!E561,怪物属性参数!Q:Q,0)),"0")</f>
        <v>0</v>
      </c>
      <c r="U561" s="58" t="str">
        <f>IFERROR(INDEX(怪物属性参数!AB:AB,MATCH(主线怪物!E561,怪物属性参数!Q:Q,0)),"999")</f>
        <v>999</v>
      </c>
      <c r="V561" s="58" t="str">
        <f>IFERROR(INDEX(怪物属性参数!AC:AC,MATCH(主线怪物!E561,怪物属性参数!Q:Q,0)),"0")</f>
        <v>0</v>
      </c>
      <c r="W561" s="58" t="str">
        <f t="shared" si="37"/>
        <v>于禁</v>
      </c>
    </row>
    <row r="562" spans="1:23" ht="16.5" x14ac:dyDescent="0.2">
      <c r="A562" s="58">
        <f t="shared" si="38"/>
        <v>10559</v>
      </c>
      <c r="B562" s="58">
        <v>3</v>
      </c>
      <c r="C562" s="58">
        <f t="shared" si="39"/>
        <v>4</v>
      </c>
      <c r="D562" s="58" t="s">
        <v>39</v>
      </c>
      <c r="E562" s="58" t="str">
        <f>HLOOKUP(D562,主线关卡!$H:$M,MATCH(B562&amp;C562,主线关卡!$A:$A,0),FALSE)</f>
        <v>小蜘蛛</v>
      </c>
      <c r="F562" s="58">
        <f>INDEX(主线关卡!D:D,MATCH(主线怪物!B562&amp;主线怪物!C562,主线关卡!A:A,0))</f>
        <v>19</v>
      </c>
      <c r="G562" s="58">
        <f>INDEX(怪物基础属性模板!B:B,MATCH(主线怪物!$F562,怪物基础属性模板!$A:$A,0))*IFERROR(INDEX(怪物属性参数!R:R,MATCH(主线怪物!E562,怪物属性参数!Q:Q,0)),1)</f>
        <v>267</v>
      </c>
      <c r="H562" s="58">
        <f>INDEX(怪物基础属性模板!C:C,MATCH(主线怪物!$F562,怪物基础属性模板!$A:$A,0))*IFERROR(INDEX(怪物属性参数!R:R,MATCH(主线怪物!E562,怪物属性参数!R:R,0)),1)</f>
        <v>113</v>
      </c>
      <c r="I562" s="58">
        <f>INT(INDEX(怪物基础属性模板!D:D,MATCH(主线怪物!$F562,怪物基础属性模板!$A:$A,0))*IFERROR(INDEX(怪物属性参数!R:R,MATCH(主线怪物!E562,怪物属性参数!S:S,0)),1)*INDEX(主线关卡!E:E,MATCH(主线怪物!B562&amp;主线怪物!C562,主线关卡!A:A,0)))</f>
        <v>1228</v>
      </c>
      <c r="J562" s="58">
        <v>0</v>
      </c>
      <c r="K562" s="58">
        <v>0</v>
      </c>
      <c r="L562" s="58">
        <v>0</v>
      </c>
      <c r="M562" s="58">
        <v>0</v>
      </c>
      <c r="N562" s="58">
        <v>300</v>
      </c>
      <c r="O562" s="58">
        <v>0</v>
      </c>
      <c r="P562" s="58">
        <v>0</v>
      </c>
      <c r="Q562" s="58">
        <f>IFERROR(INDEX(怪物属性参数!AD:AD,MATCH(主线怪物!E562,怪物属性参数!Q:Q,0)),IF(MOD(A562,2)=0,1303015,1301001))</f>
        <v>1801010</v>
      </c>
      <c r="R562" s="15"/>
      <c r="S562" s="58" t="str">
        <f t="shared" si="36"/>
        <v>0</v>
      </c>
      <c r="T562" s="58">
        <f>IFERROR(INDEX(怪物属性参数!AA:AA,MATCH(主线怪物!E562,怪物属性参数!Q:Q,0)),"0")</f>
        <v>1</v>
      </c>
      <c r="U562" s="58">
        <f>IFERROR(INDEX(怪物属性参数!AB:AB,MATCH(主线怪物!E562,怪物属性参数!Q:Q,0)),"999")</f>
        <v>999</v>
      </c>
      <c r="V562" s="58">
        <f>IFERROR(INDEX(怪物属性参数!AC:AC,MATCH(主线怪物!E562,怪物属性参数!Q:Q,0)),"0")</f>
        <v>2</v>
      </c>
      <c r="W562" s="58" t="str">
        <f t="shared" si="37"/>
        <v>小蜘蛛</v>
      </c>
    </row>
    <row r="563" spans="1:23" ht="16.5" x14ac:dyDescent="0.2">
      <c r="A563" s="58">
        <f t="shared" si="38"/>
        <v>10560</v>
      </c>
      <c r="B563" s="58">
        <v>3</v>
      </c>
      <c r="C563" s="58">
        <f t="shared" si="39"/>
        <v>4</v>
      </c>
      <c r="D563" s="58" t="s">
        <v>36</v>
      </c>
      <c r="E563" s="58" t="str">
        <f>HLOOKUP(D563,主线关卡!$H:$M,MATCH(B563&amp;C563,主线关卡!$A:$A,0),FALSE)</f>
        <v/>
      </c>
      <c r="F563" s="58">
        <f>INDEX(主线关卡!D:D,MATCH(主线怪物!B563&amp;主线怪物!C563,主线关卡!A:A,0))</f>
        <v>19</v>
      </c>
      <c r="G563" s="58">
        <f>INDEX(怪物基础属性模板!B:B,MATCH(主线怪物!$F563,怪物基础属性模板!$A:$A,0))*IFERROR(INDEX(怪物属性参数!R:R,MATCH(主线怪物!E563,怪物属性参数!Q:Q,0)),1)</f>
        <v>267</v>
      </c>
      <c r="H563" s="58">
        <f>INDEX(怪物基础属性模板!C:C,MATCH(主线怪物!$F563,怪物基础属性模板!$A:$A,0))*IFERROR(INDEX(怪物属性参数!R:R,MATCH(主线怪物!E563,怪物属性参数!R:R,0)),1)</f>
        <v>113</v>
      </c>
      <c r="I563" s="58">
        <f>INT(INDEX(怪物基础属性模板!D:D,MATCH(主线怪物!$F563,怪物基础属性模板!$A:$A,0))*IFERROR(INDEX(怪物属性参数!R:R,MATCH(主线怪物!E563,怪物属性参数!S:S,0)),1)*INDEX(主线关卡!E:E,MATCH(主线怪物!B563&amp;主线怪物!C563,主线关卡!A:A,0)))</f>
        <v>1228</v>
      </c>
      <c r="J563" s="58">
        <v>0</v>
      </c>
      <c r="K563" s="58">
        <v>0</v>
      </c>
      <c r="L563" s="58">
        <v>0</v>
      </c>
      <c r="M563" s="58">
        <v>0</v>
      </c>
      <c r="N563" s="58">
        <v>300</v>
      </c>
      <c r="O563" s="58">
        <v>0</v>
      </c>
      <c r="P563" s="58">
        <v>0</v>
      </c>
      <c r="Q563" s="58">
        <f>IFERROR(INDEX(怪物属性参数!AD:AD,MATCH(主线怪物!E563,怪物属性参数!Q:Q,0)),IF(MOD(A563,2)=0,1303015,1301001))</f>
        <v>1303015</v>
      </c>
      <c r="R563" s="15"/>
      <c r="S563" s="58" t="str">
        <f t="shared" si="36"/>
        <v>0</v>
      </c>
      <c r="T563" s="58" t="str">
        <f>IFERROR(INDEX(怪物属性参数!AA:AA,MATCH(主线怪物!E563,怪物属性参数!Q:Q,0)),"0")</f>
        <v>0</v>
      </c>
      <c r="U563" s="58" t="str">
        <f>IFERROR(INDEX(怪物属性参数!AB:AB,MATCH(主线怪物!E563,怪物属性参数!Q:Q,0)),"999")</f>
        <v>999</v>
      </c>
      <c r="V563" s="58" t="str">
        <f>IFERROR(INDEX(怪物属性参数!AC:AC,MATCH(主线怪物!E563,怪物属性参数!Q:Q,0)),"0")</f>
        <v>0</v>
      </c>
      <c r="W563" s="58" t="str">
        <f t="shared" si="37"/>
        <v>于禁</v>
      </c>
    </row>
    <row r="564" spans="1:23" ht="16.5" x14ac:dyDescent="0.2">
      <c r="A564" s="58">
        <f t="shared" si="38"/>
        <v>10561</v>
      </c>
      <c r="B564" s="58">
        <v>3</v>
      </c>
      <c r="C564" s="58">
        <f t="shared" si="39"/>
        <v>4</v>
      </c>
      <c r="D564" s="58" t="s">
        <v>40</v>
      </c>
      <c r="E564" s="58" t="str">
        <f>HLOOKUP(D564,主线关卡!$H:$M,MATCH(B564&amp;C564,主线关卡!$A:$A,0),FALSE)</f>
        <v>黑尔·坎普</v>
      </c>
      <c r="F564" s="58">
        <f>INDEX(主线关卡!D:D,MATCH(主线怪物!B564&amp;主线怪物!C564,主线关卡!A:A,0))</f>
        <v>19</v>
      </c>
      <c r="G564" s="58">
        <f>INDEX(怪物基础属性模板!B:B,MATCH(主线怪物!$F564,怪物基础属性模板!$A:$A,0))*IFERROR(INDEX(怪物属性参数!R:R,MATCH(主线怪物!E564,怪物属性参数!Q:Q,0)),1)</f>
        <v>267</v>
      </c>
      <c r="H564" s="58">
        <f>INDEX(怪物基础属性模板!C:C,MATCH(主线怪物!$F564,怪物基础属性模板!$A:$A,0))*IFERROR(INDEX(怪物属性参数!R:R,MATCH(主线怪物!E564,怪物属性参数!R:R,0)),1)</f>
        <v>113</v>
      </c>
      <c r="I564" s="58">
        <f>INT(INDEX(怪物基础属性模板!D:D,MATCH(主线怪物!$F564,怪物基础属性模板!$A:$A,0))*IFERROR(INDEX(怪物属性参数!R:R,MATCH(主线怪物!E564,怪物属性参数!S:S,0)),1)*INDEX(主线关卡!E:E,MATCH(主线怪物!B564&amp;主线怪物!C564,主线关卡!A:A,0)))</f>
        <v>1228</v>
      </c>
      <c r="J564" s="58">
        <v>0</v>
      </c>
      <c r="K564" s="58">
        <v>0</v>
      </c>
      <c r="L564" s="58">
        <v>0</v>
      </c>
      <c r="M564" s="58">
        <v>0</v>
      </c>
      <c r="N564" s="58">
        <v>300</v>
      </c>
      <c r="O564" s="58">
        <v>0</v>
      </c>
      <c r="P564" s="58">
        <v>0</v>
      </c>
      <c r="Q564" s="58" t="str">
        <f>IFERROR(INDEX(怪物属性参数!AD:AD,MATCH(主线怪物!E564,怪物属性参数!Q:Q,0)),IF(MOD(A564,2)=0,1303015,1301001))</f>
        <v>1301008#1302008</v>
      </c>
      <c r="R564" s="15"/>
      <c r="S564" s="58">
        <f t="shared" si="36"/>
        <v>10562</v>
      </c>
      <c r="T564" s="58">
        <f>IFERROR(INDEX(怪物属性参数!AA:AA,MATCH(主线怪物!E564,怪物属性参数!Q:Q,0)),"0")</f>
        <v>0</v>
      </c>
      <c r="U564" s="58">
        <f>IFERROR(INDEX(怪物属性参数!AB:AB,MATCH(主线怪物!E564,怪物属性参数!Q:Q,0)),"999")</f>
        <v>999</v>
      </c>
      <c r="V564" s="58">
        <f>IFERROR(INDEX(怪物属性参数!AC:AC,MATCH(主线怪物!E564,怪物属性参数!Q:Q,0)),"0")</f>
        <v>0</v>
      </c>
      <c r="W564" s="58" t="str">
        <f t="shared" si="37"/>
        <v>黑尔·坎普</v>
      </c>
    </row>
    <row r="565" spans="1:23" ht="16.5" x14ac:dyDescent="0.2">
      <c r="A565" s="58">
        <f t="shared" si="38"/>
        <v>10562</v>
      </c>
      <c r="B565" s="58">
        <v>3</v>
      </c>
      <c r="C565" s="58">
        <f t="shared" si="39"/>
        <v>4</v>
      </c>
      <c r="D565" s="58" t="s">
        <v>37</v>
      </c>
      <c r="E565" s="58" t="str">
        <f>HLOOKUP(D565,主线关卡!$H:$M,MATCH(B565&amp;C565,主线关卡!$A:$A,0),FALSE)</f>
        <v>塞伯罗斯</v>
      </c>
      <c r="F565" s="58">
        <f>INDEX(主线关卡!D:D,MATCH(主线怪物!B565&amp;主线怪物!C565,主线关卡!A:A,0))</f>
        <v>19</v>
      </c>
      <c r="G565" s="58">
        <f>INDEX(怪物基础属性模板!B:B,MATCH(主线怪物!$F565,怪物基础属性模板!$A:$A,0))*IFERROR(INDEX(怪物属性参数!R:R,MATCH(主线怪物!E565,怪物属性参数!Q:Q,0)),1)</f>
        <v>267</v>
      </c>
      <c r="H565" s="58">
        <f>INDEX(怪物基础属性模板!C:C,MATCH(主线怪物!$F565,怪物基础属性模板!$A:$A,0))*IFERROR(INDEX(怪物属性参数!R:R,MATCH(主线怪物!E565,怪物属性参数!R:R,0)),1)</f>
        <v>113</v>
      </c>
      <c r="I565" s="58">
        <f>INT(INDEX(怪物基础属性模板!D:D,MATCH(主线怪物!$F565,怪物基础属性模板!$A:$A,0))*IFERROR(INDEX(怪物属性参数!R:R,MATCH(主线怪物!E565,怪物属性参数!S:S,0)),1)*INDEX(主线关卡!E:E,MATCH(主线怪物!B565&amp;主线怪物!C565,主线关卡!A:A,0)))</f>
        <v>1228</v>
      </c>
      <c r="J565" s="58">
        <v>0</v>
      </c>
      <c r="K565" s="58">
        <v>0</v>
      </c>
      <c r="L565" s="58">
        <v>0</v>
      </c>
      <c r="M565" s="58">
        <v>0</v>
      </c>
      <c r="N565" s="58">
        <v>300</v>
      </c>
      <c r="O565" s="58">
        <v>0</v>
      </c>
      <c r="P565" s="58">
        <v>0</v>
      </c>
      <c r="Q565" s="58">
        <f>IFERROR(INDEX(怪物属性参数!AD:AD,MATCH(主线怪物!E565,怪物属性参数!Q:Q,0)),IF(MOD(A565,2)=0,1303015,1301001))</f>
        <v>1303013</v>
      </c>
      <c r="R565" s="15"/>
      <c r="S565" s="58" t="str">
        <f t="shared" si="36"/>
        <v>0</v>
      </c>
      <c r="T565" s="58">
        <f>IFERROR(INDEX(怪物属性参数!AA:AA,MATCH(主线怪物!E565,怪物属性参数!Q:Q,0)),"0")</f>
        <v>6</v>
      </c>
      <c r="U565" s="58">
        <f>IFERROR(INDEX(怪物属性参数!AB:AB,MATCH(主线怪物!E565,怪物属性参数!Q:Q,0)),"999")</f>
        <v>999</v>
      </c>
      <c r="V565" s="58">
        <f>IFERROR(INDEX(怪物属性参数!AC:AC,MATCH(主线怪物!E565,怪物属性参数!Q:Q,0)),"0")</f>
        <v>2</v>
      </c>
      <c r="W565" s="58" t="str">
        <f t="shared" si="37"/>
        <v>塞伯罗斯</v>
      </c>
    </row>
    <row r="566" spans="1:23" ht="16.5" x14ac:dyDescent="0.2">
      <c r="A566" s="58">
        <f t="shared" si="38"/>
        <v>10563</v>
      </c>
      <c r="B566" s="58">
        <v>3</v>
      </c>
      <c r="C566" s="58">
        <f t="shared" si="39"/>
        <v>4</v>
      </c>
      <c r="D566" s="58" t="s">
        <v>41</v>
      </c>
      <c r="E566" s="58" t="str">
        <f>HLOOKUP(D566,主线关卡!$H:$M,MATCH(B566&amp;C566,主线关卡!$A:$A,0),FALSE)</f>
        <v>小蜘蛛</v>
      </c>
      <c r="F566" s="58">
        <f>INDEX(主线关卡!D:D,MATCH(主线怪物!B566&amp;主线怪物!C566,主线关卡!A:A,0))</f>
        <v>19</v>
      </c>
      <c r="G566" s="58">
        <f>INDEX(怪物基础属性模板!B:B,MATCH(主线怪物!$F566,怪物基础属性模板!$A:$A,0))*IFERROR(INDEX(怪物属性参数!R:R,MATCH(主线怪物!E566,怪物属性参数!Q:Q,0)),1)</f>
        <v>267</v>
      </c>
      <c r="H566" s="58">
        <f>INDEX(怪物基础属性模板!C:C,MATCH(主线怪物!$F566,怪物基础属性模板!$A:$A,0))*IFERROR(INDEX(怪物属性参数!R:R,MATCH(主线怪物!E566,怪物属性参数!R:R,0)),1)</f>
        <v>113</v>
      </c>
      <c r="I566" s="58">
        <f>INT(INDEX(怪物基础属性模板!D:D,MATCH(主线怪物!$F566,怪物基础属性模板!$A:$A,0))*IFERROR(INDEX(怪物属性参数!R:R,MATCH(主线怪物!E566,怪物属性参数!S:S,0)),1)*INDEX(主线关卡!E:E,MATCH(主线怪物!B566&amp;主线怪物!C566,主线关卡!A:A,0)))</f>
        <v>1228</v>
      </c>
      <c r="J566" s="58">
        <v>0</v>
      </c>
      <c r="K566" s="58">
        <v>0</v>
      </c>
      <c r="L566" s="58">
        <v>0</v>
      </c>
      <c r="M566" s="58">
        <v>0</v>
      </c>
      <c r="N566" s="58">
        <v>300</v>
      </c>
      <c r="O566" s="58">
        <v>0</v>
      </c>
      <c r="P566" s="58">
        <v>0</v>
      </c>
      <c r="Q566" s="58">
        <f>IFERROR(INDEX(怪物属性参数!AD:AD,MATCH(主线怪物!E566,怪物属性参数!Q:Q,0)),IF(MOD(A566,2)=0,1303015,1301001))</f>
        <v>1801010</v>
      </c>
      <c r="R566" s="15"/>
      <c r="S566" s="58" t="str">
        <f t="shared" si="36"/>
        <v>0</v>
      </c>
      <c r="T566" s="58">
        <f>IFERROR(INDEX(怪物属性参数!AA:AA,MATCH(主线怪物!E566,怪物属性参数!Q:Q,0)),"0")</f>
        <v>1</v>
      </c>
      <c r="U566" s="58">
        <f>IFERROR(INDEX(怪物属性参数!AB:AB,MATCH(主线怪物!E566,怪物属性参数!Q:Q,0)),"999")</f>
        <v>999</v>
      </c>
      <c r="V566" s="58">
        <f>IFERROR(INDEX(怪物属性参数!AC:AC,MATCH(主线怪物!E566,怪物属性参数!Q:Q,0)),"0")</f>
        <v>2</v>
      </c>
      <c r="W566" s="58" t="str">
        <f t="shared" si="37"/>
        <v>小蜘蛛</v>
      </c>
    </row>
    <row r="567" spans="1:23" ht="16.5" x14ac:dyDescent="0.2">
      <c r="A567" s="58">
        <f t="shared" si="38"/>
        <v>10564</v>
      </c>
      <c r="B567" s="58">
        <v>3</v>
      </c>
      <c r="C567" s="58">
        <f t="shared" si="39"/>
        <v>4</v>
      </c>
      <c r="D567" s="58" t="s">
        <v>38</v>
      </c>
      <c r="E567" s="58" t="str">
        <f>HLOOKUP(D567,主线关卡!$H:$M,MATCH(B567&amp;C567,主线关卡!$A:$A,0),FALSE)</f>
        <v/>
      </c>
      <c r="F567" s="58">
        <f>INDEX(主线关卡!D:D,MATCH(主线怪物!B567&amp;主线怪物!C567,主线关卡!A:A,0))</f>
        <v>19</v>
      </c>
      <c r="G567" s="58">
        <f>INDEX(怪物基础属性模板!B:B,MATCH(主线怪物!$F567,怪物基础属性模板!$A:$A,0))*IFERROR(INDEX(怪物属性参数!R:R,MATCH(主线怪物!E567,怪物属性参数!Q:Q,0)),1)</f>
        <v>267</v>
      </c>
      <c r="H567" s="58">
        <f>INDEX(怪物基础属性模板!C:C,MATCH(主线怪物!$F567,怪物基础属性模板!$A:$A,0))*IFERROR(INDEX(怪物属性参数!R:R,MATCH(主线怪物!E567,怪物属性参数!R:R,0)),1)</f>
        <v>113</v>
      </c>
      <c r="I567" s="58">
        <f>INT(INDEX(怪物基础属性模板!D:D,MATCH(主线怪物!$F567,怪物基础属性模板!$A:$A,0))*IFERROR(INDEX(怪物属性参数!R:R,MATCH(主线怪物!E567,怪物属性参数!S:S,0)),1)*INDEX(主线关卡!E:E,MATCH(主线怪物!B567&amp;主线怪物!C567,主线关卡!A:A,0)))</f>
        <v>1228</v>
      </c>
      <c r="J567" s="58">
        <v>0</v>
      </c>
      <c r="K567" s="58">
        <v>0</v>
      </c>
      <c r="L567" s="58">
        <v>0</v>
      </c>
      <c r="M567" s="58">
        <v>0</v>
      </c>
      <c r="N567" s="58">
        <v>300</v>
      </c>
      <c r="O567" s="58">
        <v>0</v>
      </c>
      <c r="P567" s="58">
        <v>0</v>
      </c>
      <c r="Q567" s="58">
        <f>IFERROR(INDEX(怪物属性参数!AD:AD,MATCH(主线怪物!E567,怪物属性参数!Q:Q,0)),IF(MOD(A567,2)=0,1303015,1301001))</f>
        <v>1303015</v>
      </c>
      <c r="R567" s="15"/>
      <c r="S567" s="58" t="str">
        <f t="shared" si="36"/>
        <v>0</v>
      </c>
      <c r="T567" s="58" t="str">
        <f>IFERROR(INDEX(怪物属性参数!AA:AA,MATCH(主线怪物!E567,怪物属性参数!Q:Q,0)),"0")</f>
        <v>0</v>
      </c>
      <c r="U567" s="58" t="str">
        <f>IFERROR(INDEX(怪物属性参数!AB:AB,MATCH(主线怪物!E567,怪物属性参数!Q:Q,0)),"999")</f>
        <v>999</v>
      </c>
      <c r="V567" s="58" t="str">
        <f>IFERROR(INDEX(怪物属性参数!AC:AC,MATCH(主线怪物!E567,怪物属性参数!Q:Q,0)),"0")</f>
        <v>0</v>
      </c>
      <c r="W567" s="58" t="str">
        <f t="shared" si="37"/>
        <v>于禁</v>
      </c>
    </row>
    <row r="568" spans="1:23" ht="16.5" x14ac:dyDescent="0.2">
      <c r="A568" s="58">
        <f t="shared" si="38"/>
        <v>10565</v>
      </c>
      <c r="B568" s="58">
        <v>3</v>
      </c>
      <c r="C568" s="58">
        <f t="shared" si="39"/>
        <v>5</v>
      </c>
      <c r="D568" s="58" t="s">
        <v>39</v>
      </c>
      <c r="E568" s="58" t="str">
        <f>HLOOKUP(D568,主线关卡!$H:$M,MATCH(B568&amp;C568,主线关卡!$A:$A,0),FALSE)</f>
        <v>战斗夏玲</v>
      </c>
      <c r="F568" s="58">
        <f>INDEX(主线关卡!D:D,MATCH(主线怪物!B568&amp;主线怪物!C568,主线关卡!A:A,0))</f>
        <v>20</v>
      </c>
      <c r="G568" s="58">
        <f>INDEX(怪物基础属性模板!B:B,MATCH(主线怪物!$F568,怪物基础属性模板!$A:$A,0))*IFERROR(INDEX(怪物属性参数!R:R,MATCH(主线怪物!E568,怪物属性参数!Q:Q,0)),1)</f>
        <v>281</v>
      </c>
      <c r="H568" s="58">
        <f>INDEX(怪物基础属性模板!C:C,MATCH(主线怪物!$F568,怪物基础属性模板!$A:$A,0))*IFERROR(INDEX(怪物属性参数!R:R,MATCH(主线怪物!E568,怪物属性参数!R:R,0)),1)</f>
        <v>120</v>
      </c>
      <c r="I568" s="58">
        <f>INT(INDEX(怪物基础属性模板!D:D,MATCH(主线怪物!$F568,怪物基础属性模板!$A:$A,0))*IFERROR(INDEX(怪物属性参数!R:R,MATCH(主线怪物!E568,怪物属性参数!S:S,0)),1)*INDEX(主线关卡!E:E,MATCH(主线怪物!B568&amp;主线怪物!C568,主线关卡!A:A,0)))</f>
        <v>1284</v>
      </c>
      <c r="J568" s="58">
        <v>0</v>
      </c>
      <c r="K568" s="58">
        <v>0</v>
      </c>
      <c r="L568" s="58">
        <v>0</v>
      </c>
      <c r="M568" s="58">
        <v>0</v>
      </c>
      <c r="N568" s="58">
        <v>300</v>
      </c>
      <c r="O568" s="58">
        <v>0</v>
      </c>
      <c r="P568" s="58">
        <v>0</v>
      </c>
      <c r="Q568" s="58" t="str">
        <f>IFERROR(INDEX(怪物属性参数!AD:AD,MATCH(主线怪物!E568,怪物属性参数!Q:Q,0)),IF(MOD(A568,2)=0,1303015,1301001))</f>
        <v>1301003#1302003</v>
      </c>
      <c r="R568" s="15"/>
      <c r="S568" s="58">
        <f t="shared" si="36"/>
        <v>10566</v>
      </c>
      <c r="T568" s="58">
        <f>IFERROR(INDEX(怪物属性参数!AA:AA,MATCH(主线怪物!E568,怪物属性参数!Q:Q,0)),"0")</f>
        <v>0</v>
      </c>
      <c r="U568" s="58">
        <f>IFERROR(INDEX(怪物属性参数!AB:AB,MATCH(主线怪物!E568,怪物属性参数!Q:Q,0)),"999")</f>
        <v>999</v>
      </c>
      <c r="V568" s="58">
        <f>IFERROR(INDEX(怪物属性参数!AC:AC,MATCH(主线怪物!E568,怪物属性参数!Q:Q,0)),"0")</f>
        <v>0</v>
      </c>
      <c r="W568" s="58" t="str">
        <f t="shared" si="37"/>
        <v>战斗夏玲</v>
      </c>
    </row>
    <row r="569" spans="1:23" ht="16.5" x14ac:dyDescent="0.2">
      <c r="A569" s="58">
        <f t="shared" si="38"/>
        <v>10566</v>
      </c>
      <c r="B569" s="58">
        <v>3</v>
      </c>
      <c r="C569" s="58">
        <f t="shared" si="39"/>
        <v>5</v>
      </c>
      <c r="D569" s="58" t="s">
        <v>36</v>
      </c>
      <c r="E569" s="58" t="str">
        <f>HLOOKUP(D569,主线关卡!$H:$M,MATCH(B569&amp;C569,主线关卡!$A:$A,0),FALSE)</f>
        <v>李轩辕</v>
      </c>
      <c r="F569" s="58">
        <f>INDEX(主线关卡!D:D,MATCH(主线怪物!B569&amp;主线怪物!C569,主线关卡!A:A,0))</f>
        <v>20</v>
      </c>
      <c r="G569" s="58">
        <f>INDEX(怪物基础属性模板!B:B,MATCH(主线怪物!$F569,怪物基础属性模板!$A:$A,0))*IFERROR(INDEX(怪物属性参数!R:R,MATCH(主线怪物!E569,怪物属性参数!Q:Q,0)),1)</f>
        <v>281</v>
      </c>
      <c r="H569" s="58">
        <f>INDEX(怪物基础属性模板!C:C,MATCH(主线怪物!$F569,怪物基础属性模板!$A:$A,0))*IFERROR(INDEX(怪物属性参数!R:R,MATCH(主线怪物!E569,怪物属性参数!R:R,0)),1)</f>
        <v>120</v>
      </c>
      <c r="I569" s="58">
        <f>INT(INDEX(怪物基础属性模板!D:D,MATCH(主线怪物!$F569,怪物基础属性模板!$A:$A,0))*IFERROR(INDEX(怪物属性参数!R:R,MATCH(主线怪物!E569,怪物属性参数!S:S,0)),1)*INDEX(主线关卡!E:E,MATCH(主线怪物!B569&amp;主线怪物!C569,主线关卡!A:A,0)))</f>
        <v>1284</v>
      </c>
      <c r="J569" s="58">
        <v>0</v>
      </c>
      <c r="K569" s="58">
        <v>0</v>
      </c>
      <c r="L569" s="58">
        <v>0</v>
      </c>
      <c r="M569" s="58">
        <v>0</v>
      </c>
      <c r="N569" s="58">
        <v>300</v>
      </c>
      <c r="O569" s="58">
        <v>0</v>
      </c>
      <c r="P569" s="58">
        <v>0</v>
      </c>
      <c r="Q569" s="58">
        <f>IFERROR(INDEX(怪物属性参数!AD:AD,MATCH(主线怪物!E569,怪物属性参数!Q:Q,0)),IF(MOD(A569,2)=0,1303015,1301001))</f>
        <v>1303005</v>
      </c>
      <c r="R569" s="15"/>
      <c r="S569" s="58" t="str">
        <f t="shared" si="36"/>
        <v>0</v>
      </c>
      <c r="T569" s="58">
        <f>IFERROR(INDEX(怪物属性参数!AA:AA,MATCH(主线怪物!E569,怪物属性参数!Q:Q,0)),"0")</f>
        <v>2</v>
      </c>
      <c r="U569" s="58">
        <f>IFERROR(INDEX(怪物属性参数!AB:AB,MATCH(主线怪物!E569,怪物属性参数!Q:Q,0)),"999")</f>
        <v>999</v>
      </c>
      <c r="V569" s="58">
        <f>IFERROR(INDEX(怪物属性参数!AC:AC,MATCH(主线怪物!E569,怪物属性参数!Q:Q,0)),"0")</f>
        <v>3</v>
      </c>
      <c r="W569" s="58" t="str">
        <f t="shared" si="37"/>
        <v>李轩辕</v>
      </c>
    </row>
    <row r="570" spans="1:23" ht="16.5" x14ac:dyDescent="0.2">
      <c r="A570" s="58">
        <f t="shared" si="38"/>
        <v>10567</v>
      </c>
      <c r="B570" s="58">
        <v>3</v>
      </c>
      <c r="C570" s="58">
        <f t="shared" si="39"/>
        <v>5</v>
      </c>
      <c r="D570" s="58" t="s">
        <v>40</v>
      </c>
      <c r="E570" s="58" t="str">
        <f>HLOOKUP(D570,主线关卡!$H:$M,MATCH(B570&amp;C570,主线关卡!$A:$A,0),FALSE)</f>
        <v>黑尔·坎普</v>
      </c>
      <c r="F570" s="58">
        <f>INDEX(主线关卡!D:D,MATCH(主线怪物!B570&amp;主线怪物!C570,主线关卡!A:A,0))</f>
        <v>20</v>
      </c>
      <c r="G570" s="58">
        <f>INDEX(怪物基础属性模板!B:B,MATCH(主线怪物!$F570,怪物基础属性模板!$A:$A,0))*IFERROR(INDEX(怪物属性参数!R:R,MATCH(主线怪物!E570,怪物属性参数!Q:Q,0)),1)</f>
        <v>281</v>
      </c>
      <c r="H570" s="58">
        <f>INDEX(怪物基础属性模板!C:C,MATCH(主线怪物!$F570,怪物基础属性模板!$A:$A,0))*IFERROR(INDEX(怪物属性参数!R:R,MATCH(主线怪物!E570,怪物属性参数!R:R,0)),1)</f>
        <v>120</v>
      </c>
      <c r="I570" s="58">
        <f>INT(INDEX(怪物基础属性模板!D:D,MATCH(主线怪物!$F570,怪物基础属性模板!$A:$A,0))*IFERROR(INDEX(怪物属性参数!R:R,MATCH(主线怪物!E570,怪物属性参数!S:S,0)),1)*INDEX(主线关卡!E:E,MATCH(主线怪物!B570&amp;主线怪物!C570,主线关卡!A:A,0)))</f>
        <v>1284</v>
      </c>
      <c r="J570" s="58">
        <v>0</v>
      </c>
      <c r="K570" s="58">
        <v>0</v>
      </c>
      <c r="L570" s="58">
        <v>0</v>
      </c>
      <c r="M570" s="58">
        <v>0</v>
      </c>
      <c r="N570" s="58">
        <v>300</v>
      </c>
      <c r="O570" s="58">
        <v>0</v>
      </c>
      <c r="P570" s="58">
        <v>0</v>
      </c>
      <c r="Q570" s="58" t="str">
        <f>IFERROR(INDEX(怪物属性参数!AD:AD,MATCH(主线怪物!E570,怪物属性参数!Q:Q,0)),IF(MOD(A570,2)=0,1303015,1301001))</f>
        <v>1301008#1302008</v>
      </c>
      <c r="R570" s="15"/>
      <c r="S570" s="58">
        <f t="shared" si="36"/>
        <v>10568</v>
      </c>
      <c r="T570" s="58">
        <f>IFERROR(INDEX(怪物属性参数!AA:AA,MATCH(主线怪物!E570,怪物属性参数!Q:Q,0)),"0")</f>
        <v>0</v>
      </c>
      <c r="U570" s="58">
        <f>IFERROR(INDEX(怪物属性参数!AB:AB,MATCH(主线怪物!E570,怪物属性参数!Q:Q,0)),"999")</f>
        <v>999</v>
      </c>
      <c r="V570" s="58">
        <f>IFERROR(INDEX(怪物属性参数!AC:AC,MATCH(主线怪物!E570,怪物属性参数!Q:Q,0)),"0")</f>
        <v>0</v>
      </c>
      <c r="W570" s="58" t="str">
        <f t="shared" si="37"/>
        <v>黑尔·坎普</v>
      </c>
    </row>
    <row r="571" spans="1:23" ht="16.5" x14ac:dyDescent="0.2">
      <c r="A571" s="58">
        <f t="shared" si="38"/>
        <v>10568</v>
      </c>
      <c r="B571" s="58">
        <v>3</v>
      </c>
      <c r="C571" s="58">
        <f t="shared" si="39"/>
        <v>5</v>
      </c>
      <c r="D571" s="58" t="s">
        <v>37</v>
      </c>
      <c r="E571" s="58" t="str">
        <f>HLOOKUP(D571,主线关卡!$H:$M,MATCH(B571&amp;C571,主线关卡!$A:$A,0),FALSE)</f>
        <v>塞伯罗斯</v>
      </c>
      <c r="F571" s="58">
        <f>INDEX(主线关卡!D:D,MATCH(主线怪物!B571&amp;主线怪物!C571,主线关卡!A:A,0))</f>
        <v>20</v>
      </c>
      <c r="G571" s="58">
        <f>INDEX(怪物基础属性模板!B:B,MATCH(主线怪物!$F571,怪物基础属性模板!$A:$A,0))*IFERROR(INDEX(怪物属性参数!R:R,MATCH(主线怪物!E571,怪物属性参数!Q:Q,0)),1)</f>
        <v>281</v>
      </c>
      <c r="H571" s="58">
        <f>INDEX(怪物基础属性模板!C:C,MATCH(主线怪物!$F571,怪物基础属性模板!$A:$A,0))*IFERROR(INDEX(怪物属性参数!R:R,MATCH(主线怪物!E571,怪物属性参数!R:R,0)),1)</f>
        <v>120</v>
      </c>
      <c r="I571" s="58">
        <f>INT(INDEX(怪物基础属性模板!D:D,MATCH(主线怪物!$F571,怪物基础属性模板!$A:$A,0))*IFERROR(INDEX(怪物属性参数!R:R,MATCH(主线怪物!E571,怪物属性参数!S:S,0)),1)*INDEX(主线关卡!E:E,MATCH(主线怪物!B571&amp;主线怪物!C571,主线关卡!A:A,0)))</f>
        <v>1284</v>
      </c>
      <c r="J571" s="58">
        <v>0</v>
      </c>
      <c r="K571" s="58">
        <v>0</v>
      </c>
      <c r="L571" s="58">
        <v>0</v>
      </c>
      <c r="M571" s="58">
        <v>0</v>
      </c>
      <c r="N571" s="58">
        <v>300</v>
      </c>
      <c r="O571" s="58">
        <v>0</v>
      </c>
      <c r="P571" s="58">
        <v>0</v>
      </c>
      <c r="Q571" s="58">
        <f>IFERROR(INDEX(怪物属性参数!AD:AD,MATCH(主线怪物!E571,怪物属性参数!Q:Q,0)),IF(MOD(A571,2)=0,1303015,1301001))</f>
        <v>1303013</v>
      </c>
      <c r="R571" s="15"/>
      <c r="S571" s="58" t="str">
        <f t="shared" si="36"/>
        <v>0</v>
      </c>
      <c r="T571" s="58">
        <f>IFERROR(INDEX(怪物属性参数!AA:AA,MATCH(主线怪物!E571,怪物属性参数!Q:Q,0)),"0")</f>
        <v>6</v>
      </c>
      <c r="U571" s="58">
        <f>IFERROR(INDEX(怪物属性参数!AB:AB,MATCH(主线怪物!E571,怪物属性参数!Q:Q,0)),"999")</f>
        <v>999</v>
      </c>
      <c r="V571" s="58">
        <f>IFERROR(INDEX(怪物属性参数!AC:AC,MATCH(主线怪物!E571,怪物属性参数!Q:Q,0)),"0")</f>
        <v>2</v>
      </c>
      <c r="W571" s="58" t="str">
        <f t="shared" si="37"/>
        <v>塞伯罗斯</v>
      </c>
    </row>
    <row r="572" spans="1:23" ht="16.5" x14ac:dyDescent="0.2">
      <c r="A572" s="58">
        <f t="shared" si="38"/>
        <v>10569</v>
      </c>
      <c r="B572" s="58">
        <v>3</v>
      </c>
      <c r="C572" s="58">
        <f t="shared" si="39"/>
        <v>5</v>
      </c>
      <c r="D572" s="58" t="s">
        <v>41</v>
      </c>
      <c r="E572" s="58" t="str">
        <f>HLOOKUP(D572,主线关卡!$H:$M,MATCH(B572&amp;C572,主线关卡!$A:$A,0),FALSE)</f>
        <v>战斗曹焱兵</v>
      </c>
      <c r="F572" s="58">
        <f>INDEX(主线关卡!D:D,MATCH(主线怪物!B572&amp;主线怪物!C572,主线关卡!A:A,0))</f>
        <v>20</v>
      </c>
      <c r="G572" s="58">
        <f>INDEX(怪物基础属性模板!B:B,MATCH(主线怪物!$F572,怪物基础属性模板!$A:$A,0))*IFERROR(INDEX(怪物属性参数!R:R,MATCH(主线怪物!E572,怪物属性参数!Q:Q,0)),1)</f>
        <v>281</v>
      </c>
      <c r="H572" s="58">
        <f>INDEX(怪物基础属性模板!C:C,MATCH(主线怪物!$F572,怪物基础属性模板!$A:$A,0))*IFERROR(INDEX(怪物属性参数!R:R,MATCH(主线怪物!E572,怪物属性参数!R:R,0)),1)</f>
        <v>120</v>
      </c>
      <c r="I572" s="58">
        <f>INT(INDEX(怪物基础属性模板!D:D,MATCH(主线怪物!$F572,怪物基础属性模板!$A:$A,0))*IFERROR(INDEX(怪物属性参数!R:R,MATCH(主线怪物!E572,怪物属性参数!S:S,0)),1)*INDEX(主线关卡!E:E,MATCH(主线怪物!B572&amp;主线怪物!C572,主线关卡!A:A,0)))</f>
        <v>1284</v>
      </c>
      <c r="J572" s="58">
        <v>0</v>
      </c>
      <c r="K572" s="58">
        <v>0</v>
      </c>
      <c r="L572" s="58">
        <v>0</v>
      </c>
      <c r="M572" s="58">
        <v>0</v>
      </c>
      <c r="N572" s="58">
        <v>300</v>
      </c>
      <c r="O572" s="58">
        <v>0</v>
      </c>
      <c r="P572" s="58">
        <v>0</v>
      </c>
      <c r="Q572" s="58" t="str">
        <f>IFERROR(INDEX(怪物属性参数!AD:AD,MATCH(主线怪物!E572,怪物属性参数!Q:Q,0)),IF(MOD(A572,2)=0,1303015,1301001))</f>
        <v>1301007#1302007</v>
      </c>
      <c r="R572" s="15"/>
      <c r="S572" s="58">
        <f t="shared" si="36"/>
        <v>10570</v>
      </c>
      <c r="T572" s="58">
        <f>IFERROR(INDEX(怪物属性参数!AA:AA,MATCH(主线怪物!E572,怪物属性参数!Q:Q,0)),"0")</f>
        <v>0</v>
      </c>
      <c r="U572" s="58">
        <f>IFERROR(INDEX(怪物属性参数!AB:AB,MATCH(主线怪物!E572,怪物属性参数!Q:Q,0)),"999")</f>
        <v>999</v>
      </c>
      <c r="V572" s="58">
        <f>IFERROR(INDEX(怪物属性参数!AC:AC,MATCH(主线怪物!E572,怪物属性参数!Q:Q,0)),"0")</f>
        <v>0</v>
      </c>
      <c r="W572" s="58" t="str">
        <f t="shared" si="37"/>
        <v>战斗曹焱兵</v>
      </c>
    </row>
    <row r="573" spans="1:23" ht="16.5" x14ac:dyDescent="0.2">
      <c r="A573" s="58">
        <f t="shared" si="38"/>
        <v>10570</v>
      </c>
      <c r="B573" s="58">
        <v>3</v>
      </c>
      <c r="C573" s="58">
        <f t="shared" si="39"/>
        <v>5</v>
      </c>
      <c r="D573" s="58" t="s">
        <v>38</v>
      </c>
      <c r="E573" s="58" t="str">
        <f>HLOOKUP(D573,主线关卡!$H:$M,MATCH(B573&amp;C573,主线关卡!$A:$A,0),FALSE)</f>
        <v>徐晃</v>
      </c>
      <c r="F573" s="58">
        <f>INDEX(主线关卡!D:D,MATCH(主线怪物!B573&amp;主线怪物!C573,主线关卡!A:A,0))</f>
        <v>20</v>
      </c>
      <c r="G573" s="58">
        <f>INDEX(怪物基础属性模板!B:B,MATCH(主线怪物!$F573,怪物基础属性模板!$A:$A,0))*IFERROR(INDEX(怪物属性参数!R:R,MATCH(主线怪物!E573,怪物属性参数!Q:Q,0)),1)</f>
        <v>281</v>
      </c>
      <c r="H573" s="58">
        <f>INDEX(怪物基础属性模板!C:C,MATCH(主线怪物!$F573,怪物基础属性模板!$A:$A,0))*IFERROR(INDEX(怪物属性参数!R:R,MATCH(主线怪物!E573,怪物属性参数!R:R,0)),1)</f>
        <v>120</v>
      </c>
      <c r="I573" s="58">
        <f>INT(INDEX(怪物基础属性模板!D:D,MATCH(主线怪物!$F573,怪物基础属性模板!$A:$A,0))*IFERROR(INDEX(怪物属性参数!R:R,MATCH(主线怪物!E573,怪物属性参数!S:S,0)),1)*INDEX(主线关卡!E:E,MATCH(主线怪物!B573&amp;主线怪物!C573,主线关卡!A:A,0)))</f>
        <v>1284</v>
      </c>
      <c r="J573" s="58">
        <v>0</v>
      </c>
      <c r="K573" s="58">
        <v>0</v>
      </c>
      <c r="L573" s="58">
        <v>0</v>
      </c>
      <c r="M573" s="58">
        <v>0</v>
      </c>
      <c r="N573" s="58">
        <v>300</v>
      </c>
      <c r="O573" s="58">
        <v>0</v>
      </c>
      <c r="P573" s="58">
        <v>0</v>
      </c>
      <c r="Q573" s="58">
        <f>IFERROR(INDEX(怪物属性参数!AD:AD,MATCH(主线怪物!E573,怪物属性参数!Q:Q,0)),IF(MOD(A573,2)=0,1303015,1301001))</f>
        <v>1303009</v>
      </c>
      <c r="R573" s="15"/>
      <c r="S573" s="58" t="str">
        <f t="shared" si="36"/>
        <v>0</v>
      </c>
      <c r="T573" s="58">
        <f>IFERROR(INDEX(怪物属性参数!AA:AA,MATCH(主线怪物!E573,怪物属性参数!Q:Q,0)),"0")</f>
        <v>4</v>
      </c>
      <c r="U573" s="58">
        <f>IFERROR(INDEX(怪物属性参数!AB:AB,MATCH(主线怪物!E573,怪物属性参数!Q:Q,0)),"999")</f>
        <v>999</v>
      </c>
      <c r="V573" s="58">
        <f>IFERROR(INDEX(怪物属性参数!AC:AC,MATCH(主线怪物!E573,怪物属性参数!Q:Q,0)),"0")</f>
        <v>2</v>
      </c>
      <c r="W573" s="58" t="str">
        <f t="shared" si="37"/>
        <v>徐晃</v>
      </c>
    </row>
    <row r="574" spans="1:23" ht="16.5" x14ac:dyDescent="0.2">
      <c r="A574" s="58">
        <f t="shared" si="38"/>
        <v>10571</v>
      </c>
      <c r="B574" s="58">
        <v>3</v>
      </c>
      <c r="C574" s="58">
        <f t="shared" si="39"/>
        <v>6</v>
      </c>
      <c r="D574" s="58" t="s">
        <v>39</v>
      </c>
      <c r="E574" s="58" t="str">
        <f>HLOOKUP(D574,主线关卡!$H:$M,MATCH(B574&amp;C574,主线关卡!$A:$A,0),FALSE)</f>
        <v>伏尸将军</v>
      </c>
      <c r="F574" s="58">
        <f>INDEX(主线关卡!D:D,MATCH(主线怪物!B574&amp;主线怪物!C574,主线关卡!A:A,0))</f>
        <v>21</v>
      </c>
      <c r="G574" s="58">
        <f>INDEX(怪物基础属性模板!B:B,MATCH(主线怪物!$F574,怪物基础属性模板!$A:$A,0))*IFERROR(INDEX(怪物属性参数!R:R,MATCH(主线怪物!E574,怪物属性参数!Q:Q,0)),1)</f>
        <v>295</v>
      </c>
      <c r="H574" s="58">
        <f>INDEX(怪物基础属性模板!C:C,MATCH(主线怪物!$F574,怪物基础属性模板!$A:$A,0))*IFERROR(INDEX(怪物属性参数!R:R,MATCH(主线怪物!E574,怪物属性参数!R:R,0)),1)</f>
        <v>127</v>
      </c>
      <c r="I574" s="58">
        <f>INT(INDEX(怪物基础属性模板!D:D,MATCH(主线怪物!$F574,怪物基础属性模板!$A:$A,0))*IFERROR(INDEX(怪物属性参数!R:R,MATCH(主线怪物!E574,怪物属性参数!S:S,0)),1)*INDEX(主线关卡!E:E,MATCH(主线怪物!B574&amp;主线怪物!C574,主线关卡!A:A,0)))</f>
        <v>1507</v>
      </c>
      <c r="J574" s="58">
        <v>0</v>
      </c>
      <c r="K574" s="58">
        <v>0</v>
      </c>
      <c r="L574" s="58">
        <v>0</v>
      </c>
      <c r="M574" s="58">
        <v>0</v>
      </c>
      <c r="N574" s="58">
        <v>300</v>
      </c>
      <c r="O574" s="58">
        <v>0</v>
      </c>
      <c r="P574" s="58">
        <v>0</v>
      </c>
      <c r="Q574" s="58" t="str">
        <f>IFERROR(INDEX(怪物属性参数!AD:AD,MATCH(主线怪物!E574,怪物属性参数!Q:Q,0)),IF(MOD(A574,2)=0,1303015,1301001))</f>
        <v>1801008#1802008</v>
      </c>
      <c r="R574" s="15"/>
      <c r="S574" s="58" t="str">
        <f t="shared" si="36"/>
        <v>0</v>
      </c>
      <c r="T574" s="58">
        <f>IFERROR(INDEX(怪物属性参数!AA:AA,MATCH(主线怪物!E574,怪物属性参数!Q:Q,0)),"0")</f>
        <v>1</v>
      </c>
      <c r="U574" s="58">
        <f>IFERROR(INDEX(怪物属性参数!AB:AB,MATCH(主线怪物!E574,怪物属性参数!Q:Q,0)),"999")</f>
        <v>999</v>
      </c>
      <c r="V574" s="58">
        <f>IFERROR(INDEX(怪物属性参数!AC:AC,MATCH(主线怪物!E574,怪物属性参数!Q:Q,0)),"0")</f>
        <v>1</v>
      </c>
      <c r="W574" s="58" t="str">
        <f t="shared" si="37"/>
        <v>伏尸将军</v>
      </c>
    </row>
    <row r="575" spans="1:23" ht="16.5" x14ac:dyDescent="0.2">
      <c r="A575" s="58">
        <f t="shared" si="38"/>
        <v>10572</v>
      </c>
      <c r="B575" s="58">
        <v>3</v>
      </c>
      <c r="C575" s="58">
        <f t="shared" si="39"/>
        <v>6</v>
      </c>
      <c r="D575" s="58" t="s">
        <v>36</v>
      </c>
      <c r="E575" s="58" t="str">
        <f>HLOOKUP(D575,主线关卡!$H:$M,MATCH(B575&amp;C575,主线关卡!$A:$A,0),FALSE)</f>
        <v/>
      </c>
      <c r="F575" s="58">
        <f>INDEX(主线关卡!D:D,MATCH(主线怪物!B575&amp;主线怪物!C575,主线关卡!A:A,0))</f>
        <v>21</v>
      </c>
      <c r="G575" s="58">
        <f>INDEX(怪物基础属性模板!B:B,MATCH(主线怪物!$F575,怪物基础属性模板!$A:$A,0))*IFERROR(INDEX(怪物属性参数!R:R,MATCH(主线怪物!E575,怪物属性参数!Q:Q,0)),1)</f>
        <v>295</v>
      </c>
      <c r="H575" s="58">
        <f>INDEX(怪物基础属性模板!C:C,MATCH(主线怪物!$F575,怪物基础属性模板!$A:$A,0))*IFERROR(INDEX(怪物属性参数!R:R,MATCH(主线怪物!E575,怪物属性参数!R:R,0)),1)</f>
        <v>127</v>
      </c>
      <c r="I575" s="58">
        <f>INT(INDEX(怪物基础属性模板!D:D,MATCH(主线怪物!$F575,怪物基础属性模板!$A:$A,0))*IFERROR(INDEX(怪物属性参数!R:R,MATCH(主线怪物!E575,怪物属性参数!S:S,0)),1)*INDEX(主线关卡!E:E,MATCH(主线怪物!B575&amp;主线怪物!C575,主线关卡!A:A,0)))</f>
        <v>1507</v>
      </c>
      <c r="J575" s="58">
        <v>0</v>
      </c>
      <c r="K575" s="58">
        <v>0</v>
      </c>
      <c r="L575" s="58">
        <v>0</v>
      </c>
      <c r="M575" s="58">
        <v>0</v>
      </c>
      <c r="N575" s="58">
        <v>300</v>
      </c>
      <c r="O575" s="58">
        <v>0</v>
      </c>
      <c r="P575" s="58">
        <v>0</v>
      </c>
      <c r="Q575" s="58">
        <f>IFERROR(INDEX(怪物属性参数!AD:AD,MATCH(主线怪物!E575,怪物属性参数!Q:Q,0)),IF(MOD(A575,2)=0,1303015,1301001))</f>
        <v>1303015</v>
      </c>
      <c r="R575" s="15"/>
      <c r="S575" s="58" t="str">
        <f t="shared" si="36"/>
        <v>0</v>
      </c>
      <c r="T575" s="58" t="str">
        <f>IFERROR(INDEX(怪物属性参数!AA:AA,MATCH(主线怪物!E575,怪物属性参数!Q:Q,0)),"0")</f>
        <v>0</v>
      </c>
      <c r="U575" s="58" t="str">
        <f>IFERROR(INDEX(怪物属性参数!AB:AB,MATCH(主线怪物!E575,怪物属性参数!Q:Q,0)),"999")</f>
        <v>999</v>
      </c>
      <c r="V575" s="58" t="str">
        <f>IFERROR(INDEX(怪物属性参数!AC:AC,MATCH(主线怪物!E575,怪物属性参数!Q:Q,0)),"0")</f>
        <v>0</v>
      </c>
      <c r="W575" s="58" t="str">
        <f t="shared" si="37"/>
        <v>于禁</v>
      </c>
    </row>
    <row r="576" spans="1:23" ht="16.5" x14ac:dyDescent="0.2">
      <c r="A576" s="58">
        <f t="shared" si="38"/>
        <v>10573</v>
      </c>
      <c r="B576" s="58">
        <v>3</v>
      </c>
      <c r="C576" s="58">
        <f t="shared" si="39"/>
        <v>6</v>
      </c>
      <c r="D576" s="58" t="s">
        <v>40</v>
      </c>
      <c r="E576" s="58" t="str">
        <f>HLOOKUP(D576,主线关卡!$H:$M,MATCH(B576&amp;C576,主线关卡!$A:$A,0),FALSE)</f>
        <v>变身后鬼将军</v>
      </c>
      <c r="F576" s="58">
        <f>INDEX(主线关卡!D:D,MATCH(主线怪物!B576&amp;主线怪物!C576,主线关卡!A:A,0))</f>
        <v>21</v>
      </c>
      <c r="G576" s="58">
        <f>INDEX(怪物基础属性模板!B:B,MATCH(主线怪物!$F576,怪物基础属性模板!$A:$A,0))*IFERROR(INDEX(怪物属性参数!R:R,MATCH(主线怪物!E576,怪物属性参数!Q:Q,0)),1)</f>
        <v>295</v>
      </c>
      <c r="H576" s="58">
        <f>INDEX(怪物基础属性模板!C:C,MATCH(主线怪物!$F576,怪物基础属性模板!$A:$A,0))*IFERROR(INDEX(怪物属性参数!R:R,MATCH(主线怪物!E576,怪物属性参数!R:R,0)),1)</f>
        <v>127</v>
      </c>
      <c r="I576" s="58">
        <f>INT(INDEX(怪物基础属性模板!D:D,MATCH(主线怪物!$F576,怪物基础属性模板!$A:$A,0))*IFERROR(INDEX(怪物属性参数!R:R,MATCH(主线怪物!E576,怪物属性参数!S:S,0)),1)*INDEX(主线关卡!E:E,MATCH(主线怪物!B576&amp;主线怪物!C576,主线关卡!A:A,0)))</f>
        <v>1507</v>
      </c>
      <c r="J576" s="58">
        <v>0</v>
      </c>
      <c r="K576" s="58">
        <v>0</v>
      </c>
      <c r="L576" s="58">
        <v>0</v>
      </c>
      <c r="M576" s="58">
        <v>0</v>
      </c>
      <c r="N576" s="58">
        <v>300</v>
      </c>
      <c r="O576" s="58">
        <v>0</v>
      </c>
      <c r="P576" s="58">
        <v>0</v>
      </c>
      <c r="Q576" s="58">
        <f>IFERROR(INDEX(怪物属性参数!AD:AD,MATCH(主线怪物!E576,怪物属性参数!Q:Q,0)),IF(MOD(A576,2)=0,1303015,1301001))</f>
        <v>1301001</v>
      </c>
      <c r="R576" s="15"/>
      <c r="S576" s="58" t="str">
        <f t="shared" si="36"/>
        <v>0</v>
      </c>
      <c r="T576" s="58" t="str">
        <f>IFERROR(INDEX(怪物属性参数!AA:AA,MATCH(主线怪物!E576,怪物属性参数!Q:Q,0)),"0")</f>
        <v>0</v>
      </c>
      <c r="U576" s="58" t="str">
        <f>IFERROR(INDEX(怪物属性参数!AB:AB,MATCH(主线怪物!E576,怪物属性参数!Q:Q,0)),"999")</f>
        <v>999</v>
      </c>
      <c r="V576" s="58" t="str">
        <f>IFERROR(INDEX(怪物属性参数!AC:AC,MATCH(主线怪物!E576,怪物属性参数!Q:Q,0)),"0")</f>
        <v>0</v>
      </c>
      <c r="W576" s="58" t="str">
        <f t="shared" si="37"/>
        <v>变身后鬼将军</v>
      </c>
    </row>
    <row r="577" spans="1:23" ht="16.5" x14ac:dyDescent="0.2">
      <c r="A577" s="58">
        <f t="shared" si="38"/>
        <v>10574</v>
      </c>
      <c r="B577" s="58">
        <v>3</v>
      </c>
      <c r="C577" s="58">
        <f t="shared" si="39"/>
        <v>6</v>
      </c>
      <c r="D577" s="58" t="s">
        <v>37</v>
      </c>
      <c r="E577" s="58" t="str">
        <f>HLOOKUP(D577,主线关卡!$H:$M,MATCH(B577&amp;C577,主线关卡!$A:$A,0),FALSE)</f>
        <v/>
      </c>
      <c r="F577" s="58">
        <f>INDEX(主线关卡!D:D,MATCH(主线怪物!B577&amp;主线怪物!C577,主线关卡!A:A,0))</f>
        <v>21</v>
      </c>
      <c r="G577" s="58">
        <f>INDEX(怪物基础属性模板!B:B,MATCH(主线怪物!$F577,怪物基础属性模板!$A:$A,0))*IFERROR(INDEX(怪物属性参数!R:R,MATCH(主线怪物!E577,怪物属性参数!Q:Q,0)),1)</f>
        <v>295</v>
      </c>
      <c r="H577" s="58">
        <f>INDEX(怪物基础属性模板!C:C,MATCH(主线怪物!$F577,怪物基础属性模板!$A:$A,0))*IFERROR(INDEX(怪物属性参数!R:R,MATCH(主线怪物!E577,怪物属性参数!R:R,0)),1)</f>
        <v>127</v>
      </c>
      <c r="I577" s="58">
        <f>INT(INDEX(怪物基础属性模板!D:D,MATCH(主线怪物!$F577,怪物基础属性模板!$A:$A,0))*IFERROR(INDEX(怪物属性参数!R:R,MATCH(主线怪物!E577,怪物属性参数!S:S,0)),1)*INDEX(主线关卡!E:E,MATCH(主线怪物!B577&amp;主线怪物!C577,主线关卡!A:A,0)))</f>
        <v>1507</v>
      </c>
      <c r="J577" s="58">
        <v>0</v>
      </c>
      <c r="K577" s="58">
        <v>0</v>
      </c>
      <c r="L577" s="58">
        <v>0</v>
      </c>
      <c r="M577" s="58">
        <v>0</v>
      </c>
      <c r="N577" s="58">
        <v>300</v>
      </c>
      <c r="O577" s="58">
        <v>0</v>
      </c>
      <c r="P577" s="58">
        <v>0</v>
      </c>
      <c r="Q577" s="58">
        <f>IFERROR(INDEX(怪物属性参数!AD:AD,MATCH(主线怪物!E577,怪物属性参数!Q:Q,0)),IF(MOD(A577,2)=0,1303015,1301001))</f>
        <v>1303015</v>
      </c>
      <c r="R577" s="15"/>
      <c r="S577" s="58" t="str">
        <f t="shared" si="36"/>
        <v>0</v>
      </c>
      <c r="T577" s="58" t="str">
        <f>IFERROR(INDEX(怪物属性参数!AA:AA,MATCH(主线怪物!E577,怪物属性参数!Q:Q,0)),"0")</f>
        <v>0</v>
      </c>
      <c r="U577" s="58" t="str">
        <f>IFERROR(INDEX(怪物属性参数!AB:AB,MATCH(主线怪物!E577,怪物属性参数!Q:Q,0)),"999")</f>
        <v>999</v>
      </c>
      <c r="V577" s="58" t="str">
        <f>IFERROR(INDEX(怪物属性参数!AC:AC,MATCH(主线怪物!E577,怪物属性参数!Q:Q,0)),"0")</f>
        <v>0</v>
      </c>
      <c r="W577" s="58" t="str">
        <f t="shared" si="37"/>
        <v>于禁</v>
      </c>
    </row>
    <row r="578" spans="1:23" ht="16.5" x14ac:dyDescent="0.2">
      <c r="A578" s="58">
        <f t="shared" si="38"/>
        <v>10575</v>
      </c>
      <c r="B578" s="58">
        <v>3</v>
      </c>
      <c r="C578" s="58">
        <f t="shared" si="39"/>
        <v>6</v>
      </c>
      <c r="D578" s="58" t="s">
        <v>41</v>
      </c>
      <c r="E578" s="58" t="str">
        <f>HLOOKUP(D578,主线关卡!$H:$M,MATCH(B578&amp;C578,主线关卡!$A:$A,0),FALSE)</f>
        <v>石瀑将军</v>
      </c>
      <c r="F578" s="58">
        <f>INDEX(主线关卡!D:D,MATCH(主线怪物!B578&amp;主线怪物!C578,主线关卡!A:A,0))</f>
        <v>21</v>
      </c>
      <c r="G578" s="58">
        <f>INDEX(怪物基础属性模板!B:B,MATCH(主线怪物!$F578,怪物基础属性模板!$A:$A,0))*IFERROR(INDEX(怪物属性参数!R:R,MATCH(主线怪物!E578,怪物属性参数!Q:Q,0)),1)</f>
        <v>295</v>
      </c>
      <c r="H578" s="58">
        <f>INDEX(怪物基础属性模板!C:C,MATCH(主线怪物!$F578,怪物基础属性模板!$A:$A,0))*IFERROR(INDEX(怪物属性参数!R:R,MATCH(主线怪物!E578,怪物属性参数!R:R,0)),1)</f>
        <v>127</v>
      </c>
      <c r="I578" s="58">
        <f>INT(INDEX(怪物基础属性模板!D:D,MATCH(主线怪物!$F578,怪物基础属性模板!$A:$A,0))*IFERROR(INDEX(怪物属性参数!R:R,MATCH(主线怪物!E578,怪物属性参数!S:S,0)),1)*INDEX(主线关卡!E:E,MATCH(主线怪物!B578&amp;主线怪物!C578,主线关卡!A:A,0)))</f>
        <v>1507</v>
      </c>
      <c r="J578" s="58">
        <v>0</v>
      </c>
      <c r="K578" s="58">
        <v>0</v>
      </c>
      <c r="L578" s="58">
        <v>0</v>
      </c>
      <c r="M578" s="58">
        <v>0</v>
      </c>
      <c r="N578" s="58">
        <v>300</v>
      </c>
      <c r="O578" s="58">
        <v>0</v>
      </c>
      <c r="P578" s="58">
        <v>0</v>
      </c>
      <c r="Q578" s="58" t="str">
        <f>IFERROR(INDEX(怪物属性参数!AD:AD,MATCH(主线怪物!E578,怪物属性参数!Q:Q,0)),IF(MOD(A578,2)=0,1303015,1301001))</f>
        <v>1801009#1802009</v>
      </c>
      <c r="R578" s="15"/>
      <c r="S578" s="58" t="str">
        <f t="shared" si="36"/>
        <v>0</v>
      </c>
      <c r="T578" s="58">
        <f>IFERROR(INDEX(怪物属性参数!AA:AA,MATCH(主线怪物!E578,怪物属性参数!Q:Q,0)),"0")</f>
        <v>1</v>
      </c>
      <c r="U578" s="58">
        <f>IFERROR(INDEX(怪物属性参数!AB:AB,MATCH(主线怪物!E578,怪物属性参数!Q:Q,0)),"999")</f>
        <v>999</v>
      </c>
      <c r="V578" s="58">
        <f>IFERROR(INDEX(怪物属性参数!AC:AC,MATCH(主线怪物!E578,怪物属性参数!Q:Q,0)),"0")</f>
        <v>1</v>
      </c>
      <c r="W578" s="58" t="str">
        <f t="shared" si="37"/>
        <v>石瀑将军</v>
      </c>
    </row>
    <row r="579" spans="1:23" ht="16.5" x14ac:dyDescent="0.2">
      <c r="A579" s="58">
        <f t="shared" si="38"/>
        <v>10576</v>
      </c>
      <c r="B579" s="58">
        <v>3</v>
      </c>
      <c r="C579" s="58">
        <f t="shared" si="39"/>
        <v>6</v>
      </c>
      <c r="D579" s="58" t="s">
        <v>38</v>
      </c>
      <c r="E579" s="58" t="str">
        <f>HLOOKUP(D579,主线关卡!$H:$M,MATCH(B579&amp;C579,主线关卡!$A:$A,0),FALSE)</f>
        <v/>
      </c>
      <c r="F579" s="58">
        <f>INDEX(主线关卡!D:D,MATCH(主线怪物!B579&amp;主线怪物!C579,主线关卡!A:A,0))</f>
        <v>21</v>
      </c>
      <c r="G579" s="58">
        <f>INDEX(怪物基础属性模板!B:B,MATCH(主线怪物!$F579,怪物基础属性模板!$A:$A,0))*IFERROR(INDEX(怪物属性参数!R:R,MATCH(主线怪物!E579,怪物属性参数!Q:Q,0)),1)</f>
        <v>295</v>
      </c>
      <c r="H579" s="58">
        <f>INDEX(怪物基础属性模板!C:C,MATCH(主线怪物!$F579,怪物基础属性模板!$A:$A,0))*IFERROR(INDEX(怪物属性参数!R:R,MATCH(主线怪物!E579,怪物属性参数!R:R,0)),1)</f>
        <v>127</v>
      </c>
      <c r="I579" s="58">
        <f>INT(INDEX(怪物基础属性模板!D:D,MATCH(主线怪物!$F579,怪物基础属性模板!$A:$A,0))*IFERROR(INDEX(怪物属性参数!R:R,MATCH(主线怪物!E579,怪物属性参数!S:S,0)),1)*INDEX(主线关卡!E:E,MATCH(主线怪物!B579&amp;主线怪物!C579,主线关卡!A:A,0)))</f>
        <v>1507</v>
      </c>
      <c r="J579" s="58">
        <v>0</v>
      </c>
      <c r="K579" s="58">
        <v>0</v>
      </c>
      <c r="L579" s="58">
        <v>0</v>
      </c>
      <c r="M579" s="58">
        <v>0</v>
      </c>
      <c r="N579" s="58">
        <v>300</v>
      </c>
      <c r="O579" s="58">
        <v>0</v>
      </c>
      <c r="P579" s="58">
        <v>0</v>
      </c>
      <c r="Q579" s="58">
        <f>IFERROR(INDEX(怪物属性参数!AD:AD,MATCH(主线怪物!E579,怪物属性参数!Q:Q,0)),IF(MOD(A579,2)=0,1303015,1301001))</f>
        <v>1303015</v>
      </c>
      <c r="R579" s="15"/>
      <c r="S579" s="58" t="str">
        <f t="shared" si="36"/>
        <v>0</v>
      </c>
      <c r="T579" s="58" t="str">
        <f>IFERROR(INDEX(怪物属性参数!AA:AA,MATCH(主线怪物!E579,怪物属性参数!Q:Q,0)),"0")</f>
        <v>0</v>
      </c>
      <c r="U579" s="58" t="str">
        <f>IFERROR(INDEX(怪物属性参数!AB:AB,MATCH(主线怪物!E579,怪物属性参数!Q:Q,0)),"999")</f>
        <v>999</v>
      </c>
      <c r="V579" s="58" t="str">
        <f>IFERROR(INDEX(怪物属性参数!AC:AC,MATCH(主线怪物!E579,怪物属性参数!Q:Q,0)),"0")</f>
        <v>0</v>
      </c>
      <c r="W579" s="58" t="str">
        <f t="shared" si="37"/>
        <v>于禁</v>
      </c>
    </row>
    <row r="580" spans="1:23" ht="16.5" x14ac:dyDescent="0.2">
      <c r="A580" s="58">
        <f t="shared" si="38"/>
        <v>10577</v>
      </c>
      <c r="B580" s="58">
        <v>3</v>
      </c>
      <c r="C580" s="58">
        <f t="shared" si="39"/>
        <v>7</v>
      </c>
      <c r="D580" s="58" t="s">
        <v>39</v>
      </c>
      <c r="E580" s="58" t="str">
        <f>HLOOKUP(D580,主线关卡!$H:$M,MATCH(B580&amp;C580,主线关卡!$A:$A,0),FALSE)</f>
        <v>战斗曹焱兵</v>
      </c>
      <c r="F580" s="58">
        <f>INDEX(主线关卡!D:D,MATCH(主线怪物!B580&amp;主线怪物!C580,主线关卡!A:A,0))</f>
        <v>22</v>
      </c>
      <c r="G580" s="58">
        <f>INDEX(怪物基础属性模板!B:B,MATCH(主线怪物!$F580,怪物基础属性模板!$A:$A,0))*IFERROR(INDEX(怪物属性参数!R:R,MATCH(主线怪物!E580,怪物属性参数!Q:Q,0)),1)</f>
        <v>309</v>
      </c>
      <c r="H580" s="58">
        <f>INDEX(怪物基础属性模板!C:C,MATCH(主线怪物!$F580,怪物基础属性模板!$A:$A,0))*IFERROR(INDEX(怪物属性参数!R:R,MATCH(主线怪物!E580,怪物属性参数!R:R,0)),1)</f>
        <v>134</v>
      </c>
      <c r="I580" s="58">
        <f>INT(INDEX(怪物基础属性模板!D:D,MATCH(主线怪物!$F580,怪物基础属性模板!$A:$A,0))*IFERROR(INDEX(怪物属性参数!R:R,MATCH(主线怪物!E580,怪物属性参数!S:S,0)),1)*INDEX(主线关卡!E:E,MATCH(主线怪物!B580&amp;主线怪物!C580,主线关卡!A:A,0)))</f>
        <v>1570</v>
      </c>
      <c r="J580" s="58">
        <v>0</v>
      </c>
      <c r="K580" s="58">
        <v>0</v>
      </c>
      <c r="L580" s="58">
        <v>0</v>
      </c>
      <c r="M580" s="58">
        <v>0</v>
      </c>
      <c r="N580" s="58">
        <v>300</v>
      </c>
      <c r="O580" s="58">
        <v>0</v>
      </c>
      <c r="P580" s="58">
        <v>0</v>
      </c>
      <c r="Q580" s="58" t="str">
        <f>IFERROR(INDEX(怪物属性参数!AD:AD,MATCH(主线怪物!E580,怪物属性参数!Q:Q,0)),IF(MOD(A580,2)=0,1303015,1301001))</f>
        <v>1301007#1302007</v>
      </c>
      <c r="R580" s="15"/>
      <c r="S580" s="58">
        <f t="shared" si="36"/>
        <v>10578</v>
      </c>
      <c r="T580" s="58">
        <f>IFERROR(INDEX(怪物属性参数!AA:AA,MATCH(主线怪物!E580,怪物属性参数!Q:Q,0)),"0")</f>
        <v>0</v>
      </c>
      <c r="U580" s="58">
        <f>IFERROR(INDEX(怪物属性参数!AB:AB,MATCH(主线怪物!E580,怪物属性参数!Q:Q,0)),"999")</f>
        <v>999</v>
      </c>
      <c r="V580" s="58">
        <f>IFERROR(INDEX(怪物属性参数!AC:AC,MATCH(主线怪物!E580,怪物属性参数!Q:Q,0)),"0")</f>
        <v>0</v>
      </c>
      <c r="W580" s="58" t="str">
        <f t="shared" si="37"/>
        <v>战斗曹焱兵</v>
      </c>
    </row>
    <row r="581" spans="1:23" ht="16.5" x14ac:dyDescent="0.2">
      <c r="A581" s="58">
        <f t="shared" si="38"/>
        <v>10578</v>
      </c>
      <c r="B581" s="58">
        <v>3</v>
      </c>
      <c r="C581" s="58">
        <f t="shared" si="39"/>
        <v>7</v>
      </c>
      <c r="D581" s="58" t="s">
        <v>36</v>
      </c>
      <c r="E581" s="58" t="str">
        <f>HLOOKUP(D581,主线关卡!$H:$M,MATCH(B581&amp;C581,主线关卡!$A:$A,0),FALSE)</f>
        <v>张郃</v>
      </c>
      <c r="F581" s="58">
        <f>INDEX(主线关卡!D:D,MATCH(主线怪物!B581&amp;主线怪物!C581,主线关卡!A:A,0))</f>
        <v>22</v>
      </c>
      <c r="G581" s="58">
        <f>INDEX(怪物基础属性模板!B:B,MATCH(主线怪物!$F581,怪物基础属性模板!$A:$A,0))*IFERROR(INDEX(怪物属性参数!R:R,MATCH(主线怪物!E581,怪物属性参数!Q:Q,0)),1)</f>
        <v>309</v>
      </c>
      <c r="H581" s="58">
        <f>INDEX(怪物基础属性模板!C:C,MATCH(主线怪物!$F581,怪物基础属性模板!$A:$A,0))*IFERROR(INDEX(怪物属性参数!R:R,MATCH(主线怪物!E581,怪物属性参数!R:R,0)),1)</f>
        <v>134</v>
      </c>
      <c r="I581" s="58">
        <f>INT(INDEX(怪物基础属性模板!D:D,MATCH(主线怪物!$F581,怪物基础属性模板!$A:$A,0))*IFERROR(INDEX(怪物属性参数!R:R,MATCH(主线怪物!E581,怪物属性参数!S:S,0)),1)*INDEX(主线关卡!E:E,MATCH(主线怪物!B581&amp;主线怪物!C581,主线关卡!A:A,0)))</f>
        <v>1570</v>
      </c>
      <c r="J581" s="58">
        <v>0</v>
      </c>
      <c r="K581" s="58">
        <v>0</v>
      </c>
      <c r="L581" s="58">
        <v>0</v>
      </c>
      <c r="M581" s="58">
        <v>0</v>
      </c>
      <c r="N581" s="58">
        <v>300</v>
      </c>
      <c r="O581" s="58">
        <v>0</v>
      </c>
      <c r="P581" s="58">
        <v>0</v>
      </c>
      <c r="Q581" s="58">
        <f>IFERROR(INDEX(怪物属性参数!AD:AD,MATCH(主线怪物!E581,怪物属性参数!Q:Q,0)),IF(MOD(A581,2)=0,1303015,1301001))</f>
        <v>1303010</v>
      </c>
      <c r="R581" s="15"/>
      <c r="S581" s="58" t="str">
        <f t="shared" ref="S581:S644" si="40">IF(MOD(A581,2)=0,"0",IF(E582="","0",A582))</f>
        <v>0</v>
      </c>
      <c r="T581" s="58">
        <f>IFERROR(INDEX(怪物属性参数!AA:AA,MATCH(主线怪物!E581,怪物属性参数!Q:Q,0)),"0")</f>
        <v>6</v>
      </c>
      <c r="U581" s="58">
        <f>IFERROR(INDEX(怪物属性参数!AB:AB,MATCH(主线怪物!E581,怪物属性参数!Q:Q,0)),"999")</f>
        <v>999</v>
      </c>
      <c r="V581" s="58">
        <f>IFERROR(INDEX(怪物属性参数!AC:AC,MATCH(主线怪物!E581,怪物属性参数!Q:Q,0)),"0")</f>
        <v>3</v>
      </c>
      <c r="W581" s="58" t="str">
        <f t="shared" ref="W581:W644" si="41">IF(OR(E581=0,E581="")=TRUE,IF(MOD(A581,2)=0,"于禁","常服曹焱兵"),E581)</f>
        <v>张郃</v>
      </c>
    </row>
    <row r="582" spans="1:23" ht="16.5" x14ac:dyDescent="0.2">
      <c r="A582" s="58">
        <f t="shared" si="38"/>
        <v>10579</v>
      </c>
      <c r="B582" s="58">
        <v>3</v>
      </c>
      <c r="C582" s="58">
        <f t="shared" si="39"/>
        <v>7</v>
      </c>
      <c r="D582" s="58" t="s">
        <v>40</v>
      </c>
      <c r="E582" s="58" t="str">
        <f>HLOOKUP(D582,主线关卡!$H:$M,MATCH(B582&amp;C582,主线关卡!$A:$A,0),FALSE)</f>
        <v>常服曹焱兵</v>
      </c>
      <c r="F582" s="58">
        <f>INDEX(主线关卡!D:D,MATCH(主线怪物!B582&amp;主线怪物!C582,主线关卡!A:A,0))</f>
        <v>22</v>
      </c>
      <c r="G582" s="58">
        <f>INDEX(怪物基础属性模板!B:B,MATCH(主线怪物!$F582,怪物基础属性模板!$A:$A,0))*IFERROR(INDEX(怪物属性参数!R:R,MATCH(主线怪物!E582,怪物属性参数!Q:Q,0)),1)</f>
        <v>309</v>
      </c>
      <c r="H582" s="58">
        <f>INDEX(怪物基础属性模板!C:C,MATCH(主线怪物!$F582,怪物基础属性模板!$A:$A,0))*IFERROR(INDEX(怪物属性参数!R:R,MATCH(主线怪物!E582,怪物属性参数!R:R,0)),1)</f>
        <v>134</v>
      </c>
      <c r="I582" s="58">
        <f>INT(INDEX(怪物基础属性模板!D:D,MATCH(主线怪物!$F582,怪物基础属性模板!$A:$A,0))*IFERROR(INDEX(怪物属性参数!R:R,MATCH(主线怪物!E582,怪物属性参数!S:S,0)),1)*INDEX(主线关卡!E:E,MATCH(主线怪物!B582&amp;主线怪物!C582,主线关卡!A:A,0)))</f>
        <v>1570</v>
      </c>
      <c r="J582" s="58">
        <v>0</v>
      </c>
      <c r="K582" s="58">
        <v>0</v>
      </c>
      <c r="L582" s="58">
        <v>0</v>
      </c>
      <c r="M582" s="58">
        <v>0</v>
      </c>
      <c r="N582" s="58">
        <v>300</v>
      </c>
      <c r="O582" s="58">
        <v>0</v>
      </c>
      <c r="P582" s="58">
        <v>0</v>
      </c>
      <c r="Q582" s="58" t="str">
        <f>IFERROR(INDEX(怪物属性参数!AD:AD,MATCH(主线怪物!E582,怪物属性参数!Q:Q,0)),IF(MOD(A582,2)=0,1303015,1301001))</f>
        <v>1301001#1302001</v>
      </c>
      <c r="R582" s="15"/>
      <c r="S582" s="58">
        <f t="shared" si="40"/>
        <v>10580</v>
      </c>
      <c r="T582" s="58">
        <f>IFERROR(INDEX(怪物属性参数!AA:AA,MATCH(主线怪物!E582,怪物属性参数!Q:Q,0)),"0")</f>
        <v>0</v>
      </c>
      <c r="U582" s="58">
        <f>IFERROR(INDEX(怪物属性参数!AB:AB,MATCH(主线怪物!E582,怪物属性参数!Q:Q,0)),"999")</f>
        <v>999</v>
      </c>
      <c r="V582" s="58">
        <f>IFERROR(INDEX(怪物属性参数!AC:AC,MATCH(主线怪物!E582,怪物属性参数!Q:Q,0)),"0")</f>
        <v>0</v>
      </c>
      <c r="W582" s="58" t="str">
        <f t="shared" si="41"/>
        <v>常服曹焱兵</v>
      </c>
    </row>
    <row r="583" spans="1:23" ht="16.5" x14ac:dyDescent="0.2">
      <c r="A583" s="58">
        <f t="shared" ref="A583:A646" si="42">A582+1</f>
        <v>10580</v>
      </c>
      <c r="B583" s="58">
        <v>3</v>
      </c>
      <c r="C583" s="58">
        <f t="shared" si="39"/>
        <v>7</v>
      </c>
      <c r="D583" s="58" t="s">
        <v>37</v>
      </c>
      <c r="E583" s="58" t="str">
        <f>HLOOKUP(D583,主线关卡!$H:$M,MATCH(B583&amp;C583,主线关卡!$A:$A,0),FALSE)</f>
        <v>典韦</v>
      </c>
      <c r="F583" s="58">
        <f>INDEX(主线关卡!D:D,MATCH(主线怪物!B583&amp;主线怪物!C583,主线关卡!A:A,0))</f>
        <v>22</v>
      </c>
      <c r="G583" s="58">
        <f>INDEX(怪物基础属性模板!B:B,MATCH(主线怪物!$F583,怪物基础属性模板!$A:$A,0))*IFERROR(INDEX(怪物属性参数!R:R,MATCH(主线怪物!E583,怪物属性参数!Q:Q,0)),1)</f>
        <v>309</v>
      </c>
      <c r="H583" s="58">
        <f>INDEX(怪物基础属性模板!C:C,MATCH(主线怪物!$F583,怪物基础属性模板!$A:$A,0))*IFERROR(INDEX(怪物属性参数!R:R,MATCH(主线怪物!E583,怪物属性参数!R:R,0)),1)</f>
        <v>134</v>
      </c>
      <c r="I583" s="58">
        <f>INT(INDEX(怪物基础属性模板!D:D,MATCH(主线怪物!$F583,怪物基础属性模板!$A:$A,0))*IFERROR(INDEX(怪物属性参数!R:R,MATCH(主线怪物!E583,怪物属性参数!S:S,0)),1)*INDEX(主线关卡!E:E,MATCH(主线怪物!B583&amp;主线怪物!C583,主线关卡!A:A,0)))</f>
        <v>1570</v>
      </c>
      <c r="J583" s="58">
        <v>0</v>
      </c>
      <c r="K583" s="58">
        <v>0</v>
      </c>
      <c r="L583" s="58">
        <v>0</v>
      </c>
      <c r="M583" s="58">
        <v>0</v>
      </c>
      <c r="N583" s="58">
        <v>300</v>
      </c>
      <c r="O583" s="58">
        <v>0</v>
      </c>
      <c r="P583" s="58">
        <v>0</v>
      </c>
      <c r="Q583" s="58">
        <f>IFERROR(INDEX(怪物属性参数!AD:AD,MATCH(主线怪物!E583,怪物属性参数!Q:Q,0)),IF(MOD(A583,2)=0,1303015,1301001))</f>
        <v>1303003</v>
      </c>
      <c r="R583" s="15"/>
      <c r="S583" s="58" t="str">
        <f t="shared" si="40"/>
        <v>0</v>
      </c>
      <c r="T583" s="58">
        <f>IFERROR(INDEX(怪物属性参数!AA:AA,MATCH(主线怪物!E583,怪物属性参数!Q:Q,0)),"0")</f>
        <v>4</v>
      </c>
      <c r="U583" s="58">
        <f>IFERROR(INDEX(怪物属性参数!AB:AB,MATCH(主线怪物!E583,怪物属性参数!Q:Q,0)),"999")</f>
        <v>999</v>
      </c>
      <c r="V583" s="58">
        <f>IFERROR(INDEX(怪物属性参数!AC:AC,MATCH(主线怪物!E583,怪物属性参数!Q:Q,0)),"0")</f>
        <v>2</v>
      </c>
      <c r="W583" s="58" t="str">
        <f t="shared" si="41"/>
        <v>典韦</v>
      </c>
    </row>
    <row r="584" spans="1:23" ht="16.5" x14ac:dyDescent="0.2">
      <c r="A584" s="58">
        <f t="shared" si="42"/>
        <v>10581</v>
      </c>
      <c r="B584" s="58">
        <v>3</v>
      </c>
      <c r="C584" s="58">
        <f t="shared" si="39"/>
        <v>7</v>
      </c>
      <c r="D584" s="58" t="s">
        <v>41</v>
      </c>
      <c r="E584" s="58" t="str">
        <f>HLOOKUP(D584,主线关卡!$H:$M,MATCH(B584&amp;C584,主线关卡!$A:$A,0),FALSE)</f>
        <v>刘羽禅</v>
      </c>
      <c r="F584" s="58">
        <f>INDEX(主线关卡!D:D,MATCH(主线怪物!B584&amp;主线怪物!C584,主线关卡!A:A,0))</f>
        <v>22</v>
      </c>
      <c r="G584" s="58">
        <f>INDEX(怪物基础属性模板!B:B,MATCH(主线怪物!$F584,怪物基础属性模板!$A:$A,0))*IFERROR(INDEX(怪物属性参数!R:R,MATCH(主线怪物!E584,怪物属性参数!Q:Q,0)),1)</f>
        <v>309</v>
      </c>
      <c r="H584" s="58">
        <f>INDEX(怪物基础属性模板!C:C,MATCH(主线怪物!$F584,怪物基础属性模板!$A:$A,0))*IFERROR(INDEX(怪物属性参数!R:R,MATCH(主线怪物!E584,怪物属性参数!R:R,0)),1)</f>
        <v>134</v>
      </c>
      <c r="I584" s="58">
        <f>INT(INDEX(怪物基础属性模板!D:D,MATCH(主线怪物!$F584,怪物基础属性模板!$A:$A,0))*IFERROR(INDEX(怪物属性参数!R:R,MATCH(主线怪物!E584,怪物属性参数!S:S,0)),1)*INDEX(主线关卡!E:E,MATCH(主线怪物!B584&amp;主线怪物!C584,主线关卡!A:A,0)))</f>
        <v>1570</v>
      </c>
      <c r="J584" s="58">
        <v>0</v>
      </c>
      <c r="K584" s="58">
        <v>0</v>
      </c>
      <c r="L584" s="58">
        <v>0</v>
      </c>
      <c r="M584" s="58">
        <v>0</v>
      </c>
      <c r="N584" s="58">
        <v>300</v>
      </c>
      <c r="O584" s="58">
        <v>0</v>
      </c>
      <c r="P584" s="58">
        <v>0</v>
      </c>
      <c r="Q584" s="58" t="str">
        <f>IFERROR(INDEX(怪物属性参数!AD:AD,MATCH(主线怪物!E584,怪物属性参数!Q:Q,0)),IF(MOD(A584,2)=0,1303015,1301001))</f>
        <v>1301005#1302005</v>
      </c>
      <c r="R584" s="15"/>
      <c r="S584" s="58">
        <f t="shared" si="40"/>
        <v>10582</v>
      </c>
      <c r="T584" s="58">
        <f>IFERROR(INDEX(怪物属性参数!AA:AA,MATCH(主线怪物!E584,怪物属性参数!Q:Q,0)),"0")</f>
        <v>0</v>
      </c>
      <c r="U584" s="58">
        <f>IFERROR(INDEX(怪物属性参数!AB:AB,MATCH(主线怪物!E584,怪物属性参数!Q:Q,0)),"999")</f>
        <v>999</v>
      </c>
      <c r="V584" s="58">
        <f>IFERROR(INDEX(怪物属性参数!AC:AC,MATCH(主线怪物!E584,怪物属性参数!Q:Q,0)),"0")</f>
        <v>0</v>
      </c>
      <c r="W584" s="58" t="str">
        <f t="shared" si="41"/>
        <v>刘羽禅</v>
      </c>
    </row>
    <row r="585" spans="1:23" ht="16.5" x14ac:dyDescent="0.2">
      <c r="A585" s="58">
        <f t="shared" si="42"/>
        <v>10582</v>
      </c>
      <c r="B585" s="58">
        <v>3</v>
      </c>
      <c r="C585" s="58">
        <f t="shared" si="39"/>
        <v>7</v>
      </c>
      <c r="D585" s="58" t="s">
        <v>38</v>
      </c>
      <c r="E585" s="58" t="str">
        <f>HLOOKUP(D585,主线关卡!$H:$M,MATCH(B585&amp;C585,主线关卡!$A:$A,0),FALSE)</f>
        <v>关羽</v>
      </c>
      <c r="F585" s="58">
        <f>INDEX(主线关卡!D:D,MATCH(主线怪物!B585&amp;主线怪物!C585,主线关卡!A:A,0))</f>
        <v>22</v>
      </c>
      <c r="G585" s="58">
        <f>INDEX(怪物基础属性模板!B:B,MATCH(主线怪物!$F585,怪物基础属性模板!$A:$A,0))*IFERROR(INDEX(怪物属性参数!R:R,MATCH(主线怪物!E585,怪物属性参数!Q:Q,0)),1)</f>
        <v>309</v>
      </c>
      <c r="H585" s="58">
        <f>INDEX(怪物基础属性模板!C:C,MATCH(主线怪物!$F585,怪物基础属性模板!$A:$A,0))*IFERROR(INDEX(怪物属性参数!R:R,MATCH(主线怪物!E585,怪物属性参数!R:R,0)),1)</f>
        <v>134</v>
      </c>
      <c r="I585" s="58">
        <f>INT(INDEX(怪物基础属性模板!D:D,MATCH(主线怪物!$F585,怪物基础属性模板!$A:$A,0))*IFERROR(INDEX(怪物属性参数!R:R,MATCH(主线怪物!E585,怪物属性参数!S:S,0)),1)*INDEX(主线关卡!E:E,MATCH(主线怪物!B585&amp;主线怪物!C585,主线关卡!A:A,0)))</f>
        <v>1570</v>
      </c>
      <c r="J585" s="58">
        <v>0</v>
      </c>
      <c r="K585" s="58">
        <v>0</v>
      </c>
      <c r="L585" s="58">
        <v>0</v>
      </c>
      <c r="M585" s="58">
        <v>0</v>
      </c>
      <c r="N585" s="58">
        <v>300</v>
      </c>
      <c r="O585" s="58">
        <v>0</v>
      </c>
      <c r="P585" s="58">
        <v>0</v>
      </c>
      <c r="Q585" s="58">
        <f>IFERROR(INDEX(怪物属性参数!AD:AD,MATCH(主线怪物!E585,怪物属性参数!Q:Q,0)),IF(MOD(A585,2)=0,1303015,1301001))</f>
        <v>1303001</v>
      </c>
      <c r="R585" s="15"/>
      <c r="S585" s="58" t="str">
        <f t="shared" si="40"/>
        <v>0</v>
      </c>
      <c r="T585" s="58">
        <f>IFERROR(INDEX(怪物属性参数!AA:AA,MATCH(主线怪物!E585,怪物属性参数!Q:Q,0)),"0")</f>
        <v>6</v>
      </c>
      <c r="U585" s="58">
        <f>IFERROR(INDEX(怪物属性参数!AB:AB,MATCH(主线怪物!E585,怪物属性参数!Q:Q,0)),"999")</f>
        <v>999</v>
      </c>
      <c r="V585" s="58">
        <f>IFERROR(INDEX(怪物属性参数!AC:AC,MATCH(主线怪物!E585,怪物属性参数!Q:Q,0)),"0")</f>
        <v>1</v>
      </c>
      <c r="W585" s="58" t="str">
        <f t="shared" si="41"/>
        <v>关羽</v>
      </c>
    </row>
    <row r="586" spans="1:23" ht="16.5" x14ac:dyDescent="0.2">
      <c r="A586" s="58">
        <f t="shared" si="42"/>
        <v>10583</v>
      </c>
      <c r="B586" s="58">
        <v>3</v>
      </c>
      <c r="C586" s="58">
        <f t="shared" si="39"/>
        <v>8</v>
      </c>
      <c r="D586" s="58" t="s">
        <v>39</v>
      </c>
      <c r="E586" s="58" t="str">
        <f>HLOOKUP(D586,主线关卡!$H:$M,MATCH(B586&amp;C586,主线关卡!$A:$A,0),FALSE)</f>
        <v>战斗夏玲</v>
      </c>
      <c r="F586" s="58">
        <f>INDEX(主线关卡!D:D,MATCH(主线怪物!B586&amp;主线怪物!C586,主线关卡!A:A,0))</f>
        <v>23</v>
      </c>
      <c r="G586" s="58">
        <f>INDEX(怪物基础属性模板!B:B,MATCH(主线怪物!$F586,怪物基础属性模板!$A:$A,0))*IFERROR(INDEX(怪物属性参数!R:R,MATCH(主线怪物!E586,怪物属性参数!Q:Q,0)),1)</f>
        <v>323</v>
      </c>
      <c r="H586" s="58">
        <f>INDEX(怪物基础属性模板!C:C,MATCH(主线怪物!$F586,怪物基础属性模板!$A:$A,0))*IFERROR(INDEX(怪物属性参数!R:R,MATCH(主线怪物!E586,怪物属性参数!R:R,0)),1)</f>
        <v>141</v>
      </c>
      <c r="I586" s="58">
        <f>INT(INDEX(怪物基础属性模板!D:D,MATCH(主线怪物!$F586,怪物基础属性模板!$A:$A,0))*IFERROR(INDEX(怪物属性参数!R:R,MATCH(主线怪物!E586,怪物属性参数!S:S,0)),1)*INDEX(主线关卡!E:E,MATCH(主线怪物!B586&amp;主线怪物!C586,主线关卡!A:A,0)))</f>
        <v>1633</v>
      </c>
      <c r="J586" s="58">
        <v>0</v>
      </c>
      <c r="K586" s="58">
        <v>0</v>
      </c>
      <c r="L586" s="58">
        <v>0</v>
      </c>
      <c r="M586" s="58">
        <v>0</v>
      </c>
      <c r="N586" s="58">
        <v>300</v>
      </c>
      <c r="O586" s="58">
        <v>0</v>
      </c>
      <c r="P586" s="58">
        <v>0</v>
      </c>
      <c r="Q586" s="58" t="str">
        <f>IFERROR(INDEX(怪物属性参数!AD:AD,MATCH(主线怪物!E586,怪物属性参数!Q:Q,0)),IF(MOD(A586,2)=0,1303015,1301001))</f>
        <v>1301003#1302003</v>
      </c>
      <c r="R586" s="15"/>
      <c r="S586" s="58">
        <f t="shared" si="40"/>
        <v>10584</v>
      </c>
      <c r="T586" s="58">
        <f>IFERROR(INDEX(怪物属性参数!AA:AA,MATCH(主线怪物!E586,怪物属性参数!Q:Q,0)),"0")</f>
        <v>0</v>
      </c>
      <c r="U586" s="58">
        <f>IFERROR(INDEX(怪物属性参数!AB:AB,MATCH(主线怪物!E586,怪物属性参数!Q:Q,0)),"999")</f>
        <v>999</v>
      </c>
      <c r="V586" s="58">
        <f>IFERROR(INDEX(怪物属性参数!AC:AC,MATCH(主线怪物!E586,怪物属性参数!Q:Q,0)),"0")</f>
        <v>0</v>
      </c>
      <c r="W586" s="58" t="str">
        <f t="shared" si="41"/>
        <v>战斗夏玲</v>
      </c>
    </row>
    <row r="587" spans="1:23" ht="16.5" x14ac:dyDescent="0.2">
      <c r="A587" s="58">
        <f t="shared" si="42"/>
        <v>10584</v>
      </c>
      <c r="B587" s="58">
        <v>3</v>
      </c>
      <c r="C587" s="58">
        <f t="shared" si="39"/>
        <v>8</v>
      </c>
      <c r="D587" s="58" t="s">
        <v>36</v>
      </c>
      <c r="E587" s="58" t="str">
        <f>HLOOKUP(D587,主线关卡!$H:$M,MATCH(B587&amp;C587,主线关卡!$A:$A,0),FALSE)</f>
        <v>李轩辕</v>
      </c>
      <c r="F587" s="58">
        <f>INDEX(主线关卡!D:D,MATCH(主线怪物!B587&amp;主线怪物!C587,主线关卡!A:A,0))</f>
        <v>23</v>
      </c>
      <c r="G587" s="58">
        <f>INDEX(怪物基础属性模板!B:B,MATCH(主线怪物!$F587,怪物基础属性模板!$A:$A,0))*IFERROR(INDEX(怪物属性参数!R:R,MATCH(主线怪物!E587,怪物属性参数!Q:Q,0)),1)</f>
        <v>323</v>
      </c>
      <c r="H587" s="58">
        <f>INDEX(怪物基础属性模板!C:C,MATCH(主线怪物!$F587,怪物基础属性模板!$A:$A,0))*IFERROR(INDEX(怪物属性参数!R:R,MATCH(主线怪物!E587,怪物属性参数!R:R,0)),1)</f>
        <v>141</v>
      </c>
      <c r="I587" s="58">
        <f>INT(INDEX(怪物基础属性模板!D:D,MATCH(主线怪物!$F587,怪物基础属性模板!$A:$A,0))*IFERROR(INDEX(怪物属性参数!R:R,MATCH(主线怪物!E587,怪物属性参数!S:S,0)),1)*INDEX(主线关卡!E:E,MATCH(主线怪物!B587&amp;主线怪物!C587,主线关卡!A:A,0)))</f>
        <v>1633</v>
      </c>
      <c r="J587" s="58">
        <v>0</v>
      </c>
      <c r="K587" s="58">
        <v>0</v>
      </c>
      <c r="L587" s="58">
        <v>0</v>
      </c>
      <c r="M587" s="58">
        <v>0</v>
      </c>
      <c r="N587" s="58">
        <v>300</v>
      </c>
      <c r="O587" s="58">
        <v>0</v>
      </c>
      <c r="P587" s="58">
        <v>0</v>
      </c>
      <c r="Q587" s="58">
        <f>IFERROR(INDEX(怪物属性参数!AD:AD,MATCH(主线怪物!E587,怪物属性参数!Q:Q,0)),IF(MOD(A587,2)=0,1303015,1301001))</f>
        <v>1303005</v>
      </c>
      <c r="R587" s="15"/>
      <c r="S587" s="58" t="str">
        <f t="shared" si="40"/>
        <v>0</v>
      </c>
      <c r="T587" s="58">
        <f>IFERROR(INDEX(怪物属性参数!AA:AA,MATCH(主线怪物!E587,怪物属性参数!Q:Q,0)),"0")</f>
        <v>2</v>
      </c>
      <c r="U587" s="58">
        <f>IFERROR(INDEX(怪物属性参数!AB:AB,MATCH(主线怪物!E587,怪物属性参数!Q:Q,0)),"999")</f>
        <v>999</v>
      </c>
      <c r="V587" s="58">
        <f>IFERROR(INDEX(怪物属性参数!AC:AC,MATCH(主线怪物!E587,怪物属性参数!Q:Q,0)),"0")</f>
        <v>3</v>
      </c>
      <c r="W587" s="58" t="str">
        <f t="shared" si="41"/>
        <v>李轩辕</v>
      </c>
    </row>
    <row r="588" spans="1:23" ht="16.5" x14ac:dyDescent="0.2">
      <c r="A588" s="58">
        <f t="shared" si="42"/>
        <v>10585</v>
      </c>
      <c r="B588" s="58">
        <v>3</v>
      </c>
      <c r="C588" s="58">
        <f t="shared" si="39"/>
        <v>8</v>
      </c>
      <c r="D588" s="58" t="s">
        <v>40</v>
      </c>
      <c r="E588" s="58" t="str">
        <f>HLOOKUP(D588,主线关卡!$H:$M,MATCH(B588&amp;C588,主线关卡!$A:$A,0),FALSE)</f>
        <v>阎风吒</v>
      </c>
      <c r="F588" s="58">
        <f>INDEX(主线关卡!D:D,MATCH(主线怪物!B588&amp;主线怪物!C588,主线关卡!A:A,0))</f>
        <v>23</v>
      </c>
      <c r="G588" s="58">
        <f>INDEX(怪物基础属性模板!B:B,MATCH(主线怪物!$F588,怪物基础属性模板!$A:$A,0))*IFERROR(INDEX(怪物属性参数!R:R,MATCH(主线怪物!E588,怪物属性参数!Q:Q,0)),1)</f>
        <v>323</v>
      </c>
      <c r="H588" s="58">
        <f>INDEX(怪物基础属性模板!C:C,MATCH(主线怪物!$F588,怪物基础属性模板!$A:$A,0))*IFERROR(INDEX(怪物属性参数!R:R,MATCH(主线怪物!E588,怪物属性参数!R:R,0)),1)</f>
        <v>141</v>
      </c>
      <c r="I588" s="58">
        <f>INT(INDEX(怪物基础属性模板!D:D,MATCH(主线怪物!$F588,怪物基础属性模板!$A:$A,0))*IFERROR(INDEX(怪物属性参数!R:R,MATCH(主线怪物!E588,怪物属性参数!S:S,0)),1)*INDEX(主线关卡!E:E,MATCH(主线怪物!B588&amp;主线怪物!C588,主线关卡!A:A,0)))</f>
        <v>1633</v>
      </c>
      <c r="J588" s="58">
        <v>0</v>
      </c>
      <c r="K588" s="58">
        <v>0</v>
      </c>
      <c r="L588" s="58">
        <v>0</v>
      </c>
      <c r="M588" s="58">
        <v>0</v>
      </c>
      <c r="N588" s="58">
        <v>300</v>
      </c>
      <c r="O588" s="58">
        <v>0</v>
      </c>
      <c r="P588" s="58">
        <v>0</v>
      </c>
      <c r="Q588" s="58" t="str">
        <f>IFERROR(INDEX(怪物属性参数!AD:AD,MATCH(主线怪物!E588,怪物属性参数!Q:Q,0)),IF(MOD(A588,2)=0,1303015,1301001))</f>
        <v>1301011#1302011</v>
      </c>
      <c r="R588" s="15"/>
      <c r="S588" s="58">
        <f t="shared" si="40"/>
        <v>10586</v>
      </c>
      <c r="T588" s="58">
        <f>IFERROR(INDEX(怪物属性参数!AA:AA,MATCH(主线怪物!E588,怪物属性参数!Q:Q,0)),"0")</f>
        <v>0</v>
      </c>
      <c r="U588" s="58">
        <f>IFERROR(INDEX(怪物属性参数!AB:AB,MATCH(主线怪物!E588,怪物属性参数!Q:Q,0)),"999")</f>
        <v>999</v>
      </c>
      <c r="V588" s="58">
        <f>IFERROR(INDEX(怪物属性参数!AC:AC,MATCH(主线怪物!E588,怪物属性参数!Q:Q,0)),"0")</f>
        <v>0</v>
      </c>
      <c r="W588" s="58" t="str">
        <f t="shared" si="41"/>
        <v>阎风吒</v>
      </c>
    </row>
    <row r="589" spans="1:23" ht="16.5" x14ac:dyDescent="0.2">
      <c r="A589" s="58">
        <f t="shared" si="42"/>
        <v>10586</v>
      </c>
      <c r="B589" s="58">
        <v>3</v>
      </c>
      <c r="C589" s="58">
        <f t="shared" si="39"/>
        <v>8</v>
      </c>
      <c r="D589" s="58" t="s">
        <v>37</v>
      </c>
      <c r="E589" s="58" t="str">
        <f>HLOOKUP(D589,主线关卡!$H:$M,MATCH(B589&amp;C589,主线关卡!$A:$A,0),FALSE)</f>
        <v>飞廉</v>
      </c>
      <c r="F589" s="58">
        <f>INDEX(主线关卡!D:D,MATCH(主线怪物!B589&amp;主线怪物!C589,主线关卡!A:A,0))</f>
        <v>23</v>
      </c>
      <c r="G589" s="58">
        <f>INDEX(怪物基础属性模板!B:B,MATCH(主线怪物!$F589,怪物基础属性模板!$A:$A,0))*IFERROR(INDEX(怪物属性参数!R:R,MATCH(主线怪物!E589,怪物属性参数!Q:Q,0)),1)</f>
        <v>323</v>
      </c>
      <c r="H589" s="58">
        <f>INDEX(怪物基础属性模板!C:C,MATCH(主线怪物!$F589,怪物基础属性模板!$A:$A,0))*IFERROR(INDEX(怪物属性参数!R:R,MATCH(主线怪物!E589,怪物属性参数!R:R,0)),1)</f>
        <v>141</v>
      </c>
      <c r="I589" s="58">
        <f>INT(INDEX(怪物基础属性模板!D:D,MATCH(主线怪物!$F589,怪物基础属性模板!$A:$A,0))*IFERROR(INDEX(怪物属性参数!R:R,MATCH(主线怪物!E589,怪物属性参数!S:S,0)),1)*INDEX(主线关卡!E:E,MATCH(主线怪物!B589&amp;主线怪物!C589,主线关卡!A:A,0)))</f>
        <v>1633</v>
      </c>
      <c r="J589" s="58">
        <v>0</v>
      </c>
      <c r="K589" s="58">
        <v>0</v>
      </c>
      <c r="L589" s="58">
        <v>0</v>
      </c>
      <c r="M589" s="58">
        <v>0</v>
      </c>
      <c r="N589" s="58">
        <v>300</v>
      </c>
      <c r="O589" s="58">
        <v>0</v>
      </c>
      <c r="P589" s="58">
        <v>0</v>
      </c>
      <c r="Q589" s="58">
        <f>IFERROR(INDEX(怪物属性参数!AD:AD,MATCH(主线怪物!E589,怪物属性参数!Q:Q,0)),IF(MOD(A589,2)=0,1303015,1301001))</f>
        <v>1303017</v>
      </c>
      <c r="R589" s="15"/>
      <c r="S589" s="58" t="str">
        <f t="shared" si="40"/>
        <v>0</v>
      </c>
      <c r="T589" s="58">
        <f>IFERROR(INDEX(怪物属性参数!AA:AA,MATCH(主线怪物!E589,怪物属性参数!Q:Q,0)),"0")</f>
        <v>4</v>
      </c>
      <c r="U589" s="58">
        <f>IFERROR(INDEX(怪物属性参数!AB:AB,MATCH(主线怪物!E589,怪物属性参数!Q:Q,0)),"999")</f>
        <v>999</v>
      </c>
      <c r="V589" s="58">
        <f>IFERROR(INDEX(怪物属性参数!AC:AC,MATCH(主线怪物!E589,怪物属性参数!Q:Q,0)),"0")</f>
        <v>2</v>
      </c>
      <c r="W589" s="58" t="str">
        <f t="shared" si="41"/>
        <v>飞廉</v>
      </c>
    </row>
    <row r="590" spans="1:23" ht="16.5" x14ac:dyDescent="0.2">
      <c r="A590" s="58">
        <f t="shared" si="42"/>
        <v>10587</v>
      </c>
      <c r="B590" s="58">
        <v>3</v>
      </c>
      <c r="C590" s="58">
        <f t="shared" si="39"/>
        <v>8</v>
      </c>
      <c r="D590" s="58" t="s">
        <v>41</v>
      </c>
      <c r="E590" s="58" t="str">
        <f>HLOOKUP(D590,主线关卡!$H:$M,MATCH(B590&amp;C590,主线关卡!$A:$A,0),FALSE)</f>
        <v>常服曹焱兵</v>
      </c>
      <c r="F590" s="58">
        <f>INDEX(主线关卡!D:D,MATCH(主线怪物!B590&amp;主线怪物!C590,主线关卡!A:A,0))</f>
        <v>23</v>
      </c>
      <c r="G590" s="58">
        <f>INDEX(怪物基础属性模板!B:B,MATCH(主线怪物!$F590,怪物基础属性模板!$A:$A,0))*IFERROR(INDEX(怪物属性参数!R:R,MATCH(主线怪物!E590,怪物属性参数!Q:Q,0)),1)</f>
        <v>323</v>
      </c>
      <c r="H590" s="58">
        <f>INDEX(怪物基础属性模板!C:C,MATCH(主线怪物!$F590,怪物基础属性模板!$A:$A,0))*IFERROR(INDEX(怪物属性参数!R:R,MATCH(主线怪物!E590,怪物属性参数!R:R,0)),1)</f>
        <v>141</v>
      </c>
      <c r="I590" s="58">
        <f>INT(INDEX(怪物基础属性模板!D:D,MATCH(主线怪物!$F590,怪物基础属性模板!$A:$A,0))*IFERROR(INDEX(怪物属性参数!R:R,MATCH(主线怪物!E590,怪物属性参数!S:S,0)),1)*INDEX(主线关卡!E:E,MATCH(主线怪物!B590&amp;主线怪物!C590,主线关卡!A:A,0)))</f>
        <v>1633</v>
      </c>
      <c r="J590" s="58">
        <v>0</v>
      </c>
      <c r="K590" s="58">
        <v>0</v>
      </c>
      <c r="L590" s="58">
        <v>0</v>
      </c>
      <c r="M590" s="58">
        <v>0</v>
      </c>
      <c r="N590" s="58">
        <v>300</v>
      </c>
      <c r="O590" s="58">
        <v>0</v>
      </c>
      <c r="P590" s="58">
        <v>0</v>
      </c>
      <c r="Q590" s="58" t="str">
        <f>IFERROR(INDEX(怪物属性参数!AD:AD,MATCH(主线怪物!E590,怪物属性参数!Q:Q,0)),IF(MOD(A590,2)=0,1303015,1301001))</f>
        <v>1301001#1302001</v>
      </c>
      <c r="R590" s="15"/>
      <c r="S590" s="58">
        <f t="shared" si="40"/>
        <v>10588</v>
      </c>
      <c r="T590" s="58">
        <f>IFERROR(INDEX(怪物属性参数!AA:AA,MATCH(主线怪物!E590,怪物属性参数!Q:Q,0)),"0")</f>
        <v>0</v>
      </c>
      <c r="U590" s="58">
        <f>IFERROR(INDEX(怪物属性参数!AB:AB,MATCH(主线怪物!E590,怪物属性参数!Q:Q,0)),"999")</f>
        <v>999</v>
      </c>
      <c r="V590" s="58">
        <f>IFERROR(INDEX(怪物属性参数!AC:AC,MATCH(主线怪物!E590,怪物属性参数!Q:Q,0)),"0")</f>
        <v>0</v>
      </c>
      <c r="W590" s="58" t="str">
        <f t="shared" si="41"/>
        <v>常服曹焱兵</v>
      </c>
    </row>
    <row r="591" spans="1:23" ht="16.5" x14ac:dyDescent="0.2">
      <c r="A591" s="58">
        <f t="shared" si="42"/>
        <v>10588</v>
      </c>
      <c r="B591" s="58">
        <v>3</v>
      </c>
      <c r="C591" s="58">
        <f t="shared" si="39"/>
        <v>8</v>
      </c>
      <c r="D591" s="58" t="s">
        <v>38</v>
      </c>
      <c r="E591" s="58" t="str">
        <f>HLOOKUP(D591,主线关卡!$H:$M,MATCH(B591&amp;C591,主线关卡!$A:$A,0),FALSE)</f>
        <v>许褚</v>
      </c>
      <c r="F591" s="58">
        <f>INDEX(主线关卡!D:D,MATCH(主线怪物!B591&amp;主线怪物!C591,主线关卡!A:A,0))</f>
        <v>23</v>
      </c>
      <c r="G591" s="58">
        <f>INDEX(怪物基础属性模板!B:B,MATCH(主线怪物!$F591,怪物基础属性模板!$A:$A,0))*IFERROR(INDEX(怪物属性参数!R:R,MATCH(主线怪物!E591,怪物属性参数!Q:Q,0)),1)</f>
        <v>323</v>
      </c>
      <c r="H591" s="58">
        <f>INDEX(怪物基础属性模板!C:C,MATCH(主线怪物!$F591,怪物基础属性模板!$A:$A,0))*IFERROR(INDEX(怪物属性参数!R:R,MATCH(主线怪物!E591,怪物属性参数!R:R,0)),1)</f>
        <v>141</v>
      </c>
      <c r="I591" s="58">
        <f>INT(INDEX(怪物基础属性模板!D:D,MATCH(主线怪物!$F591,怪物基础属性模板!$A:$A,0))*IFERROR(INDEX(怪物属性参数!R:R,MATCH(主线怪物!E591,怪物属性参数!S:S,0)),1)*INDEX(主线关卡!E:E,MATCH(主线怪物!B591&amp;主线怪物!C591,主线关卡!A:A,0)))</f>
        <v>1633</v>
      </c>
      <c r="J591" s="58">
        <v>0</v>
      </c>
      <c r="K591" s="58">
        <v>0</v>
      </c>
      <c r="L591" s="58">
        <v>0</v>
      </c>
      <c r="M591" s="58">
        <v>0</v>
      </c>
      <c r="N591" s="58">
        <v>300</v>
      </c>
      <c r="O591" s="58">
        <v>0</v>
      </c>
      <c r="P591" s="58">
        <v>0</v>
      </c>
      <c r="Q591" s="58">
        <f>IFERROR(INDEX(怪物属性参数!AD:AD,MATCH(主线怪物!E591,怪物属性参数!Q:Q,0)),IF(MOD(A591,2)=0,1303015,1301001))</f>
        <v>1303002</v>
      </c>
      <c r="R591" s="15"/>
      <c r="S591" s="58" t="str">
        <f t="shared" si="40"/>
        <v>0</v>
      </c>
      <c r="T591" s="58">
        <f>IFERROR(INDEX(怪物属性参数!AA:AA,MATCH(主线怪物!E591,怪物属性参数!Q:Q,0)),"0")</f>
        <v>4</v>
      </c>
      <c r="U591" s="58">
        <f>IFERROR(INDEX(怪物属性参数!AB:AB,MATCH(主线怪物!E591,怪物属性参数!Q:Q,0)),"999")</f>
        <v>999</v>
      </c>
      <c r="V591" s="58">
        <f>IFERROR(INDEX(怪物属性参数!AC:AC,MATCH(主线怪物!E591,怪物属性参数!Q:Q,0)),"0")</f>
        <v>1</v>
      </c>
      <c r="W591" s="58" t="str">
        <f t="shared" si="41"/>
        <v>许褚</v>
      </c>
    </row>
    <row r="592" spans="1:23" ht="16.5" x14ac:dyDescent="0.2">
      <c r="A592" s="58">
        <f t="shared" si="42"/>
        <v>10589</v>
      </c>
      <c r="B592" s="58">
        <v>3</v>
      </c>
      <c r="C592" s="58">
        <f t="shared" si="39"/>
        <v>9</v>
      </c>
      <c r="D592" s="58" t="s">
        <v>39</v>
      </c>
      <c r="E592" s="58" t="str">
        <f>HLOOKUP(D592,主线关卡!$H:$M,MATCH(B592&amp;C592,主线关卡!$A:$A,0),FALSE)</f>
        <v/>
      </c>
      <c r="F592" s="58">
        <f>INDEX(主线关卡!D:D,MATCH(主线怪物!B592&amp;主线怪物!C592,主线关卡!A:A,0))</f>
        <v>24</v>
      </c>
      <c r="G592" s="58">
        <f>INDEX(怪物基础属性模板!B:B,MATCH(主线怪物!$F592,怪物基础属性模板!$A:$A,0))*IFERROR(INDEX(怪物属性参数!R:R,MATCH(主线怪物!E592,怪物属性参数!Q:Q,0)),1)</f>
        <v>337</v>
      </c>
      <c r="H592" s="58">
        <f>INDEX(怪物基础属性模板!C:C,MATCH(主线怪物!$F592,怪物基础属性模板!$A:$A,0))*IFERROR(INDEX(怪物属性参数!R:R,MATCH(主线怪物!E592,怪物属性参数!R:R,0)),1)</f>
        <v>148</v>
      </c>
      <c r="I592" s="58">
        <f>INT(INDEX(怪物基础属性模板!D:D,MATCH(主线怪物!$F592,怪物基础属性模板!$A:$A,0))*IFERROR(INDEX(怪物属性参数!R:R,MATCH(主线怪物!E592,怪物属性参数!S:S,0)),1)*INDEX(主线关卡!E:E,MATCH(主线怪物!B592&amp;主线怪物!C592,主线关卡!A:A,0)))</f>
        <v>1696</v>
      </c>
      <c r="J592" s="58">
        <v>0</v>
      </c>
      <c r="K592" s="58">
        <v>0</v>
      </c>
      <c r="L592" s="58">
        <v>0</v>
      </c>
      <c r="M592" s="58">
        <v>0</v>
      </c>
      <c r="N592" s="58">
        <v>300</v>
      </c>
      <c r="O592" s="58">
        <v>0</v>
      </c>
      <c r="P592" s="58">
        <v>0</v>
      </c>
      <c r="Q592" s="58">
        <f>IFERROR(INDEX(怪物属性参数!AD:AD,MATCH(主线怪物!E592,怪物属性参数!Q:Q,0)),IF(MOD(A592,2)=0,1303015,1301001))</f>
        <v>1301001</v>
      </c>
      <c r="R592" s="15"/>
      <c r="S592" s="58" t="str">
        <f t="shared" si="40"/>
        <v>0</v>
      </c>
      <c r="T592" s="58" t="str">
        <f>IFERROR(INDEX(怪物属性参数!AA:AA,MATCH(主线怪物!E592,怪物属性参数!Q:Q,0)),"0")</f>
        <v>0</v>
      </c>
      <c r="U592" s="58" t="str">
        <f>IFERROR(INDEX(怪物属性参数!AB:AB,MATCH(主线怪物!E592,怪物属性参数!Q:Q,0)),"999")</f>
        <v>999</v>
      </c>
      <c r="V592" s="58" t="str">
        <f>IFERROR(INDEX(怪物属性参数!AC:AC,MATCH(主线怪物!E592,怪物属性参数!Q:Q,0)),"0")</f>
        <v>0</v>
      </c>
      <c r="W592" s="58" t="str">
        <f t="shared" si="41"/>
        <v>常服曹焱兵</v>
      </c>
    </row>
    <row r="593" spans="1:23" ht="16.5" x14ac:dyDescent="0.2">
      <c r="A593" s="58">
        <f t="shared" si="42"/>
        <v>10590</v>
      </c>
      <c r="B593" s="58">
        <v>3</v>
      </c>
      <c r="C593" s="58">
        <f t="shared" si="39"/>
        <v>9</v>
      </c>
      <c r="D593" s="58" t="s">
        <v>36</v>
      </c>
      <c r="E593" s="58" t="str">
        <f>HLOOKUP(D593,主线关卡!$H:$M,MATCH(B593&amp;C593,主线关卡!$A:$A,0),FALSE)</f>
        <v/>
      </c>
      <c r="F593" s="58">
        <f>INDEX(主线关卡!D:D,MATCH(主线怪物!B593&amp;主线怪物!C593,主线关卡!A:A,0))</f>
        <v>24</v>
      </c>
      <c r="G593" s="58">
        <f>INDEX(怪物基础属性模板!B:B,MATCH(主线怪物!$F593,怪物基础属性模板!$A:$A,0))*IFERROR(INDEX(怪物属性参数!R:R,MATCH(主线怪物!E593,怪物属性参数!Q:Q,0)),1)</f>
        <v>337</v>
      </c>
      <c r="H593" s="58">
        <f>INDEX(怪物基础属性模板!C:C,MATCH(主线怪物!$F593,怪物基础属性模板!$A:$A,0))*IFERROR(INDEX(怪物属性参数!R:R,MATCH(主线怪物!E593,怪物属性参数!R:R,0)),1)</f>
        <v>148</v>
      </c>
      <c r="I593" s="58">
        <f>INT(INDEX(怪物基础属性模板!D:D,MATCH(主线怪物!$F593,怪物基础属性模板!$A:$A,0))*IFERROR(INDEX(怪物属性参数!R:R,MATCH(主线怪物!E593,怪物属性参数!S:S,0)),1)*INDEX(主线关卡!E:E,MATCH(主线怪物!B593&amp;主线怪物!C593,主线关卡!A:A,0)))</f>
        <v>1696</v>
      </c>
      <c r="J593" s="58">
        <v>0</v>
      </c>
      <c r="K593" s="58">
        <v>0</v>
      </c>
      <c r="L593" s="58">
        <v>0</v>
      </c>
      <c r="M593" s="58">
        <v>0</v>
      </c>
      <c r="N593" s="58">
        <v>300</v>
      </c>
      <c r="O593" s="58">
        <v>0</v>
      </c>
      <c r="P593" s="58">
        <v>0</v>
      </c>
      <c r="Q593" s="58">
        <f>IFERROR(INDEX(怪物属性参数!AD:AD,MATCH(主线怪物!E593,怪物属性参数!Q:Q,0)),IF(MOD(A593,2)=0,1303015,1301001))</f>
        <v>1303015</v>
      </c>
      <c r="R593" s="15"/>
      <c r="S593" s="58" t="str">
        <f t="shared" si="40"/>
        <v>0</v>
      </c>
      <c r="T593" s="58" t="str">
        <f>IFERROR(INDEX(怪物属性参数!AA:AA,MATCH(主线怪物!E593,怪物属性参数!Q:Q,0)),"0")</f>
        <v>0</v>
      </c>
      <c r="U593" s="58" t="str">
        <f>IFERROR(INDEX(怪物属性参数!AB:AB,MATCH(主线怪物!E593,怪物属性参数!Q:Q,0)),"999")</f>
        <v>999</v>
      </c>
      <c r="V593" s="58" t="str">
        <f>IFERROR(INDEX(怪物属性参数!AC:AC,MATCH(主线怪物!E593,怪物属性参数!Q:Q,0)),"0")</f>
        <v>0</v>
      </c>
      <c r="W593" s="58" t="str">
        <f t="shared" si="41"/>
        <v>于禁</v>
      </c>
    </row>
    <row r="594" spans="1:23" ht="16.5" x14ac:dyDescent="0.2">
      <c r="A594" s="58">
        <f t="shared" si="42"/>
        <v>10591</v>
      </c>
      <c r="B594" s="58">
        <v>3</v>
      </c>
      <c r="C594" s="58">
        <f t="shared" si="39"/>
        <v>9</v>
      </c>
      <c r="D594" s="58" t="s">
        <v>40</v>
      </c>
      <c r="E594" s="58" t="str">
        <f>HLOOKUP(D594,主线关卡!$H:$M,MATCH(B594&amp;C594,主线关卡!$A:$A,0),FALSE)</f>
        <v/>
      </c>
      <c r="F594" s="58">
        <f>INDEX(主线关卡!D:D,MATCH(主线怪物!B594&amp;主线怪物!C594,主线关卡!A:A,0))</f>
        <v>24</v>
      </c>
      <c r="G594" s="58">
        <f>INDEX(怪物基础属性模板!B:B,MATCH(主线怪物!$F594,怪物基础属性模板!$A:$A,0))*IFERROR(INDEX(怪物属性参数!R:R,MATCH(主线怪物!E594,怪物属性参数!Q:Q,0)),1)</f>
        <v>337</v>
      </c>
      <c r="H594" s="58">
        <f>INDEX(怪物基础属性模板!C:C,MATCH(主线怪物!$F594,怪物基础属性模板!$A:$A,0))*IFERROR(INDEX(怪物属性参数!R:R,MATCH(主线怪物!E594,怪物属性参数!R:R,0)),1)</f>
        <v>148</v>
      </c>
      <c r="I594" s="58">
        <f>INT(INDEX(怪物基础属性模板!D:D,MATCH(主线怪物!$F594,怪物基础属性模板!$A:$A,0))*IFERROR(INDEX(怪物属性参数!R:R,MATCH(主线怪物!E594,怪物属性参数!S:S,0)),1)*INDEX(主线关卡!E:E,MATCH(主线怪物!B594&amp;主线怪物!C594,主线关卡!A:A,0)))</f>
        <v>1696</v>
      </c>
      <c r="J594" s="58">
        <v>0</v>
      </c>
      <c r="K594" s="58">
        <v>0</v>
      </c>
      <c r="L594" s="58">
        <v>0</v>
      </c>
      <c r="M594" s="58">
        <v>0</v>
      </c>
      <c r="N594" s="58">
        <v>300</v>
      </c>
      <c r="O594" s="58">
        <v>0</v>
      </c>
      <c r="P594" s="58">
        <v>0</v>
      </c>
      <c r="Q594" s="58">
        <f>IFERROR(INDEX(怪物属性参数!AD:AD,MATCH(主线怪物!E594,怪物属性参数!Q:Q,0)),IF(MOD(A594,2)=0,1303015,1301001))</f>
        <v>1301001</v>
      </c>
      <c r="R594" s="15"/>
      <c r="S594" s="58" t="str">
        <f t="shared" si="40"/>
        <v>0</v>
      </c>
      <c r="T594" s="58" t="str">
        <f>IFERROR(INDEX(怪物属性参数!AA:AA,MATCH(主线怪物!E594,怪物属性参数!Q:Q,0)),"0")</f>
        <v>0</v>
      </c>
      <c r="U594" s="58" t="str">
        <f>IFERROR(INDEX(怪物属性参数!AB:AB,MATCH(主线怪物!E594,怪物属性参数!Q:Q,0)),"999")</f>
        <v>999</v>
      </c>
      <c r="V594" s="58" t="str">
        <f>IFERROR(INDEX(怪物属性参数!AC:AC,MATCH(主线怪物!E594,怪物属性参数!Q:Q,0)),"0")</f>
        <v>0</v>
      </c>
      <c r="W594" s="58" t="str">
        <f t="shared" si="41"/>
        <v>常服曹焱兵</v>
      </c>
    </row>
    <row r="595" spans="1:23" ht="16.5" x14ac:dyDescent="0.2">
      <c r="A595" s="58">
        <f t="shared" si="42"/>
        <v>10592</v>
      </c>
      <c r="B595" s="58">
        <v>3</v>
      </c>
      <c r="C595" s="58">
        <f t="shared" si="39"/>
        <v>9</v>
      </c>
      <c r="D595" s="58" t="s">
        <v>37</v>
      </c>
      <c r="E595" s="58" t="str">
        <f>HLOOKUP(D595,主线关卡!$H:$M,MATCH(B595&amp;C595,主线关卡!$A:$A,0),FALSE)</f>
        <v/>
      </c>
      <c r="F595" s="58">
        <f>INDEX(主线关卡!D:D,MATCH(主线怪物!B595&amp;主线怪物!C595,主线关卡!A:A,0))</f>
        <v>24</v>
      </c>
      <c r="G595" s="58">
        <f>INDEX(怪物基础属性模板!B:B,MATCH(主线怪物!$F595,怪物基础属性模板!$A:$A,0))*IFERROR(INDEX(怪物属性参数!R:R,MATCH(主线怪物!E595,怪物属性参数!Q:Q,0)),1)</f>
        <v>337</v>
      </c>
      <c r="H595" s="58">
        <f>INDEX(怪物基础属性模板!C:C,MATCH(主线怪物!$F595,怪物基础属性模板!$A:$A,0))*IFERROR(INDEX(怪物属性参数!R:R,MATCH(主线怪物!E595,怪物属性参数!R:R,0)),1)</f>
        <v>148</v>
      </c>
      <c r="I595" s="58">
        <f>INT(INDEX(怪物基础属性模板!D:D,MATCH(主线怪物!$F595,怪物基础属性模板!$A:$A,0))*IFERROR(INDEX(怪物属性参数!R:R,MATCH(主线怪物!E595,怪物属性参数!S:S,0)),1)*INDEX(主线关卡!E:E,MATCH(主线怪物!B595&amp;主线怪物!C595,主线关卡!A:A,0)))</f>
        <v>1696</v>
      </c>
      <c r="J595" s="58">
        <v>0</v>
      </c>
      <c r="K595" s="58">
        <v>0</v>
      </c>
      <c r="L595" s="58">
        <v>0</v>
      </c>
      <c r="M595" s="58">
        <v>0</v>
      </c>
      <c r="N595" s="58">
        <v>300</v>
      </c>
      <c r="O595" s="58">
        <v>0</v>
      </c>
      <c r="P595" s="58">
        <v>0</v>
      </c>
      <c r="Q595" s="58">
        <f>IFERROR(INDEX(怪物属性参数!AD:AD,MATCH(主线怪物!E595,怪物属性参数!Q:Q,0)),IF(MOD(A595,2)=0,1303015,1301001))</f>
        <v>1303015</v>
      </c>
      <c r="R595" s="15"/>
      <c r="S595" s="58" t="str">
        <f t="shared" si="40"/>
        <v>0</v>
      </c>
      <c r="T595" s="58" t="str">
        <f>IFERROR(INDEX(怪物属性参数!AA:AA,MATCH(主线怪物!E595,怪物属性参数!Q:Q,0)),"0")</f>
        <v>0</v>
      </c>
      <c r="U595" s="58" t="str">
        <f>IFERROR(INDEX(怪物属性参数!AB:AB,MATCH(主线怪物!E595,怪物属性参数!Q:Q,0)),"999")</f>
        <v>999</v>
      </c>
      <c r="V595" s="58" t="str">
        <f>IFERROR(INDEX(怪物属性参数!AC:AC,MATCH(主线怪物!E595,怪物属性参数!Q:Q,0)),"0")</f>
        <v>0</v>
      </c>
      <c r="W595" s="58" t="str">
        <f t="shared" si="41"/>
        <v>于禁</v>
      </c>
    </row>
    <row r="596" spans="1:23" ht="16.5" x14ac:dyDescent="0.2">
      <c r="A596" s="58">
        <f t="shared" si="42"/>
        <v>10593</v>
      </c>
      <c r="B596" s="58">
        <v>3</v>
      </c>
      <c r="C596" s="58">
        <f t="shared" si="39"/>
        <v>9</v>
      </c>
      <c r="D596" s="58" t="s">
        <v>41</v>
      </c>
      <c r="E596" s="58" t="str">
        <f>HLOOKUP(D596,主线关卡!$H:$M,MATCH(B596&amp;C596,主线关卡!$A:$A,0),FALSE)</f>
        <v/>
      </c>
      <c r="F596" s="58">
        <f>INDEX(主线关卡!D:D,MATCH(主线怪物!B596&amp;主线怪物!C596,主线关卡!A:A,0))</f>
        <v>24</v>
      </c>
      <c r="G596" s="58">
        <f>INDEX(怪物基础属性模板!B:B,MATCH(主线怪物!$F596,怪物基础属性模板!$A:$A,0))*IFERROR(INDEX(怪物属性参数!R:R,MATCH(主线怪物!E596,怪物属性参数!Q:Q,0)),1)</f>
        <v>337</v>
      </c>
      <c r="H596" s="58">
        <f>INDEX(怪物基础属性模板!C:C,MATCH(主线怪物!$F596,怪物基础属性模板!$A:$A,0))*IFERROR(INDEX(怪物属性参数!R:R,MATCH(主线怪物!E596,怪物属性参数!R:R,0)),1)</f>
        <v>148</v>
      </c>
      <c r="I596" s="58">
        <f>INT(INDEX(怪物基础属性模板!D:D,MATCH(主线怪物!$F596,怪物基础属性模板!$A:$A,0))*IFERROR(INDEX(怪物属性参数!R:R,MATCH(主线怪物!E596,怪物属性参数!S:S,0)),1)*INDEX(主线关卡!E:E,MATCH(主线怪物!B596&amp;主线怪物!C596,主线关卡!A:A,0)))</f>
        <v>1696</v>
      </c>
      <c r="J596" s="58">
        <v>0</v>
      </c>
      <c r="K596" s="58">
        <v>0</v>
      </c>
      <c r="L596" s="58">
        <v>0</v>
      </c>
      <c r="M596" s="58">
        <v>0</v>
      </c>
      <c r="N596" s="58">
        <v>300</v>
      </c>
      <c r="O596" s="58">
        <v>0</v>
      </c>
      <c r="P596" s="58">
        <v>0</v>
      </c>
      <c r="Q596" s="58">
        <f>IFERROR(INDEX(怪物属性参数!AD:AD,MATCH(主线怪物!E596,怪物属性参数!Q:Q,0)),IF(MOD(A596,2)=0,1303015,1301001))</f>
        <v>1301001</v>
      </c>
      <c r="R596" s="15"/>
      <c r="S596" s="58" t="str">
        <f t="shared" si="40"/>
        <v>0</v>
      </c>
      <c r="T596" s="58" t="str">
        <f>IFERROR(INDEX(怪物属性参数!AA:AA,MATCH(主线怪物!E596,怪物属性参数!Q:Q,0)),"0")</f>
        <v>0</v>
      </c>
      <c r="U596" s="58" t="str">
        <f>IFERROR(INDEX(怪物属性参数!AB:AB,MATCH(主线怪物!E596,怪物属性参数!Q:Q,0)),"999")</f>
        <v>999</v>
      </c>
      <c r="V596" s="58" t="str">
        <f>IFERROR(INDEX(怪物属性参数!AC:AC,MATCH(主线怪物!E596,怪物属性参数!Q:Q,0)),"0")</f>
        <v>0</v>
      </c>
      <c r="W596" s="58" t="str">
        <f t="shared" si="41"/>
        <v>常服曹焱兵</v>
      </c>
    </row>
    <row r="597" spans="1:23" ht="16.5" x14ac:dyDescent="0.2">
      <c r="A597" s="58">
        <f t="shared" si="42"/>
        <v>10594</v>
      </c>
      <c r="B597" s="58">
        <v>3</v>
      </c>
      <c r="C597" s="58">
        <f t="shared" si="39"/>
        <v>9</v>
      </c>
      <c r="D597" s="58" t="s">
        <v>38</v>
      </c>
      <c r="E597" s="58" t="str">
        <f>HLOOKUP(D597,主线关卡!$H:$M,MATCH(B597&amp;C597,主线关卡!$A:$A,0),FALSE)</f>
        <v/>
      </c>
      <c r="F597" s="58">
        <f>INDEX(主线关卡!D:D,MATCH(主线怪物!B597&amp;主线怪物!C597,主线关卡!A:A,0))</f>
        <v>24</v>
      </c>
      <c r="G597" s="58">
        <f>INDEX(怪物基础属性模板!B:B,MATCH(主线怪物!$F597,怪物基础属性模板!$A:$A,0))*IFERROR(INDEX(怪物属性参数!R:R,MATCH(主线怪物!E597,怪物属性参数!Q:Q,0)),1)</f>
        <v>337</v>
      </c>
      <c r="H597" s="58">
        <f>INDEX(怪物基础属性模板!C:C,MATCH(主线怪物!$F597,怪物基础属性模板!$A:$A,0))*IFERROR(INDEX(怪物属性参数!R:R,MATCH(主线怪物!E597,怪物属性参数!R:R,0)),1)</f>
        <v>148</v>
      </c>
      <c r="I597" s="58">
        <f>INT(INDEX(怪物基础属性模板!D:D,MATCH(主线怪物!$F597,怪物基础属性模板!$A:$A,0))*IFERROR(INDEX(怪物属性参数!R:R,MATCH(主线怪物!E597,怪物属性参数!S:S,0)),1)*INDEX(主线关卡!E:E,MATCH(主线怪物!B597&amp;主线怪物!C597,主线关卡!A:A,0)))</f>
        <v>1696</v>
      </c>
      <c r="J597" s="58">
        <v>0</v>
      </c>
      <c r="K597" s="58">
        <v>0</v>
      </c>
      <c r="L597" s="58">
        <v>0</v>
      </c>
      <c r="M597" s="58">
        <v>0</v>
      </c>
      <c r="N597" s="58">
        <v>300</v>
      </c>
      <c r="O597" s="58">
        <v>0</v>
      </c>
      <c r="P597" s="58">
        <v>0</v>
      </c>
      <c r="Q597" s="58">
        <f>IFERROR(INDEX(怪物属性参数!AD:AD,MATCH(主线怪物!E597,怪物属性参数!Q:Q,0)),IF(MOD(A597,2)=0,1303015,1301001))</f>
        <v>1303015</v>
      </c>
      <c r="R597" s="15"/>
      <c r="S597" s="58" t="str">
        <f t="shared" si="40"/>
        <v>0</v>
      </c>
      <c r="T597" s="58" t="str">
        <f>IFERROR(INDEX(怪物属性参数!AA:AA,MATCH(主线怪物!E597,怪物属性参数!Q:Q,0)),"0")</f>
        <v>0</v>
      </c>
      <c r="U597" s="58" t="str">
        <f>IFERROR(INDEX(怪物属性参数!AB:AB,MATCH(主线怪物!E597,怪物属性参数!Q:Q,0)),"999")</f>
        <v>999</v>
      </c>
      <c r="V597" s="58" t="str">
        <f>IFERROR(INDEX(怪物属性参数!AC:AC,MATCH(主线怪物!E597,怪物属性参数!Q:Q,0)),"0")</f>
        <v>0</v>
      </c>
      <c r="W597" s="58" t="str">
        <f t="shared" si="41"/>
        <v>于禁</v>
      </c>
    </row>
    <row r="598" spans="1:23" ht="16.5" x14ac:dyDescent="0.2">
      <c r="A598" s="58">
        <f t="shared" si="42"/>
        <v>10595</v>
      </c>
      <c r="B598" s="58">
        <v>3</v>
      </c>
      <c r="C598" s="58">
        <f t="shared" si="39"/>
        <v>10</v>
      </c>
      <c r="D598" s="58" t="s">
        <v>39</v>
      </c>
      <c r="E598" s="58" t="str">
        <f>HLOOKUP(D598,主线关卡!$H:$M,MATCH(B598&amp;C598,主线关卡!$A:$A,0),FALSE)</f>
        <v>砍刀鬼兵</v>
      </c>
      <c r="F598" s="58">
        <f>INDEX(主线关卡!D:D,MATCH(主线怪物!B598&amp;主线怪物!C598,主线关卡!A:A,0))</f>
        <v>25</v>
      </c>
      <c r="G598" s="58">
        <f>INDEX(怪物基础属性模板!B:B,MATCH(主线怪物!$F598,怪物基础属性模板!$A:$A,0))*IFERROR(INDEX(怪物属性参数!R:R,MATCH(主线怪物!E598,怪物属性参数!Q:Q,0)),1)</f>
        <v>351</v>
      </c>
      <c r="H598" s="58">
        <f>INDEX(怪物基础属性模板!C:C,MATCH(主线怪物!$F598,怪物基础属性模板!$A:$A,0))*IFERROR(INDEX(怪物属性参数!R:R,MATCH(主线怪物!E598,怪物属性参数!R:R,0)),1)</f>
        <v>155</v>
      </c>
      <c r="I598" s="58">
        <f>INT(INDEX(怪物基础属性模板!D:D,MATCH(主线怪物!$F598,怪物基础属性模板!$A:$A,0))*IFERROR(INDEX(怪物属性参数!R:R,MATCH(主线怪物!E598,怪物属性参数!S:S,0)),1)*INDEX(主线关卡!E:E,MATCH(主线怪物!B598&amp;主线怪物!C598,主线关卡!A:A,0)))</f>
        <v>1759</v>
      </c>
      <c r="J598" s="58">
        <v>0</v>
      </c>
      <c r="K598" s="58">
        <v>0</v>
      </c>
      <c r="L598" s="58">
        <v>0</v>
      </c>
      <c r="M598" s="58">
        <v>0</v>
      </c>
      <c r="N598" s="58">
        <v>300</v>
      </c>
      <c r="O598" s="58">
        <v>0</v>
      </c>
      <c r="P598" s="58">
        <v>0</v>
      </c>
      <c r="Q598" s="58">
        <f>IFERROR(INDEX(怪物属性参数!AD:AD,MATCH(主线怪物!E598,怪物属性参数!Q:Q,0)),IF(MOD(A598,2)=0,1303015,1301001))</f>
        <v>1801001</v>
      </c>
      <c r="R598" s="15"/>
      <c r="S598" s="58" t="str">
        <f t="shared" si="40"/>
        <v>0</v>
      </c>
      <c r="T598" s="58">
        <f>IFERROR(INDEX(怪物属性参数!AA:AA,MATCH(主线怪物!E598,怪物属性参数!Q:Q,0)),"0")</f>
        <v>1</v>
      </c>
      <c r="U598" s="58">
        <f>IFERROR(INDEX(怪物属性参数!AB:AB,MATCH(主线怪物!E598,怪物属性参数!Q:Q,0)),"999")</f>
        <v>999</v>
      </c>
      <c r="V598" s="58">
        <f>IFERROR(INDEX(怪物属性参数!AC:AC,MATCH(主线怪物!E598,怪物属性参数!Q:Q,0)),"0")</f>
        <v>1</v>
      </c>
      <c r="W598" s="58" t="str">
        <f t="shared" si="41"/>
        <v>砍刀鬼兵</v>
      </c>
    </row>
    <row r="599" spans="1:23" ht="16.5" x14ac:dyDescent="0.2">
      <c r="A599" s="58">
        <f t="shared" si="42"/>
        <v>10596</v>
      </c>
      <c r="B599" s="58">
        <v>3</v>
      </c>
      <c r="C599" s="58">
        <f t="shared" si="39"/>
        <v>10</v>
      </c>
      <c r="D599" s="58" t="s">
        <v>36</v>
      </c>
      <c r="E599" s="58" t="str">
        <f>HLOOKUP(D599,主线关卡!$H:$M,MATCH(B599&amp;C599,主线关卡!$A:$A,0),FALSE)</f>
        <v/>
      </c>
      <c r="F599" s="58">
        <f>INDEX(主线关卡!D:D,MATCH(主线怪物!B599&amp;主线怪物!C599,主线关卡!A:A,0))</f>
        <v>25</v>
      </c>
      <c r="G599" s="58">
        <f>INDEX(怪物基础属性模板!B:B,MATCH(主线怪物!$F599,怪物基础属性模板!$A:$A,0))*IFERROR(INDEX(怪物属性参数!R:R,MATCH(主线怪物!E599,怪物属性参数!Q:Q,0)),1)</f>
        <v>351</v>
      </c>
      <c r="H599" s="58">
        <f>INDEX(怪物基础属性模板!C:C,MATCH(主线怪物!$F599,怪物基础属性模板!$A:$A,0))*IFERROR(INDEX(怪物属性参数!R:R,MATCH(主线怪物!E599,怪物属性参数!R:R,0)),1)</f>
        <v>155</v>
      </c>
      <c r="I599" s="58">
        <f>INT(INDEX(怪物基础属性模板!D:D,MATCH(主线怪物!$F599,怪物基础属性模板!$A:$A,0))*IFERROR(INDEX(怪物属性参数!R:R,MATCH(主线怪物!E599,怪物属性参数!S:S,0)),1)*INDEX(主线关卡!E:E,MATCH(主线怪物!B599&amp;主线怪物!C599,主线关卡!A:A,0)))</f>
        <v>1759</v>
      </c>
      <c r="J599" s="58">
        <v>0</v>
      </c>
      <c r="K599" s="58">
        <v>0</v>
      </c>
      <c r="L599" s="58">
        <v>0</v>
      </c>
      <c r="M599" s="58">
        <v>0</v>
      </c>
      <c r="N599" s="58">
        <v>300</v>
      </c>
      <c r="O599" s="58">
        <v>0</v>
      </c>
      <c r="P599" s="58">
        <v>0</v>
      </c>
      <c r="Q599" s="58">
        <f>IFERROR(INDEX(怪物属性参数!AD:AD,MATCH(主线怪物!E599,怪物属性参数!Q:Q,0)),IF(MOD(A599,2)=0,1303015,1301001))</f>
        <v>1303015</v>
      </c>
      <c r="R599" s="15"/>
      <c r="S599" s="58" t="str">
        <f t="shared" si="40"/>
        <v>0</v>
      </c>
      <c r="T599" s="58" t="str">
        <f>IFERROR(INDEX(怪物属性参数!AA:AA,MATCH(主线怪物!E599,怪物属性参数!Q:Q,0)),"0")</f>
        <v>0</v>
      </c>
      <c r="U599" s="58" t="str">
        <f>IFERROR(INDEX(怪物属性参数!AB:AB,MATCH(主线怪物!E599,怪物属性参数!Q:Q,0)),"999")</f>
        <v>999</v>
      </c>
      <c r="V599" s="58" t="str">
        <f>IFERROR(INDEX(怪物属性参数!AC:AC,MATCH(主线怪物!E599,怪物属性参数!Q:Q,0)),"0")</f>
        <v>0</v>
      </c>
      <c r="W599" s="58" t="str">
        <f t="shared" si="41"/>
        <v>于禁</v>
      </c>
    </row>
    <row r="600" spans="1:23" ht="16.5" x14ac:dyDescent="0.2">
      <c r="A600" s="58">
        <f t="shared" si="42"/>
        <v>10597</v>
      </c>
      <c r="B600" s="58">
        <v>3</v>
      </c>
      <c r="C600" s="58">
        <f>C594+1</f>
        <v>10</v>
      </c>
      <c r="D600" s="58" t="s">
        <v>40</v>
      </c>
      <c r="E600" s="58" t="str">
        <f>HLOOKUP(D600,主线关卡!$H:$M,MATCH(B600&amp;C600,主线关卡!$A:$A,0),FALSE)</f>
        <v>砍刀鬼兵</v>
      </c>
      <c r="F600" s="58">
        <f>INDEX(主线关卡!D:D,MATCH(主线怪物!B600&amp;主线怪物!C600,主线关卡!A:A,0))</f>
        <v>25</v>
      </c>
      <c r="G600" s="58">
        <f>INDEX(怪物基础属性模板!B:B,MATCH(主线怪物!$F600,怪物基础属性模板!$A:$A,0))*IFERROR(INDEX(怪物属性参数!R:R,MATCH(主线怪物!E600,怪物属性参数!Q:Q,0)),1)</f>
        <v>351</v>
      </c>
      <c r="H600" s="58">
        <f>INDEX(怪物基础属性模板!C:C,MATCH(主线怪物!$F600,怪物基础属性模板!$A:$A,0))*IFERROR(INDEX(怪物属性参数!R:R,MATCH(主线怪物!E600,怪物属性参数!R:R,0)),1)</f>
        <v>155</v>
      </c>
      <c r="I600" s="58">
        <f>INT(INDEX(怪物基础属性模板!D:D,MATCH(主线怪物!$F600,怪物基础属性模板!$A:$A,0))*IFERROR(INDEX(怪物属性参数!R:R,MATCH(主线怪物!E600,怪物属性参数!S:S,0)),1)*INDEX(主线关卡!E:E,MATCH(主线怪物!B600&amp;主线怪物!C600,主线关卡!A:A,0)))</f>
        <v>1759</v>
      </c>
      <c r="J600" s="58">
        <v>0</v>
      </c>
      <c r="K600" s="58">
        <v>0</v>
      </c>
      <c r="L600" s="58">
        <v>0</v>
      </c>
      <c r="M600" s="58">
        <v>0</v>
      </c>
      <c r="N600" s="58">
        <v>300</v>
      </c>
      <c r="O600" s="58">
        <v>0</v>
      </c>
      <c r="P600" s="58">
        <v>0</v>
      </c>
      <c r="Q600" s="58">
        <f>IFERROR(INDEX(怪物属性参数!AD:AD,MATCH(主线怪物!E600,怪物属性参数!Q:Q,0)),IF(MOD(A600,2)=0,1303015,1301001))</f>
        <v>1801001</v>
      </c>
      <c r="R600" s="15"/>
      <c r="S600" s="58" t="str">
        <f t="shared" si="40"/>
        <v>0</v>
      </c>
      <c r="T600" s="58">
        <f>IFERROR(INDEX(怪物属性参数!AA:AA,MATCH(主线怪物!E600,怪物属性参数!Q:Q,0)),"0")</f>
        <v>1</v>
      </c>
      <c r="U600" s="58">
        <f>IFERROR(INDEX(怪物属性参数!AB:AB,MATCH(主线怪物!E600,怪物属性参数!Q:Q,0)),"999")</f>
        <v>999</v>
      </c>
      <c r="V600" s="58">
        <f>IFERROR(INDEX(怪物属性参数!AC:AC,MATCH(主线怪物!E600,怪物属性参数!Q:Q,0)),"0")</f>
        <v>1</v>
      </c>
      <c r="W600" s="58" t="str">
        <f t="shared" si="41"/>
        <v>砍刀鬼兵</v>
      </c>
    </row>
    <row r="601" spans="1:23" ht="16.5" x14ac:dyDescent="0.2">
      <c r="A601" s="58">
        <f t="shared" si="42"/>
        <v>10598</v>
      </c>
      <c r="B601" s="58">
        <v>3</v>
      </c>
      <c r="C601" s="58">
        <f t="shared" si="39"/>
        <v>10</v>
      </c>
      <c r="D601" s="58" t="s">
        <v>37</v>
      </c>
      <c r="E601" s="58" t="str">
        <f>HLOOKUP(D601,主线关卡!$H:$M,MATCH(B601&amp;C601,主线关卡!$A:$A,0),FALSE)</f>
        <v/>
      </c>
      <c r="F601" s="58">
        <f>INDEX(主线关卡!D:D,MATCH(主线怪物!B601&amp;主线怪物!C601,主线关卡!A:A,0))</f>
        <v>25</v>
      </c>
      <c r="G601" s="58">
        <f>INDEX(怪物基础属性模板!B:B,MATCH(主线怪物!$F601,怪物基础属性模板!$A:$A,0))*IFERROR(INDEX(怪物属性参数!R:R,MATCH(主线怪物!E601,怪物属性参数!Q:Q,0)),1)</f>
        <v>351</v>
      </c>
      <c r="H601" s="58">
        <f>INDEX(怪物基础属性模板!C:C,MATCH(主线怪物!$F601,怪物基础属性模板!$A:$A,0))*IFERROR(INDEX(怪物属性参数!R:R,MATCH(主线怪物!E601,怪物属性参数!R:R,0)),1)</f>
        <v>155</v>
      </c>
      <c r="I601" s="58">
        <f>INT(INDEX(怪物基础属性模板!D:D,MATCH(主线怪物!$F601,怪物基础属性模板!$A:$A,0))*IFERROR(INDEX(怪物属性参数!R:R,MATCH(主线怪物!E601,怪物属性参数!S:S,0)),1)*INDEX(主线关卡!E:E,MATCH(主线怪物!B601&amp;主线怪物!C601,主线关卡!A:A,0)))</f>
        <v>1759</v>
      </c>
      <c r="J601" s="58">
        <v>0</v>
      </c>
      <c r="K601" s="58">
        <v>0</v>
      </c>
      <c r="L601" s="58">
        <v>0</v>
      </c>
      <c r="M601" s="58">
        <v>0</v>
      </c>
      <c r="N601" s="58">
        <v>300</v>
      </c>
      <c r="O601" s="58">
        <v>0</v>
      </c>
      <c r="P601" s="58">
        <v>0</v>
      </c>
      <c r="Q601" s="58">
        <f>IFERROR(INDEX(怪物属性参数!AD:AD,MATCH(主线怪物!E601,怪物属性参数!Q:Q,0)),IF(MOD(A601,2)=0,1303015,1301001))</f>
        <v>1303015</v>
      </c>
      <c r="R601" s="15"/>
      <c r="S601" s="58" t="str">
        <f t="shared" si="40"/>
        <v>0</v>
      </c>
      <c r="T601" s="58" t="str">
        <f>IFERROR(INDEX(怪物属性参数!AA:AA,MATCH(主线怪物!E601,怪物属性参数!Q:Q,0)),"0")</f>
        <v>0</v>
      </c>
      <c r="U601" s="58" t="str">
        <f>IFERROR(INDEX(怪物属性参数!AB:AB,MATCH(主线怪物!E601,怪物属性参数!Q:Q,0)),"999")</f>
        <v>999</v>
      </c>
      <c r="V601" s="58" t="str">
        <f>IFERROR(INDEX(怪物属性参数!AC:AC,MATCH(主线怪物!E601,怪物属性参数!Q:Q,0)),"0")</f>
        <v>0</v>
      </c>
      <c r="W601" s="58" t="str">
        <f t="shared" si="41"/>
        <v>于禁</v>
      </c>
    </row>
    <row r="602" spans="1:23" ht="16.5" x14ac:dyDescent="0.2">
      <c r="A602" s="58">
        <f t="shared" si="42"/>
        <v>10599</v>
      </c>
      <c r="B602" s="58">
        <v>3</v>
      </c>
      <c r="C602" s="58">
        <f t="shared" si="39"/>
        <v>10</v>
      </c>
      <c r="D602" s="58" t="s">
        <v>41</v>
      </c>
      <c r="E602" s="58" t="str">
        <f>HLOOKUP(D602,主线关卡!$H:$M,MATCH(B602&amp;C602,主线关卡!$A:$A,0),FALSE)</f>
        <v>砍刀鬼兵</v>
      </c>
      <c r="F602" s="58">
        <f>INDEX(主线关卡!D:D,MATCH(主线怪物!B602&amp;主线怪物!C602,主线关卡!A:A,0))</f>
        <v>25</v>
      </c>
      <c r="G602" s="58">
        <f>INDEX(怪物基础属性模板!B:B,MATCH(主线怪物!$F602,怪物基础属性模板!$A:$A,0))*IFERROR(INDEX(怪物属性参数!R:R,MATCH(主线怪物!E602,怪物属性参数!Q:Q,0)),1)</f>
        <v>351</v>
      </c>
      <c r="H602" s="58">
        <f>INDEX(怪物基础属性模板!C:C,MATCH(主线怪物!$F602,怪物基础属性模板!$A:$A,0))*IFERROR(INDEX(怪物属性参数!R:R,MATCH(主线怪物!E602,怪物属性参数!R:R,0)),1)</f>
        <v>155</v>
      </c>
      <c r="I602" s="58">
        <f>INT(INDEX(怪物基础属性模板!D:D,MATCH(主线怪物!$F602,怪物基础属性模板!$A:$A,0))*IFERROR(INDEX(怪物属性参数!R:R,MATCH(主线怪物!E602,怪物属性参数!S:S,0)),1)*INDEX(主线关卡!E:E,MATCH(主线怪物!B602&amp;主线怪物!C602,主线关卡!A:A,0)))</f>
        <v>1759</v>
      </c>
      <c r="J602" s="58">
        <v>0</v>
      </c>
      <c r="K602" s="58">
        <v>0</v>
      </c>
      <c r="L602" s="58">
        <v>0</v>
      </c>
      <c r="M602" s="58">
        <v>0</v>
      </c>
      <c r="N602" s="58">
        <v>300</v>
      </c>
      <c r="O602" s="58">
        <v>0</v>
      </c>
      <c r="P602" s="58">
        <v>0</v>
      </c>
      <c r="Q602" s="58">
        <f>IFERROR(INDEX(怪物属性参数!AD:AD,MATCH(主线怪物!E602,怪物属性参数!Q:Q,0)),IF(MOD(A602,2)=0,1303015,1301001))</f>
        <v>1801001</v>
      </c>
      <c r="R602" s="15"/>
      <c r="S602" s="58" t="str">
        <f t="shared" si="40"/>
        <v>0</v>
      </c>
      <c r="T602" s="58">
        <f>IFERROR(INDEX(怪物属性参数!AA:AA,MATCH(主线怪物!E602,怪物属性参数!Q:Q,0)),"0")</f>
        <v>1</v>
      </c>
      <c r="U602" s="58">
        <f>IFERROR(INDEX(怪物属性参数!AB:AB,MATCH(主线怪物!E602,怪物属性参数!Q:Q,0)),"999")</f>
        <v>999</v>
      </c>
      <c r="V602" s="58">
        <f>IFERROR(INDEX(怪物属性参数!AC:AC,MATCH(主线怪物!E602,怪物属性参数!Q:Q,0)),"0")</f>
        <v>1</v>
      </c>
      <c r="W602" s="58" t="str">
        <f t="shared" si="41"/>
        <v>砍刀鬼兵</v>
      </c>
    </row>
    <row r="603" spans="1:23" ht="16.5" x14ac:dyDescent="0.2">
      <c r="A603" s="58">
        <f t="shared" si="42"/>
        <v>10600</v>
      </c>
      <c r="B603" s="58">
        <v>3</v>
      </c>
      <c r="C603" s="58">
        <f t="shared" si="39"/>
        <v>10</v>
      </c>
      <c r="D603" s="58" t="s">
        <v>38</v>
      </c>
      <c r="E603" s="58" t="str">
        <f>HLOOKUP(D603,主线关卡!$H:$M,MATCH(B603&amp;C603,主线关卡!$A:$A,0),FALSE)</f>
        <v/>
      </c>
      <c r="F603" s="58">
        <f>INDEX(主线关卡!D:D,MATCH(主线怪物!B603&amp;主线怪物!C603,主线关卡!A:A,0))</f>
        <v>25</v>
      </c>
      <c r="G603" s="58">
        <f>INDEX(怪物基础属性模板!B:B,MATCH(主线怪物!$F603,怪物基础属性模板!$A:$A,0))*IFERROR(INDEX(怪物属性参数!R:R,MATCH(主线怪物!E603,怪物属性参数!Q:Q,0)),1)</f>
        <v>351</v>
      </c>
      <c r="H603" s="58">
        <f>INDEX(怪物基础属性模板!C:C,MATCH(主线怪物!$F603,怪物基础属性模板!$A:$A,0))*IFERROR(INDEX(怪物属性参数!R:R,MATCH(主线怪物!E603,怪物属性参数!R:R,0)),1)</f>
        <v>155</v>
      </c>
      <c r="I603" s="58">
        <f>INT(INDEX(怪物基础属性模板!D:D,MATCH(主线怪物!$F603,怪物基础属性模板!$A:$A,0))*IFERROR(INDEX(怪物属性参数!R:R,MATCH(主线怪物!E603,怪物属性参数!S:S,0)),1)*INDEX(主线关卡!E:E,MATCH(主线怪物!B603&amp;主线怪物!C603,主线关卡!A:A,0)))</f>
        <v>1759</v>
      </c>
      <c r="J603" s="58">
        <v>0</v>
      </c>
      <c r="K603" s="58">
        <v>0</v>
      </c>
      <c r="L603" s="58">
        <v>0</v>
      </c>
      <c r="M603" s="58">
        <v>0</v>
      </c>
      <c r="N603" s="58">
        <v>300</v>
      </c>
      <c r="O603" s="58">
        <v>0</v>
      </c>
      <c r="P603" s="58">
        <v>0</v>
      </c>
      <c r="Q603" s="58">
        <f>IFERROR(INDEX(怪物属性参数!AD:AD,MATCH(主线怪物!E603,怪物属性参数!Q:Q,0)),IF(MOD(A603,2)=0,1303015,1301001))</f>
        <v>1303015</v>
      </c>
      <c r="R603" s="15"/>
      <c r="S603" s="58" t="str">
        <f t="shared" si="40"/>
        <v>0</v>
      </c>
      <c r="T603" s="58" t="str">
        <f>IFERROR(INDEX(怪物属性参数!AA:AA,MATCH(主线怪物!E603,怪物属性参数!Q:Q,0)),"0")</f>
        <v>0</v>
      </c>
      <c r="U603" s="58" t="str">
        <f>IFERROR(INDEX(怪物属性参数!AB:AB,MATCH(主线怪物!E603,怪物属性参数!Q:Q,0)),"999")</f>
        <v>999</v>
      </c>
      <c r="V603" s="58" t="str">
        <f>IFERROR(INDEX(怪物属性参数!AC:AC,MATCH(主线怪物!E603,怪物属性参数!Q:Q,0)),"0")</f>
        <v>0</v>
      </c>
      <c r="W603" s="58" t="str">
        <f t="shared" si="41"/>
        <v>于禁</v>
      </c>
    </row>
    <row r="604" spans="1:23" ht="16.5" x14ac:dyDescent="0.2">
      <c r="A604" s="58">
        <f t="shared" si="42"/>
        <v>10601</v>
      </c>
      <c r="B604" s="58">
        <v>3</v>
      </c>
      <c r="C604" s="58">
        <f t="shared" si="39"/>
        <v>11</v>
      </c>
      <c r="D604" s="58" t="s">
        <v>39</v>
      </c>
      <c r="E604" s="58" t="str">
        <f>HLOOKUP(D604,主线关卡!$H:$M,MATCH(B604&amp;C604,主线关卡!$A:$A,0),FALSE)</f>
        <v>砍刀鬼兵</v>
      </c>
      <c r="F604" s="58">
        <f>INDEX(主线关卡!D:D,MATCH(主线怪物!B604&amp;主线怪物!C604,主线关卡!A:A,0))</f>
        <v>26</v>
      </c>
      <c r="G604" s="58">
        <f>INDEX(怪物基础属性模板!B:B,MATCH(主线怪物!$F604,怪物基础属性模板!$A:$A,0))*IFERROR(INDEX(怪物属性参数!R:R,MATCH(主线怪物!E604,怪物属性参数!Q:Q,0)),1)</f>
        <v>426</v>
      </c>
      <c r="H604" s="58">
        <f>INDEX(怪物基础属性模板!C:C,MATCH(主线怪物!$F604,怪物基础属性模板!$A:$A,0))*IFERROR(INDEX(怪物属性参数!R:R,MATCH(主线怪物!E604,怪物属性参数!R:R,0)),1)</f>
        <v>182</v>
      </c>
      <c r="I604" s="58">
        <f>INT(INDEX(怪物基础属性模板!D:D,MATCH(主线怪物!$F604,怪物基础属性模板!$A:$A,0))*IFERROR(INDEX(怪物属性参数!R:R,MATCH(主线怪物!E604,怪物属性参数!S:S,0)),1)*INDEX(主线关卡!E:E,MATCH(主线怪物!B604&amp;主线怪物!C604,主线关卡!A:A,0)))</f>
        <v>2187</v>
      </c>
      <c r="J604" s="58">
        <v>0</v>
      </c>
      <c r="K604" s="58">
        <v>0</v>
      </c>
      <c r="L604" s="58">
        <v>0</v>
      </c>
      <c r="M604" s="58">
        <v>0</v>
      </c>
      <c r="N604" s="58">
        <v>300</v>
      </c>
      <c r="O604" s="58">
        <v>0</v>
      </c>
      <c r="P604" s="58">
        <v>0</v>
      </c>
      <c r="Q604" s="58">
        <f>IFERROR(INDEX(怪物属性参数!AD:AD,MATCH(主线怪物!E604,怪物属性参数!Q:Q,0)),IF(MOD(A604,2)=0,1303015,1301001))</f>
        <v>1801001</v>
      </c>
      <c r="R604" s="15"/>
      <c r="S604" s="58" t="str">
        <f t="shared" si="40"/>
        <v>0</v>
      </c>
      <c r="T604" s="58">
        <f>IFERROR(INDEX(怪物属性参数!AA:AA,MATCH(主线怪物!E604,怪物属性参数!Q:Q,0)),"0")</f>
        <v>1</v>
      </c>
      <c r="U604" s="58">
        <f>IFERROR(INDEX(怪物属性参数!AB:AB,MATCH(主线怪物!E604,怪物属性参数!Q:Q,0)),"999")</f>
        <v>999</v>
      </c>
      <c r="V604" s="58">
        <f>IFERROR(INDEX(怪物属性参数!AC:AC,MATCH(主线怪物!E604,怪物属性参数!Q:Q,0)),"0")</f>
        <v>1</v>
      </c>
      <c r="W604" s="58" t="str">
        <f t="shared" si="41"/>
        <v>砍刀鬼兵</v>
      </c>
    </row>
    <row r="605" spans="1:23" ht="16.5" x14ac:dyDescent="0.2">
      <c r="A605" s="58">
        <f t="shared" si="42"/>
        <v>10602</v>
      </c>
      <c r="B605" s="58">
        <v>3</v>
      </c>
      <c r="C605" s="58">
        <f t="shared" si="39"/>
        <v>11</v>
      </c>
      <c r="D605" s="58" t="s">
        <v>36</v>
      </c>
      <c r="E605" s="58" t="str">
        <f>HLOOKUP(D605,主线关卡!$H:$M,MATCH(B605&amp;C605,主线关卡!$A:$A,0),FALSE)</f>
        <v/>
      </c>
      <c r="F605" s="58">
        <f>INDEX(主线关卡!D:D,MATCH(主线怪物!B605&amp;主线怪物!C605,主线关卡!A:A,0))</f>
        <v>26</v>
      </c>
      <c r="G605" s="58">
        <f>INDEX(怪物基础属性模板!B:B,MATCH(主线怪物!$F605,怪物基础属性模板!$A:$A,0))*IFERROR(INDEX(怪物属性参数!R:R,MATCH(主线怪物!E605,怪物属性参数!Q:Q,0)),1)</f>
        <v>426</v>
      </c>
      <c r="H605" s="58">
        <f>INDEX(怪物基础属性模板!C:C,MATCH(主线怪物!$F605,怪物基础属性模板!$A:$A,0))*IFERROR(INDEX(怪物属性参数!R:R,MATCH(主线怪物!E605,怪物属性参数!R:R,0)),1)</f>
        <v>182</v>
      </c>
      <c r="I605" s="58">
        <f>INT(INDEX(怪物基础属性模板!D:D,MATCH(主线怪物!$F605,怪物基础属性模板!$A:$A,0))*IFERROR(INDEX(怪物属性参数!R:R,MATCH(主线怪物!E605,怪物属性参数!S:S,0)),1)*INDEX(主线关卡!E:E,MATCH(主线怪物!B605&amp;主线怪物!C605,主线关卡!A:A,0)))</f>
        <v>2187</v>
      </c>
      <c r="J605" s="58">
        <v>0</v>
      </c>
      <c r="K605" s="58">
        <v>0</v>
      </c>
      <c r="L605" s="58">
        <v>0</v>
      </c>
      <c r="M605" s="58">
        <v>0</v>
      </c>
      <c r="N605" s="58">
        <v>300</v>
      </c>
      <c r="O605" s="58">
        <v>0</v>
      </c>
      <c r="P605" s="58">
        <v>0</v>
      </c>
      <c r="Q605" s="58">
        <f>IFERROR(INDEX(怪物属性参数!AD:AD,MATCH(主线怪物!E605,怪物属性参数!Q:Q,0)),IF(MOD(A605,2)=0,1303015,1301001))</f>
        <v>1303015</v>
      </c>
      <c r="R605" s="15"/>
      <c r="S605" s="58" t="str">
        <f t="shared" si="40"/>
        <v>0</v>
      </c>
      <c r="T605" s="58" t="str">
        <f>IFERROR(INDEX(怪物属性参数!AA:AA,MATCH(主线怪物!E605,怪物属性参数!Q:Q,0)),"0")</f>
        <v>0</v>
      </c>
      <c r="U605" s="58" t="str">
        <f>IFERROR(INDEX(怪物属性参数!AB:AB,MATCH(主线怪物!E605,怪物属性参数!Q:Q,0)),"999")</f>
        <v>999</v>
      </c>
      <c r="V605" s="58" t="str">
        <f>IFERROR(INDEX(怪物属性参数!AC:AC,MATCH(主线怪物!E605,怪物属性参数!Q:Q,0)),"0")</f>
        <v>0</v>
      </c>
      <c r="W605" s="58" t="str">
        <f t="shared" si="41"/>
        <v>于禁</v>
      </c>
    </row>
    <row r="606" spans="1:23" ht="16.5" x14ac:dyDescent="0.2">
      <c r="A606" s="58">
        <f t="shared" si="42"/>
        <v>10603</v>
      </c>
      <c r="B606" s="58">
        <v>3</v>
      </c>
      <c r="C606" s="58">
        <f t="shared" si="39"/>
        <v>11</v>
      </c>
      <c r="D606" s="58" t="s">
        <v>40</v>
      </c>
      <c r="E606" s="58" t="str">
        <f>HLOOKUP(D606,主线关卡!$H:$M,MATCH(B606&amp;C606,主线关卡!$A:$A,0),FALSE)</f>
        <v>链球鬼兵</v>
      </c>
      <c r="F606" s="58">
        <f>INDEX(主线关卡!D:D,MATCH(主线怪物!B606&amp;主线怪物!C606,主线关卡!A:A,0))</f>
        <v>26</v>
      </c>
      <c r="G606" s="58">
        <f>INDEX(怪物基础属性模板!B:B,MATCH(主线怪物!$F606,怪物基础属性模板!$A:$A,0))*IFERROR(INDEX(怪物属性参数!R:R,MATCH(主线怪物!E606,怪物属性参数!Q:Q,0)),1)</f>
        <v>426</v>
      </c>
      <c r="H606" s="58">
        <f>INDEX(怪物基础属性模板!C:C,MATCH(主线怪物!$F606,怪物基础属性模板!$A:$A,0))*IFERROR(INDEX(怪物属性参数!R:R,MATCH(主线怪物!E606,怪物属性参数!R:R,0)),1)</f>
        <v>182</v>
      </c>
      <c r="I606" s="58">
        <f>INT(INDEX(怪物基础属性模板!D:D,MATCH(主线怪物!$F606,怪物基础属性模板!$A:$A,0))*IFERROR(INDEX(怪物属性参数!R:R,MATCH(主线怪物!E606,怪物属性参数!S:S,0)),1)*INDEX(主线关卡!E:E,MATCH(主线怪物!B606&amp;主线怪物!C606,主线关卡!A:A,0)))</f>
        <v>2187</v>
      </c>
      <c r="J606" s="58">
        <v>0</v>
      </c>
      <c r="K606" s="58">
        <v>0</v>
      </c>
      <c r="L606" s="58">
        <v>0</v>
      </c>
      <c r="M606" s="58">
        <v>0</v>
      </c>
      <c r="N606" s="58">
        <v>300</v>
      </c>
      <c r="O606" s="58">
        <v>0</v>
      </c>
      <c r="P606" s="58">
        <v>0</v>
      </c>
      <c r="Q606" s="58">
        <f>IFERROR(INDEX(怪物属性参数!AD:AD,MATCH(主线怪物!E606,怪物属性参数!Q:Q,0)),IF(MOD(A606,2)=0,1303015,1301001))</f>
        <v>1801003</v>
      </c>
      <c r="R606" s="15"/>
      <c r="S606" s="58" t="str">
        <f t="shared" si="40"/>
        <v>0</v>
      </c>
      <c r="T606" s="58">
        <f>IFERROR(INDEX(怪物属性参数!AA:AA,MATCH(主线怪物!E606,怪物属性参数!Q:Q,0)),"0")</f>
        <v>1</v>
      </c>
      <c r="U606" s="58">
        <f>IFERROR(INDEX(怪物属性参数!AB:AB,MATCH(主线怪物!E606,怪物属性参数!Q:Q,0)),"999")</f>
        <v>999</v>
      </c>
      <c r="V606" s="58">
        <f>IFERROR(INDEX(怪物属性参数!AC:AC,MATCH(主线怪物!E606,怪物属性参数!Q:Q,0)),"0")</f>
        <v>3</v>
      </c>
      <c r="W606" s="58" t="str">
        <f t="shared" si="41"/>
        <v>链球鬼兵</v>
      </c>
    </row>
    <row r="607" spans="1:23" ht="16.5" x14ac:dyDescent="0.2">
      <c r="A607" s="58">
        <f t="shared" si="42"/>
        <v>10604</v>
      </c>
      <c r="B607" s="58">
        <v>3</v>
      </c>
      <c r="C607" s="58">
        <f t="shared" si="39"/>
        <v>11</v>
      </c>
      <c r="D607" s="58" t="s">
        <v>37</v>
      </c>
      <c r="E607" s="58" t="str">
        <f>HLOOKUP(D607,主线关卡!$H:$M,MATCH(B607&amp;C607,主线关卡!$A:$A,0),FALSE)</f>
        <v/>
      </c>
      <c r="F607" s="58">
        <f>INDEX(主线关卡!D:D,MATCH(主线怪物!B607&amp;主线怪物!C607,主线关卡!A:A,0))</f>
        <v>26</v>
      </c>
      <c r="G607" s="58">
        <f>INDEX(怪物基础属性模板!B:B,MATCH(主线怪物!$F607,怪物基础属性模板!$A:$A,0))*IFERROR(INDEX(怪物属性参数!R:R,MATCH(主线怪物!E607,怪物属性参数!Q:Q,0)),1)</f>
        <v>426</v>
      </c>
      <c r="H607" s="58">
        <f>INDEX(怪物基础属性模板!C:C,MATCH(主线怪物!$F607,怪物基础属性模板!$A:$A,0))*IFERROR(INDEX(怪物属性参数!R:R,MATCH(主线怪物!E607,怪物属性参数!R:R,0)),1)</f>
        <v>182</v>
      </c>
      <c r="I607" s="58">
        <f>INT(INDEX(怪物基础属性模板!D:D,MATCH(主线怪物!$F607,怪物基础属性模板!$A:$A,0))*IFERROR(INDEX(怪物属性参数!R:R,MATCH(主线怪物!E607,怪物属性参数!S:S,0)),1)*INDEX(主线关卡!E:E,MATCH(主线怪物!B607&amp;主线怪物!C607,主线关卡!A:A,0)))</f>
        <v>2187</v>
      </c>
      <c r="J607" s="58">
        <v>0</v>
      </c>
      <c r="K607" s="58">
        <v>0</v>
      </c>
      <c r="L607" s="58">
        <v>0</v>
      </c>
      <c r="M607" s="58">
        <v>0</v>
      </c>
      <c r="N607" s="58">
        <v>300</v>
      </c>
      <c r="O607" s="58">
        <v>0</v>
      </c>
      <c r="P607" s="58">
        <v>0</v>
      </c>
      <c r="Q607" s="58">
        <f>IFERROR(INDEX(怪物属性参数!AD:AD,MATCH(主线怪物!E607,怪物属性参数!Q:Q,0)),IF(MOD(A607,2)=0,1303015,1301001))</f>
        <v>1303015</v>
      </c>
      <c r="R607" s="15"/>
      <c r="S607" s="58" t="str">
        <f t="shared" si="40"/>
        <v>0</v>
      </c>
      <c r="T607" s="58" t="str">
        <f>IFERROR(INDEX(怪物属性参数!AA:AA,MATCH(主线怪物!E607,怪物属性参数!Q:Q,0)),"0")</f>
        <v>0</v>
      </c>
      <c r="U607" s="58" t="str">
        <f>IFERROR(INDEX(怪物属性参数!AB:AB,MATCH(主线怪物!E607,怪物属性参数!Q:Q,0)),"999")</f>
        <v>999</v>
      </c>
      <c r="V607" s="58" t="str">
        <f>IFERROR(INDEX(怪物属性参数!AC:AC,MATCH(主线怪物!E607,怪物属性参数!Q:Q,0)),"0")</f>
        <v>0</v>
      </c>
      <c r="W607" s="58" t="str">
        <f t="shared" si="41"/>
        <v>于禁</v>
      </c>
    </row>
    <row r="608" spans="1:23" ht="16.5" x14ac:dyDescent="0.2">
      <c r="A608" s="58">
        <f t="shared" si="42"/>
        <v>10605</v>
      </c>
      <c r="B608" s="58">
        <v>3</v>
      </c>
      <c r="C608" s="58">
        <f t="shared" si="39"/>
        <v>11</v>
      </c>
      <c r="D608" s="58" t="s">
        <v>41</v>
      </c>
      <c r="E608" s="58" t="str">
        <f>HLOOKUP(D608,主线关卡!$H:$M,MATCH(B608&amp;C608,主线关卡!$A:$A,0),FALSE)</f>
        <v>双刃鬼兵</v>
      </c>
      <c r="F608" s="58">
        <f>INDEX(主线关卡!D:D,MATCH(主线怪物!B608&amp;主线怪物!C608,主线关卡!A:A,0))</f>
        <v>26</v>
      </c>
      <c r="G608" s="58">
        <f>INDEX(怪物基础属性模板!B:B,MATCH(主线怪物!$F608,怪物基础属性模板!$A:$A,0))*IFERROR(INDEX(怪物属性参数!R:R,MATCH(主线怪物!E608,怪物属性参数!Q:Q,0)),1)</f>
        <v>426</v>
      </c>
      <c r="H608" s="58">
        <f>INDEX(怪物基础属性模板!C:C,MATCH(主线怪物!$F608,怪物基础属性模板!$A:$A,0))*IFERROR(INDEX(怪物属性参数!R:R,MATCH(主线怪物!E608,怪物属性参数!R:R,0)),1)</f>
        <v>182</v>
      </c>
      <c r="I608" s="58">
        <f>INT(INDEX(怪物基础属性模板!D:D,MATCH(主线怪物!$F608,怪物基础属性模板!$A:$A,0))*IFERROR(INDEX(怪物属性参数!R:R,MATCH(主线怪物!E608,怪物属性参数!S:S,0)),1)*INDEX(主线关卡!E:E,MATCH(主线怪物!B608&amp;主线怪物!C608,主线关卡!A:A,0)))</f>
        <v>2187</v>
      </c>
      <c r="J608" s="58">
        <v>0</v>
      </c>
      <c r="K608" s="58">
        <v>0</v>
      </c>
      <c r="L608" s="58">
        <v>0</v>
      </c>
      <c r="M608" s="58">
        <v>0</v>
      </c>
      <c r="N608" s="58">
        <v>300</v>
      </c>
      <c r="O608" s="58">
        <v>0</v>
      </c>
      <c r="P608" s="58">
        <v>0</v>
      </c>
      <c r="Q608" s="58">
        <f>IFERROR(INDEX(怪物属性参数!AD:AD,MATCH(主线怪物!E608,怪物属性参数!Q:Q,0)),IF(MOD(A608,2)=0,1303015,1301001))</f>
        <v>1801002</v>
      </c>
      <c r="R608" s="15"/>
      <c r="S608" s="58" t="str">
        <f t="shared" si="40"/>
        <v>0</v>
      </c>
      <c r="T608" s="58">
        <f>IFERROR(INDEX(怪物属性参数!AA:AA,MATCH(主线怪物!E608,怪物属性参数!Q:Q,0)),"0")</f>
        <v>1</v>
      </c>
      <c r="U608" s="58">
        <f>IFERROR(INDEX(怪物属性参数!AB:AB,MATCH(主线怪物!E608,怪物属性参数!Q:Q,0)),"999")</f>
        <v>999</v>
      </c>
      <c r="V608" s="58">
        <f>IFERROR(INDEX(怪物属性参数!AC:AC,MATCH(主线怪物!E608,怪物属性参数!Q:Q,0)),"0")</f>
        <v>2</v>
      </c>
      <c r="W608" s="58" t="str">
        <f t="shared" si="41"/>
        <v>双刃鬼兵</v>
      </c>
    </row>
    <row r="609" spans="1:23" ht="16.5" x14ac:dyDescent="0.2">
      <c r="A609" s="58">
        <f t="shared" si="42"/>
        <v>10606</v>
      </c>
      <c r="B609" s="58">
        <v>3</v>
      </c>
      <c r="C609" s="58">
        <f t="shared" si="39"/>
        <v>11</v>
      </c>
      <c r="D609" s="58" t="s">
        <v>38</v>
      </c>
      <c r="E609" s="58" t="str">
        <f>HLOOKUP(D609,主线关卡!$H:$M,MATCH(B609&amp;C609,主线关卡!$A:$A,0),FALSE)</f>
        <v/>
      </c>
      <c r="F609" s="58">
        <f>INDEX(主线关卡!D:D,MATCH(主线怪物!B609&amp;主线怪物!C609,主线关卡!A:A,0))</f>
        <v>26</v>
      </c>
      <c r="G609" s="58">
        <f>INDEX(怪物基础属性模板!B:B,MATCH(主线怪物!$F609,怪物基础属性模板!$A:$A,0))*IFERROR(INDEX(怪物属性参数!R:R,MATCH(主线怪物!E609,怪物属性参数!Q:Q,0)),1)</f>
        <v>426</v>
      </c>
      <c r="H609" s="58">
        <f>INDEX(怪物基础属性模板!C:C,MATCH(主线怪物!$F609,怪物基础属性模板!$A:$A,0))*IFERROR(INDEX(怪物属性参数!R:R,MATCH(主线怪物!E609,怪物属性参数!R:R,0)),1)</f>
        <v>182</v>
      </c>
      <c r="I609" s="58">
        <f>INT(INDEX(怪物基础属性模板!D:D,MATCH(主线怪物!$F609,怪物基础属性模板!$A:$A,0))*IFERROR(INDEX(怪物属性参数!R:R,MATCH(主线怪物!E609,怪物属性参数!S:S,0)),1)*INDEX(主线关卡!E:E,MATCH(主线怪物!B609&amp;主线怪物!C609,主线关卡!A:A,0)))</f>
        <v>2187</v>
      </c>
      <c r="J609" s="58">
        <v>0</v>
      </c>
      <c r="K609" s="58">
        <v>0</v>
      </c>
      <c r="L609" s="58">
        <v>0</v>
      </c>
      <c r="M609" s="58">
        <v>0</v>
      </c>
      <c r="N609" s="58">
        <v>300</v>
      </c>
      <c r="O609" s="58">
        <v>0</v>
      </c>
      <c r="P609" s="58">
        <v>0</v>
      </c>
      <c r="Q609" s="58">
        <f>IFERROR(INDEX(怪物属性参数!AD:AD,MATCH(主线怪物!E609,怪物属性参数!Q:Q,0)),IF(MOD(A609,2)=0,1303015,1301001))</f>
        <v>1303015</v>
      </c>
      <c r="R609" s="15"/>
      <c r="S609" s="58" t="str">
        <f t="shared" si="40"/>
        <v>0</v>
      </c>
      <c r="T609" s="58" t="str">
        <f>IFERROR(INDEX(怪物属性参数!AA:AA,MATCH(主线怪物!E609,怪物属性参数!Q:Q,0)),"0")</f>
        <v>0</v>
      </c>
      <c r="U609" s="58" t="str">
        <f>IFERROR(INDEX(怪物属性参数!AB:AB,MATCH(主线怪物!E609,怪物属性参数!Q:Q,0)),"999")</f>
        <v>999</v>
      </c>
      <c r="V609" s="58" t="str">
        <f>IFERROR(INDEX(怪物属性参数!AC:AC,MATCH(主线怪物!E609,怪物属性参数!Q:Q,0)),"0")</f>
        <v>0</v>
      </c>
      <c r="W609" s="58" t="str">
        <f t="shared" si="41"/>
        <v>于禁</v>
      </c>
    </row>
    <row r="610" spans="1:23" ht="16.5" x14ac:dyDescent="0.2">
      <c r="A610" s="58">
        <f t="shared" si="42"/>
        <v>10607</v>
      </c>
      <c r="B610" s="58">
        <v>3</v>
      </c>
      <c r="C610" s="58">
        <f t="shared" si="39"/>
        <v>12</v>
      </c>
      <c r="D610" s="58" t="s">
        <v>39</v>
      </c>
      <c r="E610" s="58" t="str">
        <f>HLOOKUP(D610,主线关卡!$H:$M,MATCH(B610&amp;C610,主线关卡!$A:$A,0),FALSE)</f>
        <v/>
      </c>
      <c r="F610" s="58">
        <f>INDEX(主线关卡!D:D,MATCH(主线怪物!B610&amp;主线怪物!C610,主线关卡!A:A,0))</f>
        <v>27</v>
      </c>
      <c r="G610" s="58">
        <f>INDEX(怪物基础属性模板!B:B,MATCH(主线怪物!$F610,怪物基础属性模板!$A:$A,0))*IFERROR(INDEX(怪物属性参数!R:R,MATCH(主线怪物!E610,怪物属性参数!Q:Q,0)),1)</f>
        <v>440</v>
      </c>
      <c r="H610" s="58">
        <f>INDEX(怪物基础属性模板!C:C,MATCH(主线怪物!$F610,怪物基础属性模板!$A:$A,0))*IFERROR(INDEX(怪物属性参数!R:R,MATCH(主线怪物!E610,怪物属性参数!R:R,0)),1)</f>
        <v>189</v>
      </c>
      <c r="I610" s="58">
        <f>INT(INDEX(怪物基础属性模板!D:D,MATCH(主线怪物!$F610,怪物基础属性模板!$A:$A,0))*IFERROR(INDEX(怪物属性参数!R:R,MATCH(主线怪物!E610,怪物属性参数!S:S,0)),1)*INDEX(主线关卡!E:E,MATCH(主线怪物!B610&amp;主线怪物!C610,主线关卡!A:A,0)))</f>
        <v>2250</v>
      </c>
      <c r="J610" s="58">
        <v>0</v>
      </c>
      <c r="K610" s="58">
        <v>0</v>
      </c>
      <c r="L610" s="58">
        <v>0</v>
      </c>
      <c r="M610" s="58">
        <v>0</v>
      </c>
      <c r="N610" s="58">
        <v>300</v>
      </c>
      <c r="O610" s="58">
        <v>0</v>
      </c>
      <c r="P610" s="58">
        <v>0</v>
      </c>
      <c r="Q610" s="58">
        <f>IFERROR(INDEX(怪物属性参数!AD:AD,MATCH(主线怪物!E610,怪物属性参数!Q:Q,0)),IF(MOD(A610,2)=0,1303015,1301001))</f>
        <v>1301001</v>
      </c>
      <c r="R610" s="15"/>
      <c r="S610" s="58" t="str">
        <f t="shared" si="40"/>
        <v>0</v>
      </c>
      <c r="T610" s="58" t="str">
        <f>IFERROR(INDEX(怪物属性参数!AA:AA,MATCH(主线怪物!E610,怪物属性参数!Q:Q,0)),"0")</f>
        <v>0</v>
      </c>
      <c r="U610" s="58" t="str">
        <f>IFERROR(INDEX(怪物属性参数!AB:AB,MATCH(主线怪物!E610,怪物属性参数!Q:Q,0)),"999")</f>
        <v>999</v>
      </c>
      <c r="V610" s="58" t="str">
        <f>IFERROR(INDEX(怪物属性参数!AC:AC,MATCH(主线怪物!E610,怪物属性参数!Q:Q,0)),"0")</f>
        <v>0</v>
      </c>
      <c r="W610" s="58" t="str">
        <f t="shared" si="41"/>
        <v>常服曹焱兵</v>
      </c>
    </row>
    <row r="611" spans="1:23" ht="16.5" x14ac:dyDescent="0.2">
      <c r="A611" s="58">
        <f t="shared" si="42"/>
        <v>10608</v>
      </c>
      <c r="B611" s="58">
        <v>3</v>
      </c>
      <c r="C611" s="58">
        <f t="shared" si="39"/>
        <v>12</v>
      </c>
      <c r="D611" s="58" t="s">
        <v>36</v>
      </c>
      <c r="E611" s="58" t="str">
        <f>HLOOKUP(D611,主线关卡!$H:$M,MATCH(B611&amp;C611,主线关卡!$A:$A,0),FALSE)</f>
        <v/>
      </c>
      <c r="F611" s="58">
        <f>INDEX(主线关卡!D:D,MATCH(主线怪物!B611&amp;主线怪物!C611,主线关卡!A:A,0))</f>
        <v>27</v>
      </c>
      <c r="G611" s="58">
        <f>INDEX(怪物基础属性模板!B:B,MATCH(主线怪物!$F611,怪物基础属性模板!$A:$A,0))*IFERROR(INDEX(怪物属性参数!R:R,MATCH(主线怪物!E611,怪物属性参数!Q:Q,0)),1)</f>
        <v>440</v>
      </c>
      <c r="H611" s="58">
        <f>INDEX(怪物基础属性模板!C:C,MATCH(主线怪物!$F611,怪物基础属性模板!$A:$A,0))*IFERROR(INDEX(怪物属性参数!R:R,MATCH(主线怪物!E611,怪物属性参数!R:R,0)),1)</f>
        <v>189</v>
      </c>
      <c r="I611" s="58">
        <f>INT(INDEX(怪物基础属性模板!D:D,MATCH(主线怪物!$F611,怪物基础属性模板!$A:$A,0))*IFERROR(INDEX(怪物属性参数!R:R,MATCH(主线怪物!E611,怪物属性参数!S:S,0)),1)*INDEX(主线关卡!E:E,MATCH(主线怪物!B611&amp;主线怪物!C611,主线关卡!A:A,0)))</f>
        <v>2250</v>
      </c>
      <c r="J611" s="58">
        <v>0</v>
      </c>
      <c r="K611" s="58">
        <v>0</v>
      </c>
      <c r="L611" s="58">
        <v>0</v>
      </c>
      <c r="M611" s="58">
        <v>0</v>
      </c>
      <c r="N611" s="58">
        <v>300</v>
      </c>
      <c r="O611" s="58">
        <v>0</v>
      </c>
      <c r="P611" s="58">
        <v>0</v>
      </c>
      <c r="Q611" s="58">
        <f>IFERROR(INDEX(怪物属性参数!AD:AD,MATCH(主线怪物!E611,怪物属性参数!Q:Q,0)),IF(MOD(A611,2)=0,1303015,1301001))</f>
        <v>1303015</v>
      </c>
      <c r="R611" s="15"/>
      <c r="S611" s="58" t="str">
        <f t="shared" si="40"/>
        <v>0</v>
      </c>
      <c r="T611" s="58" t="str">
        <f>IFERROR(INDEX(怪物属性参数!AA:AA,MATCH(主线怪物!E611,怪物属性参数!Q:Q,0)),"0")</f>
        <v>0</v>
      </c>
      <c r="U611" s="58" t="str">
        <f>IFERROR(INDEX(怪物属性参数!AB:AB,MATCH(主线怪物!E611,怪物属性参数!Q:Q,0)),"999")</f>
        <v>999</v>
      </c>
      <c r="V611" s="58" t="str">
        <f>IFERROR(INDEX(怪物属性参数!AC:AC,MATCH(主线怪物!E611,怪物属性参数!Q:Q,0)),"0")</f>
        <v>0</v>
      </c>
      <c r="W611" s="58" t="str">
        <f t="shared" si="41"/>
        <v>于禁</v>
      </c>
    </row>
    <row r="612" spans="1:23" ht="16.5" x14ac:dyDescent="0.2">
      <c r="A612" s="58">
        <f t="shared" si="42"/>
        <v>10609</v>
      </c>
      <c r="B612" s="58">
        <v>3</v>
      </c>
      <c r="C612" s="58">
        <f t="shared" si="39"/>
        <v>12</v>
      </c>
      <c r="D612" s="58" t="s">
        <v>40</v>
      </c>
      <c r="E612" s="58" t="str">
        <f>HLOOKUP(D612,主线关卡!$H:$M,MATCH(B612&amp;C612,主线关卡!$A:$A,0),FALSE)</f>
        <v/>
      </c>
      <c r="F612" s="58">
        <f>INDEX(主线关卡!D:D,MATCH(主线怪物!B612&amp;主线怪物!C612,主线关卡!A:A,0))</f>
        <v>27</v>
      </c>
      <c r="G612" s="58">
        <f>INDEX(怪物基础属性模板!B:B,MATCH(主线怪物!$F612,怪物基础属性模板!$A:$A,0))*IFERROR(INDEX(怪物属性参数!R:R,MATCH(主线怪物!E612,怪物属性参数!Q:Q,0)),1)</f>
        <v>440</v>
      </c>
      <c r="H612" s="58">
        <f>INDEX(怪物基础属性模板!C:C,MATCH(主线怪物!$F612,怪物基础属性模板!$A:$A,0))*IFERROR(INDEX(怪物属性参数!R:R,MATCH(主线怪物!E612,怪物属性参数!R:R,0)),1)</f>
        <v>189</v>
      </c>
      <c r="I612" s="58">
        <f>INT(INDEX(怪物基础属性模板!D:D,MATCH(主线怪物!$F612,怪物基础属性模板!$A:$A,0))*IFERROR(INDEX(怪物属性参数!R:R,MATCH(主线怪物!E612,怪物属性参数!S:S,0)),1)*INDEX(主线关卡!E:E,MATCH(主线怪物!B612&amp;主线怪物!C612,主线关卡!A:A,0)))</f>
        <v>2250</v>
      </c>
      <c r="J612" s="58">
        <v>0</v>
      </c>
      <c r="K612" s="58">
        <v>0</v>
      </c>
      <c r="L612" s="58">
        <v>0</v>
      </c>
      <c r="M612" s="58">
        <v>0</v>
      </c>
      <c r="N612" s="58">
        <v>300</v>
      </c>
      <c r="O612" s="58">
        <v>0</v>
      </c>
      <c r="P612" s="58">
        <v>0</v>
      </c>
      <c r="Q612" s="58">
        <f>IFERROR(INDEX(怪物属性参数!AD:AD,MATCH(主线怪物!E612,怪物属性参数!Q:Q,0)),IF(MOD(A612,2)=0,1303015,1301001))</f>
        <v>1301001</v>
      </c>
      <c r="R612" s="15"/>
      <c r="S612" s="58" t="str">
        <f t="shared" si="40"/>
        <v>0</v>
      </c>
      <c r="T612" s="58" t="str">
        <f>IFERROR(INDEX(怪物属性参数!AA:AA,MATCH(主线怪物!E612,怪物属性参数!Q:Q,0)),"0")</f>
        <v>0</v>
      </c>
      <c r="U612" s="58" t="str">
        <f>IFERROR(INDEX(怪物属性参数!AB:AB,MATCH(主线怪物!E612,怪物属性参数!Q:Q,0)),"999")</f>
        <v>999</v>
      </c>
      <c r="V612" s="58" t="str">
        <f>IFERROR(INDEX(怪物属性参数!AC:AC,MATCH(主线怪物!E612,怪物属性参数!Q:Q,0)),"0")</f>
        <v>0</v>
      </c>
      <c r="W612" s="58" t="str">
        <f t="shared" si="41"/>
        <v>常服曹焱兵</v>
      </c>
    </row>
    <row r="613" spans="1:23" ht="16.5" x14ac:dyDescent="0.2">
      <c r="A613" s="58">
        <f t="shared" si="42"/>
        <v>10610</v>
      </c>
      <c r="B613" s="58">
        <v>3</v>
      </c>
      <c r="C613" s="58">
        <f t="shared" si="39"/>
        <v>12</v>
      </c>
      <c r="D613" s="58" t="s">
        <v>37</v>
      </c>
      <c r="E613" s="58" t="str">
        <f>HLOOKUP(D613,主线关卡!$H:$M,MATCH(B613&amp;C613,主线关卡!$A:$A,0),FALSE)</f>
        <v/>
      </c>
      <c r="F613" s="58">
        <f>INDEX(主线关卡!D:D,MATCH(主线怪物!B613&amp;主线怪物!C613,主线关卡!A:A,0))</f>
        <v>27</v>
      </c>
      <c r="G613" s="58">
        <f>INDEX(怪物基础属性模板!B:B,MATCH(主线怪物!$F613,怪物基础属性模板!$A:$A,0))*IFERROR(INDEX(怪物属性参数!R:R,MATCH(主线怪物!E613,怪物属性参数!Q:Q,0)),1)</f>
        <v>440</v>
      </c>
      <c r="H613" s="58">
        <f>INDEX(怪物基础属性模板!C:C,MATCH(主线怪物!$F613,怪物基础属性模板!$A:$A,0))*IFERROR(INDEX(怪物属性参数!R:R,MATCH(主线怪物!E613,怪物属性参数!R:R,0)),1)</f>
        <v>189</v>
      </c>
      <c r="I613" s="58">
        <f>INT(INDEX(怪物基础属性模板!D:D,MATCH(主线怪物!$F613,怪物基础属性模板!$A:$A,0))*IFERROR(INDEX(怪物属性参数!R:R,MATCH(主线怪物!E613,怪物属性参数!S:S,0)),1)*INDEX(主线关卡!E:E,MATCH(主线怪物!B613&amp;主线怪物!C613,主线关卡!A:A,0)))</f>
        <v>2250</v>
      </c>
      <c r="J613" s="58">
        <v>0</v>
      </c>
      <c r="K613" s="58">
        <v>0</v>
      </c>
      <c r="L613" s="58">
        <v>0</v>
      </c>
      <c r="M613" s="58">
        <v>0</v>
      </c>
      <c r="N613" s="58">
        <v>300</v>
      </c>
      <c r="O613" s="58">
        <v>0</v>
      </c>
      <c r="P613" s="58">
        <v>0</v>
      </c>
      <c r="Q613" s="58">
        <f>IFERROR(INDEX(怪物属性参数!AD:AD,MATCH(主线怪物!E613,怪物属性参数!Q:Q,0)),IF(MOD(A613,2)=0,1303015,1301001))</f>
        <v>1303015</v>
      </c>
      <c r="R613" s="15"/>
      <c r="S613" s="58" t="str">
        <f t="shared" si="40"/>
        <v>0</v>
      </c>
      <c r="T613" s="58" t="str">
        <f>IFERROR(INDEX(怪物属性参数!AA:AA,MATCH(主线怪物!E613,怪物属性参数!Q:Q,0)),"0")</f>
        <v>0</v>
      </c>
      <c r="U613" s="58" t="str">
        <f>IFERROR(INDEX(怪物属性参数!AB:AB,MATCH(主线怪物!E613,怪物属性参数!Q:Q,0)),"999")</f>
        <v>999</v>
      </c>
      <c r="V613" s="58" t="str">
        <f>IFERROR(INDEX(怪物属性参数!AC:AC,MATCH(主线怪物!E613,怪物属性参数!Q:Q,0)),"0")</f>
        <v>0</v>
      </c>
      <c r="W613" s="58" t="str">
        <f t="shared" si="41"/>
        <v>于禁</v>
      </c>
    </row>
    <row r="614" spans="1:23" ht="16.5" x14ac:dyDescent="0.2">
      <c r="A614" s="58">
        <f t="shared" si="42"/>
        <v>10611</v>
      </c>
      <c r="B614" s="58">
        <v>3</v>
      </c>
      <c r="C614" s="58">
        <f t="shared" si="39"/>
        <v>12</v>
      </c>
      <c r="D614" s="58" t="s">
        <v>41</v>
      </c>
      <c r="E614" s="58" t="str">
        <f>HLOOKUP(D614,主线关卡!$H:$M,MATCH(B614&amp;C614,主线关卡!$A:$A,0),FALSE)</f>
        <v/>
      </c>
      <c r="F614" s="58">
        <f>INDEX(主线关卡!D:D,MATCH(主线怪物!B614&amp;主线怪物!C614,主线关卡!A:A,0))</f>
        <v>27</v>
      </c>
      <c r="G614" s="58">
        <f>INDEX(怪物基础属性模板!B:B,MATCH(主线怪物!$F614,怪物基础属性模板!$A:$A,0))*IFERROR(INDEX(怪物属性参数!R:R,MATCH(主线怪物!E614,怪物属性参数!Q:Q,0)),1)</f>
        <v>440</v>
      </c>
      <c r="H614" s="58">
        <f>INDEX(怪物基础属性模板!C:C,MATCH(主线怪物!$F614,怪物基础属性模板!$A:$A,0))*IFERROR(INDEX(怪物属性参数!R:R,MATCH(主线怪物!E614,怪物属性参数!R:R,0)),1)</f>
        <v>189</v>
      </c>
      <c r="I614" s="58">
        <f>INT(INDEX(怪物基础属性模板!D:D,MATCH(主线怪物!$F614,怪物基础属性模板!$A:$A,0))*IFERROR(INDEX(怪物属性参数!R:R,MATCH(主线怪物!E614,怪物属性参数!S:S,0)),1)*INDEX(主线关卡!E:E,MATCH(主线怪物!B614&amp;主线怪物!C614,主线关卡!A:A,0)))</f>
        <v>2250</v>
      </c>
      <c r="J614" s="58">
        <v>0</v>
      </c>
      <c r="K614" s="58">
        <v>0</v>
      </c>
      <c r="L614" s="58">
        <v>0</v>
      </c>
      <c r="M614" s="58">
        <v>0</v>
      </c>
      <c r="N614" s="58">
        <v>300</v>
      </c>
      <c r="O614" s="58">
        <v>0</v>
      </c>
      <c r="P614" s="58">
        <v>0</v>
      </c>
      <c r="Q614" s="58">
        <f>IFERROR(INDEX(怪物属性参数!AD:AD,MATCH(主线怪物!E614,怪物属性参数!Q:Q,0)),IF(MOD(A614,2)=0,1303015,1301001))</f>
        <v>1301001</v>
      </c>
      <c r="R614" s="15"/>
      <c r="S614" s="58" t="str">
        <f t="shared" si="40"/>
        <v>0</v>
      </c>
      <c r="T614" s="58" t="str">
        <f>IFERROR(INDEX(怪物属性参数!AA:AA,MATCH(主线怪物!E614,怪物属性参数!Q:Q,0)),"0")</f>
        <v>0</v>
      </c>
      <c r="U614" s="58" t="str">
        <f>IFERROR(INDEX(怪物属性参数!AB:AB,MATCH(主线怪物!E614,怪物属性参数!Q:Q,0)),"999")</f>
        <v>999</v>
      </c>
      <c r="V614" s="58" t="str">
        <f>IFERROR(INDEX(怪物属性参数!AC:AC,MATCH(主线怪物!E614,怪物属性参数!Q:Q,0)),"0")</f>
        <v>0</v>
      </c>
      <c r="W614" s="58" t="str">
        <f t="shared" si="41"/>
        <v>常服曹焱兵</v>
      </c>
    </row>
    <row r="615" spans="1:23" ht="16.5" x14ac:dyDescent="0.2">
      <c r="A615" s="58">
        <f t="shared" si="42"/>
        <v>10612</v>
      </c>
      <c r="B615" s="58">
        <v>3</v>
      </c>
      <c r="C615" s="58">
        <f t="shared" ref="C615:C633" si="43">C609+1</f>
        <v>12</v>
      </c>
      <c r="D615" s="58" t="s">
        <v>38</v>
      </c>
      <c r="E615" s="58" t="str">
        <f>HLOOKUP(D615,主线关卡!$H:$M,MATCH(B615&amp;C615,主线关卡!$A:$A,0),FALSE)</f>
        <v/>
      </c>
      <c r="F615" s="58">
        <f>INDEX(主线关卡!D:D,MATCH(主线怪物!B615&amp;主线怪物!C615,主线关卡!A:A,0))</f>
        <v>27</v>
      </c>
      <c r="G615" s="58">
        <f>INDEX(怪物基础属性模板!B:B,MATCH(主线怪物!$F615,怪物基础属性模板!$A:$A,0))*IFERROR(INDEX(怪物属性参数!R:R,MATCH(主线怪物!E615,怪物属性参数!Q:Q,0)),1)</f>
        <v>440</v>
      </c>
      <c r="H615" s="58">
        <f>INDEX(怪物基础属性模板!C:C,MATCH(主线怪物!$F615,怪物基础属性模板!$A:$A,0))*IFERROR(INDEX(怪物属性参数!R:R,MATCH(主线怪物!E615,怪物属性参数!R:R,0)),1)</f>
        <v>189</v>
      </c>
      <c r="I615" s="58">
        <f>INT(INDEX(怪物基础属性模板!D:D,MATCH(主线怪物!$F615,怪物基础属性模板!$A:$A,0))*IFERROR(INDEX(怪物属性参数!R:R,MATCH(主线怪物!E615,怪物属性参数!S:S,0)),1)*INDEX(主线关卡!E:E,MATCH(主线怪物!B615&amp;主线怪物!C615,主线关卡!A:A,0)))</f>
        <v>2250</v>
      </c>
      <c r="J615" s="58">
        <v>0</v>
      </c>
      <c r="K615" s="58">
        <v>0</v>
      </c>
      <c r="L615" s="58">
        <v>0</v>
      </c>
      <c r="M615" s="58">
        <v>0</v>
      </c>
      <c r="N615" s="58">
        <v>300</v>
      </c>
      <c r="O615" s="58">
        <v>0</v>
      </c>
      <c r="P615" s="58">
        <v>0</v>
      </c>
      <c r="Q615" s="58">
        <f>IFERROR(INDEX(怪物属性参数!AD:AD,MATCH(主线怪物!E615,怪物属性参数!Q:Q,0)),IF(MOD(A615,2)=0,1303015,1301001))</f>
        <v>1303015</v>
      </c>
      <c r="R615" s="15"/>
      <c r="S615" s="58" t="str">
        <f t="shared" si="40"/>
        <v>0</v>
      </c>
      <c r="T615" s="58" t="str">
        <f>IFERROR(INDEX(怪物属性参数!AA:AA,MATCH(主线怪物!E615,怪物属性参数!Q:Q,0)),"0")</f>
        <v>0</v>
      </c>
      <c r="U615" s="58" t="str">
        <f>IFERROR(INDEX(怪物属性参数!AB:AB,MATCH(主线怪物!E615,怪物属性参数!Q:Q,0)),"999")</f>
        <v>999</v>
      </c>
      <c r="V615" s="58" t="str">
        <f>IFERROR(INDEX(怪物属性参数!AC:AC,MATCH(主线怪物!E615,怪物属性参数!Q:Q,0)),"0")</f>
        <v>0</v>
      </c>
      <c r="W615" s="58" t="str">
        <f t="shared" si="41"/>
        <v>于禁</v>
      </c>
    </row>
    <row r="616" spans="1:23" ht="16.5" x14ac:dyDescent="0.2">
      <c r="A616" s="58">
        <f t="shared" si="42"/>
        <v>10613</v>
      </c>
      <c r="B616" s="58">
        <v>3</v>
      </c>
      <c r="C616" s="58">
        <f t="shared" si="43"/>
        <v>13</v>
      </c>
      <c r="D616" s="58" t="s">
        <v>39</v>
      </c>
      <c r="E616" s="58" t="str">
        <f>HLOOKUP(D616,主线关卡!$H:$M,MATCH(B616&amp;C616,主线关卡!$A:$A,0),FALSE)</f>
        <v>战斗曹焱兵</v>
      </c>
      <c r="F616" s="58">
        <f>INDEX(主线关卡!D:D,MATCH(主线怪物!B616&amp;主线怪物!C616,主线关卡!A:A,0))</f>
        <v>28</v>
      </c>
      <c r="G616" s="58">
        <f>INDEX(怪物基础属性模板!B:B,MATCH(主线怪物!$F616,怪物基础属性模板!$A:$A,0))*IFERROR(INDEX(怪物属性参数!R:R,MATCH(主线怪物!E616,怪物属性参数!Q:Q,0)),1)</f>
        <v>454</v>
      </c>
      <c r="H616" s="58">
        <f>INDEX(怪物基础属性模板!C:C,MATCH(主线怪物!$F616,怪物基础属性模板!$A:$A,0))*IFERROR(INDEX(怪物属性参数!R:R,MATCH(主线怪物!E616,怪物属性参数!R:R,0)),1)</f>
        <v>196</v>
      </c>
      <c r="I616" s="58">
        <f>INT(INDEX(怪物基础属性模板!D:D,MATCH(主线怪物!$F616,怪物基础属性模板!$A:$A,0))*IFERROR(INDEX(怪物属性参数!R:R,MATCH(主线怪物!E616,怪物属性参数!S:S,0)),1)*INDEX(主线关卡!E:E,MATCH(主线怪物!B616&amp;主线怪物!C616,主线关卡!A:A,0)))</f>
        <v>2313</v>
      </c>
      <c r="J616" s="58">
        <v>0</v>
      </c>
      <c r="K616" s="58">
        <v>0</v>
      </c>
      <c r="L616" s="58">
        <v>0</v>
      </c>
      <c r="M616" s="58">
        <v>0</v>
      </c>
      <c r="N616" s="58">
        <v>300</v>
      </c>
      <c r="O616" s="58">
        <v>0</v>
      </c>
      <c r="P616" s="58">
        <v>0</v>
      </c>
      <c r="Q616" s="58" t="str">
        <f>IFERROR(INDEX(怪物属性参数!AD:AD,MATCH(主线怪物!E616,怪物属性参数!Q:Q,0)),IF(MOD(A616,2)=0,1303015,1301001))</f>
        <v>1301007#1302007</v>
      </c>
      <c r="R616" s="15"/>
      <c r="S616" s="58">
        <f t="shared" si="40"/>
        <v>10614</v>
      </c>
      <c r="T616" s="58">
        <f>IFERROR(INDEX(怪物属性参数!AA:AA,MATCH(主线怪物!E616,怪物属性参数!Q:Q,0)),"0")</f>
        <v>0</v>
      </c>
      <c r="U616" s="58">
        <f>IFERROR(INDEX(怪物属性参数!AB:AB,MATCH(主线怪物!E616,怪物属性参数!Q:Q,0)),"999")</f>
        <v>999</v>
      </c>
      <c r="V616" s="58">
        <f>IFERROR(INDEX(怪物属性参数!AC:AC,MATCH(主线怪物!E616,怪物属性参数!Q:Q,0)),"0")</f>
        <v>0</v>
      </c>
      <c r="W616" s="58" t="str">
        <f t="shared" si="41"/>
        <v>战斗曹焱兵</v>
      </c>
    </row>
    <row r="617" spans="1:23" ht="16.5" x14ac:dyDescent="0.2">
      <c r="A617" s="58">
        <f t="shared" si="42"/>
        <v>10614</v>
      </c>
      <c r="B617" s="58">
        <v>3</v>
      </c>
      <c r="C617" s="58">
        <f t="shared" si="43"/>
        <v>13</v>
      </c>
      <c r="D617" s="58" t="s">
        <v>36</v>
      </c>
      <c r="E617" s="58" t="str">
        <f>HLOOKUP(D617,主线关卡!$H:$M,MATCH(B617&amp;C617,主线关卡!$A:$A,0),FALSE)</f>
        <v>张郃</v>
      </c>
      <c r="F617" s="58">
        <f>INDEX(主线关卡!D:D,MATCH(主线怪物!B617&amp;主线怪物!C617,主线关卡!A:A,0))</f>
        <v>28</v>
      </c>
      <c r="G617" s="58">
        <f>INDEX(怪物基础属性模板!B:B,MATCH(主线怪物!$F617,怪物基础属性模板!$A:$A,0))*IFERROR(INDEX(怪物属性参数!R:R,MATCH(主线怪物!E617,怪物属性参数!Q:Q,0)),1)</f>
        <v>454</v>
      </c>
      <c r="H617" s="58">
        <f>INDEX(怪物基础属性模板!C:C,MATCH(主线怪物!$F617,怪物基础属性模板!$A:$A,0))*IFERROR(INDEX(怪物属性参数!R:R,MATCH(主线怪物!E617,怪物属性参数!R:R,0)),1)</f>
        <v>196</v>
      </c>
      <c r="I617" s="58">
        <f>INT(INDEX(怪物基础属性模板!D:D,MATCH(主线怪物!$F617,怪物基础属性模板!$A:$A,0))*IFERROR(INDEX(怪物属性参数!R:R,MATCH(主线怪物!E617,怪物属性参数!S:S,0)),1)*INDEX(主线关卡!E:E,MATCH(主线怪物!B617&amp;主线怪物!C617,主线关卡!A:A,0)))</f>
        <v>2313</v>
      </c>
      <c r="J617" s="58">
        <v>0</v>
      </c>
      <c r="K617" s="58">
        <v>0</v>
      </c>
      <c r="L617" s="58">
        <v>0</v>
      </c>
      <c r="M617" s="58">
        <v>0</v>
      </c>
      <c r="N617" s="58">
        <v>300</v>
      </c>
      <c r="O617" s="58">
        <v>0</v>
      </c>
      <c r="P617" s="58">
        <v>0</v>
      </c>
      <c r="Q617" s="58">
        <f>IFERROR(INDEX(怪物属性参数!AD:AD,MATCH(主线怪物!E617,怪物属性参数!Q:Q,0)),IF(MOD(A617,2)=0,1303015,1301001))</f>
        <v>1303010</v>
      </c>
      <c r="R617" s="15"/>
      <c r="S617" s="58" t="str">
        <f t="shared" si="40"/>
        <v>0</v>
      </c>
      <c r="T617" s="58">
        <f>IFERROR(INDEX(怪物属性参数!AA:AA,MATCH(主线怪物!E617,怪物属性参数!Q:Q,0)),"0")</f>
        <v>6</v>
      </c>
      <c r="U617" s="58">
        <f>IFERROR(INDEX(怪物属性参数!AB:AB,MATCH(主线怪物!E617,怪物属性参数!Q:Q,0)),"999")</f>
        <v>999</v>
      </c>
      <c r="V617" s="58">
        <f>IFERROR(INDEX(怪物属性参数!AC:AC,MATCH(主线怪物!E617,怪物属性参数!Q:Q,0)),"0")</f>
        <v>3</v>
      </c>
      <c r="W617" s="58" t="str">
        <f t="shared" si="41"/>
        <v>张郃</v>
      </c>
    </row>
    <row r="618" spans="1:23" ht="16.5" x14ac:dyDescent="0.2">
      <c r="A618" s="58">
        <f t="shared" si="42"/>
        <v>10615</v>
      </c>
      <c r="B618" s="58">
        <v>3</v>
      </c>
      <c r="C618" s="58">
        <f t="shared" si="43"/>
        <v>13</v>
      </c>
      <c r="D618" s="58" t="s">
        <v>40</v>
      </c>
      <c r="E618" s="58" t="str">
        <f>HLOOKUP(D618,主线关卡!$H:$M,MATCH(B618&amp;C618,主线关卡!$A:$A,0),FALSE)</f>
        <v>红莲·缇娜</v>
      </c>
      <c r="F618" s="58">
        <f>INDEX(主线关卡!D:D,MATCH(主线怪物!B618&amp;主线怪物!C618,主线关卡!A:A,0))</f>
        <v>28</v>
      </c>
      <c r="G618" s="58">
        <f>INDEX(怪物基础属性模板!B:B,MATCH(主线怪物!$F618,怪物基础属性模板!$A:$A,0))*IFERROR(INDEX(怪物属性参数!R:R,MATCH(主线怪物!E618,怪物属性参数!Q:Q,0)),1)</f>
        <v>454</v>
      </c>
      <c r="H618" s="58">
        <f>INDEX(怪物基础属性模板!C:C,MATCH(主线怪物!$F618,怪物基础属性模板!$A:$A,0))*IFERROR(INDEX(怪物属性参数!R:R,MATCH(主线怪物!E618,怪物属性参数!R:R,0)),1)</f>
        <v>196</v>
      </c>
      <c r="I618" s="58">
        <f>INT(INDEX(怪物基础属性模板!D:D,MATCH(主线怪物!$F618,怪物基础属性模板!$A:$A,0))*IFERROR(INDEX(怪物属性参数!R:R,MATCH(主线怪物!E618,怪物属性参数!S:S,0)),1)*INDEX(主线关卡!E:E,MATCH(主线怪物!B618&amp;主线怪物!C618,主线关卡!A:A,0)))</f>
        <v>2313</v>
      </c>
      <c r="J618" s="58">
        <v>0</v>
      </c>
      <c r="K618" s="58">
        <v>0</v>
      </c>
      <c r="L618" s="58">
        <v>0</v>
      </c>
      <c r="M618" s="58">
        <v>0</v>
      </c>
      <c r="N618" s="58">
        <v>300</v>
      </c>
      <c r="O618" s="58">
        <v>0</v>
      </c>
      <c r="P618" s="58">
        <v>0</v>
      </c>
      <c r="Q618" s="58" t="str">
        <f>IFERROR(INDEX(怪物属性参数!AD:AD,MATCH(主线怪物!E618,怪物属性参数!Q:Q,0)),IF(MOD(A618,2)=0,1303015,1301001))</f>
        <v>1301006#1302006</v>
      </c>
      <c r="R618" s="15"/>
      <c r="S618" s="58">
        <f t="shared" si="40"/>
        <v>10616</v>
      </c>
      <c r="T618" s="58">
        <f>IFERROR(INDEX(怪物属性参数!AA:AA,MATCH(主线怪物!E618,怪物属性参数!Q:Q,0)),"0")</f>
        <v>0</v>
      </c>
      <c r="U618" s="58">
        <f>IFERROR(INDEX(怪物属性参数!AB:AB,MATCH(主线怪物!E618,怪物属性参数!Q:Q,0)),"999")</f>
        <v>999</v>
      </c>
      <c r="V618" s="58">
        <f>IFERROR(INDEX(怪物属性参数!AC:AC,MATCH(主线怪物!E618,怪物属性参数!Q:Q,0)),"0")</f>
        <v>0</v>
      </c>
      <c r="W618" s="58" t="str">
        <f t="shared" si="41"/>
        <v>红莲·缇娜</v>
      </c>
    </row>
    <row r="619" spans="1:23" ht="16.5" x14ac:dyDescent="0.2">
      <c r="A619" s="58">
        <f t="shared" si="42"/>
        <v>10616</v>
      </c>
      <c r="B619" s="58">
        <v>3</v>
      </c>
      <c r="C619" s="58">
        <f t="shared" si="43"/>
        <v>13</v>
      </c>
      <c r="D619" s="58" t="s">
        <v>37</v>
      </c>
      <c r="E619" s="58" t="str">
        <f>HLOOKUP(D619,主线关卡!$H:$M,MATCH(B619&amp;C619,主线关卡!$A:$A,0),FALSE)</f>
        <v>天使·缇娜</v>
      </c>
      <c r="F619" s="58">
        <f>INDEX(主线关卡!D:D,MATCH(主线怪物!B619&amp;主线怪物!C619,主线关卡!A:A,0))</f>
        <v>28</v>
      </c>
      <c r="G619" s="58">
        <f>INDEX(怪物基础属性模板!B:B,MATCH(主线怪物!$F619,怪物基础属性模板!$A:$A,0))*IFERROR(INDEX(怪物属性参数!R:R,MATCH(主线怪物!E619,怪物属性参数!Q:Q,0)),1)</f>
        <v>454</v>
      </c>
      <c r="H619" s="58">
        <f>INDEX(怪物基础属性模板!C:C,MATCH(主线怪物!$F619,怪物基础属性模板!$A:$A,0))*IFERROR(INDEX(怪物属性参数!R:R,MATCH(主线怪物!E619,怪物属性参数!R:R,0)),1)</f>
        <v>196</v>
      </c>
      <c r="I619" s="58">
        <f>INT(INDEX(怪物基础属性模板!D:D,MATCH(主线怪物!$F619,怪物基础属性模板!$A:$A,0))*IFERROR(INDEX(怪物属性参数!R:R,MATCH(主线怪物!E619,怪物属性参数!S:S,0)),1)*INDEX(主线关卡!E:E,MATCH(主线怪物!B619&amp;主线怪物!C619,主线关卡!A:A,0)))</f>
        <v>2313</v>
      </c>
      <c r="J619" s="58">
        <v>0</v>
      </c>
      <c r="K619" s="58">
        <v>0</v>
      </c>
      <c r="L619" s="58">
        <v>0</v>
      </c>
      <c r="M619" s="58">
        <v>0</v>
      </c>
      <c r="N619" s="58">
        <v>300</v>
      </c>
      <c r="O619" s="58">
        <v>0</v>
      </c>
      <c r="P619" s="58">
        <v>0</v>
      </c>
      <c r="Q619" s="58">
        <f>IFERROR(INDEX(怪物属性参数!AD:AD,MATCH(主线怪物!E619,怪物属性参数!Q:Q,0)),IF(MOD(A619,2)=0,1303015,1301001))</f>
        <v>1303007</v>
      </c>
      <c r="R619" s="15"/>
      <c r="S619" s="58" t="str">
        <f t="shared" si="40"/>
        <v>0</v>
      </c>
      <c r="T619" s="58">
        <f>IFERROR(INDEX(怪物属性参数!AA:AA,MATCH(主线怪物!E619,怪物属性参数!Q:Q,0)),"0")</f>
        <v>6</v>
      </c>
      <c r="U619" s="58">
        <f>IFERROR(INDEX(怪物属性参数!AB:AB,MATCH(主线怪物!E619,怪物属性参数!Q:Q,0)),"999")</f>
        <v>999</v>
      </c>
      <c r="V619" s="58">
        <f>IFERROR(INDEX(怪物属性参数!AC:AC,MATCH(主线怪物!E619,怪物属性参数!Q:Q,0)),"0")</f>
        <v>1</v>
      </c>
      <c r="W619" s="58" t="str">
        <f t="shared" si="41"/>
        <v>天使·缇娜</v>
      </c>
    </row>
    <row r="620" spans="1:23" ht="16.5" x14ac:dyDescent="0.2">
      <c r="A620" s="58">
        <f t="shared" si="42"/>
        <v>10617</v>
      </c>
      <c r="B620" s="58">
        <v>3</v>
      </c>
      <c r="C620" s="58">
        <f t="shared" si="43"/>
        <v>13</v>
      </c>
      <c r="D620" s="58" t="s">
        <v>41</v>
      </c>
      <c r="E620" s="58" t="str">
        <f>HLOOKUP(D620,主线关卡!$H:$M,MATCH(B620&amp;C620,主线关卡!$A:$A,0),FALSE)</f>
        <v>吉拉</v>
      </c>
      <c r="F620" s="58">
        <f>INDEX(主线关卡!D:D,MATCH(主线怪物!B620&amp;主线怪物!C620,主线关卡!A:A,0))</f>
        <v>28</v>
      </c>
      <c r="G620" s="58">
        <f>INDEX(怪物基础属性模板!B:B,MATCH(主线怪物!$F620,怪物基础属性模板!$A:$A,0))*IFERROR(INDEX(怪物属性参数!R:R,MATCH(主线怪物!E620,怪物属性参数!Q:Q,0)),1)</f>
        <v>454</v>
      </c>
      <c r="H620" s="58">
        <f>INDEX(怪物基础属性模板!C:C,MATCH(主线怪物!$F620,怪物基础属性模板!$A:$A,0))*IFERROR(INDEX(怪物属性参数!R:R,MATCH(主线怪物!E620,怪物属性参数!R:R,0)),1)</f>
        <v>196</v>
      </c>
      <c r="I620" s="58">
        <f>INT(INDEX(怪物基础属性模板!D:D,MATCH(主线怪物!$F620,怪物基础属性模板!$A:$A,0))*IFERROR(INDEX(怪物属性参数!R:R,MATCH(主线怪物!E620,怪物属性参数!S:S,0)),1)*INDEX(主线关卡!E:E,MATCH(主线怪物!B620&amp;主线怪物!C620,主线关卡!A:A,0)))</f>
        <v>2313</v>
      </c>
      <c r="J620" s="58">
        <v>0</v>
      </c>
      <c r="K620" s="58">
        <v>0</v>
      </c>
      <c r="L620" s="58">
        <v>0</v>
      </c>
      <c r="M620" s="58">
        <v>0</v>
      </c>
      <c r="N620" s="58">
        <v>300</v>
      </c>
      <c r="O620" s="58">
        <v>0</v>
      </c>
      <c r="P620" s="58">
        <v>0</v>
      </c>
      <c r="Q620" s="58" t="str">
        <f>IFERROR(INDEX(怪物属性参数!AD:AD,MATCH(主线怪物!E620,怪物属性参数!Q:Q,0)),IF(MOD(A620,2)=0,1303015,1301001))</f>
        <v>1301013#1302013</v>
      </c>
      <c r="R620" s="15"/>
      <c r="S620" s="58">
        <f t="shared" si="40"/>
        <v>10618</v>
      </c>
      <c r="T620" s="58">
        <f>IFERROR(INDEX(怪物属性参数!AA:AA,MATCH(主线怪物!E620,怪物属性参数!Q:Q,0)),"0")</f>
        <v>0</v>
      </c>
      <c r="U620" s="58">
        <f>IFERROR(INDEX(怪物属性参数!AB:AB,MATCH(主线怪物!E620,怪物属性参数!Q:Q,0)),"999")</f>
        <v>999</v>
      </c>
      <c r="V620" s="58">
        <f>IFERROR(INDEX(怪物属性参数!AC:AC,MATCH(主线怪物!E620,怪物属性参数!Q:Q,0)),"0")</f>
        <v>0</v>
      </c>
      <c r="W620" s="58" t="str">
        <f t="shared" si="41"/>
        <v>吉拉</v>
      </c>
    </row>
    <row r="621" spans="1:23" ht="16.5" x14ac:dyDescent="0.2">
      <c r="A621" s="58">
        <f t="shared" si="42"/>
        <v>10618</v>
      </c>
      <c r="B621" s="58">
        <v>3</v>
      </c>
      <c r="C621" s="58">
        <f t="shared" si="43"/>
        <v>13</v>
      </c>
      <c r="D621" s="58" t="s">
        <v>38</v>
      </c>
      <c r="E621" s="58" t="str">
        <f>HLOOKUP(D621,主线关卡!$H:$M,MATCH(B621&amp;C621,主线关卡!$A:$A,0),FALSE)</f>
        <v>食火蜥</v>
      </c>
      <c r="F621" s="58">
        <f>INDEX(主线关卡!D:D,MATCH(主线怪物!B621&amp;主线怪物!C621,主线关卡!A:A,0))</f>
        <v>28</v>
      </c>
      <c r="G621" s="58">
        <f>INDEX(怪物基础属性模板!B:B,MATCH(主线怪物!$F621,怪物基础属性模板!$A:$A,0))*IFERROR(INDEX(怪物属性参数!R:R,MATCH(主线怪物!E621,怪物属性参数!Q:Q,0)),1)</f>
        <v>454</v>
      </c>
      <c r="H621" s="58">
        <f>INDEX(怪物基础属性模板!C:C,MATCH(主线怪物!$F621,怪物基础属性模板!$A:$A,0))*IFERROR(INDEX(怪物属性参数!R:R,MATCH(主线怪物!E621,怪物属性参数!R:R,0)),1)</f>
        <v>196</v>
      </c>
      <c r="I621" s="58">
        <f>INT(INDEX(怪物基础属性模板!D:D,MATCH(主线怪物!$F621,怪物基础属性模板!$A:$A,0))*IFERROR(INDEX(怪物属性参数!R:R,MATCH(主线怪物!E621,怪物属性参数!S:S,0)),1)*INDEX(主线关卡!E:E,MATCH(主线怪物!B621&amp;主线怪物!C621,主线关卡!A:A,0)))</f>
        <v>2313</v>
      </c>
      <c r="J621" s="58">
        <v>0</v>
      </c>
      <c r="K621" s="58">
        <v>0</v>
      </c>
      <c r="L621" s="58">
        <v>0</v>
      </c>
      <c r="M621" s="58">
        <v>0</v>
      </c>
      <c r="N621" s="58">
        <v>300</v>
      </c>
      <c r="O621" s="58">
        <v>0</v>
      </c>
      <c r="P621" s="58">
        <v>0</v>
      </c>
      <c r="Q621" s="58">
        <f>IFERROR(INDEX(怪物属性参数!AD:AD,MATCH(主线怪物!E621,怪物属性参数!Q:Q,0)),IF(MOD(A621,2)=0,1303015,1301001))</f>
        <v>1303019</v>
      </c>
      <c r="R621" s="15"/>
      <c r="S621" s="58" t="str">
        <f t="shared" si="40"/>
        <v>0</v>
      </c>
      <c r="T621" s="58">
        <f>IFERROR(INDEX(怪物属性参数!AA:AA,MATCH(主线怪物!E621,怪物属性参数!Q:Q,0)),"0")</f>
        <v>4</v>
      </c>
      <c r="U621" s="58">
        <f>IFERROR(INDEX(怪物属性参数!AB:AB,MATCH(主线怪物!E621,怪物属性参数!Q:Q,0)),"999")</f>
        <v>999</v>
      </c>
      <c r="V621" s="58">
        <f>IFERROR(INDEX(怪物属性参数!AC:AC,MATCH(主线怪物!E621,怪物属性参数!Q:Q,0)),"0")</f>
        <v>2</v>
      </c>
      <c r="W621" s="58" t="str">
        <f t="shared" si="41"/>
        <v>食火蜥</v>
      </c>
    </row>
    <row r="622" spans="1:23" ht="16.5" x14ac:dyDescent="0.2">
      <c r="A622" s="58">
        <f t="shared" si="42"/>
        <v>10619</v>
      </c>
      <c r="B622" s="58">
        <v>3</v>
      </c>
      <c r="C622" s="58">
        <f t="shared" si="43"/>
        <v>14</v>
      </c>
      <c r="D622" s="58" t="s">
        <v>39</v>
      </c>
      <c r="E622" s="58" t="str">
        <f>HLOOKUP(D622,主线关卡!$H:$M,MATCH(B622&amp;C622,主线关卡!$A:$A,0),FALSE)</f>
        <v>常服曹焱兵</v>
      </c>
      <c r="F622" s="58">
        <f>INDEX(主线关卡!D:D,MATCH(主线怪物!B622&amp;主线怪物!C622,主线关卡!A:A,0))</f>
        <v>29</v>
      </c>
      <c r="G622" s="58">
        <f>INDEX(怪物基础属性模板!B:B,MATCH(主线怪物!$F622,怪物基础属性模板!$A:$A,0))*IFERROR(INDEX(怪物属性参数!R:R,MATCH(主线怪物!E622,怪物属性参数!Q:Q,0)),1)</f>
        <v>468</v>
      </c>
      <c r="H622" s="58">
        <f>INDEX(怪物基础属性模板!C:C,MATCH(主线怪物!$F622,怪物基础属性模板!$A:$A,0))*IFERROR(INDEX(怪物属性参数!R:R,MATCH(主线怪物!E622,怪物属性参数!R:R,0)),1)</f>
        <v>203</v>
      </c>
      <c r="I622" s="58">
        <f>INT(INDEX(怪物基础属性模板!D:D,MATCH(主线怪物!$F622,怪物基础属性模板!$A:$A,0))*IFERROR(INDEX(怪物属性参数!R:R,MATCH(主线怪物!E622,怪物属性参数!S:S,0)),1)*INDEX(主线关卡!E:E,MATCH(主线怪物!B622&amp;主线怪物!C622,主线关卡!A:A,0)))</f>
        <v>2376</v>
      </c>
      <c r="J622" s="58">
        <v>0</v>
      </c>
      <c r="K622" s="58">
        <v>0</v>
      </c>
      <c r="L622" s="58">
        <v>0</v>
      </c>
      <c r="M622" s="58">
        <v>0</v>
      </c>
      <c r="N622" s="58">
        <v>300</v>
      </c>
      <c r="O622" s="58">
        <v>0</v>
      </c>
      <c r="P622" s="58">
        <v>0</v>
      </c>
      <c r="Q622" s="58" t="str">
        <f>IFERROR(INDEX(怪物属性参数!AD:AD,MATCH(主线怪物!E622,怪物属性参数!Q:Q,0)),IF(MOD(A622,2)=0,1303015,1301001))</f>
        <v>1301001#1302001</v>
      </c>
      <c r="R622" s="15"/>
      <c r="S622" s="58">
        <f t="shared" si="40"/>
        <v>10620</v>
      </c>
      <c r="T622" s="58">
        <f>IFERROR(INDEX(怪物属性参数!AA:AA,MATCH(主线怪物!E622,怪物属性参数!Q:Q,0)),"0")</f>
        <v>0</v>
      </c>
      <c r="U622" s="58">
        <f>IFERROR(INDEX(怪物属性参数!AB:AB,MATCH(主线怪物!E622,怪物属性参数!Q:Q,0)),"999")</f>
        <v>999</v>
      </c>
      <c r="V622" s="58">
        <f>IFERROR(INDEX(怪物属性参数!AC:AC,MATCH(主线怪物!E622,怪物属性参数!Q:Q,0)),"0")</f>
        <v>0</v>
      </c>
      <c r="W622" s="58" t="str">
        <f t="shared" si="41"/>
        <v>常服曹焱兵</v>
      </c>
    </row>
    <row r="623" spans="1:23" ht="16.5" x14ac:dyDescent="0.2">
      <c r="A623" s="58">
        <f t="shared" si="42"/>
        <v>10620</v>
      </c>
      <c r="B623" s="58">
        <v>3</v>
      </c>
      <c r="C623" s="58">
        <f t="shared" si="43"/>
        <v>14</v>
      </c>
      <c r="D623" s="58" t="s">
        <v>36</v>
      </c>
      <c r="E623" s="58" t="str">
        <f>HLOOKUP(D623,主线关卡!$H:$M,MATCH(B623&amp;C623,主线关卡!$A:$A,0),FALSE)</f>
        <v>张郃</v>
      </c>
      <c r="F623" s="58">
        <f>INDEX(主线关卡!D:D,MATCH(主线怪物!B623&amp;主线怪物!C623,主线关卡!A:A,0))</f>
        <v>29</v>
      </c>
      <c r="G623" s="58">
        <f>INDEX(怪物基础属性模板!B:B,MATCH(主线怪物!$F623,怪物基础属性模板!$A:$A,0))*IFERROR(INDEX(怪物属性参数!R:R,MATCH(主线怪物!E623,怪物属性参数!Q:Q,0)),1)</f>
        <v>468</v>
      </c>
      <c r="H623" s="58">
        <f>INDEX(怪物基础属性模板!C:C,MATCH(主线怪物!$F623,怪物基础属性模板!$A:$A,0))*IFERROR(INDEX(怪物属性参数!R:R,MATCH(主线怪物!E623,怪物属性参数!R:R,0)),1)</f>
        <v>203</v>
      </c>
      <c r="I623" s="58">
        <f>INT(INDEX(怪物基础属性模板!D:D,MATCH(主线怪物!$F623,怪物基础属性模板!$A:$A,0))*IFERROR(INDEX(怪物属性参数!R:R,MATCH(主线怪物!E623,怪物属性参数!S:S,0)),1)*INDEX(主线关卡!E:E,MATCH(主线怪物!B623&amp;主线怪物!C623,主线关卡!A:A,0)))</f>
        <v>2376</v>
      </c>
      <c r="J623" s="58">
        <v>0</v>
      </c>
      <c r="K623" s="58">
        <v>0</v>
      </c>
      <c r="L623" s="58">
        <v>0</v>
      </c>
      <c r="M623" s="58">
        <v>0</v>
      </c>
      <c r="N623" s="58">
        <v>300</v>
      </c>
      <c r="O623" s="58">
        <v>0</v>
      </c>
      <c r="P623" s="58">
        <v>0</v>
      </c>
      <c r="Q623" s="58">
        <f>IFERROR(INDEX(怪物属性参数!AD:AD,MATCH(主线怪物!E623,怪物属性参数!Q:Q,0)),IF(MOD(A623,2)=0,1303015,1301001))</f>
        <v>1303010</v>
      </c>
      <c r="R623" s="15"/>
      <c r="S623" s="58" t="str">
        <f t="shared" si="40"/>
        <v>0</v>
      </c>
      <c r="T623" s="58">
        <f>IFERROR(INDEX(怪物属性参数!AA:AA,MATCH(主线怪物!E623,怪物属性参数!Q:Q,0)),"0")</f>
        <v>6</v>
      </c>
      <c r="U623" s="58">
        <f>IFERROR(INDEX(怪物属性参数!AB:AB,MATCH(主线怪物!E623,怪物属性参数!Q:Q,0)),"999")</f>
        <v>999</v>
      </c>
      <c r="V623" s="58">
        <f>IFERROR(INDEX(怪物属性参数!AC:AC,MATCH(主线怪物!E623,怪物属性参数!Q:Q,0)),"0")</f>
        <v>3</v>
      </c>
      <c r="W623" s="58" t="str">
        <f t="shared" si="41"/>
        <v>张郃</v>
      </c>
    </row>
    <row r="624" spans="1:23" ht="16.5" x14ac:dyDescent="0.2">
      <c r="A624" s="58">
        <f t="shared" si="42"/>
        <v>10621</v>
      </c>
      <c r="B624" s="58">
        <v>3</v>
      </c>
      <c r="C624" s="58">
        <f t="shared" si="43"/>
        <v>14</v>
      </c>
      <c r="D624" s="58" t="s">
        <v>40</v>
      </c>
      <c r="E624" s="58" t="str">
        <f>HLOOKUP(D624,主线关卡!$H:$M,MATCH(B624&amp;C624,主线关卡!$A:$A,0),FALSE)</f>
        <v>战斗曹焱兵</v>
      </c>
      <c r="F624" s="58">
        <f>INDEX(主线关卡!D:D,MATCH(主线怪物!B624&amp;主线怪物!C624,主线关卡!A:A,0))</f>
        <v>29</v>
      </c>
      <c r="G624" s="58">
        <f>INDEX(怪物基础属性模板!B:B,MATCH(主线怪物!$F624,怪物基础属性模板!$A:$A,0))*IFERROR(INDEX(怪物属性参数!R:R,MATCH(主线怪物!E624,怪物属性参数!Q:Q,0)),1)</f>
        <v>468</v>
      </c>
      <c r="H624" s="58">
        <f>INDEX(怪物基础属性模板!C:C,MATCH(主线怪物!$F624,怪物基础属性模板!$A:$A,0))*IFERROR(INDEX(怪物属性参数!R:R,MATCH(主线怪物!E624,怪物属性参数!R:R,0)),1)</f>
        <v>203</v>
      </c>
      <c r="I624" s="58">
        <f>INT(INDEX(怪物基础属性模板!D:D,MATCH(主线怪物!$F624,怪物基础属性模板!$A:$A,0))*IFERROR(INDEX(怪物属性参数!R:R,MATCH(主线怪物!E624,怪物属性参数!S:S,0)),1)*INDEX(主线关卡!E:E,MATCH(主线怪物!B624&amp;主线怪物!C624,主线关卡!A:A,0)))</f>
        <v>2376</v>
      </c>
      <c r="J624" s="58">
        <v>0</v>
      </c>
      <c r="K624" s="58">
        <v>0</v>
      </c>
      <c r="L624" s="58">
        <v>0</v>
      </c>
      <c r="M624" s="58">
        <v>0</v>
      </c>
      <c r="N624" s="58">
        <v>300</v>
      </c>
      <c r="O624" s="58">
        <v>0</v>
      </c>
      <c r="P624" s="58">
        <v>0</v>
      </c>
      <c r="Q624" s="58" t="str">
        <f>IFERROR(INDEX(怪物属性参数!AD:AD,MATCH(主线怪物!E624,怪物属性参数!Q:Q,0)),IF(MOD(A624,2)=0,1303015,1301001))</f>
        <v>1301007#1302007</v>
      </c>
      <c r="R624" s="15"/>
      <c r="S624" s="58">
        <f t="shared" si="40"/>
        <v>10622</v>
      </c>
      <c r="T624" s="58">
        <f>IFERROR(INDEX(怪物属性参数!AA:AA,MATCH(主线怪物!E624,怪物属性参数!Q:Q,0)),"0")</f>
        <v>0</v>
      </c>
      <c r="U624" s="58">
        <f>IFERROR(INDEX(怪物属性参数!AB:AB,MATCH(主线怪物!E624,怪物属性参数!Q:Q,0)),"999")</f>
        <v>999</v>
      </c>
      <c r="V624" s="58">
        <f>IFERROR(INDEX(怪物属性参数!AC:AC,MATCH(主线怪物!E624,怪物属性参数!Q:Q,0)),"0")</f>
        <v>0</v>
      </c>
      <c r="W624" s="58" t="str">
        <f t="shared" si="41"/>
        <v>战斗曹焱兵</v>
      </c>
    </row>
    <row r="625" spans="1:23" ht="16.5" x14ac:dyDescent="0.2">
      <c r="A625" s="58">
        <f t="shared" si="42"/>
        <v>10622</v>
      </c>
      <c r="B625" s="58">
        <v>3</v>
      </c>
      <c r="C625" s="58">
        <f t="shared" si="43"/>
        <v>14</v>
      </c>
      <c r="D625" s="58" t="s">
        <v>37</v>
      </c>
      <c r="E625" s="58" t="str">
        <f>HLOOKUP(D625,主线关卡!$H:$M,MATCH(B625&amp;C625,主线关卡!$A:$A,0),FALSE)</f>
        <v>徐晃</v>
      </c>
      <c r="F625" s="58">
        <f>INDEX(主线关卡!D:D,MATCH(主线怪物!B625&amp;主线怪物!C625,主线关卡!A:A,0))</f>
        <v>29</v>
      </c>
      <c r="G625" s="58">
        <f>INDEX(怪物基础属性模板!B:B,MATCH(主线怪物!$F625,怪物基础属性模板!$A:$A,0))*IFERROR(INDEX(怪物属性参数!R:R,MATCH(主线怪物!E625,怪物属性参数!Q:Q,0)),1)</f>
        <v>468</v>
      </c>
      <c r="H625" s="58">
        <f>INDEX(怪物基础属性模板!C:C,MATCH(主线怪物!$F625,怪物基础属性模板!$A:$A,0))*IFERROR(INDEX(怪物属性参数!R:R,MATCH(主线怪物!E625,怪物属性参数!R:R,0)),1)</f>
        <v>203</v>
      </c>
      <c r="I625" s="58">
        <f>INT(INDEX(怪物基础属性模板!D:D,MATCH(主线怪物!$F625,怪物基础属性模板!$A:$A,0))*IFERROR(INDEX(怪物属性参数!R:R,MATCH(主线怪物!E625,怪物属性参数!S:S,0)),1)*INDEX(主线关卡!E:E,MATCH(主线怪物!B625&amp;主线怪物!C625,主线关卡!A:A,0)))</f>
        <v>2376</v>
      </c>
      <c r="J625" s="58">
        <v>0</v>
      </c>
      <c r="K625" s="58">
        <v>0</v>
      </c>
      <c r="L625" s="58">
        <v>0</v>
      </c>
      <c r="M625" s="58">
        <v>0</v>
      </c>
      <c r="N625" s="58">
        <v>300</v>
      </c>
      <c r="O625" s="58">
        <v>0</v>
      </c>
      <c r="P625" s="58">
        <v>0</v>
      </c>
      <c r="Q625" s="58">
        <f>IFERROR(INDEX(怪物属性参数!AD:AD,MATCH(主线怪物!E625,怪物属性参数!Q:Q,0)),IF(MOD(A625,2)=0,1303015,1301001))</f>
        <v>1303009</v>
      </c>
      <c r="R625" s="15"/>
      <c r="S625" s="58" t="str">
        <f t="shared" si="40"/>
        <v>0</v>
      </c>
      <c r="T625" s="58">
        <f>IFERROR(INDEX(怪物属性参数!AA:AA,MATCH(主线怪物!E625,怪物属性参数!Q:Q,0)),"0")</f>
        <v>4</v>
      </c>
      <c r="U625" s="58">
        <f>IFERROR(INDEX(怪物属性参数!AB:AB,MATCH(主线怪物!E625,怪物属性参数!Q:Q,0)),"999")</f>
        <v>999</v>
      </c>
      <c r="V625" s="58">
        <f>IFERROR(INDEX(怪物属性参数!AC:AC,MATCH(主线怪物!E625,怪物属性参数!Q:Q,0)),"0")</f>
        <v>2</v>
      </c>
      <c r="W625" s="58" t="str">
        <f t="shared" si="41"/>
        <v>徐晃</v>
      </c>
    </row>
    <row r="626" spans="1:23" ht="16.5" x14ac:dyDescent="0.2">
      <c r="A626" s="58">
        <f t="shared" si="42"/>
        <v>10623</v>
      </c>
      <c r="B626" s="58">
        <v>3</v>
      </c>
      <c r="C626" s="58">
        <f t="shared" si="43"/>
        <v>14</v>
      </c>
      <c r="D626" s="58" t="s">
        <v>41</v>
      </c>
      <c r="E626" s="58" t="str">
        <f>HLOOKUP(D626,主线关卡!$H:$M,MATCH(B626&amp;C626,主线关卡!$A:$A,0),FALSE)</f>
        <v>红莲·缇娜</v>
      </c>
      <c r="F626" s="58">
        <f>INDEX(主线关卡!D:D,MATCH(主线怪物!B626&amp;主线怪物!C626,主线关卡!A:A,0))</f>
        <v>29</v>
      </c>
      <c r="G626" s="58">
        <f>INDEX(怪物基础属性模板!B:B,MATCH(主线怪物!$F626,怪物基础属性模板!$A:$A,0))*IFERROR(INDEX(怪物属性参数!R:R,MATCH(主线怪物!E626,怪物属性参数!Q:Q,0)),1)</f>
        <v>468</v>
      </c>
      <c r="H626" s="58">
        <f>INDEX(怪物基础属性模板!C:C,MATCH(主线怪物!$F626,怪物基础属性模板!$A:$A,0))*IFERROR(INDEX(怪物属性参数!R:R,MATCH(主线怪物!E626,怪物属性参数!R:R,0)),1)</f>
        <v>203</v>
      </c>
      <c r="I626" s="58">
        <f>INT(INDEX(怪物基础属性模板!D:D,MATCH(主线怪物!$F626,怪物基础属性模板!$A:$A,0))*IFERROR(INDEX(怪物属性参数!R:R,MATCH(主线怪物!E626,怪物属性参数!S:S,0)),1)*INDEX(主线关卡!E:E,MATCH(主线怪物!B626&amp;主线怪物!C626,主线关卡!A:A,0)))</f>
        <v>2376</v>
      </c>
      <c r="J626" s="58">
        <v>0</v>
      </c>
      <c r="K626" s="58">
        <v>0</v>
      </c>
      <c r="L626" s="58">
        <v>0</v>
      </c>
      <c r="M626" s="58">
        <v>0</v>
      </c>
      <c r="N626" s="58">
        <v>300</v>
      </c>
      <c r="O626" s="58">
        <v>0</v>
      </c>
      <c r="P626" s="58">
        <v>0</v>
      </c>
      <c r="Q626" s="58" t="str">
        <f>IFERROR(INDEX(怪物属性参数!AD:AD,MATCH(主线怪物!E626,怪物属性参数!Q:Q,0)),IF(MOD(A626,2)=0,1303015,1301001))</f>
        <v>1301006#1302006</v>
      </c>
      <c r="R626" s="15"/>
      <c r="S626" s="58">
        <f t="shared" si="40"/>
        <v>10624</v>
      </c>
      <c r="T626" s="58">
        <f>IFERROR(INDEX(怪物属性参数!AA:AA,MATCH(主线怪物!E626,怪物属性参数!Q:Q,0)),"0")</f>
        <v>0</v>
      </c>
      <c r="U626" s="58">
        <f>IFERROR(INDEX(怪物属性参数!AB:AB,MATCH(主线怪物!E626,怪物属性参数!Q:Q,0)),"999")</f>
        <v>999</v>
      </c>
      <c r="V626" s="58">
        <f>IFERROR(INDEX(怪物属性参数!AC:AC,MATCH(主线怪物!E626,怪物属性参数!Q:Q,0)),"0")</f>
        <v>0</v>
      </c>
      <c r="W626" s="58" t="str">
        <f t="shared" si="41"/>
        <v>红莲·缇娜</v>
      </c>
    </row>
    <row r="627" spans="1:23" ht="16.5" x14ac:dyDescent="0.2">
      <c r="A627" s="58">
        <f t="shared" si="42"/>
        <v>10624</v>
      </c>
      <c r="B627" s="58">
        <v>3</v>
      </c>
      <c r="C627" s="58">
        <f t="shared" si="43"/>
        <v>14</v>
      </c>
      <c r="D627" s="58" t="s">
        <v>38</v>
      </c>
      <c r="E627" s="58" t="str">
        <f>HLOOKUP(D627,主线关卡!$H:$M,MATCH(B627&amp;C627,主线关卡!$A:$A,0),FALSE)</f>
        <v>天使·缇娜</v>
      </c>
      <c r="F627" s="58">
        <f>INDEX(主线关卡!D:D,MATCH(主线怪物!B627&amp;主线怪物!C627,主线关卡!A:A,0))</f>
        <v>29</v>
      </c>
      <c r="G627" s="58">
        <f>INDEX(怪物基础属性模板!B:B,MATCH(主线怪物!$F627,怪物基础属性模板!$A:$A,0))*IFERROR(INDEX(怪物属性参数!R:R,MATCH(主线怪物!E627,怪物属性参数!Q:Q,0)),1)</f>
        <v>468</v>
      </c>
      <c r="H627" s="58">
        <f>INDEX(怪物基础属性模板!C:C,MATCH(主线怪物!$F627,怪物基础属性模板!$A:$A,0))*IFERROR(INDEX(怪物属性参数!R:R,MATCH(主线怪物!E627,怪物属性参数!R:R,0)),1)</f>
        <v>203</v>
      </c>
      <c r="I627" s="58">
        <f>INT(INDEX(怪物基础属性模板!D:D,MATCH(主线怪物!$F627,怪物基础属性模板!$A:$A,0))*IFERROR(INDEX(怪物属性参数!R:R,MATCH(主线怪物!E627,怪物属性参数!S:S,0)),1)*INDEX(主线关卡!E:E,MATCH(主线怪物!B627&amp;主线怪物!C627,主线关卡!A:A,0)))</f>
        <v>2376</v>
      </c>
      <c r="J627" s="58">
        <v>0</v>
      </c>
      <c r="K627" s="58">
        <v>0</v>
      </c>
      <c r="L627" s="58">
        <v>0</v>
      </c>
      <c r="M627" s="58">
        <v>0</v>
      </c>
      <c r="N627" s="58">
        <v>300</v>
      </c>
      <c r="O627" s="58">
        <v>0</v>
      </c>
      <c r="P627" s="58">
        <v>0</v>
      </c>
      <c r="Q627" s="58">
        <f>IFERROR(INDEX(怪物属性参数!AD:AD,MATCH(主线怪物!E627,怪物属性参数!Q:Q,0)),IF(MOD(A627,2)=0,1303015,1301001))</f>
        <v>1303007</v>
      </c>
      <c r="R627" s="15"/>
      <c r="S627" s="58" t="str">
        <f t="shared" si="40"/>
        <v>0</v>
      </c>
      <c r="T627" s="58">
        <f>IFERROR(INDEX(怪物属性参数!AA:AA,MATCH(主线怪物!E627,怪物属性参数!Q:Q,0)),"0")</f>
        <v>6</v>
      </c>
      <c r="U627" s="58">
        <f>IFERROR(INDEX(怪物属性参数!AB:AB,MATCH(主线怪物!E627,怪物属性参数!Q:Q,0)),"999")</f>
        <v>999</v>
      </c>
      <c r="V627" s="58">
        <f>IFERROR(INDEX(怪物属性参数!AC:AC,MATCH(主线怪物!E627,怪物属性参数!Q:Q,0)),"0")</f>
        <v>1</v>
      </c>
      <c r="W627" s="58" t="str">
        <f t="shared" si="41"/>
        <v>天使·缇娜</v>
      </c>
    </row>
    <row r="628" spans="1:23" ht="16.5" x14ac:dyDescent="0.2">
      <c r="A628" s="58">
        <f t="shared" si="42"/>
        <v>10625</v>
      </c>
      <c r="B628" s="58">
        <v>3</v>
      </c>
      <c r="C628" s="58">
        <f t="shared" si="43"/>
        <v>15</v>
      </c>
      <c r="D628" s="58" t="s">
        <v>39</v>
      </c>
      <c r="E628" s="58" t="str">
        <f>HLOOKUP(D628,主线关卡!$H:$M,MATCH(B628&amp;C628,主线关卡!$A:$A,0),FALSE)</f>
        <v/>
      </c>
      <c r="F628" s="58">
        <f>INDEX(主线关卡!D:D,MATCH(主线怪物!B628&amp;主线怪物!C628,主线关卡!A:A,0))</f>
        <v>30</v>
      </c>
      <c r="G628" s="58">
        <f>INDEX(怪物基础属性模板!B:B,MATCH(主线怪物!$F628,怪物基础属性模板!$A:$A,0))*IFERROR(INDEX(怪物属性参数!R:R,MATCH(主线怪物!E628,怪物属性参数!Q:Q,0)),1)</f>
        <v>482</v>
      </c>
      <c r="H628" s="58">
        <f>INDEX(怪物基础属性模板!C:C,MATCH(主线怪物!$F628,怪物基础属性模板!$A:$A,0))*IFERROR(INDEX(怪物属性参数!R:R,MATCH(主线怪物!E628,怪物属性参数!R:R,0)),1)</f>
        <v>210</v>
      </c>
      <c r="I628" s="58">
        <f>INT(INDEX(怪物基础属性模板!D:D,MATCH(主线怪物!$F628,怪物基础属性模板!$A:$A,0))*IFERROR(INDEX(怪物属性参数!R:R,MATCH(主线怪物!E628,怪物属性参数!S:S,0)),1)*INDEX(主线关卡!E:E,MATCH(主线怪物!B628&amp;主线怪物!C628,主线关卡!A:A,0)))</f>
        <v>2439</v>
      </c>
      <c r="J628" s="58">
        <v>0</v>
      </c>
      <c r="K628" s="58">
        <v>0</v>
      </c>
      <c r="L628" s="58">
        <v>0</v>
      </c>
      <c r="M628" s="58">
        <v>0</v>
      </c>
      <c r="N628" s="58">
        <v>300</v>
      </c>
      <c r="O628" s="58">
        <v>0</v>
      </c>
      <c r="P628" s="58">
        <v>0</v>
      </c>
      <c r="Q628" s="58">
        <f>IFERROR(INDEX(怪物属性参数!AD:AD,MATCH(主线怪物!E628,怪物属性参数!Q:Q,0)),IF(MOD(A628,2)=0,1303015,1301001))</f>
        <v>1301001</v>
      </c>
      <c r="R628" s="15"/>
      <c r="S628" s="58" t="str">
        <f t="shared" si="40"/>
        <v>0</v>
      </c>
      <c r="T628" s="58" t="str">
        <f>IFERROR(INDEX(怪物属性参数!AA:AA,MATCH(主线怪物!E628,怪物属性参数!Q:Q,0)),"0")</f>
        <v>0</v>
      </c>
      <c r="U628" s="58" t="str">
        <f>IFERROR(INDEX(怪物属性参数!AB:AB,MATCH(主线怪物!E628,怪物属性参数!Q:Q,0)),"999")</f>
        <v>999</v>
      </c>
      <c r="V628" s="58" t="str">
        <f>IFERROR(INDEX(怪物属性参数!AC:AC,MATCH(主线怪物!E628,怪物属性参数!Q:Q,0)),"0")</f>
        <v>0</v>
      </c>
      <c r="W628" s="58" t="str">
        <f t="shared" si="41"/>
        <v>常服曹焱兵</v>
      </c>
    </row>
    <row r="629" spans="1:23" ht="16.5" x14ac:dyDescent="0.2">
      <c r="A629" s="58">
        <f t="shared" si="42"/>
        <v>10626</v>
      </c>
      <c r="B629" s="58">
        <v>3</v>
      </c>
      <c r="C629" s="58">
        <f t="shared" si="43"/>
        <v>15</v>
      </c>
      <c r="D629" s="58" t="s">
        <v>36</v>
      </c>
      <c r="E629" s="58" t="str">
        <f>HLOOKUP(D629,主线关卡!$H:$M,MATCH(B629&amp;C629,主线关卡!$A:$A,0),FALSE)</f>
        <v/>
      </c>
      <c r="F629" s="58">
        <f>INDEX(主线关卡!D:D,MATCH(主线怪物!B629&amp;主线怪物!C629,主线关卡!A:A,0))</f>
        <v>30</v>
      </c>
      <c r="G629" s="58">
        <f>INDEX(怪物基础属性模板!B:B,MATCH(主线怪物!$F629,怪物基础属性模板!$A:$A,0))*IFERROR(INDEX(怪物属性参数!R:R,MATCH(主线怪物!E629,怪物属性参数!Q:Q,0)),1)</f>
        <v>482</v>
      </c>
      <c r="H629" s="58">
        <f>INDEX(怪物基础属性模板!C:C,MATCH(主线怪物!$F629,怪物基础属性模板!$A:$A,0))*IFERROR(INDEX(怪物属性参数!R:R,MATCH(主线怪物!E629,怪物属性参数!R:R,0)),1)</f>
        <v>210</v>
      </c>
      <c r="I629" s="58">
        <f>INT(INDEX(怪物基础属性模板!D:D,MATCH(主线怪物!$F629,怪物基础属性模板!$A:$A,0))*IFERROR(INDEX(怪物属性参数!R:R,MATCH(主线怪物!E629,怪物属性参数!S:S,0)),1)*INDEX(主线关卡!E:E,MATCH(主线怪物!B629&amp;主线怪物!C629,主线关卡!A:A,0)))</f>
        <v>2439</v>
      </c>
      <c r="J629" s="58">
        <v>0</v>
      </c>
      <c r="K629" s="58">
        <v>0</v>
      </c>
      <c r="L629" s="58">
        <v>0</v>
      </c>
      <c r="M629" s="58">
        <v>0</v>
      </c>
      <c r="N629" s="58">
        <v>300</v>
      </c>
      <c r="O629" s="58">
        <v>0</v>
      </c>
      <c r="P629" s="58">
        <v>0</v>
      </c>
      <c r="Q629" s="58">
        <f>IFERROR(INDEX(怪物属性参数!AD:AD,MATCH(主线怪物!E629,怪物属性参数!Q:Q,0)),IF(MOD(A629,2)=0,1303015,1301001))</f>
        <v>1303015</v>
      </c>
      <c r="R629" s="15"/>
      <c r="S629" s="58" t="str">
        <f t="shared" si="40"/>
        <v>0</v>
      </c>
      <c r="T629" s="58" t="str">
        <f>IFERROR(INDEX(怪物属性参数!AA:AA,MATCH(主线怪物!E629,怪物属性参数!Q:Q,0)),"0")</f>
        <v>0</v>
      </c>
      <c r="U629" s="58" t="str">
        <f>IFERROR(INDEX(怪物属性参数!AB:AB,MATCH(主线怪物!E629,怪物属性参数!Q:Q,0)),"999")</f>
        <v>999</v>
      </c>
      <c r="V629" s="58" t="str">
        <f>IFERROR(INDEX(怪物属性参数!AC:AC,MATCH(主线怪物!E629,怪物属性参数!Q:Q,0)),"0")</f>
        <v>0</v>
      </c>
      <c r="W629" s="58" t="str">
        <f t="shared" si="41"/>
        <v>于禁</v>
      </c>
    </row>
    <row r="630" spans="1:23" ht="16.5" x14ac:dyDescent="0.2">
      <c r="A630" s="58">
        <f t="shared" si="42"/>
        <v>10627</v>
      </c>
      <c r="B630" s="58">
        <v>3</v>
      </c>
      <c r="C630" s="58">
        <f t="shared" si="43"/>
        <v>15</v>
      </c>
      <c r="D630" s="58" t="s">
        <v>40</v>
      </c>
      <c r="E630" s="58" t="str">
        <f>HLOOKUP(D630,主线关卡!$H:$M,MATCH(B630&amp;C630,主线关卡!$A:$A,0),FALSE)</f>
        <v/>
      </c>
      <c r="F630" s="58">
        <f>INDEX(主线关卡!D:D,MATCH(主线怪物!B630&amp;主线怪物!C630,主线关卡!A:A,0))</f>
        <v>30</v>
      </c>
      <c r="G630" s="58">
        <f>INDEX(怪物基础属性模板!B:B,MATCH(主线怪物!$F630,怪物基础属性模板!$A:$A,0))*IFERROR(INDEX(怪物属性参数!R:R,MATCH(主线怪物!E630,怪物属性参数!Q:Q,0)),1)</f>
        <v>482</v>
      </c>
      <c r="H630" s="58">
        <f>INDEX(怪物基础属性模板!C:C,MATCH(主线怪物!$F630,怪物基础属性模板!$A:$A,0))*IFERROR(INDEX(怪物属性参数!R:R,MATCH(主线怪物!E630,怪物属性参数!R:R,0)),1)</f>
        <v>210</v>
      </c>
      <c r="I630" s="58">
        <f>INT(INDEX(怪物基础属性模板!D:D,MATCH(主线怪物!$F630,怪物基础属性模板!$A:$A,0))*IFERROR(INDEX(怪物属性参数!R:R,MATCH(主线怪物!E630,怪物属性参数!S:S,0)),1)*INDEX(主线关卡!E:E,MATCH(主线怪物!B630&amp;主线怪物!C630,主线关卡!A:A,0)))</f>
        <v>2439</v>
      </c>
      <c r="J630" s="58">
        <v>0</v>
      </c>
      <c r="K630" s="58">
        <v>0</v>
      </c>
      <c r="L630" s="58">
        <v>0</v>
      </c>
      <c r="M630" s="58">
        <v>0</v>
      </c>
      <c r="N630" s="58">
        <v>300</v>
      </c>
      <c r="O630" s="58">
        <v>0</v>
      </c>
      <c r="P630" s="58">
        <v>0</v>
      </c>
      <c r="Q630" s="58">
        <f>IFERROR(INDEX(怪物属性参数!AD:AD,MATCH(主线怪物!E630,怪物属性参数!Q:Q,0)),IF(MOD(A630,2)=0,1303015,1301001))</f>
        <v>1301001</v>
      </c>
      <c r="R630" s="15"/>
      <c r="S630" s="58" t="str">
        <f t="shared" si="40"/>
        <v>0</v>
      </c>
      <c r="T630" s="58" t="str">
        <f>IFERROR(INDEX(怪物属性参数!AA:AA,MATCH(主线怪物!E630,怪物属性参数!Q:Q,0)),"0")</f>
        <v>0</v>
      </c>
      <c r="U630" s="58" t="str">
        <f>IFERROR(INDEX(怪物属性参数!AB:AB,MATCH(主线怪物!E630,怪物属性参数!Q:Q,0)),"999")</f>
        <v>999</v>
      </c>
      <c r="V630" s="58" t="str">
        <f>IFERROR(INDEX(怪物属性参数!AC:AC,MATCH(主线怪物!E630,怪物属性参数!Q:Q,0)),"0")</f>
        <v>0</v>
      </c>
      <c r="W630" s="58" t="str">
        <f t="shared" si="41"/>
        <v>常服曹焱兵</v>
      </c>
    </row>
    <row r="631" spans="1:23" ht="16.5" x14ac:dyDescent="0.2">
      <c r="A631" s="58">
        <f t="shared" si="42"/>
        <v>10628</v>
      </c>
      <c r="B631" s="58">
        <v>3</v>
      </c>
      <c r="C631" s="58">
        <f t="shared" si="43"/>
        <v>15</v>
      </c>
      <c r="D631" s="58" t="s">
        <v>37</v>
      </c>
      <c r="E631" s="58" t="str">
        <f>HLOOKUP(D631,主线关卡!$H:$M,MATCH(B631&amp;C631,主线关卡!$A:$A,0),FALSE)</f>
        <v/>
      </c>
      <c r="F631" s="58">
        <f>INDEX(主线关卡!D:D,MATCH(主线怪物!B631&amp;主线怪物!C631,主线关卡!A:A,0))</f>
        <v>30</v>
      </c>
      <c r="G631" s="58">
        <f>INDEX(怪物基础属性模板!B:B,MATCH(主线怪物!$F631,怪物基础属性模板!$A:$A,0))*IFERROR(INDEX(怪物属性参数!R:R,MATCH(主线怪物!E631,怪物属性参数!Q:Q,0)),1)</f>
        <v>482</v>
      </c>
      <c r="H631" s="58">
        <f>INDEX(怪物基础属性模板!C:C,MATCH(主线怪物!$F631,怪物基础属性模板!$A:$A,0))*IFERROR(INDEX(怪物属性参数!R:R,MATCH(主线怪物!E631,怪物属性参数!R:R,0)),1)</f>
        <v>210</v>
      </c>
      <c r="I631" s="58">
        <f>INT(INDEX(怪物基础属性模板!D:D,MATCH(主线怪物!$F631,怪物基础属性模板!$A:$A,0))*IFERROR(INDEX(怪物属性参数!R:R,MATCH(主线怪物!E631,怪物属性参数!S:S,0)),1)*INDEX(主线关卡!E:E,MATCH(主线怪物!B631&amp;主线怪物!C631,主线关卡!A:A,0)))</f>
        <v>2439</v>
      </c>
      <c r="J631" s="58">
        <v>0</v>
      </c>
      <c r="K631" s="58">
        <v>0</v>
      </c>
      <c r="L631" s="58">
        <v>0</v>
      </c>
      <c r="M631" s="58">
        <v>0</v>
      </c>
      <c r="N631" s="58">
        <v>300</v>
      </c>
      <c r="O631" s="58">
        <v>0</v>
      </c>
      <c r="P631" s="58">
        <v>0</v>
      </c>
      <c r="Q631" s="58">
        <f>IFERROR(INDEX(怪物属性参数!AD:AD,MATCH(主线怪物!E631,怪物属性参数!Q:Q,0)),IF(MOD(A631,2)=0,1303015,1301001))</f>
        <v>1303015</v>
      </c>
      <c r="R631" s="15"/>
      <c r="S631" s="58" t="str">
        <f t="shared" si="40"/>
        <v>0</v>
      </c>
      <c r="T631" s="58" t="str">
        <f>IFERROR(INDEX(怪物属性参数!AA:AA,MATCH(主线怪物!E631,怪物属性参数!Q:Q,0)),"0")</f>
        <v>0</v>
      </c>
      <c r="U631" s="58" t="str">
        <f>IFERROR(INDEX(怪物属性参数!AB:AB,MATCH(主线怪物!E631,怪物属性参数!Q:Q,0)),"999")</f>
        <v>999</v>
      </c>
      <c r="V631" s="58" t="str">
        <f>IFERROR(INDEX(怪物属性参数!AC:AC,MATCH(主线怪物!E631,怪物属性参数!Q:Q,0)),"0")</f>
        <v>0</v>
      </c>
      <c r="W631" s="58" t="str">
        <f t="shared" si="41"/>
        <v>于禁</v>
      </c>
    </row>
    <row r="632" spans="1:23" ht="16.5" x14ac:dyDescent="0.2">
      <c r="A632" s="58">
        <f t="shared" si="42"/>
        <v>10629</v>
      </c>
      <c r="B632" s="58">
        <v>3</v>
      </c>
      <c r="C632" s="58">
        <f t="shared" si="43"/>
        <v>15</v>
      </c>
      <c r="D632" s="58" t="s">
        <v>41</v>
      </c>
      <c r="E632" s="58" t="str">
        <f>HLOOKUP(D632,主线关卡!$H:$M,MATCH(B632&amp;C632,主线关卡!$A:$A,0),FALSE)</f>
        <v/>
      </c>
      <c r="F632" s="58">
        <f>INDEX(主线关卡!D:D,MATCH(主线怪物!B632&amp;主线怪物!C632,主线关卡!A:A,0))</f>
        <v>30</v>
      </c>
      <c r="G632" s="58">
        <f>INDEX(怪物基础属性模板!B:B,MATCH(主线怪物!$F632,怪物基础属性模板!$A:$A,0))*IFERROR(INDEX(怪物属性参数!R:R,MATCH(主线怪物!E632,怪物属性参数!Q:Q,0)),1)</f>
        <v>482</v>
      </c>
      <c r="H632" s="58">
        <f>INDEX(怪物基础属性模板!C:C,MATCH(主线怪物!$F632,怪物基础属性模板!$A:$A,0))*IFERROR(INDEX(怪物属性参数!R:R,MATCH(主线怪物!E632,怪物属性参数!R:R,0)),1)</f>
        <v>210</v>
      </c>
      <c r="I632" s="58">
        <f>INT(INDEX(怪物基础属性模板!D:D,MATCH(主线怪物!$F632,怪物基础属性模板!$A:$A,0))*IFERROR(INDEX(怪物属性参数!R:R,MATCH(主线怪物!E632,怪物属性参数!S:S,0)),1)*INDEX(主线关卡!E:E,MATCH(主线怪物!B632&amp;主线怪物!C632,主线关卡!A:A,0)))</f>
        <v>2439</v>
      </c>
      <c r="J632" s="58">
        <v>0</v>
      </c>
      <c r="K632" s="58">
        <v>0</v>
      </c>
      <c r="L632" s="58">
        <v>0</v>
      </c>
      <c r="M632" s="58">
        <v>0</v>
      </c>
      <c r="N632" s="58">
        <v>300</v>
      </c>
      <c r="O632" s="58">
        <v>0</v>
      </c>
      <c r="P632" s="58">
        <v>0</v>
      </c>
      <c r="Q632" s="58">
        <f>IFERROR(INDEX(怪物属性参数!AD:AD,MATCH(主线怪物!E632,怪物属性参数!Q:Q,0)),IF(MOD(A632,2)=0,1303015,1301001))</f>
        <v>1301001</v>
      </c>
      <c r="R632" s="15"/>
      <c r="S632" s="58" t="str">
        <f t="shared" si="40"/>
        <v>0</v>
      </c>
      <c r="T632" s="58" t="str">
        <f>IFERROR(INDEX(怪物属性参数!AA:AA,MATCH(主线怪物!E632,怪物属性参数!Q:Q,0)),"0")</f>
        <v>0</v>
      </c>
      <c r="U632" s="58" t="str">
        <f>IFERROR(INDEX(怪物属性参数!AB:AB,MATCH(主线怪物!E632,怪物属性参数!Q:Q,0)),"999")</f>
        <v>999</v>
      </c>
      <c r="V632" s="58" t="str">
        <f>IFERROR(INDEX(怪物属性参数!AC:AC,MATCH(主线怪物!E632,怪物属性参数!Q:Q,0)),"0")</f>
        <v>0</v>
      </c>
      <c r="W632" s="58" t="str">
        <f t="shared" si="41"/>
        <v>常服曹焱兵</v>
      </c>
    </row>
    <row r="633" spans="1:23" ht="16.5" x14ac:dyDescent="0.2">
      <c r="A633" s="58">
        <f t="shared" si="42"/>
        <v>10630</v>
      </c>
      <c r="B633" s="58">
        <v>3</v>
      </c>
      <c r="C633" s="58">
        <f t="shared" si="43"/>
        <v>15</v>
      </c>
      <c r="D633" s="58" t="s">
        <v>38</v>
      </c>
      <c r="E633" s="58" t="str">
        <f>HLOOKUP(D633,主线关卡!$H:$M,MATCH(B633&amp;C633,主线关卡!$A:$A,0),FALSE)</f>
        <v/>
      </c>
      <c r="F633" s="58">
        <f>INDEX(主线关卡!D:D,MATCH(主线怪物!B633&amp;主线怪物!C633,主线关卡!A:A,0))</f>
        <v>30</v>
      </c>
      <c r="G633" s="58">
        <f>INDEX(怪物基础属性模板!B:B,MATCH(主线怪物!$F633,怪物基础属性模板!$A:$A,0))*IFERROR(INDEX(怪物属性参数!R:R,MATCH(主线怪物!E633,怪物属性参数!Q:Q,0)),1)</f>
        <v>482</v>
      </c>
      <c r="H633" s="58">
        <f>INDEX(怪物基础属性模板!C:C,MATCH(主线怪物!$F633,怪物基础属性模板!$A:$A,0))*IFERROR(INDEX(怪物属性参数!R:R,MATCH(主线怪物!E633,怪物属性参数!R:R,0)),1)</f>
        <v>210</v>
      </c>
      <c r="I633" s="58">
        <f>INT(INDEX(怪物基础属性模板!D:D,MATCH(主线怪物!$F633,怪物基础属性模板!$A:$A,0))*IFERROR(INDEX(怪物属性参数!R:R,MATCH(主线怪物!E633,怪物属性参数!S:S,0)),1)*INDEX(主线关卡!E:E,MATCH(主线怪物!B633&amp;主线怪物!C633,主线关卡!A:A,0)))</f>
        <v>2439</v>
      </c>
      <c r="J633" s="58">
        <v>0</v>
      </c>
      <c r="K633" s="58">
        <v>0</v>
      </c>
      <c r="L633" s="58">
        <v>0</v>
      </c>
      <c r="M633" s="58">
        <v>0</v>
      </c>
      <c r="N633" s="58">
        <v>300</v>
      </c>
      <c r="O633" s="58">
        <v>0</v>
      </c>
      <c r="P633" s="58">
        <v>0</v>
      </c>
      <c r="Q633" s="58">
        <f>IFERROR(INDEX(怪物属性参数!AD:AD,MATCH(主线怪物!E633,怪物属性参数!Q:Q,0)),IF(MOD(A633,2)=0,1303015,1301001))</f>
        <v>1303015</v>
      </c>
      <c r="R633" s="15"/>
      <c r="S633" s="58" t="str">
        <f t="shared" si="40"/>
        <v>0</v>
      </c>
      <c r="T633" s="58" t="str">
        <f>IFERROR(INDEX(怪物属性参数!AA:AA,MATCH(主线怪物!E633,怪物属性参数!Q:Q,0)),"0")</f>
        <v>0</v>
      </c>
      <c r="U633" s="58" t="str">
        <f>IFERROR(INDEX(怪物属性参数!AB:AB,MATCH(主线怪物!E633,怪物属性参数!Q:Q,0)),"999")</f>
        <v>999</v>
      </c>
      <c r="V633" s="58" t="str">
        <f>IFERROR(INDEX(怪物属性参数!AC:AC,MATCH(主线怪物!E633,怪物属性参数!Q:Q,0)),"0")</f>
        <v>0</v>
      </c>
      <c r="W633" s="58" t="str">
        <f t="shared" si="41"/>
        <v>于禁</v>
      </c>
    </row>
    <row r="634" spans="1:23" ht="16.5" x14ac:dyDescent="0.2">
      <c r="A634" s="58">
        <f t="shared" si="42"/>
        <v>10631</v>
      </c>
      <c r="B634" s="58">
        <v>4</v>
      </c>
      <c r="C634" s="58">
        <v>1</v>
      </c>
      <c r="D634" s="58" t="s">
        <v>39</v>
      </c>
      <c r="E634" s="58" t="str">
        <f>HLOOKUP(D634,主线关卡!$H:$M,MATCH(B634&amp;C634,主线关卡!$A:$A,0),FALSE)</f>
        <v>盖文</v>
      </c>
      <c r="F634" s="58">
        <f>INDEX(主线关卡!D:D,MATCH(主线怪物!B634&amp;主线怪物!C634,主线关卡!A:A,0))</f>
        <v>31</v>
      </c>
      <c r="G634" s="58">
        <f>INDEX(怪物基础属性模板!B:B,MATCH(主线怪物!$F634,怪物基础属性模板!$A:$A,0))*IFERROR(INDEX(怪物属性参数!R:R,MATCH(主线怪物!E634,怪物属性参数!Q:Q,0)),1)</f>
        <v>502</v>
      </c>
      <c r="H634" s="58">
        <f>INDEX(怪物基础属性模板!C:C,MATCH(主线怪物!$F634,怪物基础属性模板!$A:$A,0))*IFERROR(INDEX(怪物属性参数!R:R,MATCH(主线怪物!E634,怪物属性参数!R:R,0)),1)</f>
        <v>220</v>
      </c>
      <c r="I634" s="58">
        <f>INT(INDEX(怪物基础属性模板!D:D,MATCH(主线怪物!$F634,怪物基础属性模板!$A:$A,0))*IFERROR(INDEX(怪物属性参数!R:R,MATCH(主线怪物!E634,怪物属性参数!S:S,0)),1)*INDEX(主线关卡!E:E,MATCH(主线怪物!B634&amp;主线怪物!C634,主线关卡!A:A,0)))</f>
        <v>2810</v>
      </c>
      <c r="J634" s="58">
        <v>0</v>
      </c>
      <c r="K634" s="58">
        <v>0</v>
      </c>
      <c r="L634" s="58">
        <v>0</v>
      </c>
      <c r="M634" s="58">
        <v>0</v>
      </c>
      <c r="N634" s="58">
        <v>300</v>
      </c>
      <c r="O634" s="58">
        <v>0</v>
      </c>
      <c r="P634" s="58">
        <v>0</v>
      </c>
      <c r="Q634" s="58" t="str">
        <f>IFERROR(INDEX(怪物属性参数!AD:AD,MATCH(主线怪物!E634,怪物属性参数!Q:Q,0)),IF(MOD(A634,2)=0,1303015,1301001))</f>
        <v>1301010#1302010</v>
      </c>
      <c r="R634" s="15"/>
      <c r="S634" s="58">
        <f t="shared" si="40"/>
        <v>10632</v>
      </c>
      <c r="T634" s="58">
        <f>IFERROR(INDEX(怪物属性参数!AA:AA,MATCH(主线怪物!E634,怪物属性参数!Q:Q,0)),"0")</f>
        <v>0</v>
      </c>
      <c r="U634" s="58">
        <f>IFERROR(INDEX(怪物属性参数!AB:AB,MATCH(主线怪物!E634,怪物属性参数!Q:Q,0)),"999")</f>
        <v>999</v>
      </c>
      <c r="V634" s="58">
        <f>IFERROR(INDEX(怪物属性参数!AC:AC,MATCH(主线怪物!E634,怪物属性参数!Q:Q,0)),"0")</f>
        <v>0</v>
      </c>
      <c r="W634" s="58" t="str">
        <f t="shared" si="41"/>
        <v>盖文</v>
      </c>
    </row>
    <row r="635" spans="1:23" ht="16.5" x14ac:dyDescent="0.2">
      <c r="A635" s="58">
        <f t="shared" si="42"/>
        <v>10632</v>
      </c>
      <c r="B635" s="58">
        <v>4</v>
      </c>
      <c r="C635" s="58">
        <v>1</v>
      </c>
      <c r="D635" s="58" t="s">
        <v>36</v>
      </c>
      <c r="E635" s="58" t="str">
        <f>HLOOKUP(D635,主线关卡!$H:$M,MATCH(B635&amp;C635,主线关卡!$A:$A,0),FALSE)</f>
        <v>西方龙</v>
      </c>
      <c r="F635" s="58">
        <f>INDEX(主线关卡!D:D,MATCH(主线怪物!B635&amp;主线怪物!C635,主线关卡!A:A,0))</f>
        <v>31</v>
      </c>
      <c r="G635" s="58">
        <f>INDEX(怪物基础属性模板!B:B,MATCH(主线怪物!$F635,怪物基础属性模板!$A:$A,0))*IFERROR(INDEX(怪物属性参数!R:R,MATCH(主线怪物!E635,怪物属性参数!Q:Q,0)),1)</f>
        <v>502</v>
      </c>
      <c r="H635" s="58">
        <f>INDEX(怪物基础属性模板!C:C,MATCH(主线怪物!$F635,怪物基础属性模板!$A:$A,0))*IFERROR(INDEX(怪物属性参数!R:R,MATCH(主线怪物!E635,怪物属性参数!R:R,0)),1)</f>
        <v>220</v>
      </c>
      <c r="I635" s="58">
        <f>INT(INDEX(怪物基础属性模板!D:D,MATCH(主线怪物!$F635,怪物基础属性模板!$A:$A,0))*IFERROR(INDEX(怪物属性参数!R:R,MATCH(主线怪物!E635,怪物属性参数!S:S,0)),1)*INDEX(主线关卡!E:E,MATCH(主线怪物!B635&amp;主线怪物!C635,主线关卡!A:A,0)))</f>
        <v>2810</v>
      </c>
      <c r="J635" s="58">
        <v>0</v>
      </c>
      <c r="K635" s="58">
        <v>0</v>
      </c>
      <c r="L635" s="58">
        <v>0</v>
      </c>
      <c r="M635" s="58">
        <v>0</v>
      </c>
      <c r="N635" s="58">
        <v>300</v>
      </c>
      <c r="O635" s="58">
        <v>0</v>
      </c>
      <c r="P635" s="58">
        <v>0</v>
      </c>
      <c r="Q635" s="58">
        <f>IFERROR(INDEX(怪物属性参数!AD:AD,MATCH(主线怪物!E635,怪物属性参数!Q:Q,0)),IF(MOD(A635,2)=0,1303015,1301001))</f>
        <v>1303016</v>
      </c>
      <c r="R635" s="15"/>
      <c r="S635" s="58" t="str">
        <f t="shared" si="40"/>
        <v>0</v>
      </c>
      <c r="T635" s="58">
        <f>IFERROR(INDEX(怪物属性参数!AA:AA,MATCH(主线怪物!E635,怪物属性参数!Q:Q,0)),"0")</f>
        <v>4</v>
      </c>
      <c r="U635" s="58">
        <f>IFERROR(INDEX(怪物属性参数!AB:AB,MATCH(主线怪物!E635,怪物属性参数!Q:Q,0)),"999")</f>
        <v>999</v>
      </c>
      <c r="V635" s="58">
        <f>IFERROR(INDEX(怪物属性参数!AC:AC,MATCH(主线怪物!E635,怪物属性参数!Q:Q,0)),"0")</f>
        <v>2</v>
      </c>
      <c r="W635" s="58" t="str">
        <f t="shared" si="41"/>
        <v>西方龙</v>
      </c>
    </row>
    <row r="636" spans="1:23" ht="16.5" x14ac:dyDescent="0.2">
      <c r="A636" s="58">
        <f t="shared" si="42"/>
        <v>10633</v>
      </c>
      <c r="B636" s="58">
        <v>4</v>
      </c>
      <c r="C636" s="58">
        <v>1</v>
      </c>
      <c r="D636" s="58" t="s">
        <v>40</v>
      </c>
      <c r="E636" s="58" t="str">
        <f>HLOOKUP(D636,主线关卡!$H:$M,MATCH(B636&amp;C636,主线关卡!$A:$A,0),FALSE)</f>
        <v>刘羽禅</v>
      </c>
      <c r="F636" s="58">
        <f>INDEX(主线关卡!D:D,MATCH(主线怪物!B636&amp;主线怪物!C636,主线关卡!A:A,0))</f>
        <v>31</v>
      </c>
      <c r="G636" s="58">
        <f>INDEX(怪物基础属性模板!B:B,MATCH(主线怪物!$F636,怪物基础属性模板!$A:$A,0))*IFERROR(INDEX(怪物属性参数!R:R,MATCH(主线怪物!E636,怪物属性参数!Q:Q,0)),1)</f>
        <v>502</v>
      </c>
      <c r="H636" s="58">
        <f>INDEX(怪物基础属性模板!C:C,MATCH(主线怪物!$F636,怪物基础属性模板!$A:$A,0))*IFERROR(INDEX(怪物属性参数!R:R,MATCH(主线怪物!E636,怪物属性参数!R:R,0)),1)</f>
        <v>220</v>
      </c>
      <c r="I636" s="58">
        <f>INT(INDEX(怪物基础属性模板!D:D,MATCH(主线怪物!$F636,怪物基础属性模板!$A:$A,0))*IFERROR(INDEX(怪物属性参数!R:R,MATCH(主线怪物!E636,怪物属性参数!S:S,0)),1)*INDEX(主线关卡!E:E,MATCH(主线怪物!B636&amp;主线怪物!C636,主线关卡!A:A,0)))</f>
        <v>2810</v>
      </c>
      <c r="J636" s="58">
        <v>0</v>
      </c>
      <c r="K636" s="58">
        <v>0</v>
      </c>
      <c r="L636" s="58">
        <v>0</v>
      </c>
      <c r="M636" s="58">
        <v>0</v>
      </c>
      <c r="N636" s="58">
        <v>300</v>
      </c>
      <c r="O636" s="58">
        <v>0</v>
      </c>
      <c r="P636" s="58">
        <v>0</v>
      </c>
      <c r="Q636" s="58" t="str">
        <f>IFERROR(INDEX(怪物属性参数!AD:AD,MATCH(主线怪物!E636,怪物属性参数!Q:Q,0)),IF(MOD(A636,2)=0,1303015,1301001))</f>
        <v>1301005#1302005</v>
      </c>
      <c r="R636" s="15"/>
      <c r="S636" s="58">
        <f t="shared" si="40"/>
        <v>10634</v>
      </c>
      <c r="T636" s="58">
        <f>IFERROR(INDEX(怪物属性参数!AA:AA,MATCH(主线怪物!E636,怪物属性参数!Q:Q,0)),"0")</f>
        <v>0</v>
      </c>
      <c r="U636" s="58">
        <f>IFERROR(INDEX(怪物属性参数!AB:AB,MATCH(主线怪物!E636,怪物属性参数!Q:Q,0)),"999")</f>
        <v>999</v>
      </c>
      <c r="V636" s="58">
        <f>IFERROR(INDEX(怪物属性参数!AC:AC,MATCH(主线怪物!E636,怪物属性参数!Q:Q,0)),"0")</f>
        <v>0</v>
      </c>
      <c r="W636" s="58" t="str">
        <f t="shared" si="41"/>
        <v>刘羽禅</v>
      </c>
    </row>
    <row r="637" spans="1:23" ht="16.5" x14ac:dyDescent="0.2">
      <c r="A637" s="58">
        <f t="shared" si="42"/>
        <v>10634</v>
      </c>
      <c r="B637" s="58">
        <v>4</v>
      </c>
      <c r="C637" s="58">
        <v>1</v>
      </c>
      <c r="D637" s="58" t="s">
        <v>37</v>
      </c>
      <c r="E637" s="58" t="str">
        <f>HLOOKUP(D637,主线关卡!$H:$M,MATCH(B637&amp;C637,主线关卡!$A:$A,0),FALSE)</f>
        <v>张飞</v>
      </c>
      <c r="F637" s="58">
        <f>INDEX(主线关卡!D:D,MATCH(主线怪物!B637&amp;主线怪物!C637,主线关卡!A:A,0))</f>
        <v>31</v>
      </c>
      <c r="G637" s="58">
        <f>INDEX(怪物基础属性模板!B:B,MATCH(主线怪物!$F637,怪物基础属性模板!$A:$A,0))*IFERROR(INDEX(怪物属性参数!R:R,MATCH(主线怪物!E637,怪物属性参数!Q:Q,0)),1)</f>
        <v>502</v>
      </c>
      <c r="H637" s="58">
        <f>INDEX(怪物基础属性模板!C:C,MATCH(主线怪物!$F637,怪物基础属性模板!$A:$A,0))*IFERROR(INDEX(怪物属性参数!R:R,MATCH(主线怪物!E637,怪物属性参数!R:R,0)),1)</f>
        <v>220</v>
      </c>
      <c r="I637" s="58">
        <f>INT(INDEX(怪物基础属性模板!D:D,MATCH(主线怪物!$F637,怪物基础属性模板!$A:$A,0))*IFERROR(INDEX(怪物属性参数!R:R,MATCH(主线怪物!E637,怪物属性参数!S:S,0)),1)*INDEX(主线关卡!E:E,MATCH(主线怪物!B637&amp;主线怪物!C637,主线关卡!A:A,0)))</f>
        <v>2810</v>
      </c>
      <c r="J637" s="58">
        <v>0</v>
      </c>
      <c r="K637" s="58">
        <v>0</v>
      </c>
      <c r="L637" s="58">
        <v>0</v>
      </c>
      <c r="M637" s="58">
        <v>0</v>
      </c>
      <c r="N637" s="58">
        <v>300</v>
      </c>
      <c r="O637" s="58">
        <v>0</v>
      </c>
      <c r="P637" s="58">
        <v>0</v>
      </c>
      <c r="Q637" s="58">
        <f>IFERROR(INDEX(怪物属性参数!AD:AD,MATCH(主线怪物!E637,怪物属性参数!Q:Q,0)),IF(MOD(A637,2)=0,1303015,1301001))</f>
        <v>1303011</v>
      </c>
      <c r="R637" s="15"/>
      <c r="S637" s="58" t="str">
        <f t="shared" si="40"/>
        <v>0</v>
      </c>
      <c r="T637" s="58">
        <f>IFERROR(INDEX(怪物属性参数!AA:AA,MATCH(主线怪物!E637,怪物属性参数!Q:Q,0)),"0")</f>
        <v>4</v>
      </c>
      <c r="U637" s="58">
        <f>IFERROR(INDEX(怪物属性参数!AB:AB,MATCH(主线怪物!E637,怪物属性参数!Q:Q,0)),"999")</f>
        <v>999</v>
      </c>
      <c r="V637" s="58">
        <f>IFERROR(INDEX(怪物属性参数!AC:AC,MATCH(主线怪物!E637,怪物属性参数!Q:Q,0)),"0")</f>
        <v>2</v>
      </c>
      <c r="W637" s="58" t="str">
        <f t="shared" si="41"/>
        <v>张飞</v>
      </c>
    </row>
    <row r="638" spans="1:23" ht="16.5" x14ac:dyDescent="0.2">
      <c r="A638" s="58">
        <f t="shared" si="42"/>
        <v>10635</v>
      </c>
      <c r="B638" s="58">
        <v>4</v>
      </c>
      <c r="C638" s="58">
        <v>1</v>
      </c>
      <c r="D638" s="58" t="s">
        <v>41</v>
      </c>
      <c r="E638" s="58" t="str">
        <f>HLOOKUP(D638,主线关卡!$H:$M,MATCH(B638&amp;C638,主线关卡!$A:$A,0),FALSE)</f>
        <v>刘羽禅</v>
      </c>
      <c r="F638" s="58">
        <f>INDEX(主线关卡!D:D,MATCH(主线怪物!B638&amp;主线怪物!C638,主线关卡!A:A,0))</f>
        <v>31</v>
      </c>
      <c r="G638" s="58">
        <f>INDEX(怪物基础属性模板!B:B,MATCH(主线怪物!$F638,怪物基础属性模板!$A:$A,0))*IFERROR(INDEX(怪物属性参数!R:R,MATCH(主线怪物!E638,怪物属性参数!Q:Q,0)),1)</f>
        <v>502</v>
      </c>
      <c r="H638" s="58">
        <f>INDEX(怪物基础属性模板!C:C,MATCH(主线怪物!$F638,怪物基础属性模板!$A:$A,0))*IFERROR(INDEX(怪物属性参数!R:R,MATCH(主线怪物!E638,怪物属性参数!R:R,0)),1)</f>
        <v>220</v>
      </c>
      <c r="I638" s="58">
        <f>INT(INDEX(怪物基础属性模板!D:D,MATCH(主线怪物!$F638,怪物基础属性模板!$A:$A,0))*IFERROR(INDEX(怪物属性参数!R:R,MATCH(主线怪物!E638,怪物属性参数!S:S,0)),1)*INDEX(主线关卡!E:E,MATCH(主线怪物!B638&amp;主线怪物!C638,主线关卡!A:A,0)))</f>
        <v>2810</v>
      </c>
      <c r="J638" s="58">
        <v>0</v>
      </c>
      <c r="K638" s="58">
        <v>0</v>
      </c>
      <c r="L638" s="58">
        <v>0</v>
      </c>
      <c r="M638" s="58">
        <v>0</v>
      </c>
      <c r="N638" s="58">
        <v>300</v>
      </c>
      <c r="O638" s="58">
        <v>0</v>
      </c>
      <c r="P638" s="58">
        <v>0</v>
      </c>
      <c r="Q638" s="58" t="str">
        <f>IFERROR(INDEX(怪物属性参数!AD:AD,MATCH(主线怪物!E638,怪物属性参数!Q:Q,0)),IF(MOD(A638,2)=0,1303015,1301001))</f>
        <v>1301005#1302005</v>
      </c>
      <c r="R638" s="15"/>
      <c r="S638" s="58">
        <f t="shared" si="40"/>
        <v>10636</v>
      </c>
      <c r="T638" s="58">
        <f>IFERROR(INDEX(怪物属性参数!AA:AA,MATCH(主线怪物!E638,怪物属性参数!Q:Q,0)),"0")</f>
        <v>0</v>
      </c>
      <c r="U638" s="58">
        <f>IFERROR(INDEX(怪物属性参数!AB:AB,MATCH(主线怪物!E638,怪物属性参数!Q:Q,0)),"999")</f>
        <v>999</v>
      </c>
      <c r="V638" s="58">
        <f>IFERROR(INDEX(怪物属性参数!AC:AC,MATCH(主线怪物!E638,怪物属性参数!Q:Q,0)),"0")</f>
        <v>0</v>
      </c>
      <c r="W638" s="58" t="str">
        <f t="shared" si="41"/>
        <v>刘羽禅</v>
      </c>
    </row>
    <row r="639" spans="1:23" ht="16.5" x14ac:dyDescent="0.2">
      <c r="A639" s="58">
        <f t="shared" si="42"/>
        <v>10636</v>
      </c>
      <c r="B639" s="58">
        <v>4</v>
      </c>
      <c r="C639" s="58">
        <v>1</v>
      </c>
      <c r="D639" s="58" t="s">
        <v>38</v>
      </c>
      <c r="E639" s="58" t="str">
        <f>HLOOKUP(D639,主线关卡!$H:$M,MATCH(B639&amp;C639,主线关卡!$A:$A,0),FALSE)</f>
        <v>关羽</v>
      </c>
      <c r="F639" s="58">
        <f>INDEX(主线关卡!D:D,MATCH(主线怪物!B639&amp;主线怪物!C639,主线关卡!A:A,0))</f>
        <v>31</v>
      </c>
      <c r="G639" s="58">
        <f>INDEX(怪物基础属性模板!B:B,MATCH(主线怪物!$F639,怪物基础属性模板!$A:$A,0))*IFERROR(INDEX(怪物属性参数!R:R,MATCH(主线怪物!E639,怪物属性参数!Q:Q,0)),1)</f>
        <v>502</v>
      </c>
      <c r="H639" s="58">
        <f>INDEX(怪物基础属性模板!C:C,MATCH(主线怪物!$F639,怪物基础属性模板!$A:$A,0))*IFERROR(INDEX(怪物属性参数!R:R,MATCH(主线怪物!E639,怪物属性参数!R:R,0)),1)</f>
        <v>220</v>
      </c>
      <c r="I639" s="58">
        <f>INT(INDEX(怪物基础属性模板!D:D,MATCH(主线怪物!$F639,怪物基础属性模板!$A:$A,0))*IFERROR(INDEX(怪物属性参数!R:R,MATCH(主线怪物!E639,怪物属性参数!S:S,0)),1)*INDEX(主线关卡!E:E,MATCH(主线怪物!B639&amp;主线怪物!C639,主线关卡!A:A,0)))</f>
        <v>2810</v>
      </c>
      <c r="J639" s="58">
        <v>0</v>
      </c>
      <c r="K639" s="58">
        <v>0</v>
      </c>
      <c r="L639" s="58">
        <v>0</v>
      </c>
      <c r="M639" s="58">
        <v>0</v>
      </c>
      <c r="N639" s="58">
        <v>300</v>
      </c>
      <c r="O639" s="58">
        <v>0</v>
      </c>
      <c r="P639" s="58">
        <v>0</v>
      </c>
      <c r="Q639" s="58">
        <f>IFERROR(INDEX(怪物属性参数!AD:AD,MATCH(主线怪物!E639,怪物属性参数!Q:Q,0)),IF(MOD(A639,2)=0,1303015,1301001))</f>
        <v>1303001</v>
      </c>
      <c r="R639" s="15"/>
      <c r="S639" s="58" t="str">
        <f t="shared" si="40"/>
        <v>0</v>
      </c>
      <c r="T639" s="58">
        <f>IFERROR(INDEX(怪物属性参数!AA:AA,MATCH(主线怪物!E639,怪物属性参数!Q:Q,0)),"0")</f>
        <v>6</v>
      </c>
      <c r="U639" s="58">
        <f>IFERROR(INDEX(怪物属性参数!AB:AB,MATCH(主线怪物!E639,怪物属性参数!Q:Q,0)),"999")</f>
        <v>999</v>
      </c>
      <c r="V639" s="58">
        <f>IFERROR(INDEX(怪物属性参数!AC:AC,MATCH(主线怪物!E639,怪物属性参数!Q:Q,0)),"0")</f>
        <v>1</v>
      </c>
      <c r="W639" s="58" t="str">
        <f t="shared" si="41"/>
        <v>关羽</v>
      </c>
    </row>
    <row r="640" spans="1:23" ht="16.5" x14ac:dyDescent="0.2">
      <c r="A640" s="58">
        <f t="shared" si="42"/>
        <v>10637</v>
      </c>
      <c r="B640" s="58">
        <v>4</v>
      </c>
      <c r="C640" s="58">
        <f>C634+1</f>
        <v>2</v>
      </c>
      <c r="D640" s="58" t="s">
        <v>39</v>
      </c>
      <c r="E640" s="58" t="str">
        <f>HLOOKUP(D640,主线关卡!$H:$M,MATCH(B640&amp;C640,主线关卡!$A:$A,0),FALSE)</f>
        <v>盖文</v>
      </c>
      <c r="F640" s="58">
        <f>INDEX(主线关卡!D:D,MATCH(主线怪物!B640&amp;主线怪物!C640,主线关卡!A:A,0))</f>
        <v>32</v>
      </c>
      <c r="G640" s="58">
        <f>INDEX(怪物基础属性模板!B:B,MATCH(主线怪物!$F640,怪物基础属性模板!$A:$A,0))*IFERROR(INDEX(怪物属性参数!R:R,MATCH(主线怪物!E640,怪物属性参数!Q:Q,0)),1)</f>
        <v>522</v>
      </c>
      <c r="H640" s="58">
        <f>INDEX(怪物基础属性模板!C:C,MATCH(主线怪物!$F640,怪物基础属性模板!$A:$A,0))*IFERROR(INDEX(怪物属性参数!R:R,MATCH(主线怪物!E640,怪物属性参数!R:R,0)),1)</f>
        <v>230</v>
      </c>
      <c r="I640" s="58">
        <f>INT(INDEX(怪物基础属性模板!D:D,MATCH(主线怪物!$F640,怪物基础属性模板!$A:$A,0))*IFERROR(INDEX(怪物属性参数!R:R,MATCH(主线怪物!E640,怪物属性参数!S:S,0)),1)*INDEX(主线关卡!E:E,MATCH(主线怪物!B640&amp;主线怪物!C640,主线关卡!A:A,0)))</f>
        <v>2910</v>
      </c>
      <c r="J640" s="58">
        <v>0</v>
      </c>
      <c r="K640" s="58">
        <v>0</v>
      </c>
      <c r="L640" s="58">
        <v>0</v>
      </c>
      <c r="M640" s="58">
        <v>0</v>
      </c>
      <c r="N640" s="58">
        <v>300</v>
      </c>
      <c r="O640" s="58">
        <v>0</v>
      </c>
      <c r="P640" s="58">
        <v>0</v>
      </c>
      <c r="Q640" s="58" t="str">
        <f>IFERROR(INDEX(怪物属性参数!AD:AD,MATCH(主线怪物!E640,怪物属性参数!Q:Q,0)),IF(MOD(A640,2)=0,1303015,1301001))</f>
        <v>1301010#1302010</v>
      </c>
      <c r="R640" s="15"/>
      <c r="S640" s="58">
        <f t="shared" si="40"/>
        <v>10638</v>
      </c>
      <c r="T640" s="58">
        <f>IFERROR(INDEX(怪物属性参数!AA:AA,MATCH(主线怪物!E640,怪物属性参数!Q:Q,0)),"0")</f>
        <v>0</v>
      </c>
      <c r="U640" s="58">
        <f>IFERROR(INDEX(怪物属性参数!AB:AB,MATCH(主线怪物!E640,怪物属性参数!Q:Q,0)),"999")</f>
        <v>999</v>
      </c>
      <c r="V640" s="58">
        <f>IFERROR(INDEX(怪物属性参数!AC:AC,MATCH(主线怪物!E640,怪物属性参数!Q:Q,0)),"0")</f>
        <v>0</v>
      </c>
      <c r="W640" s="58" t="str">
        <f t="shared" si="41"/>
        <v>盖文</v>
      </c>
    </row>
    <row r="641" spans="1:23" ht="16.5" x14ac:dyDescent="0.2">
      <c r="A641" s="58">
        <f t="shared" si="42"/>
        <v>10638</v>
      </c>
      <c r="B641" s="58">
        <v>4</v>
      </c>
      <c r="C641" s="58">
        <f t="shared" ref="C641:C704" si="44">C635+1</f>
        <v>2</v>
      </c>
      <c r="D641" s="58" t="s">
        <v>36</v>
      </c>
      <c r="E641" s="58" t="str">
        <f>HLOOKUP(D641,主线关卡!$H:$M,MATCH(B641&amp;C641,主线关卡!$A:$A,0),FALSE)</f>
        <v>西方龙</v>
      </c>
      <c r="F641" s="58">
        <f>INDEX(主线关卡!D:D,MATCH(主线怪物!B641&amp;主线怪物!C641,主线关卡!A:A,0))</f>
        <v>32</v>
      </c>
      <c r="G641" s="58">
        <f>INDEX(怪物基础属性模板!B:B,MATCH(主线怪物!$F641,怪物基础属性模板!$A:$A,0))*IFERROR(INDEX(怪物属性参数!R:R,MATCH(主线怪物!E641,怪物属性参数!Q:Q,0)),1)</f>
        <v>522</v>
      </c>
      <c r="H641" s="58">
        <f>INDEX(怪物基础属性模板!C:C,MATCH(主线怪物!$F641,怪物基础属性模板!$A:$A,0))*IFERROR(INDEX(怪物属性参数!R:R,MATCH(主线怪物!E641,怪物属性参数!R:R,0)),1)</f>
        <v>230</v>
      </c>
      <c r="I641" s="58">
        <f>INT(INDEX(怪物基础属性模板!D:D,MATCH(主线怪物!$F641,怪物基础属性模板!$A:$A,0))*IFERROR(INDEX(怪物属性参数!R:R,MATCH(主线怪物!E641,怪物属性参数!S:S,0)),1)*INDEX(主线关卡!E:E,MATCH(主线怪物!B641&amp;主线怪物!C641,主线关卡!A:A,0)))</f>
        <v>2910</v>
      </c>
      <c r="J641" s="58">
        <v>0</v>
      </c>
      <c r="K641" s="58">
        <v>0</v>
      </c>
      <c r="L641" s="58">
        <v>0</v>
      </c>
      <c r="M641" s="58">
        <v>0</v>
      </c>
      <c r="N641" s="58">
        <v>300</v>
      </c>
      <c r="O641" s="58">
        <v>0</v>
      </c>
      <c r="P641" s="58">
        <v>0</v>
      </c>
      <c r="Q641" s="58">
        <f>IFERROR(INDEX(怪物属性参数!AD:AD,MATCH(主线怪物!E641,怪物属性参数!Q:Q,0)),IF(MOD(A641,2)=0,1303015,1301001))</f>
        <v>1303016</v>
      </c>
      <c r="R641" s="15"/>
      <c r="S641" s="58" t="str">
        <f t="shared" si="40"/>
        <v>0</v>
      </c>
      <c r="T641" s="58">
        <f>IFERROR(INDEX(怪物属性参数!AA:AA,MATCH(主线怪物!E641,怪物属性参数!Q:Q,0)),"0")</f>
        <v>4</v>
      </c>
      <c r="U641" s="58">
        <f>IFERROR(INDEX(怪物属性参数!AB:AB,MATCH(主线怪物!E641,怪物属性参数!Q:Q,0)),"999")</f>
        <v>999</v>
      </c>
      <c r="V641" s="58">
        <f>IFERROR(INDEX(怪物属性参数!AC:AC,MATCH(主线怪物!E641,怪物属性参数!Q:Q,0)),"0")</f>
        <v>2</v>
      </c>
      <c r="W641" s="58" t="str">
        <f t="shared" si="41"/>
        <v>西方龙</v>
      </c>
    </row>
    <row r="642" spans="1:23" ht="16.5" x14ac:dyDescent="0.2">
      <c r="A642" s="58">
        <f t="shared" si="42"/>
        <v>10639</v>
      </c>
      <c r="B642" s="58">
        <v>4</v>
      </c>
      <c r="C642" s="58">
        <f t="shared" si="44"/>
        <v>2</v>
      </c>
      <c r="D642" s="58" t="s">
        <v>40</v>
      </c>
      <c r="E642" s="58" t="str">
        <f>HLOOKUP(D642,主线关卡!$H:$M,MATCH(B642&amp;C642,主线关卡!$A:$A,0),FALSE)</f>
        <v>刘羽禅</v>
      </c>
      <c r="F642" s="58">
        <f>INDEX(主线关卡!D:D,MATCH(主线怪物!B642&amp;主线怪物!C642,主线关卡!A:A,0))</f>
        <v>32</v>
      </c>
      <c r="G642" s="58">
        <f>INDEX(怪物基础属性模板!B:B,MATCH(主线怪物!$F642,怪物基础属性模板!$A:$A,0))*IFERROR(INDEX(怪物属性参数!R:R,MATCH(主线怪物!E642,怪物属性参数!Q:Q,0)),1)</f>
        <v>522</v>
      </c>
      <c r="H642" s="58">
        <f>INDEX(怪物基础属性模板!C:C,MATCH(主线怪物!$F642,怪物基础属性模板!$A:$A,0))*IFERROR(INDEX(怪物属性参数!R:R,MATCH(主线怪物!E642,怪物属性参数!R:R,0)),1)</f>
        <v>230</v>
      </c>
      <c r="I642" s="58">
        <f>INT(INDEX(怪物基础属性模板!D:D,MATCH(主线怪物!$F642,怪物基础属性模板!$A:$A,0))*IFERROR(INDEX(怪物属性参数!R:R,MATCH(主线怪物!E642,怪物属性参数!S:S,0)),1)*INDEX(主线关卡!E:E,MATCH(主线怪物!B642&amp;主线怪物!C642,主线关卡!A:A,0)))</f>
        <v>2910</v>
      </c>
      <c r="J642" s="58">
        <v>0</v>
      </c>
      <c r="K642" s="58">
        <v>0</v>
      </c>
      <c r="L642" s="58">
        <v>0</v>
      </c>
      <c r="M642" s="58">
        <v>0</v>
      </c>
      <c r="N642" s="58">
        <v>300</v>
      </c>
      <c r="O642" s="58">
        <v>0</v>
      </c>
      <c r="P642" s="58">
        <v>0</v>
      </c>
      <c r="Q642" s="58" t="str">
        <f>IFERROR(INDEX(怪物属性参数!AD:AD,MATCH(主线怪物!E642,怪物属性参数!Q:Q,0)),IF(MOD(A642,2)=0,1303015,1301001))</f>
        <v>1301005#1302005</v>
      </c>
      <c r="R642" s="15"/>
      <c r="S642" s="58">
        <f t="shared" si="40"/>
        <v>10640</v>
      </c>
      <c r="T642" s="58">
        <f>IFERROR(INDEX(怪物属性参数!AA:AA,MATCH(主线怪物!E642,怪物属性参数!Q:Q,0)),"0")</f>
        <v>0</v>
      </c>
      <c r="U642" s="58">
        <f>IFERROR(INDEX(怪物属性参数!AB:AB,MATCH(主线怪物!E642,怪物属性参数!Q:Q,0)),"999")</f>
        <v>999</v>
      </c>
      <c r="V642" s="58">
        <f>IFERROR(INDEX(怪物属性参数!AC:AC,MATCH(主线怪物!E642,怪物属性参数!Q:Q,0)),"0")</f>
        <v>0</v>
      </c>
      <c r="W642" s="58" t="str">
        <f t="shared" si="41"/>
        <v>刘羽禅</v>
      </c>
    </row>
    <row r="643" spans="1:23" ht="16.5" x14ac:dyDescent="0.2">
      <c r="A643" s="58">
        <f t="shared" si="42"/>
        <v>10640</v>
      </c>
      <c r="B643" s="58">
        <v>4</v>
      </c>
      <c r="C643" s="58">
        <f t="shared" si="44"/>
        <v>2</v>
      </c>
      <c r="D643" s="58" t="s">
        <v>37</v>
      </c>
      <c r="E643" s="58" t="str">
        <f>HLOOKUP(D643,主线关卡!$H:$M,MATCH(B643&amp;C643,主线关卡!$A:$A,0),FALSE)</f>
        <v>张飞</v>
      </c>
      <c r="F643" s="58">
        <f>INDEX(主线关卡!D:D,MATCH(主线怪物!B643&amp;主线怪物!C643,主线关卡!A:A,0))</f>
        <v>32</v>
      </c>
      <c r="G643" s="58">
        <f>INDEX(怪物基础属性模板!B:B,MATCH(主线怪物!$F643,怪物基础属性模板!$A:$A,0))*IFERROR(INDEX(怪物属性参数!R:R,MATCH(主线怪物!E643,怪物属性参数!Q:Q,0)),1)</f>
        <v>522</v>
      </c>
      <c r="H643" s="58">
        <f>INDEX(怪物基础属性模板!C:C,MATCH(主线怪物!$F643,怪物基础属性模板!$A:$A,0))*IFERROR(INDEX(怪物属性参数!R:R,MATCH(主线怪物!E643,怪物属性参数!R:R,0)),1)</f>
        <v>230</v>
      </c>
      <c r="I643" s="58">
        <f>INT(INDEX(怪物基础属性模板!D:D,MATCH(主线怪物!$F643,怪物基础属性模板!$A:$A,0))*IFERROR(INDEX(怪物属性参数!R:R,MATCH(主线怪物!E643,怪物属性参数!S:S,0)),1)*INDEX(主线关卡!E:E,MATCH(主线怪物!B643&amp;主线怪物!C643,主线关卡!A:A,0)))</f>
        <v>2910</v>
      </c>
      <c r="J643" s="58">
        <v>0</v>
      </c>
      <c r="K643" s="58">
        <v>0</v>
      </c>
      <c r="L643" s="58">
        <v>0</v>
      </c>
      <c r="M643" s="58">
        <v>0</v>
      </c>
      <c r="N643" s="58">
        <v>300</v>
      </c>
      <c r="O643" s="58">
        <v>0</v>
      </c>
      <c r="P643" s="58">
        <v>0</v>
      </c>
      <c r="Q643" s="58">
        <f>IFERROR(INDEX(怪物属性参数!AD:AD,MATCH(主线怪物!E643,怪物属性参数!Q:Q,0)),IF(MOD(A643,2)=0,1303015,1301001))</f>
        <v>1303011</v>
      </c>
      <c r="R643" s="15"/>
      <c r="S643" s="58" t="str">
        <f t="shared" si="40"/>
        <v>0</v>
      </c>
      <c r="T643" s="58">
        <f>IFERROR(INDEX(怪物属性参数!AA:AA,MATCH(主线怪物!E643,怪物属性参数!Q:Q,0)),"0")</f>
        <v>4</v>
      </c>
      <c r="U643" s="58">
        <f>IFERROR(INDEX(怪物属性参数!AB:AB,MATCH(主线怪物!E643,怪物属性参数!Q:Q,0)),"999")</f>
        <v>999</v>
      </c>
      <c r="V643" s="58">
        <f>IFERROR(INDEX(怪物属性参数!AC:AC,MATCH(主线怪物!E643,怪物属性参数!Q:Q,0)),"0")</f>
        <v>2</v>
      </c>
      <c r="W643" s="58" t="str">
        <f t="shared" si="41"/>
        <v>张飞</v>
      </c>
    </row>
    <row r="644" spans="1:23" ht="16.5" x14ac:dyDescent="0.2">
      <c r="A644" s="58">
        <f t="shared" si="42"/>
        <v>10641</v>
      </c>
      <c r="B644" s="58">
        <v>4</v>
      </c>
      <c r="C644" s="58">
        <f t="shared" si="44"/>
        <v>2</v>
      </c>
      <c r="D644" s="58" t="s">
        <v>41</v>
      </c>
      <c r="E644" s="58" t="str">
        <f>HLOOKUP(D644,主线关卡!$H:$M,MATCH(B644&amp;C644,主线关卡!$A:$A,0),FALSE)</f>
        <v>曹玄亮</v>
      </c>
      <c r="F644" s="58">
        <f>INDEX(主线关卡!D:D,MATCH(主线怪物!B644&amp;主线怪物!C644,主线关卡!A:A,0))</f>
        <v>32</v>
      </c>
      <c r="G644" s="58">
        <f>INDEX(怪物基础属性模板!B:B,MATCH(主线怪物!$F644,怪物基础属性模板!$A:$A,0))*IFERROR(INDEX(怪物属性参数!R:R,MATCH(主线怪物!E644,怪物属性参数!Q:Q,0)),1)</f>
        <v>522</v>
      </c>
      <c r="H644" s="58">
        <f>INDEX(怪物基础属性模板!C:C,MATCH(主线怪物!$F644,怪物基础属性模板!$A:$A,0))*IFERROR(INDEX(怪物属性参数!R:R,MATCH(主线怪物!E644,怪物属性参数!R:R,0)),1)</f>
        <v>230</v>
      </c>
      <c r="I644" s="58">
        <f>INT(INDEX(怪物基础属性模板!D:D,MATCH(主线怪物!$F644,怪物基础属性模板!$A:$A,0))*IFERROR(INDEX(怪物属性参数!R:R,MATCH(主线怪物!E644,怪物属性参数!S:S,0)),1)*INDEX(主线关卡!E:E,MATCH(主线怪物!B644&amp;主线怪物!C644,主线关卡!A:A,0)))</f>
        <v>2910</v>
      </c>
      <c r="J644" s="58">
        <v>0</v>
      </c>
      <c r="K644" s="58">
        <v>0</v>
      </c>
      <c r="L644" s="58">
        <v>0</v>
      </c>
      <c r="M644" s="58">
        <v>0</v>
      </c>
      <c r="N644" s="58">
        <v>300</v>
      </c>
      <c r="O644" s="58">
        <v>0</v>
      </c>
      <c r="P644" s="58">
        <v>0</v>
      </c>
      <c r="Q644" s="58" t="str">
        <f>IFERROR(INDEX(怪物属性参数!AD:AD,MATCH(主线怪物!E644,怪物属性参数!Q:Q,0)),IF(MOD(A644,2)=0,1303015,1301001))</f>
        <v>1301002#1302002</v>
      </c>
      <c r="R644" s="15"/>
      <c r="S644" s="58">
        <f t="shared" si="40"/>
        <v>10642</v>
      </c>
      <c r="T644" s="58">
        <f>IFERROR(INDEX(怪物属性参数!AA:AA,MATCH(主线怪物!E644,怪物属性参数!Q:Q,0)),"0")</f>
        <v>0</v>
      </c>
      <c r="U644" s="58">
        <f>IFERROR(INDEX(怪物属性参数!AB:AB,MATCH(主线怪物!E644,怪物属性参数!Q:Q,0)),"999")</f>
        <v>999</v>
      </c>
      <c r="V644" s="58">
        <f>IFERROR(INDEX(怪物属性参数!AC:AC,MATCH(主线怪物!E644,怪物属性参数!Q:Q,0)),"0")</f>
        <v>0</v>
      </c>
      <c r="W644" s="58" t="str">
        <f t="shared" si="41"/>
        <v>曹玄亮</v>
      </c>
    </row>
    <row r="645" spans="1:23" ht="16.5" x14ac:dyDescent="0.2">
      <c r="A645" s="58">
        <f t="shared" si="42"/>
        <v>10642</v>
      </c>
      <c r="B645" s="58">
        <v>4</v>
      </c>
      <c r="C645" s="58">
        <f t="shared" si="44"/>
        <v>2</v>
      </c>
      <c r="D645" s="58" t="s">
        <v>38</v>
      </c>
      <c r="E645" s="58" t="str">
        <f>HLOOKUP(D645,主线关卡!$H:$M,MATCH(B645&amp;C645,主线关卡!$A:$A,0),FALSE)</f>
        <v>唐流雨</v>
      </c>
      <c r="F645" s="58">
        <f>INDEX(主线关卡!D:D,MATCH(主线怪物!B645&amp;主线怪物!C645,主线关卡!A:A,0))</f>
        <v>32</v>
      </c>
      <c r="G645" s="58">
        <f>INDEX(怪物基础属性模板!B:B,MATCH(主线怪物!$F645,怪物基础属性模板!$A:$A,0))*IFERROR(INDEX(怪物属性参数!R:R,MATCH(主线怪物!E645,怪物属性参数!Q:Q,0)),1)</f>
        <v>522</v>
      </c>
      <c r="H645" s="58">
        <f>INDEX(怪物基础属性模板!C:C,MATCH(主线怪物!$F645,怪物基础属性模板!$A:$A,0))*IFERROR(INDEX(怪物属性参数!R:R,MATCH(主线怪物!E645,怪物属性参数!R:R,0)),1)</f>
        <v>230</v>
      </c>
      <c r="I645" s="58">
        <f>INT(INDEX(怪物基础属性模板!D:D,MATCH(主线怪物!$F645,怪物基础属性模板!$A:$A,0))*IFERROR(INDEX(怪物属性参数!R:R,MATCH(主线怪物!E645,怪物属性参数!S:S,0)),1)*INDEX(主线关卡!E:E,MATCH(主线怪物!B645&amp;主线怪物!C645,主线关卡!A:A,0)))</f>
        <v>2910</v>
      </c>
      <c r="J645" s="58">
        <v>0</v>
      </c>
      <c r="K645" s="58">
        <v>0</v>
      </c>
      <c r="L645" s="58">
        <v>0</v>
      </c>
      <c r="M645" s="58">
        <v>0</v>
      </c>
      <c r="N645" s="58">
        <v>300</v>
      </c>
      <c r="O645" s="58">
        <v>0</v>
      </c>
      <c r="P645" s="58">
        <v>0</v>
      </c>
      <c r="Q645" s="58">
        <f>IFERROR(INDEX(怪物属性参数!AD:AD,MATCH(主线怪物!E645,怪物属性参数!Q:Q,0)),IF(MOD(A645,2)=0,1303015,1301001))</f>
        <v>1303004</v>
      </c>
      <c r="R645" s="15"/>
      <c r="S645" s="58" t="str">
        <f t="shared" ref="S645:S708" si="45">IF(MOD(A645,2)=0,"0",IF(E646="","0",A646))</f>
        <v>0</v>
      </c>
      <c r="T645" s="58">
        <f>IFERROR(INDEX(怪物属性参数!AA:AA,MATCH(主线怪物!E645,怪物属性参数!Q:Q,0)),"0")</f>
        <v>4</v>
      </c>
      <c r="U645" s="58">
        <f>IFERROR(INDEX(怪物属性参数!AB:AB,MATCH(主线怪物!E645,怪物属性参数!Q:Q,0)),"999")</f>
        <v>999</v>
      </c>
      <c r="V645" s="58">
        <f>IFERROR(INDEX(怪物属性参数!AC:AC,MATCH(主线怪物!E645,怪物属性参数!Q:Q,0)),"0")</f>
        <v>1</v>
      </c>
      <c r="W645" s="58" t="str">
        <f t="shared" ref="W645:W708" si="46">IF(OR(E645=0,E645="")=TRUE,IF(MOD(A645,2)=0,"于禁","常服曹焱兵"),E645)</f>
        <v>唐流雨</v>
      </c>
    </row>
    <row r="646" spans="1:23" ht="16.5" x14ac:dyDescent="0.2">
      <c r="A646" s="58">
        <f t="shared" si="42"/>
        <v>10643</v>
      </c>
      <c r="B646" s="58">
        <v>4</v>
      </c>
      <c r="C646" s="58">
        <f t="shared" si="44"/>
        <v>3</v>
      </c>
      <c r="D646" s="58" t="s">
        <v>39</v>
      </c>
      <c r="E646" s="58" t="str">
        <f>HLOOKUP(D646,主线关卡!$H:$M,MATCH(B646&amp;C646,主线关卡!$A:$A,0),FALSE)</f>
        <v/>
      </c>
      <c r="F646" s="58">
        <f>INDEX(主线关卡!D:D,MATCH(主线怪物!B646&amp;主线怪物!C646,主线关卡!A:A,0))</f>
        <v>33</v>
      </c>
      <c r="G646" s="58">
        <f>INDEX(怪物基础属性模板!B:B,MATCH(主线怪物!$F646,怪物基础属性模板!$A:$A,0))*IFERROR(INDEX(怪物属性参数!R:R,MATCH(主线怪物!E646,怪物属性参数!Q:Q,0)),1)</f>
        <v>542</v>
      </c>
      <c r="H646" s="58">
        <f>INDEX(怪物基础属性模板!C:C,MATCH(主线怪物!$F646,怪物基础属性模板!$A:$A,0))*IFERROR(INDEX(怪物属性参数!R:R,MATCH(主线怪物!E646,怪物属性参数!R:R,0)),1)</f>
        <v>240</v>
      </c>
      <c r="I646" s="58">
        <f>INT(INDEX(怪物基础属性模板!D:D,MATCH(主线怪物!$F646,怪物基础属性模板!$A:$A,0))*IFERROR(INDEX(怪物属性参数!R:R,MATCH(主线怪物!E646,怪物属性参数!S:S,0)),1)*INDEX(主线关卡!E:E,MATCH(主线怪物!B646&amp;主线怪物!C646,主线关卡!A:A,0)))</f>
        <v>3010</v>
      </c>
      <c r="J646" s="58">
        <v>0</v>
      </c>
      <c r="K646" s="58">
        <v>0</v>
      </c>
      <c r="L646" s="58">
        <v>0</v>
      </c>
      <c r="M646" s="58">
        <v>0</v>
      </c>
      <c r="N646" s="58">
        <v>300</v>
      </c>
      <c r="O646" s="58">
        <v>0</v>
      </c>
      <c r="P646" s="58">
        <v>0</v>
      </c>
      <c r="Q646" s="58">
        <f>IFERROR(INDEX(怪物属性参数!AD:AD,MATCH(主线怪物!E646,怪物属性参数!Q:Q,0)),IF(MOD(A646,2)=0,1303015,1301001))</f>
        <v>1301001</v>
      </c>
      <c r="R646" s="15"/>
      <c r="S646" s="58" t="str">
        <f t="shared" si="45"/>
        <v>0</v>
      </c>
      <c r="T646" s="58" t="str">
        <f>IFERROR(INDEX(怪物属性参数!AA:AA,MATCH(主线怪物!E646,怪物属性参数!Q:Q,0)),"0")</f>
        <v>0</v>
      </c>
      <c r="U646" s="58" t="str">
        <f>IFERROR(INDEX(怪物属性参数!AB:AB,MATCH(主线怪物!E646,怪物属性参数!Q:Q,0)),"999")</f>
        <v>999</v>
      </c>
      <c r="V646" s="58" t="str">
        <f>IFERROR(INDEX(怪物属性参数!AC:AC,MATCH(主线怪物!E646,怪物属性参数!Q:Q,0)),"0")</f>
        <v>0</v>
      </c>
      <c r="W646" s="58" t="str">
        <f t="shared" si="46"/>
        <v>常服曹焱兵</v>
      </c>
    </row>
    <row r="647" spans="1:23" ht="16.5" x14ac:dyDescent="0.2">
      <c r="A647" s="58">
        <f t="shared" ref="A647:A710" si="47">A646+1</f>
        <v>10644</v>
      </c>
      <c r="B647" s="58">
        <v>4</v>
      </c>
      <c r="C647" s="58">
        <f t="shared" si="44"/>
        <v>3</v>
      </c>
      <c r="D647" s="58" t="s">
        <v>36</v>
      </c>
      <c r="E647" s="58" t="str">
        <f>HLOOKUP(D647,主线关卡!$H:$M,MATCH(B647&amp;C647,主线关卡!$A:$A,0),FALSE)</f>
        <v/>
      </c>
      <c r="F647" s="58">
        <f>INDEX(主线关卡!D:D,MATCH(主线怪物!B647&amp;主线怪物!C647,主线关卡!A:A,0))</f>
        <v>33</v>
      </c>
      <c r="G647" s="58">
        <f>INDEX(怪物基础属性模板!B:B,MATCH(主线怪物!$F647,怪物基础属性模板!$A:$A,0))*IFERROR(INDEX(怪物属性参数!R:R,MATCH(主线怪物!E647,怪物属性参数!Q:Q,0)),1)</f>
        <v>542</v>
      </c>
      <c r="H647" s="58">
        <f>INDEX(怪物基础属性模板!C:C,MATCH(主线怪物!$F647,怪物基础属性模板!$A:$A,0))*IFERROR(INDEX(怪物属性参数!R:R,MATCH(主线怪物!E647,怪物属性参数!R:R,0)),1)</f>
        <v>240</v>
      </c>
      <c r="I647" s="58">
        <f>INT(INDEX(怪物基础属性模板!D:D,MATCH(主线怪物!$F647,怪物基础属性模板!$A:$A,0))*IFERROR(INDEX(怪物属性参数!R:R,MATCH(主线怪物!E647,怪物属性参数!S:S,0)),1)*INDEX(主线关卡!E:E,MATCH(主线怪物!B647&amp;主线怪物!C647,主线关卡!A:A,0)))</f>
        <v>3010</v>
      </c>
      <c r="J647" s="58">
        <v>0</v>
      </c>
      <c r="K647" s="58">
        <v>0</v>
      </c>
      <c r="L647" s="58">
        <v>0</v>
      </c>
      <c r="M647" s="58">
        <v>0</v>
      </c>
      <c r="N647" s="58">
        <v>300</v>
      </c>
      <c r="O647" s="58">
        <v>0</v>
      </c>
      <c r="P647" s="58">
        <v>0</v>
      </c>
      <c r="Q647" s="58">
        <f>IFERROR(INDEX(怪物属性参数!AD:AD,MATCH(主线怪物!E647,怪物属性参数!Q:Q,0)),IF(MOD(A647,2)=0,1303015,1301001))</f>
        <v>1303015</v>
      </c>
      <c r="R647" s="15"/>
      <c r="S647" s="58" t="str">
        <f t="shared" si="45"/>
        <v>0</v>
      </c>
      <c r="T647" s="58" t="str">
        <f>IFERROR(INDEX(怪物属性参数!AA:AA,MATCH(主线怪物!E647,怪物属性参数!Q:Q,0)),"0")</f>
        <v>0</v>
      </c>
      <c r="U647" s="58" t="str">
        <f>IFERROR(INDEX(怪物属性参数!AB:AB,MATCH(主线怪物!E647,怪物属性参数!Q:Q,0)),"999")</f>
        <v>999</v>
      </c>
      <c r="V647" s="58" t="str">
        <f>IFERROR(INDEX(怪物属性参数!AC:AC,MATCH(主线怪物!E647,怪物属性参数!Q:Q,0)),"0")</f>
        <v>0</v>
      </c>
      <c r="W647" s="58" t="str">
        <f t="shared" si="46"/>
        <v>于禁</v>
      </c>
    </row>
    <row r="648" spans="1:23" ht="16.5" x14ac:dyDescent="0.2">
      <c r="A648" s="58">
        <f t="shared" si="47"/>
        <v>10645</v>
      </c>
      <c r="B648" s="58">
        <v>4</v>
      </c>
      <c r="C648" s="58">
        <f t="shared" si="44"/>
        <v>3</v>
      </c>
      <c r="D648" s="58" t="s">
        <v>40</v>
      </c>
      <c r="E648" s="58" t="str">
        <f>HLOOKUP(D648,主线关卡!$H:$M,MATCH(B648&amp;C648,主线关卡!$A:$A,0),FALSE)</f>
        <v/>
      </c>
      <c r="F648" s="58">
        <f>INDEX(主线关卡!D:D,MATCH(主线怪物!B648&amp;主线怪物!C648,主线关卡!A:A,0))</f>
        <v>33</v>
      </c>
      <c r="G648" s="58">
        <f>INDEX(怪物基础属性模板!B:B,MATCH(主线怪物!$F648,怪物基础属性模板!$A:$A,0))*IFERROR(INDEX(怪物属性参数!R:R,MATCH(主线怪物!E648,怪物属性参数!Q:Q,0)),1)</f>
        <v>542</v>
      </c>
      <c r="H648" s="58">
        <f>INDEX(怪物基础属性模板!C:C,MATCH(主线怪物!$F648,怪物基础属性模板!$A:$A,0))*IFERROR(INDEX(怪物属性参数!R:R,MATCH(主线怪物!E648,怪物属性参数!R:R,0)),1)</f>
        <v>240</v>
      </c>
      <c r="I648" s="58">
        <f>INT(INDEX(怪物基础属性模板!D:D,MATCH(主线怪物!$F648,怪物基础属性模板!$A:$A,0))*IFERROR(INDEX(怪物属性参数!R:R,MATCH(主线怪物!E648,怪物属性参数!S:S,0)),1)*INDEX(主线关卡!E:E,MATCH(主线怪物!B648&amp;主线怪物!C648,主线关卡!A:A,0)))</f>
        <v>3010</v>
      </c>
      <c r="J648" s="58">
        <v>0</v>
      </c>
      <c r="K648" s="58">
        <v>0</v>
      </c>
      <c r="L648" s="58">
        <v>0</v>
      </c>
      <c r="M648" s="58">
        <v>0</v>
      </c>
      <c r="N648" s="58">
        <v>300</v>
      </c>
      <c r="O648" s="58">
        <v>0</v>
      </c>
      <c r="P648" s="58">
        <v>0</v>
      </c>
      <c r="Q648" s="58">
        <f>IFERROR(INDEX(怪物属性参数!AD:AD,MATCH(主线怪物!E648,怪物属性参数!Q:Q,0)),IF(MOD(A648,2)=0,1303015,1301001))</f>
        <v>1301001</v>
      </c>
      <c r="R648" s="15"/>
      <c r="S648" s="58" t="str">
        <f t="shared" si="45"/>
        <v>0</v>
      </c>
      <c r="T648" s="58" t="str">
        <f>IFERROR(INDEX(怪物属性参数!AA:AA,MATCH(主线怪物!E648,怪物属性参数!Q:Q,0)),"0")</f>
        <v>0</v>
      </c>
      <c r="U648" s="58" t="str">
        <f>IFERROR(INDEX(怪物属性参数!AB:AB,MATCH(主线怪物!E648,怪物属性参数!Q:Q,0)),"999")</f>
        <v>999</v>
      </c>
      <c r="V648" s="58" t="str">
        <f>IFERROR(INDEX(怪物属性参数!AC:AC,MATCH(主线怪物!E648,怪物属性参数!Q:Q,0)),"0")</f>
        <v>0</v>
      </c>
      <c r="W648" s="58" t="str">
        <f t="shared" si="46"/>
        <v>常服曹焱兵</v>
      </c>
    </row>
    <row r="649" spans="1:23" ht="16.5" x14ac:dyDescent="0.2">
      <c r="A649" s="58">
        <f t="shared" si="47"/>
        <v>10646</v>
      </c>
      <c r="B649" s="58">
        <v>4</v>
      </c>
      <c r="C649" s="58">
        <f t="shared" si="44"/>
        <v>3</v>
      </c>
      <c r="D649" s="58" t="s">
        <v>37</v>
      </c>
      <c r="E649" s="58" t="str">
        <f>HLOOKUP(D649,主线关卡!$H:$M,MATCH(B649&amp;C649,主线关卡!$A:$A,0),FALSE)</f>
        <v/>
      </c>
      <c r="F649" s="58">
        <f>INDEX(主线关卡!D:D,MATCH(主线怪物!B649&amp;主线怪物!C649,主线关卡!A:A,0))</f>
        <v>33</v>
      </c>
      <c r="G649" s="58">
        <f>INDEX(怪物基础属性模板!B:B,MATCH(主线怪物!$F649,怪物基础属性模板!$A:$A,0))*IFERROR(INDEX(怪物属性参数!R:R,MATCH(主线怪物!E649,怪物属性参数!Q:Q,0)),1)</f>
        <v>542</v>
      </c>
      <c r="H649" s="58">
        <f>INDEX(怪物基础属性模板!C:C,MATCH(主线怪物!$F649,怪物基础属性模板!$A:$A,0))*IFERROR(INDEX(怪物属性参数!R:R,MATCH(主线怪物!E649,怪物属性参数!R:R,0)),1)</f>
        <v>240</v>
      </c>
      <c r="I649" s="58">
        <f>INT(INDEX(怪物基础属性模板!D:D,MATCH(主线怪物!$F649,怪物基础属性模板!$A:$A,0))*IFERROR(INDEX(怪物属性参数!R:R,MATCH(主线怪物!E649,怪物属性参数!S:S,0)),1)*INDEX(主线关卡!E:E,MATCH(主线怪物!B649&amp;主线怪物!C649,主线关卡!A:A,0)))</f>
        <v>3010</v>
      </c>
      <c r="J649" s="58">
        <v>0</v>
      </c>
      <c r="K649" s="58">
        <v>0</v>
      </c>
      <c r="L649" s="58">
        <v>0</v>
      </c>
      <c r="M649" s="58">
        <v>0</v>
      </c>
      <c r="N649" s="58">
        <v>300</v>
      </c>
      <c r="O649" s="58">
        <v>0</v>
      </c>
      <c r="P649" s="58">
        <v>0</v>
      </c>
      <c r="Q649" s="58">
        <f>IFERROR(INDEX(怪物属性参数!AD:AD,MATCH(主线怪物!E649,怪物属性参数!Q:Q,0)),IF(MOD(A649,2)=0,1303015,1301001))</f>
        <v>1303015</v>
      </c>
      <c r="R649" s="15"/>
      <c r="S649" s="58" t="str">
        <f t="shared" si="45"/>
        <v>0</v>
      </c>
      <c r="T649" s="58" t="str">
        <f>IFERROR(INDEX(怪物属性参数!AA:AA,MATCH(主线怪物!E649,怪物属性参数!Q:Q,0)),"0")</f>
        <v>0</v>
      </c>
      <c r="U649" s="58" t="str">
        <f>IFERROR(INDEX(怪物属性参数!AB:AB,MATCH(主线怪物!E649,怪物属性参数!Q:Q,0)),"999")</f>
        <v>999</v>
      </c>
      <c r="V649" s="58" t="str">
        <f>IFERROR(INDEX(怪物属性参数!AC:AC,MATCH(主线怪物!E649,怪物属性参数!Q:Q,0)),"0")</f>
        <v>0</v>
      </c>
      <c r="W649" s="58" t="str">
        <f t="shared" si="46"/>
        <v>于禁</v>
      </c>
    </row>
    <row r="650" spans="1:23" ht="16.5" x14ac:dyDescent="0.2">
      <c r="A650" s="58">
        <f t="shared" si="47"/>
        <v>10647</v>
      </c>
      <c r="B650" s="58">
        <v>4</v>
      </c>
      <c r="C650" s="58">
        <f t="shared" si="44"/>
        <v>3</v>
      </c>
      <c r="D650" s="58" t="s">
        <v>41</v>
      </c>
      <c r="E650" s="58" t="str">
        <f>HLOOKUP(D650,主线关卡!$H:$M,MATCH(B650&amp;C650,主线关卡!$A:$A,0),FALSE)</f>
        <v/>
      </c>
      <c r="F650" s="58">
        <f>INDEX(主线关卡!D:D,MATCH(主线怪物!B650&amp;主线怪物!C650,主线关卡!A:A,0))</f>
        <v>33</v>
      </c>
      <c r="G650" s="58">
        <f>INDEX(怪物基础属性模板!B:B,MATCH(主线怪物!$F650,怪物基础属性模板!$A:$A,0))*IFERROR(INDEX(怪物属性参数!R:R,MATCH(主线怪物!E650,怪物属性参数!Q:Q,0)),1)</f>
        <v>542</v>
      </c>
      <c r="H650" s="58">
        <f>INDEX(怪物基础属性模板!C:C,MATCH(主线怪物!$F650,怪物基础属性模板!$A:$A,0))*IFERROR(INDEX(怪物属性参数!R:R,MATCH(主线怪物!E650,怪物属性参数!R:R,0)),1)</f>
        <v>240</v>
      </c>
      <c r="I650" s="58">
        <f>INT(INDEX(怪物基础属性模板!D:D,MATCH(主线怪物!$F650,怪物基础属性模板!$A:$A,0))*IFERROR(INDEX(怪物属性参数!R:R,MATCH(主线怪物!E650,怪物属性参数!S:S,0)),1)*INDEX(主线关卡!E:E,MATCH(主线怪物!B650&amp;主线怪物!C650,主线关卡!A:A,0)))</f>
        <v>3010</v>
      </c>
      <c r="J650" s="58">
        <v>0</v>
      </c>
      <c r="K650" s="58">
        <v>0</v>
      </c>
      <c r="L650" s="58">
        <v>0</v>
      </c>
      <c r="M650" s="58">
        <v>0</v>
      </c>
      <c r="N650" s="58">
        <v>300</v>
      </c>
      <c r="O650" s="58">
        <v>0</v>
      </c>
      <c r="P650" s="58">
        <v>0</v>
      </c>
      <c r="Q650" s="58">
        <f>IFERROR(INDEX(怪物属性参数!AD:AD,MATCH(主线怪物!E650,怪物属性参数!Q:Q,0)),IF(MOD(A650,2)=0,1303015,1301001))</f>
        <v>1301001</v>
      </c>
      <c r="R650" s="15"/>
      <c r="S650" s="58" t="str">
        <f t="shared" si="45"/>
        <v>0</v>
      </c>
      <c r="T650" s="58" t="str">
        <f>IFERROR(INDEX(怪物属性参数!AA:AA,MATCH(主线怪物!E650,怪物属性参数!Q:Q,0)),"0")</f>
        <v>0</v>
      </c>
      <c r="U650" s="58" t="str">
        <f>IFERROR(INDEX(怪物属性参数!AB:AB,MATCH(主线怪物!E650,怪物属性参数!Q:Q,0)),"999")</f>
        <v>999</v>
      </c>
      <c r="V650" s="58" t="str">
        <f>IFERROR(INDEX(怪物属性参数!AC:AC,MATCH(主线怪物!E650,怪物属性参数!Q:Q,0)),"0")</f>
        <v>0</v>
      </c>
      <c r="W650" s="58" t="str">
        <f t="shared" si="46"/>
        <v>常服曹焱兵</v>
      </c>
    </row>
    <row r="651" spans="1:23" ht="16.5" x14ac:dyDescent="0.2">
      <c r="A651" s="58">
        <f t="shared" si="47"/>
        <v>10648</v>
      </c>
      <c r="B651" s="58">
        <v>4</v>
      </c>
      <c r="C651" s="58">
        <f t="shared" si="44"/>
        <v>3</v>
      </c>
      <c r="D651" s="58" t="s">
        <v>38</v>
      </c>
      <c r="E651" s="58" t="str">
        <f>HLOOKUP(D651,主线关卡!$H:$M,MATCH(B651&amp;C651,主线关卡!$A:$A,0),FALSE)</f>
        <v/>
      </c>
      <c r="F651" s="58">
        <f>INDEX(主线关卡!D:D,MATCH(主线怪物!B651&amp;主线怪物!C651,主线关卡!A:A,0))</f>
        <v>33</v>
      </c>
      <c r="G651" s="58">
        <f>INDEX(怪物基础属性模板!B:B,MATCH(主线怪物!$F651,怪物基础属性模板!$A:$A,0))*IFERROR(INDEX(怪物属性参数!R:R,MATCH(主线怪物!E651,怪物属性参数!Q:Q,0)),1)</f>
        <v>542</v>
      </c>
      <c r="H651" s="58">
        <f>INDEX(怪物基础属性模板!C:C,MATCH(主线怪物!$F651,怪物基础属性模板!$A:$A,0))*IFERROR(INDEX(怪物属性参数!R:R,MATCH(主线怪物!E651,怪物属性参数!R:R,0)),1)</f>
        <v>240</v>
      </c>
      <c r="I651" s="58">
        <f>INT(INDEX(怪物基础属性模板!D:D,MATCH(主线怪物!$F651,怪物基础属性模板!$A:$A,0))*IFERROR(INDEX(怪物属性参数!R:R,MATCH(主线怪物!E651,怪物属性参数!S:S,0)),1)*INDEX(主线关卡!E:E,MATCH(主线怪物!B651&amp;主线怪物!C651,主线关卡!A:A,0)))</f>
        <v>3010</v>
      </c>
      <c r="J651" s="58">
        <v>0</v>
      </c>
      <c r="K651" s="58">
        <v>0</v>
      </c>
      <c r="L651" s="58">
        <v>0</v>
      </c>
      <c r="M651" s="58">
        <v>0</v>
      </c>
      <c r="N651" s="58">
        <v>300</v>
      </c>
      <c r="O651" s="58">
        <v>0</v>
      </c>
      <c r="P651" s="58">
        <v>0</v>
      </c>
      <c r="Q651" s="58">
        <f>IFERROR(INDEX(怪物属性参数!AD:AD,MATCH(主线怪物!E651,怪物属性参数!Q:Q,0)),IF(MOD(A651,2)=0,1303015,1301001))</f>
        <v>1303015</v>
      </c>
      <c r="R651" s="15"/>
      <c r="S651" s="58" t="str">
        <f t="shared" si="45"/>
        <v>0</v>
      </c>
      <c r="T651" s="58" t="str">
        <f>IFERROR(INDEX(怪物属性参数!AA:AA,MATCH(主线怪物!E651,怪物属性参数!Q:Q,0)),"0")</f>
        <v>0</v>
      </c>
      <c r="U651" s="58" t="str">
        <f>IFERROR(INDEX(怪物属性参数!AB:AB,MATCH(主线怪物!E651,怪物属性参数!Q:Q,0)),"999")</f>
        <v>999</v>
      </c>
      <c r="V651" s="58" t="str">
        <f>IFERROR(INDEX(怪物属性参数!AC:AC,MATCH(主线怪物!E651,怪物属性参数!Q:Q,0)),"0")</f>
        <v>0</v>
      </c>
      <c r="W651" s="58" t="str">
        <f t="shared" si="46"/>
        <v>于禁</v>
      </c>
    </row>
    <row r="652" spans="1:23" ht="16.5" x14ac:dyDescent="0.2">
      <c r="A652" s="58">
        <f t="shared" si="47"/>
        <v>10649</v>
      </c>
      <c r="B652" s="58">
        <v>4</v>
      </c>
      <c r="C652" s="58">
        <f t="shared" si="44"/>
        <v>4</v>
      </c>
      <c r="D652" s="58" t="s">
        <v>39</v>
      </c>
      <c r="E652" s="58" t="str">
        <f>HLOOKUP(D652,主线关卡!$H:$M,MATCH(B652&amp;C652,主线关卡!$A:$A,0),FALSE)</f>
        <v>盖文</v>
      </c>
      <c r="F652" s="58">
        <f>INDEX(主线关卡!D:D,MATCH(主线怪物!B652&amp;主线怪物!C652,主线关卡!A:A,0))</f>
        <v>34</v>
      </c>
      <c r="G652" s="58">
        <f>INDEX(怪物基础属性模板!B:B,MATCH(主线怪物!$F652,怪物基础属性模板!$A:$A,0))*IFERROR(INDEX(怪物属性参数!R:R,MATCH(主线怪物!E652,怪物属性参数!Q:Q,0)),1)</f>
        <v>562</v>
      </c>
      <c r="H652" s="58">
        <f>INDEX(怪物基础属性模板!C:C,MATCH(主线怪物!$F652,怪物基础属性模板!$A:$A,0))*IFERROR(INDEX(怪物属性参数!R:R,MATCH(主线怪物!E652,怪物属性参数!R:R,0)),1)</f>
        <v>250</v>
      </c>
      <c r="I652" s="58">
        <f>INT(INDEX(怪物基础属性模板!D:D,MATCH(主线怪物!$F652,怪物基础属性模板!$A:$A,0))*IFERROR(INDEX(怪物属性参数!R:R,MATCH(主线怪物!E652,怪物属性参数!S:S,0)),1)*INDEX(主线关卡!E:E,MATCH(主线怪物!B652&amp;主线怪物!C652,主线关卡!A:A,0)))</f>
        <v>3110</v>
      </c>
      <c r="J652" s="58">
        <v>0</v>
      </c>
      <c r="K652" s="58">
        <v>0</v>
      </c>
      <c r="L652" s="58">
        <v>0</v>
      </c>
      <c r="M652" s="58">
        <v>0</v>
      </c>
      <c r="N652" s="58">
        <v>300</v>
      </c>
      <c r="O652" s="58">
        <v>0</v>
      </c>
      <c r="P652" s="58">
        <v>0</v>
      </c>
      <c r="Q652" s="58" t="str">
        <f>IFERROR(INDEX(怪物属性参数!AD:AD,MATCH(主线怪物!E652,怪物属性参数!Q:Q,0)),IF(MOD(A652,2)=0,1303015,1301001))</f>
        <v>1301010#1302010</v>
      </c>
      <c r="R652" s="15"/>
      <c r="S652" s="58">
        <f t="shared" si="45"/>
        <v>10650</v>
      </c>
      <c r="T652" s="58">
        <f>IFERROR(INDEX(怪物属性参数!AA:AA,MATCH(主线怪物!E652,怪物属性参数!Q:Q,0)),"0")</f>
        <v>0</v>
      </c>
      <c r="U652" s="58">
        <f>IFERROR(INDEX(怪物属性参数!AB:AB,MATCH(主线怪物!E652,怪物属性参数!Q:Q,0)),"999")</f>
        <v>999</v>
      </c>
      <c r="V652" s="58">
        <f>IFERROR(INDEX(怪物属性参数!AC:AC,MATCH(主线怪物!E652,怪物属性参数!Q:Q,0)),"0")</f>
        <v>0</v>
      </c>
      <c r="W652" s="58" t="str">
        <f t="shared" si="46"/>
        <v>盖文</v>
      </c>
    </row>
    <row r="653" spans="1:23" ht="16.5" x14ac:dyDescent="0.2">
      <c r="A653" s="58">
        <f t="shared" si="47"/>
        <v>10650</v>
      </c>
      <c r="B653" s="58">
        <v>4</v>
      </c>
      <c r="C653" s="58">
        <f t="shared" si="44"/>
        <v>4</v>
      </c>
      <c r="D653" s="58" t="s">
        <v>36</v>
      </c>
      <c r="E653" s="58" t="str">
        <f>HLOOKUP(D653,主线关卡!$H:$M,MATCH(B653&amp;C653,主线关卡!$A:$A,0),FALSE)</f>
        <v>西方龙</v>
      </c>
      <c r="F653" s="58">
        <f>INDEX(主线关卡!D:D,MATCH(主线怪物!B653&amp;主线怪物!C653,主线关卡!A:A,0))</f>
        <v>34</v>
      </c>
      <c r="G653" s="58">
        <f>INDEX(怪物基础属性模板!B:B,MATCH(主线怪物!$F653,怪物基础属性模板!$A:$A,0))*IFERROR(INDEX(怪物属性参数!R:R,MATCH(主线怪物!E653,怪物属性参数!Q:Q,0)),1)</f>
        <v>562</v>
      </c>
      <c r="H653" s="58">
        <f>INDEX(怪物基础属性模板!C:C,MATCH(主线怪物!$F653,怪物基础属性模板!$A:$A,0))*IFERROR(INDEX(怪物属性参数!R:R,MATCH(主线怪物!E653,怪物属性参数!R:R,0)),1)</f>
        <v>250</v>
      </c>
      <c r="I653" s="58">
        <f>INT(INDEX(怪物基础属性模板!D:D,MATCH(主线怪物!$F653,怪物基础属性模板!$A:$A,0))*IFERROR(INDEX(怪物属性参数!R:R,MATCH(主线怪物!E653,怪物属性参数!S:S,0)),1)*INDEX(主线关卡!E:E,MATCH(主线怪物!B653&amp;主线怪物!C653,主线关卡!A:A,0)))</f>
        <v>3110</v>
      </c>
      <c r="J653" s="58">
        <v>0</v>
      </c>
      <c r="K653" s="58">
        <v>0</v>
      </c>
      <c r="L653" s="58">
        <v>0</v>
      </c>
      <c r="M653" s="58">
        <v>0</v>
      </c>
      <c r="N653" s="58">
        <v>300</v>
      </c>
      <c r="O653" s="58">
        <v>0</v>
      </c>
      <c r="P653" s="58">
        <v>0</v>
      </c>
      <c r="Q653" s="58">
        <f>IFERROR(INDEX(怪物属性参数!AD:AD,MATCH(主线怪物!E653,怪物属性参数!Q:Q,0)),IF(MOD(A653,2)=0,1303015,1301001))</f>
        <v>1303016</v>
      </c>
      <c r="R653" s="15"/>
      <c r="S653" s="58" t="str">
        <f t="shared" si="45"/>
        <v>0</v>
      </c>
      <c r="T653" s="58">
        <f>IFERROR(INDEX(怪物属性参数!AA:AA,MATCH(主线怪物!E653,怪物属性参数!Q:Q,0)),"0")</f>
        <v>4</v>
      </c>
      <c r="U653" s="58">
        <f>IFERROR(INDEX(怪物属性参数!AB:AB,MATCH(主线怪物!E653,怪物属性参数!Q:Q,0)),"999")</f>
        <v>999</v>
      </c>
      <c r="V653" s="58">
        <f>IFERROR(INDEX(怪物属性参数!AC:AC,MATCH(主线怪物!E653,怪物属性参数!Q:Q,0)),"0")</f>
        <v>2</v>
      </c>
      <c r="W653" s="58" t="str">
        <f t="shared" si="46"/>
        <v>西方龙</v>
      </c>
    </row>
    <row r="654" spans="1:23" ht="16.5" x14ac:dyDescent="0.2">
      <c r="A654" s="58">
        <f t="shared" si="47"/>
        <v>10651</v>
      </c>
      <c r="B654" s="58">
        <v>4</v>
      </c>
      <c r="C654" s="58">
        <f t="shared" si="44"/>
        <v>4</v>
      </c>
      <c r="D654" s="58" t="s">
        <v>40</v>
      </c>
      <c r="E654" s="58" t="str">
        <f>HLOOKUP(D654,主线关卡!$H:$M,MATCH(B654&amp;C654,主线关卡!$A:$A,0),FALSE)</f>
        <v>刘羽禅</v>
      </c>
      <c r="F654" s="58">
        <f>INDEX(主线关卡!D:D,MATCH(主线怪物!B654&amp;主线怪物!C654,主线关卡!A:A,0))</f>
        <v>34</v>
      </c>
      <c r="G654" s="58">
        <f>INDEX(怪物基础属性模板!B:B,MATCH(主线怪物!$F654,怪物基础属性模板!$A:$A,0))*IFERROR(INDEX(怪物属性参数!R:R,MATCH(主线怪物!E654,怪物属性参数!Q:Q,0)),1)</f>
        <v>562</v>
      </c>
      <c r="H654" s="58">
        <f>INDEX(怪物基础属性模板!C:C,MATCH(主线怪物!$F654,怪物基础属性模板!$A:$A,0))*IFERROR(INDEX(怪物属性参数!R:R,MATCH(主线怪物!E654,怪物属性参数!R:R,0)),1)</f>
        <v>250</v>
      </c>
      <c r="I654" s="58">
        <f>INT(INDEX(怪物基础属性模板!D:D,MATCH(主线怪物!$F654,怪物基础属性模板!$A:$A,0))*IFERROR(INDEX(怪物属性参数!R:R,MATCH(主线怪物!E654,怪物属性参数!S:S,0)),1)*INDEX(主线关卡!E:E,MATCH(主线怪物!B654&amp;主线怪物!C654,主线关卡!A:A,0)))</f>
        <v>3110</v>
      </c>
      <c r="J654" s="58">
        <v>0</v>
      </c>
      <c r="K654" s="58">
        <v>0</v>
      </c>
      <c r="L654" s="58">
        <v>0</v>
      </c>
      <c r="M654" s="58">
        <v>0</v>
      </c>
      <c r="N654" s="58">
        <v>300</v>
      </c>
      <c r="O654" s="58">
        <v>0</v>
      </c>
      <c r="P654" s="58">
        <v>0</v>
      </c>
      <c r="Q654" s="58" t="str">
        <f>IFERROR(INDEX(怪物属性参数!AD:AD,MATCH(主线怪物!E654,怪物属性参数!Q:Q,0)),IF(MOD(A654,2)=0,1303015,1301001))</f>
        <v>1301005#1302005</v>
      </c>
      <c r="R654" s="15"/>
      <c r="S654" s="58">
        <f t="shared" si="45"/>
        <v>10652</v>
      </c>
      <c r="T654" s="58">
        <f>IFERROR(INDEX(怪物属性参数!AA:AA,MATCH(主线怪物!E654,怪物属性参数!Q:Q,0)),"0")</f>
        <v>0</v>
      </c>
      <c r="U654" s="58">
        <f>IFERROR(INDEX(怪物属性参数!AB:AB,MATCH(主线怪物!E654,怪物属性参数!Q:Q,0)),"999")</f>
        <v>999</v>
      </c>
      <c r="V654" s="58">
        <f>IFERROR(INDEX(怪物属性参数!AC:AC,MATCH(主线怪物!E654,怪物属性参数!Q:Q,0)),"0")</f>
        <v>0</v>
      </c>
      <c r="W654" s="58" t="str">
        <f t="shared" si="46"/>
        <v>刘羽禅</v>
      </c>
    </row>
    <row r="655" spans="1:23" ht="16.5" x14ac:dyDescent="0.2">
      <c r="A655" s="58">
        <f t="shared" si="47"/>
        <v>10652</v>
      </c>
      <c r="B655" s="58">
        <v>4</v>
      </c>
      <c r="C655" s="58">
        <f t="shared" si="44"/>
        <v>4</v>
      </c>
      <c r="D655" s="58" t="s">
        <v>37</v>
      </c>
      <c r="E655" s="58" t="str">
        <f>HLOOKUP(D655,主线关卡!$H:$M,MATCH(B655&amp;C655,主线关卡!$A:$A,0),FALSE)</f>
        <v>张飞</v>
      </c>
      <c r="F655" s="58">
        <f>INDEX(主线关卡!D:D,MATCH(主线怪物!B655&amp;主线怪物!C655,主线关卡!A:A,0))</f>
        <v>34</v>
      </c>
      <c r="G655" s="58">
        <f>INDEX(怪物基础属性模板!B:B,MATCH(主线怪物!$F655,怪物基础属性模板!$A:$A,0))*IFERROR(INDEX(怪物属性参数!R:R,MATCH(主线怪物!E655,怪物属性参数!Q:Q,0)),1)</f>
        <v>562</v>
      </c>
      <c r="H655" s="58">
        <f>INDEX(怪物基础属性模板!C:C,MATCH(主线怪物!$F655,怪物基础属性模板!$A:$A,0))*IFERROR(INDEX(怪物属性参数!R:R,MATCH(主线怪物!E655,怪物属性参数!R:R,0)),1)</f>
        <v>250</v>
      </c>
      <c r="I655" s="58">
        <f>INT(INDEX(怪物基础属性模板!D:D,MATCH(主线怪物!$F655,怪物基础属性模板!$A:$A,0))*IFERROR(INDEX(怪物属性参数!R:R,MATCH(主线怪物!E655,怪物属性参数!S:S,0)),1)*INDEX(主线关卡!E:E,MATCH(主线怪物!B655&amp;主线怪物!C655,主线关卡!A:A,0)))</f>
        <v>3110</v>
      </c>
      <c r="J655" s="58">
        <v>0</v>
      </c>
      <c r="K655" s="58">
        <v>0</v>
      </c>
      <c r="L655" s="58">
        <v>0</v>
      </c>
      <c r="M655" s="58">
        <v>0</v>
      </c>
      <c r="N655" s="58">
        <v>300</v>
      </c>
      <c r="O655" s="58">
        <v>0</v>
      </c>
      <c r="P655" s="58">
        <v>0</v>
      </c>
      <c r="Q655" s="58">
        <f>IFERROR(INDEX(怪物属性参数!AD:AD,MATCH(主线怪物!E655,怪物属性参数!Q:Q,0)),IF(MOD(A655,2)=0,1303015,1301001))</f>
        <v>1303011</v>
      </c>
      <c r="R655" s="15"/>
      <c r="S655" s="58" t="str">
        <f t="shared" si="45"/>
        <v>0</v>
      </c>
      <c r="T655" s="58">
        <f>IFERROR(INDEX(怪物属性参数!AA:AA,MATCH(主线怪物!E655,怪物属性参数!Q:Q,0)),"0")</f>
        <v>4</v>
      </c>
      <c r="U655" s="58">
        <f>IFERROR(INDEX(怪物属性参数!AB:AB,MATCH(主线怪物!E655,怪物属性参数!Q:Q,0)),"999")</f>
        <v>999</v>
      </c>
      <c r="V655" s="58">
        <f>IFERROR(INDEX(怪物属性参数!AC:AC,MATCH(主线怪物!E655,怪物属性参数!Q:Q,0)),"0")</f>
        <v>2</v>
      </c>
      <c r="W655" s="58" t="str">
        <f t="shared" si="46"/>
        <v>张飞</v>
      </c>
    </row>
    <row r="656" spans="1:23" ht="16.5" x14ac:dyDescent="0.2">
      <c r="A656" s="58">
        <f t="shared" si="47"/>
        <v>10653</v>
      </c>
      <c r="B656" s="58">
        <v>4</v>
      </c>
      <c r="C656" s="58">
        <f t="shared" si="44"/>
        <v>4</v>
      </c>
      <c r="D656" s="58" t="s">
        <v>41</v>
      </c>
      <c r="E656" s="58" t="str">
        <f>HLOOKUP(D656,主线关卡!$H:$M,MATCH(B656&amp;C656,主线关卡!$A:$A,0),FALSE)</f>
        <v>常服曹焱兵</v>
      </c>
      <c r="F656" s="58">
        <f>INDEX(主线关卡!D:D,MATCH(主线怪物!B656&amp;主线怪物!C656,主线关卡!A:A,0))</f>
        <v>34</v>
      </c>
      <c r="G656" s="58">
        <f>INDEX(怪物基础属性模板!B:B,MATCH(主线怪物!$F656,怪物基础属性模板!$A:$A,0))*IFERROR(INDEX(怪物属性参数!R:R,MATCH(主线怪物!E656,怪物属性参数!Q:Q,0)),1)</f>
        <v>562</v>
      </c>
      <c r="H656" s="58">
        <f>INDEX(怪物基础属性模板!C:C,MATCH(主线怪物!$F656,怪物基础属性模板!$A:$A,0))*IFERROR(INDEX(怪物属性参数!R:R,MATCH(主线怪物!E656,怪物属性参数!R:R,0)),1)</f>
        <v>250</v>
      </c>
      <c r="I656" s="58">
        <f>INT(INDEX(怪物基础属性模板!D:D,MATCH(主线怪物!$F656,怪物基础属性模板!$A:$A,0))*IFERROR(INDEX(怪物属性参数!R:R,MATCH(主线怪物!E656,怪物属性参数!S:S,0)),1)*INDEX(主线关卡!E:E,MATCH(主线怪物!B656&amp;主线怪物!C656,主线关卡!A:A,0)))</f>
        <v>3110</v>
      </c>
      <c r="J656" s="58">
        <v>0</v>
      </c>
      <c r="K656" s="58">
        <v>0</v>
      </c>
      <c r="L656" s="58">
        <v>0</v>
      </c>
      <c r="M656" s="58">
        <v>0</v>
      </c>
      <c r="N656" s="58">
        <v>300</v>
      </c>
      <c r="O656" s="58">
        <v>0</v>
      </c>
      <c r="P656" s="58">
        <v>0</v>
      </c>
      <c r="Q656" s="58" t="str">
        <f>IFERROR(INDEX(怪物属性参数!AD:AD,MATCH(主线怪物!E656,怪物属性参数!Q:Q,0)),IF(MOD(A656,2)=0,1303015,1301001))</f>
        <v>1301001#1302001</v>
      </c>
      <c r="R656" s="15"/>
      <c r="S656" s="58">
        <f t="shared" si="45"/>
        <v>10654</v>
      </c>
      <c r="T656" s="58">
        <f>IFERROR(INDEX(怪物属性参数!AA:AA,MATCH(主线怪物!E656,怪物属性参数!Q:Q,0)),"0")</f>
        <v>0</v>
      </c>
      <c r="U656" s="58">
        <f>IFERROR(INDEX(怪物属性参数!AB:AB,MATCH(主线怪物!E656,怪物属性参数!Q:Q,0)),"999")</f>
        <v>999</v>
      </c>
      <c r="V656" s="58">
        <f>IFERROR(INDEX(怪物属性参数!AC:AC,MATCH(主线怪物!E656,怪物属性参数!Q:Q,0)),"0")</f>
        <v>0</v>
      </c>
      <c r="W656" s="58" t="str">
        <f t="shared" si="46"/>
        <v>常服曹焱兵</v>
      </c>
    </row>
    <row r="657" spans="1:23" ht="16.5" x14ac:dyDescent="0.2">
      <c r="A657" s="58">
        <f t="shared" si="47"/>
        <v>10654</v>
      </c>
      <c r="B657" s="58">
        <v>4</v>
      </c>
      <c r="C657" s="58">
        <f t="shared" si="44"/>
        <v>4</v>
      </c>
      <c r="D657" s="58" t="s">
        <v>38</v>
      </c>
      <c r="E657" s="58" t="str">
        <f>HLOOKUP(D657,主线关卡!$H:$M,MATCH(B657&amp;C657,主线关卡!$A:$A,0),FALSE)</f>
        <v>许褚</v>
      </c>
      <c r="F657" s="58">
        <f>INDEX(主线关卡!D:D,MATCH(主线怪物!B657&amp;主线怪物!C657,主线关卡!A:A,0))</f>
        <v>34</v>
      </c>
      <c r="G657" s="58">
        <f>INDEX(怪物基础属性模板!B:B,MATCH(主线怪物!$F657,怪物基础属性模板!$A:$A,0))*IFERROR(INDEX(怪物属性参数!R:R,MATCH(主线怪物!E657,怪物属性参数!Q:Q,0)),1)</f>
        <v>562</v>
      </c>
      <c r="H657" s="58">
        <f>INDEX(怪物基础属性模板!C:C,MATCH(主线怪物!$F657,怪物基础属性模板!$A:$A,0))*IFERROR(INDEX(怪物属性参数!R:R,MATCH(主线怪物!E657,怪物属性参数!R:R,0)),1)</f>
        <v>250</v>
      </c>
      <c r="I657" s="58">
        <f>INT(INDEX(怪物基础属性模板!D:D,MATCH(主线怪物!$F657,怪物基础属性模板!$A:$A,0))*IFERROR(INDEX(怪物属性参数!R:R,MATCH(主线怪物!E657,怪物属性参数!S:S,0)),1)*INDEX(主线关卡!E:E,MATCH(主线怪物!B657&amp;主线怪物!C657,主线关卡!A:A,0)))</f>
        <v>3110</v>
      </c>
      <c r="J657" s="58">
        <v>0</v>
      </c>
      <c r="K657" s="58">
        <v>0</v>
      </c>
      <c r="L657" s="58">
        <v>0</v>
      </c>
      <c r="M657" s="58">
        <v>0</v>
      </c>
      <c r="N657" s="58">
        <v>300</v>
      </c>
      <c r="O657" s="58">
        <v>0</v>
      </c>
      <c r="P657" s="58">
        <v>0</v>
      </c>
      <c r="Q657" s="58">
        <f>IFERROR(INDEX(怪物属性参数!AD:AD,MATCH(主线怪物!E657,怪物属性参数!Q:Q,0)),IF(MOD(A657,2)=0,1303015,1301001))</f>
        <v>1303002</v>
      </c>
      <c r="R657" s="15"/>
      <c r="S657" s="58" t="str">
        <f t="shared" si="45"/>
        <v>0</v>
      </c>
      <c r="T657" s="58">
        <f>IFERROR(INDEX(怪物属性参数!AA:AA,MATCH(主线怪物!E657,怪物属性参数!Q:Q,0)),"0")</f>
        <v>4</v>
      </c>
      <c r="U657" s="58">
        <f>IFERROR(INDEX(怪物属性参数!AB:AB,MATCH(主线怪物!E657,怪物属性参数!Q:Q,0)),"999")</f>
        <v>999</v>
      </c>
      <c r="V657" s="58">
        <f>IFERROR(INDEX(怪物属性参数!AC:AC,MATCH(主线怪物!E657,怪物属性参数!Q:Q,0)),"0")</f>
        <v>1</v>
      </c>
      <c r="W657" s="58" t="str">
        <f t="shared" si="46"/>
        <v>许褚</v>
      </c>
    </row>
    <row r="658" spans="1:23" ht="16.5" x14ac:dyDescent="0.2">
      <c r="A658" s="58">
        <f t="shared" si="47"/>
        <v>10655</v>
      </c>
      <c r="B658" s="58">
        <v>4</v>
      </c>
      <c r="C658" s="58">
        <f t="shared" si="44"/>
        <v>5</v>
      </c>
      <c r="D658" s="58" t="s">
        <v>39</v>
      </c>
      <c r="E658" s="58" t="str">
        <f>HLOOKUP(D658,主线关卡!$H:$M,MATCH(B658&amp;C658,主线关卡!$A:$A,0),FALSE)</f>
        <v>盖文</v>
      </c>
      <c r="F658" s="58">
        <f>INDEX(主线关卡!D:D,MATCH(主线怪物!B658&amp;主线怪物!C658,主线关卡!A:A,0))</f>
        <v>35</v>
      </c>
      <c r="G658" s="58">
        <f>INDEX(怪物基础属性模板!B:B,MATCH(主线怪物!$F658,怪物基础属性模板!$A:$A,0))*IFERROR(INDEX(怪物属性参数!R:R,MATCH(主线怪物!E658,怪物属性参数!Q:Q,0)),1)</f>
        <v>582</v>
      </c>
      <c r="H658" s="58">
        <f>INDEX(怪物基础属性模板!C:C,MATCH(主线怪物!$F658,怪物基础属性模板!$A:$A,0))*IFERROR(INDEX(怪物属性参数!R:R,MATCH(主线怪物!E658,怪物属性参数!R:R,0)),1)</f>
        <v>260</v>
      </c>
      <c r="I658" s="58">
        <f>INT(INDEX(怪物基础属性模板!D:D,MATCH(主线怪物!$F658,怪物基础属性模板!$A:$A,0))*IFERROR(INDEX(怪物属性参数!R:R,MATCH(主线怪物!E658,怪物属性参数!S:S,0)),1)*INDEX(主线关卡!E:E,MATCH(主线怪物!B658&amp;主线怪物!C658,主线关卡!A:A,0)))</f>
        <v>3210</v>
      </c>
      <c r="J658" s="58">
        <v>0</v>
      </c>
      <c r="K658" s="58">
        <v>0</v>
      </c>
      <c r="L658" s="58">
        <v>0</v>
      </c>
      <c r="M658" s="58">
        <v>0</v>
      </c>
      <c r="N658" s="58">
        <v>300</v>
      </c>
      <c r="O658" s="58">
        <v>0</v>
      </c>
      <c r="P658" s="58">
        <v>0</v>
      </c>
      <c r="Q658" s="58" t="str">
        <f>IFERROR(INDEX(怪物属性参数!AD:AD,MATCH(主线怪物!E658,怪物属性参数!Q:Q,0)),IF(MOD(A658,2)=0,1303015,1301001))</f>
        <v>1301010#1302010</v>
      </c>
      <c r="R658" s="15"/>
      <c r="S658" s="58">
        <f t="shared" si="45"/>
        <v>10656</v>
      </c>
      <c r="T658" s="58">
        <f>IFERROR(INDEX(怪物属性参数!AA:AA,MATCH(主线怪物!E658,怪物属性参数!Q:Q,0)),"0")</f>
        <v>0</v>
      </c>
      <c r="U658" s="58">
        <f>IFERROR(INDEX(怪物属性参数!AB:AB,MATCH(主线怪物!E658,怪物属性参数!Q:Q,0)),"999")</f>
        <v>999</v>
      </c>
      <c r="V658" s="58">
        <f>IFERROR(INDEX(怪物属性参数!AC:AC,MATCH(主线怪物!E658,怪物属性参数!Q:Q,0)),"0")</f>
        <v>0</v>
      </c>
      <c r="W658" s="58" t="str">
        <f t="shared" si="46"/>
        <v>盖文</v>
      </c>
    </row>
    <row r="659" spans="1:23" ht="16.5" x14ac:dyDescent="0.2">
      <c r="A659" s="58">
        <f t="shared" si="47"/>
        <v>10656</v>
      </c>
      <c r="B659" s="58">
        <v>4</v>
      </c>
      <c r="C659" s="58">
        <f t="shared" si="44"/>
        <v>5</v>
      </c>
      <c r="D659" s="58" t="s">
        <v>36</v>
      </c>
      <c r="E659" s="58" t="str">
        <f>HLOOKUP(D659,主线关卡!$H:$M,MATCH(B659&amp;C659,主线关卡!$A:$A,0),FALSE)</f>
        <v>西方龙</v>
      </c>
      <c r="F659" s="58">
        <f>INDEX(主线关卡!D:D,MATCH(主线怪物!B659&amp;主线怪物!C659,主线关卡!A:A,0))</f>
        <v>35</v>
      </c>
      <c r="G659" s="58">
        <f>INDEX(怪物基础属性模板!B:B,MATCH(主线怪物!$F659,怪物基础属性模板!$A:$A,0))*IFERROR(INDEX(怪物属性参数!R:R,MATCH(主线怪物!E659,怪物属性参数!Q:Q,0)),1)</f>
        <v>582</v>
      </c>
      <c r="H659" s="58">
        <f>INDEX(怪物基础属性模板!C:C,MATCH(主线怪物!$F659,怪物基础属性模板!$A:$A,0))*IFERROR(INDEX(怪物属性参数!R:R,MATCH(主线怪物!E659,怪物属性参数!R:R,0)),1)</f>
        <v>260</v>
      </c>
      <c r="I659" s="58">
        <f>INT(INDEX(怪物基础属性模板!D:D,MATCH(主线怪物!$F659,怪物基础属性模板!$A:$A,0))*IFERROR(INDEX(怪物属性参数!R:R,MATCH(主线怪物!E659,怪物属性参数!S:S,0)),1)*INDEX(主线关卡!E:E,MATCH(主线怪物!B659&amp;主线怪物!C659,主线关卡!A:A,0)))</f>
        <v>3210</v>
      </c>
      <c r="J659" s="58">
        <v>0</v>
      </c>
      <c r="K659" s="58">
        <v>0</v>
      </c>
      <c r="L659" s="58">
        <v>0</v>
      </c>
      <c r="M659" s="58">
        <v>0</v>
      </c>
      <c r="N659" s="58">
        <v>300</v>
      </c>
      <c r="O659" s="58">
        <v>0</v>
      </c>
      <c r="P659" s="58">
        <v>0</v>
      </c>
      <c r="Q659" s="58">
        <f>IFERROR(INDEX(怪物属性参数!AD:AD,MATCH(主线怪物!E659,怪物属性参数!Q:Q,0)),IF(MOD(A659,2)=0,1303015,1301001))</f>
        <v>1303016</v>
      </c>
      <c r="R659" s="15"/>
      <c r="S659" s="58" t="str">
        <f t="shared" si="45"/>
        <v>0</v>
      </c>
      <c r="T659" s="58">
        <f>IFERROR(INDEX(怪物属性参数!AA:AA,MATCH(主线怪物!E659,怪物属性参数!Q:Q,0)),"0")</f>
        <v>4</v>
      </c>
      <c r="U659" s="58">
        <f>IFERROR(INDEX(怪物属性参数!AB:AB,MATCH(主线怪物!E659,怪物属性参数!Q:Q,0)),"999")</f>
        <v>999</v>
      </c>
      <c r="V659" s="58">
        <f>IFERROR(INDEX(怪物属性参数!AC:AC,MATCH(主线怪物!E659,怪物属性参数!Q:Q,0)),"0")</f>
        <v>2</v>
      </c>
      <c r="W659" s="58" t="str">
        <f t="shared" si="46"/>
        <v>西方龙</v>
      </c>
    </row>
    <row r="660" spans="1:23" ht="16.5" x14ac:dyDescent="0.2">
      <c r="A660" s="58">
        <f t="shared" si="47"/>
        <v>10657</v>
      </c>
      <c r="B660" s="58">
        <v>4</v>
      </c>
      <c r="C660" s="58">
        <f t="shared" si="44"/>
        <v>5</v>
      </c>
      <c r="D660" s="58" t="s">
        <v>40</v>
      </c>
      <c r="E660" s="58" t="str">
        <f>HLOOKUP(D660,主线关卡!$H:$M,MATCH(B660&amp;C660,主线关卡!$A:$A,0),FALSE)</f>
        <v>刘羽禅</v>
      </c>
      <c r="F660" s="58">
        <f>INDEX(主线关卡!D:D,MATCH(主线怪物!B660&amp;主线怪物!C660,主线关卡!A:A,0))</f>
        <v>35</v>
      </c>
      <c r="G660" s="58">
        <f>INDEX(怪物基础属性模板!B:B,MATCH(主线怪物!$F660,怪物基础属性模板!$A:$A,0))*IFERROR(INDEX(怪物属性参数!R:R,MATCH(主线怪物!E660,怪物属性参数!Q:Q,0)),1)</f>
        <v>582</v>
      </c>
      <c r="H660" s="58">
        <f>INDEX(怪物基础属性模板!C:C,MATCH(主线怪物!$F660,怪物基础属性模板!$A:$A,0))*IFERROR(INDEX(怪物属性参数!R:R,MATCH(主线怪物!E660,怪物属性参数!R:R,0)),1)</f>
        <v>260</v>
      </c>
      <c r="I660" s="58">
        <f>INT(INDEX(怪物基础属性模板!D:D,MATCH(主线怪物!$F660,怪物基础属性模板!$A:$A,0))*IFERROR(INDEX(怪物属性参数!R:R,MATCH(主线怪物!E660,怪物属性参数!S:S,0)),1)*INDEX(主线关卡!E:E,MATCH(主线怪物!B660&amp;主线怪物!C660,主线关卡!A:A,0)))</f>
        <v>3210</v>
      </c>
      <c r="J660" s="58">
        <v>0</v>
      </c>
      <c r="K660" s="58">
        <v>0</v>
      </c>
      <c r="L660" s="58">
        <v>0</v>
      </c>
      <c r="M660" s="58">
        <v>0</v>
      </c>
      <c r="N660" s="58">
        <v>300</v>
      </c>
      <c r="O660" s="58">
        <v>0</v>
      </c>
      <c r="P660" s="58">
        <v>0</v>
      </c>
      <c r="Q660" s="58" t="str">
        <f>IFERROR(INDEX(怪物属性参数!AD:AD,MATCH(主线怪物!E660,怪物属性参数!Q:Q,0)),IF(MOD(A660,2)=0,1303015,1301001))</f>
        <v>1301005#1302005</v>
      </c>
      <c r="R660" s="15"/>
      <c r="S660" s="58">
        <f t="shared" si="45"/>
        <v>10658</v>
      </c>
      <c r="T660" s="58">
        <f>IFERROR(INDEX(怪物属性参数!AA:AA,MATCH(主线怪物!E660,怪物属性参数!Q:Q,0)),"0")</f>
        <v>0</v>
      </c>
      <c r="U660" s="58">
        <f>IFERROR(INDEX(怪物属性参数!AB:AB,MATCH(主线怪物!E660,怪物属性参数!Q:Q,0)),"999")</f>
        <v>999</v>
      </c>
      <c r="V660" s="58">
        <f>IFERROR(INDEX(怪物属性参数!AC:AC,MATCH(主线怪物!E660,怪物属性参数!Q:Q,0)),"0")</f>
        <v>0</v>
      </c>
      <c r="W660" s="58" t="str">
        <f t="shared" si="46"/>
        <v>刘羽禅</v>
      </c>
    </row>
    <row r="661" spans="1:23" ht="16.5" x14ac:dyDescent="0.2">
      <c r="A661" s="58">
        <f t="shared" si="47"/>
        <v>10658</v>
      </c>
      <c r="B661" s="58">
        <v>4</v>
      </c>
      <c r="C661" s="58">
        <f t="shared" si="44"/>
        <v>5</v>
      </c>
      <c r="D661" s="58" t="s">
        <v>37</v>
      </c>
      <c r="E661" s="58" t="str">
        <f>HLOOKUP(D661,主线关卡!$H:$M,MATCH(B661&amp;C661,主线关卡!$A:$A,0),FALSE)</f>
        <v>张飞</v>
      </c>
      <c r="F661" s="58">
        <f>INDEX(主线关卡!D:D,MATCH(主线怪物!B661&amp;主线怪物!C661,主线关卡!A:A,0))</f>
        <v>35</v>
      </c>
      <c r="G661" s="58">
        <f>INDEX(怪物基础属性模板!B:B,MATCH(主线怪物!$F661,怪物基础属性模板!$A:$A,0))*IFERROR(INDEX(怪物属性参数!R:R,MATCH(主线怪物!E661,怪物属性参数!Q:Q,0)),1)</f>
        <v>582</v>
      </c>
      <c r="H661" s="58">
        <f>INDEX(怪物基础属性模板!C:C,MATCH(主线怪物!$F661,怪物基础属性模板!$A:$A,0))*IFERROR(INDEX(怪物属性参数!R:R,MATCH(主线怪物!E661,怪物属性参数!R:R,0)),1)</f>
        <v>260</v>
      </c>
      <c r="I661" s="58">
        <f>INT(INDEX(怪物基础属性模板!D:D,MATCH(主线怪物!$F661,怪物基础属性模板!$A:$A,0))*IFERROR(INDEX(怪物属性参数!R:R,MATCH(主线怪物!E661,怪物属性参数!S:S,0)),1)*INDEX(主线关卡!E:E,MATCH(主线怪物!B661&amp;主线怪物!C661,主线关卡!A:A,0)))</f>
        <v>3210</v>
      </c>
      <c r="J661" s="58">
        <v>0</v>
      </c>
      <c r="K661" s="58">
        <v>0</v>
      </c>
      <c r="L661" s="58">
        <v>0</v>
      </c>
      <c r="M661" s="58">
        <v>0</v>
      </c>
      <c r="N661" s="58">
        <v>300</v>
      </c>
      <c r="O661" s="58">
        <v>0</v>
      </c>
      <c r="P661" s="58">
        <v>0</v>
      </c>
      <c r="Q661" s="58">
        <f>IFERROR(INDEX(怪物属性参数!AD:AD,MATCH(主线怪物!E661,怪物属性参数!Q:Q,0)),IF(MOD(A661,2)=0,1303015,1301001))</f>
        <v>1303011</v>
      </c>
      <c r="R661" s="15"/>
      <c r="S661" s="58" t="str">
        <f t="shared" si="45"/>
        <v>0</v>
      </c>
      <c r="T661" s="58">
        <f>IFERROR(INDEX(怪物属性参数!AA:AA,MATCH(主线怪物!E661,怪物属性参数!Q:Q,0)),"0")</f>
        <v>4</v>
      </c>
      <c r="U661" s="58">
        <f>IFERROR(INDEX(怪物属性参数!AB:AB,MATCH(主线怪物!E661,怪物属性参数!Q:Q,0)),"999")</f>
        <v>999</v>
      </c>
      <c r="V661" s="58">
        <f>IFERROR(INDEX(怪物属性参数!AC:AC,MATCH(主线怪物!E661,怪物属性参数!Q:Q,0)),"0")</f>
        <v>2</v>
      </c>
      <c r="W661" s="58" t="str">
        <f t="shared" si="46"/>
        <v>张飞</v>
      </c>
    </row>
    <row r="662" spans="1:23" ht="16.5" x14ac:dyDescent="0.2">
      <c r="A662" s="58">
        <f t="shared" si="47"/>
        <v>10659</v>
      </c>
      <c r="B662" s="58">
        <v>4</v>
      </c>
      <c r="C662" s="58">
        <f t="shared" si="44"/>
        <v>5</v>
      </c>
      <c r="D662" s="58" t="s">
        <v>41</v>
      </c>
      <c r="E662" s="58" t="str">
        <f>HLOOKUP(D662,主线关卡!$H:$M,MATCH(B662&amp;C662,主线关卡!$A:$A,0),FALSE)</f>
        <v>北落师门</v>
      </c>
      <c r="F662" s="58">
        <f>INDEX(主线关卡!D:D,MATCH(主线怪物!B662&amp;主线怪物!C662,主线关卡!A:A,0))</f>
        <v>35</v>
      </c>
      <c r="G662" s="58">
        <f>INDEX(怪物基础属性模板!B:B,MATCH(主线怪物!$F662,怪物基础属性模板!$A:$A,0))*IFERROR(INDEX(怪物属性参数!R:R,MATCH(主线怪物!E662,怪物属性参数!Q:Q,0)),1)</f>
        <v>582</v>
      </c>
      <c r="H662" s="58">
        <f>INDEX(怪物基础属性模板!C:C,MATCH(主线怪物!$F662,怪物基础属性模板!$A:$A,0))*IFERROR(INDEX(怪物属性参数!R:R,MATCH(主线怪物!E662,怪物属性参数!R:R,0)),1)</f>
        <v>260</v>
      </c>
      <c r="I662" s="58">
        <f>INT(INDEX(怪物基础属性模板!D:D,MATCH(主线怪物!$F662,怪物基础属性模板!$A:$A,0))*IFERROR(INDEX(怪物属性参数!R:R,MATCH(主线怪物!E662,怪物属性参数!S:S,0)),1)*INDEX(主线关卡!E:E,MATCH(主线怪物!B662&amp;主线怪物!C662,主线关卡!A:A,0)))</f>
        <v>3210</v>
      </c>
      <c r="J662" s="58">
        <v>0</v>
      </c>
      <c r="K662" s="58">
        <v>0</v>
      </c>
      <c r="L662" s="58">
        <v>0</v>
      </c>
      <c r="M662" s="58">
        <v>0</v>
      </c>
      <c r="N662" s="58">
        <v>300</v>
      </c>
      <c r="O662" s="58">
        <v>0</v>
      </c>
      <c r="P662" s="58">
        <v>0</v>
      </c>
      <c r="Q662" s="58" t="str">
        <f>IFERROR(INDEX(怪物属性参数!AD:AD,MATCH(主线怪物!E662,怪物属性参数!Q:Q,0)),IF(MOD(A662,2)=0,1303015,1301001))</f>
        <v>1301009#1302009</v>
      </c>
      <c r="R662" s="15"/>
      <c r="S662" s="58">
        <f t="shared" si="45"/>
        <v>10660</v>
      </c>
      <c r="T662" s="58">
        <f>IFERROR(INDEX(怪物属性参数!AA:AA,MATCH(主线怪物!E662,怪物属性参数!Q:Q,0)),"0")</f>
        <v>0</v>
      </c>
      <c r="U662" s="58">
        <f>IFERROR(INDEX(怪物属性参数!AB:AB,MATCH(主线怪物!E662,怪物属性参数!Q:Q,0)),"999")</f>
        <v>999</v>
      </c>
      <c r="V662" s="58">
        <f>IFERROR(INDEX(怪物属性参数!AC:AC,MATCH(主线怪物!E662,怪物属性参数!Q:Q,0)),"0")</f>
        <v>0</v>
      </c>
      <c r="W662" s="58" t="str">
        <f t="shared" si="46"/>
        <v>北落师门</v>
      </c>
    </row>
    <row r="663" spans="1:23" ht="16.5" x14ac:dyDescent="0.2">
      <c r="A663" s="58">
        <f t="shared" si="47"/>
        <v>10660</v>
      </c>
      <c r="B663" s="58">
        <v>4</v>
      </c>
      <c r="C663" s="58">
        <f t="shared" si="44"/>
        <v>5</v>
      </c>
      <c r="D663" s="58" t="s">
        <v>38</v>
      </c>
      <c r="E663" s="58" t="str">
        <f>HLOOKUP(D663,主线关卡!$H:$M,MATCH(B663&amp;C663,主线关卡!$A:$A,0),FALSE)</f>
        <v>石灵明</v>
      </c>
      <c r="F663" s="58">
        <f>INDEX(主线关卡!D:D,MATCH(主线怪物!B663&amp;主线怪物!C663,主线关卡!A:A,0))</f>
        <v>35</v>
      </c>
      <c r="G663" s="58">
        <f>INDEX(怪物基础属性模板!B:B,MATCH(主线怪物!$F663,怪物基础属性模板!$A:$A,0))*IFERROR(INDEX(怪物属性参数!R:R,MATCH(主线怪物!E663,怪物属性参数!Q:Q,0)),1)</f>
        <v>582</v>
      </c>
      <c r="H663" s="58">
        <f>INDEX(怪物基础属性模板!C:C,MATCH(主线怪物!$F663,怪物基础属性模板!$A:$A,0))*IFERROR(INDEX(怪物属性参数!R:R,MATCH(主线怪物!E663,怪物属性参数!R:R,0)),1)</f>
        <v>260</v>
      </c>
      <c r="I663" s="58">
        <f>INT(INDEX(怪物基础属性模板!D:D,MATCH(主线怪物!$F663,怪物基础属性模板!$A:$A,0))*IFERROR(INDEX(怪物属性参数!R:R,MATCH(主线怪物!E663,怪物属性参数!S:S,0)),1)*INDEX(主线关卡!E:E,MATCH(主线怪物!B663&amp;主线怪物!C663,主线关卡!A:A,0)))</f>
        <v>3210</v>
      </c>
      <c r="J663" s="58">
        <v>0</v>
      </c>
      <c r="K663" s="58">
        <v>0</v>
      </c>
      <c r="L663" s="58">
        <v>0</v>
      </c>
      <c r="M663" s="58">
        <v>0</v>
      </c>
      <c r="N663" s="58">
        <v>300</v>
      </c>
      <c r="O663" s="58">
        <v>0</v>
      </c>
      <c r="P663" s="58">
        <v>0</v>
      </c>
      <c r="Q663" s="58">
        <f>IFERROR(INDEX(怪物属性参数!AD:AD,MATCH(主线怪物!E663,怪物属性参数!Q:Q,0)),IF(MOD(A663,2)=0,1303015,1301001))</f>
        <v>1303014</v>
      </c>
      <c r="R663" s="15"/>
      <c r="S663" s="58" t="str">
        <f t="shared" si="45"/>
        <v>0</v>
      </c>
      <c r="T663" s="58">
        <f>IFERROR(INDEX(怪物属性参数!AA:AA,MATCH(主线怪物!E663,怪物属性参数!Q:Q,0)),"0")</f>
        <v>4</v>
      </c>
      <c r="U663" s="58">
        <f>IFERROR(INDEX(怪物属性参数!AB:AB,MATCH(主线怪物!E663,怪物属性参数!Q:Q,0)),"999")</f>
        <v>999</v>
      </c>
      <c r="V663" s="58">
        <f>IFERROR(INDEX(怪物属性参数!AC:AC,MATCH(主线怪物!E663,怪物属性参数!Q:Q,0)),"0")</f>
        <v>1</v>
      </c>
      <c r="W663" s="58" t="str">
        <f t="shared" si="46"/>
        <v>石灵明</v>
      </c>
    </row>
    <row r="664" spans="1:23" ht="16.5" x14ac:dyDescent="0.2">
      <c r="A664" s="58">
        <f t="shared" si="47"/>
        <v>10661</v>
      </c>
      <c r="B664" s="58">
        <v>4</v>
      </c>
      <c r="C664" s="58">
        <f t="shared" si="44"/>
        <v>6</v>
      </c>
      <c r="D664" s="58" t="s">
        <v>39</v>
      </c>
      <c r="E664" s="58" t="str">
        <f>HLOOKUP(D664,主线关卡!$H:$M,MATCH(B664&amp;C664,主线关卡!$A:$A,0),FALSE)</f>
        <v>盖文</v>
      </c>
      <c r="F664" s="58">
        <f>INDEX(主线关卡!D:D,MATCH(主线怪物!B664&amp;主线怪物!C664,主线关卡!A:A,0))</f>
        <v>36</v>
      </c>
      <c r="G664" s="58">
        <f>INDEX(怪物基础属性模板!B:B,MATCH(主线怪物!$F664,怪物基础属性模板!$A:$A,0))*IFERROR(INDEX(怪物属性参数!R:R,MATCH(主线怪物!E664,怪物属性参数!Q:Q,0)),1)</f>
        <v>687</v>
      </c>
      <c r="H664" s="58">
        <f>INDEX(怪物基础属性模板!C:C,MATCH(主线怪物!$F664,怪物基础属性模板!$A:$A,0))*IFERROR(INDEX(怪物属性参数!R:R,MATCH(主线怪物!E664,怪物属性参数!R:R,0)),1)</f>
        <v>302</v>
      </c>
      <c r="I664" s="58">
        <f>INT(INDEX(怪物基础属性模板!D:D,MATCH(主线怪物!$F664,怪物基础属性模板!$A:$A,0))*IFERROR(INDEX(怪物属性参数!R:R,MATCH(主线怪物!E664,怪物属性参数!S:S,0)),1)*INDEX(主线关卡!E:E,MATCH(主线怪物!B664&amp;主线怪物!C664,主线关卡!A:A,0)))</f>
        <v>3835</v>
      </c>
      <c r="J664" s="58">
        <v>0</v>
      </c>
      <c r="K664" s="58">
        <v>0</v>
      </c>
      <c r="L664" s="58">
        <v>0</v>
      </c>
      <c r="M664" s="58">
        <v>0</v>
      </c>
      <c r="N664" s="58">
        <v>300</v>
      </c>
      <c r="O664" s="58">
        <v>0</v>
      </c>
      <c r="P664" s="58">
        <v>0</v>
      </c>
      <c r="Q664" s="58" t="str">
        <f>IFERROR(INDEX(怪物属性参数!AD:AD,MATCH(主线怪物!E664,怪物属性参数!Q:Q,0)),IF(MOD(A664,2)=0,1303015,1301001))</f>
        <v>1301010#1302010</v>
      </c>
      <c r="R664" s="15"/>
      <c r="S664" s="58">
        <f t="shared" si="45"/>
        <v>10662</v>
      </c>
      <c r="T664" s="58">
        <f>IFERROR(INDEX(怪物属性参数!AA:AA,MATCH(主线怪物!E664,怪物属性参数!Q:Q,0)),"0")</f>
        <v>0</v>
      </c>
      <c r="U664" s="58">
        <f>IFERROR(INDEX(怪物属性参数!AB:AB,MATCH(主线怪物!E664,怪物属性参数!Q:Q,0)),"999")</f>
        <v>999</v>
      </c>
      <c r="V664" s="58">
        <f>IFERROR(INDEX(怪物属性参数!AC:AC,MATCH(主线怪物!E664,怪物属性参数!Q:Q,0)),"0")</f>
        <v>0</v>
      </c>
      <c r="W664" s="58" t="str">
        <f t="shared" si="46"/>
        <v>盖文</v>
      </c>
    </row>
    <row r="665" spans="1:23" ht="16.5" x14ac:dyDescent="0.2">
      <c r="A665" s="58">
        <f t="shared" si="47"/>
        <v>10662</v>
      </c>
      <c r="B665" s="58">
        <v>4</v>
      </c>
      <c r="C665" s="58">
        <f t="shared" si="44"/>
        <v>6</v>
      </c>
      <c r="D665" s="58" t="s">
        <v>36</v>
      </c>
      <c r="E665" s="58" t="str">
        <f>HLOOKUP(D665,主线关卡!$H:$M,MATCH(B665&amp;C665,主线关卡!$A:$A,0),FALSE)</f>
        <v>西方龙</v>
      </c>
      <c r="F665" s="58">
        <f>INDEX(主线关卡!D:D,MATCH(主线怪物!B665&amp;主线怪物!C665,主线关卡!A:A,0))</f>
        <v>36</v>
      </c>
      <c r="G665" s="58">
        <f>INDEX(怪物基础属性模板!B:B,MATCH(主线怪物!$F665,怪物基础属性模板!$A:$A,0))*IFERROR(INDEX(怪物属性参数!R:R,MATCH(主线怪物!E665,怪物属性参数!Q:Q,0)),1)</f>
        <v>687</v>
      </c>
      <c r="H665" s="58">
        <f>INDEX(怪物基础属性模板!C:C,MATCH(主线怪物!$F665,怪物基础属性模板!$A:$A,0))*IFERROR(INDEX(怪物属性参数!R:R,MATCH(主线怪物!E665,怪物属性参数!R:R,0)),1)</f>
        <v>302</v>
      </c>
      <c r="I665" s="58">
        <f>INT(INDEX(怪物基础属性模板!D:D,MATCH(主线怪物!$F665,怪物基础属性模板!$A:$A,0))*IFERROR(INDEX(怪物属性参数!R:R,MATCH(主线怪物!E665,怪物属性参数!S:S,0)),1)*INDEX(主线关卡!E:E,MATCH(主线怪物!B665&amp;主线怪物!C665,主线关卡!A:A,0)))</f>
        <v>3835</v>
      </c>
      <c r="J665" s="58">
        <v>0</v>
      </c>
      <c r="K665" s="58">
        <v>0</v>
      </c>
      <c r="L665" s="58">
        <v>0</v>
      </c>
      <c r="M665" s="58">
        <v>0</v>
      </c>
      <c r="N665" s="58">
        <v>300</v>
      </c>
      <c r="O665" s="58">
        <v>0</v>
      </c>
      <c r="P665" s="58">
        <v>0</v>
      </c>
      <c r="Q665" s="58">
        <f>IFERROR(INDEX(怪物属性参数!AD:AD,MATCH(主线怪物!E665,怪物属性参数!Q:Q,0)),IF(MOD(A665,2)=0,1303015,1301001))</f>
        <v>1303016</v>
      </c>
      <c r="R665" s="15"/>
      <c r="S665" s="58" t="str">
        <f t="shared" si="45"/>
        <v>0</v>
      </c>
      <c r="T665" s="58">
        <f>IFERROR(INDEX(怪物属性参数!AA:AA,MATCH(主线怪物!E665,怪物属性参数!Q:Q,0)),"0")</f>
        <v>4</v>
      </c>
      <c r="U665" s="58">
        <f>IFERROR(INDEX(怪物属性参数!AB:AB,MATCH(主线怪物!E665,怪物属性参数!Q:Q,0)),"999")</f>
        <v>999</v>
      </c>
      <c r="V665" s="58">
        <f>IFERROR(INDEX(怪物属性参数!AC:AC,MATCH(主线怪物!E665,怪物属性参数!Q:Q,0)),"0")</f>
        <v>2</v>
      </c>
      <c r="W665" s="58" t="str">
        <f t="shared" si="46"/>
        <v>西方龙</v>
      </c>
    </row>
    <row r="666" spans="1:23" ht="16.5" x14ac:dyDescent="0.2">
      <c r="A666" s="58">
        <f t="shared" si="47"/>
        <v>10663</v>
      </c>
      <c r="B666" s="58">
        <v>4</v>
      </c>
      <c r="C666" s="58">
        <f t="shared" si="44"/>
        <v>6</v>
      </c>
      <c r="D666" s="58" t="s">
        <v>40</v>
      </c>
      <c r="E666" s="58" t="str">
        <f>HLOOKUP(D666,主线关卡!$H:$M,MATCH(B666&amp;C666,主线关卡!$A:$A,0),FALSE)</f>
        <v>刘羽禅</v>
      </c>
      <c r="F666" s="58">
        <f>INDEX(主线关卡!D:D,MATCH(主线怪物!B666&amp;主线怪物!C666,主线关卡!A:A,0))</f>
        <v>36</v>
      </c>
      <c r="G666" s="58">
        <f>INDEX(怪物基础属性模板!B:B,MATCH(主线怪物!$F666,怪物基础属性模板!$A:$A,0))*IFERROR(INDEX(怪物属性参数!R:R,MATCH(主线怪物!E666,怪物属性参数!Q:Q,0)),1)</f>
        <v>687</v>
      </c>
      <c r="H666" s="58">
        <f>INDEX(怪物基础属性模板!C:C,MATCH(主线怪物!$F666,怪物基础属性模板!$A:$A,0))*IFERROR(INDEX(怪物属性参数!R:R,MATCH(主线怪物!E666,怪物属性参数!R:R,0)),1)</f>
        <v>302</v>
      </c>
      <c r="I666" s="58">
        <f>INT(INDEX(怪物基础属性模板!D:D,MATCH(主线怪物!$F666,怪物基础属性模板!$A:$A,0))*IFERROR(INDEX(怪物属性参数!R:R,MATCH(主线怪物!E666,怪物属性参数!S:S,0)),1)*INDEX(主线关卡!E:E,MATCH(主线怪物!B666&amp;主线怪物!C666,主线关卡!A:A,0)))</f>
        <v>3835</v>
      </c>
      <c r="J666" s="58">
        <v>0</v>
      </c>
      <c r="K666" s="58">
        <v>0</v>
      </c>
      <c r="L666" s="58">
        <v>0</v>
      </c>
      <c r="M666" s="58">
        <v>0</v>
      </c>
      <c r="N666" s="58">
        <v>300</v>
      </c>
      <c r="O666" s="58">
        <v>0</v>
      </c>
      <c r="P666" s="58">
        <v>0</v>
      </c>
      <c r="Q666" s="58" t="str">
        <f>IFERROR(INDEX(怪物属性参数!AD:AD,MATCH(主线怪物!E666,怪物属性参数!Q:Q,0)),IF(MOD(A666,2)=0,1303015,1301001))</f>
        <v>1301005#1302005</v>
      </c>
      <c r="R666" s="15"/>
      <c r="S666" s="58">
        <f t="shared" si="45"/>
        <v>10664</v>
      </c>
      <c r="T666" s="58">
        <f>IFERROR(INDEX(怪物属性参数!AA:AA,MATCH(主线怪物!E666,怪物属性参数!Q:Q,0)),"0")</f>
        <v>0</v>
      </c>
      <c r="U666" s="58">
        <f>IFERROR(INDEX(怪物属性参数!AB:AB,MATCH(主线怪物!E666,怪物属性参数!Q:Q,0)),"999")</f>
        <v>999</v>
      </c>
      <c r="V666" s="58">
        <f>IFERROR(INDEX(怪物属性参数!AC:AC,MATCH(主线怪物!E666,怪物属性参数!Q:Q,0)),"0")</f>
        <v>0</v>
      </c>
      <c r="W666" s="58" t="str">
        <f t="shared" si="46"/>
        <v>刘羽禅</v>
      </c>
    </row>
    <row r="667" spans="1:23" ht="16.5" x14ac:dyDescent="0.2">
      <c r="A667" s="58">
        <f t="shared" si="47"/>
        <v>10664</v>
      </c>
      <c r="B667" s="58">
        <v>4</v>
      </c>
      <c r="C667" s="58">
        <f t="shared" si="44"/>
        <v>6</v>
      </c>
      <c r="D667" s="58" t="s">
        <v>37</v>
      </c>
      <c r="E667" s="58" t="str">
        <f>HLOOKUP(D667,主线关卡!$H:$M,MATCH(B667&amp;C667,主线关卡!$A:$A,0),FALSE)</f>
        <v>张飞</v>
      </c>
      <c r="F667" s="58">
        <f>INDEX(主线关卡!D:D,MATCH(主线怪物!B667&amp;主线怪物!C667,主线关卡!A:A,0))</f>
        <v>36</v>
      </c>
      <c r="G667" s="58">
        <f>INDEX(怪物基础属性模板!B:B,MATCH(主线怪物!$F667,怪物基础属性模板!$A:$A,0))*IFERROR(INDEX(怪物属性参数!R:R,MATCH(主线怪物!E667,怪物属性参数!Q:Q,0)),1)</f>
        <v>687</v>
      </c>
      <c r="H667" s="58">
        <f>INDEX(怪物基础属性模板!C:C,MATCH(主线怪物!$F667,怪物基础属性模板!$A:$A,0))*IFERROR(INDEX(怪物属性参数!R:R,MATCH(主线怪物!E667,怪物属性参数!R:R,0)),1)</f>
        <v>302</v>
      </c>
      <c r="I667" s="58">
        <f>INT(INDEX(怪物基础属性模板!D:D,MATCH(主线怪物!$F667,怪物基础属性模板!$A:$A,0))*IFERROR(INDEX(怪物属性参数!R:R,MATCH(主线怪物!E667,怪物属性参数!S:S,0)),1)*INDEX(主线关卡!E:E,MATCH(主线怪物!B667&amp;主线怪物!C667,主线关卡!A:A,0)))</f>
        <v>3835</v>
      </c>
      <c r="J667" s="58">
        <v>0</v>
      </c>
      <c r="K667" s="58">
        <v>0</v>
      </c>
      <c r="L667" s="58">
        <v>0</v>
      </c>
      <c r="M667" s="58">
        <v>0</v>
      </c>
      <c r="N667" s="58">
        <v>300</v>
      </c>
      <c r="O667" s="58">
        <v>0</v>
      </c>
      <c r="P667" s="58">
        <v>0</v>
      </c>
      <c r="Q667" s="58">
        <f>IFERROR(INDEX(怪物属性参数!AD:AD,MATCH(主线怪物!E667,怪物属性参数!Q:Q,0)),IF(MOD(A667,2)=0,1303015,1301001))</f>
        <v>1303011</v>
      </c>
      <c r="R667" s="15"/>
      <c r="S667" s="58" t="str">
        <f t="shared" si="45"/>
        <v>0</v>
      </c>
      <c r="T667" s="58">
        <f>IFERROR(INDEX(怪物属性参数!AA:AA,MATCH(主线怪物!E667,怪物属性参数!Q:Q,0)),"0")</f>
        <v>4</v>
      </c>
      <c r="U667" s="58">
        <f>IFERROR(INDEX(怪物属性参数!AB:AB,MATCH(主线怪物!E667,怪物属性参数!Q:Q,0)),"999")</f>
        <v>999</v>
      </c>
      <c r="V667" s="58">
        <f>IFERROR(INDEX(怪物属性参数!AC:AC,MATCH(主线怪物!E667,怪物属性参数!Q:Q,0)),"0")</f>
        <v>2</v>
      </c>
      <c r="W667" s="58" t="str">
        <f t="shared" si="46"/>
        <v>张飞</v>
      </c>
    </row>
    <row r="668" spans="1:23" ht="16.5" x14ac:dyDescent="0.2">
      <c r="A668" s="58">
        <f t="shared" si="47"/>
        <v>10665</v>
      </c>
      <c r="B668" s="58">
        <v>4</v>
      </c>
      <c r="C668" s="58">
        <f t="shared" si="44"/>
        <v>6</v>
      </c>
      <c r="D668" s="58" t="s">
        <v>41</v>
      </c>
      <c r="E668" s="58" t="str">
        <f>HLOOKUP(D668,主线关卡!$H:$M,MATCH(B668&amp;C668,主线关卡!$A:$A,0),FALSE)</f>
        <v>红莲·缇娜</v>
      </c>
      <c r="F668" s="58">
        <f>INDEX(主线关卡!D:D,MATCH(主线怪物!B668&amp;主线怪物!C668,主线关卡!A:A,0))</f>
        <v>36</v>
      </c>
      <c r="G668" s="58">
        <f>INDEX(怪物基础属性模板!B:B,MATCH(主线怪物!$F668,怪物基础属性模板!$A:$A,0))*IFERROR(INDEX(怪物属性参数!R:R,MATCH(主线怪物!E668,怪物属性参数!Q:Q,0)),1)</f>
        <v>687</v>
      </c>
      <c r="H668" s="58">
        <f>INDEX(怪物基础属性模板!C:C,MATCH(主线怪物!$F668,怪物基础属性模板!$A:$A,0))*IFERROR(INDEX(怪物属性参数!R:R,MATCH(主线怪物!E668,怪物属性参数!R:R,0)),1)</f>
        <v>302</v>
      </c>
      <c r="I668" s="58">
        <f>INT(INDEX(怪物基础属性模板!D:D,MATCH(主线怪物!$F668,怪物基础属性模板!$A:$A,0))*IFERROR(INDEX(怪物属性参数!R:R,MATCH(主线怪物!E668,怪物属性参数!S:S,0)),1)*INDEX(主线关卡!E:E,MATCH(主线怪物!B668&amp;主线怪物!C668,主线关卡!A:A,0)))</f>
        <v>3835</v>
      </c>
      <c r="J668" s="58">
        <v>0</v>
      </c>
      <c r="K668" s="58">
        <v>0</v>
      </c>
      <c r="L668" s="58">
        <v>0</v>
      </c>
      <c r="M668" s="58">
        <v>0</v>
      </c>
      <c r="N668" s="58">
        <v>300</v>
      </c>
      <c r="O668" s="58">
        <v>0</v>
      </c>
      <c r="P668" s="58">
        <v>0</v>
      </c>
      <c r="Q668" s="58" t="str">
        <f>IFERROR(INDEX(怪物属性参数!AD:AD,MATCH(主线怪物!E668,怪物属性参数!Q:Q,0)),IF(MOD(A668,2)=0,1303015,1301001))</f>
        <v>1301006#1302006</v>
      </c>
      <c r="R668" s="15"/>
      <c r="S668" s="58">
        <f t="shared" si="45"/>
        <v>10666</v>
      </c>
      <c r="T668" s="58">
        <f>IFERROR(INDEX(怪物属性参数!AA:AA,MATCH(主线怪物!E668,怪物属性参数!Q:Q,0)),"0")</f>
        <v>0</v>
      </c>
      <c r="U668" s="58">
        <f>IFERROR(INDEX(怪物属性参数!AB:AB,MATCH(主线怪物!E668,怪物属性参数!Q:Q,0)),"999")</f>
        <v>999</v>
      </c>
      <c r="V668" s="58">
        <f>IFERROR(INDEX(怪物属性参数!AC:AC,MATCH(主线怪物!E668,怪物属性参数!Q:Q,0)),"0")</f>
        <v>0</v>
      </c>
      <c r="W668" s="58" t="str">
        <f t="shared" si="46"/>
        <v>红莲·缇娜</v>
      </c>
    </row>
    <row r="669" spans="1:23" ht="16.5" x14ac:dyDescent="0.2">
      <c r="A669" s="58">
        <f t="shared" si="47"/>
        <v>10666</v>
      </c>
      <c r="B669" s="58">
        <v>4</v>
      </c>
      <c r="C669" s="58">
        <f t="shared" si="44"/>
        <v>6</v>
      </c>
      <c r="D669" s="58" t="s">
        <v>38</v>
      </c>
      <c r="E669" s="58" t="str">
        <f>HLOOKUP(D669,主线关卡!$H:$M,MATCH(B669&amp;C669,主线关卡!$A:$A,0),FALSE)</f>
        <v>天使·缇娜</v>
      </c>
      <c r="F669" s="58">
        <f>INDEX(主线关卡!D:D,MATCH(主线怪物!B669&amp;主线怪物!C669,主线关卡!A:A,0))</f>
        <v>36</v>
      </c>
      <c r="G669" s="58">
        <f>INDEX(怪物基础属性模板!B:B,MATCH(主线怪物!$F669,怪物基础属性模板!$A:$A,0))*IFERROR(INDEX(怪物属性参数!R:R,MATCH(主线怪物!E669,怪物属性参数!Q:Q,0)),1)</f>
        <v>687</v>
      </c>
      <c r="H669" s="58">
        <f>INDEX(怪物基础属性模板!C:C,MATCH(主线怪物!$F669,怪物基础属性模板!$A:$A,0))*IFERROR(INDEX(怪物属性参数!R:R,MATCH(主线怪物!E669,怪物属性参数!R:R,0)),1)</f>
        <v>302</v>
      </c>
      <c r="I669" s="58">
        <f>INT(INDEX(怪物基础属性模板!D:D,MATCH(主线怪物!$F669,怪物基础属性模板!$A:$A,0))*IFERROR(INDEX(怪物属性参数!R:R,MATCH(主线怪物!E669,怪物属性参数!S:S,0)),1)*INDEX(主线关卡!E:E,MATCH(主线怪物!B669&amp;主线怪物!C669,主线关卡!A:A,0)))</f>
        <v>3835</v>
      </c>
      <c r="J669" s="58">
        <v>0</v>
      </c>
      <c r="K669" s="58">
        <v>0</v>
      </c>
      <c r="L669" s="58">
        <v>0</v>
      </c>
      <c r="M669" s="58">
        <v>0</v>
      </c>
      <c r="N669" s="58">
        <v>300</v>
      </c>
      <c r="O669" s="58">
        <v>0</v>
      </c>
      <c r="P669" s="58">
        <v>0</v>
      </c>
      <c r="Q669" s="58">
        <f>IFERROR(INDEX(怪物属性参数!AD:AD,MATCH(主线怪物!E669,怪物属性参数!Q:Q,0)),IF(MOD(A669,2)=0,1303015,1301001))</f>
        <v>1303007</v>
      </c>
      <c r="R669" s="15"/>
      <c r="S669" s="58" t="str">
        <f t="shared" si="45"/>
        <v>0</v>
      </c>
      <c r="T669" s="58">
        <f>IFERROR(INDEX(怪物属性参数!AA:AA,MATCH(主线怪物!E669,怪物属性参数!Q:Q,0)),"0")</f>
        <v>6</v>
      </c>
      <c r="U669" s="58">
        <f>IFERROR(INDEX(怪物属性参数!AB:AB,MATCH(主线怪物!E669,怪物属性参数!Q:Q,0)),"999")</f>
        <v>999</v>
      </c>
      <c r="V669" s="58">
        <f>IFERROR(INDEX(怪物属性参数!AC:AC,MATCH(主线怪物!E669,怪物属性参数!Q:Q,0)),"0")</f>
        <v>1</v>
      </c>
      <c r="W669" s="58" t="str">
        <f t="shared" si="46"/>
        <v>天使·缇娜</v>
      </c>
    </row>
    <row r="670" spans="1:23" ht="16.5" x14ac:dyDescent="0.2">
      <c r="A670" s="58">
        <f t="shared" si="47"/>
        <v>10667</v>
      </c>
      <c r="B670" s="58">
        <v>4</v>
      </c>
      <c r="C670" s="58">
        <f t="shared" si="44"/>
        <v>7</v>
      </c>
      <c r="D670" s="58" t="s">
        <v>39</v>
      </c>
      <c r="E670" s="58" t="str">
        <f>HLOOKUP(D670,主线关卡!$H:$M,MATCH(B670&amp;C670,主线关卡!$A:$A,0),FALSE)</f>
        <v>常服曹焱兵</v>
      </c>
      <c r="F670" s="58">
        <f>INDEX(主线关卡!D:D,MATCH(主线怪物!B670&amp;主线怪物!C670,主线关卡!A:A,0))</f>
        <v>37</v>
      </c>
      <c r="G670" s="58">
        <f>INDEX(怪物基础属性模板!B:B,MATCH(主线怪物!$F670,怪物基础属性模板!$A:$A,0))*IFERROR(INDEX(怪物属性参数!R:R,MATCH(主线怪物!E670,怪物属性参数!Q:Q,0)),1)</f>
        <v>707</v>
      </c>
      <c r="H670" s="58">
        <f>INDEX(怪物基础属性模板!C:C,MATCH(主线怪物!$F670,怪物基础属性模板!$A:$A,0))*IFERROR(INDEX(怪物属性参数!R:R,MATCH(主线怪物!E670,怪物属性参数!R:R,0)),1)</f>
        <v>312</v>
      </c>
      <c r="I670" s="58">
        <f>INT(INDEX(怪物基础属性模板!D:D,MATCH(主线怪物!$F670,怪物基础属性模板!$A:$A,0))*IFERROR(INDEX(怪物属性参数!R:R,MATCH(主线怪物!E670,怪物属性参数!S:S,0)),1)*INDEX(主线关卡!E:E,MATCH(主线怪物!B670&amp;主线怪物!C670,主线关卡!A:A,0)))</f>
        <v>3935</v>
      </c>
      <c r="J670" s="58">
        <v>0</v>
      </c>
      <c r="K670" s="58">
        <v>0</v>
      </c>
      <c r="L670" s="58">
        <v>0</v>
      </c>
      <c r="M670" s="58">
        <v>0</v>
      </c>
      <c r="N670" s="58">
        <v>300</v>
      </c>
      <c r="O670" s="58">
        <v>0</v>
      </c>
      <c r="P670" s="58">
        <v>0</v>
      </c>
      <c r="Q670" s="58" t="str">
        <f>IFERROR(INDEX(怪物属性参数!AD:AD,MATCH(主线怪物!E670,怪物属性参数!Q:Q,0)),IF(MOD(A670,2)=0,1303015,1301001))</f>
        <v>1301001#1302001</v>
      </c>
      <c r="R670" s="15"/>
      <c r="S670" s="58">
        <f t="shared" si="45"/>
        <v>10668</v>
      </c>
      <c r="T670" s="58">
        <f>IFERROR(INDEX(怪物属性参数!AA:AA,MATCH(主线怪物!E670,怪物属性参数!Q:Q,0)),"0")</f>
        <v>0</v>
      </c>
      <c r="U670" s="58">
        <f>IFERROR(INDEX(怪物属性参数!AB:AB,MATCH(主线怪物!E670,怪物属性参数!Q:Q,0)),"999")</f>
        <v>999</v>
      </c>
      <c r="V670" s="58">
        <f>IFERROR(INDEX(怪物属性参数!AC:AC,MATCH(主线怪物!E670,怪物属性参数!Q:Q,0)),"0")</f>
        <v>0</v>
      </c>
      <c r="W670" s="58" t="str">
        <f t="shared" si="46"/>
        <v>常服曹焱兵</v>
      </c>
    </row>
    <row r="671" spans="1:23" ht="16.5" x14ac:dyDescent="0.2">
      <c r="A671" s="58">
        <f t="shared" si="47"/>
        <v>10668</v>
      </c>
      <c r="B671" s="58">
        <v>4</v>
      </c>
      <c r="C671" s="58">
        <f t="shared" si="44"/>
        <v>7</v>
      </c>
      <c r="D671" s="58" t="s">
        <v>36</v>
      </c>
      <c r="E671" s="58" t="str">
        <f>HLOOKUP(D671,主线关卡!$H:$M,MATCH(B671&amp;C671,主线关卡!$A:$A,0),FALSE)</f>
        <v>张郃</v>
      </c>
      <c r="F671" s="58">
        <f>INDEX(主线关卡!D:D,MATCH(主线怪物!B671&amp;主线怪物!C671,主线关卡!A:A,0))</f>
        <v>37</v>
      </c>
      <c r="G671" s="58">
        <f>INDEX(怪物基础属性模板!B:B,MATCH(主线怪物!$F671,怪物基础属性模板!$A:$A,0))*IFERROR(INDEX(怪物属性参数!R:R,MATCH(主线怪物!E671,怪物属性参数!Q:Q,0)),1)</f>
        <v>707</v>
      </c>
      <c r="H671" s="58">
        <f>INDEX(怪物基础属性模板!C:C,MATCH(主线怪物!$F671,怪物基础属性模板!$A:$A,0))*IFERROR(INDEX(怪物属性参数!R:R,MATCH(主线怪物!E671,怪物属性参数!R:R,0)),1)</f>
        <v>312</v>
      </c>
      <c r="I671" s="58">
        <f>INT(INDEX(怪物基础属性模板!D:D,MATCH(主线怪物!$F671,怪物基础属性模板!$A:$A,0))*IFERROR(INDEX(怪物属性参数!R:R,MATCH(主线怪物!E671,怪物属性参数!S:S,0)),1)*INDEX(主线关卡!E:E,MATCH(主线怪物!B671&amp;主线怪物!C671,主线关卡!A:A,0)))</f>
        <v>3935</v>
      </c>
      <c r="J671" s="58">
        <v>0</v>
      </c>
      <c r="K671" s="58">
        <v>0</v>
      </c>
      <c r="L671" s="58">
        <v>0</v>
      </c>
      <c r="M671" s="58">
        <v>0</v>
      </c>
      <c r="N671" s="58">
        <v>300</v>
      </c>
      <c r="O671" s="58">
        <v>0</v>
      </c>
      <c r="P671" s="58">
        <v>0</v>
      </c>
      <c r="Q671" s="58">
        <f>IFERROR(INDEX(怪物属性参数!AD:AD,MATCH(主线怪物!E671,怪物属性参数!Q:Q,0)),IF(MOD(A671,2)=0,1303015,1301001))</f>
        <v>1303010</v>
      </c>
      <c r="R671" s="15"/>
      <c r="S671" s="58" t="str">
        <f t="shared" si="45"/>
        <v>0</v>
      </c>
      <c r="T671" s="58">
        <f>IFERROR(INDEX(怪物属性参数!AA:AA,MATCH(主线怪物!E671,怪物属性参数!Q:Q,0)),"0")</f>
        <v>6</v>
      </c>
      <c r="U671" s="58">
        <f>IFERROR(INDEX(怪物属性参数!AB:AB,MATCH(主线怪物!E671,怪物属性参数!Q:Q,0)),"999")</f>
        <v>999</v>
      </c>
      <c r="V671" s="58">
        <f>IFERROR(INDEX(怪物属性参数!AC:AC,MATCH(主线怪物!E671,怪物属性参数!Q:Q,0)),"0")</f>
        <v>3</v>
      </c>
      <c r="W671" s="58" t="str">
        <f t="shared" si="46"/>
        <v>张郃</v>
      </c>
    </row>
    <row r="672" spans="1:23" ht="16.5" x14ac:dyDescent="0.2">
      <c r="A672" s="58">
        <f t="shared" si="47"/>
        <v>10669</v>
      </c>
      <c r="B672" s="58">
        <v>4</v>
      </c>
      <c r="C672" s="58">
        <f t="shared" si="44"/>
        <v>7</v>
      </c>
      <c r="D672" s="58" t="s">
        <v>40</v>
      </c>
      <c r="E672" s="58" t="str">
        <f>HLOOKUP(D672,主线关卡!$H:$M,MATCH(B672&amp;C672,主线关卡!$A:$A,0),FALSE)</f>
        <v>战斗曹焱兵</v>
      </c>
      <c r="F672" s="58">
        <f>INDEX(主线关卡!D:D,MATCH(主线怪物!B672&amp;主线怪物!C672,主线关卡!A:A,0))</f>
        <v>37</v>
      </c>
      <c r="G672" s="58">
        <f>INDEX(怪物基础属性模板!B:B,MATCH(主线怪物!$F672,怪物基础属性模板!$A:$A,0))*IFERROR(INDEX(怪物属性参数!R:R,MATCH(主线怪物!E672,怪物属性参数!Q:Q,0)),1)</f>
        <v>707</v>
      </c>
      <c r="H672" s="58">
        <f>INDEX(怪物基础属性模板!C:C,MATCH(主线怪物!$F672,怪物基础属性模板!$A:$A,0))*IFERROR(INDEX(怪物属性参数!R:R,MATCH(主线怪物!E672,怪物属性参数!R:R,0)),1)</f>
        <v>312</v>
      </c>
      <c r="I672" s="58">
        <f>INT(INDEX(怪物基础属性模板!D:D,MATCH(主线怪物!$F672,怪物基础属性模板!$A:$A,0))*IFERROR(INDEX(怪物属性参数!R:R,MATCH(主线怪物!E672,怪物属性参数!S:S,0)),1)*INDEX(主线关卡!E:E,MATCH(主线怪物!B672&amp;主线怪物!C672,主线关卡!A:A,0)))</f>
        <v>3935</v>
      </c>
      <c r="J672" s="58">
        <v>0</v>
      </c>
      <c r="K672" s="58">
        <v>0</v>
      </c>
      <c r="L672" s="58">
        <v>0</v>
      </c>
      <c r="M672" s="58">
        <v>0</v>
      </c>
      <c r="N672" s="58">
        <v>300</v>
      </c>
      <c r="O672" s="58">
        <v>0</v>
      </c>
      <c r="P672" s="58">
        <v>0</v>
      </c>
      <c r="Q672" s="58" t="str">
        <f>IFERROR(INDEX(怪物属性参数!AD:AD,MATCH(主线怪物!E672,怪物属性参数!Q:Q,0)),IF(MOD(A672,2)=0,1303015,1301001))</f>
        <v>1301007#1302007</v>
      </c>
      <c r="R672" s="15"/>
      <c r="S672" s="58">
        <f t="shared" si="45"/>
        <v>10670</v>
      </c>
      <c r="T672" s="58">
        <f>IFERROR(INDEX(怪物属性参数!AA:AA,MATCH(主线怪物!E672,怪物属性参数!Q:Q,0)),"0")</f>
        <v>0</v>
      </c>
      <c r="U672" s="58">
        <f>IFERROR(INDEX(怪物属性参数!AB:AB,MATCH(主线怪物!E672,怪物属性参数!Q:Q,0)),"999")</f>
        <v>999</v>
      </c>
      <c r="V672" s="58">
        <f>IFERROR(INDEX(怪物属性参数!AC:AC,MATCH(主线怪物!E672,怪物属性参数!Q:Q,0)),"0")</f>
        <v>0</v>
      </c>
      <c r="W672" s="58" t="str">
        <f t="shared" si="46"/>
        <v>战斗曹焱兵</v>
      </c>
    </row>
    <row r="673" spans="1:23" ht="16.5" x14ac:dyDescent="0.2">
      <c r="A673" s="58">
        <f t="shared" si="47"/>
        <v>10670</v>
      </c>
      <c r="B673" s="58">
        <v>4</v>
      </c>
      <c r="C673" s="58">
        <f t="shared" si="44"/>
        <v>7</v>
      </c>
      <c r="D673" s="58" t="s">
        <v>37</v>
      </c>
      <c r="E673" s="58" t="str">
        <f>HLOOKUP(D673,主线关卡!$H:$M,MATCH(B673&amp;C673,主线关卡!$A:$A,0),FALSE)</f>
        <v>徐晃</v>
      </c>
      <c r="F673" s="58">
        <f>INDEX(主线关卡!D:D,MATCH(主线怪物!B673&amp;主线怪物!C673,主线关卡!A:A,0))</f>
        <v>37</v>
      </c>
      <c r="G673" s="58">
        <f>INDEX(怪物基础属性模板!B:B,MATCH(主线怪物!$F673,怪物基础属性模板!$A:$A,0))*IFERROR(INDEX(怪物属性参数!R:R,MATCH(主线怪物!E673,怪物属性参数!Q:Q,0)),1)</f>
        <v>707</v>
      </c>
      <c r="H673" s="58">
        <f>INDEX(怪物基础属性模板!C:C,MATCH(主线怪物!$F673,怪物基础属性模板!$A:$A,0))*IFERROR(INDEX(怪物属性参数!R:R,MATCH(主线怪物!E673,怪物属性参数!R:R,0)),1)</f>
        <v>312</v>
      </c>
      <c r="I673" s="58">
        <f>INT(INDEX(怪物基础属性模板!D:D,MATCH(主线怪物!$F673,怪物基础属性模板!$A:$A,0))*IFERROR(INDEX(怪物属性参数!R:R,MATCH(主线怪物!E673,怪物属性参数!S:S,0)),1)*INDEX(主线关卡!E:E,MATCH(主线怪物!B673&amp;主线怪物!C673,主线关卡!A:A,0)))</f>
        <v>3935</v>
      </c>
      <c r="J673" s="58">
        <v>0</v>
      </c>
      <c r="K673" s="58">
        <v>0</v>
      </c>
      <c r="L673" s="58">
        <v>0</v>
      </c>
      <c r="M673" s="58">
        <v>0</v>
      </c>
      <c r="N673" s="58">
        <v>300</v>
      </c>
      <c r="O673" s="58">
        <v>0</v>
      </c>
      <c r="P673" s="58">
        <v>0</v>
      </c>
      <c r="Q673" s="58">
        <f>IFERROR(INDEX(怪物属性参数!AD:AD,MATCH(主线怪物!E673,怪物属性参数!Q:Q,0)),IF(MOD(A673,2)=0,1303015,1301001))</f>
        <v>1303009</v>
      </c>
      <c r="R673" s="15"/>
      <c r="S673" s="58" t="str">
        <f t="shared" si="45"/>
        <v>0</v>
      </c>
      <c r="T673" s="58">
        <f>IFERROR(INDEX(怪物属性参数!AA:AA,MATCH(主线怪物!E673,怪物属性参数!Q:Q,0)),"0")</f>
        <v>4</v>
      </c>
      <c r="U673" s="58">
        <f>IFERROR(INDEX(怪物属性参数!AB:AB,MATCH(主线怪物!E673,怪物属性参数!Q:Q,0)),"999")</f>
        <v>999</v>
      </c>
      <c r="V673" s="58">
        <f>IFERROR(INDEX(怪物属性参数!AC:AC,MATCH(主线怪物!E673,怪物属性参数!Q:Q,0)),"0")</f>
        <v>2</v>
      </c>
      <c r="W673" s="58" t="str">
        <f t="shared" si="46"/>
        <v>徐晃</v>
      </c>
    </row>
    <row r="674" spans="1:23" ht="16.5" x14ac:dyDescent="0.2">
      <c r="A674" s="58">
        <f t="shared" si="47"/>
        <v>10671</v>
      </c>
      <c r="B674" s="58">
        <v>4</v>
      </c>
      <c r="C674" s="58">
        <f t="shared" si="44"/>
        <v>7</v>
      </c>
      <c r="D674" s="58" t="s">
        <v>41</v>
      </c>
      <c r="E674" s="58" t="str">
        <f>HLOOKUP(D674,主线关卡!$H:$M,MATCH(B674&amp;C674,主线关卡!$A:$A,0),FALSE)</f>
        <v>黑尔·坎普</v>
      </c>
      <c r="F674" s="58">
        <f>INDEX(主线关卡!D:D,MATCH(主线怪物!B674&amp;主线怪物!C674,主线关卡!A:A,0))</f>
        <v>37</v>
      </c>
      <c r="G674" s="58">
        <f>INDEX(怪物基础属性模板!B:B,MATCH(主线怪物!$F674,怪物基础属性模板!$A:$A,0))*IFERROR(INDEX(怪物属性参数!R:R,MATCH(主线怪物!E674,怪物属性参数!Q:Q,0)),1)</f>
        <v>707</v>
      </c>
      <c r="H674" s="58">
        <f>INDEX(怪物基础属性模板!C:C,MATCH(主线怪物!$F674,怪物基础属性模板!$A:$A,0))*IFERROR(INDEX(怪物属性参数!R:R,MATCH(主线怪物!E674,怪物属性参数!R:R,0)),1)</f>
        <v>312</v>
      </c>
      <c r="I674" s="58">
        <f>INT(INDEX(怪物基础属性模板!D:D,MATCH(主线怪物!$F674,怪物基础属性模板!$A:$A,0))*IFERROR(INDEX(怪物属性参数!R:R,MATCH(主线怪物!E674,怪物属性参数!S:S,0)),1)*INDEX(主线关卡!E:E,MATCH(主线怪物!B674&amp;主线怪物!C674,主线关卡!A:A,0)))</f>
        <v>3935</v>
      </c>
      <c r="J674" s="58">
        <v>0</v>
      </c>
      <c r="K674" s="58">
        <v>0</v>
      </c>
      <c r="L674" s="58">
        <v>0</v>
      </c>
      <c r="M674" s="58">
        <v>0</v>
      </c>
      <c r="N674" s="58">
        <v>300</v>
      </c>
      <c r="O674" s="58">
        <v>0</v>
      </c>
      <c r="P674" s="58">
        <v>0</v>
      </c>
      <c r="Q674" s="58" t="str">
        <f>IFERROR(INDEX(怪物属性参数!AD:AD,MATCH(主线怪物!E674,怪物属性参数!Q:Q,0)),IF(MOD(A674,2)=0,1303015,1301001))</f>
        <v>1301008#1302008</v>
      </c>
      <c r="R674" s="15"/>
      <c r="S674" s="58">
        <f t="shared" si="45"/>
        <v>10672</v>
      </c>
      <c r="T674" s="58">
        <f>IFERROR(INDEX(怪物属性参数!AA:AA,MATCH(主线怪物!E674,怪物属性参数!Q:Q,0)),"0")</f>
        <v>0</v>
      </c>
      <c r="U674" s="58">
        <f>IFERROR(INDEX(怪物属性参数!AB:AB,MATCH(主线怪物!E674,怪物属性参数!Q:Q,0)),"999")</f>
        <v>999</v>
      </c>
      <c r="V674" s="58">
        <f>IFERROR(INDEX(怪物属性参数!AC:AC,MATCH(主线怪物!E674,怪物属性参数!Q:Q,0)),"0")</f>
        <v>0</v>
      </c>
      <c r="W674" s="58" t="str">
        <f t="shared" si="46"/>
        <v>黑尔·坎普</v>
      </c>
    </row>
    <row r="675" spans="1:23" ht="16.5" x14ac:dyDescent="0.2">
      <c r="A675" s="58">
        <f t="shared" si="47"/>
        <v>10672</v>
      </c>
      <c r="B675" s="58">
        <v>4</v>
      </c>
      <c r="C675" s="58">
        <f t="shared" si="44"/>
        <v>7</v>
      </c>
      <c r="D675" s="58" t="s">
        <v>38</v>
      </c>
      <c r="E675" s="58" t="str">
        <f>HLOOKUP(D675,主线关卡!$H:$M,MATCH(B675&amp;C675,主线关卡!$A:$A,0),FALSE)</f>
        <v>塞伯罗斯</v>
      </c>
      <c r="F675" s="58">
        <f>INDEX(主线关卡!D:D,MATCH(主线怪物!B675&amp;主线怪物!C675,主线关卡!A:A,0))</f>
        <v>37</v>
      </c>
      <c r="G675" s="58">
        <f>INDEX(怪物基础属性模板!B:B,MATCH(主线怪物!$F675,怪物基础属性模板!$A:$A,0))*IFERROR(INDEX(怪物属性参数!R:R,MATCH(主线怪物!E675,怪物属性参数!Q:Q,0)),1)</f>
        <v>707</v>
      </c>
      <c r="H675" s="58">
        <f>INDEX(怪物基础属性模板!C:C,MATCH(主线怪物!$F675,怪物基础属性模板!$A:$A,0))*IFERROR(INDEX(怪物属性参数!R:R,MATCH(主线怪物!E675,怪物属性参数!R:R,0)),1)</f>
        <v>312</v>
      </c>
      <c r="I675" s="58">
        <f>INT(INDEX(怪物基础属性模板!D:D,MATCH(主线怪物!$F675,怪物基础属性模板!$A:$A,0))*IFERROR(INDEX(怪物属性参数!R:R,MATCH(主线怪物!E675,怪物属性参数!S:S,0)),1)*INDEX(主线关卡!E:E,MATCH(主线怪物!B675&amp;主线怪物!C675,主线关卡!A:A,0)))</f>
        <v>3935</v>
      </c>
      <c r="J675" s="58">
        <v>0</v>
      </c>
      <c r="K675" s="58">
        <v>0</v>
      </c>
      <c r="L675" s="58">
        <v>0</v>
      </c>
      <c r="M675" s="58">
        <v>0</v>
      </c>
      <c r="N675" s="58">
        <v>300</v>
      </c>
      <c r="O675" s="58">
        <v>0</v>
      </c>
      <c r="P675" s="58">
        <v>0</v>
      </c>
      <c r="Q675" s="58">
        <f>IFERROR(INDEX(怪物属性参数!AD:AD,MATCH(主线怪物!E675,怪物属性参数!Q:Q,0)),IF(MOD(A675,2)=0,1303015,1301001))</f>
        <v>1303013</v>
      </c>
      <c r="R675" s="15"/>
      <c r="S675" s="58" t="str">
        <f t="shared" si="45"/>
        <v>0</v>
      </c>
      <c r="T675" s="58">
        <f>IFERROR(INDEX(怪物属性参数!AA:AA,MATCH(主线怪物!E675,怪物属性参数!Q:Q,0)),"0")</f>
        <v>6</v>
      </c>
      <c r="U675" s="58">
        <f>IFERROR(INDEX(怪物属性参数!AB:AB,MATCH(主线怪物!E675,怪物属性参数!Q:Q,0)),"999")</f>
        <v>999</v>
      </c>
      <c r="V675" s="58">
        <f>IFERROR(INDEX(怪物属性参数!AC:AC,MATCH(主线怪物!E675,怪物属性参数!Q:Q,0)),"0")</f>
        <v>2</v>
      </c>
      <c r="W675" s="58" t="str">
        <f t="shared" si="46"/>
        <v>塞伯罗斯</v>
      </c>
    </row>
    <row r="676" spans="1:23" ht="16.5" x14ac:dyDescent="0.2">
      <c r="A676" s="58">
        <f t="shared" si="47"/>
        <v>10673</v>
      </c>
      <c r="B676" s="58">
        <v>4</v>
      </c>
      <c r="C676" s="58">
        <f t="shared" si="44"/>
        <v>8</v>
      </c>
      <c r="D676" s="58" t="s">
        <v>39</v>
      </c>
      <c r="E676" s="58" t="str">
        <f>HLOOKUP(D676,主线关卡!$H:$M,MATCH(B676&amp;C676,主线关卡!$A:$A,0),FALSE)</f>
        <v>常服曹焱兵</v>
      </c>
      <c r="F676" s="58">
        <f>INDEX(主线关卡!D:D,MATCH(主线怪物!B676&amp;主线怪物!C676,主线关卡!A:A,0))</f>
        <v>38</v>
      </c>
      <c r="G676" s="58">
        <f>INDEX(怪物基础属性模板!B:B,MATCH(主线怪物!$F676,怪物基础属性模板!$A:$A,0))*IFERROR(INDEX(怪物属性参数!R:R,MATCH(主线怪物!E676,怪物属性参数!Q:Q,0)),1)</f>
        <v>727</v>
      </c>
      <c r="H676" s="58">
        <f>INDEX(怪物基础属性模板!C:C,MATCH(主线怪物!$F676,怪物基础属性模板!$A:$A,0))*IFERROR(INDEX(怪物属性参数!R:R,MATCH(主线怪物!E676,怪物属性参数!R:R,0)),1)</f>
        <v>322</v>
      </c>
      <c r="I676" s="58">
        <f>INT(INDEX(怪物基础属性模板!D:D,MATCH(主线怪物!$F676,怪物基础属性模板!$A:$A,0))*IFERROR(INDEX(怪物属性参数!R:R,MATCH(主线怪物!E676,怪物属性参数!S:S,0)),1)*INDEX(主线关卡!E:E,MATCH(主线怪物!B676&amp;主线怪物!C676,主线关卡!A:A,0)))</f>
        <v>4035</v>
      </c>
      <c r="J676" s="58">
        <v>0</v>
      </c>
      <c r="K676" s="58">
        <v>0</v>
      </c>
      <c r="L676" s="58">
        <v>0</v>
      </c>
      <c r="M676" s="58">
        <v>0</v>
      </c>
      <c r="N676" s="58">
        <v>300</v>
      </c>
      <c r="O676" s="58">
        <v>0</v>
      </c>
      <c r="P676" s="58">
        <v>0</v>
      </c>
      <c r="Q676" s="58" t="str">
        <f>IFERROR(INDEX(怪物属性参数!AD:AD,MATCH(主线怪物!E676,怪物属性参数!Q:Q,0)),IF(MOD(A676,2)=0,1303015,1301001))</f>
        <v>1301001#1302001</v>
      </c>
      <c r="R676" s="15"/>
      <c r="S676" s="58">
        <f t="shared" si="45"/>
        <v>10674</v>
      </c>
      <c r="T676" s="58">
        <f>IFERROR(INDEX(怪物属性参数!AA:AA,MATCH(主线怪物!E676,怪物属性参数!Q:Q,0)),"0")</f>
        <v>0</v>
      </c>
      <c r="U676" s="58">
        <f>IFERROR(INDEX(怪物属性参数!AB:AB,MATCH(主线怪物!E676,怪物属性参数!Q:Q,0)),"999")</f>
        <v>999</v>
      </c>
      <c r="V676" s="58">
        <f>IFERROR(INDEX(怪物属性参数!AC:AC,MATCH(主线怪物!E676,怪物属性参数!Q:Q,0)),"0")</f>
        <v>0</v>
      </c>
      <c r="W676" s="58" t="str">
        <f t="shared" si="46"/>
        <v>常服曹焱兵</v>
      </c>
    </row>
    <row r="677" spans="1:23" ht="16.5" x14ac:dyDescent="0.2">
      <c r="A677" s="58">
        <f t="shared" si="47"/>
        <v>10674</v>
      </c>
      <c r="B677" s="58">
        <v>4</v>
      </c>
      <c r="C677" s="58">
        <f t="shared" si="44"/>
        <v>8</v>
      </c>
      <c r="D677" s="58" t="s">
        <v>36</v>
      </c>
      <c r="E677" s="58" t="str">
        <f>HLOOKUP(D677,主线关卡!$H:$M,MATCH(B677&amp;C677,主线关卡!$A:$A,0),FALSE)</f>
        <v>张郃</v>
      </c>
      <c r="F677" s="58">
        <f>INDEX(主线关卡!D:D,MATCH(主线怪物!B677&amp;主线怪物!C677,主线关卡!A:A,0))</f>
        <v>38</v>
      </c>
      <c r="G677" s="58">
        <f>INDEX(怪物基础属性模板!B:B,MATCH(主线怪物!$F677,怪物基础属性模板!$A:$A,0))*IFERROR(INDEX(怪物属性参数!R:R,MATCH(主线怪物!E677,怪物属性参数!Q:Q,0)),1)</f>
        <v>727</v>
      </c>
      <c r="H677" s="58">
        <f>INDEX(怪物基础属性模板!C:C,MATCH(主线怪物!$F677,怪物基础属性模板!$A:$A,0))*IFERROR(INDEX(怪物属性参数!R:R,MATCH(主线怪物!E677,怪物属性参数!R:R,0)),1)</f>
        <v>322</v>
      </c>
      <c r="I677" s="58">
        <f>INT(INDEX(怪物基础属性模板!D:D,MATCH(主线怪物!$F677,怪物基础属性模板!$A:$A,0))*IFERROR(INDEX(怪物属性参数!R:R,MATCH(主线怪物!E677,怪物属性参数!S:S,0)),1)*INDEX(主线关卡!E:E,MATCH(主线怪物!B677&amp;主线怪物!C677,主线关卡!A:A,0)))</f>
        <v>4035</v>
      </c>
      <c r="J677" s="58">
        <v>0</v>
      </c>
      <c r="K677" s="58">
        <v>0</v>
      </c>
      <c r="L677" s="58">
        <v>0</v>
      </c>
      <c r="M677" s="58">
        <v>0</v>
      </c>
      <c r="N677" s="58">
        <v>300</v>
      </c>
      <c r="O677" s="58">
        <v>0</v>
      </c>
      <c r="P677" s="58">
        <v>0</v>
      </c>
      <c r="Q677" s="58">
        <f>IFERROR(INDEX(怪物属性参数!AD:AD,MATCH(主线怪物!E677,怪物属性参数!Q:Q,0)),IF(MOD(A677,2)=0,1303015,1301001))</f>
        <v>1303010</v>
      </c>
      <c r="R677" s="15"/>
      <c r="S677" s="58" t="str">
        <f t="shared" si="45"/>
        <v>0</v>
      </c>
      <c r="T677" s="58">
        <f>IFERROR(INDEX(怪物属性参数!AA:AA,MATCH(主线怪物!E677,怪物属性参数!Q:Q,0)),"0")</f>
        <v>6</v>
      </c>
      <c r="U677" s="58">
        <f>IFERROR(INDEX(怪物属性参数!AB:AB,MATCH(主线怪物!E677,怪物属性参数!Q:Q,0)),"999")</f>
        <v>999</v>
      </c>
      <c r="V677" s="58">
        <f>IFERROR(INDEX(怪物属性参数!AC:AC,MATCH(主线怪物!E677,怪物属性参数!Q:Q,0)),"0")</f>
        <v>3</v>
      </c>
      <c r="W677" s="58" t="str">
        <f t="shared" si="46"/>
        <v>张郃</v>
      </c>
    </row>
    <row r="678" spans="1:23" ht="16.5" x14ac:dyDescent="0.2">
      <c r="A678" s="58">
        <f t="shared" si="47"/>
        <v>10675</v>
      </c>
      <c r="B678" s="58">
        <v>4</v>
      </c>
      <c r="C678" s="58">
        <f t="shared" si="44"/>
        <v>8</v>
      </c>
      <c r="D678" s="58" t="s">
        <v>40</v>
      </c>
      <c r="E678" s="58" t="str">
        <f>HLOOKUP(D678,主线关卡!$H:$M,MATCH(B678&amp;C678,主线关卡!$A:$A,0),FALSE)</f>
        <v>战斗曹焱兵</v>
      </c>
      <c r="F678" s="58">
        <f>INDEX(主线关卡!D:D,MATCH(主线怪物!B678&amp;主线怪物!C678,主线关卡!A:A,0))</f>
        <v>38</v>
      </c>
      <c r="G678" s="58">
        <f>INDEX(怪物基础属性模板!B:B,MATCH(主线怪物!$F678,怪物基础属性模板!$A:$A,0))*IFERROR(INDEX(怪物属性参数!R:R,MATCH(主线怪物!E678,怪物属性参数!Q:Q,0)),1)</f>
        <v>727</v>
      </c>
      <c r="H678" s="58">
        <f>INDEX(怪物基础属性模板!C:C,MATCH(主线怪物!$F678,怪物基础属性模板!$A:$A,0))*IFERROR(INDEX(怪物属性参数!R:R,MATCH(主线怪物!E678,怪物属性参数!R:R,0)),1)</f>
        <v>322</v>
      </c>
      <c r="I678" s="58">
        <f>INT(INDEX(怪物基础属性模板!D:D,MATCH(主线怪物!$F678,怪物基础属性模板!$A:$A,0))*IFERROR(INDEX(怪物属性参数!R:R,MATCH(主线怪物!E678,怪物属性参数!S:S,0)),1)*INDEX(主线关卡!E:E,MATCH(主线怪物!B678&amp;主线怪物!C678,主线关卡!A:A,0)))</f>
        <v>4035</v>
      </c>
      <c r="J678" s="58">
        <v>0</v>
      </c>
      <c r="K678" s="58">
        <v>0</v>
      </c>
      <c r="L678" s="58">
        <v>0</v>
      </c>
      <c r="M678" s="58">
        <v>0</v>
      </c>
      <c r="N678" s="58">
        <v>300</v>
      </c>
      <c r="O678" s="58">
        <v>0</v>
      </c>
      <c r="P678" s="58">
        <v>0</v>
      </c>
      <c r="Q678" s="58" t="str">
        <f>IFERROR(INDEX(怪物属性参数!AD:AD,MATCH(主线怪物!E678,怪物属性参数!Q:Q,0)),IF(MOD(A678,2)=0,1303015,1301001))</f>
        <v>1301007#1302007</v>
      </c>
      <c r="R678" s="15"/>
      <c r="S678" s="58">
        <f t="shared" si="45"/>
        <v>10676</v>
      </c>
      <c r="T678" s="58">
        <f>IFERROR(INDEX(怪物属性参数!AA:AA,MATCH(主线怪物!E678,怪物属性参数!Q:Q,0)),"0")</f>
        <v>0</v>
      </c>
      <c r="U678" s="58">
        <f>IFERROR(INDEX(怪物属性参数!AB:AB,MATCH(主线怪物!E678,怪物属性参数!Q:Q,0)),"999")</f>
        <v>999</v>
      </c>
      <c r="V678" s="58">
        <f>IFERROR(INDEX(怪物属性参数!AC:AC,MATCH(主线怪物!E678,怪物属性参数!Q:Q,0)),"0")</f>
        <v>0</v>
      </c>
      <c r="W678" s="58" t="str">
        <f t="shared" si="46"/>
        <v>战斗曹焱兵</v>
      </c>
    </row>
    <row r="679" spans="1:23" ht="16.5" x14ac:dyDescent="0.2">
      <c r="A679" s="58">
        <f t="shared" si="47"/>
        <v>10676</v>
      </c>
      <c r="B679" s="58">
        <v>4</v>
      </c>
      <c r="C679" s="58">
        <f t="shared" si="44"/>
        <v>8</v>
      </c>
      <c r="D679" s="58" t="s">
        <v>37</v>
      </c>
      <c r="E679" s="58" t="str">
        <f>HLOOKUP(D679,主线关卡!$H:$M,MATCH(B679&amp;C679,主线关卡!$A:$A,0),FALSE)</f>
        <v>徐晃</v>
      </c>
      <c r="F679" s="58">
        <f>INDEX(主线关卡!D:D,MATCH(主线怪物!B679&amp;主线怪物!C679,主线关卡!A:A,0))</f>
        <v>38</v>
      </c>
      <c r="G679" s="58">
        <f>INDEX(怪物基础属性模板!B:B,MATCH(主线怪物!$F679,怪物基础属性模板!$A:$A,0))*IFERROR(INDEX(怪物属性参数!R:R,MATCH(主线怪物!E679,怪物属性参数!Q:Q,0)),1)</f>
        <v>727</v>
      </c>
      <c r="H679" s="58">
        <f>INDEX(怪物基础属性模板!C:C,MATCH(主线怪物!$F679,怪物基础属性模板!$A:$A,0))*IFERROR(INDEX(怪物属性参数!R:R,MATCH(主线怪物!E679,怪物属性参数!R:R,0)),1)</f>
        <v>322</v>
      </c>
      <c r="I679" s="58">
        <f>INT(INDEX(怪物基础属性模板!D:D,MATCH(主线怪物!$F679,怪物基础属性模板!$A:$A,0))*IFERROR(INDEX(怪物属性参数!R:R,MATCH(主线怪物!E679,怪物属性参数!S:S,0)),1)*INDEX(主线关卡!E:E,MATCH(主线怪物!B679&amp;主线怪物!C679,主线关卡!A:A,0)))</f>
        <v>4035</v>
      </c>
      <c r="J679" s="58">
        <v>0</v>
      </c>
      <c r="K679" s="58">
        <v>0</v>
      </c>
      <c r="L679" s="58">
        <v>0</v>
      </c>
      <c r="M679" s="58">
        <v>0</v>
      </c>
      <c r="N679" s="58">
        <v>300</v>
      </c>
      <c r="O679" s="58">
        <v>0</v>
      </c>
      <c r="P679" s="58">
        <v>0</v>
      </c>
      <c r="Q679" s="58">
        <f>IFERROR(INDEX(怪物属性参数!AD:AD,MATCH(主线怪物!E679,怪物属性参数!Q:Q,0)),IF(MOD(A679,2)=0,1303015,1301001))</f>
        <v>1303009</v>
      </c>
      <c r="R679" s="15"/>
      <c r="S679" s="58" t="str">
        <f t="shared" si="45"/>
        <v>0</v>
      </c>
      <c r="T679" s="58">
        <f>IFERROR(INDEX(怪物属性参数!AA:AA,MATCH(主线怪物!E679,怪物属性参数!Q:Q,0)),"0")</f>
        <v>4</v>
      </c>
      <c r="U679" s="58">
        <f>IFERROR(INDEX(怪物属性参数!AB:AB,MATCH(主线怪物!E679,怪物属性参数!Q:Q,0)),"999")</f>
        <v>999</v>
      </c>
      <c r="V679" s="58">
        <f>IFERROR(INDEX(怪物属性参数!AC:AC,MATCH(主线怪物!E679,怪物属性参数!Q:Q,0)),"0")</f>
        <v>2</v>
      </c>
      <c r="W679" s="58" t="str">
        <f t="shared" si="46"/>
        <v>徐晃</v>
      </c>
    </row>
    <row r="680" spans="1:23" ht="16.5" x14ac:dyDescent="0.2">
      <c r="A680" s="58">
        <f t="shared" si="47"/>
        <v>10677</v>
      </c>
      <c r="B680" s="58">
        <v>4</v>
      </c>
      <c r="C680" s="58">
        <f t="shared" si="44"/>
        <v>8</v>
      </c>
      <c r="D680" s="58" t="s">
        <v>41</v>
      </c>
      <c r="E680" s="58" t="str">
        <f>HLOOKUP(D680,主线关卡!$H:$M,MATCH(B680&amp;C680,主线关卡!$A:$A,0),FALSE)</f>
        <v>阎巧巧</v>
      </c>
      <c r="F680" s="58">
        <f>INDEX(主线关卡!D:D,MATCH(主线怪物!B680&amp;主线怪物!C680,主线关卡!A:A,0))</f>
        <v>38</v>
      </c>
      <c r="G680" s="58">
        <f>INDEX(怪物基础属性模板!B:B,MATCH(主线怪物!$F680,怪物基础属性模板!$A:$A,0))*IFERROR(INDEX(怪物属性参数!R:R,MATCH(主线怪物!E680,怪物属性参数!Q:Q,0)),1)</f>
        <v>727</v>
      </c>
      <c r="H680" s="58">
        <f>INDEX(怪物基础属性模板!C:C,MATCH(主线怪物!$F680,怪物基础属性模板!$A:$A,0))*IFERROR(INDEX(怪物属性参数!R:R,MATCH(主线怪物!E680,怪物属性参数!R:R,0)),1)</f>
        <v>322</v>
      </c>
      <c r="I680" s="58">
        <f>INT(INDEX(怪物基础属性模板!D:D,MATCH(主线怪物!$F680,怪物基础属性模板!$A:$A,0))*IFERROR(INDEX(怪物属性参数!R:R,MATCH(主线怪物!E680,怪物属性参数!S:S,0)),1)*INDEX(主线关卡!E:E,MATCH(主线怪物!B680&amp;主线怪物!C680,主线关卡!A:A,0)))</f>
        <v>4035</v>
      </c>
      <c r="J680" s="58">
        <v>0</v>
      </c>
      <c r="K680" s="58">
        <v>0</v>
      </c>
      <c r="L680" s="58">
        <v>0</v>
      </c>
      <c r="M680" s="58">
        <v>0</v>
      </c>
      <c r="N680" s="58">
        <v>300</v>
      </c>
      <c r="O680" s="58">
        <v>0</v>
      </c>
      <c r="P680" s="58">
        <v>0</v>
      </c>
      <c r="Q680" s="58" t="str">
        <f>IFERROR(INDEX(怪物属性参数!AD:AD,MATCH(主线怪物!E680,怪物属性参数!Q:Q,0)),IF(MOD(A680,2)=0,1303015,1301001))</f>
        <v>1301015#1302015</v>
      </c>
      <c r="R680" s="15"/>
      <c r="S680" s="58">
        <f t="shared" si="45"/>
        <v>10678</v>
      </c>
      <c r="T680" s="58">
        <f>IFERROR(INDEX(怪物属性参数!AA:AA,MATCH(主线怪物!E680,怪物属性参数!Q:Q,0)),"0")</f>
        <v>0</v>
      </c>
      <c r="U680" s="58">
        <f>IFERROR(INDEX(怪物属性参数!AB:AB,MATCH(主线怪物!E680,怪物属性参数!Q:Q,0)),"999")</f>
        <v>999</v>
      </c>
      <c r="V680" s="58">
        <f>IFERROR(INDEX(怪物属性参数!AC:AC,MATCH(主线怪物!E680,怪物属性参数!Q:Q,0)),"0")</f>
        <v>0</v>
      </c>
      <c r="W680" s="58" t="str">
        <f t="shared" si="46"/>
        <v>阎巧巧</v>
      </c>
    </row>
    <row r="681" spans="1:23" ht="16.5" x14ac:dyDescent="0.2">
      <c r="A681" s="58">
        <f t="shared" si="47"/>
        <v>10678</v>
      </c>
      <c r="B681" s="58">
        <v>4</v>
      </c>
      <c r="C681" s="58">
        <f t="shared" si="44"/>
        <v>8</v>
      </c>
      <c r="D681" s="58" t="s">
        <v>38</v>
      </c>
      <c r="E681" s="58" t="str">
        <f>HLOOKUP(D681,主线关卡!$H:$M,MATCH(B681&amp;C681,主线关卡!$A:$A,0),FALSE)</f>
        <v>烈风螳螂</v>
      </c>
      <c r="F681" s="58">
        <f>INDEX(主线关卡!D:D,MATCH(主线怪物!B681&amp;主线怪物!C681,主线关卡!A:A,0))</f>
        <v>38</v>
      </c>
      <c r="G681" s="58">
        <f>INDEX(怪物基础属性模板!B:B,MATCH(主线怪物!$F681,怪物基础属性模板!$A:$A,0))*IFERROR(INDEX(怪物属性参数!R:R,MATCH(主线怪物!E681,怪物属性参数!Q:Q,0)),1)</f>
        <v>727</v>
      </c>
      <c r="H681" s="58">
        <f>INDEX(怪物基础属性模板!C:C,MATCH(主线怪物!$F681,怪物基础属性模板!$A:$A,0))*IFERROR(INDEX(怪物属性参数!R:R,MATCH(主线怪物!E681,怪物属性参数!R:R,0)),1)</f>
        <v>322</v>
      </c>
      <c r="I681" s="58">
        <f>INT(INDEX(怪物基础属性模板!D:D,MATCH(主线怪物!$F681,怪物基础属性模板!$A:$A,0))*IFERROR(INDEX(怪物属性参数!R:R,MATCH(主线怪物!E681,怪物属性参数!S:S,0)),1)*INDEX(主线关卡!E:E,MATCH(主线怪物!B681&amp;主线怪物!C681,主线关卡!A:A,0)))</f>
        <v>4035</v>
      </c>
      <c r="J681" s="58">
        <v>0</v>
      </c>
      <c r="K681" s="58">
        <v>0</v>
      </c>
      <c r="L681" s="58">
        <v>0</v>
      </c>
      <c r="M681" s="58">
        <v>0</v>
      </c>
      <c r="N681" s="58">
        <v>300</v>
      </c>
      <c r="O681" s="58">
        <v>0</v>
      </c>
      <c r="P681" s="58">
        <v>0</v>
      </c>
      <c r="Q681" s="58">
        <f>IFERROR(INDEX(怪物属性参数!AD:AD,MATCH(主线怪物!E681,怪物属性参数!Q:Q,0)),IF(MOD(A681,2)=0,1303015,1301001))</f>
        <v>1303021</v>
      </c>
      <c r="R681" s="15"/>
      <c r="S681" s="58" t="str">
        <f t="shared" si="45"/>
        <v>0</v>
      </c>
      <c r="T681" s="58">
        <f>IFERROR(INDEX(怪物属性参数!AA:AA,MATCH(主线怪物!E681,怪物属性参数!Q:Q,0)),"0")</f>
        <v>6</v>
      </c>
      <c r="U681" s="58">
        <f>IFERROR(INDEX(怪物属性参数!AB:AB,MATCH(主线怪物!E681,怪物属性参数!Q:Q,0)),"999")</f>
        <v>999</v>
      </c>
      <c r="V681" s="58">
        <f>IFERROR(INDEX(怪物属性参数!AC:AC,MATCH(主线怪物!E681,怪物属性参数!Q:Q,0)),"0")</f>
        <v>2</v>
      </c>
      <c r="W681" s="58" t="str">
        <f t="shared" si="46"/>
        <v>烈风螳螂</v>
      </c>
    </row>
    <row r="682" spans="1:23" ht="16.5" x14ac:dyDescent="0.2">
      <c r="A682" s="58">
        <f t="shared" si="47"/>
        <v>10679</v>
      </c>
      <c r="B682" s="58">
        <v>4</v>
      </c>
      <c r="C682" s="58">
        <f t="shared" si="44"/>
        <v>9</v>
      </c>
      <c r="D682" s="58" t="s">
        <v>39</v>
      </c>
      <c r="E682" s="58" t="str">
        <f>HLOOKUP(D682,主线关卡!$H:$M,MATCH(B682&amp;C682,主线关卡!$A:$A,0),FALSE)</f>
        <v/>
      </c>
      <c r="F682" s="58">
        <f>INDEX(主线关卡!D:D,MATCH(主线怪物!B682&amp;主线怪物!C682,主线关卡!A:A,0))</f>
        <v>39</v>
      </c>
      <c r="G682" s="58">
        <f>INDEX(怪物基础属性模板!B:B,MATCH(主线怪物!$F682,怪物基础属性模板!$A:$A,0))*IFERROR(INDEX(怪物属性参数!R:R,MATCH(主线怪物!E682,怪物属性参数!Q:Q,0)),1)</f>
        <v>747</v>
      </c>
      <c r="H682" s="58">
        <f>INDEX(怪物基础属性模板!C:C,MATCH(主线怪物!$F682,怪物基础属性模板!$A:$A,0))*IFERROR(INDEX(怪物属性参数!R:R,MATCH(主线怪物!E682,怪物属性参数!R:R,0)),1)</f>
        <v>332</v>
      </c>
      <c r="I682" s="58">
        <f>INT(INDEX(怪物基础属性模板!D:D,MATCH(主线怪物!$F682,怪物基础属性模板!$A:$A,0))*IFERROR(INDEX(怪物属性参数!R:R,MATCH(主线怪物!E682,怪物属性参数!S:S,0)),1)*INDEX(主线关卡!E:E,MATCH(主线怪物!B682&amp;主线怪物!C682,主线关卡!A:A,0)))</f>
        <v>4135</v>
      </c>
      <c r="J682" s="58">
        <v>0</v>
      </c>
      <c r="K682" s="58">
        <v>0</v>
      </c>
      <c r="L682" s="58">
        <v>0</v>
      </c>
      <c r="M682" s="58">
        <v>0</v>
      </c>
      <c r="N682" s="58">
        <v>300</v>
      </c>
      <c r="O682" s="58">
        <v>0</v>
      </c>
      <c r="P682" s="58">
        <v>0</v>
      </c>
      <c r="Q682" s="58">
        <f>IFERROR(INDEX(怪物属性参数!AD:AD,MATCH(主线怪物!E682,怪物属性参数!Q:Q,0)),IF(MOD(A682,2)=0,1303015,1301001))</f>
        <v>1301001</v>
      </c>
      <c r="R682" s="15"/>
      <c r="S682" s="58" t="str">
        <f t="shared" si="45"/>
        <v>0</v>
      </c>
      <c r="T682" s="58" t="str">
        <f>IFERROR(INDEX(怪物属性参数!AA:AA,MATCH(主线怪物!E682,怪物属性参数!Q:Q,0)),"0")</f>
        <v>0</v>
      </c>
      <c r="U682" s="58" t="str">
        <f>IFERROR(INDEX(怪物属性参数!AB:AB,MATCH(主线怪物!E682,怪物属性参数!Q:Q,0)),"999")</f>
        <v>999</v>
      </c>
      <c r="V682" s="58" t="str">
        <f>IFERROR(INDEX(怪物属性参数!AC:AC,MATCH(主线怪物!E682,怪物属性参数!Q:Q,0)),"0")</f>
        <v>0</v>
      </c>
      <c r="W682" s="58" t="str">
        <f t="shared" si="46"/>
        <v>常服曹焱兵</v>
      </c>
    </row>
    <row r="683" spans="1:23" ht="16.5" x14ac:dyDescent="0.2">
      <c r="A683" s="58">
        <f t="shared" si="47"/>
        <v>10680</v>
      </c>
      <c r="B683" s="58">
        <v>4</v>
      </c>
      <c r="C683" s="58">
        <f t="shared" si="44"/>
        <v>9</v>
      </c>
      <c r="D683" s="58" t="s">
        <v>36</v>
      </c>
      <c r="E683" s="58" t="str">
        <f>HLOOKUP(D683,主线关卡!$H:$M,MATCH(B683&amp;C683,主线关卡!$A:$A,0),FALSE)</f>
        <v/>
      </c>
      <c r="F683" s="58">
        <f>INDEX(主线关卡!D:D,MATCH(主线怪物!B683&amp;主线怪物!C683,主线关卡!A:A,0))</f>
        <v>39</v>
      </c>
      <c r="G683" s="58">
        <f>INDEX(怪物基础属性模板!B:B,MATCH(主线怪物!$F683,怪物基础属性模板!$A:$A,0))*IFERROR(INDEX(怪物属性参数!R:R,MATCH(主线怪物!E683,怪物属性参数!Q:Q,0)),1)</f>
        <v>747</v>
      </c>
      <c r="H683" s="58">
        <f>INDEX(怪物基础属性模板!C:C,MATCH(主线怪物!$F683,怪物基础属性模板!$A:$A,0))*IFERROR(INDEX(怪物属性参数!R:R,MATCH(主线怪物!E683,怪物属性参数!R:R,0)),1)</f>
        <v>332</v>
      </c>
      <c r="I683" s="58">
        <f>INT(INDEX(怪物基础属性模板!D:D,MATCH(主线怪物!$F683,怪物基础属性模板!$A:$A,0))*IFERROR(INDEX(怪物属性参数!R:R,MATCH(主线怪物!E683,怪物属性参数!S:S,0)),1)*INDEX(主线关卡!E:E,MATCH(主线怪物!B683&amp;主线怪物!C683,主线关卡!A:A,0)))</f>
        <v>4135</v>
      </c>
      <c r="J683" s="58">
        <v>0</v>
      </c>
      <c r="K683" s="58">
        <v>0</v>
      </c>
      <c r="L683" s="58">
        <v>0</v>
      </c>
      <c r="M683" s="58">
        <v>0</v>
      </c>
      <c r="N683" s="58">
        <v>300</v>
      </c>
      <c r="O683" s="58">
        <v>0</v>
      </c>
      <c r="P683" s="58">
        <v>0</v>
      </c>
      <c r="Q683" s="58">
        <f>IFERROR(INDEX(怪物属性参数!AD:AD,MATCH(主线怪物!E683,怪物属性参数!Q:Q,0)),IF(MOD(A683,2)=0,1303015,1301001))</f>
        <v>1303015</v>
      </c>
      <c r="R683" s="15"/>
      <c r="S683" s="58" t="str">
        <f t="shared" si="45"/>
        <v>0</v>
      </c>
      <c r="T683" s="58" t="str">
        <f>IFERROR(INDEX(怪物属性参数!AA:AA,MATCH(主线怪物!E683,怪物属性参数!Q:Q,0)),"0")</f>
        <v>0</v>
      </c>
      <c r="U683" s="58" t="str">
        <f>IFERROR(INDEX(怪物属性参数!AB:AB,MATCH(主线怪物!E683,怪物属性参数!Q:Q,0)),"999")</f>
        <v>999</v>
      </c>
      <c r="V683" s="58" t="str">
        <f>IFERROR(INDEX(怪物属性参数!AC:AC,MATCH(主线怪物!E683,怪物属性参数!Q:Q,0)),"0")</f>
        <v>0</v>
      </c>
      <c r="W683" s="58" t="str">
        <f t="shared" si="46"/>
        <v>于禁</v>
      </c>
    </row>
    <row r="684" spans="1:23" ht="16.5" x14ac:dyDescent="0.2">
      <c r="A684" s="58">
        <f t="shared" si="47"/>
        <v>10681</v>
      </c>
      <c r="B684" s="58">
        <v>4</v>
      </c>
      <c r="C684" s="58">
        <f t="shared" si="44"/>
        <v>9</v>
      </c>
      <c r="D684" s="58" t="s">
        <v>40</v>
      </c>
      <c r="E684" s="58" t="str">
        <f>HLOOKUP(D684,主线关卡!$H:$M,MATCH(B684&amp;C684,主线关卡!$A:$A,0),FALSE)</f>
        <v/>
      </c>
      <c r="F684" s="58">
        <f>INDEX(主线关卡!D:D,MATCH(主线怪物!B684&amp;主线怪物!C684,主线关卡!A:A,0))</f>
        <v>39</v>
      </c>
      <c r="G684" s="58">
        <f>INDEX(怪物基础属性模板!B:B,MATCH(主线怪物!$F684,怪物基础属性模板!$A:$A,0))*IFERROR(INDEX(怪物属性参数!R:R,MATCH(主线怪物!E684,怪物属性参数!Q:Q,0)),1)</f>
        <v>747</v>
      </c>
      <c r="H684" s="58">
        <f>INDEX(怪物基础属性模板!C:C,MATCH(主线怪物!$F684,怪物基础属性模板!$A:$A,0))*IFERROR(INDEX(怪物属性参数!R:R,MATCH(主线怪物!E684,怪物属性参数!R:R,0)),1)</f>
        <v>332</v>
      </c>
      <c r="I684" s="58">
        <f>INT(INDEX(怪物基础属性模板!D:D,MATCH(主线怪物!$F684,怪物基础属性模板!$A:$A,0))*IFERROR(INDEX(怪物属性参数!R:R,MATCH(主线怪物!E684,怪物属性参数!S:S,0)),1)*INDEX(主线关卡!E:E,MATCH(主线怪物!B684&amp;主线怪物!C684,主线关卡!A:A,0)))</f>
        <v>4135</v>
      </c>
      <c r="J684" s="58">
        <v>0</v>
      </c>
      <c r="K684" s="58">
        <v>0</v>
      </c>
      <c r="L684" s="58">
        <v>0</v>
      </c>
      <c r="M684" s="58">
        <v>0</v>
      </c>
      <c r="N684" s="58">
        <v>300</v>
      </c>
      <c r="O684" s="58">
        <v>0</v>
      </c>
      <c r="P684" s="58">
        <v>0</v>
      </c>
      <c r="Q684" s="58">
        <f>IFERROR(INDEX(怪物属性参数!AD:AD,MATCH(主线怪物!E684,怪物属性参数!Q:Q,0)),IF(MOD(A684,2)=0,1303015,1301001))</f>
        <v>1301001</v>
      </c>
      <c r="R684" s="15"/>
      <c r="S684" s="58" t="str">
        <f t="shared" si="45"/>
        <v>0</v>
      </c>
      <c r="T684" s="58" t="str">
        <f>IFERROR(INDEX(怪物属性参数!AA:AA,MATCH(主线怪物!E684,怪物属性参数!Q:Q,0)),"0")</f>
        <v>0</v>
      </c>
      <c r="U684" s="58" t="str">
        <f>IFERROR(INDEX(怪物属性参数!AB:AB,MATCH(主线怪物!E684,怪物属性参数!Q:Q,0)),"999")</f>
        <v>999</v>
      </c>
      <c r="V684" s="58" t="str">
        <f>IFERROR(INDEX(怪物属性参数!AC:AC,MATCH(主线怪物!E684,怪物属性参数!Q:Q,0)),"0")</f>
        <v>0</v>
      </c>
      <c r="W684" s="58" t="str">
        <f t="shared" si="46"/>
        <v>常服曹焱兵</v>
      </c>
    </row>
    <row r="685" spans="1:23" ht="16.5" x14ac:dyDescent="0.2">
      <c r="A685" s="58">
        <f t="shared" si="47"/>
        <v>10682</v>
      </c>
      <c r="B685" s="58">
        <v>4</v>
      </c>
      <c r="C685" s="58">
        <f t="shared" si="44"/>
        <v>9</v>
      </c>
      <c r="D685" s="58" t="s">
        <v>37</v>
      </c>
      <c r="E685" s="58" t="str">
        <f>HLOOKUP(D685,主线关卡!$H:$M,MATCH(B685&amp;C685,主线关卡!$A:$A,0),FALSE)</f>
        <v/>
      </c>
      <c r="F685" s="58">
        <f>INDEX(主线关卡!D:D,MATCH(主线怪物!B685&amp;主线怪物!C685,主线关卡!A:A,0))</f>
        <v>39</v>
      </c>
      <c r="G685" s="58">
        <f>INDEX(怪物基础属性模板!B:B,MATCH(主线怪物!$F685,怪物基础属性模板!$A:$A,0))*IFERROR(INDEX(怪物属性参数!R:R,MATCH(主线怪物!E685,怪物属性参数!Q:Q,0)),1)</f>
        <v>747</v>
      </c>
      <c r="H685" s="58">
        <f>INDEX(怪物基础属性模板!C:C,MATCH(主线怪物!$F685,怪物基础属性模板!$A:$A,0))*IFERROR(INDEX(怪物属性参数!R:R,MATCH(主线怪物!E685,怪物属性参数!R:R,0)),1)</f>
        <v>332</v>
      </c>
      <c r="I685" s="58">
        <f>INT(INDEX(怪物基础属性模板!D:D,MATCH(主线怪物!$F685,怪物基础属性模板!$A:$A,0))*IFERROR(INDEX(怪物属性参数!R:R,MATCH(主线怪物!E685,怪物属性参数!S:S,0)),1)*INDEX(主线关卡!E:E,MATCH(主线怪物!B685&amp;主线怪物!C685,主线关卡!A:A,0)))</f>
        <v>4135</v>
      </c>
      <c r="J685" s="58">
        <v>0</v>
      </c>
      <c r="K685" s="58">
        <v>0</v>
      </c>
      <c r="L685" s="58">
        <v>0</v>
      </c>
      <c r="M685" s="58">
        <v>0</v>
      </c>
      <c r="N685" s="58">
        <v>300</v>
      </c>
      <c r="O685" s="58">
        <v>0</v>
      </c>
      <c r="P685" s="58">
        <v>0</v>
      </c>
      <c r="Q685" s="58">
        <f>IFERROR(INDEX(怪物属性参数!AD:AD,MATCH(主线怪物!E685,怪物属性参数!Q:Q,0)),IF(MOD(A685,2)=0,1303015,1301001))</f>
        <v>1303015</v>
      </c>
      <c r="R685" s="15"/>
      <c r="S685" s="58" t="str">
        <f t="shared" si="45"/>
        <v>0</v>
      </c>
      <c r="T685" s="58" t="str">
        <f>IFERROR(INDEX(怪物属性参数!AA:AA,MATCH(主线怪物!E685,怪物属性参数!Q:Q,0)),"0")</f>
        <v>0</v>
      </c>
      <c r="U685" s="58" t="str">
        <f>IFERROR(INDEX(怪物属性参数!AB:AB,MATCH(主线怪物!E685,怪物属性参数!Q:Q,0)),"999")</f>
        <v>999</v>
      </c>
      <c r="V685" s="58" t="str">
        <f>IFERROR(INDEX(怪物属性参数!AC:AC,MATCH(主线怪物!E685,怪物属性参数!Q:Q,0)),"0")</f>
        <v>0</v>
      </c>
      <c r="W685" s="58" t="str">
        <f t="shared" si="46"/>
        <v>于禁</v>
      </c>
    </row>
    <row r="686" spans="1:23" ht="16.5" x14ac:dyDescent="0.2">
      <c r="A686" s="58">
        <f t="shared" si="47"/>
        <v>10683</v>
      </c>
      <c r="B686" s="58">
        <v>4</v>
      </c>
      <c r="C686" s="58">
        <f t="shared" si="44"/>
        <v>9</v>
      </c>
      <c r="D686" s="58" t="s">
        <v>41</v>
      </c>
      <c r="E686" s="58" t="str">
        <f>HLOOKUP(D686,主线关卡!$H:$M,MATCH(B686&amp;C686,主线关卡!$A:$A,0),FALSE)</f>
        <v/>
      </c>
      <c r="F686" s="58">
        <f>INDEX(主线关卡!D:D,MATCH(主线怪物!B686&amp;主线怪物!C686,主线关卡!A:A,0))</f>
        <v>39</v>
      </c>
      <c r="G686" s="58">
        <f>INDEX(怪物基础属性模板!B:B,MATCH(主线怪物!$F686,怪物基础属性模板!$A:$A,0))*IFERROR(INDEX(怪物属性参数!R:R,MATCH(主线怪物!E686,怪物属性参数!Q:Q,0)),1)</f>
        <v>747</v>
      </c>
      <c r="H686" s="58">
        <f>INDEX(怪物基础属性模板!C:C,MATCH(主线怪物!$F686,怪物基础属性模板!$A:$A,0))*IFERROR(INDEX(怪物属性参数!R:R,MATCH(主线怪物!E686,怪物属性参数!R:R,0)),1)</f>
        <v>332</v>
      </c>
      <c r="I686" s="58">
        <f>INT(INDEX(怪物基础属性模板!D:D,MATCH(主线怪物!$F686,怪物基础属性模板!$A:$A,0))*IFERROR(INDEX(怪物属性参数!R:R,MATCH(主线怪物!E686,怪物属性参数!S:S,0)),1)*INDEX(主线关卡!E:E,MATCH(主线怪物!B686&amp;主线怪物!C686,主线关卡!A:A,0)))</f>
        <v>4135</v>
      </c>
      <c r="J686" s="58">
        <v>0</v>
      </c>
      <c r="K686" s="58">
        <v>0</v>
      </c>
      <c r="L686" s="58">
        <v>0</v>
      </c>
      <c r="M686" s="58">
        <v>0</v>
      </c>
      <c r="N686" s="58">
        <v>300</v>
      </c>
      <c r="O686" s="58">
        <v>0</v>
      </c>
      <c r="P686" s="58">
        <v>0</v>
      </c>
      <c r="Q686" s="58">
        <f>IFERROR(INDEX(怪物属性参数!AD:AD,MATCH(主线怪物!E686,怪物属性参数!Q:Q,0)),IF(MOD(A686,2)=0,1303015,1301001))</f>
        <v>1301001</v>
      </c>
      <c r="R686" s="15"/>
      <c r="S686" s="58" t="str">
        <f t="shared" si="45"/>
        <v>0</v>
      </c>
      <c r="T686" s="58" t="str">
        <f>IFERROR(INDEX(怪物属性参数!AA:AA,MATCH(主线怪物!E686,怪物属性参数!Q:Q,0)),"0")</f>
        <v>0</v>
      </c>
      <c r="U686" s="58" t="str">
        <f>IFERROR(INDEX(怪物属性参数!AB:AB,MATCH(主线怪物!E686,怪物属性参数!Q:Q,0)),"999")</f>
        <v>999</v>
      </c>
      <c r="V686" s="58" t="str">
        <f>IFERROR(INDEX(怪物属性参数!AC:AC,MATCH(主线怪物!E686,怪物属性参数!Q:Q,0)),"0")</f>
        <v>0</v>
      </c>
      <c r="W686" s="58" t="str">
        <f t="shared" si="46"/>
        <v>常服曹焱兵</v>
      </c>
    </row>
    <row r="687" spans="1:23" ht="16.5" x14ac:dyDescent="0.2">
      <c r="A687" s="58">
        <f t="shared" si="47"/>
        <v>10684</v>
      </c>
      <c r="B687" s="58">
        <v>4</v>
      </c>
      <c r="C687" s="58">
        <f t="shared" si="44"/>
        <v>9</v>
      </c>
      <c r="D687" s="58" t="s">
        <v>38</v>
      </c>
      <c r="E687" s="58" t="str">
        <f>HLOOKUP(D687,主线关卡!$H:$M,MATCH(B687&amp;C687,主线关卡!$A:$A,0),FALSE)</f>
        <v/>
      </c>
      <c r="F687" s="58">
        <f>INDEX(主线关卡!D:D,MATCH(主线怪物!B687&amp;主线怪物!C687,主线关卡!A:A,0))</f>
        <v>39</v>
      </c>
      <c r="G687" s="58">
        <f>INDEX(怪物基础属性模板!B:B,MATCH(主线怪物!$F687,怪物基础属性模板!$A:$A,0))*IFERROR(INDEX(怪物属性参数!R:R,MATCH(主线怪物!E687,怪物属性参数!Q:Q,0)),1)</f>
        <v>747</v>
      </c>
      <c r="H687" s="58">
        <f>INDEX(怪物基础属性模板!C:C,MATCH(主线怪物!$F687,怪物基础属性模板!$A:$A,0))*IFERROR(INDEX(怪物属性参数!R:R,MATCH(主线怪物!E687,怪物属性参数!R:R,0)),1)</f>
        <v>332</v>
      </c>
      <c r="I687" s="58">
        <f>INT(INDEX(怪物基础属性模板!D:D,MATCH(主线怪物!$F687,怪物基础属性模板!$A:$A,0))*IFERROR(INDEX(怪物属性参数!R:R,MATCH(主线怪物!E687,怪物属性参数!S:S,0)),1)*INDEX(主线关卡!E:E,MATCH(主线怪物!B687&amp;主线怪物!C687,主线关卡!A:A,0)))</f>
        <v>4135</v>
      </c>
      <c r="J687" s="58">
        <v>0</v>
      </c>
      <c r="K687" s="58">
        <v>0</v>
      </c>
      <c r="L687" s="58">
        <v>0</v>
      </c>
      <c r="M687" s="58">
        <v>0</v>
      </c>
      <c r="N687" s="58">
        <v>300</v>
      </c>
      <c r="O687" s="58">
        <v>0</v>
      </c>
      <c r="P687" s="58">
        <v>0</v>
      </c>
      <c r="Q687" s="58">
        <f>IFERROR(INDEX(怪物属性参数!AD:AD,MATCH(主线怪物!E687,怪物属性参数!Q:Q,0)),IF(MOD(A687,2)=0,1303015,1301001))</f>
        <v>1303015</v>
      </c>
      <c r="R687" s="15"/>
      <c r="S687" s="58" t="str">
        <f t="shared" si="45"/>
        <v>0</v>
      </c>
      <c r="T687" s="58" t="str">
        <f>IFERROR(INDEX(怪物属性参数!AA:AA,MATCH(主线怪物!E687,怪物属性参数!Q:Q,0)),"0")</f>
        <v>0</v>
      </c>
      <c r="U687" s="58" t="str">
        <f>IFERROR(INDEX(怪物属性参数!AB:AB,MATCH(主线怪物!E687,怪物属性参数!Q:Q,0)),"999")</f>
        <v>999</v>
      </c>
      <c r="V687" s="58" t="str">
        <f>IFERROR(INDEX(怪物属性参数!AC:AC,MATCH(主线怪物!E687,怪物属性参数!Q:Q,0)),"0")</f>
        <v>0</v>
      </c>
      <c r="W687" s="58" t="str">
        <f t="shared" si="46"/>
        <v>于禁</v>
      </c>
    </row>
    <row r="688" spans="1:23" ht="16.5" x14ac:dyDescent="0.2">
      <c r="A688" s="58">
        <f t="shared" si="47"/>
        <v>10685</v>
      </c>
      <c r="B688" s="58">
        <v>4</v>
      </c>
      <c r="C688" s="58">
        <f>C682+1</f>
        <v>10</v>
      </c>
      <c r="D688" s="58" t="s">
        <v>39</v>
      </c>
      <c r="E688" s="58" t="str">
        <f>HLOOKUP(D688,主线关卡!$H:$M,MATCH(B688&amp;C688,主线关卡!$A:$A,0),FALSE)</f>
        <v>砍刀鬼兵</v>
      </c>
      <c r="F688" s="58">
        <f>INDEX(主线关卡!D:D,MATCH(主线怪物!B688&amp;主线怪物!C688,主线关卡!A:A,0))</f>
        <v>40</v>
      </c>
      <c r="G688" s="58">
        <f>INDEX(怪物基础属性模板!B:B,MATCH(主线怪物!$F688,怪物基础属性模板!$A:$A,0))*IFERROR(INDEX(怪物属性参数!R:R,MATCH(主线怪物!E688,怪物属性参数!Q:Q,0)),1)</f>
        <v>767</v>
      </c>
      <c r="H688" s="58">
        <f>INDEX(怪物基础属性模板!C:C,MATCH(主线怪物!$F688,怪物基础属性模板!$A:$A,0))*IFERROR(INDEX(怪物属性参数!R:R,MATCH(主线怪物!E688,怪物属性参数!R:R,0)),1)</f>
        <v>342</v>
      </c>
      <c r="I688" s="58">
        <f>INT(INDEX(怪物基础属性模板!D:D,MATCH(主线怪物!$F688,怪物基础属性模板!$A:$A,0))*IFERROR(INDEX(怪物属性参数!R:R,MATCH(主线怪物!E688,怪物属性参数!S:S,0)),1)*INDEX(主线关卡!E:E,MATCH(主线怪物!B688&amp;主线怪物!C688,主线关卡!A:A,0)))</f>
        <v>4235</v>
      </c>
      <c r="J688" s="58">
        <v>0</v>
      </c>
      <c r="K688" s="58">
        <v>0</v>
      </c>
      <c r="L688" s="58">
        <v>0</v>
      </c>
      <c r="M688" s="58">
        <v>0</v>
      </c>
      <c r="N688" s="58">
        <v>300</v>
      </c>
      <c r="O688" s="58">
        <v>0</v>
      </c>
      <c r="P688" s="58">
        <v>0</v>
      </c>
      <c r="Q688" s="58">
        <f>IFERROR(INDEX(怪物属性参数!AD:AD,MATCH(主线怪物!E688,怪物属性参数!Q:Q,0)),IF(MOD(A688,2)=0,1303015,1301001))</f>
        <v>1801001</v>
      </c>
      <c r="R688" s="15"/>
      <c r="S688" s="58" t="str">
        <f t="shared" si="45"/>
        <v>0</v>
      </c>
      <c r="T688" s="58">
        <f>IFERROR(INDEX(怪物属性参数!AA:AA,MATCH(主线怪物!E688,怪物属性参数!Q:Q,0)),"0")</f>
        <v>1</v>
      </c>
      <c r="U688" s="58">
        <f>IFERROR(INDEX(怪物属性参数!AB:AB,MATCH(主线怪物!E688,怪物属性参数!Q:Q,0)),"999")</f>
        <v>999</v>
      </c>
      <c r="V688" s="58">
        <f>IFERROR(INDEX(怪物属性参数!AC:AC,MATCH(主线怪物!E688,怪物属性参数!Q:Q,0)),"0")</f>
        <v>1</v>
      </c>
      <c r="W688" s="58" t="str">
        <f t="shared" si="46"/>
        <v>砍刀鬼兵</v>
      </c>
    </row>
    <row r="689" spans="1:23" ht="16.5" x14ac:dyDescent="0.2">
      <c r="A689" s="58">
        <f t="shared" si="47"/>
        <v>10686</v>
      </c>
      <c r="B689" s="58">
        <v>4</v>
      </c>
      <c r="C689" s="58">
        <f t="shared" si="44"/>
        <v>10</v>
      </c>
      <c r="D689" s="58" t="s">
        <v>36</v>
      </c>
      <c r="E689" s="58" t="str">
        <f>HLOOKUP(D689,主线关卡!$H:$M,MATCH(B689&amp;C689,主线关卡!$A:$A,0),FALSE)</f>
        <v/>
      </c>
      <c r="F689" s="58">
        <f>INDEX(主线关卡!D:D,MATCH(主线怪物!B689&amp;主线怪物!C689,主线关卡!A:A,0))</f>
        <v>40</v>
      </c>
      <c r="G689" s="58">
        <f>INDEX(怪物基础属性模板!B:B,MATCH(主线怪物!$F689,怪物基础属性模板!$A:$A,0))*IFERROR(INDEX(怪物属性参数!R:R,MATCH(主线怪物!E689,怪物属性参数!Q:Q,0)),1)</f>
        <v>767</v>
      </c>
      <c r="H689" s="58">
        <f>INDEX(怪物基础属性模板!C:C,MATCH(主线怪物!$F689,怪物基础属性模板!$A:$A,0))*IFERROR(INDEX(怪物属性参数!R:R,MATCH(主线怪物!E689,怪物属性参数!R:R,0)),1)</f>
        <v>342</v>
      </c>
      <c r="I689" s="58">
        <f>INT(INDEX(怪物基础属性模板!D:D,MATCH(主线怪物!$F689,怪物基础属性模板!$A:$A,0))*IFERROR(INDEX(怪物属性参数!R:R,MATCH(主线怪物!E689,怪物属性参数!S:S,0)),1)*INDEX(主线关卡!E:E,MATCH(主线怪物!B689&amp;主线怪物!C689,主线关卡!A:A,0)))</f>
        <v>4235</v>
      </c>
      <c r="J689" s="58">
        <v>0</v>
      </c>
      <c r="K689" s="58">
        <v>0</v>
      </c>
      <c r="L689" s="58">
        <v>0</v>
      </c>
      <c r="M689" s="58">
        <v>0</v>
      </c>
      <c r="N689" s="58">
        <v>300</v>
      </c>
      <c r="O689" s="58">
        <v>0</v>
      </c>
      <c r="P689" s="58">
        <v>0</v>
      </c>
      <c r="Q689" s="58">
        <f>IFERROR(INDEX(怪物属性参数!AD:AD,MATCH(主线怪物!E689,怪物属性参数!Q:Q,0)),IF(MOD(A689,2)=0,1303015,1301001))</f>
        <v>1303015</v>
      </c>
      <c r="R689" s="15"/>
      <c r="S689" s="58" t="str">
        <f t="shared" si="45"/>
        <v>0</v>
      </c>
      <c r="T689" s="58" t="str">
        <f>IFERROR(INDEX(怪物属性参数!AA:AA,MATCH(主线怪物!E689,怪物属性参数!Q:Q,0)),"0")</f>
        <v>0</v>
      </c>
      <c r="U689" s="58" t="str">
        <f>IFERROR(INDEX(怪物属性参数!AB:AB,MATCH(主线怪物!E689,怪物属性参数!Q:Q,0)),"999")</f>
        <v>999</v>
      </c>
      <c r="V689" s="58" t="str">
        <f>IFERROR(INDEX(怪物属性参数!AC:AC,MATCH(主线怪物!E689,怪物属性参数!Q:Q,0)),"0")</f>
        <v>0</v>
      </c>
      <c r="W689" s="58" t="str">
        <f t="shared" si="46"/>
        <v>于禁</v>
      </c>
    </row>
    <row r="690" spans="1:23" ht="16.5" x14ac:dyDescent="0.2">
      <c r="A690" s="58">
        <f t="shared" si="47"/>
        <v>10687</v>
      </c>
      <c r="B690" s="58">
        <v>4</v>
      </c>
      <c r="C690" s="58">
        <f t="shared" si="44"/>
        <v>10</v>
      </c>
      <c r="D690" s="58" t="s">
        <v>40</v>
      </c>
      <c r="E690" s="58" t="str">
        <f>HLOOKUP(D690,主线关卡!$H:$M,MATCH(B690&amp;C690,主线关卡!$A:$A,0),FALSE)</f>
        <v>砍刀鬼兵</v>
      </c>
      <c r="F690" s="58">
        <f>INDEX(主线关卡!D:D,MATCH(主线怪物!B690&amp;主线怪物!C690,主线关卡!A:A,0))</f>
        <v>40</v>
      </c>
      <c r="G690" s="58">
        <f>INDEX(怪物基础属性模板!B:B,MATCH(主线怪物!$F690,怪物基础属性模板!$A:$A,0))*IFERROR(INDEX(怪物属性参数!R:R,MATCH(主线怪物!E690,怪物属性参数!Q:Q,0)),1)</f>
        <v>767</v>
      </c>
      <c r="H690" s="58">
        <f>INDEX(怪物基础属性模板!C:C,MATCH(主线怪物!$F690,怪物基础属性模板!$A:$A,0))*IFERROR(INDEX(怪物属性参数!R:R,MATCH(主线怪物!E690,怪物属性参数!R:R,0)),1)</f>
        <v>342</v>
      </c>
      <c r="I690" s="58">
        <f>INT(INDEX(怪物基础属性模板!D:D,MATCH(主线怪物!$F690,怪物基础属性模板!$A:$A,0))*IFERROR(INDEX(怪物属性参数!R:R,MATCH(主线怪物!E690,怪物属性参数!S:S,0)),1)*INDEX(主线关卡!E:E,MATCH(主线怪物!B690&amp;主线怪物!C690,主线关卡!A:A,0)))</f>
        <v>4235</v>
      </c>
      <c r="J690" s="58">
        <v>0</v>
      </c>
      <c r="K690" s="58">
        <v>0</v>
      </c>
      <c r="L690" s="58">
        <v>0</v>
      </c>
      <c r="M690" s="58">
        <v>0</v>
      </c>
      <c r="N690" s="58">
        <v>300</v>
      </c>
      <c r="O690" s="58">
        <v>0</v>
      </c>
      <c r="P690" s="58">
        <v>0</v>
      </c>
      <c r="Q690" s="58">
        <f>IFERROR(INDEX(怪物属性参数!AD:AD,MATCH(主线怪物!E690,怪物属性参数!Q:Q,0)),IF(MOD(A690,2)=0,1303015,1301001))</f>
        <v>1801001</v>
      </c>
      <c r="R690" s="15"/>
      <c r="S690" s="58" t="str">
        <f t="shared" si="45"/>
        <v>0</v>
      </c>
      <c r="T690" s="58">
        <f>IFERROR(INDEX(怪物属性参数!AA:AA,MATCH(主线怪物!E690,怪物属性参数!Q:Q,0)),"0")</f>
        <v>1</v>
      </c>
      <c r="U690" s="58">
        <f>IFERROR(INDEX(怪物属性参数!AB:AB,MATCH(主线怪物!E690,怪物属性参数!Q:Q,0)),"999")</f>
        <v>999</v>
      </c>
      <c r="V690" s="58">
        <f>IFERROR(INDEX(怪物属性参数!AC:AC,MATCH(主线怪物!E690,怪物属性参数!Q:Q,0)),"0")</f>
        <v>1</v>
      </c>
      <c r="W690" s="58" t="str">
        <f t="shared" si="46"/>
        <v>砍刀鬼兵</v>
      </c>
    </row>
    <row r="691" spans="1:23" ht="16.5" x14ac:dyDescent="0.2">
      <c r="A691" s="58">
        <f t="shared" si="47"/>
        <v>10688</v>
      </c>
      <c r="B691" s="58">
        <v>4</v>
      </c>
      <c r="C691" s="58">
        <f t="shared" si="44"/>
        <v>10</v>
      </c>
      <c r="D691" s="58" t="s">
        <v>37</v>
      </c>
      <c r="E691" s="58" t="str">
        <f>HLOOKUP(D691,主线关卡!$H:$M,MATCH(B691&amp;C691,主线关卡!$A:$A,0),FALSE)</f>
        <v/>
      </c>
      <c r="F691" s="58">
        <f>INDEX(主线关卡!D:D,MATCH(主线怪物!B691&amp;主线怪物!C691,主线关卡!A:A,0))</f>
        <v>40</v>
      </c>
      <c r="G691" s="58">
        <f>INDEX(怪物基础属性模板!B:B,MATCH(主线怪物!$F691,怪物基础属性模板!$A:$A,0))*IFERROR(INDEX(怪物属性参数!R:R,MATCH(主线怪物!E691,怪物属性参数!Q:Q,0)),1)</f>
        <v>767</v>
      </c>
      <c r="H691" s="58">
        <f>INDEX(怪物基础属性模板!C:C,MATCH(主线怪物!$F691,怪物基础属性模板!$A:$A,0))*IFERROR(INDEX(怪物属性参数!R:R,MATCH(主线怪物!E691,怪物属性参数!R:R,0)),1)</f>
        <v>342</v>
      </c>
      <c r="I691" s="58">
        <f>INT(INDEX(怪物基础属性模板!D:D,MATCH(主线怪物!$F691,怪物基础属性模板!$A:$A,0))*IFERROR(INDEX(怪物属性参数!R:R,MATCH(主线怪物!E691,怪物属性参数!S:S,0)),1)*INDEX(主线关卡!E:E,MATCH(主线怪物!B691&amp;主线怪物!C691,主线关卡!A:A,0)))</f>
        <v>4235</v>
      </c>
      <c r="J691" s="58">
        <v>0</v>
      </c>
      <c r="K691" s="58">
        <v>0</v>
      </c>
      <c r="L691" s="58">
        <v>0</v>
      </c>
      <c r="M691" s="58">
        <v>0</v>
      </c>
      <c r="N691" s="58">
        <v>300</v>
      </c>
      <c r="O691" s="58">
        <v>0</v>
      </c>
      <c r="P691" s="58">
        <v>0</v>
      </c>
      <c r="Q691" s="58">
        <f>IFERROR(INDEX(怪物属性参数!AD:AD,MATCH(主线怪物!E691,怪物属性参数!Q:Q,0)),IF(MOD(A691,2)=0,1303015,1301001))</f>
        <v>1303015</v>
      </c>
      <c r="R691" s="15"/>
      <c r="S691" s="58" t="str">
        <f t="shared" si="45"/>
        <v>0</v>
      </c>
      <c r="T691" s="58" t="str">
        <f>IFERROR(INDEX(怪物属性参数!AA:AA,MATCH(主线怪物!E691,怪物属性参数!Q:Q,0)),"0")</f>
        <v>0</v>
      </c>
      <c r="U691" s="58" t="str">
        <f>IFERROR(INDEX(怪物属性参数!AB:AB,MATCH(主线怪物!E691,怪物属性参数!Q:Q,0)),"999")</f>
        <v>999</v>
      </c>
      <c r="V691" s="58" t="str">
        <f>IFERROR(INDEX(怪物属性参数!AC:AC,MATCH(主线怪物!E691,怪物属性参数!Q:Q,0)),"0")</f>
        <v>0</v>
      </c>
      <c r="W691" s="58" t="str">
        <f t="shared" si="46"/>
        <v>于禁</v>
      </c>
    </row>
    <row r="692" spans="1:23" ht="16.5" x14ac:dyDescent="0.2">
      <c r="A692" s="58">
        <f t="shared" si="47"/>
        <v>10689</v>
      </c>
      <c r="B692" s="58">
        <v>4</v>
      </c>
      <c r="C692" s="58">
        <f t="shared" si="44"/>
        <v>10</v>
      </c>
      <c r="D692" s="58" t="s">
        <v>41</v>
      </c>
      <c r="E692" s="58" t="str">
        <f>HLOOKUP(D692,主线关卡!$H:$M,MATCH(B692&amp;C692,主线关卡!$A:$A,0),FALSE)</f>
        <v>砍刀鬼兵</v>
      </c>
      <c r="F692" s="58">
        <f>INDEX(主线关卡!D:D,MATCH(主线怪物!B692&amp;主线怪物!C692,主线关卡!A:A,0))</f>
        <v>40</v>
      </c>
      <c r="G692" s="58">
        <f>INDEX(怪物基础属性模板!B:B,MATCH(主线怪物!$F692,怪物基础属性模板!$A:$A,0))*IFERROR(INDEX(怪物属性参数!R:R,MATCH(主线怪物!E692,怪物属性参数!Q:Q,0)),1)</f>
        <v>767</v>
      </c>
      <c r="H692" s="58">
        <f>INDEX(怪物基础属性模板!C:C,MATCH(主线怪物!$F692,怪物基础属性模板!$A:$A,0))*IFERROR(INDEX(怪物属性参数!R:R,MATCH(主线怪物!E692,怪物属性参数!R:R,0)),1)</f>
        <v>342</v>
      </c>
      <c r="I692" s="58">
        <f>INT(INDEX(怪物基础属性模板!D:D,MATCH(主线怪物!$F692,怪物基础属性模板!$A:$A,0))*IFERROR(INDEX(怪物属性参数!R:R,MATCH(主线怪物!E692,怪物属性参数!S:S,0)),1)*INDEX(主线关卡!E:E,MATCH(主线怪物!B692&amp;主线怪物!C692,主线关卡!A:A,0)))</f>
        <v>4235</v>
      </c>
      <c r="J692" s="58">
        <v>0</v>
      </c>
      <c r="K692" s="58">
        <v>0</v>
      </c>
      <c r="L692" s="58">
        <v>0</v>
      </c>
      <c r="M692" s="58">
        <v>0</v>
      </c>
      <c r="N692" s="58">
        <v>300</v>
      </c>
      <c r="O692" s="58">
        <v>0</v>
      </c>
      <c r="P692" s="58">
        <v>0</v>
      </c>
      <c r="Q692" s="58">
        <f>IFERROR(INDEX(怪物属性参数!AD:AD,MATCH(主线怪物!E692,怪物属性参数!Q:Q,0)),IF(MOD(A692,2)=0,1303015,1301001))</f>
        <v>1801001</v>
      </c>
      <c r="R692" s="15"/>
      <c r="S692" s="58" t="str">
        <f t="shared" si="45"/>
        <v>0</v>
      </c>
      <c r="T692" s="58">
        <f>IFERROR(INDEX(怪物属性参数!AA:AA,MATCH(主线怪物!E692,怪物属性参数!Q:Q,0)),"0")</f>
        <v>1</v>
      </c>
      <c r="U692" s="58">
        <f>IFERROR(INDEX(怪物属性参数!AB:AB,MATCH(主线怪物!E692,怪物属性参数!Q:Q,0)),"999")</f>
        <v>999</v>
      </c>
      <c r="V692" s="58">
        <f>IFERROR(INDEX(怪物属性参数!AC:AC,MATCH(主线怪物!E692,怪物属性参数!Q:Q,0)),"0")</f>
        <v>1</v>
      </c>
      <c r="W692" s="58" t="str">
        <f t="shared" si="46"/>
        <v>砍刀鬼兵</v>
      </c>
    </row>
    <row r="693" spans="1:23" ht="16.5" x14ac:dyDescent="0.2">
      <c r="A693" s="58">
        <f t="shared" si="47"/>
        <v>10690</v>
      </c>
      <c r="B693" s="58">
        <v>4</v>
      </c>
      <c r="C693" s="58">
        <f t="shared" si="44"/>
        <v>10</v>
      </c>
      <c r="D693" s="58" t="s">
        <v>38</v>
      </c>
      <c r="E693" s="58" t="str">
        <f>HLOOKUP(D693,主线关卡!$H:$M,MATCH(B693&amp;C693,主线关卡!$A:$A,0),FALSE)</f>
        <v/>
      </c>
      <c r="F693" s="58">
        <f>INDEX(主线关卡!D:D,MATCH(主线怪物!B693&amp;主线怪物!C693,主线关卡!A:A,0))</f>
        <v>40</v>
      </c>
      <c r="G693" s="58">
        <f>INDEX(怪物基础属性模板!B:B,MATCH(主线怪物!$F693,怪物基础属性模板!$A:$A,0))*IFERROR(INDEX(怪物属性参数!R:R,MATCH(主线怪物!E693,怪物属性参数!Q:Q,0)),1)</f>
        <v>767</v>
      </c>
      <c r="H693" s="58">
        <f>INDEX(怪物基础属性模板!C:C,MATCH(主线怪物!$F693,怪物基础属性模板!$A:$A,0))*IFERROR(INDEX(怪物属性参数!R:R,MATCH(主线怪物!E693,怪物属性参数!R:R,0)),1)</f>
        <v>342</v>
      </c>
      <c r="I693" s="58">
        <f>INT(INDEX(怪物基础属性模板!D:D,MATCH(主线怪物!$F693,怪物基础属性模板!$A:$A,0))*IFERROR(INDEX(怪物属性参数!R:R,MATCH(主线怪物!E693,怪物属性参数!S:S,0)),1)*INDEX(主线关卡!E:E,MATCH(主线怪物!B693&amp;主线怪物!C693,主线关卡!A:A,0)))</f>
        <v>4235</v>
      </c>
      <c r="J693" s="58">
        <v>0</v>
      </c>
      <c r="K693" s="58">
        <v>0</v>
      </c>
      <c r="L693" s="58">
        <v>0</v>
      </c>
      <c r="M693" s="58">
        <v>0</v>
      </c>
      <c r="N693" s="58">
        <v>300</v>
      </c>
      <c r="O693" s="58">
        <v>0</v>
      </c>
      <c r="P693" s="58">
        <v>0</v>
      </c>
      <c r="Q693" s="58">
        <f>IFERROR(INDEX(怪物属性参数!AD:AD,MATCH(主线怪物!E693,怪物属性参数!Q:Q,0)),IF(MOD(A693,2)=0,1303015,1301001))</f>
        <v>1303015</v>
      </c>
      <c r="R693" s="15"/>
      <c r="S693" s="58" t="str">
        <f t="shared" si="45"/>
        <v>0</v>
      </c>
      <c r="T693" s="58" t="str">
        <f>IFERROR(INDEX(怪物属性参数!AA:AA,MATCH(主线怪物!E693,怪物属性参数!Q:Q,0)),"0")</f>
        <v>0</v>
      </c>
      <c r="U693" s="58" t="str">
        <f>IFERROR(INDEX(怪物属性参数!AB:AB,MATCH(主线怪物!E693,怪物属性参数!Q:Q,0)),"999")</f>
        <v>999</v>
      </c>
      <c r="V693" s="58" t="str">
        <f>IFERROR(INDEX(怪物属性参数!AC:AC,MATCH(主线怪物!E693,怪物属性参数!Q:Q,0)),"0")</f>
        <v>0</v>
      </c>
      <c r="W693" s="58" t="str">
        <f t="shared" si="46"/>
        <v>于禁</v>
      </c>
    </row>
    <row r="694" spans="1:23" ht="16.5" x14ac:dyDescent="0.2">
      <c r="A694" s="58">
        <f t="shared" si="47"/>
        <v>10691</v>
      </c>
      <c r="B694" s="58">
        <v>4</v>
      </c>
      <c r="C694" s="58">
        <f t="shared" si="44"/>
        <v>11</v>
      </c>
      <c r="D694" s="58" t="s">
        <v>39</v>
      </c>
      <c r="E694" s="58" t="str">
        <f>HLOOKUP(D694,主线关卡!$H:$M,MATCH(B694&amp;C694,主线关卡!$A:$A,0),FALSE)</f>
        <v>双刃鬼兵</v>
      </c>
      <c r="F694" s="58">
        <f>INDEX(主线关卡!D:D,MATCH(主线怪物!B694&amp;主线怪物!C694,主线关卡!A:A,0))</f>
        <v>41</v>
      </c>
      <c r="G694" s="58">
        <f>INDEX(怪物基础属性模板!B:B,MATCH(主线怪物!$F694,怪物基础属性模板!$A:$A,0))*IFERROR(INDEX(怪物属性参数!R:R,MATCH(主线怪物!E694,怪物属性参数!Q:Q,0)),1)</f>
        <v>791</v>
      </c>
      <c r="H694" s="58">
        <f>INDEX(怪物基础属性模板!C:C,MATCH(主线怪物!$F694,怪物基础属性模板!$A:$A,0))*IFERROR(INDEX(怪物属性参数!R:R,MATCH(主线怪物!E694,怪物属性参数!R:R,0)),1)</f>
        <v>354</v>
      </c>
      <c r="I694" s="58">
        <f>INT(INDEX(怪物基础属性模板!D:D,MATCH(主线怪物!$F694,怪物基础属性模板!$A:$A,0))*IFERROR(INDEX(怪物属性参数!R:R,MATCH(主线怪物!E694,怪物属性参数!S:S,0)),1)*INDEX(主线关卡!E:E,MATCH(主线怪物!B694&amp;主线怪物!C694,主线关卡!A:A,0)))</f>
        <v>4355</v>
      </c>
      <c r="J694" s="58">
        <v>0</v>
      </c>
      <c r="K694" s="58">
        <v>0</v>
      </c>
      <c r="L694" s="58">
        <v>0</v>
      </c>
      <c r="M694" s="58">
        <v>0</v>
      </c>
      <c r="N694" s="58">
        <v>300</v>
      </c>
      <c r="O694" s="58">
        <v>0</v>
      </c>
      <c r="P694" s="58">
        <v>0</v>
      </c>
      <c r="Q694" s="58">
        <f>IFERROR(INDEX(怪物属性参数!AD:AD,MATCH(主线怪物!E694,怪物属性参数!Q:Q,0)),IF(MOD(A694,2)=0,1303015,1301001))</f>
        <v>1801002</v>
      </c>
      <c r="R694" s="15"/>
      <c r="S694" s="58" t="str">
        <f t="shared" si="45"/>
        <v>0</v>
      </c>
      <c r="T694" s="58">
        <f>IFERROR(INDEX(怪物属性参数!AA:AA,MATCH(主线怪物!E694,怪物属性参数!Q:Q,0)),"0")</f>
        <v>1</v>
      </c>
      <c r="U694" s="58">
        <f>IFERROR(INDEX(怪物属性参数!AB:AB,MATCH(主线怪物!E694,怪物属性参数!Q:Q,0)),"999")</f>
        <v>999</v>
      </c>
      <c r="V694" s="58">
        <f>IFERROR(INDEX(怪物属性参数!AC:AC,MATCH(主线怪物!E694,怪物属性参数!Q:Q,0)),"0")</f>
        <v>2</v>
      </c>
      <c r="W694" s="58" t="str">
        <f t="shared" si="46"/>
        <v>双刃鬼兵</v>
      </c>
    </row>
    <row r="695" spans="1:23" ht="16.5" x14ac:dyDescent="0.2">
      <c r="A695" s="58">
        <f t="shared" si="47"/>
        <v>10692</v>
      </c>
      <c r="B695" s="58">
        <v>4</v>
      </c>
      <c r="C695" s="58">
        <f t="shared" si="44"/>
        <v>11</v>
      </c>
      <c r="D695" s="58" t="s">
        <v>36</v>
      </c>
      <c r="E695" s="58" t="str">
        <f>HLOOKUP(D695,主线关卡!$H:$M,MATCH(B695&amp;C695,主线关卡!$A:$A,0),FALSE)</f>
        <v/>
      </c>
      <c r="F695" s="58">
        <f>INDEX(主线关卡!D:D,MATCH(主线怪物!B695&amp;主线怪物!C695,主线关卡!A:A,0))</f>
        <v>41</v>
      </c>
      <c r="G695" s="58">
        <f>INDEX(怪物基础属性模板!B:B,MATCH(主线怪物!$F695,怪物基础属性模板!$A:$A,0))*IFERROR(INDEX(怪物属性参数!R:R,MATCH(主线怪物!E695,怪物属性参数!Q:Q,0)),1)</f>
        <v>791</v>
      </c>
      <c r="H695" s="58">
        <f>INDEX(怪物基础属性模板!C:C,MATCH(主线怪物!$F695,怪物基础属性模板!$A:$A,0))*IFERROR(INDEX(怪物属性参数!R:R,MATCH(主线怪物!E695,怪物属性参数!R:R,0)),1)</f>
        <v>354</v>
      </c>
      <c r="I695" s="58">
        <f>INT(INDEX(怪物基础属性模板!D:D,MATCH(主线怪物!$F695,怪物基础属性模板!$A:$A,0))*IFERROR(INDEX(怪物属性参数!R:R,MATCH(主线怪物!E695,怪物属性参数!S:S,0)),1)*INDEX(主线关卡!E:E,MATCH(主线怪物!B695&amp;主线怪物!C695,主线关卡!A:A,0)))</f>
        <v>4355</v>
      </c>
      <c r="J695" s="58">
        <v>0</v>
      </c>
      <c r="K695" s="58">
        <v>0</v>
      </c>
      <c r="L695" s="58">
        <v>0</v>
      </c>
      <c r="M695" s="58">
        <v>0</v>
      </c>
      <c r="N695" s="58">
        <v>300</v>
      </c>
      <c r="O695" s="58">
        <v>0</v>
      </c>
      <c r="P695" s="58">
        <v>0</v>
      </c>
      <c r="Q695" s="58">
        <f>IFERROR(INDEX(怪物属性参数!AD:AD,MATCH(主线怪物!E695,怪物属性参数!Q:Q,0)),IF(MOD(A695,2)=0,1303015,1301001))</f>
        <v>1303015</v>
      </c>
      <c r="R695" s="15"/>
      <c r="S695" s="58" t="str">
        <f t="shared" si="45"/>
        <v>0</v>
      </c>
      <c r="T695" s="58" t="str">
        <f>IFERROR(INDEX(怪物属性参数!AA:AA,MATCH(主线怪物!E695,怪物属性参数!Q:Q,0)),"0")</f>
        <v>0</v>
      </c>
      <c r="U695" s="58" t="str">
        <f>IFERROR(INDEX(怪物属性参数!AB:AB,MATCH(主线怪物!E695,怪物属性参数!Q:Q,0)),"999")</f>
        <v>999</v>
      </c>
      <c r="V695" s="58" t="str">
        <f>IFERROR(INDEX(怪物属性参数!AC:AC,MATCH(主线怪物!E695,怪物属性参数!Q:Q,0)),"0")</f>
        <v>0</v>
      </c>
      <c r="W695" s="58" t="str">
        <f t="shared" si="46"/>
        <v>于禁</v>
      </c>
    </row>
    <row r="696" spans="1:23" ht="16.5" x14ac:dyDescent="0.2">
      <c r="A696" s="58">
        <f t="shared" si="47"/>
        <v>10693</v>
      </c>
      <c r="B696" s="58">
        <v>4</v>
      </c>
      <c r="C696" s="58">
        <f t="shared" si="44"/>
        <v>11</v>
      </c>
      <c r="D696" s="58" t="s">
        <v>40</v>
      </c>
      <c r="E696" s="58" t="str">
        <f>HLOOKUP(D696,主线关卡!$H:$M,MATCH(B696&amp;C696,主线关卡!$A:$A,0),FALSE)</f>
        <v>砍刀鬼兵</v>
      </c>
      <c r="F696" s="58">
        <f>INDEX(主线关卡!D:D,MATCH(主线怪物!B696&amp;主线怪物!C696,主线关卡!A:A,0))</f>
        <v>41</v>
      </c>
      <c r="G696" s="58">
        <f>INDEX(怪物基础属性模板!B:B,MATCH(主线怪物!$F696,怪物基础属性模板!$A:$A,0))*IFERROR(INDEX(怪物属性参数!R:R,MATCH(主线怪物!E696,怪物属性参数!Q:Q,0)),1)</f>
        <v>791</v>
      </c>
      <c r="H696" s="58">
        <f>INDEX(怪物基础属性模板!C:C,MATCH(主线怪物!$F696,怪物基础属性模板!$A:$A,0))*IFERROR(INDEX(怪物属性参数!R:R,MATCH(主线怪物!E696,怪物属性参数!R:R,0)),1)</f>
        <v>354</v>
      </c>
      <c r="I696" s="58">
        <f>INT(INDEX(怪物基础属性模板!D:D,MATCH(主线怪物!$F696,怪物基础属性模板!$A:$A,0))*IFERROR(INDEX(怪物属性参数!R:R,MATCH(主线怪物!E696,怪物属性参数!S:S,0)),1)*INDEX(主线关卡!E:E,MATCH(主线怪物!B696&amp;主线怪物!C696,主线关卡!A:A,0)))</f>
        <v>4355</v>
      </c>
      <c r="J696" s="58">
        <v>0</v>
      </c>
      <c r="K696" s="58">
        <v>0</v>
      </c>
      <c r="L696" s="58">
        <v>0</v>
      </c>
      <c r="M696" s="58">
        <v>0</v>
      </c>
      <c r="N696" s="58">
        <v>300</v>
      </c>
      <c r="O696" s="58">
        <v>0</v>
      </c>
      <c r="P696" s="58">
        <v>0</v>
      </c>
      <c r="Q696" s="58">
        <f>IFERROR(INDEX(怪物属性参数!AD:AD,MATCH(主线怪物!E696,怪物属性参数!Q:Q,0)),IF(MOD(A696,2)=0,1303015,1301001))</f>
        <v>1801001</v>
      </c>
      <c r="R696" s="15"/>
      <c r="S696" s="58" t="str">
        <f t="shared" si="45"/>
        <v>0</v>
      </c>
      <c r="T696" s="58">
        <f>IFERROR(INDEX(怪物属性参数!AA:AA,MATCH(主线怪物!E696,怪物属性参数!Q:Q,0)),"0")</f>
        <v>1</v>
      </c>
      <c r="U696" s="58">
        <f>IFERROR(INDEX(怪物属性参数!AB:AB,MATCH(主线怪物!E696,怪物属性参数!Q:Q,0)),"999")</f>
        <v>999</v>
      </c>
      <c r="V696" s="58">
        <f>IFERROR(INDEX(怪物属性参数!AC:AC,MATCH(主线怪物!E696,怪物属性参数!Q:Q,0)),"0")</f>
        <v>1</v>
      </c>
      <c r="W696" s="58" t="str">
        <f t="shared" si="46"/>
        <v>砍刀鬼兵</v>
      </c>
    </row>
    <row r="697" spans="1:23" ht="16.5" x14ac:dyDescent="0.2">
      <c r="A697" s="58">
        <f t="shared" si="47"/>
        <v>10694</v>
      </c>
      <c r="B697" s="58">
        <v>4</v>
      </c>
      <c r="C697" s="58">
        <f t="shared" si="44"/>
        <v>11</v>
      </c>
      <c r="D697" s="58" t="s">
        <v>37</v>
      </c>
      <c r="E697" s="58" t="str">
        <f>HLOOKUP(D697,主线关卡!$H:$M,MATCH(B697&amp;C697,主线关卡!$A:$A,0),FALSE)</f>
        <v/>
      </c>
      <c r="F697" s="58">
        <f>INDEX(主线关卡!D:D,MATCH(主线怪物!B697&amp;主线怪物!C697,主线关卡!A:A,0))</f>
        <v>41</v>
      </c>
      <c r="G697" s="58">
        <f>INDEX(怪物基础属性模板!B:B,MATCH(主线怪物!$F697,怪物基础属性模板!$A:$A,0))*IFERROR(INDEX(怪物属性参数!R:R,MATCH(主线怪物!E697,怪物属性参数!Q:Q,0)),1)</f>
        <v>791</v>
      </c>
      <c r="H697" s="58">
        <f>INDEX(怪物基础属性模板!C:C,MATCH(主线怪物!$F697,怪物基础属性模板!$A:$A,0))*IFERROR(INDEX(怪物属性参数!R:R,MATCH(主线怪物!E697,怪物属性参数!R:R,0)),1)</f>
        <v>354</v>
      </c>
      <c r="I697" s="58">
        <f>INT(INDEX(怪物基础属性模板!D:D,MATCH(主线怪物!$F697,怪物基础属性模板!$A:$A,0))*IFERROR(INDEX(怪物属性参数!R:R,MATCH(主线怪物!E697,怪物属性参数!S:S,0)),1)*INDEX(主线关卡!E:E,MATCH(主线怪物!B697&amp;主线怪物!C697,主线关卡!A:A,0)))</f>
        <v>4355</v>
      </c>
      <c r="J697" s="58">
        <v>0</v>
      </c>
      <c r="K697" s="58">
        <v>0</v>
      </c>
      <c r="L697" s="58">
        <v>0</v>
      </c>
      <c r="M697" s="58">
        <v>0</v>
      </c>
      <c r="N697" s="58">
        <v>300</v>
      </c>
      <c r="O697" s="58">
        <v>0</v>
      </c>
      <c r="P697" s="58">
        <v>0</v>
      </c>
      <c r="Q697" s="58">
        <f>IFERROR(INDEX(怪物属性参数!AD:AD,MATCH(主线怪物!E697,怪物属性参数!Q:Q,0)),IF(MOD(A697,2)=0,1303015,1301001))</f>
        <v>1303015</v>
      </c>
      <c r="R697" s="15"/>
      <c r="S697" s="58" t="str">
        <f t="shared" si="45"/>
        <v>0</v>
      </c>
      <c r="T697" s="58" t="str">
        <f>IFERROR(INDEX(怪物属性参数!AA:AA,MATCH(主线怪物!E697,怪物属性参数!Q:Q,0)),"0")</f>
        <v>0</v>
      </c>
      <c r="U697" s="58" t="str">
        <f>IFERROR(INDEX(怪物属性参数!AB:AB,MATCH(主线怪物!E697,怪物属性参数!Q:Q,0)),"999")</f>
        <v>999</v>
      </c>
      <c r="V697" s="58" t="str">
        <f>IFERROR(INDEX(怪物属性参数!AC:AC,MATCH(主线怪物!E697,怪物属性参数!Q:Q,0)),"0")</f>
        <v>0</v>
      </c>
      <c r="W697" s="58" t="str">
        <f t="shared" si="46"/>
        <v>于禁</v>
      </c>
    </row>
    <row r="698" spans="1:23" ht="16.5" x14ac:dyDescent="0.2">
      <c r="A698" s="58">
        <f t="shared" si="47"/>
        <v>10695</v>
      </c>
      <c r="B698" s="58">
        <v>4</v>
      </c>
      <c r="C698" s="58">
        <f t="shared" si="44"/>
        <v>11</v>
      </c>
      <c r="D698" s="58" t="s">
        <v>41</v>
      </c>
      <c r="E698" s="58" t="str">
        <f>HLOOKUP(D698,主线关卡!$H:$M,MATCH(B698&amp;C698,主线关卡!$A:$A,0),FALSE)</f>
        <v>双刃鬼兵</v>
      </c>
      <c r="F698" s="58">
        <f>INDEX(主线关卡!D:D,MATCH(主线怪物!B698&amp;主线怪物!C698,主线关卡!A:A,0))</f>
        <v>41</v>
      </c>
      <c r="G698" s="58">
        <f>INDEX(怪物基础属性模板!B:B,MATCH(主线怪物!$F698,怪物基础属性模板!$A:$A,0))*IFERROR(INDEX(怪物属性参数!R:R,MATCH(主线怪物!E698,怪物属性参数!Q:Q,0)),1)</f>
        <v>791</v>
      </c>
      <c r="H698" s="58">
        <f>INDEX(怪物基础属性模板!C:C,MATCH(主线怪物!$F698,怪物基础属性模板!$A:$A,0))*IFERROR(INDEX(怪物属性参数!R:R,MATCH(主线怪物!E698,怪物属性参数!R:R,0)),1)</f>
        <v>354</v>
      </c>
      <c r="I698" s="58">
        <f>INT(INDEX(怪物基础属性模板!D:D,MATCH(主线怪物!$F698,怪物基础属性模板!$A:$A,0))*IFERROR(INDEX(怪物属性参数!R:R,MATCH(主线怪物!E698,怪物属性参数!S:S,0)),1)*INDEX(主线关卡!E:E,MATCH(主线怪物!B698&amp;主线怪物!C698,主线关卡!A:A,0)))</f>
        <v>4355</v>
      </c>
      <c r="J698" s="58">
        <v>0</v>
      </c>
      <c r="K698" s="58">
        <v>0</v>
      </c>
      <c r="L698" s="58">
        <v>0</v>
      </c>
      <c r="M698" s="58">
        <v>0</v>
      </c>
      <c r="N698" s="58">
        <v>300</v>
      </c>
      <c r="O698" s="58">
        <v>0</v>
      </c>
      <c r="P698" s="58">
        <v>0</v>
      </c>
      <c r="Q698" s="58">
        <f>IFERROR(INDEX(怪物属性参数!AD:AD,MATCH(主线怪物!E698,怪物属性参数!Q:Q,0)),IF(MOD(A698,2)=0,1303015,1301001))</f>
        <v>1801002</v>
      </c>
      <c r="R698" s="15"/>
      <c r="S698" s="58" t="str">
        <f t="shared" si="45"/>
        <v>0</v>
      </c>
      <c r="T698" s="58">
        <f>IFERROR(INDEX(怪物属性参数!AA:AA,MATCH(主线怪物!E698,怪物属性参数!Q:Q,0)),"0")</f>
        <v>1</v>
      </c>
      <c r="U698" s="58">
        <f>IFERROR(INDEX(怪物属性参数!AB:AB,MATCH(主线怪物!E698,怪物属性参数!Q:Q,0)),"999")</f>
        <v>999</v>
      </c>
      <c r="V698" s="58">
        <f>IFERROR(INDEX(怪物属性参数!AC:AC,MATCH(主线怪物!E698,怪物属性参数!Q:Q,0)),"0")</f>
        <v>2</v>
      </c>
      <c r="W698" s="58" t="str">
        <f t="shared" si="46"/>
        <v>双刃鬼兵</v>
      </c>
    </row>
    <row r="699" spans="1:23" ht="16.5" x14ac:dyDescent="0.2">
      <c r="A699" s="58">
        <f t="shared" si="47"/>
        <v>10696</v>
      </c>
      <c r="B699" s="58">
        <v>4</v>
      </c>
      <c r="C699" s="58">
        <f t="shared" si="44"/>
        <v>11</v>
      </c>
      <c r="D699" s="58" t="s">
        <v>38</v>
      </c>
      <c r="E699" s="58" t="str">
        <f>HLOOKUP(D699,主线关卡!$H:$M,MATCH(B699&amp;C699,主线关卡!$A:$A,0),FALSE)</f>
        <v/>
      </c>
      <c r="F699" s="58">
        <f>INDEX(主线关卡!D:D,MATCH(主线怪物!B699&amp;主线怪物!C699,主线关卡!A:A,0))</f>
        <v>41</v>
      </c>
      <c r="G699" s="58">
        <f>INDEX(怪物基础属性模板!B:B,MATCH(主线怪物!$F699,怪物基础属性模板!$A:$A,0))*IFERROR(INDEX(怪物属性参数!R:R,MATCH(主线怪物!E699,怪物属性参数!Q:Q,0)),1)</f>
        <v>791</v>
      </c>
      <c r="H699" s="58">
        <f>INDEX(怪物基础属性模板!C:C,MATCH(主线怪物!$F699,怪物基础属性模板!$A:$A,0))*IFERROR(INDEX(怪物属性参数!R:R,MATCH(主线怪物!E699,怪物属性参数!R:R,0)),1)</f>
        <v>354</v>
      </c>
      <c r="I699" s="58">
        <f>INT(INDEX(怪物基础属性模板!D:D,MATCH(主线怪物!$F699,怪物基础属性模板!$A:$A,0))*IFERROR(INDEX(怪物属性参数!R:R,MATCH(主线怪物!E699,怪物属性参数!S:S,0)),1)*INDEX(主线关卡!E:E,MATCH(主线怪物!B699&amp;主线怪物!C699,主线关卡!A:A,0)))</f>
        <v>4355</v>
      </c>
      <c r="J699" s="58">
        <v>0</v>
      </c>
      <c r="K699" s="58">
        <v>0</v>
      </c>
      <c r="L699" s="58">
        <v>0</v>
      </c>
      <c r="M699" s="58">
        <v>0</v>
      </c>
      <c r="N699" s="58">
        <v>300</v>
      </c>
      <c r="O699" s="58">
        <v>0</v>
      </c>
      <c r="P699" s="58">
        <v>0</v>
      </c>
      <c r="Q699" s="58">
        <f>IFERROR(INDEX(怪物属性参数!AD:AD,MATCH(主线怪物!E699,怪物属性参数!Q:Q,0)),IF(MOD(A699,2)=0,1303015,1301001))</f>
        <v>1303015</v>
      </c>
      <c r="R699" s="15"/>
      <c r="S699" s="58" t="str">
        <f t="shared" si="45"/>
        <v>0</v>
      </c>
      <c r="T699" s="58" t="str">
        <f>IFERROR(INDEX(怪物属性参数!AA:AA,MATCH(主线怪物!E699,怪物属性参数!Q:Q,0)),"0")</f>
        <v>0</v>
      </c>
      <c r="U699" s="58" t="str">
        <f>IFERROR(INDEX(怪物属性参数!AB:AB,MATCH(主线怪物!E699,怪物属性参数!Q:Q,0)),"999")</f>
        <v>999</v>
      </c>
      <c r="V699" s="58" t="str">
        <f>IFERROR(INDEX(怪物属性参数!AC:AC,MATCH(主线怪物!E699,怪物属性参数!Q:Q,0)),"0")</f>
        <v>0</v>
      </c>
      <c r="W699" s="58" t="str">
        <f t="shared" si="46"/>
        <v>于禁</v>
      </c>
    </row>
    <row r="700" spans="1:23" ht="16.5" x14ac:dyDescent="0.2">
      <c r="A700" s="58">
        <f t="shared" si="47"/>
        <v>10697</v>
      </c>
      <c r="B700" s="58">
        <v>4</v>
      </c>
      <c r="C700" s="58">
        <f t="shared" si="44"/>
        <v>12</v>
      </c>
      <c r="D700" s="58" t="s">
        <v>39</v>
      </c>
      <c r="E700" s="58" t="str">
        <f>HLOOKUP(D700,主线关卡!$H:$M,MATCH(B700&amp;C700,主线关卡!$A:$A,0),FALSE)</f>
        <v>小蜘蛛</v>
      </c>
      <c r="F700" s="58">
        <f>INDEX(主线关卡!D:D,MATCH(主线怪物!B700&amp;主线怪物!C700,主线关卡!A:A,0))</f>
        <v>42</v>
      </c>
      <c r="G700" s="58">
        <f>INDEX(怪物基础属性模板!B:B,MATCH(主线怪物!$F700,怪物基础属性模板!$A:$A,0))*IFERROR(INDEX(怪物属性参数!R:R,MATCH(主线怪物!E700,怪物属性参数!Q:Q,0)),1)</f>
        <v>815</v>
      </c>
      <c r="H700" s="58">
        <f>INDEX(怪物基础属性模板!C:C,MATCH(主线怪物!$F700,怪物基础属性模板!$A:$A,0))*IFERROR(INDEX(怪物属性参数!R:R,MATCH(主线怪物!E700,怪物属性参数!R:R,0)),1)</f>
        <v>366</v>
      </c>
      <c r="I700" s="58">
        <f>INT(INDEX(怪物基础属性模板!D:D,MATCH(主线怪物!$F700,怪物基础属性模板!$A:$A,0))*IFERROR(INDEX(怪物属性参数!R:R,MATCH(主线怪物!E700,怪物属性参数!S:S,0)),1)*INDEX(主线关卡!E:E,MATCH(主线怪物!B700&amp;主线怪物!C700,主线关卡!A:A,0)))</f>
        <v>4475</v>
      </c>
      <c r="J700" s="58">
        <v>0</v>
      </c>
      <c r="K700" s="58">
        <v>0</v>
      </c>
      <c r="L700" s="58">
        <v>0</v>
      </c>
      <c r="M700" s="58">
        <v>0</v>
      </c>
      <c r="N700" s="58">
        <v>300</v>
      </c>
      <c r="O700" s="58">
        <v>0</v>
      </c>
      <c r="P700" s="58">
        <v>0</v>
      </c>
      <c r="Q700" s="58">
        <f>IFERROR(INDEX(怪物属性参数!AD:AD,MATCH(主线怪物!E700,怪物属性参数!Q:Q,0)),IF(MOD(A700,2)=0,1303015,1301001))</f>
        <v>1801010</v>
      </c>
      <c r="R700" s="15"/>
      <c r="S700" s="58" t="str">
        <f t="shared" si="45"/>
        <v>0</v>
      </c>
      <c r="T700" s="58">
        <f>IFERROR(INDEX(怪物属性参数!AA:AA,MATCH(主线怪物!E700,怪物属性参数!Q:Q,0)),"0")</f>
        <v>1</v>
      </c>
      <c r="U700" s="58">
        <f>IFERROR(INDEX(怪物属性参数!AB:AB,MATCH(主线怪物!E700,怪物属性参数!Q:Q,0)),"999")</f>
        <v>999</v>
      </c>
      <c r="V700" s="58">
        <f>IFERROR(INDEX(怪物属性参数!AC:AC,MATCH(主线怪物!E700,怪物属性参数!Q:Q,0)),"0")</f>
        <v>2</v>
      </c>
      <c r="W700" s="58" t="str">
        <f t="shared" si="46"/>
        <v>小蜘蛛</v>
      </c>
    </row>
    <row r="701" spans="1:23" ht="16.5" x14ac:dyDescent="0.2">
      <c r="A701" s="58">
        <f t="shared" si="47"/>
        <v>10698</v>
      </c>
      <c r="B701" s="58">
        <v>4</v>
      </c>
      <c r="C701" s="58">
        <f t="shared" si="44"/>
        <v>12</v>
      </c>
      <c r="D701" s="58" t="s">
        <v>36</v>
      </c>
      <c r="E701" s="58" t="str">
        <f>HLOOKUP(D701,主线关卡!$H:$M,MATCH(B701&amp;C701,主线关卡!$A:$A,0),FALSE)</f>
        <v/>
      </c>
      <c r="F701" s="58">
        <f>INDEX(主线关卡!D:D,MATCH(主线怪物!B701&amp;主线怪物!C701,主线关卡!A:A,0))</f>
        <v>42</v>
      </c>
      <c r="G701" s="58">
        <f>INDEX(怪物基础属性模板!B:B,MATCH(主线怪物!$F701,怪物基础属性模板!$A:$A,0))*IFERROR(INDEX(怪物属性参数!R:R,MATCH(主线怪物!E701,怪物属性参数!Q:Q,0)),1)</f>
        <v>815</v>
      </c>
      <c r="H701" s="58">
        <f>INDEX(怪物基础属性模板!C:C,MATCH(主线怪物!$F701,怪物基础属性模板!$A:$A,0))*IFERROR(INDEX(怪物属性参数!R:R,MATCH(主线怪物!E701,怪物属性参数!R:R,0)),1)</f>
        <v>366</v>
      </c>
      <c r="I701" s="58">
        <f>INT(INDEX(怪物基础属性模板!D:D,MATCH(主线怪物!$F701,怪物基础属性模板!$A:$A,0))*IFERROR(INDEX(怪物属性参数!R:R,MATCH(主线怪物!E701,怪物属性参数!S:S,0)),1)*INDEX(主线关卡!E:E,MATCH(主线怪物!B701&amp;主线怪物!C701,主线关卡!A:A,0)))</f>
        <v>4475</v>
      </c>
      <c r="J701" s="58">
        <v>0</v>
      </c>
      <c r="K701" s="58">
        <v>0</v>
      </c>
      <c r="L701" s="58">
        <v>0</v>
      </c>
      <c r="M701" s="58">
        <v>0</v>
      </c>
      <c r="N701" s="58">
        <v>300</v>
      </c>
      <c r="O701" s="58">
        <v>0</v>
      </c>
      <c r="P701" s="58">
        <v>0</v>
      </c>
      <c r="Q701" s="58">
        <f>IFERROR(INDEX(怪物属性参数!AD:AD,MATCH(主线怪物!E701,怪物属性参数!Q:Q,0)),IF(MOD(A701,2)=0,1303015,1301001))</f>
        <v>1303015</v>
      </c>
      <c r="R701" s="15"/>
      <c r="S701" s="58" t="str">
        <f t="shared" si="45"/>
        <v>0</v>
      </c>
      <c r="T701" s="58" t="str">
        <f>IFERROR(INDEX(怪物属性参数!AA:AA,MATCH(主线怪物!E701,怪物属性参数!Q:Q,0)),"0")</f>
        <v>0</v>
      </c>
      <c r="U701" s="58" t="str">
        <f>IFERROR(INDEX(怪物属性参数!AB:AB,MATCH(主线怪物!E701,怪物属性参数!Q:Q,0)),"999")</f>
        <v>999</v>
      </c>
      <c r="V701" s="58" t="str">
        <f>IFERROR(INDEX(怪物属性参数!AC:AC,MATCH(主线怪物!E701,怪物属性参数!Q:Q,0)),"0")</f>
        <v>0</v>
      </c>
      <c r="W701" s="58" t="str">
        <f t="shared" si="46"/>
        <v>于禁</v>
      </c>
    </row>
    <row r="702" spans="1:23" ht="16.5" x14ac:dyDescent="0.2">
      <c r="A702" s="58">
        <f t="shared" si="47"/>
        <v>10699</v>
      </c>
      <c r="B702" s="58">
        <v>4</v>
      </c>
      <c r="C702" s="58">
        <f t="shared" si="44"/>
        <v>12</v>
      </c>
      <c r="D702" s="58" t="s">
        <v>40</v>
      </c>
      <c r="E702" s="58" t="str">
        <f>HLOOKUP(D702,主线关卡!$H:$M,MATCH(B702&amp;C702,主线关卡!$A:$A,0),FALSE)</f>
        <v>小蜘蛛</v>
      </c>
      <c r="F702" s="58">
        <f>INDEX(主线关卡!D:D,MATCH(主线怪物!B702&amp;主线怪物!C702,主线关卡!A:A,0))</f>
        <v>42</v>
      </c>
      <c r="G702" s="58">
        <f>INDEX(怪物基础属性模板!B:B,MATCH(主线怪物!$F702,怪物基础属性模板!$A:$A,0))*IFERROR(INDEX(怪物属性参数!R:R,MATCH(主线怪物!E702,怪物属性参数!Q:Q,0)),1)</f>
        <v>815</v>
      </c>
      <c r="H702" s="58">
        <f>INDEX(怪物基础属性模板!C:C,MATCH(主线怪物!$F702,怪物基础属性模板!$A:$A,0))*IFERROR(INDEX(怪物属性参数!R:R,MATCH(主线怪物!E702,怪物属性参数!R:R,0)),1)</f>
        <v>366</v>
      </c>
      <c r="I702" s="58">
        <f>INT(INDEX(怪物基础属性模板!D:D,MATCH(主线怪物!$F702,怪物基础属性模板!$A:$A,0))*IFERROR(INDEX(怪物属性参数!R:R,MATCH(主线怪物!E702,怪物属性参数!S:S,0)),1)*INDEX(主线关卡!E:E,MATCH(主线怪物!B702&amp;主线怪物!C702,主线关卡!A:A,0)))</f>
        <v>4475</v>
      </c>
      <c r="J702" s="58">
        <v>0</v>
      </c>
      <c r="K702" s="58">
        <v>0</v>
      </c>
      <c r="L702" s="58">
        <v>0</v>
      </c>
      <c r="M702" s="58">
        <v>0</v>
      </c>
      <c r="N702" s="58">
        <v>300</v>
      </c>
      <c r="O702" s="58">
        <v>0</v>
      </c>
      <c r="P702" s="58">
        <v>0</v>
      </c>
      <c r="Q702" s="58">
        <f>IFERROR(INDEX(怪物属性参数!AD:AD,MATCH(主线怪物!E702,怪物属性参数!Q:Q,0)),IF(MOD(A702,2)=0,1303015,1301001))</f>
        <v>1801010</v>
      </c>
      <c r="R702" s="15"/>
      <c r="S702" s="58" t="str">
        <f t="shared" si="45"/>
        <v>0</v>
      </c>
      <c r="T702" s="58">
        <f>IFERROR(INDEX(怪物属性参数!AA:AA,MATCH(主线怪物!E702,怪物属性参数!Q:Q,0)),"0")</f>
        <v>1</v>
      </c>
      <c r="U702" s="58">
        <f>IFERROR(INDEX(怪物属性参数!AB:AB,MATCH(主线怪物!E702,怪物属性参数!Q:Q,0)),"999")</f>
        <v>999</v>
      </c>
      <c r="V702" s="58">
        <f>IFERROR(INDEX(怪物属性参数!AC:AC,MATCH(主线怪物!E702,怪物属性参数!Q:Q,0)),"0")</f>
        <v>2</v>
      </c>
      <c r="W702" s="58" t="str">
        <f t="shared" si="46"/>
        <v>小蜘蛛</v>
      </c>
    </row>
    <row r="703" spans="1:23" ht="16.5" x14ac:dyDescent="0.2">
      <c r="A703" s="58">
        <f t="shared" si="47"/>
        <v>10700</v>
      </c>
      <c r="B703" s="58">
        <v>4</v>
      </c>
      <c r="C703" s="58">
        <f t="shared" si="44"/>
        <v>12</v>
      </c>
      <c r="D703" s="58" t="s">
        <v>37</v>
      </c>
      <c r="E703" s="58" t="str">
        <f>HLOOKUP(D703,主线关卡!$H:$M,MATCH(B703&amp;C703,主线关卡!$A:$A,0),FALSE)</f>
        <v/>
      </c>
      <c r="F703" s="58">
        <f>INDEX(主线关卡!D:D,MATCH(主线怪物!B703&amp;主线怪物!C703,主线关卡!A:A,0))</f>
        <v>42</v>
      </c>
      <c r="G703" s="58">
        <f>INDEX(怪物基础属性模板!B:B,MATCH(主线怪物!$F703,怪物基础属性模板!$A:$A,0))*IFERROR(INDEX(怪物属性参数!R:R,MATCH(主线怪物!E703,怪物属性参数!Q:Q,0)),1)</f>
        <v>815</v>
      </c>
      <c r="H703" s="58">
        <f>INDEX(怪物基础属性模板!C:C,MATCH(主线怪物!$F703,怪物基础属性模板!$A:$A,0))*IFERROR(INDEX(怪物属性参数!R:R,MATCH(主线怪物!E703,怪物属性参数!R:R,0)),1)</f>
        <v>366</v>
      </c>
      <c r="I703" s="58">
        <f>INT(INDEX(怪物基础属性模板!D:D,MATCH(主线怪物!$F703,怪物基础属性模板!$A:$A,0))*IFERROR(INDEX(怪物属性参数!R:R,MATCH(主线怪物!E703,怪物属性参数!S:S,0)),1)*INDEX(主线关卡!E:E,MATCH(主线怪物!B703&amp;主线怪物!C703,主线关卡!A:A,0)))</f>
        <v>4475</v>
      </c>
      <c r="J703" s="58">
        <v>0</v>
      </c>
      <c r="K703" s="58">
        <v>0</v>
      </c>
      <c r="L703" s="58">
        <v>0</v>
      </c>
      <c r="M703" s="58">
        <v>0</v>
      </c>
      <c r="N703" s="58">
        <v>300</v>
      </c>
      <c r="O703" s="58">
        <v>0</v>
      </c>
      <c r="P703" s="58">
        <v>0</v>
      </c>
      <c r="Q703" s="58">
        <f>IFERROR(INDEX(怪物属性参数!AD:AD,MATCH(主线怪物!E703,怪物属性参数!Q:Q,0)),IF(MOD(A703,2)=0,1303015,1301001))</f>
        <v>1303015</v>
      </c>
      <c r="R703" s="15"/>
      <c r="S703" s="58" t="str">
        <f t="shared" si="45"/>
        <v>0</v>
      </c>
      <c r="T703" s="58" t="str">
        <f>IFERROR(INDEX(怪物属性参数!AA:AA,MATCH(主线怪物!E703,怪物属性参数!Q:Q,0)),"0")</f>
        <v>0</v>
      </c>
      <c r="U703" s="58" t="str">
        <f>IFERROR(INDEX(怪物属性参数!AB:AB,MATCH(主线怪物!E703,怪物属性参数!Q:Q,0)),"999")</f>
        <v>999</v>
      </c>
      <c r="V703" s="58" t="str">
        <f>IFERROR(INDEX(怪物属性参数!AC:AC,MATCH(主线怪物!E703,怪物属性参数!Q:Q,0)),"0")</f>
        <v>0</v>
      </c>
      <c r="W703" s="58" t="str">
        <f t="shared" si="46"/>
        <v>于禁</v>
      </c>
    </row>
    <row r="704" spans="1:23" ht="16.5" x14ac:dyDescent="0.2">
      <c r="A704" s="58">
        <f t="shared" si="47"/>
        <v>10701</v>
      </c>
      <c r="B704" s="58">
        <v>4</v>
      </c>
      <c r="C704" s="58">
        <f t="shared" si="44"/>
        <v>12</v>
      </c>
      <c r="D704" s="58" t="s">
        <v>41</v>
      </c>
      <c r="E704" s="58" t="str">
        <f>HLOOKUP(D704,主线关卡!$H:$M,MATCH(B704&amp;C704,主线关卡!$A:$A,0),FALSE)</f>
        <v>小蜘蛛</v>
      </c>
      <c r="F704" s="58">
        <f>INDEX(主线关卡!D:D,MATCH(主线怪物!B704&amp;主线怪物!C704,主线关卡!A:A,0))</f>
        <v>42</v>
      </c>
      <c r="G704" s="58">
        <f>INDEX(怪物基础属性模板!B:B,MATCH(主线怪物!$F704,怪物基础属性模板!$A:$A,0))*IFERROR(INDEX(怪物属性参数!R:R,MATCH(主线怪物!E704,怪物属性参数!Q:Q,0)),1)</f>
        <v>815</v>
      </c>
      <c r="H704" s="58">
        <f>INDEX(怪物基础属性模板!C:C,MATCH(主线怪物!$F704,怪物基础属性模板!$A:$A,0))*IFERROR(INDEX(怪物属性参数!R:R,MATCH(主线怪物!E704,怪物属性参数!R:R,0)),1)</f>
        <v>366</v>
      </c>
      <c r="I704" s="58">
        <f>INT(INDEX(怪物基础属性模板!D:D,MATCH(主线怪物!$F704,怪物基础属性模板!$A:$A,0))*IFERROR(INDEX(怪物属性参数!R:R,MATCH(主线怪物!E704,怪物属性参数!S:S,0)),1)*INDEX(主线关卡!E:E,MATCH(主线怪物!B704&amp;主线怪物!C704,主线关卡!A:A,0)))</f>
        <v>4475</v>
      </c>
      <c r="J704" s="58">
        <v>0</v>
      </c>
      <c r="K704" s="58">
        <v>0</v>
      </c>
      <c r="L704" s="58">
        <v>0</v>
      </c>
      <c r="M704" s="58">
        <v>0</v>
      </c>
      <c r="N704" s="58">
        <v>300</v>
      </c>
      <c r="O704" s="58">
        <v>0</v>
      </c>
      <c r="P704" s="58">
        <v>0</v>
      </c>
      <c r="Q704" s="58">
        <f>IFERROR(INDEX(怪物属性参数!AD:AD,MATCH(主线怪物!E704,怪物属性参数!Q:Q,0)),IF(MOD(A704,2)=0,1303015,1301001))</f>
        <v>1801010</v>
      </c>
      <c r="R704" s="15"/>
      <c r="S704" s="58" t="str">
        <f t="shared" si="45"/>
        <v>0</v>
      </c>
      <c r="T704" s="58">
        <f>IFERROR(INDEX(怪物属性参数!AA:AA,MATCH(主线怪物!E704,怪物属性参数!Q:Q,0)),"0")</f>
        <v>1</v>
      </c>
      <c r="U704" s="58">
        <f>IFERROR(INDEX(怪物属性参数!AB:AB,MATCH(主线怪物!E704,怪物属性参数!Q:Q,0)),"999")</f>
        <v>999</v>
      </c>
      <c r="V704" s="58">
        <f>IFERROR(INDEX(怪物属性参数!AC:AC,MATCH(主线怪物!E704,怪物属性参数!Q:Q,0)),"0")</f>
        <v>2</v>
      </c>
      <c r="W704" s="58" t="str">
        <f t="shared" si="46"/>
        <v>小蜘蛛</v>
      </c>
    </row>
    <row r="705" spans="1:23" ht="16.5" x14ac:dyDescent="0.2">
      <c r="A705" s="58">
        <f t="shared" si="47"/>
        <v>10702</v>
      </c>
      <c r="B705" s="58">
        <v>4</v>
      </c>
      <c r="C705" s="58">
        <f t="shared" ref="C705:C723" si="48">C699+1</f>
        <v>12</v>
      </c>
      <c r="D705" s="58" t="s">
        <v>38</v>
      </c>
      <c r="E705" s="58" t="str">
        <f>HLOOKUP(D705,主线关卡!$H:$M,MATCH(B705&amp;C705,主线关卡!$A:$A,0),FALSE)</f>
        <v/>
      </c>
      <c r="F705" s="58">
        <f>INDEX(主线关卡!D:D,MATCH(主线怪物!B705&amp;主线怪物!C705,主线关卡!A:A,0))</f>
        <v>42</v>
      </c>
      <c r="G705" s="58">
        <f>INDEX(怪物基础属性模板!B:B,MATCH(主线怪物!$F705,怪物基础属性模板!$A:$A,0))*IFERROR(INDEX(怪物属性参数!R:R,MATCH(主线怪物!E705,怪物属性参数!Q:Q,0)),1)</f>
        <v>815</v>
      </c>
      <c r="H705" s="58">
        <f>INDEX(怪物基础属性模板!C:C,MATCH(主线怪物!$F705,怪物基础属性模板!$A:$A,0))*IFERROR(INDEX(怪物属性参数!R:R,MATCH(主线怪物!E705,怪物属性参数!R:R,0)),1)</f>
        <v>366</v>
      </c>
      <c r="I705" s="58">
        <f>INT(INDEX(怪物基础属性模板!D:D,MATCH(主线怪物!$F705,怪物基础属性模板!$A:$A,0))*IFERROR(INDEX(怪物属性参数!R:R,MATCH(主线怪物!E705,怪物属性参数!S:S,0)),1)*INDEX(主线关卡!E:E,MATCH(主线怪物!B705&amp;主线怪物!C705,主线关卡!A:A,0)))</f>
        <v>4475</v>
      </c>
      <c r="J705" s="58">
        <v>0</v>
      </c>
      <c r="K705" s="58">
        <v>0</v>
      </c>
      <c r="L705" s="58">
        <v>0</v>
      </c>
      <c r="M705" s="58">
        <v>0</v>
      </c>
      <c r="N705" s="58">
        <v>300</v>
      </c>
      <c r="O705" s="58">
        <v>0</v>
      </c>
      <c r="P705" s="58">
        <v>0</v>
      </c>
      <c r="Q705" s="58">
        <f>IFERROR(INDEX(怪物属性参数!AD:AD,MATCH(主线怪物!E705,怪物属性参数!Q:Q,0)),IF(MOD(A705,2)=0,1303015,1301001))</f>
        <v>1303015</v>
      </c>
      <c r="R705" s="15"/>
      <c r="S705" s="58" t="str">
        <f t="shared" si="45"/>
        <v>0</v>
      </c>
      <c r="T705" s="58" t="str">
        <f>IFERROR(INDEX(怪物属性参数!AA:AA,MATCH(主线怪物!E705,怪物属性参数!Q:Q,0)),"0")</f>
        <v>0</v>
      </c>
      <c r="U705" s="58" t="str">
        <f>IFERROR(INDEX(怪物属性参数!AB:AB,MATCH(主线怪物!E705,怪物属性参数!Q:Q,0)),"999")</f>
        <v>999</v>
      </c>
      <c r="V705" s="58" t="str">
        <f>IFERROR(INDEX(怪物属性参数!AC:AC,MATCH(主线怪物!E705,怪物属性参数!Q:Q,0)),"0")</f>
        <v>0</v>
      </c>
      <c r="W705" s="58" t="str">
        <f t="shared" si="46"/>
        <v>于禁</v>
      </c>
    </row>
    <row r="706" spans="1:23" ht="16.5" x14ac:dyDescent="0.2">
      <c r="A706" s="58">
        <f t="shared" si="47"/>
        <v>10703</v>
      </c>
      <c r="B706" s="58">
        <v>4</v>
      </c>
      <c r="C706" s="58">
        <f t="shared" si="48"/>
        <v>13</v>
      </c>
      <c r="D706" s="58" t="s">
        <v>39</v>
      </c>
      <c r="E706" s="58" t="str">
        <f>HLOOKUP(D706,主线关卡!$H:$M,MATCH(B706&amp;C706,主线关卡!$A:$A,0),FALSE)</f>
        <v>砍刀鬼兵</v>
      </c>
      <c r="F706" s="58">
        <f>INDEX(主线关卡!D:D,MATCH(主线怪物!B706&amp;主线怪物!C706,主线关卡!A:A,0))</f>
        <v>43</v>
      </c>
      <c r="G706" s="58">
        <f>INDEX(怪物基础属性模板!B:B,MATCH(主线怪物!$F706,怪物基础属性模板!$A:$A,0))*IFERROR(INDEX(怪物属性参数!R:R,MATCH(主线怪物!E706,怪物属性参数!Q:Q,0)),1)</f>
        <v>839</v>
      </c>
      <c r="H706" s="58">
        <f>INDEX(怪物基础属性模板!C:C,MATCH(主线怪物!$F706,怪物基础属性模板!$A:$A,0))*IFERROR(INDEX(怪物属性参数!R:R,MATCH(主线怪物!E706,怪物属性参数!R:R,0)),1)</f>
        <v>378</v>
      </c>
      <c r="I706" s="58">
        <f>INT(INDEX(怪物基础属性模板!D:D,MATCH(主线怪物!$F706,怪物基础属性模板!$A:$A,0))*IFERROR(INDEX(怪物属性参数!R:R,MATCH(主线怪物!E706,怪物属性参数!S:S,0)),1)*INDEX(主线关卡!E:E,MATCH(主线怪物!B706&amp;主线怪物!C706,主线关卡!A:A,0)))</f>
        <v>4595</v>
      </c>
      <c r="J706" s="58">
        <v>0</v>
      </c>
      <c r="K706" s="58">
        <v>0</v>
      </c>
      <c r="L706" s="58">
        <v>0</v>
      </c>
      <c r="M706" s="58">
        <v>0</v>
      </c>
      <c r="N706" s="58">
        <v>300</v>
      </c>
      <c r="O706" s="58">
        <v>0</v>
      </c>
      <c r="P706" s="58">
        <v>0</v>
      </c>
      <c r="Q706" s="58">
        <f>IFERROR(INDEX(怪物属性参数!AD:AD,MATCH(主线怪物!E706,怪物属性参数!Q:Q,0)),IF(MOD(A706,2)=0,1303015,1301001))</f>
        <v>1801001</v>
      </c>
      <c r="R706" s="15"/>
      <c r="S706" s="58" t="str">
        <f t="shared" si="45"/>
        <v>0</v>
      </c>
      <c r="T706" s="58">
        <f>IFERROR(INDEX(怪物属性参数!AA:AA,MATCH(主线怪物!E706,怪物属性参数!Q:Q,0)),"0")</f>
        <v>1</v>
      </c>
      <c r="U706" s="58">
        <f>IFERROR(INDEX(怪物属性参数!AB:AB,MATCH(主线怪物!E706,怪物属性参数!Q:Q,0)),"999")</f>
        <v>999</v>
      </c>
      <c r="V706" s="58">
        <f>IFERROR(INDEX(怪物属性参数!AC:AC,MATCH(主线怪物!E706,怪物属性参数!Q:Q,0)),"0")</f>
        <v>1</v>
      </c>
      <c r="W706" s="58" t="str">
        <f t="shared" si="46"/>
        <v>砍刀鬼兵</v>
      </c>
    </row>
    <row r="707" spans="1:23" ht="16.5" x14ac:dyDescent="0.2">
      <c r="A707" s="58">
        <f t="shared" si="47"/>
        <v>10704</v>
      </c>
      <c r="B707" s="58">
        <v>4</v>
      </c>
      <c r="C707" s="58">
        <f t="shared" si="48"/>
        <v>13</v>
      </c>
      <c r="D707" s="58" t="s">
        <v>36</v>
      </c>
      <c r="E707" s="58" t="str">
        <f>HLOOKUP(D707,主线关卡!$H:$M,MATCH(B707&amp;C707,主线关卡!$A:$A,0),FALSE)</f>
        <v/>
      </c>
      <c r="F707" s="58">
        <f>INDEX(主线关卡!D:D,MATCH(主线怪物!B707&amp;主线怪物!C707,主线关卡!A:A,0))</f>
        <v>43</v>
      </c>
      <c r="G707" s="58">
        <f>INDEX(怪物基础属性模板!B:B,MATCH(主线怪物!$F707,怪物基础属性模板!$A:$A,0))*IFERROR(INDEX(怪物属性参数!R:R,MATCH(主线怪物!E707,怪物属性参数!Q:Q,0)),1)</f>
        <v>839</v>
      </c>
      <c r="H707" s="58">
        <f>INDEX(怪物基础属性模板!C:C,MATCH(主线怪物!$F707,怪物基础属性模板!$A:$A,0))*IFERROR(INDEX(怪物属性参数!R:R,MATCH(主线怪物!E707,怪物属性参数!R:R,0)),1)</f>
        <v>378</v>
      </c>
      <c r="I707" s="58">
        <f>INT(INDEX(怪物基础属性模板!D:D,MATCH(主线怪物!$F707,怪物基础属性模板!$A:$A,0))*IFERROR(INDEX(怪物属性参数!R:R,MATCH(主线怪物!E707,怪物属性参数!S:S,0)),1)*INDEX(主线关卡!E:E,MATCH(主线怪物!B707&amp;主线怪物!C707,主线关卡!A:A,0)))</f>
        <v>4595</v>
      </c>
      <c r="J707" s="58">
        <v>0</v>
      </c>
      <c r="K707" s="58">
        <v>0</v>
      </c>
      <c r="L707" s="58">
        <v>0</v>
      </c>
      <c r="M707" s="58">
        <v>0</v>
      </c>
      <c r="N707" s="58">
        <v>300</v>
      </c>
      <c r="O707" s="58">
        <v>0</v>
      </c>
      <c r="P707" s="58">
        <v>0</v>
      </c>
      <c r="Q707" s="58">
        <f>IFERROR(INDEX(怪物属性参数!AD:AD,MATCH(主线怪物!E707,怪物属性参数!Q:Q,0)),IF(MOD(A707,2)=0,1303015,1301001))</f>
        <v>1303015</v>
      </c>
      <c r="R707" s="15"/>
      <c r="S707" s="58" t="str">
        <f t="shared" si="45"/>
        <v>0</v>
      </c>
      <c r="T707" s="58" t="str">
        <f>IFERROR(INDEX(怪物属性参数!AA:AA,MATCH(主线怪物!E707,怪物属性参数!Q:Q,0)),"0")</f>
        <v>0</v>
      </c>
      <c r="U707" s="58" t="str">
        <f>IFERROR(INDEX(怪物属性参数!AB:AB,MATCH(主线怪物!E707,怪物属性参数!Q:Q,0)),"999")</f>
        <v>999</v>
      </c>
      <c r="V707" s="58" t="str">
        <f>IFERROR(INDEX(怪物属性参数!AC:AC,MATCH(主线怪物!E707,怪物属性参数!Q:Q,0)),"0")</f>
        <v>0</v>
      </c>
      <c r="W707" s="58" t="str">
        <f t="shared" si="46"/>
        <v>于禁</v>
      </c>
    </row>
    <row r="708" spans="1:23" ht="16.5" x14ac:dyDescent="0.2">
      <c r="A708" s="58">
        <f t="shared" si="47"/>
        <v>10705</v>
      </c>
      <c r="B708" s="58">
        <v>4</v>
      </c>
      <c r="C708" s="58">
        <f t="shared" si="48"/>
        <v>13</v>
      </c>
      <c r="D708" s="58" t="s">
        <v>40</v>
      </c>
      <c r="E708" s="58" t="str">
        <f>HLOOKUP(D708,主线关卡!$H:$M,MATCH(B708&amp;C708,主线关卡!$A:$A,0),FALSE)</f>
        <v>链球鬼兵</v>
      </c>
      <c r="F708" s="58">
        <f>INDEX(主线关卡!D:D,MATCH(主线怪物!B708&amp;主线怪物!C708,主线关卡!A:A,0))</f>
        <v>43</v>
      </c>
      <c r="G708" s="58">
        <f>INDEX(怪物基础属性模板!B:B,MATCH(主线怪物!$F708,怪物基础属性模板!$A:$A,0))*IFERROR(INDEX(怪物属性参数!R:R,MATCH(主线怪物!E708,怪物属性参数!Q:Q,0)),1)</f>
        <v>839</v>
      </c>
      <c r="H708" s="58">
        <f>INDEX(怪物基础属性模板!C:C,MATCH(主线怪物!$F708,怪物基础属性模板!$A:$A,0))*IFERROR(INDEX(怪物属性参数!R:R,MATCH(主线怪物!E708,怪物属性参数!R:R,0)),1)</f>
        <v>378</v>
      </c>
      <c r="I708" s="58">
        <f>INT(INDEX(怪物基础属性模板!D:D,MATCH(主线怪物!$F708,怪物基础属性模板!$A:$A,0))*IFERROR(INDEX(怪物属性参数!R:R,MATCH(主线怪物!E708,怪物属性参数!S:S,0)),1)*INDEX(主线关卡!E:E,MATCH(主线怪物!B708&amp;主线怪物!C708,主线关卡!A:A,0)))</f>
        <v>4595</v>
      </c>
      <c r="J708" s="58">
        <v>0</v>
      </c>
      <c r="K708" s="58">
        <v>0</v>
      </c>
      <c r="L708" s="58">
        <v>0</v>
      </c>
      <c r="M708" s="58">
        <v>0</v>
      </c>
      <c r="N708" s="58">
        <v>300</v>
      </c>
      <c r="O708" s="58">
        <v>0</v>
      </c>
      <c r="P708" s="58">
        <v>0</v>
      </c>
      <c r="Q708" s="58">
        <f>IFERROR(INDEX(怪物属性参数!AD:AD,MATCH(主线怪物!E708,怪物属性参数!Q:Q,0)),IF(MOD(A708,2)=0,1303015,1301001))</f>
        <v>1801003</v>
      </c>
      <c r="R708" s="15"/>
      <c r="S708" s="58" t="str">
        <f t="shared" si="45"/>
        <v>0</v>
      </c>
      <c r="T708" s="58">
        <f>IFERROR(INDEX(怪物属性参数!AA:AA,MATCH(主线怪物!E708,怪物属性参数!Q:Q,0)),"0")</f>
        <v>1</v>
      </c>
      <c r="U708" s="58">
        <f>IFERROR(INDEX(怪物属性参数!AB:AB,MATCH(主线怪物!E708,怪物属性参数!Q:Q,0)),"999")</f>
        <v>999</v>
      </c>
      <c r="V708" s="58">
        <f>IFERROR(INDEX(怪物属性参数!AC:AC,MATCH(主线怪物!E708,怪物属性参数!Q:Q,0)),"0")</f>
        <v>3</v>
      </c>
      <c r="W708" s="58" t="str">
        <f t="shared" si="46"/>
        <v>链球鬼兵</v>
      </c>
    </row>
    <row r="709" spans="1:23" ht="16.5" x14ac:dyDescent="0.2">
      <c r="A709" s="58">
        <f t="shared" si="47"/>
        <v>10706</v>
      </c>
      <c r="B709" s="58">
        <v>4</v>
      </c>
      <c r="C709" s="58">
        <f t="shared" si="48"/>
        <v>13</v>
      </c>
      <c r="D709" s="58" t="s">
        <v>37</v>
      </c>
      <c r="E709" s="58" t="str">
        <f>HLOOKUP(D709,主线关卡!$H:$M,MATCH(B709&amp;C709,主线关卡!$A:$A,0),FALSE)</f>
        <v/>
      </c>
      <c r="F709" s="58">
        <f>INDEX(主线关卡!D:D,MATCH(主线怪物!B709&amp;主线怪物!C709,主线关卡!A:A,0))</f>
        <v>43</v>
      </c>
      <c r="G709" s="58">
        <f>INDEX(怪物基础属性模板!B:B,MATCH(主线怪物!$F709,怪物基础属性模板!$A:$A,0))*IFERROR(INDEX(怪物属性参数!R:R,MATCH(主线怪物!E709,怪物属性参数!Q:Q,0)),1)</f>
        <v>839</v>
      </c>
      <c r="H709" s="58">
        <f>INDEX(怪物基础属性模板!C:C,MATCH(主线怪物!$F709,怪物基础属性模板!$A:$A,0))*IFERROR(INDEX(怪物属性参数!R:R,MATCH(主线怪物!E709,怪物属性参数!R:R,0)),1)</f>
        <v>378</v>
      </c>
      <c r="I709" s="58">
        <f>INT(INDEX(怪物基础属性模板!D:D,MATCH(主线怪物!$F709,怪物基础属性模板!$A:$A,0))*IFERROR(INDEX(怪物属性参数!R:R,MATCH(主线怪物!E709,怪物属性参数!S:S,0)),1)*INDEX(主线关卡!E:E,MATCH(主线怪物!B709&amp;主线怪物!C709,主线关卡!A:A,0)))</f>
        <v>4595</v>
      </c>
      <c r="J709" s="58">
        <v>0</v>
      </c>
      <c r="K709" s="58">
        <v>0</v>
      </c>
      <c r="L709" s="58">
        <v>0</v>
      </c>
      <c r="M709" s="58">
        <v>0</v>
      </c>
      <c r="N709" s="58">
        <v>300</v>
      </c>
      <c r="O709" s="58">
        <v>0</v>
      </c>
      <c r="P709" s="58">
        <v>0</v>
      </c>
      <c r="Q709" s="58">
        <f>IFERROR(INDEX(怪物属性参数!AD:AD,MATCH(主线怪物!E709,怪物属性参数!Q:Q,0)),IF(MOD(A709,2)=0,1303015,1301001))</f>
        <v>1303015</v>
      </c>
      <c r="R709" s="15"/>
      <c r="S709" s="58" t="str">
        <f t="shared" ref="S709:S772" si="49">IF(MOD(A709,2)=0,"0",IF(E710="","0",A710))</f>
        <v>0</v>
      </c>
      <c r="T709" s="58" t="str">
        <f>IFERROR(INDEX(怪物属性参数!AA:AA,MATCH(主线怪物!E709,怪物属性参数!Q:Q,0)),"0")</f>
        <v>0</v>
      </c>
      <c r="U709" s="58" t="str">
        <f>IFERROR(INDEX(怪物属性参数!AB:AB,MATCH(主线怪物!E709,怪物属性参数!Q:Q,0)),"999")</f>
        <v>999</v>
      </c>
      <c r="V709" s="58" t="str">
        <f>IFERROR(INDEX(怪物属性参数!AC:AC,MATCH(主线怪物!E709,怪物属性参数!Q:Q,0)),"0")</f>
        <v>0</v>
      </c>
      <c r="W709" s="58" t="str">
        <f t="shared" ref="W709:W772" si="50">IF(OR(E709=0,E709="")=TRUE,IF(MOD(A709,2)=0,"于禁","常服曹焱兵"),E709)</f>
        <v>于禁</v>
      </c>
    </row>
    <row r="710" spans="1:23" ht="16.5" x14ac:dyDescent="0.2">
      <c r="A710" s="58">
        <f t="shared" si="47"/>
        <v>10707</v>
      </c>
      <c r="B710" s="58">
        <v>4</v>
      </c>
      <c r="C710" s="58">
        <f t="shared" si="48"/>
        <v>13</v>
      </c>
      <c r="D710" s="58" t="s">
        <v>41</v>
      </c>
      <c r="E710" s="58" t="str">
        <f>HLOOKUP(D710,主线关卡!$H:$M,MATCH(B710&amp;C710,主线关卡!$A:$A,0),FALSE)</f>
        <v>双刃鬼兵</v>
      </c>
      <c r="F710" s="58">
        <f>INDEX(主线关卡!D:D,MATCH(主线怪物!B710&amp;主线怪物!C710,主线关卡!A:A,0))</f>
        <v>43</v>
      </c>
      <c r="G710" s="58">
        <f>INDEX(怪物基础属性模板!B:B,MATCH(主线怪物!$F710,怪物基础属性模板!$A:$A,0))*IFERROR(INDEX(怪物属性参数!R:R,MATCH(主线怪物!E710,怪物属性参数!Q:Q,0)),1)</f>
        <v>839</v>
      </c>
      <c r="H710" s="58">
        <f>INDEX(怪物基础属性模板!C:C,MATCH(主线怪物!$F710,怪物基础属性模板!$A:$A,0))*IFERROR(INDEX(怪物属性参数!R:R,MATCH(主线怪物!E710,怪物属性参数!R:R,0)),1)</f>
        <v>378</v>
      </c>
      <c r="I710" s="58">
        <f>INT(INDEX(怪物基础属性模板!D:D,MATCH(主线怪物!$F710,怪物基础属性模板!$A:$A,0))*IFERROR(INDEX(怪物属性参数!R:R,MATCH(主线怪物!E710,怪物属性参数!S:S,0)),1)*INDEX(主线关卡!E:E,MATCH(主线怪物!B710&amp;主线怪物!C710,主线关卡!A:A,0)))</f>
        <v>4595</v>
      </c>
      <c r="J710" s="58">
        <v>0</v>
      </c>
      <c r="K710" s="58">
        <v>0</v>
      </c>
      <c r="L710" s="58">
        <v>0</v>
      </c>
      <c r="M710" s="58">
        <v>0</v>
      </c>
      <c r="N710" s="58">
        <v>300</v>
      </c>
      <c r="O710" s="58">
        <v>0</v>
      </c>
      <c r="P710" s="58">
        <v>0</v>
      </c>
      <c r="Q710" s="58">
        <f>IFERROR(INDEX(怪物属性参数!AD:AD,MATCH(主线怪物!E710,怪物属性参数!Q:Q,0)),IF(MOD(A710,2)=0,1303015,1301001))</f>
        <v>1801002</v>
      </c>
      <c r="R710" s="15"/>
      <c r="S710" s="58" t="str">
        <f t="shared" si="49"/>
        <v>0</v>
      </c>
      <c r="T710" s="58">
        <f>IFERROR(INDEX(怪物属性参数!AA:AA,MATCH(主线怪物!E710,怪物属性参数!Q:Q,0)),"0")</f>
        <v>1</v>
      </c>
      <c r="U710" s="58">
        <f>IFERROR(INDEX(怪物属性参数!AB:AB,MATCH(主线怪物!E710,怪物属性参数!Q:Q,0)),"999")</f>
        <v>999</v>
      </c>
      <c r="V710" s="58">
        <f>IFERROR(INDEX(怪物属性参数!AC:AC,MATCH(主线怪物!E710,怪物属性参数!Q:Q,0)),"0")</f>
        <v>2</v>
      </c>
      <c r="W710" s="58" t="str">
        <f t="shared" si="50"/>
        <v>双刃鬼兵</v>
      </c>
    </row>
    <row r="711" spans="1:23" ht="16.5" x14ac:dyDescent="0.2">
      <c r="A711" s="58">
        <f t="shared" ref="A711:A774" si="51">A710+1</f>
        <v>10708</v>
      </c>
      <c r="B711" s="58">
        <v>4</v>
      </c>
      <c r="C711" s="58">
        <f t="shared" si="48"/>
        <v>13</v>
      </c>
      <c r="D711" s="58" t="s">
        <v>38</v>
      </c>
      <c r="E711" s="58" t="str">
        <f>HLOOKUP(D711,主线关卡!$H:$M,MATCH(B711&amp;C711,主线关卡!$A:$A,0),FALSE)</f>
        <v/>
      </c>
      <c r="F711" s="58">
        <f>INDEX(主线关卡!D:D,MATCH(主线怪物!B711&amp;主线怪物!C711,主线关卡!A:A,0))</f>
        <v>43</v>
      </c>
      <c r="G711" s="58">
        <f>INDEX(怪物基础属性模板!B:B,MATCH(主线怪物!$F711,怪物基础属性模板!$A:$A,0))*IFERROR(INDEX(怪物属性参数!R:R,MATCH(主线怪物!E711,怪物属性参数!Q:Q,0)),1)</f>
        <v>839</v>
      </c>
      <c r="H711" s="58">
        <f>INDEX(怪物基础属性模板!C:C,MATCH(主线怪物!$F711,怪物基础属性模板!$A:$A,0))*IFERROR(INDEX(怪物属性参数!R:R,MATCH(主线怪物!E711,怪物属性参数!R:R,0)),1)</f>
        <v>378</v>
      </c>
      <c r="I711" s="58">
        <f>INT(INDEX(怪物基础属性模板!D:D,MATCH(主线怪物!$F711,怪物基础属性模板!$A:$A,0))*IFERROR(INDEX(怪物属性参数!R:R,MATCH(主线怪物!E711,怪物属性参数!S:S,0)),1)*INDEX(主线关卡!E:E,MATCH(主线怪物!B711&amp;主线怪物!C711,主线关卡!A:A,0)))</f>
        <v>4595</v>
      </c>
      <c r="J711" s="58">
        <v>0</v>
      </c>
      <c r="K711" s="58">
        <v>0</v>
      </c>
      <c r="L711" s="58">
        <v>0</v>
      </c>
      <c r="M711" s="58">
        <v>0</v>
      </c>
      <c r="N711" s="58">
        <v>300</v>
      </c>
      <c r="O711" s="58">
        <v>0</v>
      </c>
      <c r="P711" s="58">
        <v>0</v>
      </c>
      <c r="Q711" s="58">
        <f>IFERROR(INDEX(怪物属性参数!AD:AD,MATCH(主线怪物!E711,怪物属性参数!Q:Q,0)),IF(MOD(A711,2)=0,1303015,1301001))</f>
        <v>1303015</v>
      </c>
      <c r="R711" s="15"/>
      <c r="S711" s="58" t="str">
        <f t="shared" si="49"/>
        <v>0</v>
      </c>
      <c r="T711" s="58" t="str">
        <f>IFERROR(INDEX(怪物属性参数!AA:AA,MATCH(主线怪物!E711,怪物属性参数!Q:Q,0)),"0")</f>
        <v>0</v>
      </c>
      <c r="U711" s="58" t="str">
        <f>IFERROR(INDEX(怪物属性参数!AB:AB,MATCH(主线怪物!E711,怪物属性参数!Q:Q,0)),"999")</f>
        <v>999</v>
      </c>
      <c r="V711" s="58" t="str">
        <f>IFERROR(INDEX(怪物属性参数!AC:AC,MATCH(主线怪物!E711,怪物属性参数!Q:Q,0)),"0")</f>
        <v>0</v>
      </c>
      <c r="W711" s="58" t="str">
        <f t="shared" si="50"/>
        <v>于禁</v>
      </c>
    </row>
    <row r="712" spans="1:23" ht="16.5" x14ac:dyDescent="0.2">
      <c r="A712" s="58">
        <f t="shared" si="51"/>
        <v>10709</v>
      </c>
      <c r="B712" s="58">
        <v>4</v>
      </c>
      <c r="C712" s="58">
        <f t="shared" si="48"/>
        <v>14</v>
      </c>
      <c r="D712" s="58" t="s">
        <v>39</v>
      </c>
      <c r="E712" s="58" t="str">
        <f>HLOOKUP(D712,主线关卡!$H:$M,MATCH(B712&amp;C712,主线关卡!$A:$A,0),FALSE)</f>
        <v>砍刀鬼兵</v>
      </c>
      <c r="F712" s="58">
        <f>INDEX(主线关卡!D:D,MATCH(主线怪物!B712&amp;主线怪物!C712,主线关卡!A:A,0))</f>
        <v>44</v>
      </c>
      <c r="G712" s="58">
        <f>INDEX(怪物基础属性模板!B:B,MATCH(主线怪物!$F712,怪物基础属性模板!$A:$A,0))*IFERROR(INDEX(怪物属性参数!R:R,MATCH(主线怪物!E712,怪物属性参数!Q:Q,0)),1)</f>
        <v>863</v>
      </c>
      <c r="H712" s="58">
        <f>INDEX(怪物基础属性模板!C:C,MATCH(主线怪物!$F712,怪物基础属性模板!$A:$A,0))*IFERROR(INDEX(怪物属性参数!R:R,MATCH(主线怪物!E712,怪物属性参数!R:R,0)),1)</f>
        <v>390</v>
      </c>
      <c r="I712" s="58">
        <f>INT(INDEX(怪物基础属性模板!D:D,MATCH(主线怪物!$F712,怪物基础属性模板!$A:$A,0))*IFERROR(INDEX(怪物属性参数!R:R,MATCH(主线怪物!E712,怪物属性参数!S:S,0)),1)*INDEX(主线关卡!E:E,MATCH(主线怪物!B712&amp;主线怪物!C712,主线关卡!A:A,0)))</f>
        <v>4715</v>
      </c>
      <c r="J712" s="58">
        <v>0</v>
      </c>
      <c r="K712" s="58">
        <v>0</v>
      </c>
      <c r="L712" s="58">
        <v>0</v>
      </c>
      <c r="M712" s="58">
        <v>0</v>
      </c>
      <c r="N712" s="58">
        <v>300</v>
      </c>
      <c r="O712" s="58">
        <v>0</v>
      </c>
      <c r="P712" s="58">
        <v>0</v>
      </c>
      <c r="Q712" s="58">
        <f>IFERROR(INDEX(怪物属性参数!AD:AD,MATCH(主线怪物!E712,怪物属性参数!Q:Q,0)),IF(MOD(A712,2)=0,1303015,1301001))</f>
        <v>1801001</v>
      </c>
      <c r="R712" s="15"/>
      <c r="S712" s="58" t="str">
        <f t="shared" si="49"/>
        <v>0</v>
      </c>
      <c r="T712" s="58">
        <f>IFERROR(INDEX(怪物属性参数!AA:AA,MATCH(主线怪物!E712,怪物属性参数!Q:Q,0)),"0")</f>
        <v>1</v>
      </c>
      <c r="U712" s="58">
        <f>IFERROR(INDEX(怪物属性参数!AB:AB,MATCH(主线怪物!E712,怪物属性参数!Q:Q,0)),"999")</f>
        <v>999</v>
      </c>
      <c r="V712" s="58">
        <f>IFERROR(INDEX(怪物属性参数!AC:AC,MATCH(主线怪物!E712,怪物属性参数!Q:Q,0)),"0")</f>
        <v>1</v>
      </c>
      <c r="W712" s="58" t="str">
        <f t="shared" si="50"/>
        <v>砍刀鬼兵</v>
      </c>
    </row>
    <row r="713" spans="1:23" ht="16.5" x14ac:dyDescent="0.2">
      <c r="A713" s="58">
        <f t="shared" si="51"/>
        <v>10710</v>
      </c>
      <c r="B713" s="58">
        <v>4</v>
      </c>
      <c r="C713" s="58">
        <f t="shared" si="48"/>
        <v>14</v>
      </c>
      <c r="D713" s="58" t="s">
        <v>36</v>
      </c>
      <c r="E713" s="58" t="str">
        <f>HLOOKUP(D713,主线关卡!$H:$M,MATCH(B713&amp;C713,主线关卡!$A:$A,0),FALSE)</f>
        <v/>
      </c>
      <c r="F713" s="58">
        <f>INDEX(主线关卡!D:D,MATCH(主线怪物!B713&amp;主线怪物!C713,主线关卡!A:A,0))</f>
        <v>44</v>
      </c>
      <c r="G713" s="58">
        <f>INDEX(怪物基础属性模板!B:B,MATCH(主线怪物!$F713,怪物基础属性模板!$A:$A,0))*IFERROR(INDEX(怪物属性参数!R:R,MATCH(主线怪物!E713,怪物属性参数!Q:Q,0)),1)</f>
        <v>863</v>
      </c>
      <c r="H713" s="58">
        <f>INDEX(怪物基础属性模板!C:C,MATCH(主线怪物!$F713,怪物基础属性模板!$A:$A,0))*IFERROR(INDEX(怪物属性参数!R:R,MATCH(主线怪物!E713,怪物属性参数!R:R,0)),1)</f>
        <v>390</v>
      </c>
      <c r="I713" s="58">
        <f>INT(INDEX(怪物基础属性模板!D:D,MATCH(主线怪物!$F713,怪物基础属性模板!$A:$A,0))*IFERROR(INDEX(怪物属性参数!R:R,MATCH(主线怪物!E713,怪物属性参数!S:S,0)),1)*INDEX(主线关卡!E:E,MATCH(主线怪物!B713&amp;主线怪物!C713,主线关卡!A:A,0)))</f>
        <v>4715</v>
      </c>
      <c r="J713" s="58">
        <v>0</v>
      </c>
      <c r="K713" s="58">
        <v>0</v>
      </c>
      <c r="L713" s="58">
        <v>0</v>
      </c>
      <c r="M713" s="58">
        <v>0</v>
      </c>
      <c r="N713" s="58">
        <v>300</v>
      </c>
      <c r="O713" s="58">
        <v>0</v>
      </c>
      <c r="P713" s="58">
        <v>0</v>
      </c>
      <c r="Q713" s="58">
        <f>IFERROR(INDEX(怪物属性参数!AD:AD,MATCH(主线怪物!E713,怪物属性参数!Q:Q,0)),IF(MOD(A713,2)=0,1303015,1301001))</f>
        <v>1303015</v>
      </c>
      <c r="R713" s="15"/>
      <c r="S713" s="58" t="str">
        <f t="shared" si="49"/>
        <v>0</v>
      </c>
      <c r="T713" s="58" t="str">
        <f>IFERROR(INDEX(怪物属性参数!AA:AA,MATCH(主线怪物!E713,怪物属性参数!Q:Q,0)),"0")</f>
        <v>0</v>
      </c>
      <c r="U713" s="58" t="str">
        <f>IFERROR(INDEX(怪物属性参数!AB:AB,MATCH(主线怪物!E713,怪物属性参数!Q:Q,0)),"999")</f>
        <v>999</v>
      </c>
      <c r="V713" s="58" t="str">
        <f>IFERROR(INDEX(怪物属性参数!AC:AC,MATCH(主线怪物!E713,怪物属性参数!Q:Q,0)),"0")</f>
        <v>0</v>
      </c>
      <c r="W713" s="58" t="str">
        <f t="shared" si="50"/>
        <v>于禁</v>
      </c>
    </row>
    <row r="714" spans="1:23" ht="16.5" x14ac:dyDescent="0.2">
      <c r="A714" s="58">
        <f t="shared" si="51"/>
        <v>10711</v>
      </c>
      <c r="B714" s="58">
        <v>4</v>
      </c>
      <c r="C714" s="58">
        <f t="shared" si="48"/>
        <v>14</v>
      </c>
      <c r="D714" s="58" t="s">
        <v>40</v>
      </c>
      <c r="E714" s="58" t="str">
        <f>HLOOKUP(D714,主线关卡!$H:$M,MATCH(B714&amp;C714,主线关卡!$A:$A,0),FALSE)</f>
        <v>砍刀鬼兵</v>
      </c>
      <c r="F714" s="58">
        <f>INDEX(主线关卡!D:D,MATCH(主线怪物!B714&amp;主线怪物!C714,主线关卡!A:A,0))</f>
        <v>44</v>
      </c>
      <c r="G714" s="58">
        <f>INDEX(怪物基础属性模板!B:B,MATCH(主线怪物!$F714,怪物基础属性模板!$A:$A,0))*IFERROR(INDEX(怪物属性参数!R:R,MATCH(主线怪物!E714,怪物属性参数!Q:Q,0)),1)</f>
        <v>863</v>
      </c>
      <c r="H714" s="58">
        <f>INDEX(怪物基础属性模板!C:C,MATCH(主线怪物!$F714,怪物基础属性模板!$A:$A,0))*IFERROR(INDEX(怪物属性参数!R:R,MATCH(主线怪物!E714,怪物属性参数!R:R,0)),1)</f>
        <v>390</v>
      </c>
      <c r="I714" s="58">
        <f>INT(INDEX(怪物基础属性模板!D:D,MATCH(主线怪物!$F714,怪物基础属性模板!$A:$A,0))*IFERROR(INDEX(怪物属性参数!R:R,MATCH(主线怪物!E714,怪物属性参数!S:S,0)),1)*INDEX(主线关卡!E:E,MATCH(主线怪物!B714&amp;主线怪物!C714,主线关卡!A:A,0)))</f>
        <v>4715</v>
      </c>
      <c r="J714" s="58">
        <v>0</v>
      </c>
      <c r="K714" s="58">
        <v>0</v>
      </c>
      <c r="L714" s="58">
        <v>0</v>
      </c>
      <c r="M714" s="58">
        <v>0</v>
      </c>
      <c r="N714" s="58">
        <v>300</v>
      </c>
      <c r="O714" s="58">
        <v>0</v>
      </c>
      <c r="P714" s="58">
        <v>0</v>
      </c>
      <c r="Q714" s="58">
        <f>IFERROR(INDEX(怪物属性参数!AD:AD,MATCH(主线怪物!E714,怪物属性参数!Q:Q,0)),IF(MOD(A714,2)=0,1303015,1301001))</f>
        <v>1801001</v>
      </c>
      <c r="R714" s="15"/>
      <c r="S714" s="58" t="str">
        <f t="shared" si="49"/>
        <v>0</v>
      </c>
      <c r="T714" s="58">
        <f>IFERROR(INDEX(怪物属性参数!AA:AA,MATCH(主线怪物!E714,怪物属性参数!Q:Q,0)),"0")</f>
        <v>1</v>
      </c>
      <c r="U714" s="58">
        <f>IFERROR(INDEX(怪物属性参数!AB:AB,MATCH(主线怪物!E714,怪物属性参数!Q:Q,0)),"999")</f>
        <v>999</v>
      </c>
      <c r="V714" s="58">
        <f>IFERROR(INDEX(怪物属性参数!AC:AC,MATCH(主线怪物!E714,怪物属性参数!Q:Q,0)),"0")</f>
        <v>1</v>
      </c>
      <c r="W714" s="58" t="str">
        <f t="shared" si="50"/>
        <v>砍刀鬼兵</v>
      </c>
    </row>
    <row r="715" spans="1:23" ht="16.5" x14ac:dyDescent="0.2">
      <c r="A715" s="58">
        <f t="shared" si="51"/>
        <v>10712</v>
      </c>
      <c r="B715" s="58">
        <v>4</v>
      </c>
      <c r="C715" s="58">
        <f t="shared" si="48"/>
        <v>14</v>
      </c>
      <c r="D715" s="58" t="s">
        <v>37</v>
      </c>
      <c r="E715" s="58" t="str">
        <f>HLOOKUP(D715,主线关卡!$H:$M,MATCH(B715&amp;C715,主线关卡!$A:$A,0),FALSE)</f>
        <v/>
      </c>
      <c r="F715" s="58">
        <f>INDEX(主线关卡!D:D,MATCH(主线怪物!B715&amp;主线怪物!C715,主线关卡!A:A,0))</f>
        <v>44</v>
      </c>
      <c r="G715" s="58">
        <f>INDEX(怪物基础属性模板!B:B,MATCH(主线怪物!$F715,怪物基础属性模板!$A:$A,0))*IFERROR(INDEX(怪物属性参数!R:R,MATCH(主线怪物!E715,怪物属性参数!Q:Q,0)),1)</f>
        <v>863</v>
      </c>
      <c r="H715" s="58">
        <f>INDEX(怪物基础属性模板!C:C,MATCH(主线怪物!$F715,怪物基础属性模板!$A:$A,0))*IFERROR(INDEX(怪物属性参数!R:R,MATCH(主线怪物!E715,怪物属性参数!R:R,0)),1)</f>
        <v>390</v>
      </c>
      <c r="I715" s="58">
        <f>INT(INDEX(怪物基础属性模板!D:D,MATCH(主线怪物!$F715,怪物基础属性模板!$A:$A,0))*IFERROR(INDEX(怪物属性参数!R:R,MATCH(主线怪物!E715,怪物属性参数!S:S,0)),1)*INDEX(主线关卡!E:E,MATCH(主线怪物!B715&amp;主线怪物!C715,主线关卡!A:A,0)))</f>
        <v>4715</v>
      </c>
      <c r="J715" s="58">
        <v>0</v>
      </c>
      <c r="K715" s="58">
        <v>0</v>
      </c>
      <c r="L715" s="58">
        <v>0</v>
      </c>
      <c r="M715" s="58">
        <v>0</v>
      </c>
      <c r="N715" s="58">
        <v>300</v>
      </c>
      <c r="O715" s="58">
        <v>0</v>
      </c>
      <c r="P715" s="58">
        <v>0</v>
      </c>
      <c r="Q715" s="58">
        <f>IFERROR(INDEX(怪物属性参数!AD:AD,MATCH(主线怪物!E715,怪物属性参数!Q:Q,0)),IF(MOD(A715,2)=0,1303015,1301001))</f>
        <v>1303015</v>
      </c>
      <c r="R715" s="15"/>
      <c r="S715" s="58" t="str">
        <f t="shared" si="49"/>
        <v>0</v>
      </c>
      <c r="T715" s="58" t="str">
        <f>IFERROR(INDEX(怪物属性参数!AA:AA,MATCH(主线怪物!E715,怪物属性参数!Q:Q,0)),"0")</f>
        <v>0</v>
      </c>
      <c r="U715" s="58" t="str">
        <f>IFERROR(INDEX(怪物属性参数!AB:AB,MATCH(主线怪物!E715,怪物属性参数!Q:Q,0)),"999")</f>
        <v>999</v>
      </c>
      <c r="V715" s="58" t="str">
        <f>IFERROR(INDEX(怪物属性参数!AC:AC,MATCH(主线怪物!E715,怪物属性参数!Q:Q,0)),"0")</f>
        <v>0</v>
      </c>
      <c r="W715" s="58" t="str">
        <f t="shared" si="50"/>
        <v>于禁</v>
      </c>
    </row>
    <row r="716" spans="1:23" ht="16.5" x14ac:dyDescent="0.2">
      <c r="A716" s="58">
        <f t="shared" si="51"/>
        <v>10713</v>
      </c>
      <c r="B716" s="58">
        <v>4</v>
      </c>
      <c r="C716" s="58">
        <f t="shared" si="48"/>
        <v>14</v>
      </c>
      <c r="D716" s="58" t="s">
        <v>41</v>
      </c>
      <c r="E716" s="58" t="str">
        <f>HLOOKUP(D716,主线关卡!$H:$M,MATCH(B716&amp;C716,主线关卡!$A:$A,0),FALSE)</f>
        <v>砍刀鬼兵</v>
      </c>
      <c r="F716" s="58">
        <f>INDEX(主线关卡!D:D,MATCH(主线怪物!B716&amp;主线怪物!C716,主线关卡!A:A,0))</f>
        <v>44</v>
      </c>
      <c r="G716" s="58">
        <f>INDEX(怪物基础属性模板!B:B,MATCH(主线怪物!$F716,怪物基础属性模板!$A:$A,0))*IFERROR(INDEX(怪物属性参数!R:R,MATCH(主线怪物!E716,怪物属性参数!Q:Q,0)),1)</f>
        <v>863</v>
      </c>
      <c r="H716" s="58">
        <f>INDEX(怪物基础属性模板!C:C,MATCH(主线怪物!$F716,怪物基础属性模板!$A:$A,0))*IFERROR(INDEX(怪物属性参数!R:R,MATCH(主线怪物!E716,怪物属性参数!R:R,0)),1)</f>
        <v>390</v>
      </c>
      <c r="I716" s="58">
        <f>INT(INDEX(怪物基础属性模板!D:D,MATCH(主线怪物!$F716,怪物基础属性模板!$A:$A,0))*IFERROR(INDEX(怪物属性参数!R:R,MATCH(主线怪物!E716,怪物属性参数!S:S,0)),1)*INDEX(主线关卡!E:E,MATCH(主线怪物!B716&amp;主线怪物!C716,主线关卡!A:A,0)))</f>
        <v>4715</v>
      </c>
      <c r="J716" s="58">
        <v>0</v>
      </c>
      <c r="K716" s="58">
        <v>0</v>
      </c>
      <c r="L716" s="58">
        <v>0</v>
      </c>
      <c r="M716" s="58">
        <v>0</v>
      </c>
      <c r="N716" s="58">
        <v>300</v>
      </c>
      <c r="O716" s="58">
        <v>0</v>
      </c>
      <c r="P716" s="58">
        <v>0</v>
      </c>
      <c r="Q716" s="58">
        <f>IFERROR(INDEX(怪物属性参数!AD:AD,MATCH(主线怪物!E716,怪物属性参数!Q:Q,0)),IF(MOD(A716,2)=0,1303015,1301001))</f>
        <v>1801001</v>
      </c>
      <c r="R716" s="15"/>
      <c r="S716" s="58" t="str">
        <f t="shared" si="49"/>
        <v>0</v>
      </c>
      <c r="T716" s="58">
        <f>IFERROR(INDEX(怪物属性参数!AA:AA,MATCH(主线怪物!E716,怪物属性参数!Q:Q,0)),"0")</f>
        <v>1</v>
      </c>
      <c r="U716" s="58">
        <f>IFERROR(INDEX(怪物属性参数!AB:AB,MATCH(主线怪物!E716,怪物属性参数!Q:Q,0)),"999")</f>
        <v>999</v>
      </c>
      <c r="V716" s="58">
        <f>IFERROR(INDEX(怪物属性参数!AC:AC,MATCH(主线怪物!E716,怪物属性参数!Q:Q,0)),"0")</f>
        <v>1</v>
      </c>
      <c r="W716" s="58" t="str">
        <f t="shared" si="50"/>
        <v>砍刀鬼兵</v>
      </c>
    </row>
    <row r="717" spans="1:23" ht="16.5" x14ac:dyDescent="0.2">
      <c r="A717" s="58">
        <f t="shared" si="51"/>
        <v>10714</v>
      </c>
      <c r="B717" s="58">
        <v>4</v>
      </c>
      <c r="C717" s="58">
        <f t="shared" si="48"/>
        <v>14</v>
      </c>
      <c r="D717" s="58" t="s">
        <v>38</v>
      </c>
      <c r="E717" s="58" t="str">
        <f>HLOOKUP(D717,主线关卡!$H:$M,MATCH(B717&amp;C717,主线关卡!$A:$A,0),FALSE)</f>
        <v/>
      </c>
      <c r="F717" s="58">
        <f>INDEX(主线关卡!D:D,MATCH(主线怪物!B717&amp;主线怪物!C717,主线关卡!A:A,0))</f>
        <v>44</v>
      </c>
      <c r="G717" s="58">
        <f>INDEX(怪物基础属性模板!B:B,MATCH(主线怪物!$F717,怪物基础属性模板!$A:$A,0))*IFERROR(INDEX(怪物属性参数!R:R,MATCH(主线怪物!E717,怪物属性参数!Q:Q,0)),1)</f>
        <v>863</v>
      </c>
      <c r="H717" s="58">
        <f>INDEX(怪物基础属性模板!C:C,MATCH(主线怪物!$F717,怪物基础属性模板!$A:$A,0))*IFERROR(INDEX(怪物属性参数!R:R,MATCH(主线怪物!E717,怪物属性参数!R:R,0)),1)</f>
        <v>390</v>
      </c>
      <c r="I717" s="58">
        <f>INT(INDEX(怪物基础属性模板!D:D,MATCH(主线怪物!$F717,怪物基础属性模板!$A:$A,0))*IFERROR(INDEX(怪物属性参数!R:R,MATCH(主线怪物!E717,怪物属性参数!S:S,0)),1)*INDEX(主线关卡!E:E,MATCH(主线怪物!B717&amp;主线怪物!C717,主线关卡!A:A,0)))</f>
        <v>4715</v>
      </c>
      <c r="J717" s="58">
        <v>0</v>
      </c>
      <c r="K717" s="58">
        <v>0</v>
      </c>
      <c r="L717" s="58">
        <v>0</v>
      </c>
      <c r="M717" s="58">
        <v>0</v>
      </c>
      <c r="N717" s="58">
        <v>300</v>
      </c>
      <c r="O717" s="58">
        <v>0</v>
      </c>
      <c r="P717" s="58">
        <v>0</v>
      </c>
      <c r="Q717" s="58">
        <f>IFERROR(INDEX(怪物属性参数!AD:AD,MATCH(主线怪物!E717,怪物属性参数!Q:Q,0)),IF(MOD(A717,2)=0,1303015,1301001))</f>
        <v>1303015</v>
      </c>
      <c r="R717" s="15"/>
      <c r="S717" s="58" t="str">
        <f t="shared" si="49"/>
        <v>0</v>
      </c>
      <c r="T717" s="58" t="str">
        <f>IFERROR(INDEX(怪物属性参数!AA:AA,MATCH(主线怪物!E717,怪物属性参数!Q:Q,0)),"0")</f>
        <v>0</v>
      </c>
      <c r="U717" s="58" t="str">
        <f>IFERROR(INDEX(怪物属性参数!AB:AB,MATCH(主线怪物!E717,怪物属性参数!Q:Q,0)),"999")</f>
        <v>999</v>
      </c>
      <c r="V717" s="58" t="str">
        <f>IFERROR(INDEX(怪物属性参数!AC:AC,MATCH(主线怪物!E717,怪物属性参数!Q:Q,0)),"0")</f>
        <v>0</v>
      </c>
      <c r="W717" s="58" t="str">
        <f t="shared" si="50"/>
        <v>于禁</v>
      </c>
    </row>
    <row r="718" spans="1:23" ht="16.5" x14ac:dyDescent="0.2">
      <c r="A718" s="58">
        <f t="shared" si="51"/>
        <v>10715</v>
      </c>
      <c r="B718" s="58">
        <v>4</v>
      </c>
      <c r="C718" s="58">
        <f t="shared" si="48"/>
        <v>15</v>
      </c>
      <c r="D718" s="58" t="s">
        <v>39</v>
      </c>
      <c r="E718" s="58" t="str">
        <f>HLOOKUP(D718,主线关卡!$H:$M,MATCH(B718&amp;C718,主线关卡!$A:$A,0),FALSE)</f>
        <v>小蜘蛛</v>
      </c>
      <c r="F718" s="58">
        <f>INDEX(主线关卡!D:D,MATCH(主线怪物!B718&amp;主线怪物!C718,主线关卡!A:A,0))</f>
        <v>45</v>
      </c>
      <c r="G718" s="58">
        <f>INDEX(怪物基础属性模板!B:B,MATCH(主线怪物!$F718,怪物基础属性模板!$A:$A,0))*IFERROR(INDEX(怪物属性参数!R:R,MATCH(主线怪物!E718,怪物属性参数!Q:Q,0)),1)</f>
        <v>887</v>
      </c>
      <c r="H718" s="58">
        <f>INDEX(怪物基础属性模板!C:C,MATCH(主线怪物!$F718,怪物基础属性模板!$A:$A,0))*IFERROR(INDEX(怪物属性参数!R:R,MATCH(主线怪物!E718,怪物属性参数!R:R,0)),1)</f>
        <v>402</v>
      </c>
      <c r="I718" s="58">
        <f>INT(INDEX(怪物基础属性模板!D:D,MATCH(主线怪物!$F718,怪物基础属性模板!$A:$A,0))*IFERROR(INDEX(怪物属性参数!R:R,MATCH(主线怪物!E718,怪物属性参数!S:S,0)),1)*INDEX(主线关卡!E:E,MATCH(主线怪物!B718&amp;主线怪物!C718,主线关卡!A:A,0)))</f>
        <v>4835</v>
      </c>
      <c r="J718" s="58">
        <v>0</v>
      </c>
      <c r="K718" s="58">
        <v>0</v>
      </c>
      <c r="L718" s="58">
        <v>0</v>
      </c>
      <c r="M718" s="58">
        <v>0</v>
      </c>
      <c r="N718" s="58">
        <v>300</v>
      </c>
      <c r="O718" s="58">
        <v>0</v>
      </c>
      <c r="P718" s="58">
        <v>0</v>
      </c>
      <c r="Q718" s="58">
        <f>IFERROR(INDEX(怪物属性参数!AD:AD,MATCH(主线怪物!E718,怪物属性参数!Q:Q,0)),IF(MOD(A718,2)=0,1303015,1301001))</f>
        <v>1801010</v>
      </c>
      <c r="R718" s="15"/>
      <c r="S718" s="58" t="str">
        <f t="shared" si="49"/>
        <v>0</v>
      </c>
      <c r="T718" s="58">
        <f>IFERROR(INDEX(怪物属性参数!AA:AA,MATCH(主线怪物!E718,怪物属性参数!Q:Q,0)),"0")</f>
        <v>1</v>
      </c>
      <c r="U718" s="58">
        <f>IFERROR(INDEX(怪物属性参数!AB:AB,MATCH(主线怪物!E718,怪物属性参数!Q:Q,0)),"999")</f>
        <v>999</v>
      </c>
      <c r="V718" s="58">
        <f>IFERROR(INDEX(怪物属性参数!AC:AC,MATCH(主线怪物!E718,怪物属性参数!Q:Q,0)),"0")</f>
        <v>2</v>
      </c>
      <c r="W718" s="58" t="str">
        <f t="shared" si="50"/>
        <v>小蜘蛛</v>
      </c>
    </row>
    <row r="719" spans="1:23" ht="16.5" x14ac:dyDescent="0.2">
      <c r="A719" s="58">
        <f t="shared" si="51"/>
        <v>10716</v>
      </c>
      <c r="B719" s="58">
        <v>4</v>
      </c>
      <c r="C719" s="58">
        <f t="shared" si="48"/>
        <v>15</v>
      </c>
      <c r="D719" s="58" t="s">
        <v>36</v>
      </c>
      <c r="E719" s="58" t="str">
        <f>HLOOKUP(D719,主线关卡!$H:$M,MATCH(B719&amp;C719,主线关卡!$A:$A,0),FALSE)</f>
        <v/>
      </c>
      <c r="F719" s="58">
        <f>INDEX(主线关卡!D:D,MATCH(主线怪物!B719&amp;主线怪物!C719,主线关卡!A:A,0))</f>
        <v>45</v>
      </c>
      <c r="G719" s="58">
        <f>INDEX(怪物基础属性模板!B:B,MATCH(主线怪物!$F719,怪物基础属性模板!$A:$A,0))*IFERROR(INDEX(怪物属性参数!R:R,MATCH(主线怪物!E719,怪物属性参数!Q:Q,0)),1)</f>
        <v>887</v>
      </c>
      <c r="H719" s="58">
        <f>INDEX(怪物基础属性模板!C:C,MATCH(主线怪物!$F719,怪物基础属性模板!$A:$A,0))*IFERROR(INDEX(怪物属性参数!R:R,MATCH(主线怪物!E719,怪物属性参数!R:R,0)),1)</f>
        <v>402</v>
      </c>
      <c r="I719" s="58">
        <f>INT(INDEX(怪物基础属性模板!D:D,MATCH(主线怪物!$F719,怪物基础属性模板!$A:$A,0))*IFERROR(INDEX(怪物属性参数!R:R,MATCH(主线怪物!E719,怪物属性参数!S:S,0)),1)*INDEX(主线关卡!E:E,MATCH(主线怪物!B719&amp;主线怪物!C719,主线关卡!A:A,0)))</f>
        <v>4835</v>
      </c>
      <c r="J719" s="58">
        <v>0</v>
      </c>
      <c r="K719" s="58">
        <v>0</v>
      </c>
      <c r="L719" s="58">
        <v>0</v>
      </c>
      <c r="M719" s="58">
        <v>0</v>
      </c>
      <c r="N719" s="58">
        <v>300</v>
      </c>
      <c r="O719" s="58">
        <v>0</v>
      </c>
      <c r="P719" s="58">
        <v>0</v>
      </c>
      <c r="Q719" s="58">
        <f>IFERROR(INDEX(怪物属性参数!AD:AD,MATCH(主线怪物!E719,怪物属性参数!Q:Q,0)),IF(MOD(A719,2)=0,1303015,1301001))</f>
        <v>1303015</v>
      </c>
      <c r="R719" s="15"/>
      <c r="S719" s="58" t="str">
        <f t="shared" si="49"/>
        <v>0</v>
      </c>
      <c r="T719" s="58" t="str">
        <f>IFERROR(INDEX(怪物属性参数!AA:AA,MATCH(主线怪物!E719,怪物属性参数!Q:Q,0)),"0")</f>
        <v>0</v>
      </c>
      <c r="U719" s="58" t="str">
        <f>IFERROR(INDEX(怪物属性参数!AB:AB,MATCH(主线怪物!E719,怪物属性参数!Q:Q,0)),"999")</f>
        <v>999</v>
      </c>
      <c r="V719" s="58" t="str">
        <f>IFERROR(INDEX(怪物属性参数!AC:AC,MATCH(主线怪物!E719,怪物属性参数!Q:Q,0)),"0")</f>
        <v>0</v>
      </c>
      <c r="W719" s="58" t="str">
        <f t="shared" si="50"/>
        <v>于禁</v>
      </c>
    </row>
    <row r="720" spans="1:23" ht="16.5" x14ac:dyDescent="0.2">
      <c r="A720" s="58">
        <f t="shared" si="51"/>
        <v>10717</v>
      </c>
      <c r="B720" s="58">
        <v>4</v>
      </c>
      <c r="C720" s="58">
        <f t="shared" si="48"/>
        <v>15</v>
      </c>
      <c r="D720" s="58" t="s">
        <v>40</v>
      </c>
      <c r="E720" s="58" t="str">
        <f>HLOOKUP(D720,主线关卡!$H:$M,MATCH(B720&amp;C720,主线关卡!$A:$A,0),FALSE)</f>
        <v>山蜘蛛</v>
      </c>
      <c r="F720" s="58">
        <f>INDEX(主线关卡!D:D,MATCH(主线怪物!B720&amp;主线怪物!C720,主线关卡!A:A,0))</f>
        <v>45</v>
      </c>
      <c r="G720" s="58">
        <f>INDEX(怪物基础属性模板!B:B,MATCH(主线怪物!$F720,怪物基础属性模板!$A:$A,0))*IFERROR(INDEX(怪物属性参数!R:R,MATCH(主线怪物!E720,怪物属性参数!Q:Q,0)),1)</f>
        <v>887</v>
      </c>
      <c r="H720" s="58">
        <f>INDEX(怪物基础属性模板!C:C,MATCH(主线怪物!$F720,怪物基础属性模板!$A:$A,0))*IFERROR(INDEX(怪物属性参数!R:R,MATCH(主线怪物!E720,怪物属性参数!R:R,0)),1)</f>
        <v>402</v>
      </c>
      <c r="I720" s="58">
        <f>INT(INDEX(怪物基础属性模板!D:D,MATCH(主线怪物!$F720,怪物基础属性模板!$A:$A,0))*IFERROR(INDEX(怪物属性参数!R:R,MATCH(主线怪物!E720,怪物属性参数!S:S,0)),1)*INDEX(主线关卡!E:E,MATCH(主线怪物!B720&amp;主线怪物!C720,主线关卡!A:A,0)))</f>
        <v>4835</v>
      </c>
      <c r="J720" s="58">
        <v>0</v>
      </c>
      <c r="K720" s="58">
        <v>0</v>
      </c>
      <c r="L720" s="58">
        <v>0</v>
      </c>
      <c r="M720" s="58">
        <v>0</v>
      </c>
      <c r="N720" s="58">
        <v>300</v>
      </c>
      <c r="O720" s="58">
        <v>0</v>
      </c>
      <c r="P720" s="58">
        <v>0</v>
      </c>
      <c r="Q720" s="58" t="str">
        <f>IFERROR(INDEX(怪物属性参数!AD:AD,MATCH(主线怪物!E720,怪物属性参数!Q:Q,0)),IF(MOD(A720,2)=0,1303015,1301001))</f>
        <v>1801012#1802012</v>
      </c>
      <c r="R720" s="15"/>
      <c r="S720" s="58" t="str">
        <f t="shared" si="49"/>
        <v>0</v>
      </c>
      <c r="T720" s="58">
        <f>IFERROR(INDEX(怪物属性参数!AA:AA,MATCH(主线怪物!E720,怪物属性参数!Q:Q,0)),"0")</f>
        <v>1</v>
      </c>
      <c r="U720" s="58">
        <f>IFERROR(INDEX(怪物属性参数!AB:AB,MATCH(主线怪物!E720,怪物属性参数!Q:Q,0)),"999")</f>
        <v>999</v>
      </c>
      <c r="V720" s="58">
        <f>IFERROR(INDEX(怪物属性参数!AC:AC,MATCH(主线怪物!E720,怪物属性参数!Q:Q,0)),"0")</f>
        <v>2</v>
      </c>
      <c r="W720" s="58" t="str">
        <f t="shared" si="50"/>
        <v>山蜘蛛</v>
      </c>
    </row>
    <row r="721" spans="1:23" ht="16.5" x14ac:dyDescent="0.2">
      <c r="A721" s="58">
        <f t="shared" si="51"/>
        <v>10718</v>
      </c>
      <c r="B721" s="58">
        <v>4</v>
      </c>
      <c r="C721" s="58">
        <f t="shared" si="48"/>
        <v>15</v>
      </c>
      <c r="D721" s="58" t="s">
        <v>37</v>
      </c>
      <c r="E721" s="58" t="str">
        <f>HLOOKUP(D721,主线关卡!$H:$M,MATCH(B721&amp;C721,主线关卡!$A:$A,0),FALSE)</f>
        <v/>
      </c>
      <c r="F721" s="58">
        <f>INDEX(主线关卡!D:D,MATCH(主线怪物!B721&amp;主线怪物!C721,主线关卡!A:A,0))</f>
        <v>45</v>
      </c>
      <c r="G721" s="58">
        <f>INDEX(怪物基础属性模板!B:B,MATCH(主线怪物!$F721,怪物基础属性模板!$A:$A,0))*IFERROR(INDEX(怪物属性参数!R:R,MATCH(主线怪物!E721,怪物属性参数!Q:Q,0)),1)</f>
        <v>887</v>
      </c>
      <c r="H721" s="58">
        <f>INDEX(怪物基础属性模板!C:C,MATCH(主线怪物!$F721,怪物基础属性模板!$A:$A,0))*IFERROR(INDEX(怪物属性参数!R:R,MATCH(主线怪物!E721,怪物属性参数!R:R,0)),1)</f>
        <v>402</v>
      </c>
      <c r="I721" s="58">
        <f>INT(INDEX(怪物基础属性模板!D:D,MATCH(主线怪物!$F721,怪物基础属性模板!$A:$A,0))*IFERROR(INDEX(怪物属性参数!R:R,MATCH(主线怪物!E721,怪物属性参数!S:S,0)),1)*INDEX(主线关卡!E:E,MATCH(主线怪物!B721&amp;主线怪物!C721,主线关卡!A:A,0)))</f>
        <v>4835</v>
      </c>
      <c r="J721" s="58">
        <v>0</v>
      </c>
      <c r="K721" s="58">
        <v>0</v>
      </c>
      <c r="L721" s="58">
        <v>0</v>
      </c>
      <c r="M721" s="58">
        <v>0</v>
      </c>
      <c r="N721" s="58">
        <v>300</v>
      </c>
      <c r="O721" s="58">
        <v>0</v>
      </c>
      <c r="P721" s="58">
        <v>0</v>
      </c>
      <c r="Q721" s="58">
        <f>IFERROR(INDEX(怪物属性参数!AD:AD,MATCH(主线怪物!E721,怪物属性参数!Q:Q,0)),IF(MOD(A721,2)=0,1303015,1301001))</f>
        <v>1303015</v>
      </c>
      <c r="R721" s="15"/>
      <c r="S721" s="58" t="str">
        <f t="shared" si="49"/>
        <v>0</v>
      </c>
      <c r="T721" s="58" t="str">
        <f>IFERROR(INDEX(怪物属性参数!AA:AA,MATCH(主线怪物!E721,怪物属性参数!Q:Q,0)),"0")</f>
        <v>0</v>
      </c>
      <c r="U721" s="58" t="str">
        <f>IFERROR(INDEX(怪物属性参数!AB:AB,MATCH(主线怪物!E721,怪物属性参数!Q:Q,0)),"999")</f>
        <v>999</v>
      </c>
      <c r="V721" s="58" t="str">
        <f>IFERROR(INDEX(怪物属性参数!AC:AC,MATCH(主线怪物!E721,怪物属性参数!Q:Q,0)),"0")</f>
        <v>0</v>
      </c>
      <c r="W721" s="58" t="str">
        <f t="shared" si="50"/>
        <v>于禁</v>
      </c>
    </row>
    <row r="722" spans="1:23" ht="16.5" x14ac:dyDescent="0.2">
      <c r="A722" s="58">
        <f t="shared" si="51"/>
        <v>10719</v>
      </c>
      <c r="B722" s="58">
        <v>4</v>
      </c>
      <c r="C722" s="58">
        <f t="shared" si="48"/>
        <v>15</v>
      </c>
      <c r="D722" s="58" t="s">
        <v>41</v>
      </c>
      <c r="E722" s="58" t="str">
        <f>HLOOKUP(D722,主线关卡!$H:$M,MATCH(B722&amp;C722,主线关卡!$A:$A,0),FALSE)</f>
        <v>小蜘蛛</v>
      </c>
      <c r="F722" s="58">
        <f>INDEX(主线关卡!D:D,MATCH(主线怪物!B722&amp;主线怪物!C722,主线关卡!A:A,0))</f>
        <v>45</v>
      </c>
      <c r="G722" s="58">
        <f>INDEX(怪物基础属性模板!B:B,MATCH(主线怪物!$F722,怪物基础属性模板!$A:$A,0))*IFERROR(INDEX(怪物属性参数!R:R,MATCH(主线怪物!E722,怪物属性参数!Q:Q,0)),1)</f>
        <v>887</v>
      </c>
      <c r="H722" s="58">
        <f>INDEX(怪物基础属性模板!C:C,MATCH(主线怪物!$F722,怪物基础属性模板!$A:$A,0))*IFERROR(INDEX(怪物属性参数!R:R,MATCH(主线怪物!E722,怪物属性参数!R:R,0)),1)</f>
        <v>402</v>
      </c>
      <c r="I722" s="58">
        <f>INT(INDEX(怪物基础属性模板!D:D,MATCH(主线怪物!$F722,怪物基础属性模板!$A:$A,0))*IFERROR(INDEX(怪物属性参数!R:R,MATCH(主线怪物!E722,怪物属性参数!S:S,0)),1)*INDEX(主线关卡!E:E,MATCH(主线怪物!B722&amp;主线怪物!C722,主线关卡!A:A,0)))</f>
        <v>4835</v>
      </c>
      <c r="J722" s="58">
        <v>0</v>
      </c>
      <c r="K722" s="58">
        <v>0</v>
      </c>
      <c r="L722" s="58">
        <v>0</v>
      </c>
      <c r="M722" s="58">
        <v>0</v>
      </c>
      <c r="N722" s="58">
        <v>300</v>
      </c>
      <c r="O722" s="58">
        <v>0</v>
      </c>
      <c r="P722" s="58">
        <v>0</v>
      </c>
      <c r="Q722" s="58">
        <f>IFERROR(INDEX(怪物属性参数!AD:AD,MATCH(主线怪物!E722,怪物属性参数!Q:Q,0)),IF(MOD(A722,2)=0,1303015,1301001))</f>
        <v>1801010</v>
      </c>
      <c r="R722" s="15"/>
      <c r="S722" s="58" t="str">
        <f t="shared" si="49"/>
        <v>0</v>
      </c>
      <c r="T722" s="58">
        <f>IFERROR(INDEX(怪物属性参数!AA:AA,MATCH(主线怪物!E722,怪物属性参数!Q:Q,0)),"0")</f>
        <v>1</v>
      </c>
      <c r="U722" s="58">
        <f>IFERROR(INDEX(怪物属性参数!AB:AB,MATCH(主线怪物!E722,怪物属性参数!Q:Q,0)),"999")</f>
        <v>999</v>
      </c>
      <c r="V722" s="58">
        <f>IFERROR(INDEX(怪物属性参数!AC:AC,MATCH(主线怪物!E722,怪物属性参数!Q:Q,0)),"0")</f>
        <v>2</v>
      </c>
      <c r="W722" s="58" t="str">
        <f t="shared" si="50"/>
        <v>小蜘蛛</v>
      </c>
    </row>
    <row r="723" spans="1:23" ht="16.5" x14ac:dyDescent="0.2">
      <c r="A723" s="58">
        <f t="shared" si="51"/>
        <v>10720</v>
      </c>
      <c r="B723" s="58">
        <v>4</v>
      </c>
      <c r="C723" s="58">
        <f t="shared" si="48"/>
        <v>15</v>
      </c>
      <c r="D723" s="58" t="s">
        <v>38</v>
      </c>
      <c r="E723" s="58" t="str">
        <f>HLOOKUP(D723,主线关卡!$H:$M,MATCH(B723&amp;C723,主线关卡!$A:$A,0),FALSE)</f>
        <v/>
      </c>
      <c r="F723" s="58">
        <f>INDEX(主线关卡!D:D,MATCH(主线怪物!B723&amp;主线怪物!C723,主线关卡!A:A,0))</f>
        <v>45</v>
      </c>
      <c r="G723" s="58">
        <f>INDEX(怪物基础属性模板!B:B,MATCH(主线怪物!$F723,怪物基础属性模板!$A:$A,0))*IFERROR(INDEX(怪物属性参数!R:R,MATCH(主线怪物!E723,怪物属性参数!Q:Q,0)),1)</f>
        <v>887</v>
      </c>
      <c r="H723" s="58">
        <f>INDEX(怪物基础属性模板!C:C,MATCH(主线怪物!$F723,怪物基础属性模板!$A:$A,0))*IFERROR(INDEX(怪物属性参数!R:R,MATCH(主线怪物!E723,怪物属性参数!R:R,0)),1)</f>
        <v>402</v>
      </c>
      <c r="I723" s="58">
        <f>INT(INDEX(怪物基础属性模板!D:D,MATCH(主线怪物!$F723,怪物基础属性模板!$A:$A,0))*IFERROR(INDEX(怪物属性参数!R:R,MATCH(主线怪物!E723,怪物属性参数!S:S,0)),1)*INDEX(主线关卡!E:E,MATCH(主线怪物!B723&amp;主线怪物!C723,主线关卡!A:A,0)))</f>
        <v>4835</v>
      </c>
      <c r="J723" s="58">
        <v>0</v>
      </c>
      <c r="K723" s="58">
        <v>0</v>
      </c>
      <c r="L723" s="58">
        <v>0</v>
      </c>
      <c r="M723" s="58">
        <v>0</v>
      </c>
      <c r="N723" s="58">
        <v>300</v>
      </c>
      <c r="O723" s="58">
        <v>0</v>
      </c>
      <c r="P723" s="58">
        <v>0</v>
      </c>
      <c r="Q723" s="58">
        <f>IFERROR(INDEX(怪物属性参数!AD:AD,MATCH(主线怪物!E723,怪物属性参数!Q:Q,0)),IF(MOD(A723,2)=0,1303015,1301001))</f>
        <v>1303015</v>
      </c>
      <c r="R723" s="15"/>
      <c r="S723" s="58" t="str">
        <f t="shared" si="49"/>
        <v>0</v>
      </c>
      <c r="T723" s="58" t="str">
        <f>IFERROR(INDEX(怪物属性参数!AA:AA,MATCH(主线怪物!E723,怪物属性参数!Q:Q,0)),"0")</f>
        <v>0</v>
      </c>
      <c r="U723" s="58" t="str">
        <f>IFERROR(INDEX(怪物属性参数!AB:AB,MATCH(主线怪物!E723,怪物属性参数!Q:Q,0)),"999")</f>
        <v>999</v>
      </c>
      <c r="V723" s="58" t="str">
        <f>IFERROR(INDEX(怪物属性参数!AC:AC,MATCH(主线怪物!E723,怪物属性参数!Q:Q,0)),"0")</f>
        <v>0</v>
      </c>
      <c r="W723" s="58" t="str">
        <f t="shared" si="50"/>
        <v>于禁</v>
      </c>
    </row>
    <row r="724" spans="1:23" ht="16.5" x14ac:dyDescent="0.2">
      <c r="A724" s="58">
        <f t="shared" si="51"/>
        <v>10721</v>
      </c>
      <c r="B724" s="58">
        <v>5</v>
      </c>
      <c r="C724" s="58">
        <v>1</v>
      </c>
      <c r="D724" s="58" t="s">
        <v>39</v>
      </c>
      <c r="E724" s="58" t="str">
        <f>HLOOKUP(D724,主线关卡!$H:$M,MATCH(B724&amp;C724,主线关卡!$A:$A,0),FALSE)</f>
        <v>小蜘蛛</v>
      </c>
      <c r="F724" s="58">
        <f>INDEX(主线关卡!D:D,MATCH(主线怪物!B724&amp;主线怪物!C724,主线关卡!A:A,0))</f>
        <v>46</v>
      </c>
      <c r="G724" s="58">
        <f>INDEX(怪物基础属性模板!B:B,MATCH(主线怪物!$F724,怪物基础属性模板!$A:$A,0))*IFERROR(INDEX(怪物属性参数!R:R,MATCH(主线怪物!E724,怪物属性参数!Q:Q,0)),1)</f>
        <v>1026</v>
      </c>
      <c r="H724" s="58">
        <f>INDEX(怪物基础属性模板!C:C,MATCH(主线怪物!$F724,怪物基础属性模板!$A:$A,0))*IFERROR(INDEX(怪物属性参数!R:R,MATCH(主线怪物!E724,怪物属性参数!R:R,0)),1)</f>
        <v>461</v>
      </c>
      <c r="I724" s="58">
        <f>INT(INDEX(怪物基础属性模板!D:D,MATCH(主线怪物!$F724,怪物基础属性模板!$A:$A,0))*IFERROR(INDEX(怪物属性参数!R:R,MATCH(主线怪物!E724,怪物属性参数!S:S,0)),1)*INDEX(主线关卡!E:E,MATCH(主线怪物!B724&amp;主线怪物!C724,主线关卡!A:A,0)))</f>
        <v>5630</v>
      </c>
      <c r="J724" s="58">
        <v>0</v>
      </c>
      <c r="K724" s="58">
        <v>0</v>
      </c>
      <c r="L724" s="58">
        <v>0</v>
      </c>
      <c r="M724" s="58">
        <v>0</v>
      </c>
      <c r="N724" s="58">
        <v>300</v>
      </c>
      <c r="O724" s="58">
        <v>0</v>
      </c>
      <c r="P724" s="58">
        <v>0</v>
      </c>
      <c r="Q724" s="58">
        <f>IFERROR(INDEX(怪物属性参数!AD:AD,MATCH(主线怪物!E724,怪物属性参数!Q:Q,0)),IF(MOD(A724,2)=0,1303015,1301001))</f>
        <v>1801010</v>
      </c>
      <c r="R724" s="15"/>
      <c r="S724" s="58" t="str">
        <f t="shared" si="49"/>
        <v>0</v>
      </c>
      <c r="T724" s="58">
        <f>IFERROR(INDEX(怪物属性参数!AA:AA,MATCH(主线怪物!E724,怪物属性参数!Q:Q,0)),"0")</f>
        <v>1</v>
      </c>
      <c r="U724" s="58">
        <f>IFERROR(INDEX(怪物属性参数!AB:AB,MATCH(主线怪物!E724,怪物属性参数!Q:Q,0)),"999")</f>
        <v>999</v>
      </c>
      <c r="V724" s="58">
        <f>IFERROR(INDEX(怪物属性参数!AC:AC,MATCH(主线怪物!E724,怪物属性参数!Q:Q,0)),"0")</f>
        <v>2</v>
      </c>
      <c r="W724" s="58" t="str">
        <f t="shared" si="50"/>
        <v>小蜘蛛</v>
      </c>
    </row>
    <row r="725" spans="1:23" ht="16.5" x14ac:dyDescent="0.2">
      <c r="A725" s="58">
        <f t="shared" si="51"/>
        <v>10722</v>
      </c>
      <c r="B725" s="58">
        <v>5</v>
      </c>
      <c r="C725" s="58">
        <v>1</v>
      </c>
      <c r="D725" s="58" t="s">
        <v>36</v>
      </c>
      <c r="E725" s="58" t="str">
        <f>HLOOKUP(D725,主线关卡!$H:$M,MATCH(B725&amp;C725,主线关卡!$A:$A,0),FALSE)</f>
        <v/>
      </c>
      <c r="F725" s="58">
        <f>INDEX(主线关卡!D:D,MATCH(主线怪物!B725&amp;主线怪物!C725,主线关卡!A:A,0))</f>
        <v>46</v>
      </c>
      <c r="G725" s="58">
        <f>INDEX(怪物基础属性模板!B:B,MATCH(主线怪物!$F725,怪物基础属性模板!$A:$A,0))*IFERROR(INDEX(怪物属性参数!R:R,MATCH(主线怪物!E725,怪物属性参数!Q:Q,0)),1)</f>
        <v>1026</v>
      </c>
      <c r="H725" s="58">
        <f>INDEX(怪物基础属性模板!C:C,MATCH(主线怪物!$F725,怪物基础属性模板!$A:$A,0))*IFERROR(INDEX(怪物属性参数!R:R,MATCH(主线怪物!E725,怪物属性参数!R:R,0)),1)</f>
        <v>461</v>
      </c>
      <c r="I725" s="58">
        <f>INT(INDEX(怪物基础属性模板!D:D,MATCH(主线怪物!$F725,怪物基础属性模板!$A:$A,0))*IFERROR(INDEX(怪物属性参数!R:R,MATCH(主线怪物!E725,怪物属性参数!S:S,0)),1)*INDEX(主线关卡!E:E,MATCH(主线怪物!B725&amp;主线怪物!C725,主线关卡!A:A,0)))</f>
        <v>5630</v>
      </c>
      <c r="J725" s="58">
        <v>0</v>
      </c>
      <c r="K725" s="58">
        <v>0</v>
      </c>
      <c r="L725" s="58">
        <v>0</v>
      </c>
      <c r="M725" s="58">
        <v>0</v>
      </c>
      <c r="N725" s="58">
        <v>300</v>
      </c>
      <c r="O725" s="58">
        <v>0</v>
      </c>
      <c r="P725" s="58">
        <v>0</v>
      </c>
      <c r="Q725" s="58">
        <f>IFERROR(INDEX(怪物属性参数!AD:AD,MATCH(主线怪物!E725,怪物属性参数!Q:Q,0)),IF(MOD(A725,2)=0,1303015,1301001))</f>
        <v>1303015</v>
      </c>
      <c r="R725" s="15"/>
      <c r="S725" s="58" t="str">
        <f t="shared" si="49"/>
        <v>0</v>
      </c>
      <c r="T725" s="58" t="str">
        <f>IFERROR(INDEX(怪物属性参数!AA:AA,MATCH(主线怪物!E725,怪物属性参数!Q:Q,0)),"0")</f>
        <v>0</v>
      </c>
      <c r="U725" s="58" t="str">
        <f>IFERROR(INDEX(怪物属性参数!AB:AB,MATCH(主线怪物!E725,怪物属性参数!Q:Q,0)),"999")</f>
        <v>999</v>
      </c>
      <c r="V725" s="58" t="str">
        <f>IFERROR(INDEX(怪物属性参数!AC:AC,MATCH(主线怪物!E725,怪物属性参数!Q:Q,0)),"0")</f>
        <v>0</v>
      </c>
      <c r="W725" s="58" t="str">
        <f t="shared" si="50"/>
        <v>于禁</v>
      </c>
    </row>
    <row r="726" spans="1:23" ht="16.5" x14ac:dyDescent="0.2">
      <c r="A726" s="58">
        <f t="shared" si="51"/>
        <v>10723</v>
      </c>
      <c r="B726" s="58">
        <v>5</v>
      </c>
      <c r="C726" s="58">
        <v>1</v>
      </c>
      <c r="D726" s="58" t="s">
        <v>40</v>
      </c>
      <c r="E726" s="58" t="str">
        <f>HLOOKUP(D726,主线关卡!$H:$M,MATCH(B726&amp;C726,主线关卡!$A:$A,0),FALSE)</f>
        <v>小蜘蛛</v>
      </c>
      <c r="F726" s="58">
        <f>INDEX(主线关卡!D:D,MATCH(主线怪物!B726&amp;主线怪物!C726,主线关卡!A:A,0))</f>
        <v>46</v>
      </c>
      <c r="G726" s="58">
        <f>INDEX(怪物基础属性模板!B:B,MATCH(主线怪物!$F726,怪物基础属性模板!$A:$A,0))*IFERROR(INDEX(怪物属性参数!R:R,MATCH(主线怪物!E726,怪物属性参数!Q:Q,0)),1)</f>
        <v>1026</v>
      </c>
      <c r="H726" s="58">
        <f>INDEX(怪物基础属性模板!C:C,MATCH(主线怪物!$F726,怪物基础属性模板!$A:$A,0))*IFERROR(INDEX(怪物属性参数!R:R,MATCH(主线怪物!E726,怪物属性参数!R:R,0)),1)</f>
        <v>461</v>
      </c>
      <c r="I726" s="58">
        <f>INT(INDEX(怪物基础属性模板!D:D,MATCH(主线怪物!$F726,怪物基础属性模板!$A:$A,0))*IFERROR(INDEX(怪物属性参数!R:R,MATCH(主线怪物!E726,怪物属性参数!S:S,0)),1)*INDEX(主线关卡!E:E,MATCH(主线怪物!B726&amp;主线怪物!C726,主线关卡!A:A,0)))</f>
        <v>5630</v>
      </c>
      <c r="J726" s="58">
        <v>0</v>
      </c>
      <c r="K726" s="58">
        <v>0</v>
      </c>
      <c r="L726" s="58">
        <v>0</v>
      </c>
      <c r="M726" s="58">
        <v>0</v>
      </c>
      <c r="N726" s="58">
        <v>300</v>
      </c>
      <c r="O726" s="58">
        <v>0</v>
      </c>
      <c r="P726" s="58">
        <v>0</v>
      </c>
      <c r="Q726" s="58">
        <f>IFERROR(INDEX(怪物属性参数!AD:AD,MATCH(主线怪物!E726,怪物属性参数!Q:Q,0)),IF(MOD(A726,2)=0,1303015,1301001))</f>
        <v>1801010</v>
      </c>
      <c r="R726" s="15"/>
      <c r="S726" s="58" t="str">
        <f t="shared" si="49"/>
        <v>0</v>
      </c>
      <c r="T726" s="58">
        <f>IFERROR(INDEX(怪物属性参数!AA:AA,MATCH(主线怪物!E726,怪物属性参数!Q:Q,0)),"0")</f>
        <v>1</v>
      </c>
      <c r="U726" s="58">
        <f>IFERROR(INDEX(怪物属性参数!AB:AB,MATCH(主线怪物!E726,怪物属性参数!Q:Q,0)),"999")</f>
        <v>999</v>
      </c>
      <c r="V726" s="58">
        <f>IFERROR(INDEX(怪物属性参数!AC:AC,MATCH(主线怪物!E726,怪物属性参数!Q:Q,0)),"0")</f>
        <v>2</v>
      </c>
      <c r="W726" s="58" t="str">
        <f t="shared" si="50"/>
        <v>小蜘蛛</v>
      </c>
    </row>
    <row r="727" spans="1:23" ht="16.5" x14ac:dyDescent="0.2">
      <c r="A727" s="58">
        <f t="shared" si="51"/>
        <v>10724</v>
      </c>
      <c r="B727" s="58">
        <v>5</v>
      </c>
      <c r="C727" s="58">
        <v>1</v>
      </c>
      <c r="D727" s="58" t="s">
        <v>37</v>
      </c>
      <c r="E727" s="58" t="str">
        <f>HLOOKUP(D727,主线关卡!$H:$M,MATCH(B727&amp;C727,主线关卡!$A:$A,0),FALSE)</f>
        <v/>
      </c>
      <c r="F727" s="58">
        <f>INDEX(主线关卡!D:D,MATCH(主线怪物!B727&amp;主线怪物!C727,主线关卡!A:A,0))</f>
        <v>46</v>
      </c>
      <c r="G727" s="58">
        <f>INDEX(怪物基础属性模板!B:B,MATCH(主线怪物!$F727,怪物基础属性模板!$A:$A,0))*IFERROR(INDEX(怪物属性参数!R:R,MATCH(主线怪物!E727,怪物属性参数!Q:Q,0)),1)</f>
        <v>1026</v>
      </c>
      <c r="H727" s="58">
        <f>INDEX(怪物基础属性模板!C:C,MATCH(主线怪物!$F727,怪物基础属性模板!$A:$A,0))*IFERROR(INDEX(怪物属性参数!R:R,MATCH(主线怪物!E727,怪物属性参数!R:R,0)),1)</f>
        <v>461</v>
      </c>
      <c r="I727" s="58">
        <f>INT(INDEX(怪物基础属性模板!D:D,MATCH(主线怪物!$F727,怪物基础属性模板!$A:$A,0))*IFERROR(INDEX(怪物属性参数!R:R,MATCH(主线怪物!E727,怪物属性参数!S:S,0)),1)*INDEX(主线关卡!E:E,MATCH(主线怪物!B727&amp;主线怪物!C727,主线关卡!A:A,0)))</f>
        <v>5630</v>
      </c>
      <c r="J727" s="58">
        <v>0</v>
      </c>
      <c r="K727" s="58">
        <v>0</v>
      </c>
      <c r="L727" s="58">
        <v>0</v>
      </c>
      <c r="M727" s="58">
        <v>0</v>
      </c>
      <c r="N727" s="58">
        <v>300</v>
      </c>
      <c r="O727" s="58">
        <v>0</v>
      </c>
      <c r="P727" s="58">
        <v>0</v>
      </c>
      <c r="Q727" s="58">
        <f>IFERROR(INDEX(怪物属性参数!AD:AD,MATCH(主线怪物!E727,怪物属性参数!Q:Q,0)),IF(MOD(A727,2)=0,1303015,1301001))</f>
        <v>1303015</v>
      </c>
      <c r="R727" s="15"/>
      <c r="S727" s="58" t="str">
        <f t="shared" si="49"/>
        <v>0</v>
      </c>
      <c r="T727" s="58" t="str">
        <f>IFERROR(INDEX(怪物属性参数!AA:AA,MATCH(主线怪物!E727,怪物属性参数!Q:Q,0)),"0")</f>
        <v>0</v>
      </c>
      <c r="U727" s="58" t="str">
        <f>IFERROR(INDEX(怪物属性参数!AB:AB,MATCH(主线怪物!E727,怪物属性参数!Q:Q,0)),"999")</f>
        <v>999</v>
      </c>
      <c r="V727" s="58" t="str">
        <f>IFERROR(INDEX(怪物属性参数!AC:AC,MATCH(主线怪物!E727,怪物属性参数!Q:Q,0)),"0")</f>
        <v>0</v>
      </c>
      <c r="W727" s="58" t="str">
        <f t="shared" si="50"/>
        <v>于禁</v>
      </c>
    </row>
    <row r="728" spans="1:23" ht="16.5" x14ac:dyDescent="0.2">
      <c r="A728" s="58">
        <f t="shared" si="51"/>
        <v>10725</v>
      </c>
      <c r="B728" s="58">
        <v>5</v>
      </c>
      <c r="C728" s="58">
        <v>1</v>
      </c>
      <c r="D728" s="58" t="s">
        <v>41</v>
      </c>
      <c r="E728" s="58" t="str">
        <f>HLOOKUP(D728,主线关卡!$H:$M,MATCH(B728&amp;C728,主线关卡!$A:$A,0),FALSE)</f>
        <v>小蜘蛛</v>
      </c>
      <c r="F728" s="58">
        <f>INDEX(主线关卡!D:D,MATCH(主线怪物!B728&amp;主线怪物!C728,主线关卡!A:A,0))</f>
        <v>46</v>
      </c>
      <c r="G728" s="58">
        <f>INDEX(怪物基础属性模板!B:B,MATCH(主线怪物!$F728,怪物基础属性模板!$A:$A,0))*IFERROR(INDEX(怪物属性参数!R:R,MATCH(主线怪物!E728,怪物属性参数!Q:Q,0)),1)</f>
        <v>1026</v>
      </c>
      <c r="H728" s="58">
        <f>INDEX(怪物基础属性模板!C:C,MATCH(主线怪物!$F728,怪物基础属性模板!$A:$A,0))*IFERROR(INDEX(怪物属性参数!R:R,MATCH(主线怪物!E728,怪物属性参数!R:R,0)),1)</f>
        <v>461</v>
      </c>
      <c r="I728" s="58">
        <f>INT(INDEX(怪物基础属性模板!D:D,MATCH(主线怪物!$F728,怪物基础属性模板!$A:$A,0))*IFERROR(INDEX(怪物属性参数!R:R,MATCH(主线怪物!E728,怪物属性参数!S:S,0)),1)*INDEX(主线关卡!E:E,MATCH(主线怪物!B728&amp;主线怪物!C728,主线关卡!A:A,0)))</f>
        <v>5630</v>
      </c>
      <c r="J728" s="58">
        <v>0</v>
      </c>
      <c r="K728" s="58">
        <v>0</v>
      </c>
      <c r="L728" s="58">
        <v>0</v>
      </c>
      <c r="M728" s="58">
        <v>0</v>
      </c>
      <c r="N728" s="58">
        <v>300</v>
      </c>
      <c r="O728" s="58">
        <v>0</v>
      </c>
      <c r="P728" s="58">
        <v>0</v>
      </c>
      <c r="Q728" s="58">
        <f>IFERROR(INDEX(怪物属性参数!AD:AD,MATCH(主线怪物!E728,怪物属性参数!Q:Q,0)),IF(MOD(A728,2)=0,1303015,1301001))</f>
        <v>1801010</v>
      </c>
      <c r="R728" s="15"/>
      <c r="S728" s="58" t="str">
        <f t="shared" si="49"/>
        <v>0</v>
      </c>
      <c r="T728" s="58">
        <f>IFERROR(INDEX(怪物属性参数!AA:AA,MATCH(主线怪物!E728,怪物属性参数!Q:Q,0)),"0")</f>
        <v>1</v>
      </c>
      <c r="U728" s="58">
        <f>IFERROR(INDEX(怪物属性参数!AB:AB,MATCH(主线怪物!E728,怪物属性参数!Q:Q,0)),"999")</f>
        <v>999</v>
      </c>
      <c r="V728" s="58">
        <f>IFERROR(INDEX(怪物属性参数!AC:AC,MATCH(主线怪物!E728,怪物属性参数!Q:Q,0)),"0")</f>
        <v>2</v>
      </c>
      <c r="W728" s="58" t="str">
        <f t="shared" si="50"/>
        <v>小蜘蛛</v>
      </c>
    </row>
    <row r="729" spans="1:23" ht="16.5" x14ac:dyDescent="0.2">
      <c r="A729" s="58">
        <f t="shared" si="51"/>
        <v>10726</v>
      </c>
      <c r="B729" s="58">
        <v>5</v>
      </c>
      <c r="C729" s="58">
        <v>1</v>
      </c>
      <c r="D729" s="58" t="s">
        <v>38</v>
      </c>
      <c r="E729" s="58" t="str">
        <f>HLOOKUP(D729,主线关卡!$H:$M,MATCH(B729&amp;C729,主线关卡!$A:$A,0),FALSE)</f>
        <v/>
      </c>
      <c r="F729" s="58">
        <f>INDEX(主线关卡!D:D,MATCH(主线怪物!B729&amp;主线怪物!C729,主线关卡!A:A,0))</f>
        <v>46</v>
      </c>
      <c r="G729" s="58">
        <f>INDEX(怪物基础属性模板!B:B,MATCH(主线怪物!$F729,怪物基础属性模板!$A:$A,0))*IFERROR(INDEX(怪物属性参数!R:R,MATCH(主线怪物!E729,怪物属性参数!Q:Q,0)),1)</f>
        <v>1026</v>
      </c>
      <c r="H729" s="58">
        <f>INDEX(怪物基础属性模板!C:C,MATCH(主线怪物!$F729,怪物基础属性模板!$A:$A,0))*IFERROR(INDEX(怪物属性参数!R:R,MATCH(主线怪物!E729,怪物属性参数!R:R,0)),1)</f>
        <v>461</v>
      </c>
      <c r="I729" s="58">
        <f>INT(INDEX(怪物基础属性模板!D:D,MATCH(主线怪物!$F729,怪物基础属性模板!$A:$A,0))*IFERROR(INDEX(怪物属性参数!R:R,MATCH(主线怪物!E729,怪物属性参数!S:S,0)),1)*INDEX(主线关卡!E:E,MATCH(主线怪物!B729&amp;主线怪物!C729,主线关卡!A:A,0)))</f>
        <v>5630</v>
      </c>
      <c r="J729" s="58">
        <v>0</v>
      </c>
      <c r="K729" s="58">
        <v>0</v>
      </c>
      <c r="L729" s="58">
        <v>0</v>
      </c>
      <c r="M729" s="58">
        <v>0</v>
      </c>
      <c r="N729" s="58">
        <v>300</v>
      </c>
      <c r="O729" s="58">
        <v>0</v>
      </c>
      <c r="P729" s="58">
        <v>0</v>
      </c>
      <c r="Q729" s="58">
        <f>IFERROR(INDEX(怪物属性参数!AD:AD,MATCH(主线怪物!E729,怪物属性参数!Q:Q,0)),IF(MOD(A729,2)=0,1303015,1301001))</f>
        <v>1303015</v>
      </c>
      <c r="R729" s="15"/>
      <c r="S729" s="58" t="str">
        <f t="shared" si="49"/>
        <v>0</v>
      </c>
      <c r="T729" s="58" t="str">
        <f>IFERROR(INDEX(怪物属性参数!AA:AA,MATCH(主线怪物!E729,怪物属性参数!Q:Q,0)),"0")</f>
        <v>0</v>
      </c>
      <c r="U729" s="58" t="str">
        <f>IFERROR(INDEX(怪物属性参数!AB:AB,MATCH(主线怪物!E729,怪物属性参数!Q:Q,0)),"999")</f>
        <v>999</v>
      </c>
      <c r="V729" s="58" t="str">
        <f>IFERROR(INDEX(怪物属性参数!AC:AC,MATCH(主线怪物!E729,怪物属性参数!Q:Q,0)),"0")</f>
        <v>0</v>
      </c>
      <c r="W729" s="58" t="str">
        <f t="shared" si="50"/>
        <v>于禁</v>
      </c>
    </row>
    <row r="730" spans="1:23" ht="16.5" x14ac:dyDescent="0.2">
      <c r="A730" s="58">
        <f t="shared" si="51"/>
        <v>10727</v>
      </c>
      <c r="B730" s="58">
        <v>5</v>
      </c>
      <c r="C730" s="58">
        <f>C724+1</f>
        <v>2</v>
      </c>
      <c r="D730" s="58" t="s">
        <v>39</v>
      </c>
      <c r="E730" s="58" t="str">
        <f>HLOOKUP(D730,主线关卡!$H:$M,MATCH(B730&amp;C730,主线关卡!$A:$A,0),FALSE)</f>
        <v>魔导机兵团</v>
      </c>
      <c r="F730" s="58">
        <f>INDEX(主线关卡!D:D,MATCH(主线怪物!B730&amp;主线怪物!C730,主线关卡!A:A,0))</f>
        <v>47</v>
      </c>
      <c r="G730" s="58">
        <f>INDEX(怪物基础属性模板!B:B,MATCH(主线怪物!$F730,怪物基础属性模板!$A:$A,0))*IFERROR(INDEX(怪物属性参数!R:R,MATCH(主线怪物!E730,怪物属性参数!Q:Q,0)),1)</f>
        <v>1050</v>
      </c>
      <c r="H730" s="58">
        <f>INDEX(怪物基础属性模板!C:C,MATCH(主线怪物!$F730,怪物基础属性模板!$A:$A,0))*IFERROR(INDEX(怪物属性参数!R:R,MATCH(主线怪物!E730,怪物属性参数!R:R,0)),1)</f>
        <v>473</v>
      </c>
      <c r="I730" s="58">
        <f>INT(INDEX(怪物基础属性模板!D:D,MATCH(主线怪物!$F730,怪物基础属性模板!$A:$A,0))*IFERROR(INDEX(怪物属性参数!R:R,MATCH(主线怪物!E730,怪物属性参数!S:S,0)),1)*INDEX(主线关卡!E:E,MATCH(主线怪物!B730&amp;主线怪物!C730,主线关卡!A:A,0)))</f>
        <v>5750</v>
      </c>
      <c r="J730" s="58">
        <v>0</v>
      </c>
      <c r="K730" s="58">
        <v>0</v>
      </c>
      <c r="L730" s="58">
        <v>0</v>
      </c>
      <c r="M730" s="58">
        <v>0</v>
      </c>
      <c r="N730" s="58">
        <v>300</v>
      </c>
      <c r="O730" s="58">
        <v>0</v>
      </c>
      <c r="P730" s="58">
        <v>0</v>
      </c>
      <c r="Q730" s="58">
        <f>IFERROR(INDEX(怪物属性参数!AD:AD,MATCH(主线怪物!E730,怪物属性参数!Q:Q,0)),IF(MOD(A730,2)=0,1303015,1301001))</f>
        <v>1801011</v>
      </c>
      <c r="R730" s="15"/>
      <c r="S730" s="58" t="str">
        <f t="shared" si="49"/>
        <v>0</v>
      </c>
      <c r="T730" s="58">
        <f>IFERROR(INDEX(怪物属性参数!AA:AA,MATCH(主线怪物!E730,怪物属性参数!Q:Q,0)),"0")</f>
        <v>1</v>
      </c>
      <c r="U730" s="58">
        <f>IFERROR(INDEX(怪物属性参数!AB:AB,MATCH(主线怪物!E730,怪物属性参数!Q:Q,0)),"999")</f>
        <v>999</v>
      </c>
      <c r="V730" s="58">
        <f>IFERROR(INDEX(怪物属性参数!AC:AC,MATCH(主线怪物!E730,怪物属性参数!Q:Q,0)),"0")</f>
        <v>3</v>
      </c>
      <c r="W730" s="58" t="str">
        <f t="shared" si="50"/>
        <v>魔导机兵团</v>
      </c>
    </row>
    <row r="731" spans="1:23" ht="16.5" x14ac:dyDescent="0.2">
      <c r="A731" s="58">
        <f t="shared" si="51"/>
        <v>10728</v>
      </c>
      <c r="B731" s="58">
        <v>5</v>
      </c>
      <c r="C731" s="58">
        <f t="shared" ref="C731:C794" si="52">C725+1</f>
        <v>2</v>
      </c>
      <c r="D731" s="58" t="s">
        <v>36</v>
      </c>
      <c r="E731" s="58" t="str">
        <f>HLOOKUP(D731,主线关卡!$H:$M,MATCH(B731&amp;C731,主线关卡!$A:$A,0),FALSE)</f>
        <v/>
      </c>
      <c r="F731" s="58">
        <f>INDEX(主线关卡!D:D,MATCH(主线怪物!B731&amp;主线怪物!C731,主线关卡!A:A,0))</f>
        <v>47</v>
      </c>
      <c r="G731" s="58">
        <f>INDEX(怪物基础属性模板!B:B,MATCH(主线怪物!$F731,怪物基础属性模板!$A:$A,0))*IFERROR(INDEX(怪物属性参数!R:R,MATCH(主线怪物!E731,怪物属性参数!Q:Q,0)),1)</f>
        <v>1050</v>
      </c>
      <c r="H731" s="58">
        <f>INDEX(怪物基础属性模板!C:C,MATCH(主线怪物!$F731,怪物基础属性模板!$A:$A,0))*IFERROR(INDEX(怪物属性参数!R:R,MATCH(主线怪物!E731,怪物属性参数!R:R,0)),1)</f>
        <v>473</v>
      </c>
      <c r="I731" s="58">
        <f>INT(INDEX(怪物基础属性模板!D:D,MATCH(主线怪物!$F731,怪物基础属性模板!$A:$A,0))*IFERROR(INDEX(怪物属性参数!R:R,MATCH(主线怪物!E731,怪物属性参数!S:S,0)),1)*INDEX(主线关卡!E:E,MATCH(主线怪物!B731&amp;主线怪物!C731,主线关卡!A:A,0)))</f>
        <v>5750</v>
      </c>
      <c r="J731" s="58">
        <v>0</v>
      </c>
      <c r="K731" s="58">
        <v>0</v>
      </c>
      <c r="L731" s="58">
        <v>0</v>
      </c>
      <c r="M731" s="58">
        <v>0</v>
      </c>
      <c r="N731" s="58">
        <v>300</v>
      </c>
      <c r="O731" s="58">
        <v>0</v>
      </c>
      <c r="P731" s="58">
        <v>0</v>
      </c>
      <c r="Q731" s="58">
        <f>IFERROR(INDEX(怪物属性参数!AD:AD,MATCH(主线怪物!E731,怪物属性参数!Q:Q,0)),IF(MOD(A731,2)=0,1303015,1301001))</f>
        <v>1303015</v>
      </c>
      <c r="R731" s="15"/>
      <c r="S731" s="58" t="str">
        <f t="shared" si="49"/>
        <v>0</v>
      </c>
      <c r="T731" s="58" t="str">
        <f>IFERROR(INDEX(怪物属性参数!AA:AA,MATCH(主线怪物!E731,怪物属性参数!Q:Q,0)),"0")</f>
        <v>0</v>
      </c>
      <c r="U731" s="58" t="str">
        <f>IFERROR(INDEX(怪物属性参数!AB:AB,MATCH(主线怪物!E731,怪物属性参数!Q:Q,0)),"999")</f>
        <v>999</v>
      </c>
      <c r="V731" s="58" t="str">
        <f>IFERROR(INDEX(怪物属性参数!AC:AC,MATCH(主线怪物!E731,怪物属性参数!Q:Q,0)),"0")</f>
        <v>0</v>
      </c>
      <c r="W731" s="58" t="str">
        <f t="shared" si="50"/>
        <v>于禁</v>
      </c>
    </row>
    <row r="732" spans="1:23" ht="16.5" x14ac:dyDescent="0.2">
      <c r="A732" s="58">
        <f t="shared" si="51"/>
        <v>10729</v>
      </c>
      <c r="B732" s="58">
        <v>5</v>
      </c>
      <c r="C732" s="58">
        <f t="shared" si="52"/>
        <v>2</v>
      </c>
      <c r="D732" s="58" t="s">
        <v>40</v>
      </c>
      <c r="E732" s="58" t="str">
        <f>HLOOKUP(D732,主线关卡!$H:$M,MATCH(B732&amp;C732,主线关卡!$A:$A,0),FALSE)</f>
        <v>魔导机兵团</v>
      </c>
      <c r="F732" s="58">
        <f>INDEX(主线关卡!D:D,MATCH(主线怪物!B732&amp;主线怪物!C732,主线关卡!A:A,0))</f>
        <v>47</v>
      </c>
      <c r="G732" s="58">
        <f>INDEX(怪物基础属性模板!B:B,MATCH(主线怪物!$F732,怪物基础属性模板!$A:$A,0))*IFERROR(INDEX(怪物属性参数!R:R,MATCH(主线怪物!E732,怪物属性参数!Q:Q,0)),1)</f>
        <v>1050</v>
      </c>
      <c r="H732" s="58">
        <f>INDEX(怪物基础属性模板!C:C,MATCH(主线怪物!$F732,怪物基础属性模板!$A:$A,0))*IFERROR(INDEX(怪物属性参数!R:R,MATCH(主线怪物!E732,怪物属性参数!R:R,0)),1)</f>
        <v>473</v>
      </c>
      <c r="I732" s="58">
        <f>INT(INDEX(怪物基础属性模板!D:D,MATCH(主线怪物!$F732,怪物基础属性模板!$A:$A,0))*IFERROR(INDEX(怪物属性参数!R:R,MATCH(主线怪物!E732,怪物属性参数!S:S,0)),1)*INDEX(主线关卡!E:E,MATCH(主线怪物!B732&amp;主线怪物!C732,主线关卡!A:A,0)))</f>
        <v>5750</v>
      </c>
      <c r="J732" s="58">
        <v>0</v>
      </c>
      <c r="K732" s="58">
        <v>0</v>
      </c>
      <c r="L732" s="58">
        <v>0</v>
      </c>
      <c r="M732" s="58">
        <v>0</v>
      </c>
      <c r="N732" s="58">
        <v>300</v>
      </c>
      <c r="O732" s="58">
        <v>0</v>
      </c>
      <c r="P732" s="58">
        <v>0</v>
      </c>
      <c r="Q732" s="58">
        <f>IFERROR(INDEX(怪物属性参数!AD:AD,MATCH(主线怪物!E732,怪物属性参数!Q:Q,0)),IF(MOD(A732,2)=0,1303015,1301001))</f>
        <v>1801011</v>
      </c>
      <c r="R732" s="15"/>
      <c r="S732" s="58" t="str">
        <f t="shared" si="49"/>
        <v>0</v>
      </c>
      <c r="T732" s="58">
        <f>IFERROR(INDEX(怪物属性参数!AA:AA,MATCH(主线怪物!E732,怪物属性参数!Q:Q,0)),"0")</f>
        <v>1</v>
      </c>
      <c r="U732" s="58">
        <f>IFERROR(INDEX(怪物属性参数!AB:AB,MATCH(主线怪物!E732,怪物属性参数!Q:Q,0)),"999")</f>
        <v>999</v>
      </c>
      <c r="V732" s="58">
        <f>IFERROR(INDEX(怪物属性参数!AC:AC,MATCH(主线怪物!E732,怪物属性参数!Q:Q,0)),"0")</f>
        <v>3</v>
      </c>
      <c r="W732" s="58" t="str">
        <f t="shared" si="50"/>
        <v>魔导机兵团</v>
      </c>
    </row>
    <row r="733" spans="1:23" ht="16.5" x14ac:dyDescent="0.2">
      <c r="A733" s="58">
        <f t="shared" si="51"/>
        <v>10730</v>
      </c>
      <c r="B733" s="58">
        <v>5</v>
      </c>
      <c r="C733" s="58">
        <f t="shared" si="52"/>
        <v>2</v>
      </c>
      <c r="D733" s="58" t="s">
        <v>37</v>
      </c>
      <c r="E733" s="58" t="str">
        <f>HLOOKUP(D733,主线关卡!$H:$M,MATCH(B733&amp;C733,主线关卡!$A:$A,0),FALSE)</f>
        <v/>
      </c>
      <c r="F733" s="58">
        <f>INDEX(主线关卡!D:D,MATCH(主线怪物!B733&amp;主线怪物!C733,主线关卡!A:A,0))</f>
        <v>47</v>
      </c>
      <c r="G733" s="58">
        <f>INDEX(怪物基础属性模板!B:B,MATCH(主线怪物!$F733,怪物基础属性模板!$A:$A,0))*IFERROR(INDEX(怪物属性参数!R:R,MATCH(主线怪物!E733,怪物属性参数!Q:Q,0)),1)</f>
        <v>1050</v>
      </c>
      <c r="H733" s="58">
        <f>INDEX(怪物基础属性模板!C:C,MATCH(主线怪物!$F733,怪物基础属性模板!$A:$A,0))*IFERROR(INDEX(怪物属性参数!R:R,MATCH(主线怪物!E733,怪物属性参数!R:R,0)),1)</f>
        <v>473</v>
      </c>
      <c r="I733" s="58">
        <f>INT(INDEX(怪物基础属性模板!D:D,MATCH(主线怪物!$F733,怪物基础属性模板!$A:$A,0))*IFERROR(INDEX(怪物属性参数!R:R,MATCH(主线怪物!E733,怪物属性参数!S:S,0)),1)*INDEX(主线关卡!E:E,MATCH(主线怪物!B733&amp;主线怪物!C733,主线关卡!A:A,0)))</f>
        <v>5750</v>
      </c>
      <c r="J733" s="58">
        <v>0</v>
      </c>
      <c r="K733" s="58">
        <v>0</v>
      </c>
      <c r="L733" s="58">
        <v>0</v>
      </c>
      <c r="M733" s="58">
        <v>0</v>
      </c>
      <c r="N733" s="58">
        <v>300</v>
      </c>
      <c r="O733" s="58">
        <v>0</v>
      </c>
      <c r="P733" s="58">
        <v>0</v>
      </c>
      <c r="Q733" s="58">
        <f>IFERROR(INDEX(怪物属性参数!AD:AD,MATCH(主线怪物!E733,怪物属性参数!Q:Q,0)),IF(MOD(A733,2)=0,1303015,1301001))</f>
        <v>1303015</v>
      </c>
      <c r="R733" s="15"/>
      <c r="S733" s="58" t="str">
        <f t="shared" si="49"/>
        <v>0</v>
      </c>
      <c r="T733" s="58" t="str">
        <f>IFERROR(INDEX(怪物属性参数!AA:AA,MATCH(主线怪物!E733,怪物属性参数!Q:Q,0)),"0")</f>
        <v>0</v>
      </c>
      <c r="U733" s="58" t="str">
        <f>IFERROR(INDEX(怪物属性参数!AB:AB,MATCH(主线怪物!E733,怪物属性参数!Q:Q,0)),"999")</f>
        <v>999</v>
      </c>
      <c r="V733" s="58" t="str">
        <f>IFERROR(INDEX(怪物属性参数!AC:AC,MATCH(主线怪物!E733,怪物属性参数!Q:Q,0)),"0")</f>
        <v>0</v>
      </c>
      <c r="W733" s="58" t="str">
        <f t="shared" si="50"/>
        <v>于禁</v>
      </c>
    </row>
    <row r="734" spans="1:23" ht="16.5" x14ac:dyDescent="0.2">
      <c r="A734" s="58">
        <f t="shared" si="51"/>
        <v>10731</v>
      </c>
      <c r="B734" s="58">
        <v>5</v>
      </c>
      <c r="C734" s="58">
        <f t="shared" si="52"/>
        <v>2</v>
      </c>
      <c r="D734" s="58" t="s">
        <v>41</v>
      </c>
      <c r="E734" s="58" t="str">
        <f>HLOOKUP(D734,主线关卡!$H:$M,MATCH(B734&amp;C734,主线关卡!$A:$A,0),FALSE)</f>
        <v>魔导机兵团</v>
      </c>
      <c r="F734" s="58">
        <f>INDEX(主线关卡!D:D,MATCH(主线怪物!B734&amp;主线怪物!C734,主线关卡!A:A,0))</f>
        <v>47</v>
      </c>
      <c r="G734" s="58">
        <f>INDEX(怪物基础属性模板!B:B,MATCH(主线怪物!$F734,怪物基础属性模板!$A:$A,0))*IFERROR(INDEX(怪物属性参数!R:R,MATCH(主线怪物!E734,怪物属性参数!Q:Q,0)),1)</f>
        <v>1050</v>
      </c>
      <c r="H734" s="58">
        <f>INDEX(怪物基础属性模板!C:C,MATCH(主线怪物!$F734,怪物基础属性模板!$A:$A,0))*IFERROR(INDEX(怪物属性参数!R:R,MATCH(主线怪物!E734,怪物属性参数!R:R,0)),1)</f>
        <v>473</v>
      </c>
      <c r="I734" s="58">
        <f>INT(INDEX(怪物基础属性模板!D:D,MATCH(主线怪物!$F734,怪物基础属性模板!$A:$A,0))*IFERROR(INDEX(怪物属性参数!R:R,MATCH(主线怪物!E734,怪物属性参数!S:S,0)),1)*INDEX(主线关卡!E:E,MATCH(主线怪物!B734&amp;主线怪物!C734,主线关卡!A:A,0)))</f>
        <v>5750</v>
      </c>
      <c r="J734" s="58">
        <v>0</v>
      </c>
      <c r="K734" s="58">
        <v>0</v>
      </c>
      <c r="L734" s="58">
        <v>0</v>
      </c>
      <c r="M734" s="58">
        <v>0</v>
      </c>
      <c r="N734" s="58">
        <v>300</v>
      </c>
      <c r="O734" s="58">
        <v>0</v>
      </c>
      <c r="P734" s="58">
        <v>0</v>
      </c>
      <c r="Q734" s="58">
        <f>IFERROR(INDEX(怪物属性参数!AD:AD,MATCH(主线怪物!E734,怪物属性参数!Q:Q,0)),IF(MOD(A734,2)=0,1303015,1301001))</f>
        <v>1801011</v>
      </c>
      <c r="R734" s="15"/>
      <c r="S734" s="58" t="str">
        <f t="shared" si="49"/>
        <v>0</v>
      </c>
      <c r="T734" s="58">
        <f>IFERROR(INDEX(怪物属性参数!AA:AA,MATCH(主线怪物!E734,怪物属性参数!Q:Q,0)),"0")</f>
        <v>1</v>
      </c>
      <c r="U734" s="58">
        <f>IFERROR(INDEX(怪物属性参数!AB:AB,MATCH(主线怪物!E734,怪物属性参数!Q:Q,0)),"999")</f>
        <v>999</v>
      </c>
      <c r="V734" s="58">
        <f>IFERROR(INDEX(怪物属性参数!AC:AC,MATCH(主线怪物!E734,怪物属性参数!Q:Q,0)),"0")</f>
        <v>3</v>
      </c>
      <c r="W734" s="58" t="str">
        <f t="shared" si="50"/>
        <v>魔导机兵团</v>
      </c>
    </row>
    <row r="735" spans="1:23" ht="16.5" x14ac:dyDescent="0.2">
      <c r="A735" s="58">
        <f t="shared" si="51"/>
        <v>10732</v>
      </c>
      <c r="B735" s="58">
        <v>5</v>
      </c>
      <c r="C735" s="58">
        <f t="shared" si="52"/>
        <v>2</v>
      </c>
      <c r="D735" s="58" t="s">
        <v>38</v>
      </c>
      <c r="E735" s="58" t="str">
        <f>HLOOKUP(D735,主线关卡!$H:$M,MATCH(B735&amp;C735,主线关卡!$A:$A,0),FALSE)</f>
        <v/>
      </c>
      <c r="F735" s="58">
        <f>INDEX(主线关卡!D:D,MATCH(主线怪物!B735&amp;主线怪物!C735,主线关卡!A:A,0))</f>
        <v>47</v>
      </c>
      <c r="G735" s="58">
        <f>INDEX(怪物基础属性模板!B:B,MATCH(主线怪物!$F735,怪物基础属性模板!$A:$A,0))*IFERROR(INDEX(怪物属性参数!R:R,MATCH(主线怪物!E735,怪物属性参数!Q:Q,0)),1)</f>
        <v>1050</v>
      </c>
      <c r="H735" s="58">
        <f>INDEX(怪物基础属性模板!C:C,MATCH(主线怪物!$F735,怪物基础属性模板!$A:$A,0))*IFERROR(INDEX(怪物属性参数!R:R,MATCH(主线怪物!E735,怪物属性参数!R:R,0)),1)</f>
        <v>473</v>
      </c>
      <c r="I735" s="58">
        <f>INT(INDEX(怪物基础属性模板!D:D,MATCH(主线怪物!$F735,怪物基础属性模板!$A:$A,0))*IFERROR(INDEX(怪物属性参数!R:R,MATCH(主线怪物!E735,怪物属性参数!S:S,0)),1)*INDEX(主线关卡!E:E,MATCH(主线怪物!B735&amp;主线怪物!C735,主线关卡!A:A,0)))</f>
        <v>5750</v>
      </c>
      <c r="J735" s="58">
        <v>0</v>
      </c>
      <c r="K735" s="58">
        <v>0</v>
      </c>
      <c r="L735" s="58">
        <v>0</v>
      </c>
      <c r="M735" s="58">
        <v>0</v>
      </c>
      <c r="N735" s="58">
        <v>300</v>
      </c>
      <c r="O735" s="58">
        <v>0</v>
      </c>
      <c r="P735" s="58">
        <v>0</v>
      </c>
      <c r="Q735" s="58">
        <f>IFERROR(INDEX(怪物属性参数!AD:AD,MATCH(主线怪物!E735,怪物属性参数!Q:Q,0)),IF(MOD(A735,2)=0,1303015,1301001))</f>
        <v>1303015</v>
      </c>
      <c r="R735" s="15"/>
      <c r="S735" s="58" t="str">
        <f t="shared" si="49"/>
        <v>0</v>
      </c>
      <c r="T735" s="58" t="str">
        <f>IFERROR(INDEX(怪物属性参数!AA:AA,MATCH(主线怪物!E735,怪物属性参数!Q:Q,0)),"0")</f>
        <v>0</v>
      </c>
      <c r="U735" s="58" t="str">
        <f>IFERROR(INDEX(怪物属性参数!AB:AB,MATCH(主线怪物!E735,怪物属性参数!Q:Q,0)),"999")</f>
        <v>999</v>
      </c>
      <c r="V735" s="58" t="str">
        <f>IFERROR(INDEX(怪物属性参数!AC:AC,MATCH(主线怪物!E735,怪物属性参数!Q:Q,0)),"0")</f>
        <v>0</v>
      </c>
      <c r="W735" s="58" t="str">
        <f t="shared" si="50"/>
        <v>于禁</v>
      </c>
    </row>
    <row r="736" spans="1:23" ht="16.5" x14ac:dyDescent="0.2">
      <c r="A736" s="58">
        <f t="shared" si="51"/>
        <v>10733</v>
      </c>
      <c r="B736" s="58">
        <v>5</v>
      </c>
      <c r="C736" s="58">
        <f t="shared" si="52"/>
        <v>3</v>
      </c>
      <c r="D736" s="58" t="s">
        <v>39</v>
      </c>
      <c r="E736" s="58" t="str">
        <f>HLOOKUP(D736,主线关卡!$H:$M,MATCH(B736&amp;C736,主线关卡!$A:$A,0),FALSE)</f>
        <v/>
      </c>
      <c r="F736" s="58">
        <f>INDEX(主线关卡!D:D,MATCH(主线怪物!B736&amp;主线怪物!C736,主线关卡!A:A,0))</f>
        <v>48</v>
      </c>
      <c r="G736" s="58">
        <f>INDEX(怪物基础属性模板!B:B,MATCH(主线怪物!$F736,怪物基础属性模板!$A:$A,0))*IFERROR(INDEX(怪物属性参数!R:R,MATCH(主线怪物!E736,怪物属性参数!Q:Q,0)),1)</f>
        <v>1074</v>
      </c>
      <c r="H736" s="58">
        <f>INDEX(怪物基础属性模板!C:C,MATCH(主线怪物!$F736,怪物基础属性模板!$A:$A,0))*IFERROR(INDEX(怪物属性参数!R:R,MATCH(主线怪物!E736,怪物属性参数!R:R,0)),1)</f>
        <v>485</v>
      </c>
      <c r="I736" s="58">
        <f>INT(INDEX(怪物基础属性模板!D:D,MATCH(主线怪物!$F736,怪物基础属性模板!$A:$A,0))*IFERROR(INDEX(怪物属性参数!R:R,MATCH(主线怪物!E736,怪物属性参数!S:S,0)),1)*INDEX(主线关卡!E:E,MATCH(主线怪物!B736&amp;主线怪物!C736,主线关卡!A:A,0)))</f>
        <v>5870</v>
      </c>
      <c r="J736" s="58">
        <v>0</v>
      </c>
      <c r="K736" s="58">
        <v>0</v>
      </c>
      <c r="L736" s="58">
        <v>0</v>
      </c>
      <c r="M736" s="58">
        <v>0</v>
      </c>
      <c r="N736" s="58">
        <v>300</v>
      </c>
      <c r="O736" s="58">
        <v>0</v>
      </c>
      <c r="P736" s="58">
        <v>0</v>
      </c>
      <c r="Q736" s="58">
        <f>IFERROR(INDEX(怪物属性参数!AD:AD,MATCH(主线怪物!E736,怪物属性参数!Q:Q,0)),IF(MOD(A736,2)=0,1303015,1301001))</f>
        <v>1301001</v>
      </c>
      <c r="R736" s="15"/>
      <c r="S736" s="58" t="str">
        <f t="shared" si="49"/>
        <v>0</v>
      </c>
      <c r="T736" s="58" t="str">
        <f>IFERROR(INDEX(怪物属性参数!AA:AA,MATCH(主线怪物!E736,怪物属性参数!Q:Q,0)),"0")</f>
        <v>0</v>
      </c>
      <c r="U736" s="58" t="str">
        <f>IFERROR(INDEX(怪物属性参数!AB:AB,MATCH(主线怪物!E736,怪物属性参数!Q:Q,0)),"999")</f>
        <v>999</v>
      </c>
      <c r="V736" s="58" t="str">
        <f>IFERROR(INDEX(怪物属性参数!AC:AC,MATCH(主线怪物!E736,怪物属性参数!Q:Q,0)),"0")</f>
        <v>0</v>
      </c>
      <c r="W736" s="58" t="str">
        <f t="shared" si="50"/>
        <v>常服曹焱兵</v>
      </c>
    </row>
    <row r="737" spans="1:23" ht="16.5" x14ac:dyDescent="0.2">
      <c r="A737" s="58">
        <f t="shared" si="51"/>
        <v>10734</v>
      </c>
      <c r="B737" s="58">
        <v>5</v>
      </c>
      <c r="C737" s="58">
        <f t="shared" si="52"/>
        <v>3</v>
      </c>
      <c r="D737" s="58" t="s">
        <v>36</v>
      </c>
      <c r="E737" s="58" t="str">
        <f>HLOOKUP(D737,主线关卡!$H:$M,MATCH(B737&amp;C737,主线关卡!$A:$A,0),FALSE)</f>
        <v/>
      </c>
      <c r="F737" s="58">
        <f>INDEX(主线关卡!D:D,MATCH(主线怪物!B737&amp;主线怪物!C737,主线关卡!A:A,0))</f>
        <v>48</v>
      </c>
      <c r="G737" s="58">
        <f>INDEX(怪物基础属性模板!B:B,MATCH(主线怪物!$F737,怪物基础属性模板!$A:$A,0))*IFERROR(INDEX(怪物属性参数!R:R,MATCH(主线怪物!E737,怪物属性参数!Q:Q,0)),1)</f>
        <v>1074</v>
      </c>
      <c r="H737" s="58">
        <f>INDEX(怪物基础属性模板!C:C,MATCH(主线怪物!$F737,怪物基础属性模板!$A:$A,0))*IFERROR(INDEX(怪物属性参数!R:R,MATCH(主线怪物!E737,怪物属性参数!R:R,0)),1)</f>
        <v>485</v>
      </c>
      <c r="I737" s="58">
        <f>INT(INDEX(怪物基础属性模板!D:D,MATCH(主线怪物!$F737,怪物基础属性模板!$A:$A,0))*IFERROR(INDEX(怪物属性参数!R:R,MATCH(主线怪物!E737,怪物属性参数!S:S,0)),1)*INDEX(主线关卡!E:E,MATCH(主线怪物!B737&amp;主线怪物!C737,主线关卡!A:A,0)))</f>
        <v>5870</v>
      </c>
      <c r="J737" s="58">
        <v>0</v>
      </c>
      <c r="K737" s="58">
        <v>0</v>
      </c>
      <c r="L737" s="58">
        <v>0</v>
      </c>
      <c r="M737" s="58">
        <v>0</v>
      </c>
      <c r="N737" s="58">
        <v>300</v>
      </c>
      <c r="O737" s="58">
        <v>0</v>
      </c>
      <c r="P737" s="58">
        <v>0</v>
      </c>
      <c r="Q737" s="58">
        <f>IFERROR(INDEX(怪物属性参数!AD:AD,MATCH(主线怪物!E737,怪物属性参数!Q:Q,0)),IF(MOD(A737,2)=0,1303015,1301001))</f>
        <v>1303015</v>
      </c>
      <c r="R737" s="15"/>
      <c r="S737" s="58" t="str">
        <f t="shared" si="49"/>
        <v>0</v>
      </c>
      <c r="T737" s="58" t="str">
        <f>IFERROR(INDEX(怪物属性参数!AA:AA,MATCH(主线怪物!E737,怪物属性参数!Q:Q,0)),"0")</f>
        <v>0</v>
      </c>
      <c r="U737" s="58" t="str">
        <f>IFERROR(INDEX(怪物属性参数!AB:AB,MATCH(主线怪物!E737,怪物属性参数!Q:Q,0)),"999")</f>
        <v>999</v>
      </c>
      <c r="V737" s="58" t="str">
        <f>IFERROR(INDEX(怪物属性参数!AC:AC,MATCH(主线怪物!E737,怪物属性参数!Q:Q,0)),"0")</f>
        <v>0</v>
      </c>
      <c r="W737" s="58" t="str">
        <f t="shared" si="50"/>
        <v>于禁</v>
      </c>
    </row>
    <row r="738" spans="1:23" ht="16.5" x14ac:dyDescent="0.2">
      <c r="A738" s="58">
        <f t="shared" si="51"/>
        <v>10735</v>
      </c>
      <c r="B738" s="58">
        <v>5</v>
      </c>
      <c r="C738" s="58">
        <f t="shared" si="52"/>
        <v>3</v>
      </c>
      <c r="D738" s="58" t="s">
        <v>40</v>
      </c>
      <c r="E738" s="58" t="str">
        <f>HLOOKUP(D738,主线关卡!$H:$M,MATCH(B738&amp;C738,主线关卡!$A:$A,0),FALSE)</f>
        <v/>
      </c>
      <c r="F738" s="58">
        <f>INDEX(主线关卡!D:D,MATCH(主线怪物!B738&amp;主线怪物!C738,主线关卡!A:A,0))</f>
        <v>48</v>
      </c>
      <c r="G738" s="58">
        <f>INDEX(怪物基础属性模板!B:B,MATCH(主线怪物!$F738,怪物基础属性模板!$A:$A,0))*IFERROR(INDEX(怪物属性参数!R:R,MATCH(主线怪物!E738,怪物属性参数!Q:Q,0)),1)</f>
        <v>1074</v>
      </c>
      <c r="H738" s="58">
        <f>INDEX(怪物基础属性模板!C:C,MATCH(主线怪物!$F738,怪物基础属性模板!$A:$A,0))*IFERROR(INDEX(怪物属性参数!R:R,MATCH(主线怪物!E738,怪物属性参数!R:R,0)),1)</f>
        <v>485</v>
      </c>
      <c r="I738" s="58">
        <f>INT(INDEX(怪物基础属性模板!D:D,MATCH(主线怪物!$F738,怪物基础属性模板!$A:$A,0))*IFERROR(INDEX(怪物属性参数!R:R,MATCH(主线怪物!E738,怪物属性参数!S:S,0)),1)*INDEX(主线关卡!E:E,MATCH(主线怪物!B738&amp;主线怪物!C738,主线关卡!A:A,0)))</f>
        <v>5870</v>
      </c>
      <c r="J738" s="58">
        <v>0</v>
      </c>
      <c r="K738" s="58">
        <v>0</v>
      </c>
      <c r="L738" s="58">
        <v>0</v>
      </c>
      <c r="M738" s="58">
        <v>0</v>
      </c>
      <c r="N738" s="58">
        <v>300</v>
      </c>
      <c r="O738" s="58">
        <v>0</v>
      </c>
      <c r="P738" s="58">
        <v>0</v>
      </c>
      <c r="Q738" s="58">
        <f>IFERROR(INDEX(怪物属性参数!AD:AD,MATCH(主线怪物!E738,怪物属性参数!Q:Q,0)),IF(MOD(A738,2)=0,1303015,1301001))</f>
        <v>1301001</v>
      </c>
      <c r="R738" s="15"/>
      <c r="S738" s="58" t="str">
        <f t="shared" si="49"/>
        <v>0</v>
      </c>
      <c r="T738" s="58" t="str">
        <f>IFERROR(INDEX(怪物属性参数!AA:AA,MATCH(主线怪物!E738,怪物属性参数!Q:Q,0)),"0")</f>
        <v>0</v>
      </c>
      <c r="U738" s="58" t="str">
        <f>IFERROR(INDEX(怪物属性参数!AB:AB,MATCH(主线怪物!E738,怪物属性参数!Q:Q,0)),"999")</f>
        <v>999</v>
      </c>
      <c r="V738" s="58" t="str">
        <f>IFERROR(INDEX(怪物属性参数!AC:AC,MATCH(主线怪物!E738,怪物属性参数!Q:Q,0)),"0")</f>
        <v>0</v>
      </c>
      <c r="W738" s="58" t="str">
        <f t="shared" si="50"/>
        <v>常服曹焱兵</v>
      </c>
    </row>
    <row r="739" spans="1:23" ht="16.5" x14ac:dyDescent="0.2">
      <c r="A739" s="58">
        <f t="shared" si="51"/>
        <v>10736</v>
      </c>
      <c r="B739" s="58">
        <v>5</v>
      </c>
      <c r="C739" s="58">
        <f t="shared" si="52"/>
        <v>3</v>
      </c>
      <c r="D739" s="58" t="s">
        <v>37</v>
      </c>
      <c r="E739" s="58" t="str">
        <f>HLOOKUP(D739,主线关卡!$H:$M,MATCH(B739&amp;C739,主线关卡!$A:$A,0),FALSE)</f>
        <v/>
      </c>
      <c r="F739" s="58">
        <f>INDEX(主线关卡!D:D,MATCH(主线怪物!B739&amp;主线怪物!C739,主线关卡!A:A,0))</f>
        <v>48</v>
      </c>
      <c r="G739" s="58">
        <f>INDEX(怪物基础属性模板!B:B,MATCH(主线怪物!$F739,怪物基础属性模板!$A:$A,0))*IFERROR(INDEX(怪物属性参数!R:R,MATCH(主线怪物!E739,怪物属性参数!Q:Q,0)),1)</f>
        <v>1074</v>
      </c>
      <c r="H739" s="58">
        <f>INDEX(怪物基础属性模板!C:C,MATCH(主线怪物!$F739,怪物基础属性模板!$A:$A,0))*IFERROR(INDEX(怪物属性参数!R:R,MATCH(主线怪物!E739,怪物属性参数!R:R,0)),1)</f>
        <v>485</v>
      </c>
      <c r="I739" s="58">
        <f>INT(INDEX(怪物基础属性模板!D:D,MATCH(主线怪物!$F739,怪物基础属性模板!$A:$A,0))*IFERROR(INDEX(怪物属性参数!R:R,MATCH(主线怪物!E739,怪物属性参数!S:S,0)),1)*INDEX(主线关卡!E:E,MATCH(主线怪物!B739&amp;主线怪物!C739,主线关卡!A:A,0)))</f>
        <v>5870</v>
      </c>
      <c r="J739" s="58">
        <v>0</v>
      </c>
      <c r="K739" s="58">
        <v>0</v>
      </c>
      <c r="L739" s="58">
        <v>0</v>
      </c>
      <c r="M739" s="58">
        <v>0</v>
      </c>
      <c r="N739" s="58">
        <v>300</v>
      </c>
      <c r="O739" s="58">
        <v>0</v>
      </c>
      <c r="P739" s="58">
        <v>0</v>
      </c>
      <c r="Q739" s="58">
        <f>IFERROR(INDEX(怪物属性参数!AD:AD,MATCH(主线怪物!E739,怪物属性参数!Q:Q,0)),IF(MOD(A739,2)=0,1303015,1301001))</f>
        <v>1303015</v>
      </c>
      <c r="R739" s="15"/>
      <c r="S739" s="58" t="str">
        <f t="shared" si="49"/>
        <v>0</v>
      </c>
      <c r="T739" s="58" t="str">
        <f>IFERROR(INDEX(怪物属性参数!AA:AA,MATCH(主线怪物!E739,怪物属性参数!Q:Q,0)),"0")</f>
        <v>0</v>
      </c>
      <c r="U739" s="58" t="str">
        <f>IFERROR(INDEX(怪物属性参数!AB:AB,MATCH(主线怪物!E739,怪物属性参数!Q:Q,0)),"999")</f>
        <v>999</v>
      </c>
      <c r="V739" s="58" t="str">
        <f>IFERROR(INDEX(怪物属性参数!AC:AC,MATCH(主线怪物!E739,怪物属性参数!Q:Q,0)),"0")</f>
        <v>0</v>
      </c>
      <c r="W739" s="58" t="str">
        <f t="shared" si="50"/>
        <v>于禁</v>
      </c>
    </row>
    <row r="740" spans="1:23" ht="16.5" x14ac:dyDescent="0.2">
      <c r="A740" s="58">
        <f t="shared" si="51"/>
        <v>10737</v>
      </c>
      <c r="B740" s="58">
        <v>5</v>
      </c>
      <c r="C740" s="58">
        <f t="shared" si="52"/>
        <v>3</v>
      </c>
      <c r="D740" s="58" t="s">
        <v>41</v>
      </c>
      <c r="E740" s="58" t="str">
        <f>HLOOKUP(D740,主线关卡!$H:$M,MATCH(B740&amp;C740,主线关卡!$A:$A,0),FALSE)</f>
        <v/>
      </c>
      <c r="F740" s="58">
        <f>INDEX(主线关卡!D:D,MATCH(主线怪物!B740&amp;主线怪物!C740,主线关卡!A:A,0))</f>
        <v>48</v>
      </c>
      <c r="G740" s="58">
        <f>INDEX(怪物基础属性模板!B:B,MATCH(主线怪物!$F740,怪物基础属性模板!$A:$A,0))*IFERROR(INDEX(怪物属性参数!R:R,MATCH(主线怪物!E740,怪物属性参数!Q:Q,0)),1)</f>
        <v>1074</v>
      </c>
      <c r="H740" s="58">
        <f>INDEX(怪物基础属性模板!C:C,MATCH(主线怪物!$F740,怪物基础属性模板!$A:$A,0))*IFERROR(INDEX(怪物属性参数!R:R,MATCH(主线怪物!E740,怪物属性参数!R:R,0)),1)</f>
        <v>485</v>
      </c>
      <c r="I740" s="58">
        <f>INT(INDEX(怪物基础属性模板!D:D,MATCH(主线怪物!$F740,怪物基础属性模板!$A:$A,0))*IFERROR(INDEX(怪物属性参数!R:R,MATCH(主线怪物!E740,怪物属性参数!S:S,0)),1)*INDEX(主线关卡!E:E,MATCH(主线怪物!B740&amp;主线怪物!C740,主线关卡!A:A,0)))</f>
        <v>5870</v>
      </c>
      <c r="J740" s="58">
        <v>0</v>
      </c>
      <c r="K740" s="58">
        <v>0</v>
      </c>
      <c r="L740" s="58">
        <v>0</v>
      </c>
      <c r="M740" s="58">
        <v>0</v>
      </c>
      <c r="N740" s="58">
        <v>300</v>
      </c>
      <c r="O740" s="58">
        <v>0</v>
      </c>
      <c r="P740" s="58">
        <v>0</v>
      </c>
      <c r="Q740" s="58">
        <f>IFERROR(INDEX(怪物属性参数!AD:AD,MATCH(主线怪物!E740,怪物属性参数!Q:Q,0)),IF(MOD(A740,2)=0,1303015,1301001))</f>
        <v>1301001</v>
      </c>
      <c r="R740" s="15"/>
      <c r="S740" s="58" t="str">
        <f t="shared" si="49"/>
        <v>0</v>
      </c>
      <c r="T740" s="58" t="str">
        <f>IFERROR(INDEX(怪物属性参数!AA:AA,MATCH(主线怪物!E740,怪物属性参数!Q:Q,0)),"0")</f>
        <v>0</v>
      </c>
      <c r="U740" s="58" t="str">
        <f>IFERROR(INDEX(怪物属性参数!AB:AB,MATCH(主线怪物!E740,怪物属性参数!Q:Q,0)),"999")</f>
        <v>999</v>
      </c>
      <c r="V740" s="58" t="str">
        <f>IFERROR(INDEX(怪物属性参数!AC:AC,MATCH(主线怪物!E740,怪物属性参数!Q:Q,0)),"0")</f>
        <v>0</v>
      </c>
      <c r="W740" s="58" t="str">
        <f t="shared" si="50"/>
        <v>常服曹焱兵</v>
      </c>
    </row>
    <row r="741" spans="1:23" ht="16.5" x14ac:dyDescent="0.2">
      <c r="A741" s="58">
        <f t="shared" si="51"/>
        <v>10738</v>
      </c>
      <c r="B741" s="58">
        <v>5</v>
      </c>
      <c r="C741" s="58">
        <f t="shared" si="52"/>
        <v>3</v>
      </c>
      <c r="D741" s="58" t="s">
        <v>38</v>
      </c>
      <c r="E741" s="58" t="str">
        <f>HLOOKUP(D741,主线关卡!$H:$M,MATCH(B741&amp;C741,主线关卡!$A:$A,0),FALSE)</f>
        <v/>
      </c>
      <c r="F741" s="58">
        <f>INDEX(主线关卡!D:D,MATCH(主线怪物!B741&amp;主线怪物!C741,主线关卡!A:A,0))</f>
        <v>48</v>
      </c>
      <c r="G741" s="58">
        <f>INDEX(怪物基础属性模板!B:B,MATCH(主线怪物!$F741,怪物基础属性模板!$A:$A,0))*IFERROR(INDEX(怪物属性参数!R:R,MATCH(主线怪物!E741,怪物属性参数!Q:Q,0)),1)</f>
        <v>1074</v>
      </c>
      <c r="H741" s="58">
        <f>INDEX(怪物基础属性模板!C:C,MATCH(主线怪物!$F741,怪物基础属性模板!$A:$A,0))*IFERROR(INDEX(怪物属性参数!R:R,MATCH(主线怪物!E741,怪物属性参数!R:R,0)),1)</f>
        <v>485</v>
      </c>
      <c r="I741" s="58">
        <f>INT(INDEX(怪物基础属性模板!D:D,MATCH(主线怪物!$F741,怪物基础属性模板!$A:$A,0))*IFERROR(INDEX(怪物属性参数!R:R,MATCH(主线怪物!E741,怪物属性参数!S:S,0)),1)*INDEX(主线关卡!E:E,MATCH(主线怪物!B741&amp;主线怪物!C741,主线关卡!A:A,0)))</f>
        <v>5870</v>
      </c>
      <c r="J741" s="58">
        <v>0</v>
      </c>
      <c r="K741" s="58">
        <v>0</v>
      </c>
      <c r="L741" s="58">
        <v>0</v>
      </c>
      <c r="M741" s="58">
        <v>0</v>
      </c>
      <c r="N741" s="58">
        <v>300</v>
      </c>
      <c r="O741" s="58">
        <v>0</v>
      </c>
      <c r="P741" s="58">
        <v>0</v>
      </c>
      <c r="Q741" s="58">
        <f>IFERROR(INDEX(怪物属性参数!AD:AD,MATCH(主线怪物!E741,怪物属性参数!Q:Q,0)),IF(MOD(A741,2)=0,1303015,1301001))</f>
        <v>1303015</v>
      </c>
      <c r="R741" s="15"/>
      <c r="S741" s="58" t="str">
        <f t="shared" si="49"/>
        <v>0</v>
      </c>
      <c r="T741" s="58" t="str">
        <f>IFERROR(INDEX(怪物属性参数!AA:AA,MATCH(主线怪物!E741,怪物属性参数!Q:Q,0)),"0")</f>
        <v>0</v>
      </c>
      <c r="U741" s="58" t="str">
        <f>IFERROR(INDEX(怪物属性参数!AB:AB,MATCH(主线怪物!E741,怪物属性参数!Q:Q,0)),"999")</f>
        <v>999</v>
      </c>
      <c r="V741" s="58" t="str">
        <f>IFERROR(INDEX(怪物属性参数!AC:AC,MATCH(主线怪物!E741,怪物属性参数!Q:Q,0)),"0")</f>
        <v>0</v>
      </c>
      <c r="W741" s="58" t="str">
        <f t="shared" si="50"/>
        <v>于禁</v>
      </c>
    </row>
    <row r="742" spans="1:23" ht="16.5" x14ac:dyDescent="0.2">
      <c r="A742" s="58">
        <f t="shared" si="51"/>
        <v>10739</v>
      </c>
      <c r="B742" s="58">
        <v>5</v>
      </c>
      <c r="C742" s="58">
        <f t="shared" si="52"/>
        <v>4</v>
      </c>
      <c r="D742" s="58" t="s">
        <v>39</v>
      </c>
      <c r="E742" s="58" t="str">
        <f>HLOOKUP(D742,主线关卡!$H:$M,MATCH(B742&amp;C742,主线关卡!$A:$A,0),FALSE)</f>
        <v>魔导机兵团</v>
      </c>
      <c r="F742" s="58">
        <f>INDEX(主线关卡!D:D,MATCH(主线怪物!B742&amp;主线怪物!C742,主线关卡!A:A,0))</f>
        <v>49</v>
      </c>
      <c r="G742" s="58">
        <f>INDEX(怪物基础属性模板!B:B,MATCH(主线怪物!$F742,怪物基础属性模板!$A:$A,0))*IFERROR(INDEX(怪物属性参数!R:R,MATCH(主线怪物!E742,怪物属性参数!Q:Q,0)),1)</f>
        <v>1098</v>
      </c>
      <c r="H742" s="58">
        <f>INDEX(怪物基础属性模板!C:C,MATCH(主线怪物!$F742,怪物基础属性模板!$A:$A,0))*IFERROR(INDEX(怪物属性参数!R:R,MATCH(主线怪物!E742,怪物属性参数!R:R,0)),1)</f>
        <v>497</v>
      </c>
      <c r="I742" s="58">
        <f>INT(INDEX(怪物基础属性模板!D:D,MATCH(主线怪物!$F742,怪物基础属性模板!$A:$A,0))*IFERROR(INDEX(怪物属性参数!R:R,MATCH(主线怪物!E742,怪物属性参数!S:S,0)),1)*INDEX(主线关卡!E:E,MATCH(主线怪物!B742&amp;主线怪物!C742,主线关卡!A:A,0)))</f>
        <v>5990</v>
      </c>
      <c r="J742" s="58">
        <v>0</v>
      </c>
      <c r="K742" s="58">
        <v>0</v>
      </c>
      <c r="L742" s="58">
        <v>0</v>
      </c>
      <c r="M742" s="58">
        <v>0</v>
      </c>
      <c r="N742" s="58">
        <v>300</v>
      </c>
      <c r="O742" s="58">
        <v>0</v>
      </c>
      <c r="P742" s="58">
        <v>0</v>
      </c>
      <c r="Q742" s="58">
        <f>IFERROR(INDEX(怪物属性参数!AD:AD,MATCH(主线怪物!E742,怪物属性参数!Q:Q,0)),IF(MOD(A742,2)=0,1303015,1301001))</f>
        <v>1801011</v>
      </c>
      <c r="R742" s="15"/>
      <c r="S742" s="58" t="str">
        <f t="shared" si="49"/>
        <v>0</v>
      </c>
      <c r="T742" s="58">
        <f>IFERROR(INDEX(怪物属性参数!AA:AA,MATCH(主线怪物!E742,怪物属性参数!Q:Q,0)),"0")</f>
        <v>1</v>
      </c>
      <c r="U742" s="58">
        <f>IFERROR(INDEX(怪物属性参数!AB:AB,MATCH(主线怪物!E742,怪物属性参数!Q:Q,0)),"999")</f>
        <v>999</v>
      </c>
      <c r="V742" s="58">
        <f>IFERROR(INDEX(怪物属性参数!AC:AC,MATCH(主线怪物!E742,怪物属性参数!Q:Q,0)),"0")</f>
        <v>3</v>
      </c>
      <c r="W742" s="58" t="str">
        <f t="shared" si="50"/>
        <v>魔导机兵团</v>
      </c>
    </row>
    <row r="743" spans="1:23" ht="16.5" x14ac:dyDescent="0.2">
      <c r="A743" s="58">
        <f t="shared" si="51"/>
        <v>10740</v>
      </c>
      <c r="B743" s="58">
        <v>5</v>
      </c>
      <c r="C743" s="58">
        <f t="shared" si="52"/>
        <v>4</v>
      </c>
      <c r="D743" s="58" t="s">
        <v>36</v>
      </c>
      <c r="E743" s="58" t="str">
        <f>HLOOKUP(D743,主线关卡!$H:$M,MATCH(B743&amp;C743,主线关卡!$A:$A,0),FALSE)</f>
        <v/>
      </c>
      <c r="F743" s="58">
        <f>INDEX(主线关卡!D:D,MATCH(主线怪物!B743&amp;主线怪物!C743,主线关卡!A:A,0))</f>
        <v>49</v>
      </c>
      <c r="G743" s="58">
        <f>INDEX(怪物基础属性模板!B:B,MATCH(主线怪物!$F743,怪物基础属性模板!$A:$A,0))*IFERROR(INDEX(怪物属性参数!R:R,MATCH(主线怪物!E743,怪物属性参数!Q:Q,0)),1)</f>
        <v>1098</v>
      </c>
      <c r="H743" s="58">
        <f>INDEX(怪物基础属性模板!C:C,MATCH(主线怪物!$F743,怪物基础属性模板!$A:$A,0))*IFERROR(INDEX(怪物属性参数!R:R,MATCH(主线怪物!E743,怪物属性参数!R:R,0)),1)</f>
        <v>497</v>
      </c>
      <c r="I743" s="58">
        <f>INT(INDEX(怪物基础属性模板!D:D,MATCH(主线怪物!$F743,怪物基础属性模板!$A:$A,0))*IFERROR(INDEX(怪物属性参数!R:R,MATCH(主线怪物!E743,怪物属性参数!S:S,0)),1)*INDEX(主线关卡!E:E,MATCH(主线怪物!B743&amp;主线怪物!C743,主线关卡!A:A,0)))</f>
        <v>5990</v>
      </c>
      <c r="J743" s="58">
        <v>0</v>
      </c>
      <c r="K743" s="58">
        <v>0</v>
      </c>
      <c r="L743" s="58">
        <v>0</v>
      </c>
      <c r="M743" s="58">
        <v>0</v>
      </c>
      <c r="N743" s="58">
        <v>300</v>
      </c>
      <c r="O743" s="58">
        <v>0</v>
      </c>
      <c r="P743" s="58">
        <v>0</v>
      </c>
      <c r="Q743" s="58">
        <f>IFERROR(INDEX(怪物属性参数!AD:AD,MATCH(主线怪物!E743,怪物属性参数!Q:Q,0)),IF(MOD(A743,2)=0,1303015,1301001))</f>
        <v>1303015</v>
      </c>
      <c r="R743" s="15"/>
      <c r="S743" s="58" t="str">
        <f t="shared" si="49"/>
        <v>0</v>
      </c>
      <c r="T743" s="58" t="str">
        <f>IFERROR(INDEX(怪物属性参数!AA:AA,MATCH(主线怪物!E743,怪物属性参数!Q:Q,0)),"0")</f>
        <v>0</v>
      </c>
      <c r="U743" s="58" t="str">
        <f>IFERROR(INDEX(怪物属性参数!AB:AB,MATCH(主线怪物!E743,怪物属性参数!Q:Q,0)),"999")</f>
        <v>999</v>
      </c>
      <c r="V743" s="58" t="str">
        <f>IFERROR(INDEX(怪物属性参数!AC:AC,MATCH(主线怪物!E743,怪物属性参数!Q:Q,0)),"0")</f>
        <v>0</v>
      </c>
      <c r="W743" s="58" t="str">
        <f t="shared" si="50"/>
        <v>于禁</v>
      </c>
    </row>
    <row r="744" spans="1:23" ht="16.5" x14ac:dyDescent="0.2">
      <c r="A744" s="58">
        <f t="shared" si="51"/>
        <v>10741</v>
      </c>
      <c r="B744" s="58">
        <v>5</v>
      </c>
      <c r="C744" s="58">
        <f t="shared" si="52"/>
        <v>4</v>
      </c>
      <c r="D744" s="58" t="s">
        <v>40</v>
      </c>
      <c r="E744" s="58" t="str">
        <f>HLOOKUP(D744,主线关卡!$H:$M,MATCH(B744&amp;C744,主线关卡!$A:$A,0),FALSE)</f>
        <v>魔导机兵团</v>
      </c>
      <c r="F744" s="58">
        <f>INDEX(主线关卡!D:D,MATCH(主线怪物!B744&amp;主线怪物!C744,主线关卡!A:A,0))</f>
        <v>49</v>
      </c>
      <c r="G744" s="58">
        <f>INDEX(怪物基础属性模板!B:B,MATCH(主线怪物!$F744,怪物基础属性模板!$A:$A,0))*IFERROR(INDEX(怪物属性参数!R:R,MATCH(主线怪物!E744,怪物属性参数!Q:Q,0)),1)</f>
        <v>1098</v>
      </c>
      <c r="H744" s="58">
        <f>INDEX(怪物基础属性模板!C:C,MATCH(主线怪物!$F744,怪物基础属性模板!$A:$A,0))*IFERROR(INDEX(怪物属性参数!R:R,MATCH(主线怪物!E744,怪物属性参数!R:R,0)),1)</f>
        <v>497</v>
      </c>
      <c r="I744" s="58">
        <f>INT(INDEX(怪物基础属性模板!D:D,MATCH(主线怪物!$F744,怪物基础属性模板!$A:$A,0))*IFERROR(INDEX(怪物属性参数!R:R,MATCH(主线怪物!E744,怪物属性参数!S:S,0)),1)*INDEX(主线关卡!E:E,MATCH(主线怪物!B744&amp;主线怪物!C744,主线关卡!A:A,0)))</f>
        <v>5990</v>
      </c>
      <c r="J744" s="58">
        <v>0</v>
      </c>
      <c r="K744" s="58">
        <v>0</v>
      </c>
      <c r="L744" s="58">
        <v>0</v>
      </c>
      <c r="M744" s="58">
        <v>0</v>
      </c>
      <c r="N744" s="58">
        <v>300</v>
      </c>
      <c r="O744" s="58">
        <v>0</v>
      </c>
      <c r="P744" s="58">
        <v>0</v>
      </c>
      <c r="Q744" s="58">
        <f>IFERROR(INDEX(怪物属性参数!AD:AD,MATCH(主线怪物!E744,怪物属性参数!Q:Q,0)),IF(MOD(A744,2)=0,1303015,1301001))</f>
        <v>1801011</v>
      </c>
      <c r="R744" s="15"/>
      <c r="S744" s="58" t="str">
        <f t="shared" si="49"/>
        <v>0</v>
      </c>
      <c r="T744" s="58">
        <f>IFERROR(INDEX(怪物属性参数!AA:AA,MATCH(主线怪物!E744,怪物属性参数!Q:Q,0)),"0")</f>
        <v>1</v>
      </c>
      <c r="U744" s="58">
        <f>IFERROR(INDEX(怪物属性参数!AB:AB,MATCH(主线怪物!E744,怪物属性参数!Q:Q,0)),"999")</f>
        <v>999</v>
      </c>
      <c r="V744" s="58">
        <f>IFERROR(INDEX(怪物属性参数!AC:AC,MATCH(主线怪物!E744,怪物属性参数!Q:Q,0)),"0")</f>
        <v>3</v>
      </c>
      <c r="W744" s="58" t="str">
        <f t="shared" si="50"/>
        <v>魔导机兵团</v>
      </c>
    </row>
    <row r="745" spans="1:23" ht="16.5" x14ac:dyDescent="0.2">
      <c r="A745" s="58">
        <f t="shared" si="51"/>
        <v>10742</v>
      </c>
      <c r="B745" s="58">
        <v>5</v>
      </c>
      <c r="C745" s="58">
        <f t="shared" si="52"/>
        <v>4</v>
      </c>
      <c r="D745" s="58" t="s">
        <v>37</v>
      </c>
      <c r="E745" s="58" t="str">
        <f>HLOOKUP(D745,主线关卡!$H:$M,MATCH(B745&amp;C745,主线关卡!$A:$A,0),FALSE)</f>
        <v/>
      </c>
      <c r="F745" s="58">
        <f>INDEX(主线关卡!D:D,MATCH(主线怪物!B745&amp;主线怪物!C745,主线关卡!A:A,0))</f>
        <v>49</v>
      </c>
      <c r="G745" s="58">
        <f>INDEX(怪物基础属性模板!B:B,MATCH(主线怪物!$F745,怪物基础属性模板!$A:$A,0))*IFERROR(INDEX(怪物属性参数!R:R,MATCH(主线怪物!E745,怪物属性参数!Q:Q,0)),1)</f>
        <v>1098</v>
      </c>
      <c r="H745" s="58">
        <f>INDEX(怪物基础属性模板!C:C,MATCH(主线怪物!$F745,怪物基础属性模板!$A:$A,0))*IFERROR(INDEX(怪物属性参数!R:R,MATCH(主线怪物!E745,怪物属性参数!R:R,0)),1)</f>
        <v>497</v>
      </c>
      <c r="I745" s="58">
        <f>INT(INDEX(怪物基础属性模板!D:D,MATCH(主线怪物!$F745,怪物基础属性模板!$A:$A,0))*IFERROR(INDEX(怪物属性参数!R:R,MATCH(主线怪物!E745,怪物属性参数!S:S,0)),1)*INDEX(主线关卡!E:E,MATCH(主线怪物!B745&amp;主线怪物!C745,主线关卡!A:A,0)))</f>
        <v>5990</v>
      </c>
      <c r="J745" s="58">
        <v>0</v>
      </c>
      <c r="K745" s="58">
        <v>0</v>
      </c>
      <c r="L745" s="58">
        <v>0</v>
      </c>
      <c r="M745" s="58">
        <v>0</v>
      </c>
      <c r="N745" s="58">
        <v>300</v>
      </c>
      <c r="O745" s="58">
        <v>0</v>
      </c>
      <c r="P745" s="58">
        <v>0</v>
      </c>
      <c r="Q745" s="58">
        <f>IFERROR(INDEX(怪物属性参数!AD:AD,MATCH(主线怪物!E745,怪物属性参数!Q:Q,0)),IF(MOD(A745,2)=0,1303015,1301001))</f>
        <v>1303015</v>
      </c>
      <c r="R745" s="15"/>
      <c r="S745" s="58" t="str">
        <f t="shared" si="49"/>
        <v>0</v>
      </c>
      <c r="T745" s="58" t="str">
        <f>IFERROR(INDEX(怪物属性参数!AA:AA,MATCH(主线怪物!E745,怪物属性参数!Q:Q,0)),"0")</f>
        <v>0</v>
      </c>
      <c r="U745" s="58" t="str">
        <f>IFERROR(INDEX(怪物属性参数!AB:AB,MATCH(主线怪物!E745,怪物属性参数!Q:Q,0)),"999")</f>
        <v>999</v>
      </c>
      <c r="V745" s="58" t="str">
        <f>IFERROR(INDEX(怪物属性参数!AC:AC,MATCH(主线怪物!E745,怪物属性参数!Q:Q,0)),"0")</f>
        <v>0</v>
      </c>
      <c r="W745" s="58" t="str">
        <f t="shared" si="50"/>
        <v>于禁</v>
      </c>
    </row>
    <row r="746" spans="1:23" ht="16.5" x14ac:dyDescent="0.2">
      <c r="A746" s="58">
        <f t="shared" si="51"/>
        <v>10743</v>
      </c>
      <c r="B746" s="58">
        <v>5</v>
      </c>
      <c r="C746" s="58">
        <f t="shared" si="52"/>
        <v>4</v>
      </c>
      <c r="D746" s="58" t="s">
        <v>41</v>
      </c>
      <c r="E746" s="58" t="str">
        <f>HLOOKUP(D746,主线关卡!$H:$M,MATCH(B746&amp;C746,主线关卡!$A:$A,0),FALSE)</f>
        <v>魔导机兵团</v>
      </c>
      <c r="F746" s="58">
        <f>INDEX(主线关卡!D:D,MATCH(主线怪物!B746&amp;主线怪物!C746,主线关卡!A:A,0))</f>
        <v>49</v>
      </c>
      <c r="G746" s="58">
        <f>INDEX(怪物基础属性模板!B:B,MATCH(主线怪物!$F746,怪物基础属性模板!$A:$A,0))*IFERROR(INDEX(怪物属性参数!R:R,MATCH(主线怪物!E746,怪物属性参数!Q:Q,0)),1)</f>
        <v>1098</v>
      </c>
      <c r="H746" s="58">
        <f>INDEX(怪物基础属性模板!C:C,MATCH(主线怪物!$F746,怪物基础属性模板!$A:$A,0))*IFERROR(INDEX(怪物属性参数!R:R,MATCH(主线怪物!E746,怪物属性参数!R:R,0)),1)</f>
        <v>497</v>
      </c>
      <c r="I746" s="58">
        <f>INT(INDEX(怪物基础属性模板!D:D,MATCH(主线怪物!$F746,怪物基础属性模板!$A:$A,0))*IFERROR(INDEX(怪物属性参数!R:R,MATCH(主线怪物!E746,怪物属性参数!S:S,0)),1)*INDEX(主线关卡!E:E,MATCH(主线怪物!B746&amp;主线怪物!C746,主线关卡!A:A,0)))</f>
        <v>5990</v>
      </c>
      <c r="J746" s="58">
        <v>0</v>
      </c>
      <c r="K746" s="58">
        <v>0</v>
      </c>
      <c r="L746" s="58">
        <v>0</v>
      </c>
      <c r="M746" s="58">
        <v>0</v>
      </c>
      <c r="N746" s="58">
        <v>300</v>
      </c>
      <c r="O746" s="58">
        <v>0</v>
      </c>
      <c r="P746" s="58">
        <v>0</v>
      </c>
      <c r="Q746" s="58">
        <f>IFERROR(INDEX(怪物属性参数!AD:AD,MATCH(主线怪物!E746,怪物属性参数!Q:Q,0)),IF(MOD(A746,2)=0,1303015,1301001))</f>
        <v>1801011</v>
      </c>
      <c r="R746" s="15"/>
      <c r="S746" s="58" t="str">
        <f t="shared" si="49"/>
        <v>0</v>
      </c>
      <c r="T746" s="58">
        <f>IFERROR(INDEX(怪物属性参数!AA:AA,MATCH(主线怪物!E746,怪物属性参数!Q:Q,0)),"0")</f>
        <v>1</v>
      </c>
      <c r="U746" s="58">
        <f>IFERROR(INDEX(怪物属性参数!AB:AB,MATCH(主线怪物!E746,怪物属性参数!Q:Q,0)),"999")</f>
        <v>999</v>
      </c>
      <c r="V746" s="58">
        <f>IFERROR(INDEX(怪物属性参数!AC:AC,MATCH(主线怪物!E746,怪物属性参数!Q:Q,0)),"0")</f>
        <v>3</v>
      </c>
      <c r="W746" s="58" t="str">
        <f t="shared" si="50"/>
        <v>魔导机兵团</v>
      </c>
    </row>
    <row r="747" spans="1:23" ht="16.5" x14ac:dyDescent="0.2">
      <c r="A747" s="58">
        <f t="shared" si="51"/>
        <v>10744</v>
      </c>
      <c r="B747" s="58">
        <v>5</v>
      </c>
      <c r="C747" s="58">
        <f t="shared" si="52"/>
        <v>4</v>
      </c>
      <c r="D747" s="58" t="s">
        <v>38</v>
      </c>
      <c r="E747" s="58" t="str">
        <f>HLOOKUP(D747,主线关卡!$H:$M,MATCH(B747&amp;C747,主线关卡!$A:$A,0),FALSE)</f>
        <v/>
      </c>
      <c r="F747" s="58">
        <f>INDEX(主线关卡!D:D,MATCH(主线怪物!B747&amp;主线怪物!C747,主线关卡!A:A,0))</f>
        <v>49</v>
      </c>
      <c r="G747" s="58">
        <f>INDEX(怪物基础属性模板!B:B,MATCH(主线怪物!$F747,怪物基础属性模板!$A:$A,0))*IFERROR(INDEX(怪物属性参数!R:R,MATCH(主线怪物!E747,怪物属性参数!Q:Q,0)),1)</f>
        <v>1098</v>
      </c>
      <c r="H747" s="58">
        <f>INDEX(怪物基础属性模板!C:C,MATCH(主线怪物!$F747,怪物基础属性模板!$A:$A,0))*IFERROR(INDEX(怪物属性参数!R:R,MATCH(主线怪物!E747,怪物属性参数!R:R,0)),1)</f>
        <v>497</v>
      </c>
      <c r="I747" s="58">
        <f>INT(INDEX(怪物基础属性模板!D:D,MATCH(主线怪物!$F747,怪物基础属性模板!$A:$A,0))*IFERROR(INDEX(怪物属性参数!R:R,MATCH(主线怪物!E747,怪物属性参数!S:S,0)),1)*INDEX(主线关卡!E:E,MATCH(主线怪物!B747&amp;主线怪物!C747,主线关卡!A:A,0)))</f>
        <v>5990</v>
      </c>
      <c r="J747" s="58">
        <v>0</v>
      </c>
      <c r="K747" s="58">
        <v>0</v>
      </c>
      <c r="L747" s="58">
        <v>0</v>
      </c>
      <c r="M747" s="58">
        <v>0</v>
      </c>
      <c r="N747" s="58">
        <v>300</v>
      </c>
      <c r="O747" s="58">
        <v>0</v>
      </c>
      <c r="P747" s="58">
        <v>0</v>
      </c>
      <c r="Q747" s="58">
        <f>IFERROR(INDEX(怪物属性参数!AD:AD,MATCH(主线怪物!E747,怪物属性参数!Q:Q,0)),IF(MOD(A747,2)=0,1303015,1301001))</f>
        <v>1303015</v>
      </c>
      <c r="R747" s="15"/>
      <c r="S747" s="58" t="str">
        <f t="shared" si="49"/>
        <v>0</v>
      </c>
      <c r="T747" s="58" t="str">
        <f>IFERROR(INDEX(怪物属性参数!AA:AA,MATCH(主线怪物!E747,怪物属性参数!Q:Q,0)),"0")</f>
        <v>0</v>
      </c>
      <c r="U747" s="58" t="str">
        <f>IFERROR(INDEX(怪物属性参数!AB:AB,MATCH(主线怪物!E747,怪物属性参数!Q:Q,0)),"999")</f>
        <v>999</v>
      </c>
      <c r="V747" s="58" t="str">
        <f>IFERROR(INDEX(怪物属性参数!AC:AC,MATCH(主线怪物!E747,怪物属性参数!Q:Q,0)),"0")</f>
        <v>0</v>
      </c>
      <c r="W747" s="58" t="str">
        <f t="shared" si="50"/>
        <v>于禁</v>
      </c>
    </row>
    <row r="748" spans="1:23" ht="16.5" x14ac:dyDescent="0.2">
      <c r="A748" s="58">
        <f t="shared" si="51"/>
        <v>10745</v>
      </c>
      <c r="B748" s="58">
        <v>5</v>
      </c>
      <c r="C748" s="58">
        <f t="shared" si="52"/>
        <v>5</v>
      </c>
      <c r="D748" s="58" t="s">
        <v>39</v>
      </c>
      <c r="E748" s="58" t="str">
        <f>HLOOKUP(D748,主线关卡!$H:$M,MATCH(B748&amp;C748,主线关卡!$A:$A,0),FALSE)</f>
        <v>盖文</v>
      </c>
      <c r="F748" s="58">
        <f>INDEX(主线关卡!D:D,MATCH(主线怪物!B748&amp;主线怪物!C748,主线关卡!A:A,0))</f>
        <v>50</v>
      </c>
      <c r="G748" s="58">
        <f>INDEX(怪物基础属性模板!B:B,MATCH(主线怪物!$F748,怪物基础属性模板!$A:$A,0))*IFERROR(INDEX(怪物属性参数!R:R,MATCH(主线怪物!E748,怪物属性参数!Q:Q,0)),1)</f>
        <v>1122</v>
      </c>
      <c r="H748" s="58">
        <f>INDEX(怪物基础属性模板!C:C,MATCH(主线怪物!$F748,怪物基础属性模板!$A:$A,0))*IFERROR(INDEX(怪物属性参数!R:R,MATCH(主线怪物!E748,怪物属性参数!R:R,0)),1)</f>
        <v>509</v>
      </c>
      <c r="I748" s="58">
        <f>INT(INDEX(怪物基础属性模板!D:D,MATCH(主线怪物!$F748,怪物基础属性模板!$A:$A,0))*IFERROR(INDEX(怪物属性参数!R:R,MATCH(主线怪物!E748,怪物属性参数!S:S,0)),1)*INDEX(主线关卡!E:E,MATCH(主线怪物!B748&amp;主线怪物!C748,主线关卡!A:A,0)))</f>
        <v>6110</v>
      </c>
      <c r="J748" s="58">
        <v>0</v>
      </c>
      <c r="K748" s="58">
        <v>0</v>
      </c>
      <c r="L748" s="58">
        <v>0</v>
      </c>
      <c r="M748" s="58">
        <v>0</v>
      </c>
      <c r="N748" s="58">
        <v>300</v>
      </c>
      <c r="O748" s="58">
        <v>0</v>
      </c>
      <c r="P748" s="58">
        <v>0</v>
      </c>
      <c r="Q748" s="58" t="str">
        <f>IFERROR(INDEX(怪物属性参数!AD:AD,MATCH(主线怪物!E748,怪物属性参数!Q:Q,0)),IF(MOD(A748,2)=0,1303015,1301001))</f>
        <v>1301010#1302010</v>
      </c>
      <c r="R748" s="15"/>
      <c r="S748" s="58">
        <f t="shared" si="49"/>
        <v>10746</v>
      </c>
      <c r="T748" s="58">
        <f>IFERROR(INDEX(怪物属性参数!AA:AA,MATCH(主线怪物!E748,怪物属性参数!Q:Q,0)),"0")</f>
        <v>0</v>
      </c>
      <c r="U748" s="58">
        <f>IFERROR(INDEX(怪物属性参数!AB:AB,MATCH(主线怪物!E748,怪物属性参数!Q:Q,0)),"999")</f>
        <v>999</v>
      </c>
      <c r="V748" s="58">
        <f>IFERROR(INDEX(怪物属性参数!AC:AC,MATCH(主线怪物!E748,怪物属性参数!Q:Q,0)),"0")</f>
        <v>0</v>
      </c>
      <c r="W748" s="58" t="str">
        <f t="shared" si="50"/>
        <v>盖文</v>
      </c>
    </row>
    <row r="749" spans="1:23" ht="16.5" x14ac:dyDescent="0.2">
      <c r="A749" s="58">
        <f t="shared" si="51"/>
        <v>10746</v>
      </c>
      <c r="B749" s="58">
        <v>5</v>
      </c>
      <c r="C749" s="58">
        <f t="shared" si="52"/>
        <v>5</v>
      </c>
      <c r="D749" s="58" t="s">
        <v>36</v>
      </c>
      <c r="E749" s="58" t="str">
        <f>HLOOKUP(D749,主线关卡!$H:$M,MATCH(B749&amp;C749,主线关卡!$A:$A,0),FALSE)</f>
        <v>西方龙</v>
      </c>
      <c r="F749" s="58">
        <f>INDEX(主线关卡!D:D,MATCH(主线怪物!B749&amp;主线怪物!C749,主线关卡!A:A,0))</f>
        <v>50</v>
      </c>
      <c r="G749" s="58">
        <f>INDEX(怪物基础属性模板!B:B,MATCH(主线怪物!$F749,怪物基础属性模板!$A:$A,0))*IFERROR(INDEX(怪物属性参数!R:R,MATCH(主线怪物!E749,怪物属性参数!Q:Q,0)),1)</f>
        <v>1122</v>
      </c>
      <c r="H749" s="58">
        <f>INDEX(怪物基础属性模板!C:C,MATCH(主线怪物!$F749,怪物基础属性模板!$A:$A,0))*IFERROR(INDEX(怪物属性参数!R:R,MATCH(主线怪物!E749,怪物属性参数!R:R,0)),1)</f>
        <v>509</v>
      </c>
      <c r="I749" s="58">
        <f>INT(INDEX(怪物基础属性模板!D:D,MATCH(主线怪物!$F749,怪物基础属性模板!$A:$A,0))*IFERROR(INDEX(怪物属性参数!R:R,MATCH(主线怪物!E749,怪物属性参数!S:S,0)),1)*INDEX(主线关卡!E:E,MATCH(主线怪物!B749&amp;主线怪物!C749,主线关卡!A:A,0)))</f>
        <v>6110</v>
      </c>
      <c r="J749" s="58">
        <v>0</v>
      </c>
      <c r="K749" s="58">
        <v>0</v>
      </c>
      <c r="L749" s="58">
        <v>0</v>
      </c>
      <c r="M749" s="58">
        <v>0</v>
      </c>
      <c r="N749" s="58">
        <v>300</v>
      </c>
      <c r="O749" s="58">
        <v>0</v>
      </c>
      <c r="P749" s="58">
        <v>0</v>
      </c>
      <c r="Q749" s="58">
        <f>IFERROR(INDEX(怪物属性参数!AD:AD,MATCH(主线怪物!E749,怪物属性参数!Q:Q,0)),IF(MOD(A749,2)=0,1303015,1301001))</f>
        <v>1303016</v>
      </c>
      <c r="R749" s="15"/>
      <c r="S749" s="58" t="str">
        <f t="shared" si="49"/>
        <v>0</v>
      </c>
      <c r="T749" s="58">
        <f>IFERROR(INDEX(怪物属性参数!AA:AA,MATCH(主线怪物!E749,怪物属性参数!Q:Q,0)),"0")</f>
        <v>4</v>
      </c>
      <c r="U749" s="58">
        <f>IFERROR(INDEX(怪物属性参数!AB:AB,MATCH(主线怪物!E749,怪物属性参数!Q:Q,0)),"999")</f>
        <v>999</v>
      </c>
      <c r="V749" s="58">
        <f>IFERROR(INDEX(怪物属性参数!AC:AC,MATCH(主线怪物!E749,怪物属性参数!Q:Q,0)),"0")</f>
        <v>2</v>
      </c>
      <c r="W749" s="58" t="str">
        <f t="shared" si="50"/>
        <v>西方龙</v>
      </c>
    </row>
    <row r="750" spans="1:23" ht="16.5" x14ac:dyDescent="0.2">
      <c r="A750" s="58">
        <f t="shared" si="51"/>
        <v>10747</v>
      </c>
      <c r="B750" s="58">
        <v>5</v>
      </c>
      <c r="C750" s="58">
        <f t="shared" si="52"/>
        <v>5</v>
      </c>
      <c r="D750" s="58" t="s">
        <v>40</v>
      </c>
      <c r="E750" s="58" t="str">
        <f>HLOOKUP(D750,主线关卡!$H:$M,MATCH(B750&amp;C750,主线关卡!$A:$A,0),FALSE)</f>
        <v>北落师门</v>
      </c>
      <c r="F750" s="58">
        <f>INDEX(主线关卡!D:D,MATCH(主线怪物!B750&amp;主线怪物!C750,主线关卡!A:A,0))</f>
        <v>50</v>
      </c>
      <c r="G750" s="58">
        <f>INDEX(怪物基础属性模板!B:B,MATCH(主线怪物!$F750,怪物基础属性模板!$A:$A,0))*IFERROR(INDEX(怪物属性参数!R:R,MATCH(主线怪物!E750,怪物属性参数!Q:Q,0)),1)</f>
        <v>1122</v>
      </c>
      <c r="H750" s="58">
        <f>INDEX(怪物基础属性模板!C:C,MATCH(主线怪物!$F750,怪物基础属性模板!$A:$A,0))*IFERROR(INDEX(怪物属性参数!R:R,MATCH(主线怪物!E750,怪物属性参数!R:R,0)),1)</f>
        <v>509</v>
      </c>
      <c r="I750" s="58">
        <f>INT(INDEX(怪物基础属性模板!D:D,MATCH(主线怪物!$F750,怪物基础属性模板!$A:$A,0))*IFERROR(INDEX(怪物属性参数!R:R,MATCH(主线怪物!E750,怪物属性参数!S:S,0)),1)*INDEX(主线关卡!E:E,MATCH(主线怪物!B750&amp;主线怪物!C750,主线关卡!A:A,0)))</f>
        <v>6110</v>
      </c>
      <c r="J750" s="58">
        <v>0</v>
      </c>
      <c r="K750" s="58">
        <v>0</v>
      </c>
      <c r="L750" s="58">
        <v>0</v>
      </c>
      <c r="M750" s="58">
        <v>0</v>
      </c>
      <c r="N750" s="58">
        <v>300</v>
      </c>
      <c r="O750" s="58">
        <v>0</v>
      </c>
      <c r="P750" s="58">
        <v>0</v>
      </c>
      <c r="Q750" s="58" t="str">
        <f>IFERROR(INDEX(怪物属性参数!AD:AD,MATCH(主线怪物!E750,怪物属性参数!Q:Q,0)),IF(MOD(A750,2)=0,1303015,1301001))</f>
        <v>1301009#1302009</v>
      </c>
      <c r="R750" s="15"/>
      <c r="S750" s="58">
        <f t="shared" si="49"/>
        <v>10748</v>
      </c>
      <c r="T750" s="58">
        <f>IFERROR(INDEX(怪物属性参数!AA:AA,MATCH(主线怪物!E750,怪物属性参数!Q:Q,0)),"0")</f>
        <v>0</v>
      </c>
      <c r="U750" s="58">
        <f>IFERROR(INDEX(怪物属性参数!AB:AB,MATCH(主线怪物!E750,怪物属性参数!Q:Q,0)),"999")</f>
        <v>999</v>
      </c>
      <c r="V750" s="58">
        <f>IFERROR(INDEX(怪物属性参数!AC:AC,MATCH(主线怪物!E750,怪物属性参数!Q:Q,0)),"0")</f>
        <v>0</v>
      </c>
      <c r="W750" s="58" t="str">
        <f t="shared" si="50"/>
        <v>北落师门</v>
      </c>
    </row>
    <row r="751" spans="1:23" ht="16.5" x14ac:dyDescent="0.2">
      <c r="A751" s="58">
        <f t="shared" si="51"/>
        <v>10748</v>
      </c>
      <c r="B751" s="58">
        <v>5</v>
      </c>
      <c r="C751" s="58">
        <f t="shared" si="52"/>
        <v>5</v>
      </c>
      <c r="D751" s="58" t="s">
        <v>37</v>
      </c>
      <c r="E751" s="58" t="str">
        <f>HLOOKUP(D751,主线关卡!$H:$M,MATCH(B751&amp;C751,主线关卡!$A:$A,0),FALSE)</f>
        <v>石灵明</v>
      </c>
      <c r="F751" s="58">
        <f>INDEX(主线关卡!D:D,MATCH(主线怪物!B751&amp;主线怪物!C751,主线关卡!A:A,0))</f>
        <v>50</v>
      </c>
      <c r="G751" s="58">
        <f>INDEX(怪物基础属性模板!B:B,MATCH(主线怪物!$F751,怪物基础属性模板!$A:$A,0))*IFERROR(INDEX(怪物属性参数!R:R,MATCH(主线怪物!E751,怪物属性参数!Q:Q,0)),1)</f>
        <v>1122</v>
      </c>
      <c r="H751" s="58">
        <f>INDEX(怪物基础属性模板!C:C,MATCH(主线怪物!$F751,怪物基础属性模板!$A:$A,0))*IFERROR(INDEX(怪物属性参数!R:R,MATCH(主线怪物!E751,怪物属性参数!R:R,0)),1)</f>
        <v>509</v>
      </c>
      <c r="I751" s="58">
        <f>INT(INDEX(怪物基础属性模板!D:D,MATCH(主线怪物!$F751,怪物基础属性模板!$A:$A,0))*IFERROR(INDEX(怪物属性参数!R:R,MATCH(主线怪物!E751,怪物属性参数!S:S,0)),1)*INDEX(主线关卡!E:E,MATCH(主线怪物!B751&amp;主线怪物!C751,主线关卡!A:A,0)))</f>
        <v>6110</v>
      </c>
      <c r="J751" s="58">
        <v>0</v>
      </c>
      <c r="K751" s="58">
        <v>0</v>
      </c>
      <c r="L751" s="58">
        <v>0</v>
      </c>
      <c r="M751" s="58">
        <v>0</v>
      </c>
      <c r="N751" s="58">
        <v>300</v>
      </c>
      <c r="O751" s="58">
        <v>0</v>
      </c>
      <c r="P751" s="58">
        <v>0</v>
      </c>
      <c r="Q751" s="58">
        <f>IFERROR(INDEX(怪物属性参数!AD:AD,MATCH(主线怪物!E751,怪物属性参数!Q:Q,0)),IF(MOD(A751,2)=0,1303015,1301001))</f>
        <v>1303014</v>
      </c>
      <c r="R751" s="15"/>
      <c r="S751" s="58" t="str">
        <f t="shared" si="49"/>
        <v>0</v>
      </c>
      <c r="T751" s="58">
        <f>IFERROR(INDEX(怪物属性参数!AA:AA,MATCH(主线怪物!E751,怪物属性参数!Q:Q,0)),"0")</f>
        <v>4</v>
      </c>
      <c r="U751" s="58">
        <f>IFERROR(INDEX(怪物属性参数!AB:AB,MATCH(主线怪物!E751,怪物属性参数!Q:Q,0)),"999")</f>
        <v>999</v>
      </c>
      <c r="V751" s="58">
        <f>IFERROR(INDEX(怪物属性参数!AC:AC,MATCH(主线怪物!E751,怪物属性参数!Q:Q,0)),"0")</f>
        <v>1</v>
      </c>
      <c r="W751" s="58" t="str">
        <f t="shared" si="50"/>
        <v>石灵明</v>
      </c>
    </row>
    <row r="752" spans="1:23" ht="16.5" x14ac:dyDescent="0.2">
      <c r="A752" s="58">
        <f t="shared" si="51"/>
        <v>10749</v>
      </c>
      <c r="B752" s="58">
        <v>5</v>
      </c>
      <c r="C752" s="58">
        <f t="shared" si="52"/>
        <v>5</v>
      </c>
      <c r="D752" s="58" t="s">
        <v>41</v>
      </c>
      <c r="E752" s="58" t="str">
        <f>HLOOKUP(D752,主线关卡!$H:$M,MATCH(B752&amp;C752,主线关卡!$A:$A,0),FALSE)</f>
        <v>红莲·缇娜</v>
      </c>
      <c r="F752" s="58">
        <f>INDEX(主线关卡!D:D,MATCH(主线怪物!B752&amp;主线怪物!C752,主线关卡!A:A,0))</f>
        <v>50</v>
      </c>
      <c r="G752" s="58">
        <f>INDEX(怪物基础属性模板!B:B,MATCH(主线怪物!$F752,怪物基础属性模板!$A:$A,0))*IFERROR(INDEX(怪物属性参数!R:R,MATCH(主线怪物!E752,怪物属性参数!Q:Q,0)),1)</f>
        <v>1122</v>
      </c>
      <c r="H752" s="58">
        <f>INDEX(怪物基础属性模板!C:C,MATCH(主线怪物!$F752,怪物基础属性模板!$A:$A,0))*IFERROR(INDEX(怪物属性参数!R:R,MATCH(主线怪物!E752,怪物属性参数!R:R,0)),1)</f>
        <v>509</v>
      </c>
      <c r="I752" s="58">
        <f>INT(INDEX(怪物基础属性模板!D:D,MATCH(主线怪物!$F752,怪物基础属性模板!$A:$A,0))*IFERROR(INDEX(怪物属性参数!R:R,MATCH(主线怪物!E752,怪物属性参数!S:S,0)),1)*INDEX(主线关卡!E:E,MATCH(主线怪物!B752&amp;主线怪物!C752,主线关卡!A:A,0)))</f>
        <v>6110</v>
      </c>
      <c r="J752" s="58">
        <v>0</v>
      </c>
      <c r="K752" s="58">
        <v>0</v>
      </c>
      <c r="L752" s="58">
        <v>0</v>
      </c>
      <c r="M752" s="58">
        <v>0</v>
      </c>
      <c r="N752" s="58">
        <v>300</v>
      </c>
      <c r="O752" s="58">
        <v>0</v>
      </c>
      <c r="P752" s="58">
        <v>0</v>
      </c>
      <c r="Q752" s="58" t="str">
        <f>IFERROR(INDEX(怪物属性参数!AD:AD,MATCH(主线怪物!E752,怪物属性参数!Q:Q,0)),IF(MOD(A752,2)=0,1303015,1301001))</f>
        <v>1301006#1302006</v>
      </c>
      <c r="R752" s="15"/>
      <c r="S752" s="58">
        <f t="shared" si="49"/>
        <v>10750</v>
      </c>
      <c r="T752" s="58">
        <f>IFERROR(INDEX(怪物属性参数!AA:AA,MATCH(主线怪物!E752,怪物属性参数!Q:Q,0)),"0")</f>
        <v>0</v>
      </c>
      <c r="U752" s="58">
        <f>IFERROR(INDEX(怪物属性参数!AB:AB,MATCH(主线怪物!E752,怪物属性参数!Q:Q,0)),"999")</f>
        <v>999</v>
      </c>
      <c r="V752" s="58">
        <f>IFERROR(INDEX(怪物属性参数!AC:AC,MATCH(主线怪物!E752,怪物属性参数!Q:Q,0)),"0")</f>
        <v>0</v>
      </c>
      <c r="W752" s="58" t="str">
        <f t="shared" si="50"/>
        <v>红莲·缇娜</v>
      </c>
    </row>
    <row r="753" spans="1:23" ht="16.5" x14ac:dyDescent="0.2">
      <c r="A753" s="58">
        <f t="shared" si="51"/>
        <v>10750</v>
      </c>
      <c r="B753" s="58">
        <v>5</v>
      </c>
      <c r="C753" s="58">
        <f t="shared" si="52"/>
        <v>5</v>
      </c>
      <c r="D753" s="58" t="s">
        <v>38</v>
      </c>
      <c r="E753" s="58" t="str">
        <f>HLOOKUP(D753,主线关卡!$H:$M,MATCH(B753&amp;C753,主线关卡!$A:$A,0),FALSE)</f>
        <v>天使·缇娜</v>
      </c>
      <c r="F753" s="58">
        <f>INDEX(主线关卡!D:D,MATCH(主线怪物!B753&amp;主线怪物!C753,主线关卡!A:A,0))</f>
        <v>50</v>
      </c>
      <c r="G753" s="58">
        <f>INDEX(怪物基础属性模板!B:B,MATCH(主线怪物!$F753,怪物基础属性模板!$A:$A,0))*IFERROR(INDEX(怪物属性参数!R:R,MATCH(主线怪物!E753,怪物属性参数!Q:Q,0)),1)</f>
        <v>1122</v>
      </c>
      <c r="H753" s="58">
        <f>INDEX(怪物基础属性模板!C:C,MATCH(主线怪物!$F753,怪物基础属性模板!$A:$A,0))*IFERROR(INDEX(怪物属性参数!R:R,MATCH(主线怪物!E753,怪物属性参数!R:R,0)),1)</f>
        <v>509</v>
      </c>
      <c r="I753" s="58">
        <f>INT(INDEX(怪物基础属性模板!D:D,MATCH(主线怪物!$F753,怪物基础属性模板!$A:$A,0))*IFERROR(INDEX(怪物属性参数!R:R,MATCH(主线怪物!E753,怪物属性参数!S:S,0)),1)*INDEX(主线关卡!E:E,MATCH(主线怪物!B753&amp;主线怪物!C753,主线关卡!A:A,0)))</f>
        <v>6110</v>
      </c>
      <c r="J753" s="58">
        <v>0</v>
      </c>
      <c r="K753" s="58">
        <v>0</v>
      </c>
      <c r="L753" s="58">
        <v>0</v>
      </c>
      <c r="M753" s="58">
        <v>0</v>
      </c>
      <c r="N753" s="58">
        <v>300</v>
      </c>
      <c r="O753" s="58">
        <v>0</v>
      </c>
      <c r="P753" s="58">
        <v>0</v>
      </c>
      <c r="Q753" s="58">
        <f>IFERROR(INDEX(怪物属性参数!AD:AD,MATCH(主线怪物!E753,怪物属性参数!Q:Q,0)),IF(MOD(A753,2)=0,1303015,1301001))</f>
        <v>1303007</v>
      </c>
      <c r="R753" s="15"/>
      <c r="S753" s="58" t="str">
        <f t="shared" si="49"/>
        <v>0</v>
      </c>
      <c r="T753" s="58">
        <f>IFERROR(INDEX(怪物属性参数!AA:AA,MATCH(主线怪物!E753,怪物属性参数!Q:Q,0)),"0")</f>
        <v>6</v>
      </c>
      <c r="U753" s="58">
        <f>IFERROR(INDEX(怪物属性参数!AB:AB,MATCH(主线怪物!E753,怪物属性参数!Q:Q,0)),"999")</f>
        <v>999</v>
      </c>
      <c r="V753" s="58">
        <f>IFERROR(INDEX(怪物属性参数!AC:AC,MATCH(主线怪物!E753,怪物属性参数!Q:Q,0)),"0")</f>
        <v>1</v>
      </c>
      <c r="W753" s="58" t="str">
        <f t="shared" si="50"/>
        <v>天使·缇娜</v>
      </c>
    </row>
    <row r="754" spans="1:23" ht="16.5" x14ac:dyDescent="0.2">
      <c r="A754" s="58">
        <f t="shared" si="51"/>
        <v>10751</v>
      </c>
      <c r="B754" s="58">
        <v>5</v>
      </c>
      <c r="C754" s="58">
        <f t="shared" si="52"/>
        <v>6</v>
      </c>
      <c r="D754" s="58" t="s">
        <v>39</v>
      </c>
      <c r="E754" s="58" t="str">
        <f>HLOOKUP(D754,主线关卡!$H:$M,MATCH(B754&amp;C754,主线关卡!$A:$A,0),FALSE)</f>
        <v/>
      </c>
      <c r="F754" s="58">
        <f>INDEX(主线关卡!D:D,MATCH(主线怪物!B754&amp;主线怪物!C754,主线关卡!A:A,0))</f>
        <v>51</v>
      </c>
      <c r="G754" s="58">
        <f>INDEX(怪物基础属性模板!B:B,MATCH(主线怪物!$F754,怪物基础属性模板!$A:$A,0))*IFERROR(INDEX(怪物属性参数!R:R,MATCH(主线怪物!E754,怪物属性参数!Q:Q,0)),1)</f>
        <v>1152</v>
      </c>
      <c r="H754" s="58">
        <f>INDEX(怪物基础属性模板!C:C,MATCH(主线怪物!$F754,怪物基础属性模板!$A:$A,0))*IFERROR(INDEX(怪物属性参数!R:R,MATCH(主线怪物!E754,怪物属性参数!R:R,0)),1)</f>
        <v>524</v>
      </c>
      <c r="I754" s="58">
        <f>INT(INDEX(怪物基础属性模板!D:D,MATCH(主线怪物!$F754,怪物基础属性模板!$A:$A,0))*IFERROR(INDEX(怪物属性参数!R:R,MATCH(主线怪物!E754,怪物属性参数!S:S,0)),1)*INDEX(主线关卡!E:E,MATCH(主线怪物!B754&amp;主线怪物!C754,主线关卡!A:A,0)))</f>
        <v>6260</v>
      </c>
      <c r="J754" s="58">
        <v>0</v>
      </c>
      <c r="K754" s="58">
        <v>0</v>
      </c>
      <c r="L754" s="58">
        <v>0</v>
      </c>
      <c r="M754" s="58">
        <v>0</v>
      </c>
      <c r="N754" s="58">
        <v>300</v>
      </c>
      <c r="O754" s="58">
        <v>0</v>
      </c>
      <c r="P754" s="58">
        <v>0</v>
      </c>
      <c r="Q754" s="58">
        <f>IFERROR(INDEX(怪物属性参数!AD:AD,MATCH(主线怪物!E754,怪物属性参数!Q:Q,0)),IF(MOD(A754,2)=0,1303015,1301001))</f>
        <v>1301001</v>
      </c>
      <c r="R754" s="15"/>
      <c r="S754" s="58" t="str">
        <f t="shared" si="49"/>
        <v>0</v>
      </c>
      <c r="T754" s="58" t="str">
        <f>IFERROR(INDEX(怪物属性参数!AA:AA,MATCH(主线怪物!E754,怪物属性参数!Q:Q,0)),"0")</f>
        <v>0</v>
      </c>
      <c r="U754" s="58" t="str">
        <f>IFERROR(INDEX(怪物属性参数!AB:AB,MATCH(主线怪物!E754,怪物属性参数!Q:Q,0)),"999")</f>
        <v>999</v>
      </c>
      <c r="V754" s="58" t="str">
        <f>IFERROR(INDEX(怪物属性参数!AC:AC,MATCH(主线怪物!E754,怪物属性参数!Q:Q,0)),"0")</f>
        <v>0</v>
      </c>
      <c r="W754" s="58" t="str">
        <f t="shared" si="50"/>
        <v>常服曹焱兵</v>
      </c>
    </row>
    <row r="755" spans="1:23" ht="16.5" x14ac:dyDescent="0.2">
      <c r="A755" s="58">
        <f t="shared" si="51"/>
        <v>10752</v>
      </c>
      <c r="B755" s="58">
        <v>5</v>
      </c>
      <c r="C755" s="58">
        <f t="shared" si="52"/>
        <v>6</v>
      </c>
      <c r="D755" s="58" t="s">
        <v>36</v>
      </c>
      <c r="E755" s="58" t="str">
        <f>HLOOKUP(D755,主线关卡!$H:$M,MATCH(B755&amp;C755,主线关卡!$A:$A,0),FALSE)</f>
        <v/>
      </c>
      <c r="F755" s="58">
        <f>INDEX(主线关卡!D:D,MATCH(主线怪物!B755&amp;主线怪物!C755,主线关卡!A:A,0))</f>
        <v>51</v>
      </c>
      <c r="G755" s="58">
        <f>INDEX(怪物基础属性模板!B:B,MATCH(主线怪物!$F755,怪物基础属性模板!$A:$A,0))*IFERROR(INDEX(怪物属性参数!R:R,MATCH(主线怪物!E755,怪物属性参数!Q:Q,0)),1)</f>
        <v>1152</v>
      </c>
      <c r="H755" s="58">
        <f>INDEX(怪物基础属性模板!C:C,MATCH(主线怪物!$F755,怪物基础属性模板!$A:$A,0))*IFERROR(INDEX(怪物属性参数!R:R,MATCH(主线怪物!E755,怪物属性参数!R:R,0)),1)</f>
        <v>524</v>
      </c>
      <c r="I755" s="58">
        <f>INT(INDEX(怪物基础属性模板!D:D,MATCH(主线怪物!$F755,怪物基础属性模板!$A:$A,0))*IFERROR(INDEX(怪物属性参数!R:R,MATCH(主线怪物!E755,怪物属性参数!S:S,0)),1)*INDEX(主线关卡!E:E,MATCH(主线怪物!B755&amp;主线怪物!C755,主线关卡!A:A,0)))</f>
        <v>6260</v>
      </c>
      <c r="J755" s="58">
        <v>0</v>
      </c>
      <c r="K755" s="58">
        <v>0</v>
      </c>
      <c r="L755" s="58">
        <v>0</v>
      </c>
      <c r="M755" s="58">
        <v>0</v>
      </c>
      <c r="N755" s="58">
        <v>300</v>
      </c>
      <c r="O755" s="58">
        <v>0</v>
      </c>
      <c r="P755" s="58">
        <v>0</v>
      </c>
      <c r="Q755" s="58">
        <f>IFERROR(INDEX(怪物属性参数!AD:AD,MATCH(主线怪物!E755,怪物属性参数!Q:Q,0)),IF(MOD(A755,2)=0,1303015,1301001))</f>
        <v>1303015</v>
      </c>
      <c r="R755" s="15"/>
      <c r="S755" s="58" t="str">
        <f t="shared" si="49"/>
        <v>0</v>
      </c>
      <c r="T755" s="58" t="str">
        <f>IFERROR(INDEX(怪物属性参数!AA:AA,MATCH(主线怪物!E755,怪物属性参数!Q:Q,0)),"0")</f>
        <v>0</v>
      </c>
      <c r="U755" s="58" t="str">
        <f>IFERROR(INDEX(怪物属性参数!AB:AB,MATCH(主线怪物!E755,怪物属性参数!Q:Q,0)),"999")</f>
        <v>999</v>
      </c>
      <c r="V755" s="58" t="str">
        <f>IFERROR(INDEX(怪物属性参数!AC:AC,MATCH(主线怪物!E755,怪物属性参数!Q:Q,0)),"0")</f>
        <v>0</v>
      </c>
      <c r="W755" s="58" t="str">
        <f t="shared" si="50"/>
        <v>于禁</v>
      </c>
    </row>
    <row r="756" spans="1:23" ht="16.5" x14ac:dyDescent="0.2">
      <c r="A756" s="58">
        <f t="shared" si="51"/>
        <v>10753</v>
      </c>
      <c r="B756" s="58">
        <v>5</v>
      </c>
      <c r="C756" s="58">
        <f t="shared" si="52"/>
        <v>6</v>
      </c>
      <c r="D756" s="58" t="s">
        <v>40</v>
      </c>
      <c r="E756" s="58" t="str">
        <f>HLOOKUP(D756,主线关卡!$H:$M,MATCH(B756&amp;C756,主线关卡!$A:$A,0),FALSE)</f>
        <v/>
      </c>
      <c r="F756" s="58">
        <f>INDEX(主线关卡!D:D,MATCH(主线怪物!B756&amp;主线怪物!C756,主线关卡!A:A,0))</f>
        <v>51</v>
      </c>
      <c r="G756" s="58">
        <f>INDEX(怪物基础属性模板!B:B,MATCH(主线怪物!$F756,怪物基础属性模板!$A:$A,0))*IFERROR(INDEX(怪物属性参数!R:R,MATCH(主线怪物!E756,怪物属性参数!Q:Q,0)),1)</f>
        <v>1152</v>
      </c>
      <c r="H756" s="58">
        <f>INDEX(怪物基础属性模板!C:C,MATCH(主线怪物!$F756,怪物基础属性模板!$A:$A,0))*IFERROR(INDEX(怪物属性参数!R:R,MATCH(主线怪物!E756,怪物属性参数!R:R,0)),1)</f>
        <v>524</v>
      </c>
      <c r="I756" s="58">
        <f>INT(INDEX(怪物基础属性模板!D:D,MATCH(主线怪物!$F756,怪物基础属性模板!$A:$A,0))*IFERROR(INDEX(怪物属性参数!R:R,MATCH(主线怪物!E756,怪物属性参数!S:S,0)),1)*INDEX(主线关卡!E:E,MATCH(主线怪物!B756&amp;主线怪物!C756,主线关卡!A:A,0)))</f>
        <v>6260</v>
      </c>
      <c r="J756" s="58">
        <v>0</v>
      </c>
      <c r="K756" s="58">
        <v>0</v>
      </c>
      <c r="L756" s="58">
        <v>0</v>
      </c>
      <c r="M756" s="58">
        <v>0</v>
      </c>
      <c r="N756" s="58">
        <v>300</v>
      </c>
      <c r="O756" s="58">
        <v>0</v>
      </c>
      <c r="P756" s="58">
        <v>0</v>
      </c>
      <c r="Q756" s="58">
        <f>IFERROR(INDEX(怪物属性参数!AD:AD,MATCH(主线怪物!E756,怪物属性参数!Q:Q,0)),IF(MOD(A756,2)=0,1303015,1301001))</f>
        <v>1301001</v>
      </c>
      <c r="R756" s="15"/>
      <c r="S756" s="58" t="str">
        <f t="shared" si="49"/>
        <v>0</v>
      </c>
      <c r="T756" s="58" t="str">
        <f>IFERROR(INDEX(怪物属性参数!AA:AA,MATCH(主线怪物!E756,怪物属性参数!Q:Q,0)),"0")</f>
        <v>0</v>
      </c>
      <c r="U756" s="58" t="str">
        <f>IFERROR(INDEX(怪物属性参数!AB:AB,MATCH(主线怪物!E756,怪物属性参数!Q:Q,0)),"999")</f>
        <v>999</v>
      </c>
      <c r="V756" s="58" t="str">
        <f>IFERROR(INDEX(怪物属性参数!AC:AC,MATCH(主线怪物!E756,怪物属性参数!Q:Q,0)),"0")</f>
        <v>0</v>
      </c>
      <c r="W756" s="58" t="str">
        <f t="shared" si="50"/>
        <v>常服曹焱兵</v>
      </c>
    </row>
    <row r="757" spans="1:23" ht="16.5" x14ac:dyDescent="0.2">
      <c r="A757" s="58">
        <f t="shared" si="51"/>
        <v>10754</v>
      </c>
      <c r="B757" s="58">
        <v>5</v>
      </c>
      <c r="C757" s="58">
        <f t="shared" si="52"/>
        <v>6</v>
      </c>
      <c r="D757" s="58" t="s">
        <v>37</v>
      </c>
      <c r="E757" s="58" t="str">
        <f>HLOOKUP(D757,主线关卡!$H:$M,MATCH(B757&amp;C757,主线关卡!$A:$A,0),FALSE)</f>
        <v/>
      </c>
      <c r="F757" s="58">
        <f>INDEX(主线关卡!D:D,MATCH(主线怪物!B757&amp;主线怪物!C757,主线关卡!A:A,0))</f>
        <v>51</v>
      </c>
      <c r="G757" s="58">
        <f>INDEX(怪物基础属性模板!B:B,MATCH(主线怪物!$F757,怪物基础属性模板!$A:$A,0))*IFERROR(INDEX(怪物属性参数!R:R,MATCH(主线怪物!E757,怪物属性参数!Q:Q,0)),1)</f>
        <v>1152</v>
      </c>
      <c r="H757" s="58">
        <f>INDEX(怪物基础属性模板!C:C,MATCH(主线怪物!$F757,怪物基础属性模板!$A:$A,0))*IFERROR(INDEX(怪物属性参数!R:R,MATCH(主线怪物!E757,怪物属性参数!R:R,0)),1)</f>
        <v>524</v>
      </c>
      <c r="I757" s="58">
        <f>INT(INDEX(怪物基础属性模板!D:D,MATCH(主线怪物!$F757,怪物基础属性模板!$A:$A,0))*IFERROR(INDEX(怪物属性参数!R:R,MATCH(主线怪物!E757,怪物属性参数!S:S,0)),1)*INDEX(主线关卡!E:E,MATCH(主线怪物!B757&amp;主线怪物!C757,主线关卡!A:A,0)))</f>
        <v>6260</v>
      </c>
      <c r="J757" s="58">
        <v>0</v>
      </c>
      <c r="K757" s="58">
        <v>0</v>
      </c>
      <c r="L757" s="58">
        <v>0</v>
      </c>
      <c r="M757" s="58">
        <v>0</v>
      </c>
      <c r="N757" s="58">
        <v>300</v>
      </c>
      <c r="O757" s="58">
        <v>0</v>
      </c>
      <c r="P757" s="58">
        <v>0</v>
      </c>
      <c r="Q757" s="58">
        <f>IFERROR(INDEX(怪物属性参数!AD:AD,MATCH(主线怪物!E757,怪物属性参数!Q:Q,0)),IF(MOD(A757,2)=0,1303015,1301001))</f>
        <v>1303015</v>
      </c>
      <c r="R757" s="15"/>
      <c r="S757" s="58" t="str">
        <f t="shared" si="49"/>
        <v>0</v>
      </c>
      <c r="T757" s="58" t="str">
        <f>IFERROR(INDEX(怪物属性参数!AA:AA,MATCH(主线怪物!E757,怪物属性参数!Q:Q,0)),"0")</f>
        <v>0</v>
      </c>
      <c r="U757" s="58" t="str">
        <f>IFERROR(INDEX(怪物属性参数!AB:AB,MATCH(主线怪物!E757,怪物属性参数!Q:Q,0)),"999")</f>
        <v>999</v>
      </c>
      <c r="V757" s="58" t="str">
        <f>IFERROR(INDEX(怪物属性参数!AC:AC,MATCH(主线怪物!E757,怪物属性参数!Q:Q,0)),"0")</f>
        <v>0</v>
      </c>
      <c r="W757" s="58" t="str">
        <f t="shared" si="50"/>
        <v>于禁</v>
      </c>
    </row>
    <row r="758" spans="1:23" ht="16.5" x14ac:dyDescent="0.2">
      <c r="A758" s="58">
        <f t="shared" si="51"/>
        <v>10755</v>
      </c>
      <c r="B758" s="58">
        <v>5</v>
      </c>
      <c r="C758" s="58">
        <f t="shared" si="52"/>
        <v>6</v>
      </c>
      <c r="D758" s="58" t="s">
        <v>41</v>
      </c>
      <c r="E758" s="58" t="str">
        <f>HLOOKUP(D758,主线关卡!$H:$M,MATCH(B758&amp;C758,主线关卡!$A:$A,0),FALSE)</f>
        <v/>
      </c>
      <c r="F758" s="58">
        <f>INDEX(主线关卡!D:D,MATCH(主线怪物!B758&amp;主线怪物!C758,主线关卡!A:A,0))</f>
        <v>51</v>
      </c>
      <c r="G758" s="58">
        <f>INDEX(怪物基础属性模板!B:B,MATCH(主线怪物!$F758,怪物基础属性模板!$A:$A,0))*IFERROR(INDEX(怪物属性参数!R:R,MATCH(主线怪物!E758,怪物属性参数!Q:Q,0)),1)</f>
        <v>1152</v>
      </c>
      <c r="H758" s="58">
        <f>INDEX(怪物基础属性模板!C:C,MATCH(主线怪物!$F758,怪物基础属性模板!$A:$A,0))*IFERROR(INDEX(怪物属性参数!R:R,MATCH(主线怪物!E758,怪物属性参数!R:R,0)),1)</f>
        <v>524</v>
      </c>
      <c r="I758" s="58">
        <f>INT(INDEX(怪物基础属性模板!D:D,MATCH(主线怪物!$F758,怪物基础属性模板!$A:$A,0))*IFERROR(INDEX(怪物属性参数!R:R,MATCH(主线怪物!E758,怪物属性参数!S:S,0)),1)*INDEX(主线关卡!E:E,MATCH(主线怪物!B758&amp;主线怪物!C758,主线关卡!A:A,0)))</f>
        <v>6260</v>
      </c>
      <c r="J758" s="58">
        <v>0</v>
      </c>
      <c r="K758" s="58">
        <v>0</v>
      </c>
      <c r="L758" s="58">
        <v>0</v>
      </c>
      <c r="M758" s="58">
        <v>0</v>
      </c>
      <c r="N758" s="58">
        <v>300</v>
      </c>
      <c r="O758" s="58">
        <v>0</v>
      </c>
      <c r="P758" s="58">
        <v>0</v>
      </c>
      <c r="Q758" s="58">
        <f>IFERROR(INDEX(怪物属性参数!AD:AD,MATCH(主线怪物!E758,怪物属性参数!Q:Q,0)),IF(MOD(A758,2)=0,1303015,1301001))</f>
        <v>1301001</v>
      </c>
      <c r="R758" s="15"/>
      <c r="S758" s="58" t="str">
        <f t="shared" si="49"/>
        <v>0</v>
      </c>
      <c r="T758" s="58" t="str">
        <f>IFERROR(INDEX(怪物属性参数!AA:AA,MATCH(主线怪物!E758,怪物属性参数!Q:Q,0)),"0")</f>
        <v>0</v>
      </c>
      <c r="U758" s="58" t="str">
        <f>IFERROR(INDEX(怪物属性参数!AB:AB,MATCH(主线怪物!E758,怪物属性参数!Q:Q,0)),"999")</f>
        <v>999</v>
      </c>
      <c r="V758" s="58" t="str">
        <f>IFERROR(INDEX(怪物属性参数!AC:AC,MATCH(主线怪物!E758,怪物属性参数!Q:Q,0)),"0")</f>
        <v>0</v>
      </c>
      <c r="W758" s="58" t="str">
        <f t="shared" si="50"/>
        <v>常服曹焱兵</v>
      </c>
    </row>
    <row r="759" spans="1:23" ht="16.5" x14ac:dyDescent="0.2">
      <c r="A759" s="58">
        <f t="shared" si="51"/>
        <v>10756</v>
      </c>
      <c r="B759" s="58">
        <v>5</v>
      </c>
      <c r="C759" s="58">
        <f t="shared" si="52"/>
        <v>6</v>
      </c>
      <c r="D759" s="58" t="s">
        <v>38</v>
      </c>
      <c r="E759" s="58" t="str">
        <f>HLOOKUP(D759,主线关卡!$H:$M,MATCH(B759&amp;C759,主线关卡!$A:$A,0),FALSE)</f>
        <v/>
      </c>
      <c r="F759" s="58">
        <f>INDEX(主线关卡!D:D,MATCH(主线怪物!B759&amp;主线怪物!C759,主线关卡!A:A,0))</f>
        <v>51</v>
      </c>
      <c r="G759" s="58">
        <f>INDEX(怪物基础属性模板!B:B,MATCH(主线怪物!$F759,怪物基础属性模板!$A:$A,0))*IFERROR(INDEX(怪物属性参数!R:R,MATCH(主线怪物!E759,怪物属性参数!Q:Q,0)),1)</f>
        <v>1152</v>
      </c>
      <c r="H759" s="58">
        <f>INDEX(怪物基础属性模板!C:C,MATCH(主线怪物!$F759,怪物基础属性模板!$A:$A,0))*IFERROR(INDEX(怪物属性参数!R:R,MATCH(主线怪物!E759,怪物属性参数!R:R,0)),1)</f>
        <v>524</v>
      </c>
      <c r="I759" s="58">
        <f>INT(INDEX(怪物基础属性模板!D:D,MATCH(主线怪物!$F759,怪物基础属性模板!$A:$A,0))*IFERROR(INDEX(怪物属性参数!R:R,MATCH(主线怪物!E759,怪物属性参数!S:S,0)),1)*INDEX(主线关卡!E:E,MATCH(主线怪物!B759&amp;主线怪物!C759,主线关卡!A:A,0)))</f>
        <v>6260</v>
      </c>
      <c r="J759" s="58">
        <v>0</v>
      </c>
      <c r="K759" s="58">
        <v>0</v>
      </c>
      <c r="L759" s="58">
        <v>0</v>
      </c>
      <c r="M759" s="58">
        <v>0</v>
      </c>
      <c r="N759" s="58">
        <v>300</v>
      </c>
      <c r="O759" s="58">
        <v>0</v>
      </c>
      <c r="P759" s="58">
        <v>0</v>
      </c>
      <c r="Q759" s="58">
        <f>IFERROR(INDEX(怪物属性参数!AD:AD,MATCH(主线怪物!E759,怪物属性参数!Q:Q,0)),IF(MOD(A759,2)=0,1303015,1301001))</f>
        <v>1303015</v>
      </c>
      <c r="R759" s="15"/>
      <c r="S759" s="58" t="str">
        <f t="shared" si="49"/>
        <v>0</v>
      </c>
      <c r="T759" s="58" t="str">
        <f>IFERROR(INDEX(怪物属性参数!AA:AA,MATCH(主线怪物!E759,怪物属性参数!Q:Q,0)),"0")</f>
        <v>0</v>
      </c>
      <c r="U759" s="58" t="str">
        <f>IFERROR(INDEX(怪物属性参数!AB:AB,MATCH(主线怪物!E759,怪物属性参数!Q:Q,0)),"999")</f>
        <v>999</v>
      </c>
      <c r="V759" s="58" t="str">
        <f>IFERROR(INDEX(怪物属性参数!AC:AC,MATCH(主线怪物!E759,怪物属性参数!Q:Q,0)),"0")</f>
        <v>0</v>
      </c>
      <c r="W759" s="58" t="str">
        <f t="shared" si="50"/>
        <v>于禁</v>
      </c>
    </row>
    <row r="760" spans="1:23" ht="16.5" x14ac:dyDescent="0.2">
      <c r="A760" s="58">
        <f t="shared" si="51"/>
        <v>10757</v>
      </c>
      <c r="B760" s="58">
        <v>5</v>
      </c>
      <c r="C760" s="58">
        <f t="shared" si="52"/>
        <v>7</v>
      </c>
      <c r="D760" s="58" t="s">
        <v>39</v>
      </c>
      <c r="E760" s="58" t="str">
        <f>HLOOKUP(D760,主线关卡!$H:$M,MATCH(B760&amp;C760,主线关卡!$A:$A,0),FALSE)</f>
        <v>战斗夏玲</v>
      </c>
      <c r="F760" s="58">
        <f>INDEX(主线关卡!D:D,MATCH(主线怪物!B760&amp;主线怪物!C760,主线关卡!A:A,0))</f>
        <v>52</v>
      </c>
      <c r="G760" s="58">
        <f>INDEX(怪物基础属性模板!B:B,MATCH(主线怪物!$F760,怪物基础属性模板!$A:$A,0))*IFERROR(INDEX(怪物属性参数!R:R,MATCH(主线怪物!E760,怪物属性参数!Q:Q,0)),1)</f>
        <v>1182</v>
      </c>
      <c r="H760" s="58">
        <f>INDEX(怪物基础属性模板!C:C,MATCH(主线怪物!$F760,怪物基础属性模板!$A:$A,0))*IFERROR(INDEX(怪物属性参数!R:R,MATCH(主线怪物!E760,怪物属性参数!R:R,0)),1)</f>
        <v>539</v>
      </c>
      <c r="I760" s="58">
        <f>INT(INDEX(怪物基础属性模板!D:D,MATCH(主线怪物!$F760,怪物基础属性模板!$A:$A,0))*IFERROR(INDEX(怪物属性参数!R:R,MATCH(主线怪物!E760,怪物属性参数!S:S,0)),1)*INDEX(主线关卡!E:E,MATCH(主线怪物!B760&amp;主线怪物!C760,主线关卡!A:A,0)))</f>
        <v>6410</v>
      </c>
      <c r="J760" s="58">
        <v>0</v>
      </c>
      <c r="K760" s="58">
        <v>0</v>
      </c>
      <c r="L760" s="58">
        <v>0</v>
      </c>
      <c r="M760" s="58">
        <v>0</v>
      </c>
      <c r="N760" s="58">
        <v>300</v>
      </c>
      <c r="O760" s="58">
        <v>0</v>
      </c>
      <c r="P760" s="58">
        <v>0</v>
      </c>
      <c r="Q760" s="58" t="str">
        <f>IFERROR(INDEX(怪物属性参数!AD:AD,MATCH(主线怪物!E760,怪物属性参数!Q:Q,0)),IF(MOD(A760,2)=0,1303015,1301001))</f>
        <v>1301003#1302003</v>
      </c>
      <c r="R760" s="15"/>
      <c r="S760" s="58">
        <f t="shared" si="49"/>
        <v>10758</v>
      </c>
      <c r="T760" s="58">
        <f>IFERROR(INDEX(怪物属性参数!AA:AA,MATCH(主线怪物!E760,怪物属性参数!Q:Q,0)),"0")</f>
        <v>0</v>
      </c>
      <c r="U760" s="58">
        <f>IFERROR(INDEX(怪物属性参数!AB:AB,MATCH(主线怪物!E760,怪物属性参数!Q:Q,0)),"999")</f>
        <v>999</v>
      </c>
      <c r="V760" s="58">
        <f>IFERROR(INDEX(怪物属性参数!AC:AC,MATCH(主线怪物!E760,怪物属性参数!Q:Q,0)),"0")</f>
        <v>0</v>
      </c>
      <c r="W760" s="58" t="str">
        <f t="shared" si="50"/>
        <v>战斗夏玲</v>
      </c>
    </row>
    <row r="761" spans="1:23" ht="16.5" x14ac:dyDescent="0.2">
      <c r="A761" s="58">
        <f t="shared" si="51"/>
        <v>10758</v>
      </c>
      <c r="B761" s="58">
        <v>5</v>
      </c>
      <c r="C761" s="58">
        <f t="shared" si="52"/>
        <v>7</v>
      </c>
      <c r="D761" s="58" t="s">
        <v>36</v>
      </c>
      <c r="E761" s="58" t="str">
        <f>HLOOKUP(D761,主线关卡!$H:$M,MATCH(B761&amp;C761,主线关卡!$A:$A,0),FALSE)</f>
        <v>李轩辕</v>
      </c>
      <c r="F761" s="58">
        <f>INDEX(主线关卡!D:D,MATCH(主线怪物!B761&amp;主线怪物!C761,主线关卡!A:A,0))</f>
        <v>52</v>
      </c>
      <c r="G761" s="58">
        <f>INDEX(怪物基础属性模板!B:B,MATCH(主线怪物!$F761,怪物基础属性模板!$A:$A,0))*IFERROR(INDEX(怪物属性参数!R:R,MATCH(主线怪物!E761,怪物属性参数!Q:Q,0)),1)</f>
        <v>1182</v>
      </c>
      <c r="H761" s="58">
        <f>INDEX(怪物基础属性模板!C:C,MATCH(主线怪物!$F761,怪物基础属性模板!$A:$A,0))*IFERROR(INDEX(怪物属性参数!R:R,MATCH(主线怪物!E761,怪物属性参数!R:R,0)),1)</f>
        <v>539</v>
      </c>
      <c r="I761" s="58">
        <f>INT(INDEX(怪物基础属性模板!D:D,MATCH(主线怪物!$F761,怪物基础属性模板!$A:$A,0))*IFERROR(INDEX(怪物属性参数!R:R,MATCH(主线怪物!E761,怪物属性参数!S:S,0)),1)*INDEX(主线关卡!E:E,MATCH(主线怪物!B761&amp;主线怪物!C761,主线关卡!A:A,0)))</f>
        <v>6410</v>
      </c>
      <c r="J761" s="58">
        <v>0</v>
      </c>
      <c r="K761" s="58">
        <v>0</v>
      </c>
      <c r="L761" s="58">
        <v>0</v>
      </c>
      <c r="M761" s="58">
        <v>0</v>
      </c>
      <c r="N761" s="58">
        <v>300</v>
      </c>
      <c r="O761" s="58">
        <v>0</v>
      </c>
      <c r="P761" s="58">
        <v>0</v>
      </c>
      <c r="Q761" s="58">
        <f>IFERROR(INDEX(怪物属性参数!AD:AD,MATCH(主线怪物!E761,怪物属性参数!Q:Q,0)),IF(MOD(A761,2)=0,1303015,1301001))</f>
        <v>1303005</v>
      </c>
      <c r="R761" s="15"/>
      <c r="S761" s="58" t="str">
        <f t="shared" si="49"/>
        <v>0</v>
      </c>
      <c r="T761" s="58">
        <f>IFERROR(INDEX(怪物属性参数!AA:AA,MATCH(主线怪物!E761,怪物属性参数!Q:Q,0)),"0")</f>
        <v>2</v>
      </c>
      <c r="U761" s="58">
        <f>IFERROR(INDEX(怪物属性参数!AB:AB,MATCH(主线怪物!E761,怪物属性参数!Q:Q,0)),"999")</f>
        <v>999</v>
      </c>
      <c r="V761" s="58">
        <f>IFERROR(INDEX(怪物属性参数!AC:AC,MATCH(主线怪物!E761,怪物属性参数!Q:Q,0)),"0")</f>
        <v>3</v>
      </c>
      <c r="W761" s="58" t="str">
        <f t="shared" si="50"/>
        <v>李轩辕</v>
      </c>
    </row>
    <row r="762" spans="1:23" ht="16.5" x14ac:dyDescent="0.2">
      <c r="A762" s="58">
        <f t="shared" si="51"/>
        <v>10759</v>
      </c>
      <c r="B762" s="58">
        <v>5</v>
      </c>
      <c r="C762" s="58">
        <f t="shared" si="52"/>
        <v>7</v>
      </c>
      <c r="D762" s="58" t="s">
        <v>40</v>
      </c>
      <c r="E762" s="58" t="str">
        <f>HLOOKUP(D762,主线关卡!$H:$M,MATCH(B762&amp;C762,主线关卡!$A:$A,0),FALSE)</f>
        <v>阎风吒</v>
      </c>
      <c r="F762" s="58">
        <f>INDEX(主线关卡!D:D,MATCH(主线怪物!B762&amp;主线怪物!C762,主线关卡!A:A,0))</f>
        <v>52</v>
      </c>
      <c r="G762" s="58">
        <f>INDEX(怪物基础属性模板!B:B,MATCH(主线怪物!$F762,怪物基础属性模板!$A:$A,0))*IFERROR(INDEX(怪物属性参数!R:R,MATCH(主线怪物!E762,怪物属性参数!Q:Q,0)),1)</f>
        <v>1182</v>
      </c>
      <c r="H762" s="58">
        <f>INDEX(怪物基础属性模板!C:C,MATCH(主线怪物!$F762,怪物基础属性模板!$A:$A,0))*IFERROR(INDEX(怪物属性参数!R:R,MATCH(主线怪物!E762,怪物属性参数!R:R,0)),1)</f>
        <v>539</v>
      </c>
      <c r="I762" s="58">
        <f>INT(INDEX(怪物基础属性模板!D:D,MATCH(主线怪物!$F762,怪物基础属性模板!$A:$A,0))*IFERROR(INDEX(怪物属性参数!R:R,MATCH(主线怪物!E762,怪物属性参数!S:S,0)),1)*INDEX(主线关卡!E:E,MATCH(主线怪物!B762&amp;主线怪物!C762,主线关卡!A:A,0)))</f>
        <v>6410</v>
      </c>
      <c r="J762" s="58">
        <v>0</v>
      </c>
      <c r="K762" s="58">
        <v>0</v>
      </c>
      <c r="L762" s="58">
        <v>0</v>
      </c>
      <c r="M762" s="58">
        <v>0</v>
      </c>
      <c r="N762" s="58">
        <v>300</v>
      </c>
      <c r="O762" s="58">
        <v>0</v>
      </c>
      <c r="P762" s="58">
        <v>0</v>
      </c>
      <c r="Q762" s="58" t="str">
        <f>IFERROR(INDEX(怪物属性参数!AD:AD,MATCH(主线怪物!E762,怪物属性参数!Q:Q,0)),IF(MOD(A762,2)=0,1303015,1301001))</f>
        <v>1301011#1302011</v>
      </c>
      <c r="R762" s="15"/>
      <c r="S762" s="58">
        <f t="shared" si="49"/>
        <v>10760</v>
      </c>
      <c r="T762" s="58">
        <f>IFERROR(INDEX(怪物属性参数!AA:AA,MATCH(主线怪物!E762,怪物属性参数!Q:Q,0)),"0")</f>
        <v>0</v>
      </c>
      <c r="U762" s="58">
        <f>IFERROR(INDEX(怪物属性参数!AB:AB,MATCH(主线怪物!E762,怪物属性参数!Q:Q,0)),"999")</f>
        <v>999</v>
      </c>
      <c r="V762" s="58">
        <f>IFERROR(INDEX(怪物属性参数!AC:AC,MATCH(主线怪物!E762,怪物属性参数!Q:Q,0)),"0")</f>
        <v>0</v>
      </c>
      <c r="W762" s="58" t="str">
        <f t="shared" si="50"/>
        <v>阎风吒</v>
      </c>
    </row>
    <row r="763" spans="1:23" ht="16.5" x14ac:dyDescent="0.2">
      <c r="A763" s="58">
        <f t="shared" si="51"/>
        <v>10760</v>
      </c>
      <c r="B763" s="58">
        <v>5</v>
      </c>
      <c r="C763" s="58">
        <f t="shared" si="52"/>
        <v>7</v>
      </c>
      <c r="D763" s="58" t="s">
        <v>37</v>
      </c>
      <c r="E763" s="58" t="str">
        <f>HLOOKUP(D763,主线关卡!$H:$M,MATCH(B763&amp;C763,主线关卡!$A:$A,0),FALSE)</f>
        <v>飞廉</v>
      </c>
      <c r="F763" s="58">
        <f>INDEX(主线关卡!D:D,MATCH(主线怪物!B763&amp;主线怪物!C763,主线关卡!A:A,0))</f>
        <v>52</v>
      </c>
      <c r="G763" s="58">
        <f>INDEX(怪物基础属性模板!B:B,MATCH(主线怪物!$F763,怪物基础属性模板!$A:$A,0))*IFERROR(INDEX(怪物属性参数!R:R,MATCH(主线怪物!E763,怪物属性参数!Q:Q,0)),1)</f>
        <v>1182</v>
      </c>
      <c r="H763" s="58">
        <f>INDEX(怪物基础属性模板!C:C,MATCH(主线怪物!$F763,怪物基础属性模板!$A:$A,0))*IFERROR(INDEX(怪物属性参数!R:R,MATCH(主线怪物!E763,怪物属性参数!R:R,0)),1)</f>
        <v>539</v>
      </c>
      <c r="I763" s="58">
        <f>INT(INDEX(怪物基础属性模板!D:D,MATCH(主线怪物!$F763,怪物基础属性模板!$A:$A,0))*IFERROR(INDEX(怪物属性参数!R:R,MATCH(主线怪物!E763,怪物属性参数!S:S,0)),1)*INDEX(主线关卡!E:E,MATCH(主线怪物!B763&amp;主线怪物!C763,主线关卡!A:A,0)))</f>
        <v>6410</v>
      </c>
      <c r="J763" s="58">
        <v>0</v>
      </c>
      <c r="K763" s="58">
        <v>0</v>
      </c>
      <c r="L763" s="58">
        <v>0</v>
      </c>
      <c r="M763" s="58">
        <v>0</v>
      </c>
      <c r="N763" s="58">
        <v>300</v>
      </c>
      <c r="O763" s="58">
        <v>0</v>
      </c>
      <c r="P763" s="58">
        <v>0</v>
      </c>
      <c r="Q763" s="58">
        <f>IFERROR(INDEX(怪物属性参数!AD:AD,MATCH(主线怪物!E763,怪物属性参数!Q:Q,0)),IF(MOD(A763,2)=0,1303015,1301001))</f>
        <v>1303017</v>
      </c>
      <c r="R763" s="15"/>
      <c r="S763" s="58" t="str">
        <f t="shared" si="49"/>
        <v>0</v>
      </c>
      <c r="T763" s="58">
        <f>IFERROR(INDEX(怪物属性参数!AA:AA,MATCH(主线怪物!E763,怪物属性参数!Q:Q,0)),"0")</f>
        <v>4</v>
      </c>
      <c r="U763" s="58">
        <f>IFERROR(INDEX(怪物属性参数!AB:AB,MATCH(主线怪物!E763,怪物属性参数!Q:Q,0)),"999")</f>
        <v>999</v>
      </c>
      <c r="V763" s="58">
        <f>IFERROR(INDEX(怪物属性参数!AC:AC,MATCH(主线怪物!E763,怪物属性参数!Q:Q,0)),"0")</f>
        <v>2</v>
      </c>
      <c r="W763" s="58" t="str">
        <f t="shared" si="50"/>
        <v>飞廉</v>
      </c>
    </row>
    <row r="764" spans="1:23" ht="16.5" x14ac:dyDescent="0.2">
      <c r="A764" s="58">
        <f t="shared" si="51"/>
        <v>10761</v>
      </c>
      <c r="B764" s="58">
        <v>5</v>
      </c>
      <c r="C764" s="58">
        <f t="shared" si="52"/>
        <v>7</v>
      </c>
      <c r="D764" s="58" t="s">
        <v>41</v>
      </c>
      <c r="E764" s="58" t="str">
        <f>HLOOKUP(D764,主线关卡!$H:$M,MATCH(B764&amp;C764,主线关卡!$A:$A,0),FALSE)</f>
        <v>常服曹焱兵</v>
      </c>
      <c r="F764" s="58">
        <f>INDEX(主线关卡!D:D,MATCH(主线怪物!B764&amp;主线怪物!C764,主线关卡!A:A,0))</f>
        <v>52</v>
      </c>
      <c r="G764" s="58">
        <f>INDEX(怪物基础属性模板!B:B,MATCH(主线怪物!$F764,怪物基础属性模板!$A:$A,0))*IFERROR(INDEX(怪物属性参数!R:R,MATCH(主线怪物!E764,怪物属性参数!Q:Q,0)),1)</f>
        <v>1182</v>
      </c>
      <c r="H764" s="58">
        <f>INDEX(怪物基础属性模板!C:C,MATCH(主线怪物!$F764,怪物基础属性模板!$A:$A,0))*IFERROR(INDEX(怪物属性参数!R:R,MATCH(主线怪物!E764,怪物属性参数!R:R,0)),1)</f>
        <v>539</v>
      </c>
      <c r="I764" s="58">
        <f>INT(INDEX(怪物基础属性模板!D:D,MATCH(主线怪物!$F764,怪物基础属性模板!$A:$A,0))*IFERROR(INDEX(怪物属性参数!R:R,MATCH(主线怪物!E764,怪物属性参数!S:S,0)),1)*INDEX(主线关卡!E:E,MATCH(主线怪物!B764&amp;主线怪物!C764,主线关卡!A:A,0)))</f>
        <v>6410</v>
      </c>
      <c r="J764" s="58">
        <v>0</v>
      </c>
      <c r="K764" s="58">
        <v>0</v>
      </c>
      <c r="L764" s="58">
        <v>0</v>
      </c>
      <c r="M764" s="58">
        <v>0</v>
      </c>
      <c r="N764" s="58">
        <v>300</v>
      </c>
      <c r="O764" s="58">
        <v>0</v>
      </c>
      <c r="P764" s="58">
        <v>0</v>
      </c>
      <c r="Q764" s="58" t="str">
        <f>IFERROR(INDEX(怪物属性参数!AD:AD,MATCH(主线怪物!E764,怪物属性参数!Q:Q,0)),IF(MOD(A764,2)=0,1303015,1301001))</f>
        <v>1301001#1302001</v>
      </c>
      <c r="R764" s="15"/>
      <c r="S764" s="58">
        <f t="shared" si="49"/>
        <v>10762</v>
      </c>
      <c r="T764" s="58">
        <f>IFERROR(INDEX(怪物属性参数!AA:AA,MATCH(主线怪物!E764,怪物属性参数!Q:Q,0)),"0")</f>
        <v>0</v>
      </c>
      <c r="U764" s="58">
        <f>IFERROR(INDEX(怪物属性参数!AB:AB,MATCH(主线怪物!E764,怪物属性参数!Q:Q,0)),"999")</f>
        <v>999</v>
      </c>
      <c r="V764" s="58">
        <f>IFERROR(INDEX(怪物属性参数!AC:AC,MATCH(主线怪物!E764,怪物属性参数!Q:Q,0)),"0")</f>
        <v>0</v>
      </c>
      <c r="W764" s="58" t="str">
        <f t="shared" si="50"/>
        <v>常服曹焱兵</v>
      </c>
    </row>
    <row r="765" spans="1:23" ht="16.5" x14ac:dyDescent="0.2">
      <c r="A765" s="58">
        <f t="shared" si="51"/>
        <v>10762</v>
      </c>
      <c r="B765" s="58">
        <v>5</v>
      </c>
      <c r="C765" s="58">
        <f t="shared" si="52"/>
        <v>7</v>
      </c>
      <c r="D765" s="58" t="s">
        <v>38</v>
      </c>
      <c r="E765" s="58" t="str">
        <f>HLOOKUP(D765,主线关卡!$H:$M,MATCH(B765&amp;C765,主线关卡!$A:$A,0),FALSE)</f>
        <v>许褚</v>
      </c>
      <c r="F765" s="58">
        <f>INDEX(主线关卡!D:D,MATCH(主线怪物!B765&amp;主线怪物!C765,主线关卡!A:A,0))</f>
        <v>52</v>
      </c>
      <c r="G765" s="58">
        <f>INDEX(怪物基础属性模板!B:B,MATCH(主线怪物!$F765,怪物基础属性模板!$A:$A,0))*IFERROR(INDEX(怪物属性参数!R:R,MATCH(主线怪物!E765,怪物属性参数!Q:Q,0)),1)</f>
        <v>1182</v>
      </c>
      <c r="H765" s="58">
        <f>INDEX(怪物基础属性模板!C:C,MATCH(主线怪物!$F765,怪物基础属性模板!$A:$A,0))*IFERROR(INDEX(怪物属性参数!R:R,MATCH(主线怪物!E765,怪物属性参数!R:R,0)),1)</f>
        <v>539</v>
      </c>
      <c r="I765" s="58">
        <f>INT(INDEX(怪物基础属性模板!D:D,MATCH(主线怪物!$F765,怪物基础属性模板!$A:$A,0))*IFERROR(INDEX(怪物属性参数!R:R,MATCH(主线怪物!E765,怪物属性参数!S:S,0)),1)*INDEX(主线关卡!E:E,MATCH(主线怪物!B765&amp;主线怪物!C765,主线关卡!A:A,0)))</f>
        <v>6410</v>
      </c>
      <c r="J765" s="58">
        <v>0</v>
      </c>
      <c r="K765" s="58">
        <v>0</v>
      </c>
      <c r="L765" s="58">
        <v>0</v>
      </c>
      <c r="M765" s="58">
        <v>0</v>
      </c>
      <c r="N765" s="58">
        <v>300</v>
      </c>
      <c r="O765" s="58">
        <v>0</v>
      </c>
      <c r="P765" s="58">
        <v>0</v>
      </c>
      <c r="Q765" s="58">
        <f>IFERROR(INDEX(怪物属性参数!AD:AD,MATCH(主线怪物!E765,怪物属性参数!Q:Q,0)),IF(MOD(A765,2)=0,1303015,1301001))</f>
        <v>1303002</v>
      </c>
      <c r="R765" s="15"/>
      <c r="S765" s="58" t="str">
        <f t="shared" si="49"/>
        <v>0</v>
      </c>
      <c r="T765" s="58">
        <f>IFERROR(INDEX(怪物属性参数!AA:AA,MATCH(主线怪物!E765,怪物属性参数!Q:Q,0)),"0")</f>
        <v>4</v>
      </c>
      <c r="U765" s="58">
        <f>IFERROR(INDEX(怪物属性参数!AB:AB,MATCH(主线怪物!E765,怪物属性参数!Q:Q,0)),"999")</f>
        <v>999</v>
      </c>
      <c r="V765" s="58">
        <f>IFERROR(INDEX(怪物属性参数!AC:AC,MATCH(主线怪物!E765,怪物属性参数!Q:Q,0)),"0")</f>
        <v>1</v>
      </c>
      <c r="W765" s="58" t="str">
        <f t="shared" si="50"/>
        <v>许褚</v>
      </c>
    </row>
    <row r="766" spans="1:23" ht="16.5" x14ac:dyDescent="0.2">
      <c r="A766" s="58">
        <f t="shared" si="51"/>
        <v>10763</v>
      </c>
      <c r="B766" s="58">
        <v>5</v>
      </c>
      <c r="C766" s="58">
        <f t="shared" si="52"/>
        <v>8</v>
      </c>
      <c r="D766" s="58" t="s">
        <v>39</v>
      </c>
      <c r="E766" s="58" t="str">
        <f>HLOOKUP(D766,主线关卡!$H:$M,MATCH(B766&amp;C766,主线关卡!$A:$A,0),FALSE)</f>
        <v>战斗夏玲</v>
      </c>
      <c r="F766" s="58">
        <f>INDEX(主线关卡!D:D,MATCH(主线怪物!B766&amp;主线怪物!C766,主线关卡!A:A,0))</f>
        <v>53</v>
      </c>
      <c r="G766" s="58">
        <f>INDEX(怪物基础属性模板!B:B,MATCH(主线怪物!$F766,怪物基础属性模板!$A:$A,0))*IFERROR(INDEX(怪物属性参数!R:R,MATCH(主线怪物!E766,怪物属性参数!Q:Q,0)),1)</f>
        <v>1212</v>
      </c>
      <c r="H766" s="58">
        <f>INDEX(怪物基础属性模板!C:C,MATCH(主线怪物!$F766,怪物基础属性模板!$A:$A,0))*IFERROR(INDEX(怪物属性参数!R:R,MATCH(主线怪物!E766,怪物属性参数!R:R,0)),1)</f>
        <v>554</v>
      </c>
      <c r="I766" s="58">
        <f>INT(INDEX(怪物基础属性模板!D:D,MATCH(主线怪物!$F766,怪物基础属性模板!$A:$A,0))*IFERROR(INDEX(怪物属性参数!R:R,MATCH(主线怪物!E766,怪物属性参数!S:S,0)),1)*INDEX(主线关卡!E:E,MATCH(主线怪物!B766&amp;主线怪物!C766,主线关卡!A:A,0)))</f>
        <v>6560</v>
      </c>
      <c r="J766" s="58">
        <v>0</v>
      </c>
      <c r="K766" s="58">
        <v>0</v>
      </c>
      <c r="L766" s="58">
        <v>0</v>
      </c>
      <c r="M766" s="58">
        <v>0</v>
      </c>
      <c r="N766" s="58">
        <v>300</v>
      </c>
      <c r="O766" s="58">
        <v>0</v>
      </c>
      <c r="P766" s="58">
        <v>0</v>
      </c>
      <c r="Q766" s="58" t="str">
        <f>IFERROR(INDEX(怪物属性参数!AD:AD,MATCH(主线怪物!E766,怪物属性参数!Q:Q,0)),IF(MOD(A766,2)=0,1303015,1301001))</f>
        <v>1301003#1302003</v>
      </c>
      <c r="R766" s="15"/>
      <c r="S766" s="58">
        <f t="shared" si="49"/>
        <v>10764</v>
      </c>
      <c r="T766" s="58">
        <f>IFERROR(INDEX(怪物属性参数!AA:AA,MATCH(主线怪物!E766,怪物属性参数!Q:Q,0)),"0")</f>
        <v>0</v>
      </c>
      <c r="U766" s="58">
        <f>IFERROR(INDEX(怪物属性参数!AB:AB,MATCH(主线怪物!E766,怪物属性参数!Q:Q,0)),"999")</f>
        <v>999</v>
      </c>
      <c r="V766" s="58">
        <f>IFERROR(INDEX(怪物属性参数!AC:AC,MATCH(主线怪物!E766,怪物属性参数!Q:Q,0)),"0")</f>
        <v>0</v>
      </c>
      <c r="W766" s="58" t="str">
        <f t="shared" si="50"/>
        <v>战斗夏玲</v>
      </c>
    </row>
    <row r="767" spans="1:23" ht="16.5" x14ac:dyDescent="0.2">
      <c r="A767" s="58">
        <f t="shared" si="51"/>
        <v>10764</v>
      </c>
      <c r="B767" s="58">
        <v>5</v>
      </c>
      <c r="C767" s="58">
        <f t="shared" si="52"/>
        <v>8</v>
      </c>
      <c r="D767" s="58" t="s">
        <v>36</v>
      </c>
      <c r="E767" s="58" t="str">
        <f>HLOOKUP(D767,主线关卡!$H:$M,MATCH(B767&amp;C767,主线关卡!$A:$A,0),FALSE)</f>
        <v>李轩辕</v>
      </c>
      <c r="F767" s="58">
        <f>INDEX(主线关卡!D:D,MATCH(主线怪物!B767&amp;主线怪物!C767,主线关卡!A:A,0))</f>
        <v>53</v>
      </c>
      <c r="G767" s="58">
        <f>INDEX(怪物基础属性模板!B:B,MATCH(主线怪物!$F767,怪物基础属性模板!$A:$A,0))*IFERROR(INDEX(怪物属性参数!R:R,MATCH(主线怪物!E767,怪物属性参数!Q:Q,0)),1)</f>
        <v>1212</v>
      </c>
      <c r="H767" s="58">
        <f>INDEX(怪物基础属性模板!C:C,MATCH(主线怪物!$F767,怪物基础属性模板!$A:$A,0))*IFERROR(INDEX(怪物属性参数!R:R,MATCH(主线怪物!E767,怪物属性参数!R:R,0)),1)</f>
        <v>554</v>
      </c>
      <c r="I767" s="58">
        <f>INT(INDEX(怪物基础属性模板!D:D,MATCH(主线怪物!$F767,怪物基础属性模板!$A:$A,0))*IFERROR(INDEX(怪物属性参数!R:R,MATCH(主线怪物!E767,怪物属性参数!S:S,0)),1)*INDEX(主线关卡!E:E,MATCH(主线怪物!B767&amp;主线怪物!C767,主线关卡!A:A,0)))</f>
        <v>6560</v>
      </c>
      <c r="J767" s="58">
        <v>0</v>
      </c>
      <c r="K767" s="58">
        <v>0</v>
      </c>
      <c r="L767" s="58">
        <v>0</v>
      </c>
      <c r="M767" s="58">
        <v>0</v>
      </c>
      <c r="N767" s="58">
        <v>300</v>
      </c>
      <c r="O767" s="58">
        <v>0</v>
      </c>
      <c r="P767" s="58">
        <v>0</v>
      </c>
      <c r="Q767" s="58">
        <f>IFERROR(INDEX(怪物属性参数!AD:AD,MATCH(主线怪物!E767,怪物属性参数!Q:Q,0)),IF(MOD(A767,2)=0,1303015,1301001))</f>
        <v>1303005</v>
      </c>
      <c r="R767" s="15"/>
      <c r="S767" s="58" t="str">
        <f t="shared" si="49"/>
        <v>0</v>
      </c>
      <c r="T767" s="58">
        <f>IFERROR(INDEX(怪物属性参数!AA:AA,MATCH(主线怪物!E767,怪物属性参数!Q:Q,0)),"0")</f>
        <v>2</v>
      </c>
      <c r="U767" s="58">
        <f>IFERROR(INDEX(怪物属性参数!AB:AB,MATCH(主线怪物!E767,怪物属性参数!Q:Q,0)),"999")</f>
        <v>999</v>
      </c>
      <c r="V767" s="58">
        <f>IFERROR(INDEX(怪物属性参数!AC:AC,MATCH(主线怪物!E767,怪物属性参数!Q:Q,0)),"0")</f>
        <v>3</v>
      </c>
      <c r="W767" s="58" t="str">
        <f t="shared" si="50"/>
        <v>李轩辕</v>
      </c>
    </row>
    <row r="768" spans="1:23" ht="16.5" x14ac:dyDescent="0.2">
      <c r="A768" s="58">
        <f t="shared" si="51"/>
        <v>10765</v>
      </c>
      <c r="B768" s="58">
        <v>5</v>
      </c>
      <c r="C768" s="58">
        <f t="shared" si="52"/>
        <v>8</v>
      </c>
      <c r="D768" s="58" t="s">
        <v>40</v>
      </c>
      <c r="E768" s="58" t="str">
        <f>HLOOKUP(D768,主线关卡!$H:$M,MATCH(B768&amp;C768,主线关卡!$A:$A,0),FALSE)</f>
        <v>刘羽禅</v>
      </c>
      <c r="F768" s="58">
        <f>INDEX(主线关卡!D:D,MATCH(主线怪物!B768&amp;主线怪物!C768,主线关卡!A:A,0))</f>
        <v>53</v>
      </c>
      <c r="G768" s="58">
        <f>INDEX(怪物基础属性模板!B:B,MATCH(主线怪物!$F768,怪物基础属性模板!$A:$A,0))*IFERROR(INDEX(怪物属性参数!R:R,MATCH(主线怪物!E768,怪物属性参数!Q:Q,0)),1)</f>
        <v>1212</v>
      </c>
      <c r="H768" s="58">
        <f>INDEX(怪物基础属性模板!C:C,MATCH(主线怪物!$F768,怪物基础属性模板!$A:$A,0))*IFERROR(INDEX(怪物属性参数!R:R,MATCH(主线怪物!E768,怪物属性参数!R:R,0)),1)</f>
        <v>554</v>
      </c>
      <c r="I768" s="58">
        <f>INT(INDEX(怪物基础属性模板!D:D,MATCH(主线怪物!$F768,怪物基础属性模板!$A:$A,0))*IFERROR(INDEX(怪物属性参数!R:R,MATCH(主线怪物!E768,怪物属性参数!S:S,0)),1)*INDEX(主线关卡!E:E,MATCH(主线怪物!B768&amp;主线怪物!C768,主线关卡!A:A,0)))</f>
        <v>6560</v>
      </c>
      <c r="J768" s="58">
        <v>0</v>
      </c>
      <c r="K768" s="58">
        <v>0</v>
      </c>
      <c r="L768" s="58">
        <v>0</v>
      </c>
      <c r="M768" s="58">
        <v>0</v>
      </c>
      <c r="N768" s="58">
        <v>300</v>
      </c>
      <c r="O768" s="58">
        <v>0</v>
      </c>
      <c r="P768" s="58">
        <v>0</v>
      </c>
      <c r="Q768" s="58" t="str">
        <f>IFERROR(INDEX(怪物属性参数!AD:AD,MATCH(主线怪物!E768,怪物属性参数!Q:Q,0)),IF(MOD(A768,2)=0,1303015,1301001))</f>
        <v>1301005#1302005</v>
      </c>
      <c r="R768" s="15"/>
      <c r="S768" s="58">
        <f t="shared" si="49"/>
        <v>10766</v>
      </c>
      <c r="T768" s="58">
        <f>IFERROR(INDEX(怪物属性参数!AA:AA,MATCH(主线怪物!E768,怪物属性参数!Q:Q,0)),"0")</f>
        <v>0</v>
      </c>
      <c r="U768" s="58">
        <f>IFERROR(INDEX(怪物属性参数!AB:AB,MATCH(主线怪物!E768,怪物属性参数!Q:Q,0)),"999")</f>
        <v>999</v>
      </c>
      <c r="V768" s="58">
        <f>IFERROR(INDEX(怪物属性参数!AC:AC,MATCH(主线怪物!E768,怪物属性参数!Q:Q,0)),"0")</f>
        <v>0</v>
      </c>
      <c r="W768" s="58" t="str">
        <f t="shared" si="50"/>
        <v>刘羽禅</v>
      </c>
    </row>
    <row r="769" spans="1:23" ht="16.5" x14ac:dyDescent="0.2">
      <c r="A769" s="58">
        <f t="shared" si="51"/>
        <v>10766</v>
      </c>
      <c r="B769" s="58">
        <v>5</v>
      </c>
      <c r="C769" s="58">
        <f t="shared" si="52"/>
        <v>8</v>
      </c>
      <c r="D769" s="58" t="s">
        <v>37</v>
      </c>
      <c r="E769" s="58" t="str">
        <f>HLOOKUP(D769,主线关卡!$H:$M,MATCH(B769&amp;C769,主线关卡!$A:$A,0),FALSE)</f>
        <v>张飞</v>
      </c>
      <c r="F769" s="58">
        <f>INDEX(主线关卡!D:D,MATCH(主线怪物!B769&amp;主线怪物!C769,主线关卡!A:A,0))</f>
        <v>53</v>
      </c>
      <c r="G769" s="58">
        <f>INDEX(怪物基础属性模板!B:B,MATCH(主线怪物!$F769,怪物基础属性模板!$A:$A,0))*IFERROR(INDEX(怪物属性参数!R:R,MATCH(主线怪物!E769,怪物属性参数!Q:Q,0)),1)</f>
        <v>1212</v>
      </c>
      <c r="H769" s="58">
        <f>INDEX(怪物基础属性模板!C:C,MATCH(主线怪物!$F769,怪物基础属性模板!$A:$A,0))*IFERROR(INDEX(怪物属性参数!R:R,MATCH(主线怪物!E769,怪物属性参数!R:R,0)),1)</f>
        <v>554</v>
      </c>
      <c r="I769" s="58">
        <f>INT(INDEX(怪物基础属性模板!D:D,MATCH(主线怪物!$F769,怪物基础属性模板!$A:$A,0))*IFERROR(INDEX(怪物属性参数!R:R,MATCH(主线怪物!E769,怪物属性参数!S:S,0)),1)*INDEX(主线关卡!E:E,MATCH(主线怪物!B769&amp;主线怪物!C769,主线关卡!A:A,0)))</f>
        <v>6560</v>
      </c>
      <c r="J769" s="58">
        <v>0</v>
      </c>
      <c r="K769" s="58">
        <v>0</v>
      </c>
      <c r="L769" s="58">
        <v>0</v>
      </c>
      <c r="M769" s="58">
        <v>0</v>
      </c>
      <c r="N769" s="58">
        <v>300</v>
      </c>
      <c r="O769" s="58">
        <v>0</v>
      </c>
      <c r="P769" s="58">
        <v>0</v>
      </c>
      <c r="Q769" s="58">
        <f>IFERROR(INDEX(怪物属性参数!AD:AD,MATCH(主线怪物!E769,怪物属性参数!Q:Q,0)),IF(MOD(A769,2)=0,1303015,1301001))</f>
        <v>1303011</v>
      </c>
      <c r="R769" s="15"/>
      <c r="S769" s="58" t="str">
        <f t="shared" si="49"/>
        <v>0</v>
      </c>
      <c r="T769" s="58">
        <f>IFERROR(INDEX(怪物属性参数!AA:AA,MATCH(主线怪物!E769,怪物属性参数!Q:Q,0)),"0")</f>
        <v>4</v>
      </c>
      <c r="U769" s="58">
        <f>IFERROR(INDEX(怪物属性参数!AB:AB,MATCH(主线怪物!E769,怪物属性参数!Q:Q,0)),"999")</f>
        <v>999</v>
      </c>
      <c r="V769" s="58">
        <f>IFERROR(INDEX(怪物属性参数!AC:AC,MATCH(主线怪物!E769,怪物属性参数!Q:Q,0)),"0")</f>
        <v>2</v>
      </c>
      <c r="W769" s="58" t="str">
        <f t="shared" si="50"/>
        <v>张飞</v>
      </c>
    </row>
    <row r="770" spans="1:23" ht="16.5" x14ac:dyDescent="0.2">
      <c r="A770" s="58">
        <f t="shared" si="51"/>
        <v>10767</v>
      </c>
      <c r="B770" s="58">
        <v>5</v>
      </c>
      <c r="C770" s="58">
        <f t="shared" si="52"/>
        <v>8</v>
      </c>
      <c r="D770" s="58" t="s">
        <v>41</v>
      </c>
      <c r="E770" s="58" t="str">
        <f>HLOOKUP(D770,主线关卡!$H:$M,MATCH(B770&amp;C770,主线关卡!$A:$A,0),FALSE)</f>
        <v>战斗曹焱兵</v>
      </c>
      <c r="F770" s="58">
        <f>INDEX(主线关卡!D:D,MATCH(主线怪物!B770&amp;主线怪物!C770,主线关卡!A:A,0))</f>
        <v>53</v>
      </c>
      <c r="G770" s="58">
        <f>INDEX(怪物基础属性模板!B:B,MATCH(主线怪物!$F770,怪物基础属性模板!$A:$A,0))*IFERROR(INDEX(怪物属性参数!R:R,MATCH(主线怪物!E770,怪物属性参数!Q:Q,0)),1)</f>
        <v>1212</v>
      </c>
      <c r="H770" s="58">
        <f>INDEX(怪物基础属性模板!C:C,MATCH(主线怪物!$F770,怪物基础属性模板!$A:$A,0))*IFERROR(INDEX(怪物属性参数!R:R,MATCH(主线怪物!E770,怪物属性参数!R:R,0)),1)</f>
        <v>554</v>
      </c>
      <c r="I770" s="58">
        <f>INT(INDEX(怪物基础属性模板!D:D,MATCH(主线怪物!$F770,怪物基础属性模板!$A:$A,0))*IFERROR(INDEX(怪物属性参数!R:R,MATCH(主线怪物!E770,怪物属性参数!S:S,0)),1)*INDEX(主线关卡!E:E,MATCH(主线怪物!B770&amp;主线怪物!C770,主线关卡!A:A,0)))</f>
        <v>6560</v>
      </c>
      <c r="J770" s="58">
        <v>0</v>
      </c>
      <c r="K770" s="58">
        <v>0</v>
      </c>
      <c r="L770" s="58">
        <v>0</v>
      </c>
      <c r="M770" s="58">
        <v>0</v>
      </c>
      <c r="N770" s="58">
        <v>300</v>
      </c>
      <c r="O770" s="58">
        <v>0</v>
      </c>
      <c r="P770" s="58">
        <v>0</v>
      </c>
      <c r="Q770" s="58" t="str">
        <f>IFERROR(INDEX(怪物属性参数!AD:AD,MATCH(主线怪物!E770,怪物属性参数!Q:Q,0)),IF(MOD(A770,2)=0,1303015,1301001))</f>
        <v>1301007#1302007</v>
      </c>
      <c r="R770" s="15"/>
      <c r="S770" s="58">
        <f t="shared" si="49"/>
        <v>10768</v>
      </c>
      <c r="T770" s="58">
        <f>IFERROR(INDEX(怪物属性参数!AA:AA,MATCH(主线怪物!E770,怪物属性参数!Q:Q,0)),"0")</f>
        <v>0</v>
      </c>
      <c r="U770" s="58">
        <f>IFERROR(INDEX(怪物属性参数!AB:AB,MATCH(主线怪物!E770,怪物属性参数!Q:Q,0)),"999")</f>
        <v>999</v>
      </c>
      <c r="V770" s="58">
        <f>IFERROR(INDEX(怪物属性参数!AC:AC,MATCH(主线怪物!E770,怪物属性参数!Q:Q,0)),"0")</f>
        <v>0</v>
      </c>
      <c r="W770" s="58" t="str">
        <f t="shared" si="50"/>
        <v>战斗曹焱兵</v>
      </c>
    </row>
    <row r="771" spans="1:23" ht="16.5" x14ac:dyDescent="0.2">
      <c r="A771" s="58">
        <f t="shared" si="51"/>
        <v>10768</v>
      </c>
      <c r="B771" s="58">
        <v>5</v>
      </c>
      <c r="C771" s="58">
        <f t="shared" si="52"/>
        <v>8</v>
      </c>
      <c r="D771" s="58" t="s">
        <v>38</v>
      </c>
      <c r="E771" s="58" t="str">
        <f>HLOOKUP(D771,主线关卡!$H:$M,MATCH(B771&amp;C771,主线关卡!$A:$A,0),FALSE)</f>
        <v>夏侯惇</v>
      </c>
      <c r="F771" s="58">
        <f>INDEX(主线关卡!D:D,MATCH(主线怪物!B771&amp;主线怪物!C771,主线关卡!A:A,0))</f>
        <v>53</v>
      </c>
      <c r="G771" s="58">
        <f>INDEX(怪物基础属性模板!B:B,MATCH(主线怪物!$F771,怪物基础属性模板!$A:$A,0))*IFERROR(INDEX(怪物属性参数!R:R,MATCH(主线怪物!E771,怪物属性参数!Q:Q,0)),1)</f>
        <v>1212</v>
      </c>
      <c r="H771" s="58">
        <f>INDEX(怪物基础属性模板!C:C,MATCH(主线怪物!$F771,怪物基础属性模板!$A:$A,0))*IFERROR(INDEX(怪物属性参数!R:R,MATCH(主线怪物!E771,怪物属性参数!R:R,0)),1)</f>
        <v>554</v>
      </c>
      <c r="I771" s="58">
        <f>INT(INDEX(怪物基础属性模板!D:D,MATCH(主线怪物!$F771,怪物基础属性模板!$A:$A,0))*IFERROR(INDEX(怪物属性参数!R:R,MATCH(主线怪物!E771,怪物属性参数!S:S,0)),1)*INDEX(主线关卡!E:E,MATCH(主线怪物!B771&amp;主线怪物!C771,主线关卡!A:A,0)))</f>
        <v>6560</v>
      </c>
      <c r="J771" s="58">
        <v>0</v>
      </c>
      <c r="K771" s="58">
        <v>0</v>
      </c>
      <c r="L771" s="58">
        <v>0</v>
      </c>
      <c r="M771" s="58">
        <v>0</v>
      </c>
      <c r="N771" s="58">
        <v>300</v>
      </c>
      <c r="O771" s="58">
        <v>0</v>
      </c>
      <c r="P771" s="58">
        <v>0</v>
      </c>
      <c r="Q771" s="58">
        <f>IFERROR(INDEX(怪物属性参数!AD:AD,MATCH(主线怪物!E771,怪物属性参数!Q:Q,0)),IF(MOD(A771,2)=0,1303015,1301001))</f>
        <v>1303012</v>
      </c>
      <c r="R771" s="15"/>
      <c r="S771" s="58" t="str">
        <f t="shared" si="49"/>
        <v>0</v>
      </c>
      <c r="T771" s="58">
        <f>IFERROR(INDEX(怪物属性参数!AA:AA,MATCH(主线怪物!E771,怪物属性参数!Q:Q,0)),"0")</f>
        <v>6</v>
      </c>
      <c r="U771" s="58">
        <f>IFERROR(INDEX(怪物属性参数!AB:AB,MATCH(主线怪物!E771,怪物属性参数!Q:Q,0)),"999")</f>
        <v>999</v>
      </c>
      <c r="V771" s="58">
        <f>IFERROR(INDEX(怪物属性参数!AC:AC,MATCH(主线怪物!E771,怪物属性参数!Q:Q,0)),"0")</f>
        <v>1</v>
      </c>
      <c r="W771" s="58" t="str">
        <f t="shared" si="50"/>
        <v>夏侯惇</v>
      </c>
    </row>
    <row r="772" spans="1:23" ht="16.5" x14ac:dyDescent="0.2">
      <c r="A772" s="58">
        <f t="shared" si="51"/>
        <v>10769</v>
      </c>
      <c r="B772" s="58">
        <v>5</v>
      </c>
      <c r="C772" s="58">
        <f t="shared" si="52"/>
        <v>9</v>
      </c>
      <c r="D772" s="58" t="s">
        <v>39</v>
      </c>
      <c r="E772" s="58" t="str">
        <f>HLOOKUP(D772,主线关卡!$H:$M,MATCH(B772&amp;C772,主线关卡!$A:$A,0),FALSE)</f>
        <v/>
      </c>
      <c r="F772" s="58">
        <f>INDEX(主线关卡!D:D,MATCH(主线怪物!B772&amp;主线怪物!C772,主线关卡!A:A,0))</f>
        <v>54</v>
      </c>
      <c r="G772" s="58">
        <f>INDEX(怪物基础属性模板!B:B,MATCH(主线怪物!$F772,怪物基础属性模板!$A:$A,0))*IFERROR(INDEX(怪物属性参数!R:R,MATCH(主线怪物!E772,怪物属性参数!Q:Q,0)),1)</f>
        <v>1242</v>
      </c>
      <c r="H772" s="58">
        <f>INDEX(怪物基础属性模板!C:C,MATCH(主线怪物!$F772,怪物基础属性模板!$A:$A,0))*IFERROR(INDEX(怪物属性参数!R:R,MATCH(主线怪物!E772,怪物属性参数!R:R,0)),1)</f>
        <v>569</v>
      </c>
      <c r="I772" s="58">
        <f>INT(INDEX(怪物基础属性模板!D:D,MATCH(主线怪物!$F772,怪物基础属性模板!$A:$A,0))*IFERROR(INDEX(怪物属性参数!R:R,MATCH(主线怪物!E772,怪物属性参数!S:S,0)),1)*INDEX(主线关卡!E:E,MATCH(主线怪物!B772&amp;主线怪物!C772,主线关卡!A:A,0)))</f>
        <v>6710</v>
      </c>
      <c r="J772" s="58">
        <v>0</v>
      </c>
      <c r="K772" s="58">
        <v>0</v>
      </c>
      <c r="L772" s="58">
        <v>0</v>
      </c>
      <c r="M772" s="58">
        <v>0</v>
      </c>
      <c r="N772" s="58">
        <v>300</v>
      </c>
      <c r="O772" s="58">
        <v>0</v>
      </c>
      <c r="P772" s="58">
        <v>0</v>
      </c>
      <c r="Q772" s="58">
        <f>IFERROR(INDEX(怪物属性参数!AD:AD,MATCH(主线怪物!E772,怪物属性参数!Q:Q,0)),IF(MOD(A772,2)=0,1303015,1301001))</f>
        <v>1301001</v>
      </c>
      <c r="R772" s="15"/>
      <c r="S772" s="58" t="str">
        <f t="shared" si="49"/>
        <v>0</v>
      </c>
      <c r="T772" s="58" t="str">
        <f>IFERROR(INDEX(怪物属性参数!AA:AA,MATCH(主线怪物!E772,怪物属性参数!Q:Q,0)),"0")</f>
        <v>0</v>
      </c>
      <c r="U772" s="58" t="str">
        <f>IFERROR(INDEX(怪物属性参数!AB:AB,MATCH(主线怪物!E772,怪物属性参数!Q:Q,0)),"999")</f>
        <v>999</v>
      </c>
      <c r="V772" s="58" t="str">
        <f>IFERROR(INDEX(怪物属性参数!AC:AC,MATCH(主线怪物!E772,怪物属性参数!Q:Q,0)),"0")</f>
        <v>0</v>
      </c>
      <c r="W772" s="58" t="str">
        <f t="shared" si="50"/>
        <v>常服曹焱兵</v>
      </c>
    </row>
    <row r="773" spans="1:23" ht="16.5" x14ac:dyDescent="0.2">
      <c r="A773" s="58">
        <f t="shared" si="51"/>
        <v>10770</v>
      </c>
      <c r="B773" s="58">
        <v>5</v>
      </c>
      <c r="C773" s="58">
        <f t="shared" si="52"/>
        <v>9</v>
      </c>
      <c r="D773" s="58" t="s">
        <v>36</v>
      </c>
      <c r="E773" s="58" t="str">
        <f>HLOOKUP(D773,主线关卡!$H:$M,MATCH(B773&amp;C773,主线关卡!$A:$A,0),FALSE)</f>
        <v/>
      </c>
      <c r="F773" s="58">
        <f>INDEX(主线关卡!D:D,MATCH(主线怪物!B773&amp;主线怪物!C773,主线关卡!A:A,0))</f>
        <v>54</v>
      </c>
      <c r="G773" s="58">
        <f>INDEX(怪物基础属性模板!B:B,MATCH(主线怪物!$F773,怪物基础属性模板!$A:$A,0))*IFERROR(INDEX(怪物属性参数!R:R,MATCH(主线怪物!E773,怪物属性参数!Q:Q,0)),1)</f>
        <v>1242</v>
      </c>
      <c r="H773" s="58">
        <f>INDEX(怪物基础属性模板!C:C,MATCH(主线怪物!$F773,怪物基础属性模板!$A:$A,0))*IFERROR(INDEX(怪物属性参数!R:R,MATCH(主线怪物!E773,怪物属性参数!R:R,0)),1)</f>
        <v>569</v>
      </c>
      <c r="I773" s="58">
        <f>INT(INDEX(怪物基础属性模板!D:D,MATCH(主线怪物!$F773,怪物基础属性模板!$A:$A,0))*IFERROR(INDEX(怪物属性参数!R:R,MATCH(主线怪物!E773,怪物属性参数!S:S,0)),1)*INDEX(主线关卡!E:E,MATCH(主线怪物!B773&amp;主线怪物!C773,主线关卡!A:A,0)))</f>
        <v>6710</v>
      </c>
      <c r="J773" s="58">
        <v>0</v>
      </c>
      <c r="K773" s="58">
        <v>0</v>
      </c>
      <c r="L773" s="58">
        <v>0</v>
      </c>
      <c r="M773" s="58">
        <v>0</v>
      </c>
      <c r="N773" s="58">
        <v>300</v>
      </c>
      <c r="O773" s="58">
        <v>0</v>
      </c>
      <c r="P773" s="58">
        <v>0</v>
      </c>
      <c r="Q773" s="58">
        <f>IFERROR(INDEX(怪物属性参数!AD:AD,MATCH(主线怪物!E773,怪物属性参数!Q:Q,0)),IF(MOD(A773,2)=0,1303015,1301001))</f>
        <v>1303015</v>
      </c>
      <c r="R773" s="15"/>
      <c r="S773" s="58" t="str">
        <f t="shared" ref="S773:S836" si="53">IF(MOD(A773,2)=0,"0",IF(E774="","0",A774))</f>
        <v>0</v>
      </c>
      <c r="T773" s="58" t="str">
        <f>IFERROR(INDEX(怪物属性参数!AA:AA,MATCH(主线怪物!E773,怪物属性参数!Q:Q,0)),"0")</f>
        <v>0</v>
      </c>
      <c r="U773" s="58" t="str">
        <f>IFERROR(INDEX(怪物属性参数!AB:AB,MATCH(主线怪物!E773,怪物属性参数!Q:Q,0)),"999")</f>
        <v>999</v>
      </c>
      <c r="V773" s="58" t="str">
        <f>IFERROR(INDEX(怪物属性参数!AC:AC,MATCH(主线怪物!E773,怪物属性参数!Q:Q,0)),"0")</f>
        <v>0</v>
      </c>
      <c r="W773" s="58" t="str">
        <f t="shared" ref="W773:W836" si="54">IF(OR(E773=0,E773="")=TRUE,IF(MOD(A773,2)=0,"于禁","常服曹焱兵"),E773)</f>
        <v>于禁</v>
      </c>
    </row>
    <row r="774" spans="1:23" ht="16.5" x14ac:dyDescent="0.2">
      <c r="A774" s="58">
        <f t="shared" si="51"/>
        <v>10771</v>
      </c>
      <c r="B774" s="58">
        <v>5</v>
      </c>
      <c r="C774" s="58">
        <f t="shared" si="52"/>
        <v>9</v>
      </c>
      <c r="D774" s="58" t="s">
        <v>40</v>
      </c>
      <c r="E774" s="58" t="str">
        <f>HLOOKUP(D774,主线关卡!$H:$M,MATCH(B774&amp;C774,主线关卡!$A:$A,0),FALSE)</f>
        <v/>
      </c>
      <c r="F774" s="58">
        <f>INDEX(主线关卡!D:D,MATCH(主线怪物!B774&amp;主线怪物!C774,主线关卡!A:A,0))</f>
        <v>54</v>
      </c>
      <c r="G774" s="58">
        <f>INDEX(怪物基础属性模板!B:B,MATCH(主线怪物!$F774,怪物基础属性模板!$A:$A,0))*IFERROR(INDEX(怪物属性参数!R:R,MATCH(主线怪物!E774,怪物属性参数!Q:Q,0)),1)</f>
        <v>1242</v>
      </c>
      <c r="H774" s="58">
        <f>INDEX(怪物基础属性模板!C:C,MATCH(主线怪物!$F774,怪物基础属性模板!$A:$A,0))*IFERROR(INDEX(怪物属性参数!R:R,MATCH(主线怪物!E774,怪物属性参数!R:R,0)),1)</f>
        <v>569</v>
      </c>
      <c r="I774" s="58">
        <f>INT(INDEX(怪物基础属性模板!D:D,MATCH(主线怪物!$F774,怪物基础属性模板!$A:$A,0))*IFERROR(INDEX(怪物属性参数!R:R,MATCH(主线怪物!E774,怪物属性参数!S:S,0)),1)*INDEX(主线关卡!E:E,MATCH(主线怪物!B774&amp;主线怪物!C774,主线关卡!A:A,0)))</f>
        <v>6710</v>
      </c>
      <c r="J774" s="58">
        <v>0</v>
      </c>
      <c r="K774" s="58">
        <v>0</v>
      </c>
      <c r="L774" s="58">
        <v>0</v>
      </c>
      <c r="M774" s="58">
        <v>0</v>
      </c>
      <c r="N774" s="58">
        <v>300</v>
      </c>
      <c r="O774" s="58">
        <v>0</v>
      </c>
      <c r="P774" s="58">
        <v>0</v>
      </c>
      <c r="Q774" s="58">
        <f>IFERROR(INDEX(怪物属性参数!AD:AD,MATCH(主线怪物!E774,怪物属性参数!Q:Q,0)),IF(MOD(A774,2)=0,1303015,1301001))</f>
        <v>1301001</v>
      </c>
      <c r="R774" s="15"/>
      <c r="S774" s="58" t="str">
        <f t="shared" si="53"/>
        <v>0</v>
      </c>
      <c r="T774" s="58" t="str">
        <f>IFERROR(INDEX(怪物属性参数!AA:AA,MATCH(主线怪物!E774,怪物属性参数!Q:Q,0)),"0")</f>
        <v>0</v>
      </c>
      <c r="U774" s="58" t="str">
        <f>IFERROR(INDEX(怪物属性参数!AB:AB,MATCH(主线怪物!E774,怪物属性参数!Q:Q,0)),"999")</f>
        <v>999</v>
      </c>
      <c r="V774" s="58" t="str">
        <f>IFERROR(INDEX(怪物属性参数!AC:AC,MATCH(主线怪物!E774,怪物属性参数!Q:Q,0)),"0")</f>
        <v>0</v>
      </c>
      <c r="W774" s="58" t="str">
        <f t="shared" si="54"/>
        <v>常服曹焱兵</v>
      </c>
    </row>
    <row r="775" spans="1:23" ht="16.5" x14ac:dyDescent="0.2">
      <c r="A775" s="58">
        <f t="shared" ref="A775:A838" si="55">A774+1</f>
        <v>10772</v>
      </c>
      <c r="B775" s="58">
        <v>5</v>
      </c>
      <c r="C775" s="58">
        <f t="shared" si="52"/>
        <v>9</v>
      </c>
      <c r="D775" s="58" t="s">
        <v>37</v>
      </c>
      <c r="E775" s="58" t="str">
        <f>HLOOKUP(D775,主线关卡!$H:$M,MATCH(B775&amp;C775,主线关卡!$A:$A,0),FALSE)</f>
        <v/>
      </c>
      <c r="F775" s="58">
        <f>INDEX(主线关卡!D:D,MATCH(主线怪物!B775&amp;主线怪物!C775,主线关卡!A:A,0))</f>
        <v>54</v>
      </c>
      <c r="G775" s="58">
        <f>INDEX(怪物基础属性模板!B:B,MATCH(主线怪物!$F775,怪物基础属性模板!$A:$A,0))*IFERROR(INDEX(怪物属性参数!R:R,MATCH(主线怪物!E775,怪物属性参数!Q:Q,0)),1)</f>
        <v>1242</v>
      </c>
      <c r="H775" s="58">
        <f>INDEX(怪物基础属性模板!C:C,MATCH(主线怪物!$F775,怪物基础属性模板!$A:$A,0))*IFERROR(INDEX(怪物属性参数!R:R,MATCH(主线怪物!E775,怪物属性参数!R:R,0)),1)</f>
        <v>569</v>
      </c>
      <c r="I775" s="58">
        <f>INT(INDEX(怪物基础属性模板!D:D,MATCH(主线怪物!$F775,怪物基础属性模板!$A:$A,0))*IFERROR(INDEX(怪物属性参数!R:R,MATCH(主线怪物!E775,怪物属性参数!S:S,0)),1)*INDEX(主线关卡!E:E,MATCH(主线怪物!B775&amp;主线怪物!C775,主线关卡!A:A,0)))</f>
        <v>6710</v>
      </c>
      <c r="J775" s="58">
        <v>0</v>
      </c>
      <c r="K775" s="58">
        <v>0</v>
      </c>
      <c r="L775" s="58">
        <v>0</v>
      </c>
      <c r="M775" s="58">
        <v>0</v>
      </c>
      <c r="N775" s="58">
        <v>300</v>
      </c>
      <c r="O775" s="58">
        <v>0</v>
      </c>
      <c r="P775" s="58">
        <v>0</v>
      </c>
      <c r="Q775" s="58">
        <f>IFERROR(INDEX(怪物属性参数!AD:AD,MATCH(主线怪物!E775,怪物属性参数!Q:Q,0)),IF(MOD(A775,2)=0,1303015,1301001))</f>
        <v>1303015</v>
      </c>
      <c r="R775" s="15"/>
      <c r="S775" s="58" t="str">
        <f t="shared" si="53"/>
        <v>0</v>
      </c>
      <c r="T775" s="58" t="str">
        <f>IFERROR(INDEX(怪物属性参数!AA:AA,MATCH(主线怪物!E775,怪物属性参数!Q:Q,0)),"0")</f>
        <v>0</v>
      </c>
      <c r="U775" s="58" t="str">
        <f>IFERROR(INDEX(怪物属性参数!AB:AB,MATCH(主线怪物!E775,怪物属性参数!Q:Q,0)),"999")</f>
        <v>999</v>
      </c>
      <c r="V775" s="58" t="str">
        <f>IFERROR(INDEX(怪物属性参数!AC:AC,MATCH(主线怪物!E775,怪物属性参数!Q:Q,0)),"0")</f>
        <v>0</v>
      </c>
      <c r="W775" s="58" t="str">
        <f t="shared" si="54"/>
        <v>于禁</v>
      </c>
    </row>
    <row r="776" spans="1:23" ht="16.5" x14ac:dyDescent="0.2">
      <c r="A776" s="58">
        <f t="shared" si="55"/>
        <v>10773</v>
      </c>
      <c r="B776" s="58">
        <v>5</v>
      </c>
      <c r="C776" s="58">
        <f t="shared" si="52"/>
        <v>9</v>
      </c>
      <c r="D776" s="58" t="s">
        <v>41</v>
      </c>
      <c r="E776" s="58" t="str">
        <f>HLOOKUP(D776,主线关卡!$H:$M,MATCH(B776&amp;C776,主线关卡!$A:$A,0),FALSE)</f>
        <v/>
      </c>
      <c r="F776" s="58">
        <f>INDEX(主线关卡!D:D,MATCH(主线怪物!B776&amp;主线怪物!C776,主线关卡!A:A,0))</f>
        <v>54</v>
      </c>
      <c r="G776" s="58">
        <f>INDEX(怪物基础属性模板!B:B,MATCH(主线怪物!$F776,怪物基础属性模板!$A:$A,0))*IFERROR(INDEX(怪物属性参数!R:R,MATCH(主线怪物!E776,怪物属性参数!Q:Q,0)),1)</f>
        <v>1242</v>
      </c>
      <c r="H776" s="58">
        <f>INDEX(怪物基础属性模板!C:C,MATCH(主线怪物!$F776,怪物基础属性模板!$A:$A,0))*IFERROR(INDEX(怪物属性参数!R:R,MATCH(主线怪物!E776,怪物属性参数!R:R,0)),1)</f>
        <v>569</v>
      </c>
      <c r="I776" s="58">
        <f>INT(INDEX(怪物基础属性模板!D:D,MATCH(主线怪物!$F776,怪物基础属性模板!$A:$A,0))*IFERROR(INDEX(怪物属性参数!R:R,MATCH(主线怪物!E776,怪物属性参数!S:S,0)),1)*INDEX(主线关卡!E:E,MATCH(主线怪物!B776&amp;主线怪物!C776,主线关卡!A:A,0)))</f>
        <v>6710</v>
      </c>
      <c r="J776" s="58">
        <v>0</v>
      </c>
      <c r="K776" s="58">
        <v>0</v>
      </c>
      <c r="L776" s="58">
        <v>0</v>
      </c>
      <c r="M776" s="58">
        <v>0</v>
      </c>
      <c r="N776" s="58">
        <v>300</v>
      </c>
      <c r="O776" s="58">
        <v>0</v>
      </c>
      <c r="P776" s="58">
        <v>0</v>
      </c>
      <c r="Q776" s="58">
        <f>IFERROR(INDEX(怪物属性参数!AD:AD,MATCH(主线怪物!E776,怪物属性参数!Q:Q,0)),IF(MOD(A776,2)=0,1303015,1301001))</f>
        <v>1301001</v>
      </c>
      <c r="R776" s="15"/>
      <c r="S776" s="58" t="str">
        <f t="shared" si="53"/>
        <v>0</v>
      </c>
      <c r="T776" s="58" t="str">
        <f>IFERROR(INDEX(怪物属性参数!AA:AA,MATCH(主线怪物!E776,怪物属性参数!Q:Q,0)),"0")</f>
        <v>0</v>
      </c>
      <c r="U776" s="58" t="str">
        <f>IFERROR(INDEX(怪物属性参数!AB:AB,MATCH(主线怪物!E776,怪物属性参数!Q:Q,0)),"999")</f>
        <v>999</v>
      </c>
      <c r="V776" s="58" t="str">
        <f>IFERROR(INDEX(怪物属性参数!AC:AC,MATCH(主线怪物!E776,怪物属性参数!Q:Q,0)),"0")</f>
        <v>0</v>
      </c>
      <c r="W776" s="58" t="str">
        <f t="shared" si="54"/>
        <v>常服曹焱兵</v>
      </c>
    </row>
    <row r="777" spans="1:23" ht="16.5" x14ac:dyDescent="0.2">
      <c r="A777" s="58">
        <f t="shared" si="55"/>
        <v>10774</v>
      </c>
      <c r="B777" s="58">
        <v>5</v>
      </c>
      <c r="C777" s="58">
        <f t="shared" si="52"/>
        <v>9</v>
      </c>
      <c r="D777" s="58" t="s">
        <v>38</v>
      </c>
      <c r="E777" s="58" t="str">
        <f>HLOOKUP(D777,主线关卡!$H:$M,MATCH(B777&amp;C777,主线关卡!$A:$A,0),FALSE)</f>
        <v/>
      </c>
      <c r="F777" s="58">
        <f>INDEX(主线关卡!D:D,MATCH(主线怪物!B777&amp;主线怪物!C777,主线关卡!A:A,0))</f>
        <v>54</v>
      </c>
      <c r="G777" s="58">
        <f>INDEX(怪物基础属性模板!B:B,MATCH(主线怪物!$F777,怪物基础属性模板!$A:$A,0))*IFERROR(INDEX(怪物属性参数!R:R,MATCH(主线怪物!E777,怪物属性参数!Q:Q,0)),1)</f>
        <v>1242</v>
      </c>
      <c r="H777" s="58">
        <f>INDEX(怪物基础属性模板!C:C,MATCH(主线怪物!$F777,怪物基础属性模板!$A:$A,0))*IFERROR(INDEX(怪物属性参数!R:R,MATCH(主线怪物!E777,怪物属性参数!R:R,0)),1)</f>
        <v>569</v>
      </c>
      <c r="I777" s="58">
        <f>INT(INDEX(怪物基础属性模板!D:D,MATCH(主线怪物!$F777,怪物基础属性模板!$A:$A,0))*IFERROR(INDEX(怪物属性参数!R:R,MATCH(主线怪物!E777,怪物属性参数!S:S,0)),1)*INDEX(主线关卡!E:E,MATCH(主线怪物!B777&amp;主线怪物!C777,主线关卡!A:A,0)))</f>
        <v>6710</v>
      </c>
      <c r="J777" s="58">
        <v>0</v>
      </c>
      <c r="K777" s="58">
        <v>0</v>
      </c>
      <c r="L777" s="58">
        <v>0</v>
      </c>
      <c r="M777" s="58">
        <v>0</v>
      </c>
      <c r="N777" s="58">
        <v>300</v>
      </c>
      <c r="O777" s="58">
        <v>0</v>
      </c>
      <c r="P777" s="58">
        <v>0</v>
      </c>
      <c r="Q777" s="58">
        <f>IFERROR(INDEX(怪物属性参数!AD:AD,MATCH(主线怪物!E777,怪物属性参数!Q:Q,0)),IF(MOD(A777,2)=0,1303015,1301001))</f>
        <v>1303015</v>
      </c>
      <c r="R777" s="15"/>
      <c r="S777" s="58" t="str">
        <f t="shared" si="53"/>
        <v>0</v>
      </c>
      <c r="T777" s="58" t="str">
        <f>IFERROR(INDEX(怪物属性参数!AA:AA,MATCH(主线怪物!E777,怪物属性参数!Q:Q,0)),"0")</f>
        <v>0</v>
      </c>
      <c r="U777" s="58" t="str">
        <f>IFERROR(INDEX(怪物属性参数!AB:AB,MATCH(主线怪物!E777,怪物属性参数!Q:Q,0)),"999")</f>
        <v>999</v>
      </c>
      <c r="V777" s="58" t="str">
        <f>IFERROR(INDEX(怪物属性参数!AC:AC,MATCH(主线怪物!E777,怪物属性参数!Q:Q,0)),"0")</f>
        <v>0</v>
      </c>
      <c r="W777" s="58" t="str">
        <f t="shared" si="54"/>
        <v>于禁</v>
      </c>
    </row>
    <row r="778" spans="1:23" ht="16.5" x14ac:dyDescent="0.2">
      <c r="A778" s="58">
        <f t="shared" si="55"/>
        <v>10775</v>
      </c>
      <c r="B778" s="58">
        <v>5</v>
      </c>
      <c r="C778" s="58">
        <f t="shared" si="52"/>
        <v>10</v>
      </c>
      <c r="D778" s="58" t="s">
        <v>39</v>
      </c>
      <c r="E778" s="58" t="str">
        <f>HLOOKUP(D778,主线关卡!$H:$M,MATCH(B778&amp;C778,主线关卡!$A:$A,0),FALSE)</f>
        <v>盖文</v>
      </c>
      <c r="F778" s="58">
        <f>INDEX(主线关卡!D:D,MATCH(主线怪物!B778&amp;主线怪物!C778,主线关卡!A:A,0))</f>
        <v>55</v>
      </c>
      <c r="G778" s="58">
        <f>INDEX(怪物基础属性模板!B:B,MATCH(主线怪物!$F778,怪物基础属性模板!$A:$A,0))*IFERROR(INDEX(怪物属性参数!R:R,MATCH(主线怪物!E778,怪物属性参数!Q:Q,0)),1)</f>
        <v>1272</v>
      </c>
      <c r="H778" s="58">
        <f>INDEX(怪物基础属性模板!C:C,MATCH(主线怪物!$F778,怪物基础属性模板!$A:$A,0))*IFERROR(INDEX(怪物属性参数!R:R,MATCH(主线怪物!E778,怪物属性参数!R:R,0)),1)</f>
        <v>584</v>
      </c>
      <c r="I778" s="58">
        <f>INT(INDEX(怪物基础属性模板!D:D,MATCH(主线怪物!$F778,怪物基础属性模板!$A:$A,0))*IFERROR(INDEX(怪物属性参数!R:R,MATCH(主线怪物!E778,怪物属性参数!S:S,0)),1)*INDEX(主线关卡!E:E,MATCH(主线怪物!B778&amp;主线怪物!C778,主线关卡!A:A,0)))</f>
        <v>6860</v>
      </c>
      <c r="J778" s="58">
        <v>0</v>
      </c>
      <c r="K778" s="58">
        <v>0</v>
      </c>
      <c r="L778" s="58">
        <v>0</v>
      </c>
      <c r="M778" s="58">
        <v>0</v>
      </c>
      <c r="N778" s="58">
        <v>300</v>
      </c>
      <c r="O778" s="58">
        <v>0</v>
      </c>
      <c r="P778" s="58">
        <v>0</v>
      </c>
      <c r="Q778" s="58" t="str">
        <f>IFERROR(INDEX(怪物属性参数!AD:AD,MATCH(主线怪物!E778,怪物属性参数!Q:Q,0)),IF(MOD(A778,2)=0,1303015,1301001))</f>
        <v>1301010#1302010</v>
      </c>
      <c r="R778" s="15"/>
      <c r="S778" s="58">
        <f t="shared" si="53"/>
        <v>10776</v>
      </c>
      <c r="T778" s="58">
        <f>IFERROR(INDEX(怪物属性参数!AA:AA,MATCH(主线怪物!E778,怪物属性参数!Q:Q,0)),"0")</f>
        <v>0</v>
      </c>
      <c r="U778" s="58">
        <f>IFERROR(INDEX(怪物属性参数!AB:AB,MATCH(主线怪物!E778,怪物属性参数!Q:Q,0)),"999")</f>
        <v>999</v>
      </c>
      <c r="V778" s="58">
        <f>IFERROR(INDEX(怪物属性参数!AC:AC,MATCH(主线怪物!E778,怪物属性参数!Q:Q,0)),"0")</f>
        <v>0</v>
      </c>
      <c r="W778" s="58" t="str">
        <f t="shared" si="54"/>
        <v>盖文</v>
      </c>
    </row>
    <row r="779" spans="1:23" ht="16.5" x14ac:dyDescent="0.2">
      <c r="A779" s="58">
        <f t="shared" si="55"/>
        <v>10776</v>
      </c>
      <c r="B779" s="58">
        <v>5</v>
      </c>
      <c r="C779" s="58">
        <f t="shared" si="52"/>
        <v>10</v>
      </c>
      <c r="D779" s="58" t="s">
        <v>36</v>
      </c>
      <c r="E779" s="58" t="str">
        <f>HLOOKUP(D779,主线关卡!$H:$M,MATCH(B779&amp;C779,主线关卡!$A:$A,0),FALSE)</f>
        <v>西方龙</v>
      </c>
      <c r="F779" s="58">
        <f>INDEX(主线关卡!D:D,MATCH(主线怪物!B779&amp;主线怪物!C779,主线关卡!A:A,0))</f>
        <v>55</v>
      </c>
      <c r="G779" s="58">
        <f>INDEX(怪物基础属性模板!B:B,MATCH(主线怪物!$F779,怪物基础属性模板!$A:$A,0))*IFERROR(INDEX(怪物属性参数!R:R,MATCH(主线怪物!E779,怪物属性参数!Q:Q,0)),1)</f>
        <v>1272</v>
      </c>
      <c r="H779" s="58">
        <f>INDEX(怪物基础属性模板!C:C,MATCH(主线怪物!$F779,怪物基础属性模板!$A:$A,0))*IFERROR(INDEX(怪物属性参数!R:R,MATCH(主线怪物!E779,怪物属性参数!R:R,0)),1)</f>
        <v>584</v>
      </c>
      <c r="I779" s="58">
        <f>INT(INDEX(怪物基础属性模板!D:D,MATCH(主线怪物!$F779,怪物基础属性模板!$A:$A,0))*IFERROR(INDEX(怪物属性参数!R:R,MATCH(主线怪物!E779,怪物属性参数!S:S,0)),1)*INDEX(主线关卡!E:E,MATCH(主线怪物!B779&amp;主线怪物!C779,主线关卡!A:A,0)))</f>
        <v>6860</v>
      </c>
      <c r="J779" s="58">
        <v>0</v>
      </c>
      <c r="K779" s="58">
        <v>0</v>
      </c>
      <c r="L779" s="58">
        <v>0</v>
      </c>
      <c r="M779" s="58">
        <v>0</v>
      </c>
      <c r="N779" s="58">
        <v>300</v>
      </c>
      <c r="O779" s="58">
        <v>0</v>
      </c>
      <c r="P779" s="58">
        <v>0</v>
      </c>
      <c r="Q779" s="58">
        <f>IFERROR(INDEX(怪物属性参数!AD:AD,MATCH(主线怪物!E779,怪物属性参数!Q:Q,0)),IF(MOD(A779,2)=0,1303015,1301001))</f>
        <v>1303016</v>
      </c>
      <c r="R779" s="15"/>
      <c r="S779" s="58" t="str">
        <f t="shared" si="53"/>
        <v>0</v>
      </c>
      <c r="T779" s="58">
        <f>IFERROR(INDEX(怪物属性参数!AA:AA,MATCH(主线怪物!E779,怪物属性参数!Q:Q,0)),"0")</f>
        <v>4</v>
      </c>
      <c r="U779" s="58">
        <f>IFERROR(INDEX(怪物属性参数!AB:AB,MATCH(主线怪物!E779,怪物属性参数!Q:Q,0)),"999")</f>
        <v>999</v>
      </c>
      <c r="V779" s="58">
        <f>IFERROR(INDEX(怪物属性参数!AC:AC,MATCH(主线怪物!E779,怪物属性参数!Q:Q,0)),"0")</f>
        <v>2</v>
      </c>
      <c r="W779" s="58" t="str">
        <f t="shared" si="54"/>
        <v>西方龙</v>
      </c>
    </row>
    <row r="780" spans="1:23" ht="16.5" x14ac:dyDescent="0.2">
      <c r="A780" s="58">
        <f t="shared" si="55"/>
        <v>10777</v>
      </c>
      <c r="B780" s="58">
        <v>5</v>
      </c>
      <c r="C780" s="58">
        <f t="shared" si="52"/>
        <v>10</v>
      </c>
      <c r="D780" s="58" t="s">
        <v>40</v>
      </c>
      <c r="E780" s="58" t="str">
        <f>HLOOKUP(D780,主线关卡!$H:$M,MATCH(B780&amp;C780,主线关卡!$A:$A,0),FALSE)</f>
        <v>北落师门</v>
      </c>
      <c r="F780" s="58">
        <f>INDEX(主线关卡!D:D,MATCH(主线怪物!B780&amp;主线怪物!C780,主线关卡!A:A,0))</f>
        <v>55</v>
      </c>
      <c r="G780" s="58">
        <f>INDEX(怪物基础属性模板!B:B,MATCH(主线怪物!$F780,怪物基础属性模板!$A:$A,0))*IFERROR(INDEX(怪物属性参数!R:R,MATCH(主线怪物!E780,怪物属性参数!Q:Q,0)),1)</f>
        <v>1272</v>
      </c>
      <c r="H780" s="58">
        <f>INDEX(怪物基础属性模板!C:C,MATCH(主线怪物!$F780,怪物基础属性模板!$A:$A,0))*IFERROR(INDEX(怪物属性参数!R:R,MATCH(主线怪物!E780,怪物属性参数!R:R,0)),1)</f>
        <v>584</v>
      </c>
      <c r="I780" s="58">
        <f>INT(INDEX(怪物基础属性模板!D:D,MATCH(主线怪物!$F780,怪物基础属性模板!$A:$A,0))*IFERROR(INDEX(怪物属性参数!R:R,MATCH(主线怪物!E780,怪物属性参数!S:S,0)),1)*INDEX(主线关卡!E:E,MATCH(主线怪物!B780&amp;主线怪物!C780,主线关卡!A:A,0)))</f>
        <v>6860</v>
      </c>
      <c r="J780" s="58">
        <v>0</v>
      </c>
      <c r="K780" s="58">
        <v>0</v>
      </c>
      <c r="L780" s="58">
        <v>0</v>
      </c>
      <c r="M780" s="58">
        <v>0</v>
      </c>
      <c r="N780" s="58">
        <v>300</v>
      </c>
      <c r="O780" s="58">
        <v>0</v>
      </c>
      <c r="P780" s="58">
        <v>0</v>
      </c>
      <c r="Q780" s="58" t="str">
        <f>IFERROR(INDEX(怪物属性参数!AD:AD,MATCH(主线怪物!E780,怪物属性参数!Q:Q,0)),IF(MOD(A780,2)=0,1303015,1301001))</f>
        <v>1301009#1302009</v>
      </c>
      <c r="R780" s="15"/>
      <c r="S780" s="58">
        <f t="shared" si="53"/>
        <v>10778</v>
      </c>
      <c r="T780" s="58">
        <f>IFERROR(INDEX(怪物属性参数!AA:AA,MATCH(主线怪物!E780,怪物属性参数!Q:Q,0)),"0")</f>
        <v>0</v>
      </c>
      <c r="U780" s="58">
        <f>IFERROR(INDEX(怪物属性参数!AB:AB,MATCH(主线怪物!E780,怪物属性参数!Q:Q,0)),"999")</f>
        <v>999</v>
      </c>
      <c r="V780" s="58">
        <f>IFERROR(INDEX(怪物属性参数!AC:AC,MATCH(主线怪物!E780,怪物属性参数!Q:Q,0)),"0")</f>
        <v>0</v>
      </c>
      <c r="W780" s="58" t="str">
        <f t="shared" si="54"/>
        <v>北落师门</v>
      </c>
    </row>
    <row r="781" spans="1:23" ht="16.5" x14ac:dyDescent="0.2">
      <c r="A781" s="58">
        <f t="shared" si="55"/>
        <v>10778</v>
      </c>
      <c r="B781" s="58">
        <v>5</v>
      </c>
      <c r="C781" s="58">
        <f t="shared" si="52"/>
        <v>10</v>
      </c>
      <c r="D781" s="58" t="s">
        <v>37</v>
      </c>
      <c r="E781" s="58" t="str">
        <f>HLOOKUP(D781,主线关卡!$H:$M,MATCH(B781&amp;C781,主线关卡!$A:$A,0),FALSE)</f>
        <v>石灵明</v>
      </c>
      <c r="F781" s="58">
        <f>INDEX(主线关卡!D:D,MATCH(主线怪物!B781&amp;主线怪物!C781,主线关卡!A:A,0))</f>
        <v>55</v>
      </c>
      <c r="G781" s="58">
        <f>INDEX(怪物基础属性模板!B:B,MATCH(主线怪物!$F781,怪物基础属性模板!$A:$A,0))*IFERROR(INDEX(怪物属性参数!R:R,MATCH(主线怪物!E781,怪物属性参数!Q:Q,0)),1)</f>
        <v>1272</v>
      </c>
      <c r="H781" s="58">
        <f>INDEX(怪物基础属性模板!C:C,MATCH(主线怪物!$F781,怪物基础属性模板!$A:$A,0))*IFERROR(INDEX(怪物属性参数!R:R,MATCH(主线怪物!E781,怪物属性参数!R:R,0)),1)</f>
        <v>584</v>
      </c>
      <c r="I781" s="58">
        <f>INT(INDEX(怪物基础属性模板!D:D,MATCH(主线怪物!$F781,怪物基础属性模板!$A:$A,0))*IFERROR(INDEX(怪物属性参数!R:R,MATCH(主线怪物!E781,怪物属性参数!S:S,0)),1)*INDEX(主线关卡!E:E,MATCH(主线怪物!B781&amp;主线怪物!C781,主线关卡!A:A,0)))</f>
        <v>6860</v>
      </c>
      <c r="J781" s="58">
        <v>0</v>
      </c>
      <c r="K781" s="58">
        <v>0</v>
      </c>
      <c r="L781" s="58">
        <v>0</v>
      </c>
      <c r="M781" s="58">
        <v>0</v>
      </c>
      <c r="N781" s="58">
        <v>300</v>
      </c>
      <c r="O781" s="58">
        <v>0</v>
      </c>
      <c r="P781" s="58">
        <v>0</v>
      </c>
      <c r="Q781" s="58">
        <f>IFERROR(INDEX(怪物属性参数!AD:AD,MATCH(主线怪物!E781,怪物属性参数!Q:Q,0)),IF(MOD(A781,2)=0,1303015,1301001))</f>
        <v>1303014</v>
      </c>
      <c r="R781" s="15"/>
      <c r="S781" s="58" t="str">
        <f t="shared" si="53"/>
        <v>0</v>
      </c>
      <c r="T781" s="58">
        <f>IFERROR(INDEX(怪物属性参数!AA:AA,MATCH(主线怪物!E781,怪物属性参数!Q:Q,0)),"0")</f>
        <v>4</v>
      </c>
      <c r="U781" s="58">
        <f>IFERROR(INDEX(怪物属性参数!AB:AB,MATCH(主线怪物!E781,怪物属性参数!Q:Q,0)),"999")</f>
        <v>999</v>
      </c>
      <c r="V781" s="58">
        <f>IFERROR(INDEX(怪物属性参数!AC:AC,MATCH(主线怪物!E781,怪物属性参数!Q:Q,0)),"0")</f>
        <v>1</v>
      </c>
      <c r="W781" s="58" t="str">
        <f t="shared" si="54"/>
        <v>石灵明</v>
      </c>
    </row>
    <row r="782" spans="1:23" ht="16.5" x14ac:dyDescent="0.2">
      <c r="A782" s="58">
        <f t="shared" si="55"/>
        <v>10779</v>
      </c>
      <c r="B782" s="58">
        <v>5</v>
      </c>
      <c r="C782" s="58">
        <f t="shared" si="52"/>
        <v>10</v>
      </c>
      <c r="D782" s="58" t="s">
        <v>41</v>
      </c>
      <c r="E782" s="58" t="str">
        <f>HLOOKUP(D782,主线关卡!$H:$M,MATCH(B782&amp;C782,主线关卡!$A:$A,0),FALSE)</f>
        <v>红莲·缇娜</v>
      </c>
      <c r="F782" s="58">
        <f>INDEX(主线关卡!D:D,MATCH(主线怪物!B782&amp;主线怪物!C782,主线关卡!A:A,0))</f>
        <v>55</v>
      </c>
      <c r="G782" s="58">
        <f>INDEX(怪物基础属性模板!B:B,MATCH(主线怪物!$F782,怪物基础属性模板!$A:$A,0))*IFERROR(INDEX(怪物属性参数!R:R,MATCH(主线怪物!E782,怪物属性参数!Q:Q,0)),1)</f>
        <v>1272</v>
      </c>
      <c r="H782" s="58">
        <f>INDEX(怪物基础属性模板!C:C,MATCH(主线怪物!$F782,怪物基础属性模板!$A:$A,0))*IFERROR(INDEX(怪物属性参数!R:R,MATCH(主线怪物!E782,怪物属性参数!R:R,0)),1)</f>
        <v>584</v>
      </c>
      <c r="I782" s="58">
        <f>INT(INDEX(怪物基础属性模板!D:D,MATCH(主线怪物!$F782,怪物基础属性模板!$A:$A,0))*IFERROR(INDEX(怪物属性参数!R:R,MATCH(主线怪物!E782,怪物属性参数!S:S,0)),1)*INDEX(主线关卡!E:E,MATCH(主线怪物!B782&amp;主线怪物!C782,主线关卡!A:A,0)))</f>
        <v>6860</v>
      </c>
      <c r="J782" s="58">
        <v>0</v>
      </c>
      <c r="K782" s="58">
        <v>0</v>
      </c>
      <c r="L782" s="58">
        <v>0</v>
      </c>
      <c r="M782" s="58">
        <v>0</v>
      </c>
      <c r="N782" s="58">
        <v>300</v>
      </c>
      <c r="O782" s="58">
        <v>0</v>
      </c>
      <c r="P782" s="58">
        <v>0</v>
      </c>
      <c r="Q782" s="58" t="str">
        <f>IFERROR(INDEX(怪物属性参数!AD:AD,MATCH(主线怪物!E782,怪物属性参数!Q:Q,0)),IF(MOD(A782,2)=0,1303015,1301001))</f>
        <v>1301006#1302006</v>
      </c>
      <c r="R782" s="15"/>
      <c r="S782" s="58">
        <f t="shared" si="53"/>
        <v>10780</v>
      </c>
      <c r="T782" s="58">
        <f>IFERROR(INDEX(怪物属性参数!AA:AA,MATCH(主线怪物!E782,怪物属性参数!Q:Q,0)),"0")</f>
        <v>0</v>
      </c>
      <c r="U782" s="58">
        <f>IFERROR(INDEX(怪物属性参数!AB:AB,MATCH(主线怪物!E782,怪物属性参数!Q:Q,0)),"999")</f>
        <v>999</v>
      </c>
      <c r="V782" s="58">
        <f>IFERROR(INDEX(怪物属性参数!AC:AC,MATCH(主线怪物!E782,怪物属性参数!Q:Q,0)),"0")</f>
        <v>0</v>
      </c>
      <c r="W782" s="58" t="str">
        <f t="shared" si="54"/>
        <v>红莲·缇娜</v>
      </c>
    </row>
    <row r="783" spans="1:23" ht="16.5" x14ac:dyDescent="0.2">
      <c r="A783" s="58">
        <f t="shared" si="55"/>
        <v>10780</v>
      </c>
      <c r="B783" s="58">
        <v>5</v>
      </c>
      <c r="C783" s="58">
        <f t="shared" si="52"/>
        <v>10</v>
      </c>
      <c r="D783" s="58" t="s">
        <v>38</v>
      </c>
      <c r="E783" s="58" t="str">
        <f>HLOOKUP(D783,主线关卡!$H:$M,MATCH(B783&amp;C783,主线关卡!$A:$A,0),FALSE)</f>
        <v>天使·缇娜</v>
      </c>
      <c r="F783" s="58">
        <f>INDEX(主线关卡!D:D,MATCH(主线怪物!B783&amp;主线怪物!C783,主线关卡!A:A,0))</f>
        <v>55</v>
      </c>
      <c r="G783" s="58">
        <f>INDEX(怪物基础属性模板!B:B,MATCH(主线怪物!$F783,怪物基础属性模板!$A:$A,0))*IFERROR(INDEX(怪物属性参数!R:R,MATCH(主线怪物!E783,怪物属性参数!Q:Q,0)),1)</f>
        <v>1272</v>
      </c>
      <c r="H783" s="58">
        <f>INDEX(怪物基础属性模板!C:C,MATCH(主线怪物!$F783,怪物基础属性模板!$A:$A,0))*IFERROR(INDEX(怪物属性参数!R:R,MATCH(主线怪物!E783,怪物属性参数!R:R,0)),1)</f>
        <v>584</v>
      </c>
      <c r="I783" s="58">
        <f>INT(INDEX(怪物基础属性模板!D:D,MATCH(主线怪物!$F783,怪物基础属性模板!$A:$A,0))*IFERROR(INDEX(怪物属性参数!R:R,MATCH(主线怪物!E783,怪物属性参数!S:S,0)),1)*INDEX(主线关卡!E:E,MATCH(主线怪物!B783&amp;主线怪物!C783,主线关卡!A:A,0)))</f>
        <v>6860</v>
      </c>
      <c r="J783" s="58">
        <v>0</v>
      </c>
      <c r="K783" s="58">
        <v>0</v>
      </c>
      <c r="L783" s="58">
        <v>0</v>
      </c>
      <c r="M783" s="58">
        <v>0</v>
      </c>
      <c r="N783" s="58">
        <v>300</v>
      </c>
      <c r="O783" s="58">
        <v>0</v>
      </c>
      <c r="P783" s="58">
        <v>0</v>
      </c>
      <c r="Q783" s="58">
        <f>IFERROR(INDEX(怪物属性参数!AD:AD,MATCH(主线怪物!E783,怪物属性参数!Q:Q,0)),IF(MOD(A783,2)=0,1303015,1301001))</f>
        <v>1303007</v>
      </c>
      <c r="R783" s="15"/>
      <c r="S783" s="58" t="str">
        <f t="shared" si="53"/>
        <v>0</v>
      </c>
      <c r="T783" s="58">
        <f>IFERROR(INDEX(怪物属性参数!AA:AA,MATCH(主线怪物!E783,怪物属性参数!Q:Q,0)),"0")</f>
        <v>6</v>
      </c>
      <c r="U783" s="58">
        <f>IFERROR(INDEX(怪物属性参数!AB:AB,MATCH(主线怪物!E783,怪物属性参数!Q:Q,0)),"999")</f>
        <v>999</v>
      </c>
      <c r="V783" s="58">
        <f>IFERROR(INDEX(怪物属性参数!AC:AC,MATCH(主线怪物!E783,怪物属性参数!Q:Q,0)),"0")</f>
        <v>1</v>
      </c>
      <c r="W783" s="58" t="str">
        <f t="shared" si="54"/>
        <v>天使·缇娜</v>
      </c>
    </row>
    <row r="784" spans="1:23" ht="16.5" x14ac:dyDescent="0.2">
      <c r="A784" s="58">
        <f t="shared" si="55"/>
        <v>10781</v>
      </c>
      <c r="B784" s="58">
        <v>5</v>
      </c>
      <c r="C784" s="58">
        <f t="shared" si="52"/>
        <v>11</v>
      </c>
      <c r="D784" s="58" t="s">
        <v>39</v>
      </c>
      <c r="E784" s="58" t="str">
        <f>HLOOKUP(D784,主线关卡!$H:$M,MATCH(B784&amp;C784,主线关卡!$A:$A,0),FALSE)</f>
        <v>战斗曹焱兵</v>
      </c>
      <c r="F784" s="58">
        <f>INDEX(主线关卡!D:D,MATCH(主线怪物!B784&amp;主线怪物!C784,主线关卡!A:A,0))</f>
        <v>56</v>
      </c>
      <c r="G784" s="58">
        <f>INDEX(怪物基础属性模板!B:B,MATCH(主线怪物!$F784,怪物基础属性模板!$A:$A,0))*IFERROR(INDEX(怪物属性参数!R:R,MATCH(主线怪物!E784,怪物属性参数!Q:Q,0)),1)</f>
        <v>1451</v>
      </c>
      <c r="H784" s="58">
        <f>INDEX(怪物基础属性模板!C:C,MATCH(主线怪物!$F784,怪物基础属性模板!$A:$A,0))*IFERROR(INDEX(怪物属性参数!R:R,MATCH(主线怪物!E784,怪物属性参数!R:R,0)),1)</f>
        <v>663</v>
      </c>
      <c r="I784" s="58">
        <f>INT(INDEX(怪物基础属性模板!D:D,MATCH(主线怪物!$F784,怪物基础属性模板!$A:$A,0))*IFERROR(INDEX(怪物属性参数!R:R,MATCH(主线怪物!E784,怪物属性参数!S:S,0)),1)*INDEX(主线关卡!E:E,MATCH(主线怪物!B784&amp;主线怪物!C784,主线关卡!A:A,0)))</f>
        <v>7855</v>
      </c>
      <c r="J784" s="58">
        <v>0</v>
      </c>
      <c r="K784" s="58">
        <v>0</v>
      </c>
      <c r="L784" s="58">
        <v>0</v>
      </c>
      <c r="M784" s="58">
        <v>0</v>
      </c>
      <c r="N784" s="58">
        <v>300</v>
      </c>
      <c r="O784" s="58">
        <v>0</v>
      </c>
      <c r="P784" s="58">
        <v>0</v>
      </c>
      <c r="Q784" s="58" t="str">
        <f>IFERROR(INDEX(怪物属性参数!AD:AD,MATCH(主线怪物!E784,怪物属性参数!Q:Q,0)),IF(MOD(A784,2)=0,1303015,1301001))</f>
        <v>1301007#1302007</v>
      </c>
      <c r="R784" s="15"/>
      <c r="S784" s="58">
        <f t="shared" si="53"/>
        <v>10782</v>
      </c>
      <c r="T784" s="58">
        <f>IFERROR(INDEX(怪物属性参数!AA:AA,MATCH(主线怪物!E784,怪物属性参数!Q:Q,0)),"0")</f>
        <v>0</v>
      </c>
      <c r="U784" s="58">
        <f>IFERROR(INDEX(怪物属性参数!AB:AB,MATCH(主线怪物!E784,怪物属性参数!Q:Q,0)),"999")</f>
        <v>999</v>
      </c>
      <c r="V784" s="58">
        <f>IFERROR(INDEX(怪物属性参数!AC:AC,MATCH(主线怪物!E784,怪物属性参数!Q:Q,0)),"0")</f>
        <v>0</v>
      </c>
      <c r="W784" s="58" t="str">
        <f t="shared" si="54"/>
        <v>战斗曹焱兵</v>
      </c>
    </row>
    <row r="785" spans="1:23" ht="16.5" x14ac:dyDescent="0.2">
      <c r="A785" s="58">
        <f t="shared" si="55"/>
        <v>10782</v>
      </c>
      <c r="B785" s="58">
        <v>5</v>
      </c>
      <c r="C785" s="58">
        <f t="shared" si="52"/>
        <v>11</v>
      </c>
      <c r="D785" s="58" t="s">
        <v>36</v>
      </c>
      <c r="E785" s="58" t="str">
        <f>HLOOKUP(D785,主线关卡!$H:$M,MATCH(B785&amp;C785,主线关卡!$A:$A,0),FALSE)</f>
        <v>张郃</v>
      </c>
      <c r="F785" s="58">
        <f>INDEX(主线关卡!D:D,MATCH(主线怪物!B785&amp;主线怪物!C785,主线关卡!A:A,0))</f>
        <v>56</v>
      </c>
      <c r="G785" s="58">
        <f>INDEX(怪物基础属性模板!B:B,MATCH(主线怪物!$F785,怪物基础属性模板!$A:$A,0))*IFERROR(INDEX(怪物属性参数!R:R,MATCH(主线怪物!E785,怪物属性参数!Q:Q,0)),1)</f>
        <v>1451</v>
      </c>
      <c r="H785" s="58">
        <f>INDEX(怪物基础属性模板!C:C,MATCH(主线怪物!$F785,怪物基础属性模板!$A:$A,0))*IFERROR(INDEX(怪物属性参数!R:R,MATCH(主线怪物!E785,怪物属性参数!R:R,0)),1)</f>
        <v>663</v>
      </c>
      <c r="I785" s="58">
        <f>INT(INDEX(怪物基础属性模板!D:D,MATCH(主线怪物!$F785,怪物基础属性模板!$A:$A,0))*IFERROR(INDEX(怪物属性参数!R:R,MATCH(主线怪物!E785,怪物属性参数!S:S,0)),1)*INDEX(主线关卡!E:E,MATCH(主线怪物!B785&amp;主线怪物!C785,主线关卡!A:A,0)))</f>
        <v>7855</v>
      </c>
      <c r="J785" s="58">
        <v>0</v>
      </c>
      <c r="K785" s="58">
        <v>0</v>
      </c>
      <c r="L785" s="58">
        <v>0</v>
      </c>
      <c r="M785" s="58">
        <v>0</v>
      </c>
      <c r="N785" s="58">
        <v>300</v>
      </c>
      <c r="O785" s="58">
        <v>0</v>
      </c>
      <c r="P785" s="58">
        <v>0</v>
      </c>
      <c r="Q785" s="58">
        <f>IFERROR(INDEX(怪物属性参数!AD:AD,MATCH(主线怪物!E785,怪物属性参数!Q:Q,0)),IF(MOD(A785,2)=0,1303015,1301001))</f>
        <v>1303010</v>
      </c>
      <c r="R785" s="15"/>
      <c r="S785" s="58" t="str">
        <f t="shared" si="53"/>
        <v>0</v>
      </c>
      <c r="T785" s="58">
        <f>IFERROR(INDEX(怪物属性参数!AA:AA,MATCH(主线怪物!E785,怪物属性参数!Q:Q,0)),"0")</f>
        <v>6</v>
      </c>
      <c r="U785" s="58">
        <f>IFERROR(INDEX(怪物属性参数!AB:AB,MATCH(主线怪物!E785,怪物属性参数!Q:Q,0)),"999")</f>
        <v>999</v>
      </c>
      <c r="V785" s="58">
        <f>IFERROR(INDEX(怪物属性参数!AC:AC,MATCH(主线怪物!E785,怪物属性参数!Q:Q,0)),"0")</f>
        <v>3</v>
      </c>
      <c r="W785" s="58" t="str">
        <f t="shared" si="54"/>
        <v>张郃</v>
      </c>
    </row>
    <row r="786" spans="1:23" ht="16.5" x14ac:dyDescent="0.2">
      <c r="A786" s="58">
        <f t="shared" si="55"/>
        <v>10783</v>
      </c>
      <c r="B786" s="58">
        <v>5</v>
      </c>
      <c r="C786" s="58">
        <f t="shared" si="52"/>
        <v>11</v>
      </c>
      <c r="D786" s="58" t="s">
        <v>40</v>
      </c>
      <c r="E786" s="58" t="str">
        <f>HLOOKUP(D786,主线关卡!$H:$M,MATCH(B786&amp;C786,主线关卡!$A:$A,0),FALSE)</f>
        <v>红莲·缇娜</v>
      </c>
      <c r="F786" s="58">
        <f>INDEX(主线关卡!D:D,MATCH(主线怪物!B786&amp;主线怪物!C786,主线关卡!A:A,0))</f>
        <v>56</v>
      </c>
      <c r="G786" s="58">
        <f>INDEX(怪物基础属性模板!B:B,MATCH(主线怪物!$F786,怪物基础属性模板!$A:$A,0))*IFERROR(INDEX(怪物属性参数!R:R,MATCH(主线怪物!E786,怪物属性参数!Q:Q,0)),1)</f>
        <v>1451</v>
      </c>
      <c r="H786" s="58">
        <f>INDEX(怪物基础属性模板!C:C,MATCH(主线怪物!$F786,怪物基础属性模板!$A:$A,0))*IFERROR(INDEX(怪物属性参数!R:R,MATCH(主线怪物!E786,怪物属性参数!R:R,0)),1)</f>
        <v>663</v>
      </c>
      <c r="I786" s="58">
        <f>INT(INDEX(怪物基础属性模板!D:D,MATCH(主线怪物!$F786,怪物基础属性模板!$A:$A,0))*IFERROR(INDEX(怪物属性参数!R:R,MATCH(主线怪物!E786,怪物属性参数!S:S,0)),1)*INDEX(主线关卡!E:E,MATCH(主线怪物!B786&amp;主线怪物!C786,主线关卡!A:A,0)))</f>
        <v>7855</v>
      </c>
      <c r="J786" s="58">
        <v>0</v>
      </c>
      <c r="K786" s="58">
        <v>0</v>
      </c>
      <c r="L786" s="58">
        <v>0</v>
      </c>
      <c r="M786" s="58">
        <v>0</v>
      </c>
      <c r="N786" s="58">
        <v>300</v>
      </c>
      <c r="O786" s="58">
        <v>0</v>
      </c>
      <c r="P786" s="58">
        <v>0</v>
      </c>
      <c r="Q786" s="58" t="str">
        <f>IFERROR(INDEX(怪物属性参数!AD:AD,MATCH(主线怪物!E786,怪物属性参数!Q:Q,0)),IF(MOD(A786,2)=0,1303015,1301001))</f>
        <v>1301006#1302006</v>
      </c>
      <c r="R786" s="15"/>
      <c r="S786" s="58">
        <f t="shared" si="53"/>
        <v>10784</v>
      </c>
      <c r="T786" s="58">
        <f>IFERROR(INDEX(怪物属性参数!AA:AA,MATCH(主线怪物!E786,怪物属性参数!Q:Q,0)),"0")</f>
        <v>0</v>
      </c>
      <c r="U786" s="58">
        <f>IFERROR(INDEX(怪物属性参数!AB:AB,MATCH(主线怪物!E786,怪物属性参数!Q:Q,0)),"999")</f>
        <v>999</v>
      </c>
      <c r="V786" s="58">
        <f>IFERROR(INDEX(怪物属性参数!AC:AC,MATCH(主线怪物!E786,怪物属性参数!Q:Q,0)),"0")</f>
        <v>0</v>
      </c>
      <c r="W786" s="58" t="str">
        <f t="shared" si="54"/>
        <v>红莲·缇娜</v>
      </c>
    </row>
    <row r="787" spans="1:23" ht="16.5" x14ac:dyDescent="0.2">
      <c r="A787" s="58">
        <f t="shared" si="55"/>
        <v>10784</v>
      </c>
      <c r="B787" s="58">
        <v>5</v>
      </c>
      <c r="C787" s="58">
        <f t="shared" si="52"/>
        <v>11</v>
      </c>
      <c r="D787" s="58" t="s">
        <v>37</v>
      </c>
      <c r="E787" s="58" t="str">
        <f>HLOOKUP(D787,主线关卡!$H:$M,MATCH(B787&amp;C787,主线关卡!$A:$A,0),FALSE)</f>
        <v>天使·缇娜</v>
      </c>
      <c r="F787" s="58">
        <f>INDEX(主线关卡!D:D,MATCH(主线怪物!B787&amp;主线怪物!C787,主线关卡!A:A,0))</f>
        <v>56</v>
      </c>
      <c r="G787" s="58">
        <f>INDEX(怪物基础属性模板!B:B,MATCH(主线怪物!$F787,怪物基础属性模板!$A:$A,0))*IFERROR(INDEX(怪物属性参数!R:R,MATCH(主线怪物!E787,怪物属性参数!Q:Q,0)),1)</f>
        <v>1451</v>
      </c>
      <c r="H787" s="58">
        <f>INDEX(怪物基础属性模板!C:C,MATCH(主线怪物!$F787,怪物基础属性模板!$A:$A,0))*IFERROR(INDEX(怪物属性参数!R:R,MATCH(主线怪物!E787,怪物属性参数!R:R,0)),1)</f>
        <v>663</v>
      </c>
      <c r="I787" s="58">
        <f>INT(INDEX(怪物基础属性模板!D:D,MATCH(主线怪物!$F787,怪物基础属性模板!$A:$A,0))*IFERROR(INDEX(怪物属性参数!R:R,MATCH(主线怪物!E787,怪物属性参数!S:S,0)),1)*INDEX(主线关卡!E:E,MATCH(主线怪物!B787&amp;主线怪物!C787,主线关卡!A:A,0)))</f>
        <v>7855</v>
      </c>
      <c r="J787" s="58">
        <v>0</v>
      </c>
      <c r="K787" s="58">
        <v>0</v>
      </c>
      <c r="L787" s="58">
        <v>0</v>
      </c>
      <c r="M787" s="58">
        <v>0</v>
      </c>
      <c r="N787" s="58">
        <v>300</v>
      </c>
      <c r="O787" s="58">
        <v>0</v>
      </c>
      <c r="P787" s="58">
        <v>0</v>
      </c>
      <c r="Q787" s="58">
        <f>IFERROR(INDEX(怪物属性参数!AD:AD,MATCH(主线怪物!E787,怪物属性参数!Q:Q,0)),IF(MOD(A787,2)=0,1303015,1301001))</f>
        <v>1303007</v>
      </c>
      <c r="R787" s="15"/>
      <c r="S787" s="58" t="str">
        <f t="shared" si="53"/>
        <v>0</v>
      </c>
      <c r="T787" s="58">
        <f>IFERROR(INDEX(怪物属性参数!AA:AA,MATCH(主线怪物!E787,怪物属性参数!Q:Q,0)),"0")</f>
        <v>6</v>
      </c>
      <c r="U787" s="58">
        <f>IFERROR(INDEX(怪物属性参数!AB:AB,MATCH(主线怪物!E787,怪物属性参数!Q:Q,0)),"999")</f>
        <v>999</v>
      </c>
      <c r="V787" s="58">
        <f>IFERROR(INDEX(怪物属性参数!AC:AC,MATCH(主线怪物!E787,怪物属性参数!Q:Q,0)),"0")</f>
        <v>1</v>
      </c>
      <c r="W787" s="58" t="str">
        <f t="shared" si="54"/>
        <v>天使·缇娜</v>
      </c>
    </row>
    <row r="788" spans="1:23" ht="16.5" x14ac:dyDescent="0.2">
      <c r="A788" s="58">
        <f t="shared" si="55"/>
        <v>10785</v>
      </c>
      <c r="B788" s="58">
        <v>5</v>
      </c>
      <c r="C788" s="58">
        <f t="shared" si="52"/>
        <v>11</v>
      </c>
      <c r="D788" s="58" t="s">
        <v>41</v>
      </c>
      <c r="E788" s="58" t="str">
        <f>HLOOKUP(D788,主线关卡!$H:$M,MATCH(B788&amp;C788,主线关卡!$A:$A,0),FALSE)</f>
        <v>吉拉</v>
      </c>
      <c r="F788" s="58">
        <f>INDEX(主线关卡!D:D,MATCH(主线怪物!B788&amp;主线怪物!C788,主线关卡!A:A,0))</f>
        <v>56</v>
      </c>
      <c r="G788" s="58">
        <f>INDEX(怪物基础属性模板!B:B,MATCH(主线怪物!$F788,怪物基础属性模板!$A:$A,0))*IFERROR(INDEX(怪物属性参数!R:R,MATCH(主线怪物!E788,怪物属性参数!Q:Q,0)),1)</f>
        <v>1451</v>
      </c>
      <c r="H788" s="58">
        <f>INDEX(怪物基础属性模板!C:C,MATCH(主线怪物!$F788,怪物基础属性模板!$A:$A,0))*IFERROR(INDEX(怪物属性参数!R:R,MATCH(主线怪物!E788,怪物属性参数!R:R,0)),1)</f>
        <v>663</v>
      </c>
      <c r="I788" s="58">
        <f>INT(INDEX(怪物基础属性模板!D:D,MATCH(主线怪物!$F788,怪物基础属性模板!$A:$A,0))*IFERROR(INDEX(怪物属性参数!R:R,MATCH(主线怪物!E788,怪物属性参数!S:S,0)),1)*INDEX(主线关卡!E:E,MATCH(主线怪物!B788&amp;主线怪物!C788,主线关卡!A:A,0)))</f>
        <v>7855</v>
      </c>
      <c r="J788" s="58">
        <v>0</v>
      </c>
      <c r="K788" s="58">
        <v>0</v>
      </c>
      <c r="L788" s="58">
        <v>0</v>
      </c>
      <c r="M788" s="58">
        <v>0</v>
      </c>
      <c r="N788" s="58">
        <v>300</v>
      </c>
      <c r="O788" s="58">
        <v>0</v>
      </c>
      <c r="P788" s="58">
        <v>0</v>
      </c>
      <c r="Q788" s="58" t="str">
        <f>IFERROR(INDEX(怪物属性参数!AD:AD,MATCH(主线怪物!E788,怪物属性参数!Q:Q,0)),IF(MOD(A788,2)=0,1303015,1301001))</f>
        <v>1301013#1302013</v>
      </c>
      <c r="R788" s="15"/>
      <c r="S788" s="58">
        <f t="shared" si="53"/>
        <v>10786</v>
      </c>
      <c r="T788" s="58">
        <f>IFERROR(INDEX(怪物属性参数!AA:AA,MATCH(主线怪物!E788,怪物属性参数!Q:Q,0)),"0")</f>
        <v>0</v>
      </c>
      <c r="U788" s="58">
        <f>IFERROR(INDEX(怪物属性参数!AB:AB,MATCH(主线怪物!E788,怪物属性参数!Q:Q,0)),"999")</f>
        <v>999</v>
      </c>
      <c r="V788" s="58">
        <f>IFERROR(INDEX(怪物属性参数!AC:AC,MATCH(主线怪物!E788,怪物属性参数!Q:Q,0)),"0")</f>
        <v>0</v>
      </c>
      <c r="W788" s="58" t="str">
        <f t="shared" si="54"/>
        <v>吉拉</v>
      </c>
    </row>
    <row r="789" spans="1:23" ht="16.5" x14ac:dyDescent="0.2">
      <c r="A789" s="58">
        <f t="shared" si="55"/>
        <v>10786</v>
      </c>
      <c r="B789" s="58">
        <v>5</v>
      </c>
      <c r="C789" s="58">
        <f t="shared" si="52"/>
        <v>11</v>
      </c>
      <c r="D789" s="58" t="s">
        <v>38</v>
      </c>
      <c r="E789" s="58" t="str">
        <f>HLOOKUP(D789,主线关卡!$H:$M,MATCH(B789&amp;C789,主线关卡!$A:$A,0),FALSE)</f>
        <v>食火蜥</v>
      </c>
      <c r="F789" s="58">
        <f>INDEX(主线关卡!D:D,MATCH(主线怪物!B789&amp;主线怪物!C789,主线关卡!A:A,0))</f>
        <v>56</v>
      </c>
      <c r="G789" s="58">
        <f>INDEX(怪物基础属性模板!B:B,MATCH(主线怪物!$F789,怪物基础属性模板!$A:$A,0))*IFERROR(INDEX(怪物属性参数!R:R,MATCH(主线怪物!E789,怪物属性参数!Q:Q,0)),1)</f>
        <v>1451</v>
      </c>
      <c r="H789" s="58">
        <f>INDEX(怪物基础属性模板!C:C,MATCH(主线怪物!$F789,怪物基础属性模板!$A:$A,0))*IFERROR(INDEX(怪物属性参数!R:R,MATCH(主线怪物!E789,怪物属性参数!R:R,0)),1)</f>
        <v>663</v>
      </c>
      <c r="I789" s="58">
        <f>INT(INDEX(怪物基础属性模板!D:D,MATCH(主线怪物!$F789,怪物基础属性模板!$A:$A,0))*IFERROR(INDEX(怪物属性参数!R:R,MATCH(主线怪物!E789,怪物属性参数!S:S,0)),1)*INDEX(主线关卡!E:E,MATCH(主线怪物!B789&amp;主线怪物!C789,主线关卡!A:A,0)))</f>
        <v>7855</v>
      </c>
      <c r="J789" s="58">
        <v>0</v>
      </c>
      <c r="K789" s="58">
        <v>0</v>
      </c>
      <c r="L789" s="58">
        <v>0</v>
      </c>
      <c r="M789" s="58">
        <v>0</v>
      </c>
      <c r="N789" s="58">
        <v>300</v>
      </c>
      <c r="O789" s="58">
        <v>0</v>
      </c>
      <c r="P789" s="58">
        <v>0</v>
      </c>
      <c r="Q789" s="58">
        <f>IFERROR(INDEX(怪物属性参数!AD:AD,MATCH(主线怪物!E789,怪物属性参数!Q:Q,0)),IF(MOD(A789,2)=0,1303015,1301001))</f>
        <v>1303019</v>
      </c>
      <c r="R789" s="15"/>
      <c r="S789" s="58" t="str">
        <f t="shared" si="53"/>
        <v>0</v>
      </c>
      <c r="T789" s="58">
        <f>IFERROR(INDEX(怪物属性参数!AA:AA,MATCH(主线怪物!E789,怪物属性参数!Q:Q,0)),"0")</f>
        <v>4</v>
      </c>
      <c r="U789" s="58">
        <f>IFERROR(INDEX(怪物属性参数!AB:AB,MATCH(主线怪物!E789,怪物属性参数!Q:Q,0)),"999")</f>
        <v>999</v>
      </c>
      <c r="V789" s="58">
        <f>IFERROR(INDEX(怪物属性参数!AC:AC,MATCH(主线怪物!E789,怪物属性参数!Q:Q,0)),"0")</f>
        <v>2</v>
      </c>
      <c r="W789" s="58" t="str">
        <f t="shared" si="54"/>
        <v>食火蜥</v>
      </c>
    </row>
    <row r="790" spans="1:23" ht="16.5" x14ac:dyDescent="0.2">
      <c r="A790" s="58">
        <f t="shared" si="55"/>
        <v>10787</v>
      </c>
      <c r="B790" s="58">
        <v>5</v>
      </c>
      <c r="C790" s="58">
        <f t="shared" si="52"/>
        <v>12</v>
      </c>
      <c r="D790" s="58" t="s">
        <v>39</v>
      </c>
      <c r="E790" s="58" t="str">
        <f>HLOOKUP(D790,主线关卡!$H:$M,MATCH(B790&amp;C790,主线关卡!$A:$A,0),FALSE)</f>
        <v>战斗夏玲</v>
      </c>
      <c r="F790" s="58">
        <f>INDEX(主线关卡!D:D,MATCH(主线怪物!B790&amp;主线怪物!C790,主线关卡!A:A,0))</f>
        <v>57</v>
      </c>
      <c r="G790" s="58">
        <f>INDEX(怪物基础属性模板!B:B,MATCH(主线怪物!$F790,怪物基础属性模板!$A:$A,0))*IFERROR(INDEX(怪物属性参数!R:R,MATCH(主线怪物!E790,怪物属性参数!Q:Q,0)),1)</f>
        <v>1481</v>
      </c>
      <c r="H790" s="58">
        <f>INDEX(怪物基础属性模板!C:C,MATCH(主线怪物!$F790,怪物基础属性模板!$A:$A,0))*IFERROR(INDEX(怪物属性参数!R:R,MATCH(主线怪物!E790,怪物属性参数!R:R,0)),1)</f>
        <v>678</v>
      </c>
      <c r="I790" s="58">
        <f>INT(INDEX(怪物基础属性模板!D:D,MATCH(主线怪物!$F790,怪物基础属性模板!$A:$A,0))*IFERROR(INDEX(怪物属性参数!R:R,MATCH(主线怪物!E790,怪物属性参数!S:S,0)),1)*INDEX(主线关卡!E:E,MATCH(主线怪物!B790&amp;主线怪物!C790,主线关卡!A:A,0)))</f>
        <v>8005</v>
      </c>
      <c r="J790" s="58">
        <v>0</v>
      </c>
      <c r="K790" s="58">
        <v>0</v>
      </c>
      <c r="L790" s="58">
        <v>0</v>
      </c>
      <c r="M790" s="58">
        <v>0</v>
      </c>
      <c r="N790" s="58">
        <v>300</v>
      </c>
      <c r="O790" s="58">
        <v>0</v>
      </c>
      <c r="P790" s="58">
        <v>0</v>
      </c>
      <c r="Q790" s="58" t="str">
        <f>IFERROR(INDEX(怪物属性参数!AD:AD,MATCH(主线怪物!E790,怪物属性参数!Q:Q,0)),IF(MOD(A790,2)=0,1303015,1301001))</f>
        <v>1301003#1302003</v>
      </c>
      <c r="R790" s="15"/>
      <c r="S790" s="58">
        <f t="shared" si="53"/>
        <v>10788</v>
      </c>
      <c r="T790" s="58">
        <f>IFERROR(INDEX(怪物属性参数!AA:AA,MATCH(主线怪物!E790,怪物属性参数!Q:Q,0)),"0")</f>
        <v>0</v>
      </c>
      <c r="U790" s="58">
        <f>IFERROR(INDEX(怪物属性参数!AB:AB,MATCH(主线怪物!E790,怪物属性参数!Q:Q,0)),"999")</f>
        <v>999</v>
      </c>
      <c r="V790" s="58">
        <f>IFERROR(INDEX(怪物属性参数!AC:AC,MATCH(主线怪物!E790,怪物属性参数!Q:Q,0)),"0")</f>
        <v>0</v>
      </c>
      <c r="W790" s="58" t="str">
        <f t="shared" si="54"/>
        <v>战斗夏玲</v>
      </c>
    </row>
    <row r="791" spans="1:23" ht="16.5" x14ac:dyDescent="0.2">
      <c r="A791" s="58">
        <f t="shared" si="55"/>
        <v>10788</v>
      </c>
      <c r="B791" s="58">
        <v>5</v>
      </c>
      <c r="C791" s="58">
        <f t="shared" si="52"/>
        <v>12</v>
      </c>
      <c r="D791" s="58" t="s">
        <v>36</v>
      </c>
      <c r="E791" s="58" t="str">
        <f>HLOOKUP(D791,主线关卡!$H:$M,MATCH(B791&amp;C791,主线关卡!$A:$A,0),FALSE)</f>
        <v>李轩辕</v>
      </c>
      <c r="F791" s="58">
        <f>INDEX(主线关卡!D:D,MATCH(主线怪物!B791&amp;主线怪物!C791,主线关卡!A:A,0))</f>
        <v>57</v>
      </c>
      <c r="G791" s="58">
        <f>INDEX(怪物基础属性模板!B:B,MATCH(主线怪物!$F791,怪物基础属性模板!$A:$A,0))*IFERROR(INDEX(怪物属性参数!R:R,MATCH(主线怪物!E791,怪物属性参数!Q:Q,0)),1)</f>
        <v>1481</v>
      </c>
      <c r="H791" s="58">
        <f>INDEX(怪物基础属性模板!C:C,MATCH(主线怪物!$F791,怪物基础属性模板!$A:$A,0))*IFERROR(INDEX(怪物属性参数!R:R,MATCH(主线怪物!E791,怪物属性参数!R:R,0)),1)</f>
        <v>678</v>
      </c>
      <c r="I791" s="58">
        <f>INT(INDEX(怪物基础属性模板!D:D,MATCH(主线怪物!$F791,怪物基础属性模板!$A:$A,0))*IFERROR(INDEX(怪物属性参数!R:R,MATCH(主线怪物!E791,怪物属性参数!S:S,0)),1)*INDEX(主线关卡!E:E,MATCH(主线怪物!B791&amp;主线怪物!C791,主线关卡!A:A,0)))</f>
        <v>8005</v>
      </c>
      <c r="J791" s="58">
        <v>0</v>
      </c>
      <c r="K791" s="58">
        <v>0</v>
      </c>
      <c r="L791" s="58">
        <v>0</v>
      </c>
      <c r="M791" s="58">
        <v>0</v>
      </c>
      <c r="N791" s="58">
        <v>300</v>
      </c>
      <c r="O791" s="58">
        <v>0</v>
      </c>
      <c r="P791" s="58">
        <v>0</v>
      </c>
      <c r="Q791" s="58">
        <f>IFERROR(INDEX(怪物属性参数!AD:AD,MATCH(主线怪物!E791,怪物属性参数!Q:Q,0)),IF(MOD(A791,2)=0,1303015,1301001))</f>
        <v>1303005</v>
      </c>
      <c r="R791" s="15"/>
      <c r="S791" s="58" t="str">
        <f t="shared" si="53"/>
        <v>0</v>
      </c>
      <c r="T791" s="58">
        <f>IFERROR(INDEX(怪物属性参数!AA:AA,MATCH(主线怪物!E791,怪物属性参数!Q:Q,0)),"0")</f>
        <v>2</v>
      </c>
      <c r="U791" s="58">
        <f>IFERROR(INDEX(怪物属性参数!AB:AB,MATCH(主线怪物!E791,怪物属性参数!Q:Q,0)),"999")</f>
        <v>999</v>
      </c>
      <c r="V791" s="58">
        <f>IFERROR(INDEX(怪物属性参数!AC:AC,MATCH(主线怪物!E791,怪物属性参数!Q:Q,0)),"0")</f>
        <v>3</v>
      </c>
      <c r="W791" s="58" t="str">
        <f t="shared" si="54"/>
        <v>李轩辕</v>
      </c>
    </row>
    <row r="792" spans="1:23" ht="16.5" x14ac:dyDescent="0.2">
      <c r="A792" s="58">
        <f t="shared" si="55"/>
        <v>10789</v>
      </c>
      <c r="B792" s="58">
        <v>5</v>
      </c>
      <c r="C792" s="58">
        <f t="shared" si="52"/>
        <v>12</v>
      </c>
      <c r="D792" s="58" t="s">
        <v>40</v>
      </c>
      <c r="E792" s="58" t="str">
        <f>HLOOKUP(D792,主线关卡!$H:$M,MATCH(B792&amp;C792,主线关卡!$A:$A,0),FALSE)</f>
        <v>黑尔·坎普</v>
      </c>
      <c r="F792" s="58">
        <f>INDEX(主线关卡!D:D,MATCH(主线怪物!B792&amp;主线怪物!C792,主线关卡!A:A,0))</f>
        <v>57</v>
      </c>
      <c r="G792" s="58">
        <f>INDEX(怪物基础属性模板!B:B,MATCH(主线怪物!$F792,怪物基础属性模板!$A:$A,0))*IFERROR(INDEX(怪物属性参数!R:R,MATCH(主线怪物!E792,怪物属性参数!Q:Q,0)),1)</f>
        <v>1481</v>
      </c>
      <c r="H792" s="58">
        <f>INDEX(怪物基础属性模板!C:C,MATCH(主线怪物!$F792,怪物基础属性模板!$A:$A,0))*IFERROR(INDEX(怪物属性参数!R:R,MATCH(主线怪物!E792,怪物属性参数!R:R,0)),1)</f>
        <v>678</v>
      </c>
      <c r="I792" s="58">
        <f>INT(INDEX(怪物基础属性模板!D:D,MATCH(主线怪物!$F792,怪物基础属性模板!$A:$A,0))*IFERROR(INDEX(怪物属性参数!R:R,MATCH(主线怪物!E792,怪物属性参数!S:S,0)),1)*INDEX(主线关卡!E:E,MATCH(主线怪物!B792&amp;主线怪物!C792,主线关卡!A:A,0)))</f>
        <v>8005</v>
      </c>
      <c r="J792" s="58">
        <v>0</v>
      </c>
      <c r="K792" s="58">
        <v>0</v>
      </c>
      <c r="L792" s="58">
        <v>0</v>
      </c>
      <c r="M792" s="58">
        <v>0</v>
      </c>
      <c r="N792" s="58">
        <v>300</v>
      </c>
      <c r="O792" s="58">
        <v>0</v>
      </c>
      <c r="P792" s="58">
        <v>0</v>
      </c>
      <c r="Q792" s="58" t="str">
        <f>IFERROR(INDEX(怪物属性参数!AD:AD,MATCH(主线怪物!E792,怪物属性参数!Q:Q,0)),IF(MOD(A792,2)=0,1303015,1301001))</f>
        <v>1301008#1302008</v>
      </c>
      <c r="R792" s="15"/>
      <c r="S792" s="58">
        <f t="shared" si="53"/>
        <v>10790</v>
      </c>
      <c r="T792" s="58">
        <f>IFERROR(INDEX(怪物属性参数!AA:AA,MATCH(主线怪物!E792,怪物属性参数!Q:Q,0)),"0")</f>
        <v>0</v>
      </c>
      <c r="U792" s="58">
        <f>IFERROR(INDEX(怪物属性参数!AB:AB,MATCH(主线怪物!E792,怪物属性参数!Q:Q,0)),"999")</f>
        <v>999</v>
      </c>
      <c r="V792" s="58">
        <f>IFERROR(INDEX(怪物属性参数!AC:AC,MATCH(主线怪物!E792,怪物属性参数!Q:Q,0)),"0")</f>
        <v>0</v>
      </c>
      <c r="W792" s="58" t="str">
        <f t="shared" si="54"/>
        <v>黑尔·坎普</v>
      </c>
    </row>
    <row r="793" spans="1:23" ht="16.5" x14ac:dyDescent="0.2">
      <c r="A793" s="58">
        <f t="shared" si="55"/>
        <v>10790</v>
      </c>
      <c r="B793" s="58">
        <v>5</v>
      </c>
      <c r="C793" s="58">
        <f t="shared" si="52"/>
        <v>12</v>
      </c>
      <c r="D793" s="58" t="s">
        <v>37</v>
      </c>
      <c r="E793" s="58" t="str">
        <f>HLOOKUP(D793,主线关卡!$H:$M,MATCH(B793&amp;C793,主线关卡!$A:$A,0),FALSE)</f>
        <v>塞伯罗斯</v>
      </c>
      <c r="F793" s="58">
        <f>INDEX(主线关卡!D:D,MATCH(主线怪物!B793&amp;主线怪物!C793,主线关卡!A:A,0))</f>
        <v>57</v>
      </c>
      <c r="G793" s="58">
        <f>INDEX(怪物基础属性模板!B:B,MATCH(主线怪物!$F793,怪物基础属性模板!$A:$A,0))*IFERROR(INDEX(怪物属性参数!R:R,MATCH(主线怪物!E793,怪物属性参数!Q:Q,0)),1)</f>
        <v>1481</v>
      </c>
      <c r="H793" s="58">
        <f>INDEX(怪物基础属性模板!C:C,MATCH(主线怪物!$F793,怪物基础属性模板!$A:$A,0))*IFERROR(INDEX(怪物属性参数!R:R,MATCH(主线怪物!E793,怪物属性参数!R:R,0)),1)</f>
        <v>678</v>
      </c>
      <c r="I793" s="58">
        <f>INT(INDEX(怪物基础属性模板!D:D,MATCH(主线怪物!$F793,怪物基础属性模板!$A:$A,0))*IFERROR(INDEX(怪物属性参数!R:R,MATCH(主线怪物!E793,怪物属性参数!S:S,0)),1)*INDEX(主线关卡!E:E,MATCH(主线怪物!B793&amp;主线怪物!C793,主线关卡!A:A,0)))</f>
        <v>8005</v>
      </c>
      <c r="J793" s="58">
        <v>0</v>
      </c>
      <c r="K793" s="58">
        <v>0</v>
      </c>
      <c r="L793" s="58">
        <v>0</v>
      </c>
      <c r="M793" s="58">
        <v>0</v>
      </c>
      <c r="N793" s="58">
        <v>300</v>
      </c>
      <c r="O793" s="58">
        <v>0</v>
      </c>
      <c r="P793" s="58">
        <v>0</v>
      </c>
      <c r="Q793" s="58">
        <f>IFERROR(INDEX(怪物属性参数!AD:AD,MATCH(主线怪物!E793,怪物属性参数!Q:Q,0)),IF(MOD(A793,2)=0,1303015,1301001))</f>
        <v>1303013</v>
      </c>
      <c r="R793" s="15"/>
      <c r="S793" s="58" t="str">
        <f t="shared" si="53"/>
        <v>0</v>
      </c>
      <c r="T793" s="58">
        <f>IFERROR(INDEX(怪物属性参数!AA:AA,MATCH(主线怪物!E793,怪物属性参数!Q:Q,0)),"0")</f>
        <v>6</v>
      </c>
      <c r="U793" s="58">
        <f>IFERROR(INDEX(怪物属性参数!AB:AB,MATCH(主线怪物!E793,怪物属性参数!Q:Q,0)),"999")</f>
        <v>999</v>
      </c>
      <c r="V793" s="58">
        <f>IFERROR(INDEX(怪物属性参数!AC:AC,MATCH(主线怪物!E793,怪物属性参数!Q:Q,0)),"0")</f>
        <v>2</v>
      </c>
      <c r="W793" s="58" t="str">
        <f t="shared" si="54"/>
        <v>塞伯罗斯</v>
      </c>
    </row>
    <row r="794" spans="1:23" ht="16.5" x14ac:dyDescent="0.2">
      <c r="A794" s="58">
        <f t="shared" si="55"/>
        <v>10791</v>
      </c>
      <c r="B794" s="58">
        <v>5</v>
      </c>
      <c r="C794" s="58">
        <f t="shared" si="52"/>
        <v>12</v>
      </c>
      <c r="D794" s="58" t="s">
        <v>41</v>
      </c>
      <c r="E794" s="58" t="str">
        <f>HLOOKUP(D794,主线关卡!$H:$M,MATCH(B794&amp;C794,主线关卡!$A:$A,0),FALSE)</f>
        <v>战斗曹焱兵</v>
      </c>
      <c r="F794" s="58">
        <f>INDEX(主线关卡!D:D,MATCH(主线怪物!B794&amp;主线怪物!C794,主线关卡!A:A,0))</f>
        <v>57</v>
      </c>
      <c r="G794" s="58">
        <f>INDEX(怪物基础属性模板!B:B,MATCH(主线怪物!$F794,怪物基础属性模板!$A:$A,0))*IFERROR(INDEX(怪物属性参数!R:R,MATCH(主线怪物!E794,怪物属性参数!Q:Q,0)),1)</f>
        <v>1481</v>
      </c>
      <c r="H794" s="58">
        <f>INDEX(怪物基础属性模板!C:C,MATCH(主线怪物!$F794,怪物基础属性模板!$A:$A,0))*IFERROR(INDEX(怪物属性参数!R:R,MATCH(主线怪物!E794,怪物属性参数!R:R,0)),1)</f>
        <v>678</v>
      </c>
      <c r="I794" s="58">
        <f>INT(INDEX(怪物基础属性模板!D:D,MATCH(主线怪物!$F794,怪物基础属性模板!$A:$A,0))*IFERROR(INDEX(怪物属性参数!R:R,MATCH(主线怪物!E794,怪物属性参数!S:S,0)),1)*INDEX(主线关卡!E:E,MATCH(主线怪物!B794&amp;主线怪物!C794,主线关卡!A:A,0)))</f>
        <v>8005</v>
      </c>
      <c r="J794" s="58">
        <v>0</v>
      </c>
      <c r="K794" s="58">
        <v>0</v>
      </c>
      <c r="L794" s="58">
        <v>0</v>
      </c>
      <c r="M794" s="58">
        <v>0</v>
      </c>
      <c r="N794" s="58">
        <v>300</v>
      </c>
      <c r="O794" s="58">
        <v>0</v>
      </c>
      <c r="P794" s="58">
        <v>0</v>
      </c>
      <c r="Q794" s="58" t="str">
        <f>IFERROR(INDEX(怪物属性参数!AD:AD,MATCH(主线怪物!E794,怪物属性参数!Q:Q,0)),IF(MOD(A794,2)=0,1303015,1301001))</f>
        <v>1301007#1302007</v>
      </c>
      <c r="R794" s="15"/>
      <c r="S794" s="58">
        <f t="shared" si="53"/>
        <v>10792</v>
      </c>
      <c r="T794" s="58">
        <f>IFERROR(INDEX(怪物属性参数!AA:AA,MATCH(主线怪物!E794,怪物属性参数!Q:Q,0)),"0")</f>
        <v>0</v>
      </c>
      <c r="U794" s="58">
        <f>IFERROR(INDEX(怪物属性参数!AB:AB,MATCH(主线怪物!E794,怪物属性参数!Q:Q,0)),"999")</f>
        <v>999</v>
      </c>
      <c r="V794" s="58">
        <f>IFERROR(INDEX(怪物属性参数!AC:AC,MATCH(主线怪物!E794,怪物属性参数!Q:Q,0)),"0")</f>
        <v>0</v>
      </c>
      <c r="W794" s="58" t="str">
        <f t="shared" si="54"/>
        <v>战斗曹焱兵</v>
      </c>
    </row>
    <row r="795" spans="1:23" ht="16.5" x14ac:dyDescent="0.2">
      <c r="A795" s="58">
        <f t="shared" si="55"/>
        <v>10792</v>
      </c>
      <c r="B795" s="58">
        <v>5</v>
      </c>
      <c r="C795" s="58">
        <f t="shared" ref="C795:C813" si="56">C789+1</f>
        <v>12</v>
      </c>
      <c r="D795" s="58" t="s">
        <v>38</v>
      </c>
      <c r="E795" s="58" t="str">
        <f>HLOOKUP(D795,主线关卡!$H:$M,MATCH(B795&amp;C795,主线关卡!$A:$A,0),FALSE)</f>
        <v>徐晃</v>
      </c>
      <c r="F795" s="58">
        <f>INDEX(主线关卡!D:D,MATCH(主线怪物!B795&amp;主线怪物!C795,主线关卡!A:A,0))</f>
        <v>57</v>
      </c>
      <c r="G795" s="58">
        <f>INDEX(怪物基础属性模板!B:B,MATCH(主线怪物!$F795,怪物基础属性模板!$A:$A,0))*IFERROR(INDEX(怪物属性参数!R:R,MATCH(主线怪物!E795,怪物属性参数!Q:Q,0)),1)</f>
        <v>1481</v>
      </c>
      <c r="H795" s="58">
        <f>INDEX(怪物基础属性模板!C:C,MATCH(主线怪物!$F795,怪物基础属性模板!$A:$A,0))*IFERROR(INDEX(怪物属性参数!R:R,MATCH(主线怪物!E795,怪物属性参数!R:R,0)),1)</f>
        <v>678</v>
      </c>
      <c r="I795" s="58">
        <f>INT(INDEX(怪物基础属性模板!D:D,MATCH(主线怪物!$F795,怪物基础属性模板!$A:$A,0))*IFERROR(INDEX(怪物属性参数!R:R,MATCH(主线怪物!E795,怪物属性参数!S:S,0)),1)*INDEX(主线关卡!E:E,MATCH(主线怪物!B795&amp;主线怪物!C795,主线关卡!A:A,0)))</f>
        <v>8005</v>
      </c>
      <c r="J795" s="58">
        <v>0</v>
      </c>
      <c r="K795" s="58">
        <v>0</v>
      </c>
      <c r="L795" s="58">
        <v>0</v>
      </c>
      <c r="M795" s="58">
        <v>0</v>
      </c>
      <c r="N795" s="58">
        <v>300</v>
      </c>
      <c r="O795" s="58">
        <v>0</v>
      </c>
      <c r="P795" s="58">
        <v>0</v>
      </c>
      <c r="Q795" s="58">
        <f>IFERROR(INDEX(怪物属性参数!AD:AD,MATCH(主线怪物!E795,怪物属性参数!Q:Q,0)),IF(MOD(A795,2)=0,1303015,1301001))</f>
        <v>1303009</v>
      </c>
      <c r="R795" s="15"/>
      <c r="S795" s="58" t="str">
        <f t="shared" si="53"/>
        <v>0</v>
      </c>
      <c r="T795" s="58">
        <f>IFERROR(INDEX(怪物属性参数!AA:AA,MATCH(主线怪物!E795,怪物属性参数!Q:Q,0)),"0")</f>
        <v>4</v>
      </c>
      <c r="U795" s="58">
        <f>IFERROR(INDEX(怪物属性参数!AB:AB,MATCH(主线怪物!E795,怪物属性参数!Q:Q,0)),"999")</f>
        <v>999</v>
      </c>
      <c r="V795" s="58">
        <f>IFERROR(INDEX(怪物属性参数!AC:AC,MATCH(主线怪物!E795,怪物属性参数!Q:Q,0)),"0")</f>
        <v>2</v>
      </c>
      <c r="W795" s="58" t="str">
        <f t="shared" si="54"/>
        <v>徐晃</v>
      </c>
    </row>
    <row r="796" spans="1:23" ht="16.5" x14ac:dyDescent="0.2">
      <c r="A796" s="58">
        <f t="shared" si="55"/>
        <v>10793</v>
      </c>
      <c r="B796" s="58">
        <v>5</v>
      </c>
      <c r="C796" s="58">
        <f t="shared" si="56"/>
        <v>13</v>
      </c>
      <c r="D796" s="58" t="s">
        <v>39</v>
      </c>
      <c r="E796" s="58" t="str">
        <f>HLOOKUP(D796,主线关卡!$H:$M,MATCH(B796&amp;C796,主线关卡!$A:$A,0),FALSE)</f>
        <v>战斗夏玲</v>
      </c>
      <c r="F796" s="58">
        <f>INDEX(主线关卡!D:D,MATCH(主线怪物!B796&amp;主线怪物!C796,主线关卡!A:A,0))</f>
        <v>58</v>
      </c>
      <c r="G796" s="58">
        <f>INDEX(怪物基础属性模板!B:B,MATCH(主线怪物!$F796,怪物基础属性模板!$A:$A,0))*IFERROR(INDEX(怪物属性参数!R:R,MATCH(主线怪物!E796,怪物属性参数!Q:Q,0)),1)</f>
        <v>1511</v>
      </c>
      <c r="H796" s="58">
        <f>INDEX(怪物基础属性模板!C:C,MATCH(主线怪物!$F796,怪物基础属性模板!$A:$A,0))*IFERROR(INDEX(怪物属性参数!R:R,MATCH(主线怪物!E796,怪物属性参数!R:R,0)),1)</f>
        <v>693</v>
      </c>
      <c r="I796" s="58">
        <f>INT(INDEX(怪物基础属性模板!D:D,MATCH(主线怪物!$F796,怪物基础属性模板!$A:$A,0))*IFERROR(INDEX(怪物属性参数!R:R,MATCH(主线怪物!E796,怪物属性参数!S:S,0)),1)*INDEX(主线关卡!E:E,MATCH(主线怪物!B796&amp;主线怪物!C796,主线关卡!A:A,0)))</f>
        <v>8155</v>
      </c>
      <c r="J796" s="58">
        <v>0</v>
      </c>
      <c r="K796" s="58">
        <v>0</v>
      </c>
      <c r="L796" s="58">
        <v>0</v>
      </c>
      <c r="M796" s="58">
        <v>0</v>
      </c>
      <c r="N796" s="58">
        <v>300</v>
      </c>
      <c r="O796" s="58">
        <v>0</v>
      </c>
      <c r="P796" s="58">
        <v>0</v>
      </c>
      <c r="Q796" s="58" t="str">
        <f>IFERROR(INDEX(怪物属性参数!AD:AD,MATCH(主线怪物!E796,怪物属性参数!Q:Q,0)),IF(MOD(A796,2)=0,1303015,1301001))</f>
        <v>1301003#1302003</v>
      </c>
      <c r="R796" s="15"/>
      <c r="S796" s="58">
        <f t="shared" si="53"/>
        <v>10794</v>
      </c>
      <c r="T796" s="58">
        <f>IFERROR(INDEX(怪物属性参数!AA:AA,MATCH(主线怪物!E796,怪物属性参数!Q:Q,0)),"0")</f>
        <v>0</v>
      </c>
      <c r="U796" s="58">
        <f>IFERROR(INDEX(怪物属性参数!AB:AB,MATCH(主线怪物!E796,怪物属性参数!Q:Q,0)),"999")</f>
        <v>999</v>
      </c>
      <c r="V796" s="58">
        <f>IFERROR(INDEX(怪物属性参数!AC:AC,MATCH(主线怪物!E796,怪物属性参数!Q:Q,0)),"0")</f>
        <v>0</v>
      </c>
      <c r="W796" s="58" t="str">
        <f t="shared" si="54"/>
        <v>战斗夏玲</v>
      </c>
    </row>
    <row r="797" spans="1:23" ht="16.5" x14ac:dyDescent="0.2">
      <c r="A797" s="58">
        <f t="shared" si="55"/>
        <v>10794</v>
      </c>
      <c r="B797" s="58">
        <v>5</v>
      </c>
      <c r="C797" s="58">
        <f t="shared" si="56"/>
        <v>13</v>
      </c>
      <c r="D797" s="58" t="s">
        <v>36</v>
      </c>
      <c r="E797" s="58" t="str">
        <f>HLOOKUP(D797,主线关卡!$H:$M,MATCH(B797&amp;C797,主线关卡!$A:$A,0),FALSE)</f>
        <v>李轩辕</v>
      </c>
      <c r="F797" s="58">
        <f>INDEX(主线关卡!D:D,MATCH(主线怪物!B797&amp;主线怪物!C797,主线关卡!A:A,0))</f>
        <v>58</v>
      </c>
      <c r="G797" s="58">
        <f>INDEX(怪物基础属性模板!B:B,MATCH(主线怪物!$F797,怪物基础属性模板!$A:$A,0))*IFERROR(INDEX(怪物属性参数!R:R,MATCH(主线怪物!E797,怪物属性参数!Q:Q,0)),1)</f>
        <v>1511</v>
      </c>
      <c r="H797" s="58">
        <f>INDEX(怪物基础属性模板!C:C,MATCH(主线怪物!$F797,怪物基础属性模板!$A:$A,0))*IFERROR(INDEX(怪物属性参数!R:R,MATCH(主线怪物!E797,怪物属性参数!R:R,0)),1)</f>
        <v>693</v>
      </c>
      <c r="I797" s="58">
        <f>INT(INDEX(怪物基础属性模板!D:D,MATCH(主线怪物!$F797,怪物基础属性模板!$A:$A,0))*IFERROR(INDEX(怪物属性参数!R:R,MATCH(主线怪物!E797,怪物属性参数!S:S,0)),1)*INDEX(主线关卡!E:E,MATCH(主线怪物!B797&amp;主线怪物!C797,主线关卡!A:A,0)))</f>
        <v>8155</v>
      </c>
      <c r="J797" s="58">
        <v>0</v>
      </c>
      <c r="K797" s="58">
        <v>0</v>
      </c>
      <c r="L797" s="58">
        <v>0</v>
      </c>
      <c r="M797" s="58">
        <v>0</v>
      </c>
      <c r="N797" s="58">
        <v>300</v>
      </c>
      <c r="O797" s="58">
        <v>0</v>
      </c>
      <c r="P797" s="58">
        <v>0</v>
      </c>
      <c r="Q797" s="58">
        <f>IFERROR(INDEX(怪物属性参数!AD:AD,MATCH(主线怪物!E797,怪物属性参数!Q:Q,0)),IF(MOD(A797,2)=0,1303015,1301001))</f>
        <v>1303005</v>
      </c>
      <c r="R797" s="15"/>
      <c r="S797" s="58" t="str">
        <f t="shared" si="53"/>
        <v>0</v>
      </c>
      <c r="T797" s="58">
        <f>IFERROR(INDEX(怪物属性参数!AA:AA,MATCH(主线怪物!E797,怪物属性参数!Q:Q,0)),"0")</f>
        <v>2</v>
      </c>
      <c r="U797" s="58">
        <f>IFERROR(INDEX(怪物属性参数!AB:AB,MATCH(主线怪物!E797,怪物属性参数!Q:Q,0)),"999")</f>
        <v>999</v>
      </c>
      <c r="V797" s="58">
        <f>IFERROR(INDEX(怪物属性参数!AC:AC,MATCH(主线怪物!E797,怪物属性参数!Q:Q,0)),"0")</f>
        <v>3</v>
      </c>
      <c r="W797" s="58" t="str">
        <f t="shared" si="54"/>
        <v>李轩辕</v>
      </c>
    </row>
    <row r="798" spans="1:23" ht="16.5" x14ac:dyDescent="0.2">
      <c r="A798" s="58">
        <f t="shared" si="55"/>
        <v>10795</v>
      </c>
      <c r="B798" s="58">
        <v>5</v>
      </c>
      <c r="C798" s="58">
        <f t="shared" si="56"/>
        <v>13</v>
      </c>
      <c r="D798" s="58" t="s">
        <v>40</v>
      </c>
      <c r="E798" s="58" t="str">
        <f>HLOOKUP(D798,主线关卡!$H:$M,MATCH(B798&amp;C798,主线关卡!$A:$A,0),FALSE)</f>
        <v>阎巧巧</v>
      </c>
      <c r="F798" s="58">
        <f>INDEX(主线关卡!D:D,MATCH(主线怪物!B798&amp;主线怪物!C798,主线关卡!A:A,0))</f>
        <v>58</v>
      </c>
      <c r="G798" s="58">
        <f>INDEX(怪物基础属性模板!B:B,MATCH(主线怪物!$F798,怪物基础属性模板!$A:$A,0))*IFERROR(INDEX(怪物属性参数!R:R,MATCH(主线怪物!E798,怪物属性参数!Q:Q,0)),1)</f>
        <v>1511</v>
      </c>
      <c r="H798" s="58">
        <f>INDEX(怪物基础属性模板!C:C,MATCH(主线怪物!$F798,怪物基础属性模板!$A:$A,0))*IFERROR(INDEX(怪物属性参数!R:R,MATCH(主线怪物!E798,怪物属性参数!R:R,0)),1)</f>
        <v>693</v>
      </c>
      <c r="I798" s="58">
        <f>INT(INDEX(怪物基础属性模板!D:D,MATCH(主线怪物!$F798,怪物基础属性模板!$A:$A,0))*IFERROR(INDEX(怪物属性参数!R:R,MATCH(主线怪物!E798,怪物属性参数!S:S,0)),1)*INDEX(主线关卡!E:E,MATCH(主线怪物!B798&amp;主线怪物!C798,主线关卡!A:A,0)))</f>
        <v>8155</v>
      </c>
      <c r="J798" s="58">
        <v>0</v>
      </c>
      <c r="K798" s="58">
        <v>0</v>
      </c>
      <c r="L798" s="58">
        <v>0</v>
      </c>
      <c r="M798" s="58">
        <v>0</v>
      </c>
      <c r="N798" s="58">
        <v>300</v>
      </c>
      <c r="O798" s="58">
        <v>0</v>
      </c>
      <c r="P798" s="58">
        <v>0</v>
      </c>
      <c r="Q798" s="58" t="str">
        <f>IFERROR(INDEX(怪物属性参数!AD:AD,MATCH(主线怪物!E798,怪物属性参数!Q:Q,0)),IF(MOD(A798,2)=0,1303015,1301001))</f>
        <v>1301015#1302015</v>
      </c>
      <c r="R798" s="15"/>
      <c r="S798" s="58">
        <f t="shared" si="53"/>
        <v>10796</v>
      </c>
      <c r="T798" s="58">
        <f>IFERROR(INDEX(怪物属性参数!AA:AA,MATCH(主线怪物!E798,怪物属性参数!Q:Q,0)),"0")</f>
        <v>0</v>
      </c>
      <c r="U798" s="58">
        <f>IFERROR(INDEX(怪物属性参数!AB:AB,MATCH(主线怪物!E798,怪物属性参数!Q:Q,0)),"999")</f>
        <v>999</v>
      </c>
      <c r="V798" s="58">
        <f>IFERROR(INDEX(怪物属性参数!AC:AC,MATCH(主线怪物!E798,怪物属性参数!Q:Q,0)),"0")</f>
        <v>0</v>
      </c>
      <c r="W798" s="58" t="str">
        <f t="shared" si="54"/>
        <v>阎巧巧</v>
      </c>
    </row>
    <row r="799" spans="1:23" ht="16.5" x14ac:dyDescent="0.2">
      <c r="A799" s="58">
        <f t="shared" si="55"/>
        <v>10796</v>
      </c>
      <c r="B799" s="58">
        <v>5</v>
      </c>
      <c r="C799" s="58">
        <f t="shared" si="56"/>
        <v>13</v>
      </c>
      <c r="D799" s="58" t="s">
        <v>37</v>
      </c>
      <c r="E799" s="58" t="str">
        <f>HLOOKUP(D799,主线关卡!$H:$M,MATCH(B799&amp;C799,主线关卡!$A:$A,0),FALSE)</f>
        <v>烈风螳螂</v>
      </c>
      <c r="F799" s="58">
        <f>INDEX(主线关卡!D:D,MATCH(主线怪物!B799&amp;主线怪物!C799,主线关卡!A:A,0))</f>
        <v>58</v>
      </c>
      <c r="G799" s="58">
        <f>INDEX(怪物基础属性模板!B:B,MATCH(主线怪物!$F799,怪物基础属性模板!$A:$A,0))*IFERROR(INDEX(怪物属性参数!R:R,MATCH(主线怪物!E799,怪物属性参数!Q:Q,0)),1)</f>
        <v>1511</v>
      </c>
      <c r="H799" s="58">
        <f>INDEX(怪物基础属性模板!C:C,MATCH(主线怪物!$F799,怪物基础属性模板!$A:$A,0))*IFERROR(INDEX(怪物属性参数!R:R,MATCH(主线怪物!E799,怪物属性参数!R:R,0)),1)</f>
        <v>693</v>
      </c>
      <c r="I799" s="58">
        <f>INT(INDEX(怪物基础属性模板!D:D,MATCH(主线怪物!$F799,怪物基础属性模板!$A:$A,0))*IFERROR(INDEX(怪物属性参数!R:R,MATCH(主线怪物!E799,怪物属性参数!S:S,0)),1)*INDEX(主线关卡!E:E,MATCH(主线怪物!B799&amp;主线怪物!C799,主线关卡!A:A,0)))</f>
        <v>8155</v>
      </c>
      <c r="J799" s="58">
        <v>0</v>
      </c>
      <c r="K799" s="58">
        <v>0</v>
      </c>
      <c r="L799" s="58">
        <v>0</v>
      </c>
      <c r="M799" s="58">
        <v>0</v>
      </c>
      <c r="N799" s="58">
        <v>300</v>
      </c>
      <c r="O799" s="58">
        <v>0</v>
      </c>
      <c r="P799" s="58">
        <v>0</v>
      </c>
      <c r="Q799" s="58">
        <f>IFERROR(INDEX(怪物属性参数!AD:AD,MATCH(主线怪物!E799,怪物属性参数!Q:Q,0)),IF(MOD(A799,2)=0,1303015,1301001))</f>
        <v>1303021</v>
      </c>
      <c r="R799" s="15"/>
      <c r="S799" s="58" t="str">
        <f t="shared" si="53"/>
        <v>0</v>
      </c>
      <c r="T799" s="58">
        <f>IFERROR(INDEX(怪物属性参数!AA:AA,MATCH(主线怪物!E799,怪物属性参数!Q:Q,0)),"0")</f>
        <v>6</v>
      </c>
      <c r="U799" s="58">
        <f>IFERROR(INDEX(怪物属性参数!AB:AB,MATCH(主线怪物!E799,怪物属性参数!Q:Q,0)),"999")</f>
        <v>999</v>
      </c>
      <c r="V799" s="58">
        <f>IFERROR(INDEX(怪物属性参数!AC:AC,MATCH(主线怪物!E799,怪物属性参数!Q:Q,0)),"0")</f>
        <v>2</v>
      </c>
      <c r="W799" s="58" t="str">
        <f t="shared" si="54"/>
        <v>烈风螳螂</v>
      </c>
    </row>
    <row r="800" spans="1:23" ht="16.5" x14ac:dyDescent="0.2">
      <c r="A800" s="58">
        <f t="shared" si="55"/>
        <v>10797</v>
      </c>
      <c r="B800" s="58">
        <v>5</v>
      </c>
      <c r="C800" s="58">
        <f t="shared" si="56"/>
        <v>13</v>
      </c>
      <c r="D800" s="58" t="s">
        <v>41</v>
      </c>
      <c r="E800" s="58" t="str">
        <f>HLOOKUP(D800,主线关卡!$H:$M,MATCH(B800&amp;C800,主线关卡!$A:$A,0),FALSE)</f>
        <v>战斗曹焱兵</v>
      </c>
      <c r="F800" s="58">
        <f>INDEX(主线关卡!D:D,MATCH(主线怪物!B800&amp;主线怪物!C800,主线关卡!A:A,0))</f>
        <v>58</v>
      </c>
      <c r="G800" s="58">
        <f>INDEX(怪物基础属性模板!B:B,MATCH(主线怪物!$F800,怪物基础属性模板!$A:$A,0))*IFERROR(INDEX(怪物属性参数!R:R,MATCH(主线怪物!E800,怪物属性参数!Q:Q,0)),1)</f>
        <v>1511</v>
      </c>
      <c r="H800" s="58">
        <f>INDEX(怪物基础属性模板!C:C,MATCH(主线怪物!$F800,怪物基础属性模板!$A:$A,0))*IFERROR(INDEX(怪物属性参数!R:R,MATCH(主线怪物!E800,怪物属性参数!R:R,0)),1)</f>
        <v>693</v>
      </c>
      <c r="I800" s="58">
        <f>INT(INDEX(怪物基础属性模板!D:D,MATCH(主线怪物!$F800,怪物基础属性模板!$A:$A,0))*IFERROR(INDEX(怪物属性参数!R:R,MATCH(主线怪物!E800,怪物属性参数!S:S,0)),1)*INDEX(主线关卡!E:E,MATCH(主线怪物!B800&amp;主线怪物!C800,主线关卡!A:A,0)))</f>
        <v>8155</v>
      </c>
      <c r="J800" s="58">
        <v>0</v>
      </c>
      <c r="K800" s="58">
        <v>0</v>
      </c>
      <c r="L800" s="58">
        <v>0</v>
      </c>
      <c r="M800" s="58">
        <v>0</v>
      </c>
      <c r="N800" s="58">
        <v>300</v>
      </c>
      <c r="O800" s="58">
        <v>0</v>
      </c>
      <c r="P800" s="58">
        <v>0</v>
      </c>
      <c r="Q800" s="58" t="str">
        <f>IFERROR(INDEX(怪物属性参数!AD:AD,MATCH(主线怪物!E800,怪物属性参数!Q:Q,0)),IF(MOD(A800,2)=0,1303015,1301001))</f>
        <v>1301007#1302007</v>
      </c>
      <c r="R800" s="15"/>
      <c r="S800" s="58">
        <f t="shared" si="53"/>
        <v>10798</v>
      </c>
      <c r="T800" s="58">
        <f>IFERROR(INDEX(怪物属性参数!AA:AA,MATCH(主线怪物!E800,怪物属性参数!Q:Q,0)),"0")</f>
        <v>0</v>
      </c>
      <c r="U800" s="58">
        <f>IFERROR(INDEX(怪物属性参数!AB:AB,MATCH(主线怪物!E800,怪物属性参数!Q:Q,0)),"999")</f>
        <v>999</v>
      </c>
      <c r="V800" s="58">
        <f>IFERROR(INDEX(怪物属性参数!AC:AC,MATCH(主线怪物!E800,怪物属性参数!Q:Q,0)),"0")</f>
        <v>0</v>
      </c>
      <c r="W800" s="58" t="str">
        <f t="shared" si="54"/>
        <v>战斗曹焱兵</v>
      </c>
    </row>
    <row r="801" spans="1:23" ht="16.5" x14ac:dyDescent="0.2">
      <c r="A801" s="58">
        <f t="shared" si="55"/>
        <v>10798</v>
      </c>
      <c r="B801" s="58">
        <v>5</v>
      </c>
      <c r="C801" s="58">
        <f t="shared" si="56"/>
        <v>13</v>
      </c>
      <c r="D801" s="58" t="s">
        <v>38</v>
      </c>
      <c r="E801" s="58" t="str">
        <f>HLOOKUP(D801,主线关卡!$H:$M,MATCH(B801&amp;C801,主线关卡!$A:$A,0),FALSE)</f>
        <v>典韦</v>
      </c>
      <c r="F801" s="58">
        <f>INDEX(主线关卡!D:D,MATCH(主线怪物!B801&amp;主线怪物!C801,主线关卡!A:A,0))</f>
        <v>58</v>
      </c>
      <c r="G801" s="58">
        <f>INDEX(怪物基础属性模板!B:B,MATCH(主线怪物!$F801,怪物基础属性模板!$A:$A,0))*IFERROR(INDEX(怪物属性参数!R:R,MATCH(主线怪物!E801,怪物属性参数!Q:Q,0)),1)</f>
        <v>1511</v>
      </c>
      <c r="H801" s="58">
        <f>INDEX(怪物基础属性模板!C:C,MATCH(主线怪物!$F801,怪物基础属性模板!$A:$A,0))*IFERROR(INDEX(怪物属性参数!R:R,MATCH(主线怪物!E801,怪物属性参数!R:R,0)),1)</f>
        <v>693</v>
      </c>
      <c r="I801" s="58">
        <f>INT(INDEX(怪物基础属性模板!D:D,MATCH(主线怪物!$F801,怪物基础属性模板!$A:$A,0))*IFERROR(INDEX(怪物属性参数!R:R,MATCH(主线怪物!E801,怪物属性参数!S:S,0)),1)*INDEX(主线关卡!E:E,MATCH(主线怪物!B801&amp;主线怪物!C801,主线关卡!A:A,0)))</f>
        <v>8155</v>
      </c>
      <c r="J801" s="58">
        <v>0</v>
      </c>
      <c r="K801" s="58">
        <v>0</v>
      </c>
      <c r="L801" s="58">
        <v>0</v>
      </c>
      <c r="M801" s="58">
        <v>0</v>
      </c>
      <c r="N801" s="58">
        <v>300</v>
      </c>
      <c r="O801" s="58">
        <v>0</v>
      </c>
      <c r="P801" s="58">
        <v>0</v>
      </c>
      <c r="Q801" s="58">
        <f>IFERROR(INDEX(怪物属性参数!AD:AD,MATCH(主线怪物!E801,怪物属性参数!Q:Q,0)),IF(MOD(A801,2)=0,1303015,1301001))</f>
        <v>1303003</v>
      </c>
      <c r="R801" s="15"/>
      <c r="S801" s="58" t="str">
        <f t="shared" si="53"/>
        <v>0</v>
      </c>
      <c r="T801" s="58">
        <f>IFERROR(INDEX(怪物属性参数!AA:AA,MATCH(主线怪物!E801,怪物属性参数!Q:Q,0)),"0")</f>
        <v>4</v>
      </c>
      <c r="U801" s="58">
        <f>IFERROR(INDEX(怪物属性参数!AB:AB,MATCH(主线怪物!E801,怪物属性参数!Q:Q,0)),"999")</f>
        <v>999</v>
      </c>
      <c r="V801" s="58">
        <f>IFERROR(INDEX(怪物属性参数!AC:AC,MATCH(主线怪物!E801,怪物属性参数!Q:Q,0)),"0")</f>
        <v>2</v>
      </c>
      <c r="W801" s="58" t="str">
        <f t="shared" si="54"/>
        <v>典韦</v>
      </c>
    </row>
    <row r="802" spans="1:23" ht="16.5" x14ac:dyDescent="0.2">
      <c r="A802" s="58">
        <f t="shared" si="55"/>
        <v>10799</v>
      </c>
      <c r="B802" s="58">
        <v>5</v>
      </c>
      <c r="C802" s="58">
        <f t="shared" si="56"/>
        <v>14</v>
      </c>
      <c r="D802" s="58" t="s">
        <v>39</v>
      </c>
      <c r="E802" s="58" t="str">
        <f>HLOOKUP(D802,主线关卡!$H:$M,MATCH(B802&amp;C802,主线关卡!$A:$A,0),FALSE)</f>
        <v>战斗夏玲</v>
      </c>
      <c r="F802" s="58">
        <f>INDEX(主线关卡!D:D,MATCH(主线怪物!B802&amp;主线怪物!C802,主线关卡!A:A,0))</f>
        <v>59</v>
      </c>
      <c r="G802" s="58">
        <f>INDEX(怪物基础属性模板!B:B,MATCH(主线怪物!$F802,怪物基础属性模板!$A:$A,0))*IFERROR(INDEX(怪物属性参数!R:R,MATCH(主线怪物!E802,怪物属性参数!Q:Q,0)),1)</f>
        <v>1541</v>
      </c>
      <c r="H802" s="58">
        <f>INDEX(怪物基础属性模板!C:C,MATCH(主线怪物!$F802,怪物基础属性模板!$A:$A,0))*IFERROR(INDEX(怪物属性参数!R:R,MATCH(主线怪物!E802,怪物属性参数!R:R,0)),1)</f>
        <v>708</v>
      </c>
      <c r="I802" s="58">
        <f>INT(INDEX(怪物基础属性模板!D:D,MATCH(主线怪物!$F802,怪物基础属性模板!$A:$A,0))*IFERROR(INDEX(怪物属性参数!R:R,MATCH(主线怪物!E802,怪物属性参数!S:S,0)),1)*INDEX(主线关卡!E:E,MATCH(主线怪物!B802&amp;主线怪物!C802,主线关卡!A:A,0)))</f>
        <v>8305</v>
      </c>
      <c r="J802" s="58">
        <v>0</v>
      </c>
      <c r="K802" s="58">
        <v>0</v>
      </c>
      <c r="L802" s="58">
        <v>0</v>
      </c>
      <c r="M802" s="58">
        <v>0</v>
      </c>
      <c r="N802" s="58">
        <v>300</v>
      </c>
      <c r="O802" s="58">
        <v>0</v>
      </c>
      <c r="P802" s="58">
        <v>0</v>
      </c>
      <c r="Q802" s="58" t="str">
        <f>IFERROR(INDEX(怪物属性参数!AD:AD,MATCH(主线怪物!E802,怪物属性参数!Q:Q,0)),IF(MOD(A802,2)=0,1303015,1301001))</f>
        <v>1301003#1302003</v>
      </c>
      <c r="R802" s="15"/>
      <c r="S802" s="58">
        <f t="shared" si="53"/>
        <v>10800</v>
      </c>
      <c r="T802" s="58">
        <f>IFERROR(INDEX(怪物属性参数!AA:AA,MATCH(主线怪物!E802,怪物属性参数!Q:Q,0)),"0")</f>
        <v>0</v>
      </c>
      <c r="U802" s="58">
        <f>IFERROR(INDEX(怪物属性参数!AB:AB,MATCH(主线怪物!E802,怪物属性参数!Q:Q,0)),"999")</f>
        <v>999</v>
      </c>
      <c r="V802" s="58">
        <f>IFERROR(INDEX(怪物属性参数!AC:AC,MATCH(主线怪物!E802,怪物属性参数!Q:Q,0)),"0")</f>
        <v>0</v>
      </c>
      <c r="W802" s="58" t="str">
        <f t="shared" si="54"/>
        <v>战斗夏玲</v>
      </c>
    </row>
    <row r="803" spans="1:23" ht="16.5" x14ac:dyDescent="0.2">
      <c r="A803" s="58">
        <f t="shared" si="55"/>
        <v>10800</v>
      </c>
      <c r="B803" s="58">
        <v>5</v>
      </c>
      <c r="C803" s="58">
        <f t="shared" si="56"/>
        <v>14</v>
      </c>
      <c r="D803" s="58" t="s">
        <v>36</v>
      </c>
      <c r="E803" s="58" t="str">
        <f>HLOOKUP(D803,主线关卡!$H:$M,MATCH(B803&amp;C803,主线关卡!$A:$A,0),FALSE)</f>
        <v>李轩辕</v>
      </c>
      <c r="F803" s="58">
        <f>INDEX(主线关卡!D:D,MATCH(主线怪物!B803&amp;主线怪物!C803,主线关卡!A:A,0))</f>
        <v>59</v>
      </c>
      <c r="G803" s="58">
        <f>INDEX(怪物基础属性模板!B:B,MATCH(主线怪物!$F803,怪物基础属性模板!$A:$A,0))*IFERROR(INDEX(怪物属性参数!R:R,MATCH(主线怪物!E803,怪物属性参数!Q:Q,0)),1)</f>
        <v>1541</v>
      </c>
      <c r="H803" s="58">
        <f>INDEX(怪物基础属性模板!C:C,MATCH(主线怪物!$F803,怪物基础属性模板!$A:$A,0))*IFERROR(INDEX(怪物属性参数!R:R,MATCH(主线怪物!E803,怪物属性参数!R:R,0)),1)</f>
        <v>708</v>
      </c>
      <c r="I803" s="58">
        <f>INT(INDEX(怪物基础属性模板!D:D,MATCH(主线怪物!$F803,怪物基础属性模板!$A:$A,0))*IFERROR(INDEX(怪物属性参数!R:R,MATCH(主线怪物!E803,怪物属性参数!S:S,0)),1)*INDEX(主线关卡!E:E,MATCH(主线怪物!B803&amp;主线怪物!C803,主线关卡!A:A,0)))</f>
        <v>8305</v>
      </c>
      <c r="J803" s="58">
        <v>0</v>
      </c>
      <c r="K803" s="58">
        <v>0</v>
      </c>
      <c r="L803" s="58">
        <v>0</v>
      </c>
      <c r="M803" s="58">
        <v>0</v>
      </c>
      <c r="N803" s="58">
        <v>300</v>
      </c>
      <c r="O803" s="58">
        <v>0</v>
      </c>
      <c r="P803" s="58">
        <v>0</v>
      </c>
      <c r="Q803" s="58">
        <f>IFERROR(INDEX(怪物属性参数!AD:AD,MATCH(主线怪物!E803,怪物属性参数!Q:Q,0)),IF(MOD(A803,2)=0,1303015,1301001))</f>
        <v>1303005</v>
      </c>
      <c r="R803" s="15"/>
      <c r="S803" s="58" t="str">
        <f t="shared" si="53"/>
        <v>0</v>
      </c>
      <c r="T803" s="58">
        <f>IFERROR(INDEX(怪物属性参数!AA:AA,MATCH(主线怪物!E803,怪物属性参数!Q:Q,0)),"0")</f>
        <v>2</v>
      </c>
      <c r="U803" s="58">
        <f>IFERROR(INDEX(怪物属性参数!AB:AB,MATCH(主线怪物!E803,怪物属性参数!Q:Q,0)),"999")</f>
        <v>999</v>
      </c>
      <c r="V803" s="58">
        <f>IFERROR(INDEX(怪物属性参数!AC:AC,MATCH(主线怪物!E803,怪物属性参数!Q:Q,0)),"0")</f>
        <v>3</v>
      </c>
      <c r="W803" s="58" t="str">
        <f t="shared" si="54"/>
        <v>李轩辕</v>
      </c>
    </row>
    <row r="804" spans="1:23" ht="16.5" x14ac:dyDescent="0.2">
      <c r="A804" s="58">
        <f t="shared" si="55"/>
        <v>10801</v>
      </c>
      <c r="B804" s="58">
        <v>5</v>
      </c>
      <c r="C804" s="58">
        <f t="shared" si="56"/>
        <v>14</v>
      </c>
      <c r="D804" s="58" t="s">
        <v>40</v>
      </c>
      <c r="E804" s="58" t="str">
        <f>HLOOKUP(D804,主线关卡!$H:$M,MATCH(B804&amp;C804,主线关卡!$A:$A,0),FALSE)</f>
        <v>刘羽禅</v>
      </c>
      <c r="F804" s="58">
        <f>INDEX(主线关卡!D:D,MATCH(主线怪物!B804&amp;主线怪物!C804,主线关卡!A:A,0))</f>
        <v>59</v>
      </c>
      <c r="G804" s="58">
        <f>INDEX(怪物基础属性模板!B:B,MATCH(主线怪物!$F804,怪物基础属性模板!$A:$A,0))*IFERROR(INDEX(怪物属性参数!R:R,MATCH(主线怪物!E804,怪物属性参数!Q:Q,0)),1)</f>
        <v>1541</v>
      </c>
      <c r="H804" s="58">
        <f>INDEX(怪物基础属性模板!C:C,MATCH(主线怪物!$F804,怪物基础属性模板!$A:$A,0))*IFERROR(INDEX(怪物属性参数!R:R,MATCH(主线怪物!E804,怪物属性参数!R:R,0)),1)</f>
        <v>708</v>
      </c>
      <c r="I804" s="58">
        <f>INT(INDEX(怪物基础属性模板!D:D,MATCH(主线怪物!$F804,怪物基础属性模板!$A:$A,0))*IFERROR(INDEX(怪物属性参数!R:R,MATCH(主线怪物!E804,怪物属性参数!S:S,0)),1)*INDEX(主线关卡!E:E,MATCH(主线怪物!B804&amp;主线怪物!C804,主线关卡!A:A,0)))</f>
        <v>8305</v>
      </c>
      <c r="J804" s="58">
        <v>0</v>
      </c>
      <c r="K804" s="58">
        <v>0</v>
      </c>
      <c r="L804" s="58">
        <v>0</v>
      </c>
      <c r="M804" s="58">
        <v>0</v>
      </c>
      <c r="N804" s="58">
        <v>300</v>
      </c>
      <c r="O804" s="58">
        <v>0</v>
      </c>
      <c r="P804" s="58">
        <v>0</v>
      </c>
      <c r="Q804" s="58" t="str">
        <f>IFERROR(INDEX(怪物属性参数!AD:AD,MATCH(主线怪物!E804,怪物属性参数!Q:Q,0)),IF(MOD(A804,2)=0,1303015,1301001))</f>
        <v>1301005#1302005</v>
      </c>
      <c r="R804" s="15"/>
      <c r="S804" s="58">
        <f t="shared" si="53"/>
        <v>10802</v>
      </c>
      <c r="T804" s="58">
        <f>IFERROR(INDEX(怪物属性参数!AA:AA,MATCH(主线怪物!E804,怪物属性参数!Q:Q,0)),"0")</f>
        <v>0</v>
      </c>
      <c r="U804" s="58">
        <f>IFERROR(INDEX(怪物属性参数!AB:AB,MATCH(主线怪物!E804,怪物属性参数!Q:Q,0)),"999")</f>
        <v>999</v>
      </c>
      <c r="V804" s="58">
        <f>IFERROR(INDEX(怪物属性参数!AC:AC,MATCH(主线怪物!E804,怪物属性参数!Q:Q,0)),"0")</f>
        <v>0</v>
      </c>
      <c r="W804" s="58" t="str">
        <f t="shared" si="54"/>
        <v>刘羽禅</v>
      </c>
    </row>
    <row r="805" spans="1:23" ht="16.5" x14ac:dyDescent="0.2">
      <c r="A805" s="58">
        <f t="shared" si="55"/>
        <v>10802</v>
      </c>
      <c r="B805" s="58">
        <v>5</v>
      </c>
      <c r="C805" s="58">
        <f t="shared" si="56"/>
        <v>14</v>
      </c>
      <c r="D805" s="58" t="s">
        <v>37</v>
      </c>
      <c r="E805" s="58" t="str">
        <f>HLOOKUP(D805,主线关卡!$H:$M,MATCH(B805&amp;C805,主线关卡!$A:$A,0),FALSE)</f>
        <v>张飞</v>
      </c>
      <c r="F805" s="58">
        <f>INDEX(主线关卡!D:D,MATCH(主线怪物!B805&amp;主线怪物!C805,主线关卡!A:A,0))</f>
        <v>59</v>
      </c>
      <c r="G805" s="58">
        <f>INDEX(怪物基础属性模板!B:B,MATCH(主线怪物!$F805,怪物基础属性模板!$A:$A,0))*IFERROR(INDEX(怪物属性参数!R:R,MATCH(主线怪物!E805,怪物属性参数!Q:Q,0)),1)</f>
        <v>1541</v>
      </c>
      <c r="H805" s="58">
        <f>INDEX(怪物基础属性模板!C:C,MATCH(主线怪物!$F805,怪物基础属性模板!$A:$A,0))*IFERROR(INDEX(怪物属性参数!R:R,MATCH(主线怪物!E805,怪物属性参数!R:R,0)),1)</f>
        <v>708</v>
      </c>
      <c r="I805" s="58">
        <f>INT(INDEX(怪物基础属性模板!D:D,MATCH(主线怪物!$F805,怪物基础属性模板!$A:$A,0))*IFERROR(INDEX(怪物属性参数!R:R,MATCH(主线怪物!E805,怪物属性参数!S:S,0)),1)*INDEX(主线关卡!E:E,MATCH(主线怪物!B805&amp;主线怪物!C805,主线关卡!A:A,0)))</f>
        <v>8305</v>
      </c>
      <c r="J805" s="58">
        <v>0</v>
      </c>
      <c r="K805" s="58">
        <v>0</v>
      </c>
      <c r="L805" s="58">
        <v>0</v>
      </c>
      <c r="M805" s="58">
        <v>0</v>
      </c>
      <c r="N805" s="58">
        <v>300</v>
      </c>
      <c r="O805" s="58">
        <v>0</v>
      </c>
      <c r="P805" s="58">
        <v>0</v>
      </c>
      <c r="Q805" s="58">
        <f>IFERROR(INDEX(怪物属性参数!AD:AD,MATCH(主线怪物!E805,怪物属性参数!Q:Q,0)),IF(MOD(A805,2)=0,1303015,1301001))</f>
        <v>1303011</v>
      </c>
      <c r="R805" s="15"/>
      <c r="S805" s="58" t="str">
        <f t="shared" si="53"/>
        <v>0</v>
      </c>
      <c r="T805" s="58">
        <f>IFERROR(INDEX(怪物属性参数!AA:AA,MATCH(主线怪物!E805,怪物属性参数!Q:Q,0)),"0")</f>
        <v>4</v>
      </c>
      <c r="U805" s="58">
        <f>IFERROR(INDEX(怪物属性参数!AB:AB,MATCH(主线怪物!E805,怪物属性参数!Q:Q,0)),"999")</f>
        <v>999</v>
      </c>
      <c r="V805" s="58">
        <f>IFERROR(INDEX(怪物属性参数!AC:AC,MATCH(主线怪物!E805,怪物属性参数!Q:Q,0)),"0")</f>
        <v>2</v>
      </c>
      <c r="W805" s="58" t="str">
        <f t="shared" si="54"/>
        <v>张飞</v>
      </c>
    </row>
    <row r="806" spans="1:23" ht="16.5" x14ac:dyDescent="0.2">
      <c r="A806" s="58">
        <f t="shared" si="55"/>
        <v>10803</v>
      </c>
      <c r="B806" s="58">
        <v>5</v>
      </c>
      <c r="C806" s="58">
        <f t="shared" si="56"/>
        <v>14</v>
      </c>
      <c r="D806" s="58" t="s">
        <v>41</v>
      </c>
      <c r="E806" s="58" t="str">
        <f>HLOOKUP(D806,主线关卡!$H:$M,MATCH(B806&amp;C806,主线关卡!$A:$A,0),FALSE)</f>
        <v>战斗曹焱兵</v>
      </c>
      <c r="F806" s="58">
        <f>INDEX(主线关卡!D:D,MATCH(主线怪物!B806&amp;主线怪物!C806,主线关卡!A:A,0))</f>
        <v>59</v>
      </c>
      <c r="G806" s="58">
        <f>INDEX(怪物基础属性模板!B:B,MATCH(主线怪物!$F806,怪物基础属性模板!$A:$A,0))*IFERROR(INDEX(怪物属性参数!R:R,MATCH(主线怪物!E806,怪物属性参数!Q:Q,0)),1)</f>
        <v>1541</v>
      </c>
      <c r="H806" s="58">
        <f>INDEX(怪物基础属性模板!C:C,MATCH(主线怪物!$F806,怪物基础属性模板!$A:$A,0))*IFERROR(INDEX(怪物属性参数!R:R,MATCH(主线怪物!E806,怪物属性参数!R:R,0)),1)</f>
        <v>708</v>
      </c>
      <c r="I806" s="58">
        <f>INT(INDEX(怪物基础属性模板!D:D,MATCH(主线怪物!$F806,怪物基础属性模板!$A:$A,0))*IFERROR(INDEX(怪物属性参数!R:R,MATCH(主线怪物!E806,怪物属性参数!S:S,0)),1)*INDEX(主线关卡!E:E,MATCH(主线怪物!B806&amp;主线怪物!C806,主线关卡!A:A,0)))</f>
        <v>8305</v>
      </c>
      <c r="J806" s="58">
        <v>0</v>
      </c>
      <c r="K806" s="58">
        <v>0</v>
      </c>
      <c r="L806" s="58">
        <v>0</v>
      </c>
      <c r="M806" s="58">
        <v>0</v>
      </c>
      <c r="N806" s="58">
        <v>300</v>
      </c>
      <c r="O806" s="58">
        <v>0</v>
      </c>
      <c r="P806" s="58">
        <v>0</v>
      </c>
      <c r="Q806" s="58" t="str">
        <f>IFERROR(INDEX(怪物属性参数!AD:AD,MATCH(主线怪物!E806,怪物属性参数!Q:Q,0)),IF(MOD(A806,2)=0,1303015,1301001))</f>
        <v>1301007#1302007</v>
      </c>
      <c r="R806" s="15"/>
      <c r="S806" s="58">
        <f t="shared" si="53"/>
        <v>10804</v>
      </c>
      <c r="T806" s="58">
        <f>IFERROR(INDEX(怪物属性参数!AA:AA,MATCH(主线怪物!E806,怪物属性参数!Q:Q,0)),"0")</f>
        <v>0</v>
      </c>
      <c r="U806" s="58">
        <f>IFERROR(INDEX(怪物属性参数!AB:AB,MATCH(主线怪物!E806,怪物属性参数!Q:Q,0)),"999")</f>
        <v>999</v>
      </c>
      <c r="V806" s="58">
        <f>IFERROR(INDEX(怪物属性参数!AC:AC,MATCH(主线怪物!E806,怪物属性参数!Q:Q,0)),"0")</f>
        <v>0</v>
      </c>
      <c r="W806" s="58" t="str">
        <f t="shared" si="54"/>
        <v>战斗曹焱兵</v>
      </c>
    </row>
    <row r="807" spans="1:23" ht="16.5" x14ac:dyDescent="0.2">
      <c r="A807" s="58">
        <f t="shared" si="55"/>
        <v>10804</v>
      </c>
      <c r="B807" s="58">
        <v>5</v>
      </c>
      <c r="C807" s="58">
        <f t="shared" si="56"/>
        <v>14</v>
      </c>
      <c r="D807" s="58" t="s">
        <v>38</v>
      </c>
      <c r="E807" s="58" t="str">
        <f>HLOOKUP(D807,主线关卡!$H:$M,MATCH(B807&amp;C807,主线关卡!$A:$A,0),FALSE)</f>
        <v>夏侯惇</v>
      </c>
      <c r="F807" s="58">
        <f>INDEX(主线关卡!D:D,MATCH(主线怪物!B807&amp;主线怪物!C807,主线关卡!A:A,0))</f>
        <v>59</v>
      </c>
      <c r="G807" s="58">
        <f>INDEX(怪物基础属性模板!B:B,MATCH(主线怪物!$F807,怪物基础属性模板!$A:$A,0))*IFERROR(INDEX(怪物属性参数!R:R,MATCH(主线怪物!E807,怪物属性参数!Q:Q,0)),1)</f>
        <v>1541</v>
      </c>
      <c r="H807" s="58">
        <f>INDEX(怪物基础属性模板!C:C,MATCH(主线怪物!$F807,怪物基础属性模板!$A:$A,0))*IFERROR(INDEX(怪物属性参数!R:R,MATCH(主线怪物!E807,怪物属性参数!R:R,0)),1)</f>
        <v>708</v>
      </c>
      <c r="I807" s="58">
        <f>INT(INDEX(怪物基础属性模板!D:D,MATCH(主线怪物!$F807,怪物基础属性模板!$A:$A,0))*IFERROR(INDEX(怪物属性参数!R:R,MATCH(主线怪物!E807,怪物属性参数!S:S,0)),1)*INDEX(主线关卡!E:E,MATCH(主线怪物!B807&amp;主线怪物!C807,主线关卡!A:A,0)))</f>
        <v>8305</v>
      </c>
      <c r="J807" s="58">
        <v>0</v>
      </c>
      <c r="K807" s="58">
        <v>0</v>
      </c>
      <c r="L807" s="58">
        <v>0</v>
      </c>
      <c r="M807" s="58">
        <v>0</v>
      </c>
      <c r="N807" s="58">
        <v>300</v>
      </c>
      <c r="O807" s="58">
        <v>0</v>
      </c>
      <c r="P807" s="58">
        <v>0</v>
      </c>
      <c r="Q807" s="58">
        <f>IFERROR(INDEX(怪物属性参数!AD:AD,MATCH(主线怪物!E807,怪物属性参数!Q:Q,0)),IF(MOD(A807,2)=0,1303015,1301001))</f>
        <v>1303012</v>
      </c>
      <c r="R807" s="15"/>
      <c r="S807" s="58" t="str">
        <f t="shared" si="53"/>
        <v>0</v>
      </c>
      <c r="T807" s="58">
        <f>IFERROR(INDEX(怪物属性参数!AA:AA,MATCH(主线怪物!E807,怪物属性参数!Q:Q,0)),"0")</f>
        <v>6</v>
      </c>
      <c r="U807" s="58">
        <f>IFERROR(INDEX(怪物属性参数!AB:AB,MATCH(主线怪物!E807,怪物属性参数!Q:Q,0)),"999")</f>
        <v>999</v>
      </c>
      <c r="V807" s="58">
        <f>IFERROR(INDEX(怪物属性参数!AC:AC,MATCH(主线怪物!E807,怪物属性参数!Q:Q,0)),"0")</f>
        <v>1</v>
      </c>
      <c r="W807" s="58" t="str">
        <f t="shared" si="54"/>
        <v>夏侯惇</v>
      </c>
    </row>
    <row r="808" spans="1:23" ht="16.5" x14ac:dyDescent="0.2">
      <c r="A808" s="58">
        <f t="shared" si="55"/>
        <v>10805</v>
      </c>
      <c r="B808" s="58">
        <v>5</v>
      </c>
      <c r="C808" s="58">
        <f t="shared" si="56"/>
        <v>15</v>
      </c>
      <c r="D808" s="58" t="s">
        <v>39</v>
      </c>
      <c r="E808" s="58" t="str">
        <f>HLOOKUP(D808,主线关卡!$H:$M,MATCH(B808&amp;C808,主线关卡!$A:$A,0),FALSE)</f>
        <v/>
      </c>
      <c r="F808" s="58">
        <f>INDEX(主线关卡!D:D,MATCH(主线怪物!B808&amp;主线怪物!C808,主线关卡!A:A,0))</f>
        <v>60</v>
      </c>
      <c r="G808" s="58">
        <f>INDEX(怪物基础属性模板!B:B,MATCH(主线怪物!$F808,怪物基础属性模板!$A:$A,0))*IFERROR(INDEX(怪物属性参数!R:R,MATCH(主线怪物!E808,怪物属性参数!Q:Q,0)),1)</f>
        <v>1571</v>
      </c>
      <c r="H808" s="58">
        <f>INDEX(怪物基础属性模板!C:C,MATCH(主线怪物!$F808,怪物基础属性模板!$A:$A,0))*IFERROR(INDEX(怪物属性参数!R:R,MATCH(主线怪物!E808,怪物属性参数!R:R,0)),1)</f>
        <v>723</v>
      </c>
      <c r="I808" s="58">
        <f>INT(INDEX(怪物基础属性模板!D:D,MATCH(主线怪物!$F808,怪物基础属性模板!$A:$A,0))*IFERROR(INDEX(怪物属性参数!R:R,MATCH(主线怪物!E808,怪物属性参数!S:S,0)),1)*INDEX(主线关卡!E:E,MATCH(主线怪物!B808&amp;主线怪物!C808,主线关卡!A:A,0)))</f>
        <v>8455</v>
      </c>
      <c r="J808" s="58">
        <v>0</v>
      </c>
      <c r="K808" s="58">
        <v>0</v>
      </c>
      <c r="L808" s="58">
        <v>0</v>
      </c>
      <c r="M808" s="58">
        <v>0</v>
      </c>
      <c r="N808" s="58">
        <v>300</v>
      </c>
      <c r="O808" s="58">
        <v>0</v>
      </c>
      <c r="P808" s="58">
        <v>0</v>
      </c>
      <c r="Q808" s="58">
        <f>IFERROR(INDEX(怪物属性参数!AD:AD,MATCH(主线怪物!E808,怪物属性参数!Q:Q,0)),IF(MOD(A808,2)=0,1303015,1301001))</f>
        <v>1301001</v>
      </c>
      <c r="R808" s="15"/>
      <c r="S808" s="58" t="str">
        <f t="shared" si="53"/>
        <v>0</v>
      </c>
      <c r="T808" s="58" t="str">
        <f>IFERROR(INDEX(怪物属性参数!AA:AA,MATCH(主线怪物!E808,怪物属性参数!Q:Q,0)),"0")</f>
        <v>0</v>
      </c>
      <c r="U808" s="58" t="str">
        <f>IFERROR(INDEX(怪物属性参数!AB:AB,MATCH(主线怪物!E808,怪物属性参数!Q:Q,0)),"999")</f>
        <v>999</v>
      </c>
      <c r="V808" s="58" t="str">
        <f>IFERROR(INDEX(怪物属性参数!AC:AC,MATCH(主线怪物!E808,怪物属性参数!Q:Q,0)),"0")</f>
        <v>0</v>
      </c>
      <c r="W808" s="58" t="str">
        <f t="shared" si="54"/>
        <v>常服曹焱兵</v>
      </c>
    </row>
    <row r="809" spans="1:23" ht="16.5" x14ac:dyDescent="0.2">
      <c r="A809" s="58">
        <f t="shared" si="55"/>
        <v>10806</v>
      </c>
      <c r="B809" s="58">
        <v>5</v>
      </c>
      <c r="C809" s="58">
        <f t="shared" si="56"/>
        <v>15</v>
      </c>
      <c r="D809" s="58" t="s">
        <v>36</v>
      </c>
      <c r="E809" s="58" t="str">
        <f>HLOOKUP(D809,主线关卡!$H:$M,MATCH(B809&amp;C809,主线关卡!$A:$A,0),FALSE)</f>
        <v/>
      </c>
      <c r="F809" s="58">
        <f>INDEX(主线关卡!D:D,MATCH(主线怪物!B809&amp;主线怪物!C809,主线关卡!A:A,0))</f>
        <v>60</v>
      </c>
      <c r="G809" s="58">
        <f>INDEX(怪物基础属性模板!B:B,MATCH(主线怪物!$F809,怪物基础属性模板!$A:$A,0))*IFERROR(INDEX(怪物属性参数!R:R,MATCH(主线怪物!E809,怪物属性参数!Q:Q,0)),1)</f>
        <v>1571</v>
      </c>
      <c r="H809" s="58">
        <f>INDEX(怪物基础属性模板!C:C,MATCH(主线怪物!$F809,怪物基础属性模板!$A:$A,0))*IFERROR(INDEX(怪物属性参数!R:R,MATCH(主线怪物!E809,怪物属性参数!R:R,0)),1)</f>
        <v>723</v>
      </c>
      <c r="I809" s="58">
        <f>INT(INDEX(怪物基础属性模板!D:D,MATCH(主线怪物!$F809,怪物基础属性模板!$A:$A,0))*IFERROR(INDEX(怪物属性参数!R:R,MATCH(主线怪物!E809,怪物属性参数!S:S,0)),1)*INDEX(主线关卡!E:E,MATCH(主线怪物!B809&amp;主线怪物!C809,主线关卡!A:A,0)))</f>
        <v>8455</v>
      </c>
      <c r="J809" s="58">
        <v>0</v>
      </c>
      <c r="K809" s="58">
        <v>0</v>
      </c>
      <c r="L809" s="58">
        <v>0</v>
      </c>
      <c r="M809" s="58">
        <v>0</v>
      </c>
      <c r="N809" s="58">
        <v>300</v>
      </c>
      <c r="O809" s="58">
        <v>0</v>
      </c>
      <c r="P809" s="58">
        <v>0</v>
      </c>
      <c r="Q809" s="58">
        <f>IFERROR(INDEX(怪物属性参数!AD:AD,MATCH(主线怪物!E809,怪物属性参数!Q:Q,0)),IF(MOD(A809,2)=0,1303015,1301001))</f>
        <v>1303015</v>
      </c>
      <c r="R809" s="15"/>
      <c r="S809" s="58" t="str">
        <f t="shared" si="53"/>
        <v>0</v>
      </c>
      <c r="T809" s="58" t="str">
        <f>IFERROR(INDEX(怪物属性参数!AA:AA,MATCH(主线怪物!E809,怪物属性参数!Q:Q,0)),"0")</f>
        <v>0</v>
      </c>
      <c r="U809" s="58" t="str">
        <f>IFERROR(INDEX(怪物属性参数!AB:AB,MATCH(主线怪物!E809,怪物属性参数!Q:Q,0)),"999")</f>
        <v>999</v>
      </c>
      <c r="V809" s="58" t="str">
        <f>IFERROR(INDEX(怪物属性参数!AC:AC,MATCH(主线怪物!E809,怪物属性参数!Q:Q,0)),"0")</f>
        <v>0</v>
      </c>
      <c r="W809" s="58" t="str">
        <f t="shared" si="54"/>
        <v>于禁</v>
      </c>
    </row>
    <row r="810" spans="1:23" ht="16.5" x14ac:dyDescent="0.2">
      <c r="A810" s="58">
        <f t="shared" si="55"/>
        <v>10807</v>
      </c>
      <c r="B810" s="58">
        <v>5</v>
      </c>
      <c r="C810" s="58">
        <f t="shared" si="56"/>
        <v>15</v>
      </c>
      <c r="D810" s="58" t="s">
        <v>40</v>
      </c>
      <c r="E810" s="58" t="str">
        <f>HLOOKUP(D810,主线关卡!$H:$M,MATCH(B810&amp;C810,主线关卡!$A:$A,0),FALSE)</f>
        <v/>
      </c>
      <c r="F810" s="58">
        <f>INDEX(主线关卡!D:D,MATCH(主线怪物!B810&amp;主线怪物!C810,主线关卡!A:A,0))</f>
        <v>60</v>
      </c>
      <c r="G810" s="58">
        <f>INDEX(怪物基础属性模板!B:B,MATCH(主线怪物!$F810,怪物基础属性模板!$A:$A,0))*IFERROR(INDEX(怪物属性参数!R:R,MATCH(主线怪物!E810,怪物属性参数!Q:Q,0)),1)</f>
        <v>1571</v>
      </c>
      <c r="H810" s="58">
        <f>INDEX(怪物基础属性模板!C:C,MATCH(主线怪物!$F810,怪物基础属性模板!$A:$A,0))*IFERROR(INDEX(怪物属性参数!R:R,MATCH(主线怪物!E810,怪物属性参数!R:R,0)),1)</f>
        <v>723</v>
      </c>
      <c r="I810" s="58">
        <f>INT(INDEX(怪物基础属性模板!D:D,MATCH(主线怪物!$F810,怪物基础属性模板!$A:$A,0))*IFERROR(INDEX(怪物属性参数!R:R,MATCH(主线怪物!E810,怪物属性参数!S:S,0)),1)*INDEX(主线关卡!E:E,MATCH(主线怪物!B810&amp;主线怪物!C810,主线关卡!A:A,0)))</f>
        <v>8455</v>
      </c>
      <c r="J810" s="58">
        <v>0</v>
      </c>
      <c r="K810" s="58">
        <v>0</v>
      </c>
      <c r="L810" s="58">
        <v>0</v>
      </c>
      <c r="M810" s="58">
        <v>0</v>
      </c>
      <c r="N810" s="58">
        <v>300</v>
      </c>
      <c r="O810" s="58">
        <v>0</v>
      </c>
      <c r="P810" s="58">
        <v>0</v>
      </c>
      <c r="Q810" s="58">
        <f>IFERROR(INDEX(怪物属性参数!AD:AD,MATCH(主线怪物!E810,怪物属性参数!Q:Q,0)),IF(MOD(A810,2)=0,1303015,1301001))</f>
        <v>1301001</v>
      </c>
      <c r="R810" s="15"/>
      <c r="S810" s="58" t="str">
        <f t="shared" si="53"/>
        <v>0</v>
      </c>
      <c r="T810" s="58" t="str">
        <f>IFERROR(INDEX(怪物属性参数!AA:AA,MATCH(主线怪物!E810,怪物属性参数!Q:Q,0)),"0")</f>
        <v>0</v>
      </c>
      <c r="U810" s="58" t="str">
        <f>IFERROR(INDEX(怪物属性参数!AB:AB,MATCH(主线怪物!E810,怪物属性参数!Q:Q,0)),"999")</f>
        <v>999</v>
      </c>
      <c r="V810" s="58" t="str">
        <f>IFERROR(INDEX(怪物属性参数!AC:AC,MATCH(主线怪物!E810,怪物属性参数!Q:Q,0)),"0")</f>
        <v>0</v>
      </c>
      <c r="W810" s="58" t="str">
        <f t="shared" si="54"/>
        <v>常服曹焱兵</v>
      </c>
    </row>
    <row r="811" spans="1:23" ht="16.5" x14ac:dyDescent="0.2">
      <c r="A811" s="58">
        <f t="shared" si="55"/>
        <v>10808</v>
      </c>
      <c r="B811" s="58">
        <v>5</v>
      </c>
      <c r="C811" s="58">
        <f t="shared" si="56"/>
        <v>15</v>
      </c>
      <c r="D811" s="58" t="s">
        <v>37</v>
      </c>
      <c r="E811" s="58" t="str">
        <f>HLOOKUP(D811,主线关卡!$H:$M,MATCH(B811&amp;C811,主线关卡!$A:$A,0),FALSE)</f>
        <v/>
      </c>
      <c r="F811" s="58">
        <f>INDEX(主线关卡!D:D,MATCH(主线怪物!B811&amp;主线怪物!C811,主线关卡!A:A,0))</f>
        <v>60</v>
      </c>
      <c r="G811" s="58">
        <f>INDEX(怪物基础属性模板!B:B,MATCH(主线怪物!$F811,怪物基础属性模板!$A:$A,0))*IFERROR(INDEX(怪物属性参数!R:R,MATCH(主线怪物!E811,怪物属性参数!Q:Q,0)),1)</f>
        <v>1571</v>
      </c>
      <c r="H811" s="58">
        <f>INDEX(怪物基础属性模板!C:C,MATCH(主线怪物!$F811,怪物基础属性模板!$A:$A,0))*IFERROR(INDEX(怪物属性参数!R:R,MATCH(主线怪物!E811,怪物属性参数!R:R,0)),1)</f>
        <v>723</v>
      </c>
      <c r="I811" s="58">
        <f>INT(INDEX(怪物基础属性模板!D:D,MATCH(主线怪物!$F811,怪物基础属性模板!$A:$A,0))*IFERROR(INDEX(怪物属性参数!R:R,MATCH(主线怪物!E811,怪物属性参数!S:S,0)),1)*INDEX(主线关卡!E:E,MATCH(主线怪物!B811&amp;主线怪物!C811,主线关卡!A:A,0)))</f>
        <v>8455</v>
      </c>
      <c r="J811" s="58">
        <v>0</v>
      </c>
      <c r="K811" s="58">
        <v>0</v>
      </c>
      <c r="L811" s="58">
        <v>0</v>
      </c>
      <c r="M811" s="58">
        <v>0</v>
      </c>
      <c r="N811" s="58">
        <v>300</v>
      </c>
      <c r="O811" s="58">
        <v>0</v>
      </c>
      <c r="P811" s="58">
        <v>0</v>
      </c>
      <c r="Q811" s="58">
        <f>IFERROR(INDEX(怪物属性参数!AD:AD,MATCH(主线怪物!E811,怪物属性参数!Q:Q,0)),IF(MOD(A811,2)=0,1303015,1301001))</f>
        <v>1303015</v>
      </c>
      <c r="R811" s="15"/>
      <c r="S811" s="58" t="str">
        <f t="shared" si="53"/>
        <v>0</v>
      </c>
      <c r="T811" s="58" t="str">
        <f>IFERROR(INDEX(怪物属性参数!AA:AA,MATCH(主线怪物!E811,怪物属性参数!Q:Q,0)),"0")</f>
        <v>0</v>
      </c>
      <c r="U811" s="58" t="str">
        <f>IFERROR(INDEX(怪物属性参数!AB:AB,MATCH(主线怪物!E811,怪物属性参数!Q:Q,0)),"999")</f>
        <v>999</v>
      </c>
      <c r="V811" s="58" t="str">
        <f>IFERROR(INDEX(怪物属性参数!AC:AC,MATCH(主线怪物!E811,怪物属性参数!Q:Q,0)),"0")</f>
        <v>0</v>
      </c>
      <c r="W811" s="58" t="str">
        <f t="shared" si="54"/>
        <v>于禁</v>
      </c>
    </row>
    <row r="812" spans="1:23" ht="16.5" x14ac:dyDescent="0.2">
      <c r="A812" s="58">
        <f t="shared" si="55"/>
        <v>10809</v>
      </c>
      <c r="B812" s="58">
        <v>5</v>
      </c>
      <c r="C812" s="58">
        <f t="shared" si="56"/>
        <v>15</v>
      </c>
      <c r="D812" s="58" t="s">
        <v>41</v>
      </c>
      <c r="E812" s="58" t="str">
        <f>HLOOKUP(D812,主线关卡!$H:$M,MATCH(B812&amp;C812,主线关卡!$A:$A,0),FALSE)</f>
        <v/>
      </c>
      <c r="F812" s="58">
        <f>INDEX(主线关卡!D:D,MATCH(主线怪物!B812&amp;主线怪物!C812,主线关卡!A:A,0))</f>
        <v>60</v>
      </c>
      <c r="G812" s="58">
        <f>INDEX(怪物基础属性模板!B:B,MATCH(主线怪物!$F812,怪物基础属性模板!$A:$A,0))*IFERROR(INDEX(怪物属性参数!R:R,MATCH(主线怪物!E812,怪物属性参数!Q:Q,0)),1)</f>
        <v>1571</v>
      </c>
      <c r="H812" s="58">
        <f>INDEX(怪物基础属性模板!C:C,MATCH(主线怪物!$F812,怪物基础属性模板!$A:$A,0))*IFERROR(INDEX(怪物属性参数!R:R,MATCH(主线怪物!E812,怪物属性参数!R:R,0)),1)</f>
        <v>723</v>
      </c>
      <c r="I812" s="58">
        <f>INT(INDEX(怪物基础属性模板!D:D,MATCH(主线怪物!$F812,怪物基础属性模板!$A:$A,0))*IFERROR(INDEX(怪物属性参数!R:R,MATCH(主线怪物!E812,怪物属性参数!S:S,0)),1)*INDEX(主线关卡!E:E,MATCH(主线怪物!B812&amp;主线怪物!C812,主线关卡!A:A,0)))</f>
        <v>8455</v>
      </c>
      <c r="J812" s="58">
        <v>0</v>
      </c>
      <c r="K812" s="58">
        <v>0</v>
      </c>
      <c r="L812" s="58">
        <v>0</v>
      </c>
      <c r="M812" s="58">
        <v>0</v>
      </c>
      <c r="N812" s="58">
        <v>300</v>
      </c>
      <c r="O812" s="58">
        <v>0</v>
      </c>
      <c r="P812" s="58">
        <v>0</v>
      </c>
      <c r="Q812" s="58">
        <f>IFERROR(INDEX(怪物属性参数!AD:AD,MATCH(主线怪物!E812,怪物属性参数!Q:Q,0)),IF(MOD(A812,2)=0,1303015,1301001))</f>
        <v>1301001</v>
      </c>
      <c r="R812" s="15"/>
      <c r="S812" s="58" t="str">
        <f t="shared" si="53"/>
        <v>0</v>
      </c>
      <c r="T812" s="58" t="str">
        <f>IFERROR(INDEX(怪物属性参数!AA:AA,MATCH(主线怪物!E812,怪物属性参数!Q:Q,0)),"0")</f>
        <v>0</v>
      </c>
      <c r="U812" s="58" t="str">
        <f>IFERROR(INDEX(怪物属性参数!AB:AB,MATCH(主线怪物!E812,怪物属性参数!Q:Q,0)),"999")</f>
        <v>999</v>
      </c>
      <c r="V812" s="58" t="str">
        <f>IFERROR(INDEX(怪物属性参数!AC:AC,MATCH(主线怪物!E812,怪物属性参数!Q:Q,0)),"0")</f>
        <v>0</v>
      </c>
      <c r="W812" s="58" t="str">
        <f t="shared" si="54"/>
        <v>常服曹焱兵</v>
      </c>
    </row>
    <row r="813" spans="1:23" ht="16.5" x14ac:dyDescent="0.2">
      <c r="A813" s="58">
        <f t="shared" si="55"/>
        <v>10810</v>
      </c>
      <c r="B813" s="58">
        <v>5</v>
      </c>
      <c r="C813" s="58">
        <f t="shared" si="56"/>
        <v>15</v>
      </c>
      <c r="D813" s="58" t="s">
        <v>38</v>
      </c>
      <c r="E813" s="58" t="str">
        <f>HLOOKUP(D813,主线关卡!$H:$M,MATCH(B813&amp;C813,主线关卡!$A:$A,0),FALSE)</f>
        <v/>
      </c>
      <c r="F813" s="58">
        <f>INDEX(主线关卡!D:D,MATCH(主线怪物!B813&amp;主线怪物!C813,主线关卡!A:A,0))</f>
        <v>60</v>
      </c>
      <c r="G813" s="58">
        <f>INDEX(怪物基础属性模板!B:B,MATCH(主线怪物!$F813,怪物基础属性模板!$A:$A,0))*IFERROR(INDEX(怪物属性参数!R:R,MATCH(主线怪物!E813,怪物属性参数!Q:Q,0)),1)</f>
        <v>1571</v>
      </c>
      <c r="H813" s="58">
        <f>INDEX(怪物基础属性模板!C:C,MATCH(主线怪物!$F813,怪物基础属性模板!$A:$A,0))*IFERROR(INDEX(怪物属性参数!R:R,MATCH(主线怪物!E813,怪物属性参数!R:R,0)),1)</f>
        <v>723</v>
      </c>
      <c r="I813" s="58">
        <f>INT(INDEX(怪物基础属性模板!D:D,MATCH(主线怪物!$F813,怪物基础属性模板!$A:$A,0))*IFERROR(INDEX(怪物属性参数!R:R,MATCH(主线怪物!E813,怪物属性参数!S:S,0)),1)*INDEX(主线关卡!E:E,MATCH(主线怪物!B813&amp;主线怪物!C813,主线关卡!A:A,0)))</f>
        <v>8455</v>
      </c>
      <c r="J813" s="58">
        <v>0</v>
      </c>
      <c r="K813" s="58">
        <v>0</v>
      </c>
      <c r="L813" s="58">
        <v>0</v>
      </c>
      <c r="M813" s="58">
        <v>0</v>
      </c>
      <c r="N813" s="58">
        <v>300</v>
      </c>
      <c r="O813" s="58">
        <v>0</v>
      </c>
      <c r="P813" s="58">
        <v>0</v>
      </c>
      <c r="Q813" s="58">
        <f>IFERROR(INDEX(怪物属性参数!AD:AD,MATCH(主线怪物!E813,怪物属性参数!Q:Q,0)),IF(MOD(A813,2)=0,1303015,1301001))</f>
        <v>1303015</v>
      </c>
      <c r="R813" s="15"/>
      <c r="S813" s="58" t="str">
        <f t="shared" si="53"/>
        <v>0</v>
      </c>
      <c r="T813" s="58" t="str">
        <f>IFERROR(INDEX(怪物属性参数!AA:AA,MATCH(主线怪物!E813,怪物属性参数!Q:Q,0)),"0")</f>
        <v>0</v>
      </c>
      <c r="U813" s="58" t="str">
        <f>IFERROR(INDEX(怪物属性参数!AB:AB,MATCH(主线怪物!E813,怪物属性参数!Q:Q,0)),"999")</f>
        <v>999</v>
      </c>
      <c r="V813" s="58" t="str">
        <f>IFERROR(INDEX(怪物属性参数!AC:AC,MATCH(主线怪物!E813,怪物属性参数!Q:Q,0)),"0")</f>
        <v>0</v>
      </c>
      <c r="W813" s="58" t="str">
        <f t="shared" si="54"/>
        <v>于禁</v>
      </c>
    </row>
    <row r="814" spans="1:23" ht="16.5" x14ac:dyDescent="0.2">
      <c r="A814" s="58">
        <f t="shared" si="55"/>
        <v>10811</v>
      </c>
      <c r="B814" s="58">
        <v>6</v>
      </c>
      <c r="C814" s="58">
        <v>1</v>
      </c>
      <c r="D814" s="58" t="s">
        <v>39</v>
      </c>
      <c r="E814" s="58" t="str">
        <f>HLOOKUP(D814,主线关卡!$H:$M,MATCH(B814&amp;C814,主线关卡!$A:$A,0),FALSE)</f>
        <v>南御夫</v>
      </c>
      <c r="F814" s="58">
        <f>INDEX(主线关卡!D:D,MATCH(主线怪物!B814&amp;主线怪物!C814,主线关卡!A:A,0))</f>
        <v>61</v>
      </c>
      <c r="G814" s="58">
        <f>INDEX(怪物基础属性模板!B:B,MATCH(主线怪物!$F814,怪物基础属性模板!$A:$A,0))*IFERROR(INDEX(怪物属性参数!R:R,MATCH(主线怪物!E814,怪物属性参数!Q:Q,0)),1)</f>
        <v>1605</v>
      </c>
      <c r="H814" s="58">
        <f>INDEX(怪物基础属性模板!C:C,MATCH(主线怪物!$F814,怪物基础属性模板!$A:$A,0))*IFERROR(INDEX(怪物属性参数!R:R,MATCH(主线怪物!E814,怪物属性参数!R:R,0)),1)</f>
        <v>740</v>
      </c>
      <c r="I814" s="58">
        <f>INT(INDEX(怪物基础属性模板!D:D,MATCH(主线怪物!$F814,怪物基础属性模板!$A:$A,0))*IFERROR(INDEX(怪物属性参数!R:R,MATCH(主线怪物!E814,怪物属性参数!S:S,0)),1)*INDEX(主线关卡!E:E,MATCH(主线怪物!B814&amp;主线怪物!C814,主线关卡!A:A,0)))</f>
        <v>8625</v>
      </c>
      <c r="J814" s="58">
        <v>0</v>
      </c>
      <c r="K814" s="58">
        <v>0</v>
      </c>
      <c r="L814" s="58">
        <v>0</v>
      </c>
      <c r="M814" s="58">
        <v>0</v>
      </c>
      <c r="N814" s="58">
        <v>300</v>
      </c>
      <c r="O814" s="58">
        <v>0</v>
      </c>
      <c r="P814" s="58">
        <v>0</v>
      </c>
      <c r="Q814" s="58" t="str">
        <f>IFERROR(INDEX(怪物属性参数!AD:AD,MATCH(主线怪物!E814,怪物属性参数!Q:Q,0)),IF(MOD(A814,2)=0,1303015,1301001))</f>
        <v>1301012#1302012</v>
      </c>
      <c r="R814" s="15"/>
      <c r="S814" s="58">
        <f t="shared" si="53"/>
        <v>10812</v>
      </c>
      <c r="T814" s="58">
        <f>IFERROR(INDEX(怪物属性参数!AA:AA,MATCH(主线怪物!E814,怪物属性参数!Q:Q,0)),"0")</f>
        <v>0</v>
      </c>
      <c r="U814" s="58">
        <f>IFERROR(INDEX(怪物属性参数!AB:AB,MATCH(主线怪物!E814,怪物属性参数!Q:Q,0)),"999")</f>
        <v>999</v>
      </c>
      <c r="V814" s="58">
        <f>IFERROR(INDEX(怪物属性参数!AC:AC,MATCH(主线怪物!E814,怪物属性参数!Q:Q,0)),"0")</f>
        <v>0</v>
      </c>
      <c r="W814" s="58" t="str">
        <f t="shared" si="54"/>
        <v>南御夫</v>
      </c>
    </row>
    <row r="815" spans="1:23" ht="16.5" x14ac:dyDescent="0.2">
      <c r="A815" s="58">
        <f t="shared" si="55"/>
        <v>10812</v>
      </c>
      <c r="B815" s="58">
        <v>6</v>
      </c>
      <c r="C815" s="58">
        <v>1</v>
      </c>
      <c r="D815" s="58" t="s">
        <v>36</v>
      </c>
      <c r="E815" s="58" t="str">
        <f>HLOOKUP(D815,主线关卡!$H:$M,MATCH(B815&amp;C815,主线关卡!$A:$A,0),FALSE)</f>
        <v>噬日</v>
      </c>
      <c r="F815" s="58">
        <f>INDEX(主线关卡!D:D,MATCH(主线怪物!B815&amp;主线怪物!C815,主线关卡!A:A,0))</f>
        <v>61</v>
      </c>
      <c r="G815" s="58">
        <f>INDEX(怪物基础属性模板!B:B,MATCH(主线怪物!$F815,怪物基础属性模板!$A:$A,0))*IFERROR(INDEX(怪物属性参数!R:R,MATCH(主线怪物!E815,怪物属性参数!Q:Q,0)),1)</f>
        <v>1605</v>
      </c>
      <c r="H815" s="58">
        <f>INDEX(怪物基础属性模板!C:C,MATCH(主线怪物!$F815,怪物基础属性模板!$A:$A,0))*IFERROR(INDEX(怪物属性参数!R:R,MATCH(主线怪物!E815,怪物属性参数!R:R,0)),1)</f>
        <v>740</v>
      </c>
      <c r="I815" s="58">
        <f>INT(INDEX(怪物基础属性模板!D:D,MATCH(主线怪物!$F815,怪物基础属性模板!$A:$A,0))*IFERROR(INDEX(怪物属性参数!R:R,MATCH(主线怪物!E815,怪物属性参数!S:S,0)),1)*INDEX(主线关卡!E:E,MATCH(主线怪物!B815&amp;主线怪物!C815,主线关卡!A:A,0)))</f>
        <v>8625</v>
      </c>
      <c r="J815" s="58">
        <v>0</v>
      </c>
      <c r="K815" s="58">
        <v>0</v>
      </c>
      <c r="L815" s="58">
        <v>0</v>
      </c>
      <c r="M815" s="58">
        <v>0</v>
      </c>
      <c r="N815" s="58">
        <v>300</v>
      </c>
      <c r="O815" s="58">
        <v>0</v>
      </c>
      <c r="P815" s="58">
        <v>0</v>
      </c>
      <c r="Q815" s="58">
        <f>IFERROR(INDEX(怪物属性参数!AD:AD,MATCH(主线怪物!E815,怪物属性参数!Q:Q,0)),IF(MOD(A815,2)=0,1303015,1301001))</f>
        <v>1303018</v>
      </c>
      <c r="R815" s="15"/>
      <c r="S815" s="58" t="str">
        <f t="shared" si="53"/>
        <v>0</v>
      </c>
      <c r="T815" s="58">
        <f>IFERROR(INDEX(怪物属性参数!AA:AA,MATCH(主线怪物!E815,怪物属性参数!Q:Q,0)),"0")</f>
        <v>2</v>
      </c>
      <c r="U815" s="58">
        <f>IFERROR(INDEX(怪物属性参数!AB:AB,MATCH(主线怪物!E815,怪物属性参数!Q:Q,0)),"999")</f>
        <v>999</v>
      </c>
      <c r="V815" s="58">
        <f>IFERROR(INDEX(怪物属性参数!AC:AC,MATCH(主线怪物!E815,怪物属性参数!Q:Q,0)),"0")</f>
        <v>2</v>
      </c>
      <c r="W815" s="58" t="str">
        <f t="shared" si="54"/>
        <v>噬日</v>
      </c>
    </row>
    <row r="816" spans="1:23" ht="16.5" x14ac:dyDescent="0.2">
      <c r="A816" s="58">
        <f t="shared" si="55"/>
        <v>10813</v>
      </c>
      <c r="B816" s="58">
        <v>6</v>
      </c>
      <c r="C816" s="58">
        <v>1</v>
      </c>
      <c r="D816" s="58" t="s">
        <v>40</v>
      </c>
      <c r="E816" s="58" t="str">
        <f>HLOOKUP(D816,主线关卡!$H:$M,MATCH(B816&amp;C816,主线关卡!$A:$A,0),FALSE)</f>
        <v>吕仙宫</v>
      </c>
      <c r="F816" s="58">
        <f>INDEX(主线关卡!D:D,MATCH(主线怪物!B816&amp;主线怪物!C816,主线关卡!A:A,0))</f>
        <v>61</v>
      </c>
      <c r="G816" s="58">
        <f>INDEX(怪物基础属性模板!B:B,MATCH(主线怪物!$F816,怪物基础属性模板!$A:$A,0))*IFERROR(INDEX(怪物属性参数!R:R,MATCH(主线怪物!E816,怪物属性参数!Q:Q,0)),1)</f>
        <v>1605</v>
      </c>
      <c r="H816" s="58">
        <f>INDEX(怪物基础属性模板!C:C,MATCH(主线怪物!$F816,怪物基础属性模板!$A:$A,0))*IFERROR(INDEX(怪物属性参数!R:R,MATCH(主线怪物!E816,怪物属性参数!R:R,0)),1)</f>
        <v>740</v>
      </c>
      <c r="I816" s="58">
        <f>INT(INDEX(怪物基础属性模板!D:D,MATCH(主线怪物!$F816,怪物基础属性模板!$A:$A,0))*IFERROR(INDEX(怪物属性参数!R:R,MATCH(主线怪物!E816,怪物属性参数!S:S,0)),1)*INDEX(主线关卡!E:E,MATCH(主线怪物!B816&amp;主线怪物!C816,主线关卡!A:A,0)))</f>
        <v>8625</v>
      </c>
      <c r="J816" s="58">
        <v>0</v>
      </c>
      <c r="K816" s="58">
        <v>0</v>
      </c>
      <c r="L816" s="58">
        <v>0</v>
      </c>
      <c r="M816" s="58">
        <v>0</v>
      </c>
      <c r="N816" s="58">
        <v>300</v>
      </c>
      <c r="O816" s="58">
        <v>0</v>
      </c>
      <c r="P816" s="58">
        <v>0</v>
      </c>
      <c r="Q816" s="58" t="str">
        <f>IFERROR(INDEX(怪物属性参数!AD:AD,MATCH(主线怪物!E816,怪物属性参数!Q:Q,0)),IF(MOD(A816,2)=0,1303015,1301001))</f>
        <v>1301014#1302014</v>
      </c>
      <c r="R816" s="15"/>
      <c r="S816" s="58">
        <f t="shared" si="53"/>
        <v>10814</v>
      </c>
      <c r="T816" s="58">
        <f>IFERROR(INDEX(怪物属性参数!AA:AA,MATCH(主线怪物!E816,怪物属性参数!Q:Q,0)),"0")</f>
        <v>0</v>
      </c>
      <c r="U816" s="58">
        <f>IFERROR(INDEX(怪物属性参数!AB:AB,MATCH(主线怪物!E816,怪物属性参数!Q:Q,0)),"999")</f>
        <v>999</v>
      </c>
      <c r="V816" s="58">
        <f>IFERROR(INDEX(怪物属性参数!AC:AC,MATCH(主线怪物!E816,怪物属性参数!Q:Q,0)),"0")</f>
        <v>0</v>
      </c>
      <c r="W816" s="58" t="str">
        <f t="shared" si="54"/>
        <v>吕仙宫</v>
      </c>
    </row>
    <row r="817" spans="1:23" ht="16.5" x14ac:dyDescent="0.2">
      <c r="A817" s="58">
        <f t="shared" si="55"/>
        <v>10814</v>
      </c>
      <c r="B817" s="58">
        <v>6</v>
      </c>
      <c r="C817" s="58">
        <v>1</v>
      </c>
      <c r="D817" s="58" t="s">
        <v>37</v>
      </c>
      <c r="E817" s="58" t="str">
        <f>HLOOKUP(D817,主线关卡!$H:$M,MATCH(B817&amp;C817,主线关卡!$A:$A,0),FALSE)</f>
        <v>高顺</v>
      </c>
      <c r="F817" s="58">
        <f>INDEX(主线关卡!D:D,MATCH(主线怪物!B817&amp;主线怪物!C817,主线关卡!A:A,0))</f>
        <v>61</v>
      </c>
      <c r="G817" s="58">
        <f>INDEX(怪物基础属性模板!B:B,MATCH(主线怪物!$F817,怪物基础属性模板!$A:$A,0))*IFERROR(INDEX(怪物属性参数!R:R,MATCH(主线怪物!E817,怪物属性参数!Q:Q,0)),1)</f>
        <v>1605</v>
      </c>
      <c r="H817" s="58">
        <f>INDEX(怪物基础属性模板!C:C,MATCH(主线怪物!$F817,怪物基础属性模板!$A:$A,0))*IFERROR(INDEX(怪物属性参数!R:R,MATCH(主线怪物!E817,怪物属性参数!R:R,0)),1)</f>
        <v>740</v>
      </c>
      <c r="I817" s="58">
        <f>INT(INDEX(怪物基础属性模板!D:D,MATCH(主线怪物!$F817,怪物基础属性模板!$A:$A,0))*IFERROR(INDEX(怪物属性参数!R:R,MATCH(主线怪物!E817,怪物属性参数!S:S,0)),1)*INDEX(主线关卡!E:E,MATCH(主线怪物!B817&amp;主线怪物!C817,主线关卡!A:A,0)))</f>
        <v>8625</v>
      </c>
      <c r="J817" s="58">
        <v>0</v>
      </c>
      <c r="K817" s="58">
        <v>0</v>
      </c>
      <c r="L817" s="58">
        <v>0</v>
      </c>
      <c r="M817" s="58">
        <v>0</v>
      </c>
      <c r="N817" s="58">
        <v>300</v>
      </c>
      <c r="O817" s="58">
        <v>0</v>
      </c>
      <c r="P817" s="58">
        <v>0</v>
      </c>
      <c r="Q817" s="58">
        <f>IFERROR(INDEX(怪物属性参数!AD:AD,MATCH(主线怪物!E817,怪物属性参数!Q:Q,0)),IF(MOD(A817,2)=0,1303015,1301001))</f>
        <v>1303020</v>
      </c>
      <c r="R817" s="15"/>
      <c r="S817" s="58" t="str">
        <f t="shared" si="53"/>
        <v>0</v>
      </c>
      <c r="T817" s="58">
        <f>IFERROR(INDEX(怪物属性参数!AA:AA,MATCH(主线怪物!E817,怪物属性参数!Q:Q,0)),"0")</f>
        <v>2</v>
      </c>
      <c r="U817" s="58">
        <f>IFERROR(INDEX(怪物属性参数!AB:AB,MATCH(主线怪物!E817,怪物属性参数!Q:Q,0)),"999")</f>
        <v>999</v>
      </c>
      <c r="V817" s="58">
        <f>IFERROR(INDEX(怪物属性参数!AC:AC,MATCH(主线怪物!E817,怪物属性参数!Q:Q,0)),"0")</f>
        <v>2</v>
      </c>
      <c r="W817" s="58" t="str">
        <f t="shared" si="54"/>
        <v>高顺</v>
      </c>
    </row>
    <row r="818" spans="1:23" ht="16.5" x14ac:dyDescent="0.2">
      <c r="A818" s="58">
        <f t="shared" si="55"/>
        <v>10815</v>
      </c>
      <c r="B818" s="58">
        <v>6</v>
      </c>
      <c r="C818" s="58">
        <v>1</v>
      </c>
      <c r="D818" s="58" t="s">
        <v>41</v>
      </c>
      <c r="E818" s="58" t="str">
        <f>HLOOKUP(D818,主线关卡!$H:$M,MATCH(B818&amp;C818,主线关卡!$A:$A,0),FALSE)</f>
        <v>战斗夏玲</v>
      </c>
      <c r="F818" s="58">
        <f>INDEX(主线关卡!D:D,MATCH(主线怪物!B818&amp;主线怪物!C818,主线关卡!A:A,0))</f>
        <v>61</v>
      </c>
      <c r="G818" s="58">
        <f>INDEX(怪物基础属性模板!B:B,MATCH(主线怪物!$F818,怪物基础属性模板!$A:$A,0))*IFERROR(INDEX(怪物属性参数!R:R,MATCH(主线怪物!E818,怪物属性参数!Q:Q,0)),1)</f>
        <v>1605</v>
      </c>
      <c r="H818" s="58">
        <f>INDEX(怪物基础属性模板!C:C,MATCH(主线怪物!$F818,怪物基础属性模板!$A:$A,0))*IFERROR(INDEX(怪物属性参数!R:R,MATCH(主线怪物!E818,怪物属性参数!R:R,0)),1)</f>
        <v>740</v>
      </c>
      <c r="I818" s="58">
        <f>INT(INDEX(怪物基础属性模板!D:D,MATCH(主线怪物!$F818,怪物基础属性模板!$A:$A,0))*IFERROR(INDEX(怪物属性参数!R:R,MATCH(主线怪物!E818,怪物属性参数!S:S,0)),1)*INDEX(主线关卡!E:E,MATCH(主线怪物!B818&amp;主线怪物!C818,主线关卡!A:A,0)))</f>
        <v>8625</v>
      </c>
      <c r="J818" s="58">
        <v>0</v>
      </c>
      <c r="K818" s="58">
        <v>0</v>
      </c>
      <c r="L818" s="58">
        <v>0</v>
      </c>
      <c r="M818" s="58">
        <v>0</v>
      </c>
      <c r="N818" s="58">
        <v>300</v>
      </c>
      <c r="O818" s="58">
        <v>0</v>
      </c>
      <c r="P818" s="58">
        <v>0</v>
      </c>
      <c r="Q818" s="58" t="str">
        <f>IFERROR(INDEX(怪物属性参数!AD:AD,MATCH(主线怪物!E818,怪物属性参数!Q:Q,0)),IF(MOD(A818,2)=0,1303015,1301001))</f>
        <v>1301003#1302003</v>
      </c>
      <c r="R818" s="15"/>
      <c r="S818" s="58">
        <f t="shared" si="53"/>
        <v>10816</v>
      </c>
      <c r="T818" s="58">
        <f>IFERROR(INDEX(怪物属性参数!AA:AA,MATCH(主线怪物!E818,怪物属性参数!Q:Q,0)),"0")</f>
        <v>0</v>
      </c>
      <c r="U818" s="58">
        <f>IFERROR(INDEX(怪物属性参数!AB:AB,MATCH(主线怪物!E818,怪物属性参数!Q:Q,0)),"999")</f>
        <v>999</v>
      </c>
      <c r="V818" s="58">
        <f>IFERROR(INDEX(怪物属性参数!AC:AC,MATCH(主线怪物!E818,怪物属性参数!Q:Q,0)),"0")</f>
        <v>0</v>
      </c>
      <c r="W818" s="58" t="str">
        <f t="shared" si="54"/>
        <v>战斗夏玲</v>
      </c>
    </row>
    <row r="819" spans="1:23" ht="16.5" x14ac:dyDescent="0.2">
      <c r="A819" s="58">
        <f t="shared" si="55"/>
        <v>10816</v>
      </c>
      <c r="B819" s="58">
        <v>6</v>
      </c>
      <c r="C819" s="58">
        <v>1</v>
      </c>
      <c r="D819" s="58" t="s">
        <v>38</v>
      </c>
      <c r="E819" s="58" t="str">
        <f>HLOOKUP(D819,主线关卡!$H:$M,MATCH(B819&amp;C819,主线关卡!$A:$A,0),FALSE)</f>
        <v>李轩辕</v>
      </c>
      <c r="F819" s="58">
        <f>INDEX(主线关卡!D:D,MATCH(主线怪物!B819&amp;主线怪物!C819,主线关卡!A:A,0))</f>
        <v>61</v>
      </c>
      <c r="G819" s="58">
        <f>INDEX(怪物基础属性模板!B:B,MATCH(主线怪物!$F819,怪物基础属性模板!$A:$A,0))*IFERROR(INDEX(怪物属性参数!R:R,MATCH(主线怪物!E819,怪物属性参数!Q:Q,0)),1)</f>
        <v>1605</v>
      </c>
      <c r="H819" s="58">
        <f>INDEX(怪物基础属性模板!C:C,MATCH(主线怪物!$F819,怪物基础属性模板!$A:$A,0))*IFERROR(INDEX(怪物属性参数!R:R,MATCH(主线怪物!E819,怪物属性参数!R:R,0)),1)</f>
        <v>740</v>
      </c>
      <c r="I819" s="58">
        <f>INT(INDEX(怪物基础属性模板!D:D,MATCH(主线怪物!$F819,怪物基础属性模板!$A:$A,0))*IFERROR(INDEX(怪物属性参数!R:R,MATCH(主线怪物!E819,怪物属性参数!S:S,0)),1)*INDEX(主线关卡!E:E,MATCH(主线怪物!B819&amp;主线怪物!C819,主线关卡!A:A,0)))</f>
        <v>8625</v>
      </c>
      <c r="J819" s="58">
        <v>0</v>
      </c>
      <c r="K819" s="58">
        <v>0</v>
      </c>
      <c r="L819" s="58">
        <v>0</v>
      </c>
      <c r="M819" s="58">
        <v>0</v>
      </c>
      <c r="N819" s="58">
        <v>300</v>
      </c>
      <c r="O819" s="58">
        <v>0</v>
      </c>
      <c r="P819" s="58">
        <v>0</v>
      </c>
      <c r="Q819" s="58">
        <f>IFERROR(INDEX(怪物属性参数!AD:AD,MATCH(主线怪物!E819,怪物属性参数!Q:Q,0)),IF(MOD(A819,2)=0,1303015,1301001))</f>
        <v>1303005</v>
      </c>
      <c r="R819" s="15"/>
      <c r="S819" s="58" t="str">
        <f t="shared" si="53"/>
        <v>0</v>
      </c>
      <c r="T819" s="58">
        <f>IFERROR(INDEX(怪物属性参数!AA:AA,MATCH(主线怪物!E819,怪物属性参数!Q:Q,0)),"0")</f>
        <v>2</v>
      </c>
      <c r="U819" s="58">
        <f>IFERROR(INDEX(怪物属性参数!AB:AB,MATCH(主线怪物!E819,怪物属性参数!Q:Q,0)),"999")</f>
        <v>999</v>
      </c>
      <c r="V819" s="58">
        <f>IFERROR(INDEX(怪物属性参数!AC:AC,MATCH(主线怪物!E819,怪物属性参数!Q:Q,0)),"0")</f>
        <v>3</v>
      </c>
      <c r="W819" s="58" t="str">
        <f t="shared" si="54"/>
        <v>李轩辕</v>
      </c>
    </row>
    <row r="820" spans="1:23" ht="16.5" x14ac:dyDescent="0.2">
      <c r="A820" s="58">
        <f t="shared" si="55"/>
        <v>10817</v>
      </c>
      <c r="B820" s="58">
        <v>6</v>
      </c>
      <c r="C820" s="58">
        <f>C814+1</f>
        <v>2</v>
      </c>
      <c r="D820" s="58" t="s">
        <v>39</v>
      </c>
      <c r="E820" s="58" t="str">
        <f>HLOOKUP(D820,主线关卡!$H:$M,MATCH(B820&amp;C820,主线关卡!$A:$A,0),FALSE)</f>
        <v>盖文</v>
      </c>
      <c r="F820" s="58">
        <f>INDEX(主线关卡!D:D,MATCH(主线怪物!B820&amp;主线怪物!C820,主线关卡!A:A,0))</f>
        <v>62</v>
      </c>
      <c r="G820" s="58">
        <f>INDEX(怪物基础属性模板!B:B,MATCH(主线怪物!$F820,怪物基础属性模板!$A:$A,0))*IFERROR(INDEX(怪物属性参数!R:R,MATCH(主线怪物!E820,怪物属性参数!Q:Q,0)),1)</f>
        <v>1639</v>
      </c>
      <c r="H820" s="58">
        <f>INDEX(怪物基础属性模板!C:C,MATCH(主线怪物!$F820,怪物基础属性模板!$A:$A,0))*IFERROR(INDEX(怪物属性参数!R:R,MATCH(主线怪物!E820,怪物属性参数!R:R,0)),1)</f>
        <v>757</v>
      </c>
      <c r="I820" s="58">
        <f>INT(INDEX(怪物基础属性模板!D:D,MATCH(主线怪物!$F820,怪物基础属性模板!$A:$A,0))*IFERROR(INDEX(怪物属性参数!R:R,MATCH(主线怪物!E820,怪物属性参数!S:S,0)),1)*INDEX(主线关卡!E:E,MATCH(主线怪物!B820&amp;主线怪物!C820,主线关卡!A:A,0)))</f>
        <v>8795</v>
      </c>
      <c r="J820" s="58">
        <v>0</v>
      </c>
      <c r="K820" s="58">
        <v>0</v>
      </c>
      <c r="L820" s="58">
        <v>0</v>
      </c>
      <c r="M820" s="58">
        <v>0</v>
      </c>
      <c r="N820" s="58">
        <v>300</v>
      </c>
      <c r="O820" s="58">
        <v>0</v>
      </c>
      <c r="P820" s="58">
        <v>0</v>
      </c>
      <c r="Q820" s="58" t="str">
        <f>IFERROR(INDEX(怪物属性参数!AD:AD,MATCH(主线怪物!E820,怪物属性参数!Q:Q,0)),IF(MOD(A820,2)=0,1303015,1301001))</f>
        <v>1301010#1302010</v>
      </c>
      <c r="R820" s="15"/>
      <c r="S820" s="58">
        <f t="shared" si="53"/>
        <v>10818</v>
      </c>
      <c r="T820" s="58">
        <f>IFERROR(INDEX(怪物属性参数!AA:AA,MATCH(主线怪物!E820,怪物属性参数!Q:Q,0)),"0")</f>
        <v>0</v>
      </c>
      <c r="U820" s="58">
        <f>IFERROR(INDEX(怪物属性参数!AB:AB,MATCH(主线怪物!E820,怪物属性参数!Q:Q,0)),"999")</f>
        <v>999</v>
      </c>
      <c r="V820" s="58">
        <f>IFERROR(INDEX(怪物属性参数!AC:AC,MATCH(主线怪物!E820,怪物属性参数!Q:Q,0)),"0")</f>
        <v>0</v>
      </c>
      <c r="W820" s="58" t="str">
        <f t="shared" si="54"/>
        <v>盖文</v>
      </c>
    </row>
    <row r="821" spans="1:23" ht="16.5" x14ac:dyDescent="0.2">
      <c r="A821" s="58">
        <f t="shared" si="55"/>
        <v>10818</v>
      </c>
      <c r="B821" s="58">
        <v>6</v>
      </c>
      <c r="C821" s="58">
        <f t="shared" ref="C821:C884" si="57">C815+1</f>
        <v>2</v>
      </c>
      <c r="D821" s="58" t="s">
        <v>36</v>
      </c>
      <c r="E821" s="58" t="str">
        <f>HLOOKUP(D821,主线关卡!$H:$M,MATCH(B821&amp;C821,主线关卡!$A:$A,0),FALSE)</f>
        <v>西方龙</v>
      </c>
      <c r="F821" s="58">
        <f>INDEX(主线关卡!D:D,MATCH(主线怪物!B821&amp;主线怪物!C821,主线关卡!A:A,0))</f>
        <v>62</v>
      </c>
      <c r="G821" s="58">
        <f>INDEX(怪物基础属性模板!B:B,MATCH(主线怪物!$F821,怪物基础属性模板!$A:$A,0))*IFERROR(INDEX(怪物属性参数!R:R,MATCH(主线怪物!E821,怪物属性参数!Q:Q,0)),1)</f>
        <v>1639</v>
      </c>
      <c r="H821" s="58">
        <f>INDEX(怪物基础属性模板!C:C,MATCH(主线怪物!$F821,怪物基础属性模板!$A:$A,0))*IFERROR(INDEX(怪物属性参数!R:R,MATCH(主线怪物!E821,怪物属性参数!R:R,0)),1)</f>
        <v>757</v>
      </c>
      <c r="I821" s="58">
        <f>INT(INDEX(怪物基础属性模板!D:D,MATCH(主线怪物!$F821,怪物基础属性模板!$A:$A,0))*IFERROR(INDEX(怪物属性参数!R:R,MATCH(主线怪物!E821,怪物属性参数!S:S,0)),1)*INDEX(主线关卡!E:E,MATCH(主线怪物!B821&amp;主线怪物!C821,主线关卡!A:A,0)))</f>
        <v>8795</v>
      </c>
      <c r="J821" s="58">
        <v>0</v>
      </c>
      <c r="K821" s="58">
        <v>0</v>
      </c>
      <c r="L821" s="58">
        <v>0</v>
      </c>
      <c r="M821" s="58">
        <v>0</v>
      </c>
      <c r="N821" s="58">
        <v>300</v>
      </c>
      <c r="O821" s="58">
        <v>0</v>
      </c>
      <c r="P821" s="58">
        <v>0</v>
      </c>
      <c r="Q821" s="58">
        <f>IFERROR(INDEX(怪物属性参数!AD:AD,MATCH(主线怪物!E821,怪物属性参数!Q:Q,0)),IF(MOD(A821,2)=0,1303015,1301001))</f>
        <v>1303016</v>
      </c>
      <c r="R821" s="15"/>
      <c r="S821" s="58" t="str">
        <f t="shared" si="53"/>
        <v>0</v>
      </c>
      <c r="T821" s="58">
        <f>IFERROR(INDEX(怪物属性参数!AA:AA,MATCH(主线怪物!E821,怪物属性参数!Q:Q,0)),"0")</f>
        <v>4</v>
      </c>
      <c r="U821" s="58">
        <f>IFERROR(INDEX(怪物属性参数!AB:AB,MATCH(主线怪物!E821,怪物属性参数!Q:Q,0)),"999")</f>
        <v>999</v>
      </c>
      <c r="V821" s="58">
        <f>IFERROR(INDEX(怪物属性参数!AC:AC,MATCH(主线怪物!E821,怪物属性参数!Q:Q,0)),"0")</f>
        <v>2</v>
      </c>
      <c r="W821" s="58" t="str">
        <f t="shared" si="54"/>
        <v>西方龙</v>
      </c>
    </row>
    <row r="822" spans="1:23" ht="16.5" x14ac:dyDescent="0.2">
      <c r="A822" s="58">
        <f t="shared" si="55"/>
        <v>10819</v>
      </c>
      <c r="B822" s="58">
        <v>6</v>
      </c>
      <c r="C822" s="58">
        <f t="shared" si="57"/>
        <v>2</v>
      </c>
      <c r="D822" s="58" t="s">
        <v>40</v>
      </c>
      <c r="E822" s="58" t="str">
        <f>HLOOKUP(D822,主线关卡!$H:$M,MATCH(B822&amp;C822,主线关卡!$A:$A,0),FALSE)</f>
        <v>北落师门</v>
      </c>
      <c r="F822" s="58">
        <f>INDEX(主线关卡!D:D,MATCH(主线怪物!B822&amp;主线怪物!C822,主线关卡!A:A,0))</f>
        <v>62</v>
      </c>
      <c r="G822" s="58">
        <f>INDEX(怪物基础属性模板!B:B,MATCH(主线怪物!$F822,怪物基础属性模板!$A:$A,0))*IFERROR(INDEX(怪物属性参数!R:R,MATCH(主线怪物!E822,怪物属性参数!Q:Q,0)),1)</f>
        <v>1639</v>
      </c>
      <c r="H822" s="58">
        <f>INDEX(怪物基础属性模板!C:C,MATCH(主线怪物!$F822,怪物基础属性模板!$A:$A,0))*IFERROR(INDEX(怪物属性参数!R:R,MATCH(主线怪物!E822,怪物属性参数!R:R,0)),1)</f>
        <v>757</v>
      </c>
      <c r="I822" s="58">
        <f>INT(INDEX(怪物基础属性模板!D:D,MATCH(主线怪物!$F822,怪物基础属性模板!$A:$A,0))*IFERROR(INDEX(怪物属性参数!R:R,MATCH(主线怪物!E822,怪物属性参数!S:S,0)),1)*INDEX(主线关卡!E:E,MATCH(主线怪物!B822&amp;主线怪物!C822,主线关卡!A:A,0)))</f>
        <v>8795</v>
      </c>
      <c r="J822" s="58">
        <v>0</v>
      </c>
      <c r="K822" s="58">
        <v>0</v>
      </c>
      <c r="L822" s="58">
        <v>0</v>
      </c>
      <c r="M822" s="58">
        <v>0</v>
      </c>
      <c r="N822" s="58">
        <v>300</v>
      </c>
      <c r="O822" s="58">
        <v>0</v>
      </c>
      <c r="P822" s="58">
        <v>0</v>
      </c>
      <c r="Q822" s="58" t="str">
        <f>IFERROR(INDEX(怪物属性参数!AD:AD,MATCH(主线怪物!E822,怪物属性参数!Q:Q,0)),IF(MOD(A822,2)=0,1303015,1301001))</f>
        <v>1301009#1302009</v>
      </c>
      <c r="R822" s="15"/>
      <c r="S822" s="58">
        <f t="shared" si="53"/>
        <v>10820</v>
      </c>
      <c r="T822" s="58">
        <f>IFERROR(INDEX(怪物属性参数!AA:AA,MATCH(主线怪物!E822,怪物属性参数!Q:Q,0)),"0")</f>
        <v>0</v>
      </c>
      <c r="U822" s="58">
        <f>IFERROR(INDEX(怪物属性参数!AB:AB,MATCH(主线怪物!E822,怪物属性参数!Q:Q,0)),"999")</f>
        <v>999</v>
      </c>
      <c r="V822" s="58">
        <f>IFERROR(INDEX(怪物属性参数!AC:AC,MATCH(主线怪物!E822,怪物属性参数!Q:Q,0)),"0")</f>
        <v>0</v>
      </c>
      <c r="W822" s="58" t="str">
        <f t="shared" si="54"/>
        <v>北落师门</v>
      </c>
    </row>
    <row r="823" spans="1:23" ht="16.5" x14ac:dyDescent="0.2">
      <c r="A823" s="58">
        <f t="shared" si="55"/>
        <v>10820</v>
      </c>
      <c r="B823" s="58">
        <v>6</v>
      </c>
      <c r="C823" s="58">
        <f t="shared" si="57"/>
        <v>2</v>
      </c>
      <c r="D823" s="58" t="s">
        <v>37</v>
      </c>
      <c r="E823" s="58" t="str">
        <f>HLOOKUP(D823,主线关卡!$H:$M,MATCH(B823&amp;C823,主线关卡!$A:$A,0),FALSE)</f>
        <v>石灵明</v>
      </c>
      <c r="F823" s="58">
        <f>INDEX(主线关卡!D:D,MATCH(主线怪物!B823&amp;主线怪物!C823,主线关卡!A:A,0))</f>
        <v>62</v>
      </c>
      <c r="G823" s="58">
        <f>INDEX(怪物基础属性模板!B:B,MATCH(主线怪物!$F823,怪物基础属性模板!$A:$A,0))*IFERROR(INDEX(怪物属性参数!R:R,MATCH(主线怪物!E823,怪物属性参数!Q:Q,0)),1)</f>
        <v>1639</v>
      </c>
      <c r="H823" s="58">
        <f>INDEX(怪物基础属性模板!C:C,MATCH(主线怪物!$F823,怪物基础属性模板!$A:$A,0))*IFERROR(INDEX(怪物属性参数!R:R,MATCH(主线怪物!E823,怪物属性参数!R:R,0)),1)</f>
        <v>757</v>
      </c>
      <c r="I823" s="58">
        <f>INT(INDEX(怪物基础属性模板!D:D,MATCH(主线怪物!$F823,怪物基础属性模板!$A:$A,0))*IFERROR(INDEX(怪物属性参数!R:R,MATCH(主线怪物!E823,怪物属性参数!S:S,0)),1)*INDEX(主线关卡!E:E,MATCH(主线怪物!B823&amp;主线怪物!C823,主线关卡!A:A,0)))</f>
        <v>8795</v>
      </c>
      <c r="J823" s="58">
        <v>0</v>
      </c>
      <c r="K823" s="58">
        <v>0</v>
      </c>
      <c r="L823" s="58">
        <v>0</v>
      </c>
      <c r="M823" s="58">
        <v>0</v>
      </c>
      <c r="N823" s="58">
        <v>300</v>
      </c>
      <c r="O823" s="58">
        <v>0</v>
      </c>
      <c r="P823" s="58">
        <v>0</v>
      </c>
      <c r="Q823" s="58">
        <f>IFERROR(INDEX(怪物属性参数!AD:AD,MATCH(主线怪物!E823,怪物属性参数!Q:Q,0)),IF(MOD(A823,2)=0,1303015,1301001))</f>
        <v>1303014</v>
      </c>
      <c r="R823" s="15"/>
      <c r="S823" s="58" t="str">
        <f t="shared" si="53"/>
        <v>0</v>
      </c>
      <c r="T823" s="58">
        <f>IFERROR(INDEX(怪物属性参数!AA:AA,MATCH(主线怪物!E823,怪物属性参数!Q:Q,0)),"0")</f>
        <v>4</v>
      </c>
      <c r="U823" s="58">
        <f>IFERROR(INDEX(怪物属性参数!AB:AB,MATCH(主线怪物!E823,怪物属性参数!Q:Q,0)),"999")</f>
        <v>999</v>
      </c>
      <c r="V823" s="58">
        <f>IFERROR(INDEX(怪物属性参数!AC:AC,MATCH(主线怪物!E823,怪物属性参数!Q:Q,0)),"0")</f>
        <v>1</v>
      </c>
      <c r="W823" s="58" t="str">
        <f t="shared" si="54"/>
        <v>石灵明</v>
      </c>
    </row>
    <row r="824" spans="1:23" ht="16.5" x14ac:dyDescent="0.2">
      <c r="A824" s="58">
        <f t="shared" si="55"/>
        <v>10821</v>
      </c>
      <c r="B824" s="58">
        <v>6</v>
      </c>
      <c r="C824" s="58">
        <f t="shared" si="57"/>
        <v>2</v>
      </c>
      <c r="D824" s="58" t="s">
        <v>41</v>
      </c>
      <c r="E824" s="58" t="str">
        <f>HLOOKUP(D824,主线关卡!$H:$M,MATCH(B824&amp;C824,主线关卡!$A:$A,0),FALSE)</f>
        <v>红莲·缇娜</v>
      </c>
      <c r="F824" s="58">
        <f>INDEX(主线关卡!D:D,MATCH(主线怪物!B824&amp;主线怪物!C824,主线关卡!A:A,0))</f>
        <v>62</v>
      </c>
      <c r="G824" s="58">
        <f>INDEX(怪物基础属性模板!B:B,MATCH(主线怪物!$F824,怪物基础属性模板!$A:$A,0))*IFERROR(INDEX(怪物属性参数!R:R,MATCH(主线怪物!E824,怪物属性参数!Q:Q,0)),1)</f>
        <v>1639</v>
      </c>
      <c r="H824" s="58">
        <f>INDEX(怪物基础属性模板!C:C,MATCH(主线怪物!$F824,怪物基础属性模板!$A:$A,0))*IFERROR(INDEX(怪物属性参数!R:R,MATCH(主线怪物!E824,怪物属性参数!R:R,0)),1)</f>
        <v>757</v>
      </c>
      <c r="I824" s="58">
        <f>INT(INDEX(怪物基础属性模板!D:D,MATCH(主线怪物!$F824,怪物基础属性模板!$A:$A,0))*IFERROR(INDEX(怪物属性参数!R:R,MATCH(主线怪物!E824,怪物属性参数!S:S,0)),1)*INDEX(主线关卡!E:E,MATCH(主线怪物!B824&amp;主线怪物!C824,主线关卡!A:A,0)))</f>
        <v>8795</v>
      </c>
      <c r="J824" s="58">
        <v>0</v>
      </c>
      <c r="K824" s="58">
        <v>0</v>
      </c>
      <c r="L824" s="58">
        <v>0</v>
      </c>
      <c r="M824" s="58">
        <v>0</v>
      </c>
      <c r="N824" s="58">
        <v>300</v>
      </c>
      <c r="O824" s="58">
        <v>0</v>
      </c>
      <c r="P824" s="58">
        <v>0</v>
      </c>
      <c r="Q824" s="58" t="str">
        <f>IFERROR(INDEX(怪物属性参数!AD:AD,MATCH(主线怪物!E824,怪物属性参数!Q:Q,0)),IF(MOD(A824,2)=0,1303015,1301001))</f>
        <v>1301006#1302006</v>
      </c>
      <c r="R824" s="15"/>
      <c r="S824" s="58">
        <f t="shared" si="53"/>
        <v>10822</v>
      </c>
      <c r="T824" s="58">
        <f>IFERROR(INDEX(怪物属性参数!AA:AA,MATCH(主线怪物!E824,怪物属性参数!Q:Q,0)),"0")</f>
        <v>0</v>
      </c>
      <c r="U824" s="58">
        <f>IFERROR(INDEX(怪物属性参数!AB:AB,MATCH(主线怪物!E824,怪物属性参数!Q:Q,0)),"999")</f>
        <v>999</v>
      </c>
      <c r="V824" s="58">
        <f>IFERROR(INDEX(怪物属性参数!AC:AC,MATCH(主线怪物!E824,怪物属性参数!Q:Q,0)),"0")</f>
        <v>0</v>
      </c>
      <c r="W824" s="58" t="str">
        <f t="shared" si="54"/>
        <v>红莲·缇娜</v>
      </c>
    </row>
    <row r="825" spans="1:23" ht="16.5" x14ac:dyDescent="0.2">
      <c r="A825" s="58">
        <f t="shared" si="55"/>
        <v>10822</v>
      </c>
      <c r="B825" s="58">
        <v>6</v>
      </c>
      <c r="C825" s="58">
        <f t="shared" si="57"/>
        <v>2</v>
      </c>
      <c r="D825" s="58" t="s">
        <v>38</v>
      </c>
      <c r="E825" s="58" t="str">
        <f>HLOOKUP(D825,主线关卡!$H:$M,MATCH(B825&amp;C825,主线关卡!$A:$A,0),FALSE)</f>
        <v>天使·缇娜</v>
      </c>
      <c r="F825" s="58">
        <f>INDEX(主线关卡!D:D,MATCH(主线怪物!B825&amp;主线怪物!C825,主线关卡!A:A,0))</f>
        <v>62</v>
      </c>
      <c r="G825" s="58">
        <f>INDEX(怪物基础属性模板!B:B,MATCH(主线怪物!$F825,怪物基础属性模板!$A:$A,0))*IFERROR(INDEX(怪物属性参数!R:R,MATCH(主线怪物!E825,怪物属性参数!Q:Q,0)),1)</f>
        <v>1639</v>
      </c>
      <c r="H825" s="58">
        <f>INDEX(怪物基础属性模板!C:C,MATCH(主线怪物!$F825,怪物基础属性模板!$A:$A,0))*IFERROR(INDEX(怪物属性参数!R:R,MATCH(主线怪物!E825,怪物属性参数!R:R,0)),1)</f>
        <v>757</v>
      </c>
      <c r="I825" s="58">
        <f>INT(INDEX(怪物基础属性模板!D:D,MATCH(主线怪物!$F825,怪物基础属性模板!$A:$A,0))*IFERROR(INDEX(怪物属性参数!R:R,MATCH(主线怪物!E825,怪物属性参数!S:S,0)),1)*INDEX(主线关卡!E:E,MATCH(主线怪物!B825&amp;主线怪物!C825,主线关卡!A:A,0)))</f>
        <v>8795</v>
      </c>
      <c r="J825" s="58">
        <v>0</v>
      </c>
      <c r="K825" s="58">
        <v>0</v>
      </c>
      <c r="L825" s="58">
        <v>0</v>
      </c>
      <c r="M825" s="58">
        <v>0</v>
      </c>
      <c r="N825" s="58">
        <v>300</v>
      </c>
      <c r="O825" s="58">
        <v>0</v>
      </c>
      <c r="P825" s="58">
        <v>0</v>
      </c>
      <c r="Q825" s="58">
        <f>IFERROR(INDEX(怪物属性参数!AD:AD,MATCH(主线怪物!E825,怪物属性参数!Q:Q,0)),IF(MOD(A825,2)=0,1303015,1301001))</f>
        <v>1303007</v>
      </c>
      <c r="R825" s="15"/>
      <c r="S825" s="58" t="str">
        <f t="shared" si="53"/>
        <v>0</v>
      </c>
      <c r="T825" s="58">
        <f>IFERROR(INDEX(怪物属性参数!AA:AA,MATCH(主线怪物!E825,怪物属性参数!Q:Q,0)),"0")</f>
        <v>6</v>
      </c>
      <c r="U825" s="58">
        <f>IFERROR(INDEX(怪物属性参数!AB:AB,MATCH(主线怪物!E825,怪物属性参数!Q:Q,0)),"999")</f>
        <v>999</v>
      </c>
      <c r="V825" s="58">
        <f>IFERROR(INDEX(怪物属性参数!AC:AC,MATCH(主线怪物!E825,怪物属性参数!Q:Q,0)),"0")</f>
        <v>1</v>
      </c>
      <c r="W825" s="58" t="str">
        <f t="shared" si="54"/>
        <v>天使·缇娜</v>
      </c>
    </row>
    <row r="826" spans="1:23" ht="16.5" x14ac:dyDescent="0.2">
      <c r="A826" s="58">
        <f t="shared" si="55"/>
        <v>10823</v>
      </c>
      <c r="B826" s="58">
        <v>6</v>
      </c>
      <c r="C826" s="58">
        <f t="shared" si="57"/>
        <v>3</v>
      </c>
      <c r="D826" s="58" t="s">
        <v>39</v>
      </c>
      <c r="E826" s="58" t="str">
        <f>HLOOKUP(D826,主线关卡!$H:$M,MATCH(B826&amp;C826,主线关卡!$A:$A,0),FALSE)</f>
        <v>小蜘蛛</v>
      </c>
      <c r="F826" s="58">
        <f>INDEX(主线关卡!D:D,MATCH(主线怪物!B826&amp;主线怪物!C826,主线关卡!A:A,0))</f>
        <v>63</v>
      </c>
      <c r="G826" s="58">
        <f>INDEX(怪物基础属性模板!B:B,MATCH(主线怪物!$F826,怪物基础属性模板!$A:$A,0))*IFERROR(INDEX(怪物属性参数!R:R,MATCH(主线怪物!E826,怪物属性参数!Q:Q,0)),1)</f>
        <v>1673</v>
      </c>
      <c r="H826" s="58">
        <f>INDEX(怪物基础属性模板!C:C,MATCH(主线怪物!$F826,怪物基础属性模板!$A:$A,0))*IFERROR(INDEX(怪物属性参数!R:R,MATCH(主线怪物!E826,怪物属性参数!R:R,0)),1)</f>
        <v>774</v>
      </c>
      <c r="I826" s="58">
        <f>INT(INDEX(怪物基础属性模板!D:D,MATCH(主线怪物!$F826,怪物基础属性模板!$A:$A,0))*IFERROR(INDEX(怪物属性参数!R:R,MATCH(主线怪物!E826,怪物属性参数!S:S,0)),1)*INDEX(主线关卡!E:E,MATCH(主线怪物!B826&amp;主线怪物!C826,主线关卡!A:A,0)))</f>
        <v>8965</v>
      </c>
      <c r="J826" s="58">
        <v>0</v>
      </c>
      <c r="K826" s="58">
        <v>0</v>
      </c>
      <c r="L826" s="58">
        <v>0</v>
      </c>
      <c r="M826" s="58">
        <v>0</v>
      </c>
      <c r="N826" s="58">
        <v>300</v>
      </c>
      <c r="O826" s="58">
        <v>0</v>
      </c>
      <c r="P826" s="58">
        <v>0</v>
      </c>
      <c r="Q826" s="58">
        <f>IFERROR(INDEX(怪物属性参数!AD:AD,MATCH(主线怪物!E826,怪物属性参数!Q:Q,0)),IF(MOD(A826,2)=0,1303015,1301001))</f>
        <v>1801010</v>
      </c>
      <c r="R826" s="15"/>
      <c r="S826" s="58" t="str">
        <f t="shared" si="53"/>
        <v>0</v>
      </c>
      <c r="T826" s="58">
        <f>IFERROR(INDEX(怪物属性参数!AA:AA,MATCH(主线怪物!E826,怪物属性参数!Q:Q,0)),"0")</f>
        <v>1</v>
      </c>
      <c r="U826" s="58">
        <f>IFERROR(INDEX(怪物属性参数!AB:AB,MATCH(主线怪物!E826,怪物属性参数!Q:Q,0)),"999")</f>
        <v>999</v>
      </c>
      <c r="V826" s="58">
        <f>IFERROR(INDEX(怪物属性参数!AC:AC,MATCH(主线怪物!E826,怪物属性参数!Q:Q,0)),"0")</f>
        <v>2</v>
      </c>
      <c r="W826" s="58" t="str">
        <f t="shared" si="54"/>
        <v>小蜘蛛</v>
      </c>
    </row>
    <row r="827" spans="1:23" ht="16.5" x14ac:dyDescent="0.2">
      <c r="A827" s="58">
        <f t="shared" si="55"/>
        <v>10824</v>
      </c>
      <c r="B827" s="58">
        <v>6</v>
      </c>
      <c r="C827" s="58">
        <f t="shared" si="57"/>
        <v>3</v>
      </c>
      <c r="D827" s="58" t="s">
        <v>36</v>
      </c>
      <c r="E827" s="58" t="str">
        <f>HLOOKUP(D827,主线关卡!$H:$M,MATCH(B827&amp;C827,主线关卡!$A:$A,0),FALSE)</f>
        <v/>
      </c>
      <c r="F827" s="58">
        <f>INDEX(主线关卡!D:D,MATCH(主线怪物!B827&amp;主线怪物!C827,主线关卡!A:A,0))</f>
        <v>63</v>
      </c>
      <c r="G827" s="58">
        <f>INDEX(怪物基础属性模板!B:B,MATCH(主线怪物!$F827,怪物基础属性模板!$A:$A,0))*IFERROR(INDEX(怪物属性参数!R:R,MATCH(主线怪物!E827,怪物属性参数!Q:Q,0)),1)</f>
        <v>1673</v>
      </c>
      <c r="H827" s="58">
        <f>INDEX(怪物基础属性模板!C:C,MATCH(主线怪物!$F827,怪物基础属性模板!$A:$A,0))*IFERROR(INDEX(怪物属性参数!R:R,MATCH(主线怪物!E827,怪物属性参数!R:R,0)),1)</f>
        <v>774</v>
      </c>
      <c r="I827" s="58">
        <f>INT(INDEX(怪物基础属性模板!D:D,MATCH(主线怪物!$F827,怪物基础属性模板!$A:$A,0))*IFERROR(INDEX(怪物属性参数!R:R,MATCH(主线怪物!E827,怪物属性参数!S:S,0)),1)*INDEX(主线关卡!E:E,MATCH(主线怪物!B827&amp;主线怪物!C827,主线关卡!A:A,0)))</f>
        <v>8965</v>
      </c>
      <c r="J827" s="58">
        <v>0</v>
      </c>
      <c r="K827" s="58">
        <v>0</v>
      </c>
      <c r="L827" s="58">
        <v>0</v>
      </c>
      <c r="M827" s="58">
        <v>0</v>
      </c>
      <c r="N827" s="58">
        <v>300</v>
      </c>
      <c r="O827" s="58">
        <v>0</v>
      </c>
      <c r="P827" s="58">
        <v>0</v>
      </c>
      <c r="Q827" s="58">
        <f>IFERROR(INDEX(怪物属性参数!AD:AD,MATCH(主线怪物!E827,怪物属性参数!Q:Q,0)),IF(MOD(A827,2)=0,1303015,1301001))</f>
        <v>1303015</v>
      </c>
      <c r="R827" s="15"/>
      <c r="S827" s="58" t="str">
        <f t="shared" si="53"/>
        <v>0</v>
      </c>
      <c r="T827" s="58" t="str">
        <f>IFERROR(INDEX(怪物属性参数!AA:AA,MATCH(主线怪物!E827,怪物属性参数!Q:Q,0)),"0")</f>
        <v>0</v>
      </c>
      <c r="U827" s="58" t="str">
        <f>IFERROR(INDEX(怪物属性参数!AB:AB,MATCH(主线怪物!E827,怪物属性参数!Q:Q,0)),"999")</f>
        <v>999</v>
      </c>
      <c r="V827" s="58" t="str">
        <f>IFERROR(INDEX(怪物属性参数!AC:AC,MATCH(主线怪物!E827,怪物属性参数!Q:Q,0)),"0")</f>
        <v>0</v>
      </c>
      <c r="W827" s="58" t="str">
        <f t="shared" si="54"/>
        <v>于禁</v>
      </c>
    </row>
    <row r="828" spans="1:23" ht="16.5" x14ac:dyDescent="0.2">
      <c r="A828" s="58">
        <f t="shared" si="55"/>
        <v>10825</v>
      </c>
      <c r="B828" s="58">
        <v>6</v>
      </c>
      <c r="C828" s="58">
        <f t="shared" si="57"/>
        <v>3</v>
      </c>
      <c r="D828" s="58" t="s">
        <v>40</v>
      </c>
      <c r="E828" s="58" t="str">
        <f>HLOOKUP(D828,主线关卡!$H:$M,MATCH(B828&amp;C828,主线关卡!$A:$A,0),FALSE)</f>
        <v>黑尔·坎普</v>
      </c>
      <c r="F828" s="58">
        <f>INDEX(主线关卡!D:D,MATCH(主线怪物!B828&amp;主线怪物!C828,主线关卡!A:A,0))</f>
        <v>63</v>
      </c>
      <c r="G828" s="58">
        <f>INDEX(怪物基础属性模板!B:B,MATCH(主线怪物!$F828,怪物基础属性模板!$A:$A,0))*IFERROR(INDEX(怪物属性参数!R:R,MATCH(主线怪物!E828,怪物属性参数!Q:Q,0)),1)</f>
        <v>1673</v>
      </c>
      <c r="H828" s="58">
        <f>INDEX(怪物基础属性模板!C:C,MATCH(主线怪物!$F828,怪物基础属性模板!$A:$A,0))*IFERROR(INDEX(怪物属性参数!R:R,MATCH(主线怪物!E828,怪物属性参数!R:R,0)),1)</f>
        <v>774</v>
      </c>
      <c r="I828" s="58">
        <f>INT(INDEX(怪物基础属性模板!D:D,MATCH(主线怪物!$F828,怪物基础属性模板!$A:$A,0))*IFERROR(INDEX(怪物属性参数!R:R,MATCH(主线怪物!E828,怪物属性参数!S:S,0)),1)*INDEX(主线关卡!E:E,MATCH(主线怪物!B828&amp;主线怪物!C828,主线关卡!A:A,0)))</f>
        <v>8965</v>
      </c>
      <c r="J828" s="58">
        <v>0</v>
      </c>
      <c r="K828" s="58">
        <v>0</v>
      </c>
      <c r="L828" s="58">
        <v>0</v>
      </c>
      <c r="M828" s="58">
        <v>0</v>
      </c>
      <c r="N828" s="58">
        <v>300</v>
      </c>
      <c r="O828" s="58">
        <v>0</v>
      </c>
      <c r="P828" s="58">
        <v>0</v>
      </c>
      <c r="Q828" s="58" t="str">
        <f>IFERROR(INDEX(怪物属性参数!AD:AD,MATCH(主线怪物!E828,怪物属性参数!Q:Q,0)),IF(MOD(A828,2)=0,1303015,1301001))</f>
        <v>1301008#1302008</v>
      </c>
      <c r="R828" s="15"/>
      <c r="S828" s="58">
        <f t="shared" si="53"/>
        <v>10826</v>
      </c>
      <c r="T828" s="58">
        <f>IFERROR(INDEX(怪物属性参数!AA:AA,MATCH(主线怪物!E828,怪物属性参数!Q:Q,0)),"0")</f>
        <v>0</v>
      </c>
      <c r="U828" s="58">
        <f>IFERROR(INDEX(怪物属性参数!AB:AB,MATCH(主线怪物!E828,怪物属性参数!Q:Q,0)),"999")</f>
        <v>999</v>
      </c>
      <c r="V828" s="58">
        <f>IFERROR(INDEX(怪物属性参数!AC:AC,MATCH(主线怪物!E828,怪物属性参数!Q:Q,0)),"0")</f>
        <v>0</v>
      </c>
      <c r="W828" s="58" t="str">
        <f t="shared" si="54"/>
        <v>黑尔·坎普</v>
      </c>
    </row>
    <row r="829" spans="1:23" ht="16.5" x14ac:dyDescent="0.2">
      <c r="A829" s="58">
        <f t="shared" si="55"/>
        <v>10826</v>
      </c>
      <c r="B829" s="58">
        <v>6</v>
      </c>
      <c r="C829" s="58">
        <f t="shared" si="57"/>
        <v>3</v>
      </c>
      <c r="D829" s="58" t="s">
        <v>37</v>
      </c>
      <c r="E829" s="58" t="str">
        <f>HLOOKUP(D829,主线关卡!$H:$M,MATCH(B829&amp;C829,主线关卡!$A:$A,0),FALSE)</f>
        <v>塞伯罗斯</v>
      </c>
      <c r="F829" s="58">
        <f>INDEX(主线关卡!D:D,MATCH(主线怪物!B829&amp;主线怪物!C829,主线关卡!A:A,0))</f>
        <v>63</v>
      </c>
      <c r="G829" s="58">
        <f>INDEX(怪物基础属性模板!B:B,MATCH(主线怪物!$F829,怪物基础属性模板!$A:$A,0))*IFERROR(INDEX(怪物属性参数!R:R,MATCH(主线怪物!E829,怪物属性参数!Q:Q,0)),1)</f>
        <v>1673</v>
      </c>
      <c r="H829" s="58">
        <f>INDEX(怪物基础属性模板!C:C,MATCH(主线怪物!$F829,怪物基础属性模板!$A:$A,0))*IFERROR(INDEX(怪物属性参数!R:R,MATCH(主线怪物!E829,怪物属性参数!R:R,0)),1)</f>
        <v>774</v>
      </c>
      <c r="I829" s="58">
        <f>INT(INDEX(怪物基础属性模板!D:D,MATCH(主线怪物!$F829,怪物基础属性模板!$A:$A,0))*IFERROR(INDEX(怪物属性参数!R:R,MATCH(主线怪物!E829,怪物属性参数!S:S,0)),1)*INDEX(主线关卡!E:E,MATCH(主线怪物!B829&amp;主线怪物!C829,主线关卡!A:A,0)))</f>
        <v>8965</v>
      </c>
      <c r="J829" s="58">
        <v>0</v>
      </c>
      <c r="K829" s="58">
        <v>0</v>
      </c>
      <c r="L829" s="58">
        <v>0</v>
      </c>
      <c r="M829" s="58">
        <v>0</v>
      </c>
      <c r="N829" s="58">
        <v>300</v>
      </c>
      <c r="O829" s="58">
        <v>0</v>
      </c>
      <c r="P829" s="58">
        <v>0</v>
      </c>
      <c r="Q829" s="58">
        <f>IFERROR(INDEX(怪物属性参数!AD:AD,MATCH(主线怪物!E829,怪物属性参数!Q:Q,0)),IF(MOD(A829,2)=0,1303015,1301001))</f>
        <v>1303013</v>
      </c>
      <c r="R829" s="15"/>
      <c r="S829" s="58" t="str">
        <f t="shared" si="53"/>
        <v>0</v>
      </c>
      <c r="T829" s="58">
        <f>IFERROR(INDEX(怪物属性参数!AA:AA,MATCH(主线怪物!E829,怪物属性参数!Q:Q,0)),"0")</f>
        <v>6</v>
      </c>
      <c r="U829" s="58">
        <f>IFERROR(INDEX(怪物属性参数!AB:AB,MATCH(主线怪物!E829,怪物属性参数!Q:Q,0)),"999")</f>
        <v>999</v>
      </c>
      <c r="V829" s="58">
        <f>IFERROR(INDEX(怪物属性参数!AC:AC,MATCH(主线怪物!E829,怪物属性参数!Q:Q,0)),"0")</f>
        <v>2</v>
      </c>
      <c r="W829" s="58" t="str">
        <f t="shared" si="54"/>
        <v>塞伯罗斯</v>
      </c>
    </row>
    <row r="830" spans="1:23" ht="16.5" x14ac:dyDescent="0.2">
      <c r="A830" s="58">
        <f t="shared" si="55"/>
        <v>10827</v>
      </c>
      <c r="B830" s="58">
        <v>6</v>
      </c>
      <c r="C830" s="58">
        <f t="shared" si="57"/>
        <v>3</v>
      </c>
      <c r="D830" s="58" t="s">
        <v>41</v>
      </c>
      <c r="E830" s="58" t="str">
        <f>HLOOKUP(D830,主线关卡!$H:$M,MATCH(B830&amp;C830,主线关卡!$A:$A,0),FALSE)</f>
        <v>小蜘蛛</v>
      </c>
      <c r="F830" s="58">
        <f>INDEX(主线关卡!D:D,MATCH(主线怪物!B830&amp;主线怪物!C830,主线关卡!A:A,0))</f>
        <v>63</v>
      </c>
      <c r="G830" s="58">
        <f>INDEX(怪物基础属性模板!B:B,MATCH(主线怪物!$F830,怪物基础属性模板!$A:$A,0))*IFERROR(INDEX(怪物属性参数!R:R,MATCH(主线怪物!E830,怪物属性参数!Q:Q,0)),1)</f>
        <v>1673</v>
      </c>
      <c r="H830" s="58">
        <f>INDEX(怪物基础属性模板!C:C,MATCH(主线怪物!$F830,怪物基础属性模板!$A:$A,0))*IFERROR(INDEX(怪物属性参数!R:R,MATCH(主线怪物!E830,怪物属性参数!R:R,0)),1)</f>
        <v>774</v>
      </c>
      <c r="I830" s="58">
        <f>INT(INDEX(怪物基础属性模板!D:D,MATCH(主线怪物!$F830,怪物基础属性模板!$A:$A,0))*IFERROR(INDEX(怪物属性参数!R:R,MATCH(主线怪物!E830,怪物属性参数!S:S,0)),1)*INDEX(主线关卡!E:E,MATCH(主线怪物!B830&amp;主线怪物!C830,主线关卡!A:A,0)))</f>
        <v>8965</v>
      </c>
      <c r="J830" s="58">
        <v>0</v>
      </c>
      <c r="K830" s="58">
        <v>0</v>
      </c>
      <c r="L830" s="58">
        <v>0</v>
      </c>
      <c r="M830" s="58">
        <v>0</v>
      </c>
      <c r="N830" s="58">
        <v>300</v>
      </c>
      <c r="O830" s="58">
        <v>0</v>
      </c>
      <c r="P830" s="58">
        <v>0</v>
      </c>
      <c r="Q830" s="58">
        <f>IFERROR(INDEX(怪物属性参数!AD:AD,MATCH(主线怪物!E830,怪物属性参数!Q:Q,0)),IF(MOD(A830,2)=0,1303015,1301001))</f>
        <v>1801010</v>
      </c>
      <c r="R830" s="15"/>
      <c r="S830" s="58" t="str">
        <f t="shared" si="53"/>
        <v>0</v>
      </c>
      <c r="T830" s="58">
        <f>IFERROR(INDEX(怪物属性参数!AA:AA,MATCH(主线怪物!E830,怪物属性参数!Q:Q,0)),"0")</f>
        <v>1</v>
      </c>
      <c r="U830" s="58">
        <f>IFERROR(INDEX(怪物属性参数!AB:AB,MATCH(主线怪物!E830,怪物属性参数!Q:Q,0)),"999")</f>
        <v>999</v>
      </c>
      <c r="V830" s="58">
        <f>IFERROR(INDEX(怪物属性参数!AC:AC,MATCH(主线怪物!E830,怪物属性参数!Q:Q,0)),"0")</f>
        <v>2</v>
      </c>
      <c r="W830" s="58" t="str">
        <f t="shared" si="54"/>
        <v>小蜘蛛</v>
      </c>
    </row>
    <row r="831" spans="1:23" ht="16.5" x14ac:dyDescent="0.2">
      <c r="A831" s="58">
        <f t="shared" si="55"/>
        <v>10828</v>
      </c>
      <c r="B831" s="58">
        <v>6</v>
      </c>
      <c r="C831" s="58">
        <f t="shared" si="57"/>
        <v>3</v>
      </c>
      <c r="D831" s="58" t="s">
        <v>38</v>
      </c>
      <c r="E831" s="58" t="str">
        <f>HLOOKUP(D831,主线关卡!$H:$M,MATCH(B831&amp;C831,主线关卡!$A:$A,0),FALSE)</f>
        <v/>
      </c>
      <c r="F831" s="58">
        <f>INDEX(主线关卡!D:D,MATCH(主线怪物!B831&amp;主线怪物!C831,主线关卡!A:A,0))</f>
        <v>63</v>
      </c>
      <c r="G831" s="58">
        <f>INDEX(怪物基础属性模板!B:B,MATCH(主线怪物!$F831,怪物基础属性模板!$A:$A,0))*IFERROR(INDEX(怪物属性参数!R:R,MATCH(主线怪物!E831,怪物属性参数!Q:Q,0)),1)</f>
        <v>1673</v>
      </c>
      <c r="H831" s="58">
        <f>INDEX(怪物基础属性模板!C:C,MATCH(主线怪物!$F831,怪物基础属性模板!$A:$A,0))*IFERROR(INDEX(怪物属性参数!R:R,MATCH(主线怪物!E831,怪物属性参数!R:R,0)),1)</f>
        <v>774</v>
      </c>
      <c r="I831" s="58">
        <f>INT(INDEX(怪物基础属性模板!D:D,MATCH(主线怪物!$F831,怪物基础属性模板!$A:$A,0))*IFERROR(INDEX(怪物属性参数!R:R,MATCH(主线怪物!E831,怪物属性参数!S:S,0)),1)*INDEX(主线关卡!E:E,MATCH(主线怪物!B831&amp;主线怪物!C831,主线关卡!A:A,0)))</f>
        <v>8965</v>
      </c>
      <c r="J831" s="58">
        <v>0</v>
      </c>
      <c r="K831" s="58">
        <v>0</v>
      </c>
      <c r="L831" s="58">
        <v>0</v>
      </c>
      <c r="M831" s="58">
        <v>0</v>
      </c>
      <c r="N831" s="58">
        <v>300</v>
      </c>
      <c r="O831" s="58">
        <v>0</v>
      </c>
      <c r="P831" s="58">
        <v>0</v>
      </c>
      <c r="Q831" s="58">
        <f>IFERROR(INDEX(怪物属性参数!AD:AD,MATCH(主线怪物!E831,怪物属性参数!Q:Q,0)),IF(MOD(A831,2)=0,1303015,1301001))</f>
        <v>1303015</v>
      </c>
      <c r="R831" s="15"/>
      <c r="S831" s="58" t="str">
        <f t="shared" si="53"/>
        <v>0</v>
      </c>
      <c r="T831" s="58" t="str">
        <f>IFERROR(INDEX(怪物属性参数!AA:AA,MATCH(主线怪物!E831,怪物属性参数!Q:Q,0)),"0")</f>
        <v>0</v>
      </c>
      <c r="U831" s="58" t="str">
        <f>IFERROR(INDEX(怪物属性参数!AB:AB,MATCH(主线怪物!E831,怪物属性参数!Q:Q,0)),"999")</f>
        <v>999</v>
      </c>
      <c r="V831" s="58" t="str">
        <f>IFERROR(INDEX(怪物属性参数!AC:AC,MATCH(主线怪物!E831,怪物属性参数!Q:Q,0)),"0")</f>
        <v>0</v>
      </c>
      <c r="W831" s="58" t="str">
        <f t="shared" si="54"/>
        <v>于禁</v>
      </c>
    </row>
    <row r="832" spans="1:23" ht="16.5" x14ac:dyDescent="0.2">
      <c r="A832" s="58">
        <f t="shared" si="55"/>
        <v>10829</v>
      </c>
      <c r="B832" s="58">
        <v>6</v>
      </c>
      <c r="C832" s="58">
        <f t="shared" si="57"/>
        <v>4</v>
      </c>
      <c r="D832" s="58" t="s">
        <v>39</v>
      </c>
      <c r="E832" s="58" t="str">
        <f>HLOOKUP(D832,主线关卡!$H:$M,MATCH(B832&amp;C832,主线关卡!$A:$A,0),FALSE)</f>
        <v>常服曹焱兵</v>
      </c>
      <c r="F832" s="58">
        <f>INDEX(主线关卡!D:D,MATCH(主线怪物!B832&amp;主线怪物!C832,主线关卡!A:A,0))</f>
        <v>64</v>
      </c>
      <c r="G832" s="58">
        <f>INDEX(怪物基础属性模板!B:B,MATCH(主线怪物!$F832,怪物基础属性模板!$A:$A,0))*IFERROR(INDEX(怪物属性参数!R:R,MATCH(主线怪物!E832,怪物属性参数!Q:Q,0)),1)</f>
        <v>1707</v>
      </c>
      <c r="H832" s="58">
        <f>INDEX(怪物基础属性模板!C:C,MATCH(主线怪物!$F832,怪物基础属性模板!$A:$A,0))*IFERROR(INDEX(怪物属性参数!R:R,MATCH(主线怪物!E832,怪物属性参数!R:R,0)),1)</f>
        <v>791</v>
      </c>
      <c r="I832" s="58">
        <f>INT(INDEX(怪物基础属性模板!D:D,MATCH(主线怪物!$F832,怪物基础属性模板!$A:$A,0))*IFERROR(INDEX(怪物属性参数!R:R,MATCH(主线怪物!E832,怪物属性参数!S:S,0)),1)*INDEX(主线关卡!E:E,MATCH(主线怪物!B832&amp;主线怪物!C832,主线关卡!A:A,0)))</f>
        <v>9135</v>
      </c>
      <c r="J832" s="58">
        <v>0</v>
      </c>
      <c r="K832" s="58">
        <v>0</v>
      </c>
      <c r="L832" s="58">
        <v>0</v>
      </c>
      <c r="M832" s="58">
        <v>0</v>
      </c>
      <c r="N832" s="58">
        <v>300</v>
      </c>
      <c r="O832" s="58">
        <v>0</v>
      </c>
      <c r="P832" s="58">
        <v>0</v>
      </c>
      <c r="Q832" s="58" t="str">
        <f>IFERROR(INDEX(怪物属性参数!AD:AD,MATCH(主线怪物!E832,怪物属性参数!Q:Q,0)),IF(MOD(A832,2)=0,1303015,1301001))</f>
        <v>1301001#1302001</v>
      </c>
      <c r="R832" s="15"/>
      <c r="S832" s="58">
        <f t="shared" si="53"/>
        <v>10830</v>
      </c>
      <c r="T832" s="58">
        <f>IFERROR(INDEX(怪物属性参数!AA:AA,MATCH(主线怪物!E832,怪物属性参数!Q:Q,0)),"0")</f>
        <v>0</v>
      </c>
      <c r="U832" s="58">
        <f>IFERROR(INDEX(怪物属性参数!AB:AB,MATCH(主线怪物!E832,怪物属性参数!Q:Q,0)),"999")</f>
        <v>999</v>
      </c>
      <c r="V832" s="58">
        <f>IFERROR(INDEX(怪物属性参数!AC:AC,MATCH(主线怪物!E832,怪物属性参数!Q:Q,0)),"0")</f>
        <v>0</v>
      </c>
      <c r="W832" s="58" t="str">
        <f t="shared" si="54"/>
        <v>常服曹焱兵</v>
      </c>
    </row>
    <row r="833" spans="1:23" ht="16.5" x14ac:dyDescent="0.2">
      <c r="A833" s="58">
        <f t="shared" si="55"/>
        <v>10830</v>
      </c>
      <c r="B833" s="58">
        <v>6</v>
      </c>
      <c r="C833" s="58">
        <f t="shared" si="57"/>
        <v>4</v>
      </c>
      <c r="D833" s="58" t="s">
        <v>36</v>
      </c>
      <c r="E833" s="58" t="str">
        <f>HLOOKUP(D833,主线关卡!$H:$M,MATCH(B833&amp;C833,主线关卡!$A:$A,0),FALSE)</f>
        <v>张郃</v>
      </c>
      <c r="F833" s="58">
        <f>INDEX(主线关卡!D:D,MATCH(主线怪物!B833&amp;主线怪物!C833,主线关卡!A:A,0))</f>
        <v>64</v>
      </c>
      <c r="G833" s="58">
        <f>INDEX(怪物基础属性模板!B:B,MATCH(主线怪物!$F833,怪物基础属性模板!$A:$A,0))*IFERROR(INDEX(怪物属性参数!R:R,MATCH(主线怪物!E833,怪物属性参数!Q:Q,0)),1)</f>
        <v>1707</v>
      </c>
      <c r="H833" s="58">
        <f>INDEX(怪物基础属性模板!C:C,MATCH(主线怪物!$F833,怪物基础属性模板!$A:$A,0))*IFERROR(INDEX(怪物属性参数!R:R,MATCH(主线怪物!E833,怪物属性参数!R:R,0)),1)</f>
        <v>791</v>
      </c>
      <c r="I833" s="58">
        <f>INT(INDEX(怪物基础属性模板!D:D,MATCH(主线怪物!$F833,怪物基础属性模板!$A:$A,0))*IFERROR(INDEX(怪物属性参数!R:R,MATCH(主线怪物!E833,怪物属性参数!S:S,0)),1)*INDEX(主线关卡!E:E,MATCH(主线怪物!B833&amp;主线怪物!C833,主线关卡!A:A,0)))</f>
        <v>9135</v>
      </c>
      <c r="J833" s="58">
        <v>0</v>
      </c>
      <c r="K833" s="58">
        <v>0</v>
      </c>
      <c r="L833" s="58">
        <v>0</v>
      </c>
      <c r="M833" s="58">
        <v>0</v>
      </c>
      <c r="N833" s="58">
        <v>300</v>
      </c>
      <c r="O833" s="58">
        <v>0</v>
      </c>
      <c r="P833" s="58">
        <v>0</v>
      </c>
      <c r="Q833" s="58">
        <f>IFERROR(INDEX(怪物属性参数!AD:AD,MATCH(主线怪物!E833,怪物属性参数!Q:Q,0)),IF(MOD(A833,2)=0,1303015,1301001))</f>
        <v>1303010</v>
      </c>
      <c r="R833" s="15"/>
      <c r="S833" s="58" t="str">
        <f t="shared" si="53"/>
        <v>0</v>
      </c>
      <c r="T833" s="58">
        <f>IFERROR(INDEX(怪物属性参数!AA:AA,MATCH(主线怪物!E833,怪物属性参数!Q:Q,0)),"0")</f>
        <v>6</v>
      </c>
      <c r="U833" s="58">
        <f>IFERROR(INDEX(怪物属性参数!AB:AB,MATCH(主线怪物!E833,怪物属性参数!Q:Q,0)),"999")</f>
        <v>999</v>
      </c>
      <c r="V833" s="58">
        <f>IFERROR(INDEX(怪物属性参数!AC:AC,MATCH(主线怪物!E833,怪物属性参数!Q:Q,0)),"0")</f>
        <v>3</v>
      </c>
      <c r="W833" s="58" t="str">
        <f t="shared" si="54"/>
        <v>张郃</v>
      </c>
    </row>
    <row r="834" spans="1:23" ht="16.5" x14ac:dyDescent="0.2">
      <c r="A834" s="58">
        <f t="shared" si="55"/>
        <v>10831</v>
      </c>
      <c r="B834" s="58">
        <v>6</v>
      </c>
      <c r="C834" s="58">
        <f t="shared" si="57"/>
        <v>4</v>
      </c>
      <c r="D834" s="58" t="s">
        <v>40</v>
      </c>
      <c r="E834" s="58" t="str">
        <f>HLOOKUP(D834,主线关卡!$H:$M,MATCH(B834&amp;C834,主线关卡!$A:$A,0),FALSE)</f>
        <v>刘羽禅</v>
      </c>
      <c r="F834" s="58">
        <f>INDEX(主线关卡!D:D,MATCH(主线怪物!B834&amp;主线怪物!C834,主线关卡!A:A,0))</f>
        <v>64</v>
      </c>
      <c r="G834" s="58">
        <f>INDEX(怪物基础属性模板!B:B,MATCH(主线怪物!$F834,怪物基础属性模板!$A:$A,0))*IFERROR(INDEX(怪物属性参数!R:R,MATCH(主线怪物!E834,怪物属性参数!Q:Q,0)),1)</f>
        <v>1707</v>
      </c>
      <c r="H834" s="58">
        <f>INDEX(怪物基础属性模板!C:C,MATCH(主线怪物!$F834,怪物基础属性模板!$A:$A,0))*IFERROR(INDEX(怪物属性参数!R:R,MATCH(主线怪物!E834,怪物属性参数!R:R,0)),1)</f>
        <v>791</v>
      </c>
      <c r="I834" s="58">
        <f>INT(INDEX(怪物基础属性模板!D:D,MATCH(主线怪物!$F834,怪物基础属性模板!$A:$A,0))*IFERROR(INDEX(怪物属性参数!R:R,MATCH(主线怪物!E834,怪物属性参数!S:S,0)),1)*INDEX(主线关卡!E:E,MATCH(主线怪物!B834&amp;主线怪物!C834,主线关卡!A:A,0)))</f>
        <v>9135</v>
      </c>
      <c r="J834" s="58">
        <v>0</v>
      </c>
      <c r="K834" s="58">
        <v>0</v>
      </c>
      <c r="L834" s="58">
        <v>0</v>
      </c>
      <c r="M834" s="58">
        <v>0</v>
      </c>
      <c r="N834" s="58">
        <v>300</v>
      </c>
      <c r="O834" s="58">
        <v>0</v>
      </c>
      <c r="P834" s="58">
        <v>0</v>
      </c>
      <c r="Q834" s="58" t="str">
        <f>IFERROR(INDEX(怪物属性参数!AD:AD,MATCH(主线怪物!E834,怪物属性参数!Q:Q,0)),IF(MOD(A834,2)=0,1303015,1301001))</f>
        <v>1301005#1302005</v>
      </c>
      <c r="R834" s="15"/>
      <c r="S834" s="58">
        <f t="shared" si="53"/>
        <v>10832</v>
      </c>
      <c r="T834" s="58">
        <f>IFERROR(INDEX(怪物属性参数!AA:AA,MATCH(主线怪物!E834,怪物属性参数!Q:Q,0)),"0")</f>
        <v>0</v>
      </c>
      <c r="U834" s="58">
        <f>IFERROR(INDEX(怪物属性参数!AB:AB,MATCH(主线怪物!E834,怪物属性参数!Q:Q,0)),"999")</f>
        <v>999</v>
      </c>
      <c r="V834" s="58">
        <f>IFERROR(INDEX(怪物属性参数!AC:AC,MATCH(主线怪物!E834,怪物属性参数!Q:Q,0)),"0")</f>
        <v>0</v>
      </c>
      <c r="W834" s="58" t="str">
        <f t="shared" si="54"/>
        <v>刘羽禅</v>
      </c>
    </row>
    <row r="835" spans="1:23" ht="16.5" x14ac:dyDescent="0.2">
      <c r="A835" s="58">
        <f t="shared" si="55"/>
        <v>10832</v>
      </c>
      <c r="B835" s="58">
        <v>6</v>
      </c>
      <c r="C835" s="58">
        <f t="shared" si="57"/>
        <v>4</v>
      </c>
      <c r="D835" s="58" t="s">
        <v>37</v>
      </c>
      <c r="E835" s="58" t="str">
        <f>HLOOKUP(D835,主线关卡!$H:$M,MATCH(B835&amp;C835,主线关卡!$A:$A,0),FALSE)</f>
        <v>张飞</v>
      </c>
      <c r="F835" s="58">
        <f>INDEX(主线关卡!D:D,MATCH(主线怪物!B835&amp;主线怪物!C835,主线关卡!A:A,0))</f>
        <v>64</v>
      </c>
      <c r="G835" s="58">
        <f>INDEX(怪物基础属性模板!B:B,MATCH(主线怪物!$F835,怪物基础属性模板!$A:$A,0))*IFERROR(INDEX(怪物属性参数!R:R,MATCH(主线怪物!E835,怪物属性参数!Q:Q,0)),1)</f>
        <v>1707</v>
      </c>
      <c r="H835" s="58">
        <f>INDEX(怪物基础属性模板!C:C,MATCH(主线怪物!$F835,怪物基础属性模板!$A:$A,0))*IFERROR(INDEX(怪物属性参数!R:R,MATCH(主线怪物!E835,怪物属性参数!R:R,0)),1)</f>
        <v>791</v>
      </c>
      <c r="I835" s="58">
        <f>INT(INDEX(怪物基础属性模板!D:D,MATCH(主线怪物!$F835,怪物基础属性模板!$A:$A,0))*IFERROR(INDEX(怪物属性参数!R:R,MATCH(主线怪物!E835,怪物属性参数!S:S,0)),1)*INDEX(主线关卡!E:E,MATCH(主线怪物!B835&amp;主线怪物!C835,主线关卡!A:A,0)))</f>
        <v>9135</v>
      </c>
      <c r="J835" s="58">
        <v>0</v>
      </c>
      <c r="K835" s="58">
        <v>0</v>
      </c>
      <c r="L835" s="58">
        <v>0</v>
      </c>
      <c r="M835" s="58">
        <v>0</v>
      </c>
      <c r="N835" s="58">
        <v>300</v>
      </c>
      <c r="O835" s="58">
        <v>0</v>
      </c>
      <c r="P835" s="58">
        <v>0</v>
      </c>
      <c r="Q835" s="58">
        <f>IFERROR(INDEX(怪物属性参数!AD:AD,MATCH(主线怪物!E835,怪物属性参数!Q:Q,0)),IF(MOD(A835,2)=0,1303015,1301001))</f>
        <v>1303011</v>
      </c>
      <c r="R835" s="15"/>
      <c r="S835" s="58" t="str">
        <f t="shared" si="53"/>
        <v>0</v>
      </c>
      <c r="T835" s="58">
        <f>IFERROR(INDEX(怪物属性参数!AA:AA,MATCH(主线怪物!E835,怪物属性参数!Q:Q,0)),"0")</f>
        <v>4</v>
      </c>
      <c r="U835" s="58">
        <f>IFERROR(INDEX(怪物属性参数!AB:AB,MATCH(主线怪物!E835,怪物属性参数!Q:Q,0)),"999")</f>
        <v>999</v>
      </c>
      <c r="V835" s="58">
        <f>IFERROR(INDEX(怪物属性参数!AC:AC,MATCH(主线怪物!E835,怪物属性参数!Q:Q,0)),"0")</f>
        <v>2</v>
      </c>
      <c r="W835" s="58" t="str">
        <f t="shared" si="54"/>
        <v>张飞</v>
      </c>
    </row>
    <row r="836" spans="1:23" ht="16.5" x14ac:dyDescent="0.2">
      <c r="A836" s="58">
        <f t="shared" si="55"/>
        <v>10833</v>
      </c>
      <c r="B836" s="58">
        <v>6</v>
      </c>
      <c r="C836" s="58">
        <f t="shared" si="57"/>
        <v>4</v>
      </c>
      <c r="D836" s="58" t="s">
        <v>41</v>
      </c>
      <c r="E836" s="58" t="str">
        <f>HLOOKUP(D836,主线关卡!$H:$M,MATCH(B836&amp;C836,主线关卡!$A:$A,0),FALSE)</f>
        <v>战斗曹焱兵</v>
      </c>
      <c r="F836" s="58">
        <f>INDEX(主线关卡!D:D,MATCH(主线怪物!B836&amp;主线怪物!C836,主线关卡!A:A,0))</f>
        <v>64</v>
      </c>
      <c r="G836" s="58">
        <f>INDEX(怪物基础属性模板!B:B,MATCH(主线怪物!$F836,怪物基础属性模板!$A:$A,0))*IFERROR(INDEX(怪物属性参数!R:R,MATCH(主线怪物!E836,怪物属性参数!Q:Q,0)),1)</f>
        <v>1707</v>
      </c>
      <c r="H836" s="58">
        <f>INDEX(怪物基础属性模板!C:C,MATCH(主线怪物!$F836,怪物基础属性模板!$A:$A,0))*IFERROR(INDEX(怪物属性参数!R:R,MATCH(主线怪物!E836,怪物属性参数!R:R,0)),1)</f>
        <v>791</v>
      </c>
      <c r="I836" s="58">
        <f>INT(INDEX(怪物基础属性模板!D:D,MATCH(主线怪物!$F836,怪物基础属性模板!$A:$A,0))*IFERROR(INDEX(怪物属性参数!R:R,MATCH(主线怪物!E836,怪物属性参数!S:S,0)),1)*INDEX(主线关卡!E:E,MATCH(主线怪物!B836&amp;主线怪物!C836,主线关卡!A:A,0)))</f>
        <v>9135</v>
      </c>
      <c r="J836" s="58">
        <v>0</v>
      </c>
      <c r="K836" s="58">
        <v>0</v>
      </c>
      <c r="L836" s="58">
        <v>0</v>
      </c>
      <c r="M836" s="58">
        <v>0</v>
      </c>
      <c r="N836" s="58">
        <v>300</v>
      </c>
      <c r="O836" s="58">
        <v>0</v>
      </c>
      <c r="P836" s="58">
        <v>0</v>
      </c>
      <c r="Q836" s="58" t="str">
        <f>IFERROR(INDEX(怪物属性参数!AD:AD,MATCH(主线怪物!E836,怪物属性参数!Q:Q,0)),IF(MOD(A836,2)=0,1303015,1301001))</f>
        <v>1301007#1302007</v>
      </c>
      <c r="R836" s="15"/>
      <c r="S836" s="58">
        <f t="shared" si="53"/>
        <v>10834</v>
      </c>
      <c r="T836" s="58">
        <f>IFERROR(INDEX(怪物属性参数!AA:AA,MATCH(主线怪物!E836,怪物属性参数!Q:Q,0)),"0")</f>
        <v>0</v>
      </c>
      <c r="U836" s="58">
        <f>IFERROR(INDEX(怪物属性参数!AB:AB,MATCH(主线怪物!E836,怪物属性参数!Q:Q,0)),"999")</f>
        <v>999</v>
      </c>
      <c r="V836" s="58">
        <f>IFERROR(INDEX(怪物属性参数!AC:AC,MATCH(主线怪物!E836,怪物属性参数!Q:Q,0)),"0")</f>
        <v>0</v>
      </c>
      <c r="W836" s="58" t="str">
        <f t="shared" si="54"/>
        <v>战斗曹焱兵</v>
      </c>
    </row>
    <row r="837" spans="1:23" ht="16.5" x14ac:dyDescent="0.2">
      <c r="A837" s="58">
        <f t="shared" si="55"/>
        <v>10834</v>
      </c>
      <c r="B837" s="58">
        <v>6</v>
      </c>
      <c r="C837" s="58">
        <f t="shared" si="57"/>
        <v>4</v>
      </c>
      <c r="D837" s="58" t="s">
        <v>38</v>
      </c>
      <c r="E837" s="58" t="str">
        <f>HLOOKUP(D837,主线关卡!$H:$M,MATCH(B837&amp;C837,主线关卡!$A:$A,0),FALSE)</f>
        <v>徐晃</v>
      </c>
      <c r="F837" s="58">
        <f>INDEX(主线关卡!D:D,MATCH(主线怪物!B837&amp;主线怪物!C837,主线关卡!A:A,0))</f>
        <v>64</v>
      </c>
      <c r="G837" s="58">
        <f>INDEX(怪物基础属性模板!B:B,MATCH(主线怪物!$F837,怪物基础属性模板!$A:$A,0))*IFERROR(INDEX(怪物属性参数!R:R,MATCH(主线怪物!E837,怪物属性参数!Q:Q,0)),1)</f>
        <v>1707</v>
      </c>
      <c r="H837" s="58">
        <f>INDEX(怪物基础属性模板!C:C,MATCH(主线怪物!$F837,怪物基础属性模板!$A:$A,0))*IFERROR(INDEX(怪物属性参数!R:R,MATCH(主线怪物!E837,怪物属性参数!R:R,0)),1)</f>
        <v>791</v>
      </c>
      <c r="I837" s="58">
        <f>INT(INDEX(怪物基础属性模板!D:D,MATCH(主线怪物!$F837,怪物基础属性模板!$A:$A,0))*IFERROR(INDEX(怪物属性参数!R:R,MATCH(主线怪物!E837,怪物属性参数!S:S,0)),1)*INDEX(主线关卡!E:E,MATCH(主线怪物!B837&amp;主线怪物!C837,主线关卡!A:A,0)))</f>
        <v>9135</v>
      </c>
      <c r="J837" s="58">
        <v>0</v>
      </c>
      <c r="K837" s="58">
        <v>0</v>
      </c>
      <c r="L837" s="58">
        <v>0</v>
      </c>
      <c r="M837" s="58">
        <v>0</v>
      </c>
      <c r="N837" s="58">
        <v>300</v>
      </c>
      <c r="O837" s="58">
        <v>0</v>
      </c>
      <c r="P837" s="58">
        <v>0</v>
      </c>
      <c r="Q837" s="58">
        <f>IFERROR(INDEX(怪物属性参数!AD:AD,MATCH(主线怪物!E837,怪物属性参数!Q:Q,0)),IF(MOD(A837,2)=0,1303015,1301001))</f>
        <v>1303009</v>
      </c>
      <c r="R837" s="15"/>
      <c r="S837" s="58" t="str">
        <f t="shared" ref="S837:S900" si="58">IF(MOD(A837,2)=0,"0",IF(E838="","0",A838))</f>
        <v>0</v>
      </c>
      <c r="T837" s="58">
        <f>IFERROR(INDEX(怪物属性参数!AA:AA,MATCH(主线怪物!E837,怪物属性参数!Q:Q,0)),"0")</f>
        <v>4</v>
      </c>
      <c r="U837" s="58">
        <f>IFERROR(INDEX(怪物属性参数!AB:AB,MATCH(主线怪物!E837,怪物属性参数!Q:Q,0)),"999")</f>
        <v>999</v>
      </c>
      <c r="V837" s="58">
        <f>IFERROR(INDEX(怪物属性参数!AC:AC,MATCH(主线怪物!E837,怪物属性参数!Q:Q,0)),"0")</f>
        <v>2</v>
      </c>
      <c r="W837" s="58" t="str">
        <f t="shared" ref="W837:W900" si="59">IF(OR(E837=0,E837="")=TRUE,IF(MOD(A837,2)=0,"于禁","常服曹焱兵"),E837)</f>
        <v>徐晃</v>
      </c>
    </row>
    <row r="838" spans="1:23" ht="16.5" x14ac:dyDescent="0.2">
      <c r="A838" s="58">
        <f t="shared" si="55"/>
        <v>10835</v>
      </c>
      <c r="B838" s="58">
        <v>6</v>
      </c>
      <c r="C838" s="58">
        <f t="shared" si="57"/>
        <v>5</v>
      </c>
      <c r="D838" s="58" t="s">
        <v>39</v>
      </c>
      <c r="E838" s="58" t="str">
        <f>HLOOKUP(D838,主线关卡!$H:$M,MATCH(B838&amp;C838,主线关卡!$A:$A,0),FALSE)</f>
        <v>常服曹焱兵</v>
      </c>
      <c r="F838" s="58">
        <f>INDEX(主线关卡!D:D,MATCH(主线怪物!B838&amp;主线怪物!C838,主线关卡!A:A,0))</f>
        <v>65</v>
      </c>
      <c r="G838" s="58">
        <f>INDEX(怪物基础属性模板!B:B,MATCH(主线怪物!$F838,怪物基础属性模板!$A:$A,0))*IFERROR(INDEX(怪物属性参数!R:R,MATCH(主线怪物!E838,怪物属性参数!Q:Q,0)),1)</f>
        <v>1741</v>
      </c>
      <c r="H838" s="58">
        <f>INDEX(怪物基础属性模板!C:C,MATCH(主线怪物!$F838,怪物基础属性模板!$A:$A,0))*IFERROR(INDEX(怪物属性参数!R:R,MATCH(主线怪物!E838,怪物属性参数!R:R,0)),1)</f>
        <v>808</v>
      </c>
      <c r="I838" s="58">
        <f>INT(INDEX(怪物基础属性模板!D:D,MATCH(主线怪物!$F838,怪物基础属性模板!$A:$A,0))*IFERROR(INDEX(怪物属性参数!R:R,MATCH(主线怪物!E838,怪物属性参数!S:S,0)),1)*INDEX(主线关卡!E:E,MATCH(主线怪物!B838&amp;主线怪物!C838,主线关卡!A:A,0)))</f>
        <v>9305</v>
      </c>
      <c r="J838" s="58">
        <v>0</v>
      </c>
      <c r="K838" s="58">
        <v>0</v>
      </c>
      <c r="L838" s="58">
        <v>0</v>
      </c>
      <c r="M838" s="58">
        <v>0</v>
      </c>
      <c r="N838" s="58">
        <v>300</v>
      </c>
      <c r="O838" s="58">
        <v>0</v>
      </c>
      <c r="P838" s="58">
        <v>0</v>
      </c>
      <c r="Q838" s="58" t="str">
        <f>IFERROR(INDEX(怪物属性参数!AD:AD,MATCH(主线怪物!E838,怪物属性参数!Q:Q,0)),IF(MOD(A838,2)=0,1303015,1301001))</f>
        <v>1301001#1302001</v>
      </c>
      <c r="R838" s="15"/>
      <c r="S838" s="58">
        <f t="shared" si="58"/>
        <v>10836</v>
      </c>
      <c r="T838" s="58">
        <f>IFERROR(INDEX(怪物属性参数!AA:AA,MATCH(主线怪物!E838,怪物属性参数!Q:Q,0)),"0")</f>
        <v>0</v>
      </c>
      <c r="U838" s="58">
        <f>IFERROR(INDEX(怪物属性参数!AB:AB,MATCH(主线怪物!E838,怪物属性参数!Q:Q,0)),"999")</f>
        <v>999</v>
      </c>
      <c r="V838" s="58">
        <f>IFERROR(INDEX(怪物属性参数!AC:AC,MATCH(主线怪物!E838,怪物属性参数!Q:Q,0)),"0")</f>
        <v>0</v>
      </c>
      <c r="W838" s="58" t="str">
        <f t="shared" si="59"/>
        <v>常服曹焱兵</v>
      </c>
    </row>
    <row r="839" spans="1:23" ht="16.5" x14ac:dyDescent="0.2">
      <c r="A839" s="58">
        <f t="shared" ref="A839:A902" si="60">A838+1</f>
        <v>10836</v>
      </c>
      <c r="B839" s="58">
        <v>6</v>
      </c>
      <c r="C839" s="58">
        <f t="shared" si="57"/>
        <v>5</v>
      </c>
      <c r="D839" s="58" t="s">
        <v>36</v>
      </c>
      <c r="E839" s="58" t="str">
        <f>HLOOKUP(D839,主线关卡!$H:$M,MATCH(B839&amp;C839,主线关卡!$A:$A,0),FALSE)</f>
        <v>张郃</v>
      </c>
      <c r="F839" s="58">
        <f>INDEX(主线关卡!D:D,MATCH(主线怪物!B839&amp;主线怪物!C839,主线关卡!A:A,0))</f>
        <v>65</v>
      </c>
      <c r="G839" s="58">
        <f>INDEX(怪物基础属性模板!B:B,MATCH(主线怪物!$F839,怪物基础属性模板!$A:$A,0))*IFERROR(INDEX(怪物属性参数!R:R,MATCH(主线怪物!E839,怪物属性参数!Q:Q,0)),1)</f>
        <v>1741</v>
      </c>
      <c r="H839" s="58">
        <f>INDEX(怪物基础属性模板!C:C,MATCH(主线怪物!$F839,怪物基础属性模板!$A:$A,0))*IFERROR(INDEX(怪物属性参数!R:R,MATCH(主线怪物!E839,怪物属性参数!R:R,0)),1)</f>
        <v>808</v>
      </c>
      <c r="I839" s="58">
        <f>INT(INDEX(怪物基础属性模板!D:D,MATCH(主线怪物!$F839,怪物基础属性模板!$A:$A,0))*IFERROR(INDEX(怪物属性参数!R:R,MATCH(主线怪物!E839,怪物属性参数!S:S,0)),1)*INDEX(主线关卡!E:E,MATCH(主线怪物!B839&amp;主线怪物!C839,主线关卡!A:A,0)))</f>
        <v>9305</v>
      </c>
      <c r="J839" s="58">
        <v>0</v>
      </c>
      <c r="K839" s="58">
        <v>0</v>
      </c>
      <c r="L839" s="58">
        <v>0</v>
      </c>
      <c r="M839" s="58">
        <v>0</v>
      </c>
      <c r="N839" s="58">
        <v>300</v>
      </c>
      <c r="O839" s="58">
        <v>0</v>
      </c>
      <c r="P839" s="58">
        <v>0</v>
      </c>
      <c r="Q839" s="58">
        <f>IFERROR(INDEX(怪物属性参数!AD:AD,MATCH(主线怪物!E839,怪物属性参数!Q:Q,0)),IF(MOD(A839,2)=0,1303015,1301001))</f>
        <v>1303010</v>
      </c>
      <c r="R839" s="15"/>
      <c r="S839" s="58" t="str">
        <f t="shared" si="58"/>
        <v>0</v>
      </c>
      <c r="T839" s="58">
        <f>IFERROR(INDEX(怪物属性参数!AA:AA,MATCH(主线怪物!E839,怪物属性参数!Q:Q,0)),"0")</f>
        <v>6</v>
      </c>
      <c r="U839" s="58">
        <f>IFERROR(INDEX(怪物属性参数!AB:AB,MATCH(主线怪物!E839,怪物属性参数!Q:Q,0)),"999")</f>
        <v>999</v>
      </c>
      <c r="V839" s="58">
        <f>IFERROR(INDEX(怪物属性参数!AC:AC,MATCH(主线怪物!E839,怪物属性参数!Q:Q,0)),"0")</f>
        <v>3</v>
      </c>
      <c r="W839" s="58" t="str">
        <f t="shared" si="59"/>
        <v>张郃</v>
      </c>
    </row>
    <row r="840" spans="1:23" ht="16.5" x14ac:dyDescent="0.2">
      <c r="A840" s="58">
        <f t="shared" si="60"/>
        <v>10837</v>
      </c>
      <c r="B840" s="58">
        <v>6</v>
      </c>
      <c r="C840" s="58">
        <f t="shared" si="57"/>
        <v>5</v>
      </c>
      <c r="D840" s="58" t="s">
        <v>40</v>
      </c>
      <c r="E840" s="58" t="str">
        <f>HLOOKUP(D840,主线关卡!$H:$M,MATCH(B840&amp;C840,主线关卡!$A:$A,0),FALSE)</f>
        <v>战斗曹焱兵</v>
      </c>
      <c r="F840" s="58">
        <f>INDEX(主线关卡!D:D,MATCH(主线怪物!B840&amp;主线怪物!C840,主线关卡!A:A,0))</f>
        <v>65</v>
      </c>
      <c r="G840" s="58">
        <f>INDEX(怪物基础属性模板!B:B,MATCH(主线怪物!$F840,怪物基础属性模板!$A:$A,0))*IFERROR(INDEX(怪物属性参数!R:R,MATCH(主线怪物!E840,怪物属性参数!Q:Q,0)),1)</f>
        <v>1741</v>
      </c>
      <c r="H840" s="58">
        <f>INDEX(怪物基础属性模板!C:C,MATCH(主线怪物!$F840,怪物基础属性模板!$A:$A,0))*IFERROR(INDEX(怪物属性参数!R:R,MATCH(主线怪物!E840,怪物属性参数!R:R,0)),1)</f>
        <v>808</v>
      </c>
      <c r="I840" s="58">
        <f>INT(INDEX(怪物基础属性模板!D:D,MATCH(主线怪物!$F840,怪物基础属性模板!$A:$A,0))*IFERROR(INDEX(怪物属性参数!R:R,MATCH(主线怪物!E840,怪物属性参数!S:S,0)),1)*INDEX(主线关卡!E:E,MATCH(主线怪物!B840&amp;主线怪物!C840,主线关卡!A:A,0)))</f>
        <v>9305</v>
      </c>
      <c r="J840" s="58">
        <v>0</v>
      </c>
      <c r="K840" s="58">
        <v>0</v>
      </c>
      <c r="L840" s="58">
        <v>0</v>
      </c>
      <c r="M840" s="58">
        <v>0</v>
      </c>
      <c r="N840" s="58">
        <v>300</v>
      </c>
      <c r="O840" s="58">
        <v>0</v>
      </c>
      <c r="P840" s="58">
        <v>0</v>
      </c>
      <c r="Q840" s="58" t="str">
        <f>IFERROR(INDEX(怪物属性参数!AD:AD,MATCH(主线怪物!E840,怪物属性参数!Q:Q,0)),IF(MOD(A840,2)=0,1303015,1301001))</f>
        <v>1301007#1302007</v>
      </c>
      <c r="R840" s="15"/>
      <c r="S840" s="58">
        <f t="shared" si="58"/>
        <v>10838</v>
      </c>
      <c r="T840" s="58">
        <f>IFERROR(INDEX(怪物属性参数!AA:AA,MATCH(主线怪物!E840,怪物属性参数!Q:Q,0)),"0")</f>
        <v>0</v>
      </c>
      <c r="U840" s="58">
        <f>IFERROR(INDEX(怪物属性参数!AB:AB,MATCH(主线怪物!E840,怪物属性参数!Q:Q,0)),"999")</f>
        <v>999</v>
      </c>
      <c r="V840" s="58">
        <f>IFERROR(INDEX(怪物属性参数!AC:AC,MATCH(主线怪物!E840,怪物属性参数!Q:Q,0)),"0")</f>
        <v>0</v>
      </c>
      <c r="W840" s="58" t="str">
        <f t="shared" si="59"/>
        <v>战斗曹焱兵</v>
      </c>
    </row>
    <row r="841" spans="1:23" ht="16.5" x14ac:dyDescent="0.2">
      <c r="A841" s="58">
        <f t="shared" si="60"/>
        <v>10838</v>
      </c>
      <c r="B841" s="58">
        <v>6</v>
      </c>
      <c r="C841" s="58">
        <f t="shared" si="57"/>
        <v>5</v>
      </c>
      <c r="D841" s="58" t="s">
        <v>37</v>
      </c>
      <c r="E841" s="58" t="str">
        <f>HLOOKUP(D841,主线关卡!$H:$M,MATCH(B841&amp;C841,主线关卡!$A:$A,0),FALSE)</f>
        <v>徐晃</v>
      </c>
      <c r="F841" s="58">
        <f>INDEX(主线关卡!D:D,MATCH(主线怪物!B841&amp;主线怪物!C841,主线关卡!A:A,0))</f>
        <v>65</v>
      </c>
      <c r="G841" s="58">
        <f>INDEX(怪物基础属性模板!B:B,MATCH(主线怪物!$F841,怪物基础属性模板!$A:$A,0))*IFERROR(INDEX(怪物属性参数!R:R,MATCH(主线怪物!E841,怪物属性参数!Q:Q,0)),1)</f>
        <v>1741</v>
      </c>
      <c r="H841" s="58">
        <f>INDEX(怪物基础属性模板!C:C,MATCH(主线怪物!$F841,怪物基础属性模板!$A:$A,0))*IFERROR(INDEX(怪物属性参数!R:R,MATCH(主线怪物!E841,怪物属性参数!R:R,0)),1)</f>
        <v>808</v>
      </c>
      <c r="I841" s="58">
        <f>INT(INDEX(怪物基础属性模板!D:D,MATCH(主线怪物!$F841,怪物基础属性模板!$A:$A,0))*IFERROR(INDEX(怪物属性参数!R:R,MATCH(主线怪物!E841,怪物属性参数!S:S,0)),1)*INDEX(主线关卡!E:E,MATCH(主线怪物!B841&amp;主线怪物!C841,主线关卡!A:A,0)))</f>
        <v>9305</v>
      </c>
      <c r="J841" s="58">
        <v>0</v>
      </c>
      <c r="K841" s="58">
        <v>0</v>
      </c>
      <c r="L841" s="58">
        <v>0</v>
      </c>
      <c r="M841" s="58">
        <v>0</v>
      </c>
      <c r="N841" s="58">
        <v>300</v>
      </c>
      <c r="O841" s="58">
        <v>0</v>
      </c>
      <c r="P841" s="58">
        <v>0</v>
      </c>
      <c r="Q841" s="58">
        <f>IFERROR(INDEX(怪物属性参数!AD:AD,MATCH(主线怪物!E841,怪物属性参数!Q:Q,0)),IF(MOD(A841,2)=0,1303015,1301001))</f>
        <v>1303009</v>
      </c>
      <c r="R841" s="15"/>
      <c r="S841" s="58" t="str">
        <f t="shared" si="58"/>
        <v>0</v>
      </c>
      <c r="T841" s="58">
        <f>IFERROR(INDEX(怪物属性参数!AA:AA,MATCH(主线怪物!E841,怪物属性参数!Q:Q,0)),"0")</f>
        <v>4</v>
      </c>
      <c r="U841" s="58">
        <f>IFERROR(INDEX(怪物属性参数!AB:AB,MATCH(主线怪物!E841,怪物属性参数!Q:Q,0)),"999")</f>
        <v>999</v>
      </c>
      <c r="V841" s="58">
        <f>IFERROR(INDEX(怪物属性参数!AC:AC,MATCH(主线怪物!E841,怪物属性参数!Q:Q,0)),"0")</f>
        <v>2</v>
      </c>
      <c r="W841" s="58" t="str">
        <f t="shared" si="59"/>
        <v>徐晃</v>
      </c>
    </row>
    <row r="842" spans="1:23" ht="16.5" x14ac:dyDescent="0.2">
      <c r="A842" s="58">
        <f t="shared" si="60"/>
        <v>10839</v>
      </c>
      <c r="B842" s="58">
        <v>6</v>
      </c>
      <c r="C842" s="58">
        <f t="shared" si="57"/>
        <v>5</v>
      </c>
      <c r="D842" s="58" t="s">
        <v>41</v>
      </c>
      <c r="E842" s="58" t="str">
        <f>HLOOKUP(D842,主线关卡!$H:$M,MATCH(B842&amp;C842,主线关卡!$A:$A,0),FALSE)</f>
        <v>吉拉</v>
      </c>
      <c r="F842" s="58">
        <f>INDEX(主线关卡!D:D,MATCH(主线怪物!B842&amp;主线怪物!C842,主线关卡!A:A,0))</f>
        <v>65</v>
      </c>
      <c r="G842" s="58">
        <f>INDEX(怪物基础属性模板!B:B,MATCH(主线怪物!$F842,怪物基础属性模板!$A:$A,0))*IFERROR(INDEX(怪物属性参数!R:R,MATCH(主线怪物!E842,怪物属性参数!Q:Q,0)),1)</f>
        <v>1741</v>
      </c>
      <c r="H842" s="58">
        <f>INDEX(怪物基础属性模板!C:C,MATCH(主线怪物!$F842,怪物基础属性模板!$A:$A,0))*IFERROR(INDEX(怪物属性参数!R:R,MATCH(主线怪物!E842,怪物属性参数!R:R,0)),1)</f>
        <v>808</v>
      </c>
      <c r="I842" s="58">
        <f>INT(INDEX(怪物基础属性模板!D:D,MATCH(主线怪物!$F842,怪物基础属性模板!$A:$A,0))*IFERROR(INDEX(怪物属性参数!R:R,MATCH(主线怪物!E842,怪物属性参数!S:S,0)),1)*INDEX(主线关卡!E:E,MATCH(主线怪物!B842&amp;主线怪物!C842,主线关卡!A:A,0)))</f>
        <v>9305</v>
      </c>
      <c r="J842" s="58">
        <v>0</v>
      </c>
      <c r="K842" s="58">
        <v>0</v>
      </c>
      <c r="L842" s="58">
        <v>0</v>
      </c>
      <c r="M842" s="58">
        <v>0</v>
      </c>
      <c r="N842" s="58">
        <v>300</v>
      </c>
      <c r="O842" s="58">
        <v>0</v>
      </c>
      <c r="P842" s="58">
        <v>0</v>
      </c>
      <c r="Q842" s="58" t="str">
        <f>IFERROR(INDEX(怪物属性参数!AD:AD,MATCH(主线怪物!E842,怪物属性参数!Q:Q,0)),IF(MOD(A842,2)=0,1303015,1301001))</f>
        <v>1301013#1302013</v>
      </c>
      <c r="R842" s="15"/>
      <c r="S842" s="58">
        <f t="shared" si="58"/>
        <v>10840</v>
      </c>
      <c r="T842" s="58">
        <f>IFERROR(INDEX(怪物属性参数!AA:AA,MATCH(主线怪物!E842,怪物属性参数!Q:Q,0)),"0")</f>
        <v>0</v>
      </c>
      <c r="U842" s="58">
        <f>IFERROR(INDEX(怪物属性参数!AB:AB,MATCH(主线怪物!E842,怪物属性参数!Q:Q,0)),"999")</f>
        <v>999</v>
      </c>
      <c r="V842" s="58">
        <f>IFERROR(INDEX(怪物属性参数!AC:AC,MATCH(主线怪物!E842,怪物属性参数!Q:Q,0)),"0")</f>
        <v>0</v>
      </c>
      <c r="W842" s="58" t="str">
        <f t="shared" si="59"/>
        <v>吉拉</v>
      </c>
    </row>
    <row r="843" spans="1:23" ht="16.5" x14ac:dyDescent="0.2">
      <c r="A843" s="58">
        <f t="shared" si="60"/>
        <v>10840</v>
      </c>
      <c r="B843" s="58">
        <v>6</v>
      </c>
      <c r="C843" s="58">
        <f t="shared" si="57"/>
        <v>5</v>
      </c>
      <c r="D843" s="58" t="s">
        <v>38</v>
      </c>
      <c r="E843" s="58" t="str">
        <f>HLOOKUP(D843,主线关卡!$H:$M,MATCH(B843&amp;C843,主线关卡!$A:$A,0),FALSE)</f>
        <v>食火蜥</v>
      </c>
      <c r="F843" s="58">
        <f>INDEX(主线关卡!D:D,MATCH(主线怪物!B843&amp;主线怪物!C843,主线关卡!A:A,0))</f>
        <v>65</v>
      </c>
      <c r="G843" s="58">
        <f>INDEX(怪物基础属性模板!B:B,MATCH(主线怪物!$F843,怪物基础属性模板!$A:$A,0))*IFERROR(INDEX(怪物属性参数!R:R,MATCH(主线怪物!E843,怪物属性参数!Q:Q,0)),1)</f>
        <v>1741</v>
      </c>
      <c r="H843" s="58">
        <f>INDEX(怪物基础属性模板!C:C,MATCH(主线怪物!$F843,怪物基础属性模板!$A:$A,0))*IFERROR(INDEX(怪物属性参数!R:R,MATCH(主线怪物!E843,怪物属性参数!R:R,0)),1)</f>
        <v>808</v>
      </c>
      <c r="I843" s="58">
        <f>INT(INDEX(怪物基础属性模板!D:D,MATCH(主线怪物!$F843,怪物基础属性模板!$A:$A,0))*IFERROR(INDEX(怪物属性参数!R:R,MATCH(主线怪物!E843,怪物属性参数!S:S,0)),1)*INDEX(主线关卡!E:E,MATCH(主线怪物!B843&amp;主线怪物!C843,主线关卡!A:A,0)))</f>
        <v>9305</v>
      </c>
      <c r="J843" s="58">
        <v>0</v>
      </c>
      <c r="K843" s="58">
        <v>0</v>
      </c>
      <c r="L843" s="58">
        <v>0</v>
      </c>
      <c r="M843" s="58">
        <v>0</v>
      </c>
      <c r="N843" s="58">
        <v>300</v>
      </c>
      <c r="O843" s="58">
        <v>0</v>
      </c>
      <c r="P843" s="58">
        <v>0</v>
      </c>
      <c r="Q843" s="58">
        <f>IFERROR(INDEX(怪物属性参数!AD:AD,MATCH(主线怪物!E843,怪物属性参数!Q:Q,0)),IF(MOD(A843,2)=0,1303015,1301001))</f>
        <v>1303019</v>
      </c>
      <c r="R843" s="15"/>
      <c r="S843" s="58" t="str">
        <f t="shared" si="58"/>
        <v>0</v>
      </c>
      <c r="T843" s="58">
        <f>IFERROR(INDEX(怪物属性参数!AA:AA,MATCH(主线怪物!E843,怪物属性参数!Q:Q,0)),"0")</f>
        <v>4</v>
      </c>
      <c r="U843" s="58">
        <f>IFERROR(INDEX(怪物属性参数!AB:AB,MATCH(主线怪物!E843,怪物属性参数!Q:Q,0)),"999")</f>
        <v>999</v>
      </c>
      <c r="V843" s="58">
        <f>IFERROR(INDEX(怪物属性参数!AC:AC,MATCH(主线怪物!E843,怪物属性参数!Q:Q,0)),"0")</f>
        <v>2</v>
      </c>
      <c r="W843" s="58" t="str">
        <f t="shared" si="59"/>
        <v>食火蜥</v>
      </c>
    </row>
    <row r="844" spans="1:23" ht="16.5" x14ac:dyDescent="0.2">
      <c r="A844" s="58">
        <f t="shared" si="60"/>
        <v>10841</v>
      </c>
      <c r="B844" s="58">
        <v>6</v>
      </c>
      <c r="C844" s="58">
        <f t="shared" si="57"/>
        <v>6</v>
      </c>
      <c r="D844" s="58" t="s">
        <v>39</v>
      </c>
      <c r="E844" s="58" t="str">
        <f>HLOOKUP(D844,主线关卡!$H:$M,MATCH(B844&amp;C844,主线关卡!$A:$A,0),FALSE)</f>
        <v>魔导机兵团</v>
      </c>
      <c r="F844" s="58">
        <f>INDEX(主线关卡!D:D,MATCH(主线怪物!B844&amp;主线怪物!C844,主线关卡!A:A,0))</f>
        <v>66</v>
      </c>
      <c r="G844" s="58">
        <f>INDEX(怪物基础属性模板!B:B,MATCH(主线怪物!$F844,怪物基础属性模板!$A:$A,0))*IFERROR(INDEX(怪物属性参数!R:R,MATCH(主线怪物!E844,怪物属性参数!Q:Q,0)),1)</f>
        <v>1964</v>
      </c>
      <c r="H844" s="58">
        <f>INDEX(怪物基础属性模板!C:C,MATCH(主线怪物!$F844,怪物基础属性模板!$A:$A,0))*IFERROR(INDEX(怪物属性参数!R:R,MATCH(主线怪物!E844,怪物属性参数!R:R,0)),1)</f>
        <v>909</v>
      </c>
      <c r="I844" s="58">
        <f>INT(INDEX(怪物基础属性模板!D:D,MATCH(主线怪物!$F844,怪物基础属性模板!$A:$A,0))*IFERROR(INDEX(怪物属性参数!R:R,MATCH(主线怪物!E844,怪物属性参数!S:S,0)),1)*INDEX(主线关卡!E:E,MATCH(主线怪物!B844&amp;主线怪物!C844,主线关卡!A:A,0)))</f>
        <v>10520</v>
      </c>
      <c r="J844" s="58">
        <v>0</v>
      </c>
      <c r="K844" s="58">
        <v>0</v>
      </c>
      <c r="L844" s="58">
        <v>0</v>
      </c>
      <c r="M844" s="58">
        <v>0</v>
      </c>
      <c r="N844" s="58">
        <v>300</v>
      </c>
      <c r="O844" s="58">
        <v>0</v>
      </c>
      <c r="P844" s="58">
        <v>0</v>
      </c>
      <c r="Q844" s="58">
        <f>IFERROR(INDEX(怪物属性参数!AD:AD,MATCH(主线怪物!E844,怪物属性参数!Q:Q,0)),IF(MOD(A844,2)=0,1303015,1301001))</f>
        <v>1801011</v>
      </c>
      <c r="R844" s="15"/>
      <c r="S844" s="58" t="str">
        <f t="shared" si="58"/>
        <v>0</v>
      </c>
      <c r="T844" s="58">
        <f>IFERROR(INDEX(怪物属性参数!AA:AA,MATCH(主线怪物!E844,怪物属性参数!Q:Q,0)),"0")</f>
        <v>1</v>
      </c>
      <c r="U844" s="58">
        <f>IFERROR(INDEX(怪物属性参数!AB:AB,MATCH(主线怪物!E844,怪物属性参数!Q:Q,0)),"999")</f>
        <v>999</v>
      </c>
      <c r="V844" s="58">
        <f>IFERROR(INDEX(怪物属性参数!AC:AC,MATCH(主线怪物!E844,怪物属性参数!Q:Q,0)),"0")</f>
        <v>3</v>
      </c>
      <c r="W844" s="58" t="str">
        <f t="shared" si="59"/>
        <v>魔导机兵团</v>
      </c>
    </row>
    <row r="845" spans="1:23" ht="16.5" x14ac:dyDescent="0.2">
      <c r="A845" s="58">
        <f t="shared" si="60"/>
        <v>10842</v>
      </c>
      <c r="B845" s="58">
        <v>6</v>
      </c>
      <c r="C845" s="58">
        <f t="shared" si="57"/>
        <v>6</v>
      </c>
      <c r="D845" s="58" t="s">
        <v>36</v>
      </c>
      <c r="E845" s="58" t="str">
        <f>HLOOKUP(D845,主线关卡!$H:$M,MATCH(B845&amp;C845,主线关卡!$A:$A,0),FALSE)</f>
        <v/>
      </c>
      <c r="F845" s="58">
        <f>INDEX(主线关卡!D:D,MATCH(主线怪物!B845&amp;主线怪物!C845,主线关卡!A:A,0))</f>
        <v>66</v>
      </c>
      <c r="G845" s="58">
        <f>INDEX(怪物基础属性模板!B:B,MATCH(主线怪物!$F845,怪物基础属性模板!$A:$A,0))*IFERROR(INDEX(怪物属性参数!R:R,MATCH(主线怪物!E845,怪物属性参数!Q:Q,0)),1)</f>
        <v>1964</v>
      </c>
      <c r="H845" s="58">
        <f>INDEX(怪物基础属性模板!C:C,MATCH(主线怪物!$F845,怪物基础属性模板!$A:$A,0))*IFERROR(INDEX(怪物属性参数!R:R,MATCH(主线怪物!E845,怪物属性参数!R:R,0)),1)</f>
        <v>909</v>
      </c>
      <c r="I845" s="58">
        <f>INT(INDEX(怪物基础属性模板!D:D,MATCH(主线怪物!$F845,怪物基础属性模板!$A:$A,0))*IFERROR(INDEX(怪物属性参数!R:R,MATCH(主线怪物!E845,怪物属性参数!S:S,0)),1)*INDEX(主线关卡!E:E,MATCH(主线怪物!B845&amp;主线怪物!C845,主线关卡!A:A,0)))</f>
        <v>10520</v>
      </c>
      <c r="J845" s="58">
        <v>0</v>
      </c>
      <c r="K845" s="58">
        <v>0</v>
      </c>
      <c r="L845" s="58">
        <v>0</v>
      </c>
      <c r="M845" s="58">
        <v>0</v>
      </c>
      <c r="N845" s="58">
        <v>300</v>
      </c>
      <c r="O845" s="58">
        <v>0</v>
      </c>
      <c r="P845" s="58">
        <v>0</v>
      </c>
      <c r="Q845" s="58">
        <f>IFERROR(INDEX(怪物属性参数!AD:AD,MATCH(主线怪物!E845,怪物属性参数!Q:Q,0)),IF(MOD(A845,2)=0,1303015,1301001))</f>
        <v>1303015</v>
      </c>
      <c r="R845" s="15"/>
      <c r="S845" s="58" t="str">
        <f t="shared" si="58"/>
        <v>0</v>
      </c>
      <c r="T845" s="58" t="str">
        <f>IFERROR(INDEX(怪物属性参数!AA:AA,MATCH(主线怪物!E845,怪物属性参数!Q:Q,0)),"0")</f>
        <v>0</v>
      </c>
      <c r="U845" s="58" t="str">
        <f>IFERROR(INDEX(怪物属性参数!AB:AB,MATCH(主线怪物!E845,怪物属性参数!Q:Q,0)),"999")</f>
        <v>999</v>
      </c>
      <c r="V845" s="58" t="str">
        <f>IFERROR(INDEX(怪物属性参数!AC:AC,MATCH(主线怪物!E845,怪物属性参数!Q:Q,0)),"0")</f>
        <v>0</v>
      </c>
      <c r="W845" s="58" t="str">
        <f t="shared" si="59"/>
        <v>于禁</v>
      </c>
    </row>
    <row r="846" spans="1:23" ht="16.5" x14ac:dyDescent="0.2">
      <c r="A846" s="58">
        <f t="shared" si="60"/>
        <v>10843</v>
      </c>
      <c r="B846" s="58">
        <v>6</v>
      </c>
      <c r="C846" s="58">
        <f t="shared" si="57"/>
        <v>6</v>
      </c>
      <c r="D846" s="58" t="s">
        <v>40</v>
      </c>
      <c r="E846" s="58" t="str">
        <f>HLOOKUP(D846,主线关卡!$H:$M,MATCH(B846&amp;C846,主线关卡!$A:$A,0),FALSE)</f>
        <v>黑尔·坎普</v>
      </c>
      <c r="F846" s="58">
        <f>INDEX(主线关卡!D:D,MATCH(主线怪物!B846&amp;主线怪物!C846,主线关卡!A:A,0))</f>
        <v>66</v>
      </c>
      <c r="G846" s="58">
        <f>INDEX(怪物基础属性模板!B:B,MATCH(主线怪物!$F846,怪物基础属性模板!$A:$A,0))*IFERROR(INDEX(怪物属性参数!R:R,MATCH(主线怪物!E846,怪物属性参数!Q:Q,0)),1)</f>
        <v>1964</v>
      </c>
      <c r="H846" s="58">
        <f>INDEX(怪物基础属性模板!C:C,MATCH(主线怪物!$F846,怪物基础属性模板!$A:$A,0))*IFERROR(INDEX(怪物属性参数!R:R,MATCH(主线怪物!E846,怪物属性参数!R:R,0)),1)</f>
        <v>909</v>
      </c>
      <c r="I846" s="58">
        <f>INT(INDEX(怪物基础属性模板!D:D,MATCH(主线怪物!$F846,怪物基础属性模板!$A:$A,0))*IFERROR(INDEX(怪物属性参数!R:R,MATCH(主线怪物!E846,怪物属性参数!S:S,0)),1)*INDEX(主线关卡!E:E,MATCH(主线怪物!B846&amp;主线怪物!C846,主线关卡!A:A,0)))</f>
        <v>10520</v>
      </c>
      <c r="J846" s="58">
        <v>0</v>
      </c>
      <c r="K846" s="58">
        <v>0</v>
      </c>
      <c r="L846" s="58">
        <v>0</v>
      </c>
      <c r="M846" s="58">
        <v>0</v>
      </c>
      <c r="N846" s="58">
        <v>300</v>
      </c>
      <c r="O846" s="58">
        <v>0</v>
      </c>
      <c r="P846" s="58">
        <v>0</v>
      </c>
      <c r="Q846" s="58" t="str">
        <f>IFERROR(INDEX(怪物属性参数!AD:AD,MATCH(主线怪物!E846,怪物属性参数!Q:Q,0)),IF(MOD(A846,2)=0,1303015,1301001))</f>
        <v>1301008#1302008</v>
      </c>
      <c r="R846" s="15"/>
      <c r="S846" s="58">
        <f t="shared" si="58"/>
        <v>10844</v>
      </c>
      <c r="T846" s="58">
        <f>IFERROR(INDEX(怪物属性参数!AA:AA,MATCH(主线怪物!E846,怪物属性参数!Q:Q,0)),"0")</f>
        <v>0</v>
      </c>
      <c r="U846" s="58">
        <f>IFERROR(INDEX(怪物属性参数!AB:AB,MATCH(主线怪物!E846,怪物属性参数!Q:Q,0)),"999")</f>
        <v>999</v>
      </c>
      <c r="V846" s="58">
        <f>IFERROR(INDEX(怪物属性参数!AC:AC,MATCH(主线怪物!E846,怪物属性参数!Q:Q,0)),"0")</f>
        <v>0</v>
      </c>
      <c r="W846" s="58" t="str">
        <f t="shared" si="59"/>
        <v>黑尔·坎普</v>
      </c>
    </row>
    <row r="847" spans="1:23" ht="16.5" x14ac:dyDescent="0.2">
      <c r="A847" s="58">
        <f t="shared" si="60"/>
        <v>10844</v>
      </c>
      <c r="B847" s="58">
        <v>6</v>
      </c>
      <c r="C847" s="58">
        <f t="shared" si="57"/>
        <v>6</v>
      </c>
      <c r="D847" s="58" t="s">
        <v>37</v>
      </c>
      <c r="E847" s="58" t="str">
        <f>HLOOKUP(D847,主线关卡!$H:$M,MATCH(B847&amp;C847,主线关卡!$A:$A,0),FALSE)</f>
        <v>塞伯罗斯</v>
      </c>
      <c r="F847" s="58">
        <f>INDEX(主线关卡!D:D,MATCH(主线怪物!B847&amp;主线怪物!C847,主线关卡!A:A,0))</f>
        <v>66</v>
      </c>
      <c r="G847" s="58">
        <f>INDEX(怪物基础属性模板!B:B,MATCH(主线怪物!$F847,怪物基础属性模板!$A:$A,0))*IFERROR(INDEX(怪物属性参数!R:R,MATCH(主线怪物!E847,怪物属性参数!Q:Q,0)),1)</f>
        <v>1964</v>
      </c>
      <c r="H847" s="58">
        <f>INDEX(怪物基础属性模板!C:C,MATCH(主线怪物!$F847,怪物基础属性模板!$A:$A,0))*IFERROR(INDEX(怪物属性参数!R:R,MATCH(主线怪物!E847,怪物属性参数!R:R,0)),1)</f>
        <v>909</v>
      </c>
      <c r="I847" s="58">
        <f>INT(INDEX(怪物基础属性模板!D:D,MATCH(主线怪物!$F847,怪物基础属性模板!$A:$A,0))*IFERROR(INDEX(怪物属性参数!R:R,MATCH(主线怪物!E847,怪物属性参数!S:S,0)),1)*INDEX(主线关卡!E:E,MATCH(主线怪物!B847&amp;主线怪物!C847,主线关卡!A:A,0)))</f>
        <v>10520</v>
      </c>
      <c r="J847" s="58">
        <v>0</v>
      </c>
      <c r="K847" s="58">
        <v>0</v>
      </c>
      <c r="L847" s="58">
        <v>0</v>
      </c>
      <c r="M847" s="58">
        <v>0</v>
      </c>
      <c r="N847" s="58">
        <v>300</v>
      </c>
      <c r="O847" s="58">
        <v>0</v>
      </c>
      <c r="P847" s="58">
        <v>0</v>
      </c>
      <c r="Q847" s="58">
        <f>IFERROR(INDEX(怪物属性参数!AD:AD,MATCH(主线怪物!E847,怪物属性参数!Q:Q,0)),IF(MOD(A847,2)=0,1303015,1301001))</f>
        <v>1303013</v>
      </c>
      <c r="R847" s="15"/>
      <c r="S847" s="58" t="str">
        <f t="shared" si="58"/>
        <v>0</v>
      </c>
      <c r="T847" s="58">
        <f>IFERROR(INDEX(怪物属性参数!AA:AA,MATCH(主线怪物!E847,怪物属性参数!Q:Q,0)),"0")</f>
        <v>6</v>
      </c>
      <c r="U847" s="58">
        <f>IFERROR(INDEX(怪物属性参数!AB:AB,MATCH(主线怪物!E847,怪物属性参数!Q:Q,0)),"999")</f>
        <v>999</v>
      </c>
      <c r="V847" s="58">
        <f>IFERROR(INDEX(怪物属性参数!AC:AC,MATCH(主线怪物!E847,怪物属性参数!Q:Q,0)),"0")</f>
        <v>2</v>
      </c>
      <c r="W847" s="58" t="str">
        <f t="shared" si="59"/>
        <v>塞伯罗斯</v>
      </c>
    </row>
    <row r="848" spans="1:23" ht="16.5" x14ac:dyDescent="0.2">
      <c r="A848" s="58">
        <f t="shared" si="60"/>
        <v>10845</v>
      </c>
      <c r="B848" s="58">
        <v>6</v>
      </c>
      <c r="C848" s="58">
        <f t="shared" si="57"/>
        <v>6</v>
      </c>
      <c r="D848" s="58" t="s">
        <v>41</v>
      </c>
      <c r="E848" s="58" t="str">
        <f>HLOOKUP(D848,主线关卡!$H:$M,MATCH(B848&amp;C848,主线关卡!$A:$A,0),FALSE)</f>
        <v>魔导机兵团</v>
      </c>
      <c r="F848" s="58">
        <f>INDEX(主线关卡!D:D,MATCH(主线怪物!B848&amp;主线怪物!C848,主线关卡!A:A,0))</f>
        <v>66</v>
      </c>
      <c r="G848" s="58">
        <f>INDEX(怪物基础属性模板!B:B,MATCH(主线怪物!$F848,怪物基础属性模板!$A:$A,0))*IFERROR(INDEX(怪物属性参数!R:R,MATCH(主线怪物!E848,怪物属性参数!Q:Q,0)),1)</f>
        <v>1964</v>
      </c>
      <c r="H848" s="58">
        <f>INDEX(怪物基础属性模板!C:C,MATCH(主线怪物!$F848,怪物基础属性模板!$A:$A,0))*IFERROR(INDEX(怪物属性参数!R:R,MATCH(主线怪物!E848,怪物属性参数!R:R,0)),1)</f>
        <v>909</v>
      </c>
      <c r="I848" s="58">
        <f>INT(INDEX(怪物基础属性模板!D:D,MATCH(主线怪物!$F848,怪物基础属性模板!$A:$A,0))*IFERROR(INDEX(怪物属性参数!R:R,MATCH(主线怪物!E848,怪物属性参数!S:S,0)),1)*INDEX(主线关卡!E:E,MATCH(主线怪物!B848&amp;主线怪物!C848,主线关卡!A:A,0)))</f>
        <v>10520</v>
      </c>
      <c r="J848" s="58">
        <v>0</v>
      </c>
      <c r="K848" s="58">
        <v>0</v>
      </c>
      <c r="L848" s="58">
        <v>0</v>
      </c>
      <c r="M848" s="58">
        <v>0</v>
      </c>
      <c r="N848" s="58">
        <v>300</v>
      </c>
      <c r="O848" s="58">
        <v>0</v>
      </c>
      <c r="P848" s="58">
        <v>0</v>
      </c>
      <c r="Q848" s="58">
        <f>IFERROR(INDEX(怪物属性参数!AD:AD,MATCH(主线怪物!E848,怪物属性参数!Q:Q,0)),IF(MOD(A848,2)=0,1303015,1301001))</f>
        <v>1801011</v>
      </c>
      <c r="R848" s="15"/>
      <c r="S848" s="58" t="str">
        <f t="shared" si="58"/>
        <v>0</v>
      </c>
      <c r="T848" s="58">
        <f>IFERROR(INDEX(怪物属性参数!AA:AA,MATCH(主线怪物!E848,怪物属性参数!Q:Q,0)),"0")</f>
        <v>1</v>
      </c>
      <c r="U848" s="58">
        <f>IFERROR(INDEX(怪物属性参数!AB:AB,MATCH(主线怪物!E848,怪物属性参数!Q:Q,0)),"999")</f>
        <v>999</v>
      </c>
      <c r="V848" s="58">
        <f>IFERROR(INDEX(怪物属性参数!AC:AC,MATCH(主线怪物!E848,怪物属性参数!Q:Q,0)),"0")</f>
        <v>3</v>
      </c>
      <c r="W848" s="58" t="str">
        <f t="shared" si="59"/>
        <v>魔导机兵团</v>
      </c>
    </row>
    <row r="849" spans="1:23" ht="16.5" x14ac:dyDescent="0.2">
      <c r="A849" s="58">
        <f t="shared" si="60"/>
        <v>10846</v>
      </c>
      <c r="B849" s="58">
        <v>6</v>
      </c>
      <c r="C849" s="58">
        <f t="shared" si="57"/>
        <v>6</v>
      </c>
      <c r="D849" s="58" t="s">
        <v>38</v>
      </c>
      <c r="E849" s="58" t="str">
        <f>HLOOKUP(D849,主线关卡!$H:$M,MATCH(B849&amp;C849,主线关卡!$A:$A,0),FALSE)</f>
        <v/>
      </c>
      <c r="F849" s="58">
        <f>INDEX(主线关卡!D:D,MATCH(主线怪物!B849&amp;主线怪物!C849,主线关卡!A:A,0))</f>
        <v>66</v>
      </c>
      <c r="G849" s="58">
        <f>INDEX(怪物基础属性模板!B:B,MATCH(主线怪物!$F849,怪物基础属性模板!$A:$A,0))*IFERROR(INDEX(怪物属性参数!R:R,MATCH(主线怪物!E849,怪物属性参数!Q:Q,0)),1)</f>
        <v>1964</v>
      </c>
      <c r="H849" s="58">
        <f>INDEX(怪物基础属性模板!C:C,MATCH(主线怪物!$F849,怪物基础属性模板!$A:$A,0))*IFERROR(INDEX(怪物属性参数!R:R,MATCH(主线怪物!E849,怪物属性参数!R:R,0)),1)</f>
        <v>909</v>
      </c>
      <c r="I849" s="58">
        <f>INT(INDEX(怪物基础属性模板!D:D,MATCH(主线怪物!$F849,怪物基础属性模板!$A:$A,0))*IFERROR(INDEX(怪物属性参数!R:R,MATCH(主线怪物!E849,怪物属性参数!S:S,0)),1)*INDEX(主线关卡!E:E,MATCH(主线怪物!B849&amp;主线怪物!C849,主线关卡!A:A,0)))</f>
        <v>10520</v>
      </c>
      <c r="J849" s="58">
        <v>0</v>
      </c>
      <c r="K849" s="58">
        <v>0</v>
      </c>
      <c r="L849" s="58">
        <v>0</v>
      </c>
      <c r="M849" s="58">
        <v>0</v>
      </c>
      <c r="N849" s="58">
        <v>300</v>
      </c>
      <c r="O849" s="58">
        <v>0</v>
      </c>
      <c r="P849" s="58">
        <v>0</v>
      </c>
      <c r="Q849" s="58">
        <f>IFERROR(INDEX(怪物属性参数!AD:AD,MATCH(主线怪物!E849,怪物属性参数!Q:Q,0)),IF(MOD(A849,2)=0,1303015,1301001))</f>
        <v>1303015</v>
      </c>
      <c r="R849" s="15"/>
      <c r="S849" s="58" t="str">
        <f t="shared" si="58"/>
        <v>0</v>
      </c>
      <c r="T849" s="58" t="str">
        <f>IFERROR(INDEX(怪物属性参数!AA:AA,MATCH(主线怪物!E849,怪物属性参数!Q:Q,0)),"0")</f>
        <v>0</v>
      </c>
      <c r="U849" s="58" t="str">
        <f>IFERROR(INDEX(怪物属性参数!AB:AB,MATCH(主线怪物!E849,怪物属性参数!Q:Q,0)),"999")</f>
        <v>999</v>
      </c>
      <c r="V849" s="58" t="str">
        <f>IFERROR(INDEX(怪物属性参数!AC:AC,MATCH(主线怪物!E849,怪物属性参数!Q:Q,0)),"0")</f>
        <v>0</v>
      </c>
      <c r="W849" s="58" t="str">
        <f t="shared" si="59"/>
        <v>于禁</v>
      </c>
    </row>
    <row r="850" spans="1:23" ht="16.5" x14ac:dyDescent="0.2">
      <c r="A850" s="58">
        <f t="shared" si="60"/>
        <v>10847</v>
      </c>
      <c r="B850" s="58">
        <v>6</v>
      </c>
      <c r="C850" s="58">
        <f t="shared" si="57"/>
        <v>7</v>
      </c>
      <c r="D850" s="58" t="s">
        <v>39</v>
      </c>
      <c r="E850" s="58" t="str">
        <f>HLOOKUP(D850,主线关卡!$H:$M,MATCH(B850&amp;C850,主线关卡!$A:$A,0),FALSE)</f>
        <v>战斗夏玲</v>
      </c>
      <c r="F850" s="58">
        <f>INDEX(主线关卡!D:D,MATCH(主线怪物!B850&amp;主线怪物!C850,主线关卡!A:A,0))</f>
        <v>67</v>
      </c>
      <c r="G850" s="58">
        <f>INDEX(怪物基础属性模板!B:B,MATCH(主线怪物!$F850,怪物基础属性模板!$A:$A,0))*IFERROR(INDEX(怪物属性参数!R:R,MATCH(主线怪物!E850,怪物属性参数!Q:Q,0)),1)</f>
        <v>1998</v>
      </c>
      <c r="H850" s="58">
        <f>INDEX(怪物基础属性模板!C:C,MATCH(主线怪物!$F850,怪物基础属性模板!$A:$A,0))*IFERROR(INDEX(怪物属性参数!R:R,MATCH(主线怪物!E850,怪物属性参数!R:R,0)),1)</f>
        <v>926</v>
      </c>
      <c r="I850" s="58">
        <f>INT(INDEX(怪物基础属性模板!D:D,MATCH(主线怪物!$F850,怪物基础属性模板!$A:$A,0))*IFERROR(INDEX(怪物属性参数!R:R,MATCH(主线怪物!E850,怪物属性参数!S:S,0)),1)*INDEX(主线关卡!E:E,MATCH(主线怪物!B850&amp;主线怪物!C850,主线关卡!A:A,0)))</f>
        <v>10690</v>
      </c>
      <c r="J850" s="58">
        <v>0</v>
      </c>
      <c r="K850" s="58">
        <v>0</v>
      </c>
      <c r="L850" s="58">
        <v>0</v>
      </c>
      <c r="M850" s="58">
        <v>0</v>
      </c>
      <c r="N850" s="58">
        <v>300</v>
      </c>
      <c r="O850" s="58">
        <v>0</v>
      </c>
      <c r="P850" s="58">
        <v>0</v>
      </c>
      <c r="Q850" s="58" t="str">
        <f>IFERROR(INDEX(怪物属性参数!AD:AD,MATCH(主线怪物!E850,怪物属性参数!Q:Q,0)),IF(MOD(A850,2)=0,1303015,1301001))</f>
        <v>1301003#1302003</v>
      </c>
      <c r="R850" s="15"/>
      <c r="S850" s="58">
        <f t="shared" si="58"/>
        <v>10848</v>
      </c>
      <c r="T850" s="58">
        <f>IFERROR(INDEX(怪物属性参数!AA:AA,MATCH(主线怪物!E850,怪物属性参数!Q:Q,0)),"0")</f>
        <v>0</v>
      </c>
      <c r="U850" s="58">
        <f>IFERROR(INDEX(怪物属性参数!AB:AB,MATCH(主线怪物!E850,怪物属性参数!Q:Q,0)),"999")</f>
        <v>999</v>
      </c>
      <c r="V850" s="58">
        <f>IFERROR(INDEX(怪物属性参数!AC:AC,MATCH(主线怪物!E850,怪物属性参数!Q:Q,0)),"0")</f>
        <v>0</v>
      </c>
      <c r="W850" s="58" t="str">
        <f t="shared" si="59"/>
        <v>战斗夏玲</v>
      </c>
    </row>
    <row r="851" spans="1:23" ht="16.5" x14ac:dyDescent="0.2">
      <c r="A851" s="58">
        <f t="shared" si="60"/>
        <v>10848</v>
      </c>
      <c r="B851" s="58">
        <v>6</v>
      </c>
      <c r="C851" s="58">
        <f t="shared" si="57"/>
        <v>7</v>
      </c>
      <c r="D851" s="58" t="s">
        <v>36</v>
      </c>
      <c r="E851" s="58" t="str">
        <f>HLOOKUP(D851,主线关卡!$H:$M,MATCH(B851&amp;C851,主线关卡!$A:$A,0),FALSE)</f>
        <v>李轩辕</v>
      </c>
      <c r="F851" s="58">
        <f>INDEX(主线关卡!D:D,MATCH(主线怪物!B851&amp;主线怪物!C851,主线关卡!A:A,0))</f>
        <v>67</v>
      </c>
      <c r="G851" s="58">
        <f>INDEX(怪物基础属性模板!B:B,MATCH(主线怪物!$F851,怪物基础属性模板!$A:$A,0))*IFERROR(INDEX(怪物属性参数!R:R,MATCH(主线怪物!E851,怪物属性参数!Q:Q,0)),1)</f>
        <v>1998</v>
      </c>
      <c r="H851" s="58">
        <f>INDEX(怪物基础属性模板!C:C,MATCH(主线怪物!$F851,怪物基础属性模板!$A:$A,0))*IFERROR(INDEX(怪物属性参数!R:R,MATCH(主线怪物!E851,怪物属性参数!R:R,0)),1)</f>
        <v>926</v>
      </c>
      <c r="I851" s="58">
        <f>INT(INDEX(怪物基础属性模板!D:D,MATCH(主线怪物!$F851,怪物基础属性模板!$A:$A,0))*IFERROR(INDEX(怪物属性参数!R:R,MATCH(主线怪物!E851,怪物属性参数!S:S,0)),1)*INDEX(主线关卡!E:E,MATCH(主线怪物!B851&amp;主线怪物!C851,主线关卡!A:A,0)))</f>
        <v>10690</v>
      </c>
      <c r="J851" s="58">
        <v>0</v>
      </c>
      <c r="K851" s="58">
        <v>0</v>
      </c>
      <c r="L851" s="58">
        <v>0</v>
      </c>
      <c r="M851" s="58">
        <v>0</v>
      </c>
      <c r="N851" s="58">
        <v>300</v>
      </c>
      <c r="O851" s="58">
        <v>0</v>
      </c>
      <c r="P851" s="58">
        <v>0</v>
      </c>
      <c r="Q851" s="58">
        <f>IFERROR(INDEX(怪物属性参数!AD:AD,MATCH(主线怪物!E851,怪物属性参数!Q:Q,0)),IF(MOD(A851,2)=0,1303015,1301001))</f>
        <v>1303005</v>
      </c>
      <c r="R851" s="15"/>
      <c r="S851" s="58" t="str">
        <f t="shared" si="58"/>
        <v>0</v>
      </c>
      <c r="T851" s="58">
        <f>IFERROR(INDEX(怪物属性参数!AA:AA,MATCH(主线怪物!E851,怪物属性参数!Q:Q,0)),"0")</f>
        <v>2</v>
      </c>
      <c r="U851" s="58">
        <f>IFERROR(INDEX(怪物属性参数!AB:AB,MATCH(主线怪物!E851,怪物属性参数!Q:Q,0)),"999")</f>
        <v>999</v>
      </c>
      <c r="V851" s="58">
        <f>IFERROR(INDEX(怪物属性参数!AC:AC,MATCH(主线怪物!E851,怪物属性参数!Q:Q,0)),"0")</f>
        <v>3</v>
      </c>
      <c r="W851" s="58" t="str">
        <f t="shared" si="59"/>
        <v>李轩辕</v>
      </c>
    </row>
    <row r="852" spans="1:23" ht="16.5" x14ac:dyDescent="0.2">
      <c r="A852" s="58">
        <f t="shared" si="60"/>
        <v>10849</v>
      </c>
      <c r="B852" s="58">
        <v>6</v>
      </c>
      <c r="C852" s="58">
        <f t="shared" si="57"/>
        <v>7</v>
      </c>
      <c r="D852" s="58" t="s">
        <v>40</v>
      </c>
      <c r="E852" s="58" t="str">
        <f>HLOOKUP(D852,主线关卡!$H:$M,MATCH(B852&amp;C852,主线关卡!$A:$A,0),FALSE)</f>
        <v>阎巧巧</v>
      </c>
      <c r="F852" s="58">
        <f>INDEX(主线关卡!D:D,MATCH(主线怪物!B852&amp;主线怪物!C852,主线关卡!A:A,0))</f>
        <v>67</v>
      </c>
      <c r="G852" s="58">
        <f>INDEX(怪物基础属性模板!B:B,MATCH(主线怪物!$F852,怪物基础属性模板!$A:$A,0))*IFERROR(INDEX(怪物属性参数!R:R,MATCH(主线怪物!E852,怪物属性参数!Q:Q,0)),1)</f>
        <v>1998</v>
      </c>
      <c r="H852" s="58">
        <f>INDEX(怪物基础属性模板!C:C,MATCH(主线怪物!$F852,怪物基础属性模板!$A:$A,0))*IFERROR(INDEX(怪物属性参数!R:R,MATCH(主线怪物!E852,怪物属性参数!R:R,0)),1)</f>
        <v>926</v>
      </c>
      <c r="I852" s="58">
        <f>INT(INDEX(怪物基础属性模板!D:D,MATCH(主线怪物!$F852,怪物基础属性模板!$A:$A,0))*IFERROR(INDEX(怪物属性参数!R:R,MATCH(主线怪物!E852,怪物属性参数!S:S,0)),1)*INDEX(主线关卡!E:E,MATCH(主线怪物!B852&amp;主线怪物!C852,主线关卡!A:A,0)))</f>
        <v>10690</v>
      </c>
      <c r="J852" s="58">
        <v>0</v>
      </c>
      <c r="K852" s="58">
        <v>0</v>
      </c>
      <c r="L852" s="58">
        <v>0</v>
      </c>
      <c r="M852" s="58">
        <v>0</v>
      </c>
      <c r="N852" s="58">
        <v>300</v>
      </c>
      <c r="O852" s="58">
        <v>0</v>
      </c>
      <c r="P852" s="58">
        <v>0</v>
      </c>
      <c r="Q852" s="58" t="str">
        <f>IFERROR(INDEX(怪物属性参数!AD:AD,MATCH(主线怪物!E852,怪物属性参数!Q:Q,0)),IF(MOD(A852,2)=0,1303015,1301001))</f>
        <v>1301015#1302015</v>
      </c>
      <c r="R852" s="15"/>
      <c r="S852" s="58">
        <f t="shared" si="58"/>
        <v>10850</v>
      </c>
      <c r="T852" s="58">
        <f>IFERROR(INDEX(怪物属性参数!AA:AA,MATCH(主线怪物!E852,怪物属性参数!Q:Q,0)),"0")</f>
        <v>0</v>
      </c>
      <c r="U852" s="58">
        <f>IFERROR(INDEX(怪物属性参数!AB:AB,MATCH(主线怪物!E852,怪物属性参数!Q:Q,0)),"999")</f>
        <v>999</v>
      </c>
      <c r="V852" s="58">
        <f>IFERROR(INDEX(怪物属性参数!AC:AC,MATCH(主线怪物!E852,怪物属性参数!Q:Q,0)),"0")</f>
        <v>0</v>
      </c>
      <c r="W852" s="58" t="str">
        <f t="shared" si="59"/>
        <v>阎巧巧</v>
      </c>
    </row>
    <row r="853" spans="1:23" ht="16.5" x14ac:dyDescent="0.2">
      <c r="A853" s="58">
        <f t="shared" si="60"/>
        <v>10850</v>
      </c>
      <c r="B853" s="58">
        <v>6</v>
      </c>
      <c r="C853" s="58">
        <f t="shared" si="57"/>
        <v>7</v>
      </c>
      <c r="D853" s="58" t="s">
        <v>37</v>
      </c>
      <c r="E853" s="58" t="str">
        <f>HLOOKUP(D853,主线关卡!$H:$M,MATCH(B853&amp;C853,主线关卡!$A:$A,0),FALSE)</f>
        <v>烈风螳螂</v>
      </c>
      <c r="F853" s="58">
        <f>INDEX(主线关卡!D:D,MATCH(主线怪物!B853&amp;主线怪物!C853,主线关卡!A:A,0))</f>
        <v>67</v>
      </c>
      <c r="G853" s="58">
        <f>INDEX(怪物基础属性模板!B:B,MATCH(主线怪物!$F853,怪物基础属性模板!$A:$A,0))*IFERROR(INDEX(怪物属性参数!R:R,MATCH(主线怪物!E853,怪物属性参数!Q:Q,0)),1)</f>
        <v>1998</v>
      </c>
      <c r="H853" s="58">
        <f>INDEX(怪物基础属性模板!C:C,MATCH(主线怪物!$F853,怪物基础属性模板!$A:$A,0))*IFERROR(INDEX(怪物属性参数!R:R,MATCH(主线怪物!E853,怪物属性参数!R:R,0)),1)</f>
        <v>926</v>
      </c>
      <c r="I853" s="58">
        <f>INT(INDEX(怪物基础属性模板!D:D,MATCH(主线怪物!$F853,怪物基础属性模板!$A:$A,0))*IFERROR(INDEX(怪物属性参数!R:R,MATCH(主线怪物!E853,怪物属性参数!S:S,0)),1)*INDEX(主线关卡!E:E,MATCH(主线怪物!B853&amp;主线怪物!C853,主线关卡!A:A,0)))</f>
        <v>10690</v>
      </c>
      <c r="J853" s="58">
        <v>0</v>
      </c>
      <c r="K853" s="58">
        <v>0</v>
      </c>
      <c r="L853" s="58">
        <v>0</v>
      </c>
      <c r="M853" s="58">
        <v>0</v>
      </c>
      <c r="N853" s="58">
        <v>300</v>
      </c>
      <c r="O853" s="58">
        <v>0</v>
      </c>
      <c r="P853" s="58">
        <v>0</v>
      </c>
      <c r="Q853" s="58">
        <f>IFERROR(INDEX(怪物属性参数!AD:AD,MATCH(主线怪物!E853,怪物属性参数!Q:Q,0)),IF(MOD(A853,2)=0,1303015,1301001))</f>
        <v>1303021</v>
      </c>
      <c r="R853" s="15"/>
      <c r="S853" s="58" t="str">
        <f t="shared" si="58"/>
        <v>0</v>
      </c>
      <c r="T853" s="58">
        <f>IFERROR(INDEX(怪物属性参数!AA:AA,MATCH(主线怪物!E853,怪物属性参数!Q:Q,0)),"0")</f>
        <v>6</v>
      </c>
      <c r="U853" s="58">
        <f>IFERROR(INDEX(怪物属性参数!AB:AB,MATCH(主线怪物!E853,怪物属性参数!Q:Q,0)),"999")</f>
        <v>999</v>
      </c>
      <c r="V853" s="58">
        <f>IFERROR(INDEX(怪物属性参数!AC:AC,MATCH(主线怪物!E853,怪物属性参数!Q:Q,0)),"0")</f>
        <v>2</v>
      </c>
      <c r="W853" s="58" t="str">
        <f t="shared" si="59"/>
        <v>烈风螳螂</v>
      </c>
    </row>
    <row r="854" spans="1:23" ht="16.5" x14ac:dyDescent="0.2">
      <c r="A854" s="58">
        <f t="shared" si="60"/>
        <v>10851</v>
      </c>
      <c r="B854" s="58">
        <v>6</v>
      </c>
      <c r="C854" s="58">
        <f t="shared" si="57"/>
        <v>7</v>
      </c>
      <c r="D854" s="58" t="s">
        <v>41</v>
      </c>
      <c r="E854" s="58" t="str">
        <f>HLOOKUP(D854,主线关卡!$H:$M,MATCH(B854&amp;C854,主线关卡!$A:$A,0),FALSE)</f>
        <v>战斗曹焱兵</v>
      </c>
      <c r="F854" s="58">
        <f>INDEX(主线关卡!D:D,MATCH(主线怪物!B854&amp;主线怪物!C854,主线关卡!A:A,0))</f>
        <v>67</v>
      </c>
      <c r="G854" s="58">
        <f>INDEX(怪物基础属性模板!B:B,MATCH(主线怪物!$F854,怪物基础属性模板!$A:$A,0))*IFERROR(INDEX(怪物属性参数!R:R,MATCH(主线怪物!E854,怪物属性参数!Q:Q,0)),1)</f>
        <v>1998</v>
      </c>
      <c r="H854" s="58">
        <f>INDEX(怪物基础属性模板!C:C,MATCH(主线怪物!$F854,怪物基础属性模板!$A:$A,0))*IFERROR(INDEX(怪物属性参数!R:R,MATCH(主线怪物!E854,怪物属性参数!R:R,0)),1)</f>
        <v>926</v>
      </c>
      <c r="I854" s="58">
        <f>INT(INDEX(怪物基础属性模板!D:D,MATCH(主线怪物!$F854,怪物基础属性模板!$A:$A,0))*IFERROR(INDEX(怪物属性参数!R:R,MATCH(主线怪物!E854,怪物属性参数!S:S,0)),1)*INDEX(主线关卡!E:E,MATCH(主线怪物!B854&amp;主线怪物!C854,主线关卡!A:A,0)))</f>
        <v>10690</v>
      </c>
      <c r="J854" s="58">
        <v>0</v>
      </c>
      <c r="K854" s="58">
        <v>0</v>
      </c>
      <c r="L854" s="58">
        <v>0</v>
      </c>
      <c r="M854" s="58">
        <v>0</v>
      </c>
      <c r="N854" s="58">
        <v>300</v>
      </c>
      <c r="O854" s="58">
        <v>0</v>
      </c>
      <c r="P854" s="58">
        <v>0</v>
      </c>
      <c r="Q854" s="58" t="str">
        <f>IFERROR(INDEX(怪物属性参数!AD:AD,MATCH(主线怪物!E854,怪物属性参数!Q:Q,0)),IF(MOD(A854,2)=0,1303015,1301001))</f>
        <v>1301007#1302007</v>
      </c>
      <c r="R854" s="15"/>
      <c r="S854" s="58">
        <f t="shared" si="58"/>
        <v>10852</v>
      </c>
      <c r="T854" s="58">
        <f>IFERROR(INDEX(怪物属性参数!AA:AA,MATCH(主线怪物!E854,怪物属性参数!Q:Q,0)),"0")</f>
        <v>0</v>
      </c>
      <c r="U854" s="58">
        <f>IFERROR(INDEX(怪物属性参数!AB:AB,MATCH(主线怪物!E854,怪物属性参数!Q:Q,0)),"999")</f>
        <v>999</v>
      </c>
      <c r="V854" s="58">
        <f>IFERROR(INDEX(怪物属性参数!AC:AC,MATCH(主线怪物!E854,怪物属性参数!Q:Q,0)),"0")</f>
        <v>0</v>
      </c>
      <c r="W854" s="58" t="str">
        <f t="shared" si="59"/>
        <v>战斗曹焱兵</v>
      </c>
    </row>
    <row r="855" spans="1:23" ht="16.5" x14ac:dyDescent="0.2">
      <c r="A855" s="58">
        <f t="shared" si="60"/>
        <v>10852</v>
      </c>
      <c r="B855" s="58">
        <v>6</v>
      </c>
      <c r="C855" s="58">
        <f t="shared" si="57"/>
        <v>7</v>
      </c>
      <c r="D855" s="58" t="s">
        <v>38</v>
      </c>
      <c r="E855" s="58" t="str">
        <f>HLOOKUP(D855,主线关卡!$H:$M,MATCH(B855&amp;C855,主线关卡!$A:$A,0),FALSE)</f>
        <v>典韦</v>
      </c>
      <c r="F855" s="58">
        <f>INDEX(主线关卡!D:D,MATCH(主线怪物!B855&amp;主线怪物!C855,主线关卡!A:A,0))</f>
        <v>67</v>
      </c>
      <c r="G855" s="58">
        <f>INDEX(怪物基础属性模板!B:B,MATCH(主线怪物!$F855,怪物基础属性模板!$A:$A,0))*IFERROR(INDEX(怪物属性参数!R:R,MATCH(主线怪物!E855,怪物属性参数!Q:Q,0)),1)</f>
        <v>1998</v>
      </c>
      <c r="H855" s="58">
        <f>INDEX(怪物基础属性模板!C:C,MATCH(主线怪物!$F855,怪物基础属性模板!$A:$A,0))*IFERROR(INDEX(怪物属性参数!R:R,MATCH(主线怪物!E855,怪物属性参数!R:R,0)),1)</f>
        <v>926</v>
      </c>
      <c r="I855" s="58">
        <f>INT(INDEX(怪物基础属性模板!D:D,MATCH(主线怪物!$F855,怪物基础属性模板!$A:$A,0))*IFERROR(INDEX(怪物属性参数!R:R,MATCH(主线怪物!E855,怪物属性参数!S:S,0)),1)*INDEX(主线关卡!E:E,MATCH(主线怪物!B855&amp;主线怪物!C855,主线关卡!A:A,0)))</f>
        <v>10690</v>
      </c>
      <c r="J855" s="58">
        <v>0</v>
      </c>
      <c r="K855" s="58">
        <v>0</v>
      </c>
      <c r="L855" s="58">
        <v>0</v>
      </c>
      <c r="M855" s="58">
        <v>0</v>
      </c>
      <c r="N855" s="58">
        <v>300</v>
      </c>
      <c r="O855" s="58">
        <v>0</v>
      </c>
      <c r="P855" s="58">
        <v>0</v>
      </c>
      <c r="Q855" s="58">
        <f>IFERROR(INDEX(怪物属性参数!AD:AD,MATCH(主线怪物!E855,怪物属性参数!Q:Q,0)),IF(MOD(A855,2)=0,1303015,1301001))</f>
        <v>1303003</v>
      </c>
      <c r="R855" s="15"/>
      <c r="S855" s="58" t="str">
        <f t="shared" si="58"/>
        <v>0</v>
      </c>
      <c r="T855" s="58">
        <f>IFERROR(INDEX(怪物属性参数!AA:AA,MATCH(主线怪物!E855,怪物属性参数!Q:Q,0)),"0")</f>
        <v>4</v>
      </c>
      <c r="U855" s="58">
        <f>IFERROR(INDEX(怪物属性参数!AB:AB,MATCH(主线怪物!E855,怪物属性参数!Q:Q,0)),"999")</f>
        <v>999</v>
      </c>
      <c r="V855" s="58">
        <f>IFERROR(INDEX(怪物属性参数!AC:AC,MATCH(主线怪物!E855,怪物属性参数!Q:Q,0)),"0")</f>
        <v>2</v>
      </c>
      <c r="W855" s="58" t="str">
        <f t="shared" si="59"/>
        <v>典韦</v>
      </c>
    </row>
    <row r="856" spans="1:23" ht="16.5" x14ac:dyDescent="0.2">
      <c r="A856" s="58">
        <f t="shared" si="60"/>
        <v>10853</v>
      </c>
      <c r="B856" s="58">
        <v>6</v>
      </c>
      <c r="C856" s="58">
        <f t="shared" si="57"/>
        <v>8</v>
      </c>
      <c r="D856" s="58" t="s">
        <v>39</v>
      </c>
      <c r="E856" s="58" t="str">
        <f>HLOOKUP(D856,主线关卡!$H:$M,MATCH(B856&amp;C856,主线关卡!$A:$A,0),FALSE)</f>
        <v>战斗曹焱兵</v>
      </c>
      <c r="F856" s="58">
        <f>INDEX(主线关卡!D:D,MATCH(主线怪物!B856&amp;主线怪物!C856,主线关卡!A:A,0))</f>
        <v>68</v>
      </c>
      <c r="G856" s="58">
        <f>INDEX(怪物基础属性模板!B:B,MATCH(主线怪物!$F856,怪物基础属性模板!$A:$A,0))*IFERROR(INDEX(怪物属性参数!R:R,MATCH(主线怪物!E856,怪物属性参数!Q:Q,0)),1)</f>
        <v>2032</v>
      </c>
      <c r="H856" s="58">
        <f>INDEX(怪物基础属性模板!C:C,MATCH(主线怪物!$F856,怪物基础属性模板!$A:$A,0))*IFERROR(INDEX(怪物属性参数!R:R,MATCH(主线怪物!E856,怪物属性参数!R:R,0)),1)</f>
        <v>943</v>
      </c>
      <c r="I856" s="58">
        <f>INT(INDEX(怪物基础属性模板!D:D,MATCH(主线怪物!$F856,怪物基础属性模板!$A:$A,0))*IFERROR(INDEX(怪物属性参数!R:R,MATCH(主线怪物!E856,怪物属性参数!S:S,0)),1)*INDEX(主线关卡!E:E,MATCH(主线怪物!B856&amp;主线怪物!C856,主线关卡!A:A,0)))</f>
        <v>10860</v>
      </c>
      <c r="J856" s="58">
        <v>0</v>
      </c>
      <c r="K856" s="58">
        <v>0</v>
      </c>
      <c r="L856" s="58">
        <v>0</v>
      </c>
      <c r="M856" s="58">
        <v>0</v>
      </c>
      <c r="N856" s="58">
        <v>300</v>
      </c>
      <c r="O856" s="58">
        <v>0</v>
      </c>
      <c r="P856" s="58">
        <v>0</v>
      </c>
      <c r="Q856" s="58" t="str">
        <f>IFERROR(INDEX(怪物属性参数!AD:AD,MATCH(主线怪物!E856,怪物属性参数!Q:Q,0)),IF(MOD(A856,2)=0,1303015,1301001))</f>
        <v>1301007#1302007</v>
      </c>
      <c r="R856" s="15"/>
      <c r="S856" s="58">
        <f t="shared" si="58"/>
        <v>10854</v>
      </c>
      <c r="T856" s="58">
        <f>IFERROR(INDEX(怪物属性参数!AA:AA,MATCH(主线怪物!E856,怪物属性参数!Q:Q,0)),"0")</f>
        <v>0</v>
      </c>
      <c r="U856" s="58">
        <f>IFERROR(INDEX(怪物属性参数!AB:AB,MATCH(主线怪物!E856,怪物属性参数!Q:Q,0)),"999")</f>
        <v>999</v>
      </c>
      <c r="V856" s="58">
        <f>IFERROR(INDEX(怪物属性参数!AC:AC,MATCH(主线怪物!E856,怪物属性参数!Q:Q,0)),"0")</f>
        <v>0</v>
      </c>
      <c r="W856" s="58" t="str">
        <f t="shared" si="59"/>
        <v>战斗曹焱兵</v>
      </c>
    </row>
    <row r="857" spans="1:23" ht="16.5" x14ac:dyDescent="0.2">
      <c r="A857" s="58">
        <f t="shared" si="60"/>
        <v>10854</v>
      </c>
      <c r="B857" s="58">
        <v>6</v>
      </c>
      <c r="C857" s="58">
        <f t="shared" si="57"/>
        <v>8</v>
      </c>
      <c r="D857" s="58" t="s">
        <v>36</v>
      </c>
      <c r="E857" s="58" t="str">
        <f>HLOOKUP(D857,主线关卡!$H:$M,MATCH(B857&amp;C857,主线关卡!$A:$A,0),FALSE)</f>
        <v>张郃</v>
      </c>
      <c r="F857" s="58">
        <f>INDEX(主线关卡!D:D,MATCH(主线怪物!B857&amp;主线怪物!C857,主线关卡!A:A,0))</f>
        <v>68</v>
      </c>
      <c r="G857" s="58">
        <f>INDEX(怪物基础属性模板!B:B,MATCH(主线怪物!$F857,怪物基础属性模板!$A:$A,0))*IFERROR(INDEX(怪物属性参数!R:R,MATCH(主线怪物!E857,怪物属性参数!Q:Q,0)),1)</f>
        <v>2032</v>
      </c>
      <c r="H857" s="58">
        <f>INDEX(怪物基础属性模板!C:C,MATCH(主线怪物!$F857,怪物基础属性模板!$A:$A,0))*IFERROR(INDEX(怪物属性参数!R:R,MATCH(主线怪物!E857,怪物属性参数!R:R,0)),1)</f>
        <v>943</v>
      </c>
      <c r="I857" s="58">
        <f>INT(INDEX(怪物基础属性模板!D:D,MATCH(主线怪物!$F857,怪物基础属性模板!$A:$A,0))*IFERROR(INDEX(怪物属性参数!R:R,MATCH(主线怪物!E857,怪物属性参数!S:S,0)),1)*INDEX(主线关卡!E:E,MATCH(主线怪物!B857&amp;主线怪物!C857,主线关卡!A:A,0)))</f>
        <v>10860</v>
      </c>
      <c r="J857" s="58">
        <v>0</v>
      </c>
      <c r="K857" s="58">
        <v>0</v>
      </c>
      <c r="L857" s="58">
        <v>0</v>
      </c>
      <c r="M857" s="58">
        <v>0</v>
      </c>
      <c r="N857" s="58">
        <v>300</v>
      </c>
      <c r="O857" s="58">
        <v>0</v>
      </c>
      <c r="P857" s="58">
        <v>0</v>
      </c>
      <c r="Q857" s="58">
        <f>IFERROR(INDEX(怪物属性参数!AD:AD,MATCH(主线怪物!E857,怪物属性参数!Q:Q,0)),IF(MOD(A857,2)=0,1303015,1301001))</f>
        <v>1303010</v>
      </c>
      <c r="R857" s="15"/>
      <c r="S857" s="58" t="str">
        <f t="shared" si="58"/>
        <v>0</v>
      </c>
      <c r="T857" s="58">
        <f>IFERROR(INDEX(怪物属性参数!AA:AA,MATCH(主线怪物!E857,怪物属性参数!Q:Q,0)),"0")</f>
        <v>6</v>
      </c>
      <c r="U857" s="58">
        <f>IFERROR(INDEX(怪物属性参数!AB:AB,MATCH(主线怪物!E857,怪物属性参数!Q:Q,0)),"999")</f>
        <v>999</v>
      </c>
      <c r="V857" s="58">
        <f>IFERROR(INDEX(怪物属性参数!AC:AC,MATCH(主线怪物!E857,怪物属性参数!Q:Q,0)),"0")</f>
        <v>3</v>
      </c>
      <c r="W857" s="58" t="str">
        <f t="shared" si="59"/>
        <v>张郃</v>
      </c>
    </row>
    <row r="858" spans="1:23" ht="16.5" x14ac:dyDescent="0.2">
      <c r="A858" s="58">
        <f t="shared" si="60"/>
        <v>10855</v>
      </c>
      <c r="B858" s="58">
        <v>6</v>
      </c>
      <c r="C858" s="58">
        <f t="shared" si="57"/>
        <v>8</v>
      </c>
      <c r="D858" s="58" t="s">
        <v>40</v>
      </c>
      <c r="E858" s="58" t="str">
        <f>HLOOKUP(D858,主线关卡!$H:$M,MATCH(B858&amp;C858,主线关卡!$A:$A,0),FALSE)</f>
        <v>红莲·缇娜</v>
      </c>
      <c r="F858" s="58">
        <f>INDEX(主线关卡!D:D,MATCH(主线怪物!B858&amp;主线怪物!C858,主线关卡!A:A,0))</f>
        <v>68</v>
      </c>
      <c r="G858" s="58">
        <f>INDEX(怪物基础属性模板!B:B,MATCH(主线怪物!$F858,怪物基础属性模板!$A:$A,0))*IFERROR(INDEX(怪物属性参数!R:R,MATCH(主线怪物!E858,怪物属性参数!Q:Q,0)),1)</f>
        <v>2032</v>
      </c>
      <c r="H858" s="58">
        <f>INDEX(怪物基础属性模板!C:C,MATCH(主线怪物!$F858,怪物基础属性模板!$A:$A,0))*IFERROR(INDEX(怪物属性参数!R:R,MATCH(主线怪物!E858,怪物属性参数!R:R,0)),1)</f>
        <v>943</v>
      </c>
      <c r="I858" s="58">
        <f>INT(INDEX(怪物基础属性模板!D:D,MATCH(主线怪物!$F858,怪物基础属性模板!$A:$A,0))*IFERROR(INDEX(怪物属性参数!R:R,MATCH(主线怪物!E858,怪物属性参数!S:S,0)),1)*INDEX(主线关卡!E:E,MATCH(主线怪物!B858&amp;主线怪物!C858,主线关卡!A:A,0)))</f>
        <v>10860</v>
      </c>
      <c r="J858" s="58">
        <v>0</v>
      </c>
      <c r="K858" s="58">
        <v>0</v>
      </c>
      <c r="L858" s="58">
        <v>0</v>
      </c>
      <c r="M858" s="58">
        <v>0</v>
      </c>
      <c r="N858" s="58">
        <v>300</v>
      </c>
      <c r="O858" s="58">
        <v>0</v>
      </c>
      <c r="P858" s="58">
        <v>0</v>
      </c>
      <c r="Q858" s="58" t="str">
        <f>IFERROR(INDEX(怪物属性参数!AD:AD,MATCH(主线怪物!E858,怪物属性参数!Q:Q,0)),IF(MOD(A858,2)=0,1303015,1301001))</f>
        <v>1301006#1302006</v>
      </c>
      <c r="R858" s="15"/>
      <c r="S858" s="58">
        <f t="shared" si="58"/>
        <v>10856</v>
      </c>
      <c r="T858" s="58">
        <f>IFERROR(INDEX(怪物属性参数!AA:AA,MATCH(主线怪物!E858,怪物属性参数!Q:Q,0)),"0")</f>
        <v>0</v>
      </c>
      <c r="U858" s="58">
        <f>IFERROR(INDEX(怪物属性参数!AB:AB,MATCH(主线怪物!E858,怪物属性参数!Q:Q,0)),"999")</f>
        <v>999</v>
      </c>
      <c r="V858" s="58">
        <f>IFERROR(INDEX(怪物属性参数!AC:AC,MATCH(主线怪物!E858,怪物属性参数!Q:Q,0)),"0")</f>
        <v>0</v>
      </c>
      <c r="W858" s="58" t="str">
        <f t="shared" si="59"/>
        <v>红莲·缇娜</v>
      </c>
    </row>
    <row r="859" spans="1:23" ht="16.5" x14ac:dyDescent="0.2">
      <c r="A859" s="58">
        <f t="shared" si="60"/>
        <v>10856</v>
      </c>
      <c r="B859" s="58">
        <v>6</v>
      </c>
      <c r="C859" s="58">
        <f t="shared" si="57"/>
        <v>8</v>
      </c>
      <c r="D859" s="58" t="s">
        <v>37</v>
      </c>
      <c r="E859" s="58" t="str">
        <f>HLOOKUP(D859,主线关卡!$H:$M,MATCH(B859&amp;C859,主线关卡!$A:$A,0),FALSE)</f>
        <v>天使·缇娜</v>
      </c>
      <c r="F859" s="58">
        <f>INDEX(主线关卡!D:D,MATCH(主线怪物!B859&amp;主线怪物!C859,主线关卡!A:A,0))</f>
        <v>68</v>
      </c>
      <c r="G859" s="58">
        <f>INDEX(怪物基础属性模板!B:B,MATCH(主线怪物!$F859,怪物基础属性模板!$A:$A,0))*IFERROR(INDEX(怪物属性参数!R:R,MATCH(主线怪物!E859,怪物属性参数!Q:Q,0)),1)</f>
        <v>2032</v>
      </c>
      <c r="H859" s="58">
        <f>INDEX(怪物基础属性模板!C:C,MATCH(主线怪物!$F859,怪物基础属性模板!$A:$A,0))*IFERROR(INDEX(怪物属性参数!R:R,MATCH(主线怪物!E859,怪物属性参数!R:R,0)),1)</f>
        <v>943</v>
      </c>
      <c r="I859" s="58">
        <f>INT(INDEX(怪物基础属性模板!D:D,MATCH(主线怪物!$F859,怪物基础属性模板!$A:$A,0))*IFERROR(INDEX(怪物属性参数!R:R,MATCH(主线怪物!E859,怪物属性参数!S:S,0)),1)*INDEX(主线关卡!E:E,MATCH(主线怪物!B859&amp;主线怪物!C859,主线关卡!A:A,0)))</f>
        <v>10860</v>
      </c>
      <c r="J859" s="58">
        <v>0</v>
      </c>
      <c r="K859" s="58">
        <v>0</v>
      </c>
      <c r="L859" s="58">
        <v>0</v>
      </c>
      <c r="M859" s="58">
        <v>0</v>
      </c>
      <c r="N859" s="58">
        <v>300</v>
      </c>
      <c r="O859" s="58">
        <v>0</v>
      </c>
      <c r="P859" s="58">
        <v>0</v>
      </c>
      <c r="Q859" s="58">
        <f>IFERROR(INDEX(怪物属性参数!AD:AD,MATCH(主线怪物!E859,怪物属性参数!Q:Q,0)),IF(MOD(A859,2)=0,1303015,1301001))</f>
        <v>1303007</v>
      </c>
      <c r="R859" s="15"/>
      <c r="S859" s="58" t="str">
        <f t="shared" si="58"/>
        <v>0</v>
      </c>
      <c r="T859" s="58">
        <f>IFERROR(INDEX(怪物属性参数!AA:AA,MATCH(主线怪物!E859,怪物属性参数!Q:Q,0)),"0")</f>
        <v>6</v>
      </c>
      <c r="U859" s="58">
        <f>IFERROR(INDEX(怪物属性参数!AB:AB,MATCH(主线怪物!E859,怪物属性参数!Q:Q,0)),"999")</f>
        <v>999</v>
      </c>
      <c r="V859" s="58">
        <f>IFERROR(INDEX(怪物属性参数!AC:AC,MATCH(主线怪物!E859,怪物属性参数!Q:Q,0)),"0")</f>
        <v>1</v>
      </c>
      <c r="W859" s="58" t="str">
        <f t="shared" si="59"/>
        <v>天使·缇娜</v>
      </c>
    </row>
    <row r="860" spans="1:23" ht="16.5" x14ac:dyDescent="0.2">
      <c r="A860" s="58">
        <f t="shared" si="60"/>
        <v>10857</v>
      </c>
      <c r="B860" s="58">
        <v>6</v>
      </c>
      <c r="C860" s="58">
        <f t="shared" si="57"/>
        <v>8</v>
      </c>
      <c r="D860" s="58" t="s">
        <v>41</v>
      </c>
      <c r="E860" s="58" t="str">
        <f>HLOOKUP(D860,主线关卡!$H:$M,MATCH(B860&amp;C860,主线关卡!$A:$A,0),FALSE)</f>
        <v>吉拉</v>
      </c>
      <c r="F860" s="58">
        <f>INDEX(主线关卡!D:D,MATCH(主线怪物!B860&amp;主线怪物!C860,主线关卡!A:A,0))</f>
        <v>68</v>
      </c>
      <c r="G860" s="58">
        <f>INDEX(怪物基础属性模板!B:B,MATCH(主线怪物!$F860,怪物基础属性模板!$A:$A,0))*IFERROR(INDEX(怪物属性参数!R:R,MATCH(主线怪物!E860,怪物属性参数!Q:Q,0)),1)</f>
        <v>2032</v>
      </c>
      <c r="H860" s="58">
        <f>INDEX(怪物基础属性模板!C:C,MATCH(主线怪物!$F860,怪物基础属性模板!$A:$A,0))*IFERROR(INDEX(怪物属性参数!R:R,MATCH(主线怪物!E860,怪物属性参数!R:R,0)),1)</f>
        <v>943</v>
      </c>
      <c r="I860" s="58">
        <f>INT(INDEX(怪物基础属性模板!D:D,MATCH(主线怪物!$F860,怪物基础属性模板!$A:$A,0))*IFERROR(INDEX(怪物属性参数!R:R,MATCH(主线怪物!E860,怪物属性参数!S:S,0)),1)*INDEX(主线关卡!E:E,MATCH(主线怪物!B860&amp;主线怪物!C860,主线关卡!A:A,0)))</f>
        <v>10860</v>
      </c>
      <c r="J860" s="58">
        <v>0</v>
      </c>
      <c r="K860" s="58">
        <v>0</v>
      </c>
      <c r="L860" s="58">
        <v>0</v>
      </c>
      <c r="M860" s="58">
        <v>0</v>
      </c>
      <c r="N860" s="58">
        <v>300</v>
      </c>
      <c r="O860" s="58">
        <v>0</v>
      </c>
      <c r="P860" s="58">
        <v>0</v>
      </c>
      <c r="Q860" s="58" t="str">
        <f>IFERROR(INDEX(怪物属性参数!AD:AD,MATCH(主线怪物!E860,怪物属性参数!Q:Q,0)),IF(MOD(A860,2)=0,1303015,1301001))</f>
        <v>1301013#1302013</v>
      </c>
      <c r="R860" s="15"/>
      <c r="S860" s="58">
        <f t="shared" si="58"/>
        <v>10858</v>
      </c>
      <c r="T860" s="58">
        <f>IFERROR(INDEX(怪物属性参数!AA:AA,MATCH(主线怪物!E860,怪物属性参数!Q:Q,0)),"0")</f>
        <v>0</v>
      </c>
      <c r="U860" s="58">
        <f>IFERROR(INDEX(怪物属性参数!AB:AB,MATCH(主线怪物!E860,怪物属性参数!Q:Q,0)),"999")</f>
        <v>999</v>
      </c>
      <c r="V860" s="58">
        <f>IFERROR(INDEX(怪物属性参数!AC:AC,MATCH(主线怪物!E860,怪物属性参数!Q:Q,0)),"0")</f>
        <v>0</v>
      </c>
      <c r="W860" s="58" t="str">
        <f t="shared" si="59"/>
        <v>吉拉</v>
      </c>
    </row>
    <row r="861" spans="1:23" ht="16.5" x14ac:dyDescent="0.2">
      <c r="A861" s="58">
        <f t="shared" si="60"/>
        <v>10858</v>
      </c>
      <c r="B861" s="58">
        <v>6</v>
      </c>
      <c r="C861" s="58">
        <f t="shared" si="57"/>
        <v>8</v>
      </c>
      <c r="D861" s="58" t="s">
        <v>38</v>
      </c>
      <c r="E861" s="58" t="str">
        <f>HLOOKUP(D861,主线关卡!$H:$M,MATCH(B861&amp;C861,主线关卡!$A:$A,0),FALSE)</f>
        <v>食火蜥</v>
      </c>
      <c r="F861" s="58">
        <f>INDEX(主线关卡!D:D,MATCH(主线怪物!B861&amp;主线怪物!C861,主线关卡!A:A,0))</f>
        <v>68</v>
      </c>
      <c r="G861" s="58">
        <f>INDEX(怪物基础属性模板!B:B,MATCH(主线怪物!$F861,怪物基础属性模板!$A:$A,0))*IFERROR(INDEX(怪物属性参数!R:R,MATCH(主线怪物!E861,怪物属性参数!Q:Q,0)),1)</f>
        <v>2032</v>
      </c>
      <c r="H861" s="58">
        <f>INDEX(怪物基础属性模板!C:C,MATCH(主线怪物!$F861,怪物基础属性模板!$A:$A,0))*IFERROR(INDEX(怪物属性参数!R:R,MATCH(主线怪物!E861,怪物属性参数!R:R,0)),1)</f>
        <v>943</v>
      </c>
      <c r="I861" s="58">
        <f>INT(INDEX(怪物基础属性模板!D:D,MATCH(主线怪物!$F861,怪物基础属性模板!$A:$A,0))*IFERROR(INDEX(怪物属性参数!R:R,MATCH(主线怪物!E861,怪物属性参数!S:S,0)),1)*INDEX(主线关卡!E:E,MATCH(主线怪物!B861&amp;主线怪物!C861,主线关卡!A:A,0)))</f>
        <v>10860</v>
      </c>
      <c r="J861" s="58">
        <v>0</v>
      </c>
      <c r="K861" s="58">
        <v>0</v>
      </c>
      <c r="L861" s="58">
        <v>0</v>
      </c>
      <c r="M861" s="58">
        <v>0</v>
      </c>
      <c r="N861" s="58">
        <v>300</v>
      </c>
      <c r="O861" s="58">
        <v>0</v>
      </c>
      <c r="P861" s="58">
        <v>0</v>
      </c>
      <c r="Q861" s="58">
        <f>IFERROR(INDEX(怪物属性参数!AD:AD,MATCH(主线怪物!E861,怪物属性参数!Q:Q,0)),IF(MOD(A861,2)=0,1303015,1301001))</f>
        <v>1303019</v>
      </c>
      <c r="R861" s="15"/>
      <c r="S861" s="58" t="str">
        <f t="shared" si="58"/>
        <v>0</v>
      </c>
      <c r="T861" s="58">
        <f>IFERROR(INDEX(怪物属性参数!AA:AA,MATCH(主线怪物!E861,怪物属性参数!Q:Q,0)),"0")</f>
        <v>4</v>
      </c>
      <c r="U861" s="58">
        <f>IFERROR(INDEX(怪物属性参数!AB:AB,MATCH(主线怪物!E861,怪物属性参数!Q:Q,0)),"999")</f>
        <v>999</v>
      </c>
      <c r="V861" s="58">
        <f>IFERROR(INDEX(怪物属性参数!AC:AC,MATCH(主线怪物!E861,怪物属性参数!Q:Q,0)),"0")</f>
        <v>2</v>
      </c>
      <c r="W861" s="58" t="str">
        <f t="shared" si="59"/>
        <v>食火蜥</v>
      </c>
    </row>
    <row r="862" spans="1:23" ht="16.5" x14ac:dyDescent="0.2">
      <c r="A862" s="58">
        <f t="shared" si="60"/>
        <v>10859</v>
      </c>
      <c r="B862" s="58">
        <v>6</v>
      </c>
      <c r="C862" s="58">
        <f t="shared" si="57"/>
        <v>9</v>
      </c>
      <c r="D862" s="58" t="s">
        <v>39</v>
      </c>
      <c r="E862" s="58" t="str">
        <f>HLOOKUP(D862,主线关卡!$H:$M,MATCH(B862&amp;C862,主线关卡!$A:$A,0),FALSE)</f>
        <v/>
      </c>
      <c r="F862" s="58">
        <f>INDEX(主线关卡!D:D,MATCH(主线怪物!B862&amp;主线怪物!C862,主线关卡!A:A,0))</f>
        <v>69</v>
      </c>
      <c r="G862" s="58">
        <f>INDEX(怪物基础属性模板!B:B,MATCH(主线怪物!$F862,怪物基础属性模板!$A:$A,0))*IFERROR(INDEX(怪物属性参数!R:R,MATCH(主线怪物!E862,怪物属性参数!Q:Q,0)),1)</f>
        <v>2066</v>
      </c>
      <c r="H862" s="58">
        <f>INDEX(怪物基础属性模板!C:C,MATCH(主线怪物!$F862,怪物基础属性模板!$A:$A,0))*IFERROR(INDEX(怪物属性参数!R:R,MATCH(主线怪物!E862,怪物属性参数!R:R,0)),1)</f>
        <v>960</v>
      </c>
      <c r="I862" s="58">
        <f>INT(INDEX(怪物基础属性模板!D:D,MATCH(主线怪物!$F862,怪物基础属性模板!$A:$A,0))*IFERROR(INDEX(怪物属性参数!R:R,MATCH(主线怪物!E862,怪物属性参数!S:S,0)),1)*INDEX(主线关卡!E:E,MATCH(主线怪物!B862&amp;主线怪物!C862,主线关卡!A:A,0)))</f>
        <v>11030</v>
      </c>
      <c r="J862" s="58">
        <v>0</v>
      </c>
      <c r="K862" s="58">
        <v>0</v>
      </c>
      <c r="L862" s="58">
        <v>0</v>
      </c>
      <c r="M862" s="58">
        <v>0</v>
      </c>
      <c r="N862" s="58">
        <v>300</v>
      </c>
      <c r="O862" s="58">
        <v>0</v>
      </c>
      <c r="P862" s="58">
        <v>0</v>
      </c>
      <c r="Q862" s="58">
        <f>IFERROR(INDEX(怪物属性参数!AD:AD,MATCH(主线怪物!E862,怪物属性参数!Q:Q,0)),IF(MOD(A862,2)=0,1303015,1301001))</f>
        <v>1301001</v>
      </c>
      <c r="R862" s="15"/>
      <c r="S862" s="58" t="str">
        <f t="shared" si="58"/>
        <v>0</v>
      </c>
      <c r="T862" s="58" t="str">
        <f>IFERROR(INDEX(怪物属性参数!AA:AA,MATCH(主线怪物!E862,怪物属性参数!Q:Q,0)),"0")</f>
        <v>0</v>
      </c>
      <c r="U862" s="58" t="str">
        <f>IFERROR(INDEX(怪物属性参数!AB:AB,MATCH(主线怪物!E862,怪物属性参数!Q:Q,0)),"999")</f>
        <v>999</v>
      </c>
      <c r="V862" s="58" t="str">
        <f>IFERROR(INDEX(怪物属性参数!AC:AC,MATCH(主线怪物!E862,怪物属性参数!Q:Q,0)),"0")</f>
        <v>0</v>
      </c>
      <c r="W862" s="58" t="str">
        <f t="shared" si="59"/>
        <v>常服曹焱兵</v>
      </c>
    </row>
    <row r="863" spans="1:23" ht="16.5" x14ac:dyDescent="0.2">
      <c r="A863" s="58">
        <f t="shared" si="60"/>
        <v>10860</v>
      </c>
      <c r="B863" s="58">
        <v>6</v>
      </c>
      <c r="C863" s="58">
        <f t="shared" si="57"/>
        <v>9</v>
      </c>
      <c r="D863" s="58" t="s">
        <v>36</v>
      </c>
      <c r="E863" s="58" t="str">
        <f>HLOOKUP(D863,主线关卡!$H:$M,MATCH(B863&amp;C863,主线关卡!$A:$A,0),FALSE)</f>
        <v/>
      </c>
      <c r="F863" s="58">
        <f>INDEX(主线关卡!D:D,MATCH(主线怪物!B863&amp;主线怪物!C863,主线关卡!A:A,0))</f>
        <v>69</v>
      </c>
      <c r="G863" s="58">
        <f>INDEX(怪物基础属性模板!B:B,MATCH(主线怪物!$F863,怪物基础属性模板!$A:$A,0))*IFERROR(INDEX(怪物属性参数!R:R,MATCH(主线怪物!E863,怪物属性参数!Q:Q,0)),1)</f>
        <v>2066</v>
      </c>
      <c r="H863" s="58">
        <f>INDEX(怪物基础属性模板!C:C,MATCH(主线怪物!$F863,怪物基础属性模板!$A:$A,0))*IFERROR(INDEX(怪物属性参数!R:R,MATCH(主线怪物!E863,怪物属性参数!R:R,0)),1)</f>
        <v>960</v>
      </c>
      <c r="I863" s="58">
        <f>INT(INDEX(怪物基础属性模板!D:D,MATCH(主线怪物!$F863,怪物基础属性模板!$A:$A,0))*IFERROR(INDEX(怪物属性参数!R:R,MATCH(主线怪物!E863,怪物属性参数!S:S,0)),1)*INDEX(主线关卡!E:E,MATCH(主线怪物!B863&amp;主线怪物!C863,主线关卡!A:A,0)))</f>
        <v>11030</v>
      </c>
      <c r="J863" s="58">
        <v>0</v>
      </c>
      <c r="K863" s="58">
        <v>0</v>
      </c>
      <c r="L863" s="58">
        <v>0</v>
      </c>
      <c r="M863" s="58">
        <v>0</v>
      </c>
      <c r="N863" s="58">
        <v>300</v>
      </c>
      <c r="O863" s="58">
        <v>0</v>
      </c>
      <c r="P863" s="58">
        <v>0</v>
      </c>
      <c r="Q863" s="58">
        <f>IFERROR(INDEX(怪物属性参数!AD:AD,MATCH(主线怪物!E863,怪物属性参数!Q:Q,0)),IF(MOD(A863,2)=0,1303015,1301001))</f>
        <v>1303015</v>
      </c>
      <c r="R863" s="15"/>
      <c r="S863" s="58" t="str">
        <f t="shared" si="58"/>
        <v>0</v>
      </c>
      <c r="T863" s="58" t="str">
        <f>IFERROR(INDEX(怪物属性参数!AA:AA,MATCH(主线怪物!E863,怪物属性参数!Q:Q,0)),"0")</f>
        <v>0</v>
      </c>
      <c r="U863" s="58" t="str">
        <f>IFERROR(INDEX(怪物属性参数!AB:AB,MATCH(主线怪物!E863,怪物属性参数!Q:Q,0)),"999")</f>
        <v>999</v>
      </c>
      <c r="V863" s="58" t="str">
        <f>IFERROR(INDEX(怪物属性参数!AC:AC,MATCH(主线怪物!E863,怪物属性参数!Q:Q,0)),"0")</f>
        <v>0</v>
      </c>
      <c r="W863" s="58" t="str">
        <f t="shared" si="59"/>
        <v>于禁</v>
      </c>
    </row>
    <row r="864" spans="1:23" ht="16.5" x14ac:dyDescent="0.2">
      <c r="A864" s="58">
        <f t="shared" si="60"/>
        <v>10861</v>
      </c>
      <c r="B864" s="58">
        <v>6</v>
      </c>
      <c r="C864" s="58">
        <f t="shared" si="57"/>
        <v>9</v>
      </c>
      <c r="D864" s="58" t="s">
        <v>40</v>
      </c>
      <c r="E864" s="58" t="str">
        <f>HLOOKUP(D864,主线关卡!$H:$M,MATCH(B864&amp;C864,主线关卡!$A:$A,0),FALSE)</f>
        <v/>
      </c>
      <c r="F864" s="58">
        <f>INDEX(主线关卡!D:D,MATCH(主线怪物!B864&amp;主线怪物!C864,主线关卡!A:A,0))</f>
        <v>69</v>
      </c>
      <c r="G864" s="58">
        <f>INDEX(怪物基础属性模板!B:B,MATCH(主线怪物!$F864,怪物基础属性模板!$A:$A,0))*IFERROR(INDEX(怪物属性参数!R:R,MATCH(主线怪物!E864,怪物属性参数!Q:Q,0)),1)</f>
        <v>2066</v>
      </c>
      <c r="H864" s="58">
        <f>INDEX(怪物基础属性模板!C:C,MATCH(主线怪物!$F864,怪物基础属性模板!$A:$A,0))*IFERROR(INDEX(怪物属性参数!R:R,MATCH(主线怪物!E864,怪物属性参数!R:R,0)),1)</f>
        <v>960</v>
      </c>
      <c r="I864" s="58">
        <f>INT(INDEX(怪物基础属性模板!D:D,MATCH(主线怪物!$F864,怪物基础属性模板!$A:$A,0))*IFERROR(INDEX(怪物属性参数!R:R,MATCH(主线怪物!E864,怪物属性参数!S:S,0)),1)*INDEX(主线关卡!E:E,MATCH(主线怪物!B864&amp;主线怪物!C864,主线关卡!A:A,0)))</f>
        <v>11030</v>
      </c>
      <c r="J864" s="58">
        <v>0</v>
      </c>
      <c r="K864" s="58">
        <v>0</v>
      </c>
      <c r="L864" s="58">
        <v>0</v>
      </c>
      <c r="M864" s="58">
        <v>0</v>
      </c>
      <c r="N864" s="58">
        <v>300</v>
      </c>
      <c r="O864" s="58">
        <v>0</v>
      </c>
      <c r="P864" s="58">
        <v>0</v>
      </c>
      <c r="Q864" s="58">
        <f>IFERROR(INDEX(怪物属性参数!AD:AD,MATCH(主线怪物!E864,怪物属性参数!Q:Q,0)),IF(MOD(A864,2)=0,1303015,1301001))</f>
        <v>1301001</v>
      </c>
      <c r="R864" s="15"/>
      <c r="S864" s="58" t="str">
        <f t="shared" si="58"/>
        <v>0</v>
      </c>
      <c r="T864" s="58" t="str">
        <f>IFERROR(INDEX(怪物属性参数!AA:AA,MATCH(主线怪物!E864,怪物属性参数!Q:Q,0)),"0")</f>
        <v>0</v>
      </c>
      <c r="U864" s="58" t="str">
        <f>IFERROR(INDEX(怪物属性参数!AB:AB,MATCH(主线怪物!E864,怪物属性参数!Q:Q,0)),"999")</f>
        <v>999</v>
      </c>
      <c r="V864" s="58" t="str">
        <f>IFERROR(INDEX(怪物属性参数!AC:AC,MATCH(主线怪物!E864,怪物属性参数!Q:Q,0)),"0")</f>
        <v>0</v>
      </c>
      <c r="W864" s="58" t="str">
        <f t="shared" si="59"/>
        <v>常服曹焱兵</v>
      </c>
    </row>
    <row r="865" spans="1:23" ht="16.5" x14ac:dyDescent="0.2">
      <c r="A865" s="58">
        <f t="shared" si="60"/>
        <v>10862</v>
      </c>
      <c r="B865" s="58">
        <v>6</v>
      </c>
      <c r="C865" s="58">
        <f t="shared" si="57"/>
        <v>9</v>
      </c>
      <c r="D865" s="58" t="s">
        <v>37</v>
      </c>
      <c r="E865" s="58" t="str">
        <f>HLOOKUP(D865,主线关卡!$H:$M,MATCH(B865&amp;C865,主线关卡!$A:$A,0),FALSE)</f>
        <v/>
      </c>
      <c r="F865" s="58">
        <f>INDEX(主线关卡!D:D,MATCH(主线怪物!B865&amp;主线怪物!C865,主线关卡!A:A,0))</f>
        <v>69</v>
      </c>
      <c r="G865" s="58">
        <f>INDEX(怪物基础属性模板!B:B,MATCH(主线怪物!$F865,怪物基础属性模板!$A:$A,0))*IFERROR(INDEX(怪物属性参数!R:R,MATCH(主线怪物!E865,怪物属性参数!Q:Q,0)),1)</f>
        <v>2066</v>
      </c>
      <c r="H865" s="58">
        <f>INDEX(怪物基础属性模板!C:C,MATCH(主线怪物!$F865,怪物基础属性模板!$A:$A,0))*IFERROR(INDEX(怪物属性参数!R:R,MATCH(主线怪物!E865,怪物属性参数!R:R,0)),1)</f>
        <v>960</v>
      </c>
      <c r="I865" s="58">
        <f>INT(INDEX(怪物基础属性模板!D:D,MATCH(主线怪物!$F865,怪物基础属性模板!$A:$A,0))*IFERROR(INDEX(怪物属性参数!R:R,MATCH(主线怪物!E865,怪物属性参数!S:S,0)),1)*INDEX(主线关卡!E:E,MATCH(主线怪物!B865&amp;主线怪物!C865,主线关卡!A:A,0)))</f>
        <v>11030</v>
      </c>
      <c r="J865" s="58">
        <v>0</v>
      </c>
      <c r="K865" s="58">
        <v>0</v>
      </c>
      <c r="L865" s="58">
        <v>0</v>
      </c>
      <c r="M865" s="58">
        <v>0</v>
      </c>
      <c r="N865" s="58">
        <v>300</v>
      </c>
      <c r="O865" s="58">
        <v>0</v>
      </c>
      <c r="P865" s="58">
        <v>0</v>
      </c>
      <c r="Q865" s="58">
        <f>IFERROR(INDEX(怪物属性参数!AD:AD,MATCH(主线怪物!E865,怪物属性参数!Q:Q,0)),IF(MOD(A865,2)=0,1303015,1301001))</f>
        <v>1303015</v>
      </c>
      <c r="R865" s="15"/>
      <c r="S865" s="58" t="str">
        <f t="shared" si="58"/>
        <v>0</v>
      </c>
      <c r="T865" s="58" t="str">
        <f>IFERROR(INDEX(怪物属性参数!AA:AA,MATCH(主线怪物!E865,怪物属性参数!Q:Q,0)),"0")</f>
        <v>0</v>
      </c>
      <c r="U865" s="58" t="str">
        <f>IFERROR(INDEX(怪物属性参数!AB:AB,MATCH(主线怪物!E865,怪物属性参数!Q:Q,0)),"999")</f>
        <v>999</v>
      </c>
      <c r="V865" s="58" t="str">
        <f>IFERROR(INDEX(怪物属性参数!AC:AC,MATCH(主线怪物!E865,怪物属性参数!Q:Q,0)),"0")</f>
        <v>0</v>
      </c>
      <c r="W865" s="58" t="str">
        <f t="shared" si="59"/>
        <v>于禁</v>
      </c>
    </row>
    <row r="866" spans="1:23" ht="16.5" x14ac:dyDescent="0.2">
      <c r="A866" s="58">
        <f t="shared" si="60"/>
        <v>10863</v>
      </c>
      <c r="B866" s="58">
        <v>6</v>
      </c>
      <c r="C866" s="58">
        <f t="shared" si="57"/>
        <v>9</v>
      </c>
      <c r="D866" s="58" t="s">
        <v>41</v>
      </c>
      <c r="E866" s="58" t="str">
        <f>HLOOKUP(D866,主线关卡!$H:$M,MATCH(B866&amp;C866,主线关卡!$A:$A,0),FALSE)</f>
        <v/>
      </c>
      <c r="F866" s="58">
        <f>INDEX(主线关卡!D:D,MATCH(主线怪物!B866&amp;主线怪物!C866,主线关卡!A:A,0))</f>
        <v>69</v>
      </c>
      <c r="G866" s="58">
        <f>INDEX(怪物基础属性模板!B:B,MATCH(主线怪物!$F866,怪物基础属性模板!$A:$A,0))*IFERROR(INDEX(怪物属性参数!R:R,MATCH(主线怪物!E866,怪物属性参数!Q:Q,0)),1)</f>
        <v>2066</v>
      </c>
      <c r="H866" s="58">
        <f>INDEX(怪物基础属性模板!C:C,MATCH(主线怪物!$F866,怪物基础属性模板!$A:$A,0))*IFERROR(INDEX(怪物属性参数!R:R,MATCH(主线怪物!E866,怪物属性参数!R:R,0)),1)</f>
        <v>960</v>
      </c>
      <c r="I866" s="58">
        <f>INT(INDEX(怪物基础属性模板!D:D,MATCH(主线怪物!$F866,怪物基础属性模板!$A:$A,0))*IFERROR(INDEX(怪物属性参数!R:R,MATCH(主线怪物!E866,怪物属性参数!S:S,0)),1)*INDEX(主线关卡!E:E,MATCH(主线怪物!B866&amp;主线怪物!C866,主线关卡!A:A,0)))</f>
        <v>11030</v>
      </c>
      <c r="J866" s="58">
        <v>0</v>
      </c>
      <c r="K866" s="58">
        <v>0</v>
      </c>
      <c r="L866" s="58">
        <v>0</v>
      </c>
      <c r="M866" s="58">
        <v>0</v>
      </c>
      <c r="N866" s="58">
        <v>300</v>
      </c>
      <c r="O866" s="58">
        <v>0</v>
      </c>
      <c r="P866" s="58">
        <v>0</v>
      </c>
      <c r="Q866" s="58">
        <f>IFERROR(INDEX(怪物属性参数!AD:AD,MATCH(主线怪物!E866,怪物属性参数!Q:Q,0)),IF(MOD(A866,2)=0,1303015,1301001))</f>
        <v>1301001</v>
      </c>
      <c r="R866" s="15"/>
      <c r="S866" s="58" t="str">
        <f t="shared" si="58"/>
        <v>0</v>
      </c>
      <c r="T866" s="58" t="str">
        <f>IFERROR(INDEX(怪物属性参数!AA:AA,MATCH(主线怪物!E866,怪物属性参数!Q:Q,0)),"0")</f>
        <v>0</v>
      </c>
      <c r="U866" s="58" t="str">
        <f>IFERROR(INDEX(怪物属性参数!AB:AB,MATCH(主线怪物!E866,怪物属性参数!Q:Q,0)),"999")</f>
        <v>999</v>
      </c>
      <c r="V866" s="58" t="str">
        <f>IFERROR(INDEX(怪物属性参数!AC:AC,MATCH(主线怪物!E866,怪物属性参数!Q:Q,0)),"0")</f>
        <v>0</v>
      </c>
      <c r="W866" s="58" t="str">
        <f t="shared" si="59"/>
        <v>常服曹焱兵</v>
      </c>
    </row>
    <row r="867" spans="1:23" ht="16.5" x14ac:dyDescent="0.2">
      <c r="A867" s="58">
        <f t="shared" si="60"/>
        <v>10864</v>
      </c>
      <c r="B867" s="58">
        <v>6</v>
      </c>
      <c r="C867" s="58">
        <f t="shared" si="57"/>
        <v>9</v>
      </c>
      <c r="D867" s="58" t="s">
        <v>38</v>
      </c>
      <c r="E867" s="58" t="str">
        <f>HLOOKUP(D867,主线关卡!$H:$M,MATCH(B867&amp;C867,主线关卡!$A:$A,0),FALSE)</f>
        <v/>
      </c>
      <c r="F867" s="58">
        <f>INDEX(主线关卡!D:D,MATCH(主线怪物!B867&amp;主线怪物!C867,主线关卡!A:A,0))</f>
        <v>69</v>
      </c>
      <c r="G867" s="58">
        <f>INDEX(怪物基础属性模板!B:B,MATCH(主线怪物!$F867,怪物基础属性模板!$A:$A,0))*IFERROR(INDEX(怪物属性参数!R:R,MATCH(主线怪物!E867,怪物属性参数!Q:Q,0)),1)</f>
        <v>2066</v>
      </c>
      <c r="H867" s="58">
        <f>INDEX(怪物基础属性模板!C:C,MATCH(主线怪物!$F867,怪物基础属性模板!$A:$A,0))*IFERROR(INDEX(怪物属性参数!R:R,MATCH(主线怪物!E867,怪物属性参数!R:R,0)),1)</f>
        <v>960</v>
      </c>
      <c r="I867" s="58">
        <f>INT(INDEX(怪物基础属性模板!D:D,MATCH(主线怪物!$F867,怪物基础属性模板!$A:$A,0))*IFERROR(INDEX(怪物属性参数!R:R,MATCH(主线怪物!E867,怪物属性参数!S:S,0)),1)*INDEX(主线关卡!E:E,MATCH(主线怪物!B867&amp;主线怪物!C867,主线关卡!A:A,0)))</f>
        <v>11030</v>
      </c>
      <c r="J867" s="58">
        <v>0</v>
      </c>
      <c r="K867" s="58">
        <v>0</v>
      </c>
      <c r="L867" s="58">
        <v>0</v>
      </c>
      <c r="M867" s="58">
        <v>0</v>
      </c>
      <c r="N867" s="58">
        <v>300</v>
      </c>
      <c r="O867" s="58">
        <v>0</v>
      </c>
      <c r="P867" s="58">
        <v>0</v>
      </c>
      <c r="Q867" s="58">
        <f>IFERROR(INDEX(怪物属性参数!AD:AD,MATCH(主线怪物!E867,怪物属性参数!Q:Q,0)),IF(MOD(A867,2)=0,1303015,1301001))</f>
        <v>1303015</v>
      </c>
      <c r="R867" s="15"/>
      <c r="S867" s="58" t="str">
        <f t="shared" si="58"/>
        <v>0</v>
      </c>
      <c r="T867" s="58" t="str">
        <f>IFERROR(INDEX(怪物属性参数!AA:AA,MATCH(主线怪物!E867,怪物属性参数!Q:Q,0)),"0")</f>
        <v>0</v>
      </c>
      <c r="U867" s="58" t="str">
        <f>IFERROR(INDEX(怪物属性参数!AB:AB,MATCH(主线怪物!E867,怪物属性参数!Q:Q,0)),"999")</f>
        <v>999</v>
      </c>
      <c r="V867" s="58" t="str">
        <f>IFERROR(INDEX(怪物属性参数!AC:AC,MATCH(主线怪物!E867,怪物属性参数!Q:Q,0)),"0")</f>
        <v>0</v>
      </c>
      <c r="W867" s="58" t="str">
        <f t="shared" si="59"/>
        <v>于禁</v>
      </c>
    </row>
    <row r="868" spans="1:23" ht="16.5" x14ac:dyDescent="0.2">
      <c r="A868" s="58">
        <f t="shared" si="60"/>
        <v>10865</v>
      </c>
      <c r="B868" s="58">
        <v>6</v>
      </c>
      <c r="C868" s="58">
        <f t="shared" si="57"/>
        <v>10</v>
      </c>
      <c r="D868" s="58" t="s">
        <v>39</v>
      </c>
      <c r="E868" s="58" t="str">
        <f>HLOOKUP(D868,主线关卡!$H:$M,MATCH(B868&amp;C868,主线关卡!$A:$A,0),FALSE)</f>
        <v>战斗夏玲</v>
      </c>
      <c r="F868" s="58">
        <f>INDEX(主线关卡!D:D,MATCH(主线怪物!B868&amp;主线怪物!C868,主线关卡!A:A,0))</f>
        <v>70</v>
      </c>
      <c r="G868" s="58">
        <f>INDEX(怪物基础属性模板!B:B,MATCH(主线怪物!$F868,怪物基础属性模板!$A:$A,0))*IFERROR(INDEX(怪物属性参数!R:R,MATCH(主线怪物!E868,怪物属性参数!Q:Q,0)),1)</f>
        <v>2100</v>
      </c>
      <c r="H868" s="58">
        <f>INDEX(怪物基础属性模板!C:C,MATCH(主线怪物!$F868,怪物基础属性模板!$A:$A,0))*IFERROR(INDEX(怪物属性参数!R:R,MATCH(主线怪物!E868,怪物属性参数!R:R,0)),1)</f>
        <v>977</v>
      </c>
      <c r="I868" s="58">
        <f>INT(INDEX(怪物基础属性模板!D:D,MATCH(主线怪物!$F868,怪物基础属性模板!$A:$A,0))*IFERROR(INDEX(怪物属性参数!R:R,MATCH(主线怪物!E868,怪物属性参数!S:S,0)),1)*INDEX(主线关卡!E:E,MATCH(主线怪物!B868&amp;主线怪物!C868,主线关卡!A:A,0)))</f>
        <v>11200</v>
      </c>
      <c r="J868" s="58">
        <v>0</v>
      </c>
      <c r="K868" s="58">
        <v>0</v>
      </c>
      <c r="L868" s="58">
        <v>0</v>
      </c>
      <c r="M868" s="58">
        <v>0</v>
      </c>
      <c r="N868" s="58">
        <v>300</v>
      </c>
      <c r="O868" s="58">
        <v>0</v>
      </c>
      <c r="P868" s="58">
        <v>0</v>
      </c>
      <c r="Q868" s="58" t="str">
        <f>IFERROR(INDEX(怪物属性参数!AD:AD,MATCH(主线怪物!E868,怪物属性参数!Q:Q,0)),IF(MOD(A868,2)=0,1303015,1301001))</f>
        <v>1301003#1302003</v>
      </c>
      <c r="R868" s="15"/>
      <c r="S868" s="58">
        <f t="shared" si="58"/>
        <v>10866</v>
      </c>
      <c r="T868" s="58">
        <f>IFERROR(INDEX(怪物属性参数!AA:AA,MATCH(主线怪物!E868,怪物属性参数!Q:Q,0)),"0")</f>
        <v>0</v>
      </c>
      <c r="U868" s="58">
        <f>IFERROR(INDEX(怪物属性参数!AB:AB,MATCH(主线怪物!E868,怪物属性参数!Q:Q,0)),"999")</f>
        <v>999</v>
      </c>
      <c r="V868" s="58">
        <f>IFERROR(INDEX(怪物属性参数!AC:AC,MATCH(主线怪物!E868,怪物属性参数!Q:Q,0)),"0")</f>
        <v>0</v>
      </c>
      <c r="W868" s="58" t="str">
        <f t="shared" si="59"/>
        <v>战斗夏玲</v>
      </c>
    </row>
    <row r="869" spans="1:23" ht="16.5" x14ac:dyDescent="0.2">
      <c r="A869" s="58">
        <f t="shared" si="60"/>
        <v>10866</v>
      </c>
      <c r="B869" s="58">
        <v>6</v>
      </c>
      <c r="C869" s="58">
        <f t="shared" si="57"/>
        <v>10</v>
      </c>
      <c r="D869" s="58" t="s">
        <v>36</v>
      </c>
      <c r="E869" s="58" t="str">
        <f>HLOOKUP(D869,主线关卡!$H:$M,MATCH(B869&amp;C869,主线关卡!$A:$A,0),FALSE)</f>
        <v>李轩辕</v>
      </c>
      <c r="F869" s="58">
        <f>INDEX(主线关卡!D:D,MATCH(主线怪物!B869&amp;主线怪物!C869,主线关卡!A:A,0))</f>
        <v>70</v>
      </c>
      <c r="G869" s="58">
        <f>INDEX(怪物基础属性模板!B:B,MATCH(主线怪物!$F869,怪物基础属性模板!$A:$A,0))*IFERROR(INDEX(怪物属性参数!R:R,MATCH(主线怪物!E869,怪物属性参数!Q:Q,0)),1)</f>
        <v>2100</v>
      </c>
      <c r="H869" s="58">
        <f>INDEX(怪物基础属性模板!C:C,MATCH(主线怪物!$F869,怪物基础属性模板!$A:$A,0))*IFERROR(INDEX(怪物属性参数!R:R,MATCH(主线怪物!E869,怪物属性参数!R:R,0)),1)</f>
        <v>977</v>
      </c>
      <c r="I869" s="58">
        <f>INT(INDEX(怪物基础属性模板!D:D,MATCH(主线怪物!$F869,怪物基础属性模板!$A:$A,0))*IFERROR(INDEX(怪物属性参数!R:R,MATCH(主线怪物!E869,怪物属性参数!S:S,0)),1)*INDEX(主线关卡!E:E,MATCH(主线怪物!B869&amp;主线怪物!C869,主线关卡!A:A,0)))</f>
        <v>11200</v>
      </c>
      <c r="J869" s="58">
        <v>0</v>
      </c>
      <c r="K869" s="58">
        <v>0</v>
      </c>
      <c r="L869" s="58">
        <v>0</v>
      </c>
      <c r="M869" s="58">
        <v>0</v>
      </c>
      <c r="N869" s="58">
        <v>300</v>
      </c>
      <c r="O869" s="58">
        <v>0</v>
      </c>
      <c r="P869" s="58">
        <v>0</v>
      </c>
      <c r="Q869" s="58">
        <f>IFERROR(INDEX(怪物属性参数!AD:AD,MATCH(主线怪物!E869,怪物属性参数!Q:Q,0)),IF(MOD(A869,2)=0,1303015,1301001))</f>
        <v>1303005</v>
      </c>
      <c r="R869" s="15"/>
      <c r="S869" s="58" t="str">
        <f t="shared" si="58"/>
        <v>0</v>
      </c>
      <c r="T869" s="58">
        <f>IFERROR(INDEX(怪物属性参数!AA:AA,MATCH(主线怪物!E869,怪物属性参数!Q:Q,0)),"0")</f>
        <v>2</v>
      </c>
      <c r="U869" s="58">
        <f>IFERROR(INDEX(怪物属性参数!AB:AB,MATCH(主线怪物!E869,怪物属性参数!Q:Q,0)),"999")</f>
        <v>999</v>
      </c>
      <c r="V869" s="58">
        <f>IFERROR(INDEX(怪物属性参数!AC:AC,MATCH(主线怪物!E869,怪物属性参数!Q:Q,0)),"0")</f>
        <v>3</v>
      </c>
      <c r="W869" s="58" t="str">
        <f t="shared" si="59"/>
        <v>李轩辕</v>
      </c>
    </row>
    <row r="870" spans="1:23" ht="16.5" x14ac:dyDescent="0.2">
      <c r="A870" s="58">
        <f t="shared" si="60"/>
        <v>10867</v>
      </c>
      <c r="B870" s="58">
        <v>6</v>
      </c>
      <c r="C870" s="58">
        <f t="shared" si="57"/>
        <v>10</v>
      </c>
      <c r="D870" s="58" t="s">
        <v>40</v>
      </c>
      <c r="E870" s="58" t="str">
        <f>HLOOKUP(D870,主线关卡!$H:$M,MATCH(B870&amp;C870,主线关卡!$A:$A,0),FALSE)</f>
        <v>黑尔·坎普</v>
      </c>
      <c r="F870" s="58">
        <f>INDEX(主线关卡!D:D,MATCH(主线怪物!B870&amp;主线怪物!C870,主线关卡!A:A,0))</f>
        <v>70</v>
      </c>
      <c r="G870" s="58">
        <f>INDEX(怪物基础属性模板!B:B,MATCH(主线怪物!$F870,怪物基础属性模板!$A:$A,0))*IFERROR(INDEX(怪物属性参数!R:R,MATCH(主线怪物!E870,怪物属性参数!Q:Q,0)),1)</f>
        <v>2100</v>
      </c>
      <c r="H870" s="58">
        <f>INDEX(怪物基础属性模板!C:C,MATCH(主线怪物!$F870,怪物基础属性模板!$A:$A,0))*IFERROR(INDEX(怪物属性参数!R:R,MATCH(主线怪物!E870,怪物属性参数!R:R,0)),1)</f>
        <v>977</v>
      </c>
      <c r="I870" s="58">
        <f>INT(INDEX(怪物基础属性模板!D:D,MATCH(主线怪物!$F870,怪物基础属性模板!$A:$A,0))*IFERROR(INDEX(怪物属性参数!R:R,MATCH(主线怪物!E870,怪物属性参数!S:S,0)),1)*INDEX(主线关卡!E:E,MATCH(主线怪物!B870&amp;主线怪物!C870,主线关卡!A:A,0)))</f>
        <v>11200</v>
      </c>
      <c r="J870" s="58">
        <v>0</v>
      </c>
      <c r="K870" s="58">
        <v>0</v>
      </c>
      <c r="L870" s="58">
        <v>0</v>
      </c>
      <c r="M870" s="58">
        <v>0</v>
      </c>
      <c r="N870" s="58">
        <v>300</v>
      </c>
      <c r="O870" s="58">
        <v>0</v>
      </c>
      <c r="P870" s="58">
        <v>0</v>
      </c>
      <c r="Q870" s="58" t="str">
        <f>IFERROR(INDEX(怪物属性参数!AD:AD,MATCH(主线怪物!E870,怪物属性参数!Q:Q,0)),IF(MOD(A870,2)=0,1303015,1301001))</f>
        <v>1301008#1302008</v>
      </c>
      <c r="R870" s="15"/>
      <c r="S870" s="58">
        <f t="shared" si="58"/>
        <v>10868</v>
      </c>
      <c r="T870" s="58">
        <f>IFERROR(INDEX(怪物属性参数!AA:AA,MATCH(主线怪物!E870,怪物属性参数!Q:Q,0)),"0")</f>
        <v>0</v>
      </c>
      <c r="U870" s="58">
        <f>IFERROR(INDEX(怪物属性参数!AB:AB,MATCH(主线怪物!E870,怪物属性参数!Q:Q,0)),"999")</f>
        <v>999</v>
      </c>
      <c r="V870" s="58">
        <f>IFERROR(INDEX(怪物属性参数!AC:AC,MATCH(主线怪物!E870,怪物属性参数!Q:Q,0)),"0")</f>
        <v>0</v>
      </c>
      <c r="W870" s="58" t="str">
        <f t="shared" si="59"/>
        <v>黑尔·坎普</v>
      </c>
    </row>
    <row r="871" spans="1:23" ht="16.5" x14ac:dyDescent="0.2">
      <c r="A871" s="58">
        <f t="shared" si="60"/>
        <v>10868</v>
      </c>
      <c r="B871" s="58">
        <v>6</v>
      </c>
      <c r="C871" s="58">
        <f t="shared" si="57"/>
        <v>10</v>
      </c>
      <c r="D871" s="58" t="s">
        <v>37</v>
      </c>
      <c r="E871" s="58" t="str">
        <f>HLOOKUP(D871,主线关卡!$H:$M,MATCH(B871&amp;C871,主线关卡!$A:$A,0),FALSE)</f>
        <v>塞伯罗斯</v>
      </c>
      <c r="F871" s="58">
        <f>INDEX(主线关卡!D:D,MATCH(主线怪物!B871&amp;主线怪物!C871,主线关卡!A:A,0))</f>
        <v>70</v>
      </c>
      <c r="G871" s="58">
        <f>INDEX(怪物基础属性模板!B:B,MATCH(主线怪物!$F871,怪物基础属性模板!$A:$A,0))*IFERROR(INDEX(怪物属性参数!R:R,MATCH(主线怪物!E871,怪物属性参数!Q:Q,0)),1)</f>
        <v>2100</v>
      </c>
      <c r="H871" s="58">
        <f>INDEX(怪物基础属性模板!C:C,MATCH(主线怪物!$F871,怪物基础属性模板!$A:$A,0))*IFERROR(INDEX(怪物属性参数!R:R,MATCH(主线怪物!E871,怪物属性参数!R:R,0)),1)</f>
        <v>977</v>
      </c>
      <c r="I871" s="58">
        <f>INT(INDEX(怪物基础属性模板!D:D,MATCH(主线怪物!$F871,怪物基础属性模板!$A:$A,0))*IFERROR(INDEX(怪物属性参数!R:R,MATCH(主线怪物!E871,怪物属性参数!S:S,0)),1)*INDEX(主线关卡!E:E,MATCH(主线怪物!B871&amp;主线怪物!C871,主线关卡!A:A,0)))</f>
        <v>11200</v>
      </c>
      <c r="J871" s="58">
        <v>0</v>
      </c>
      <c r="K871" s="58">
        <v>0</v>
      </c>
      <c r="L871" s="58">
        <v>0</v>
      </c>
      <c r="M871" s="58">
        <v>0</v>
      </c>
      <c r="N871" s="58">
        <v>300</v>
      </c>
      <c r="O871" s="58">
        <v>0</v>
      </c>
      <c r="P871" s="58">
        <v>0</v>
      </c>
      <c r="Q871" s="58">
        <f>IFERROR(INDEX(怪物属性参数!AD:AD,MATCH(主线怪物!E871,怪物属性参数!Q:Q,0)),IF(MOD(A871,2)=0,1303015,1301001))</f>
        <v>1303013</v>
      </c>
      <c r="R871" s="15"/>
      <c r="S871" s="58" t="str">
        <f t="shared" si="58"/>
        <v>0</v>
      </c>
      <c r="T871" s="58">
        <f>IFERROR(INDEX(怪物属性参数!AA:AA,MATCH(主线怪物!E871,怪物属性参数!Q:Q,0)),"0")</f>
        <v>6</v>
      </c>
      <c r="U871" s="58">
        <f>IFERROR(INDEX(怪物属性参数!AB:AB,MATCH(主线怪物!E871,怪物属性参数!Q:Q,0)),"999")</f>
        <v>999</v>
      </c>
      <c r="V871" s="58">
        <f>IFERROR(INDEX(怪物属性参数!AC:AC,MATCH(主线怪物!E871,怪物属性参数!Q:Q,0)),"0")</f>
        <v>2</v>
      </c>
      <c r="W871" s="58" t="str">
        <f t="shared" si="59"/>
        <v>塞伯罗斯</v>
      </c>
    </row>
    <row r="872" spans="1:23" ht="16.5" x14ac:dyDescent="0.2">
      <c r="A872" s="58">
        <f t="shared" si="60"/>
        <v>10869</v>
      </c>
      <c r="B872" s="58">
        <v>6</v>
      </c>
      <c r="C872" s="58">
        <f t="shared" si="57"/>
        <v>10</v>
      </c>
      <c r="D872" s="58" t="s">
        <v>41</v>
      </c>
      <c r="E872" s="58" t="str">
        <f>HLOOKUP(D872,主线关卡!$H:$M,MATCH(B872&amp;C872,主线关卡!$A:$A,0),FALSE)</f>
        <v>战斗曹焱兵</v>
      </c>
      <c r="F872" s="58">
        <f>INDEX(主线关卡!D:D,MATCH(主线怪物!B872&amp;主线怪物!C872,主线关卡!A:A,0))</f>
        <v>70</v>
      </c>
      <c r="G872" s="58">
        <f>INDEX(怪物基础属性模板!B:B,MATCH(主线怪物!$F872,怪物基础属性模板!$A:$A,0))*IFERROR(INDEX(怪物属性参数!R:R,MATCH(主线怪物!E872,怪物属性参数!Q:Q,0)),1)</f>
        <v>2100</v>
      </c>
      <c r="H872" s="58">
        <f>INDEX(怪物基础属性模板!C:C,MATCH(主线怪物!$F872,怪物基础属性模板!$A:$A,0))*IFERROR(INDEX(怪物属性参数!R:R,MATCH(主线怪物!E872,怪物属性参数!R:R,0)),1)</f>
        <v>977</v>
      </c>
      <c r="I872" s="58">
        <f>INT(INDEX(怪物基础属性模板!D:D,MATCH(主线怪物!$F872,怪物基础属性模板!$A:$A,0))*IFERROR(INDEX(怪物属性参数!R:R,MATCH(主线怪物!E872,怪物属性参数!S:S,0)),1)*INDEX(主线关卡!E:E,MATCH(主线怪物!B872&amp;主线怪物!C872,主线关卡!A:A,0)))</f>
        <v>11200</v>
      </c>
      <c r="J872" s="58">
        <v>0</v>
      </c>
      <c r="K872" s="58">
        <v>0</v>
      </c>
      <c r="L872" s="58">
        <v>0</v>
      </c>
      <c r="M872" s="58">
        <v>0</v>
      </c>
      <c r="N872" s="58">
        <v>300</v>
      </c>
      <c r="O872" s="58">
        <v>0</v>
      </c>
      <c r="P872" s="58">
        <v>0</v>
      </c>
      <c r="Q872" s="58" t="str">
        <f>IFERROR(INDEX(怪物属性参数!AD:AD,MATCH(主线怪物!E872,怪物属性参数!Q:Q,0)),IF(MOD(A872,2)=0,1303015,1301001))</f>
        <v>1301007#1302007</v>
      </c>
      <c r="R872" s="15"/>
      <c r="S872" s="58">
        <f t="shared" si="58"/>
        <v>10870</v>
      </c>
      <c r="T872" s="58">
        <f>IFERROR(INDEX(怪物属性参数!AA:AA,MATCH(主线怪物!E872,怪物属性参数!Q:Q,0)),"0")</f>
        <v>0</v>
      </c>
      <c r="U872" s="58">
        <f>IFERROR(INDEX(怪物属性参数!AB:AB,MATCH(主线怪物!E872,怪物属性参数!Q:Q,0)),"999")</f>
        <v>999</v>
      </c>
      <c r="V872" s="58">
        <f>IFERROR(INDEX(怪物属性参数!AC:AC,MATCH(主线怪物!E872,怪物属性参数!Q:Q,0)),"0")</f>
        <v>0</v>
      </c>
      <c r="W872" s="58" t="str">
        <f t="shared" si="59"/>
        <v>战斗曹焱兵</v>
      </c>
    </row>
    <row r="873" spans="1:23" ht="16.5" x14ac:dyDescent="0.2">
      <c r="A873" s="58">
        <f t="shared" si="60"/>
        <v>10870</v>
      </c>
      <c r="B873" s="58">
        <v>6</v>
      </c>
      <c r="C873" s="58">
        <f t="shared" si="57"/>
        <v>10</v>
      </c>
      <c r="D873" s="58" t="s">
        <v>38</v>
      </c>
      <c r="E873" s="58" t="str">
        <f>HLOOKUP(D873,主线关卡!$H:$M,MATCH(B873&amp;C873,主线关卡!$A:$A,0),FALSE)</f>
        <v>徐晃</v>
      </c>
      <c r="F873" s="58">
        <f>INDEX(主线关卡!D:D,MATCH(主线怪物!B873&amp;主线怪物!C873,主线关卡!A:A,0))</f>
        <v>70</v>
      </c>
      <c r="G873" s="58">
        <f>INDEX(怪物基础属性模板!B:B,MATCH(主线怪物!$F873,怪物基础属性模板!$A:$A,0))*IFERROR(INDEX(怪物属性参数!R:R,MATCH(主线怪物!E873,怪物属性参数!Q:Q,0)),1)</f>
        <v>2100</v>
      </c>
      <c r="H873" s="58">
        <f>INDEX(怪物基础属性模板!C:C,MATCH(主线怪物!$F873,怪物基础属性模板!$A:$A,0))*IFERROR(INDEX(怪物属性参数!R:R,MATCH(主线怪物!E873,怪物属性参数!R:R,0)),1)</f>
        <v>977</v>
      </c>
      <c r="I873" s="58">
        <f>INT(INDEX(怪物基础属性模板!D:D,MATCH(主线怪物!$F873,怪物基础属性模板!$A:$A,0))*IFERROR(INDEX(怪物属性参数!R:R,MATCH(主线怪物!E873,怪物属性参数!S:S,0)),1)*INDEX(主线关卡!E:E,MATCH(主线怪物!B873&amp;主线怪物!C873,主线关卡!A:A,0)))</f>
        <v>11200</v>
      </c>
      <c r="J873" s="58">
        <v>0</v>
      </c>
      <c r="K873" s="58">
        <v>0</v>
      </c>
      <c r="L873" s="58">
        <v>0</v>
      </c>
      <c r="M873" s="58">
        <v>0</v>
      </c>
      <c r="N873" s="58">
        <v>300</v>
      </c>
      <c r="O873" s="58">
        <v>0</v>
      </c>
      <c r="P873" s="58">
        <v>0</v>
      </c>
      <c r="Q873" s="58">
        <f>IFERROR(INDEX(怪物属性参数!AD:AD,MATCH(主线怪物!E873,怪物属性参数!Q:Q,0)),IF(MOD(A873,2)=0,1303015,1301001))</f>
        <v>1303009</v>
      </c>
      <c r="R873" s="15"/>
      <c r="S873" s="58" t="str">
        <f t="shared" si="58"/>
        <v>0</v>
      </c>
      <c r="T873" s="58">
        <f>IFERROR(INDEX(怪物属性参数!AA:AA,MATCH(主线怪物!E873,怪物属性参数!Q:Q,0)),"0")</f>
        <v>4</v>
      </c>
      <c r="U873" s="58">
        <f>IFERROR(INDEX(怪物属性参数!AB:AB,MATCH(主线怪物!E873,怪物属性参数!Q:Q,0)),"999")</f>
        <v>999</v>
      </c>
      <c r="V873" s="58">
        <f>IFERROR(INDEX(怪物属性参数!AC:AC,MATCH(主线怪物!E873,怪物属性参数!Q:Q,0)),"0")</f>
        <v>2</v>
      </c>
      <c r="W873" s="58" t="str">
        <f t="shared" si="59"/>
        <v>徐晃</v>
      </c>
    </row>
    <row r="874" spans="1:23" ht="16.5" x14ac:dyDescent="0.2">
      <c r="A874" s="58">
        <f t="shared" si="60"/>
        <v>10871</v>
      </c>
      <c r="B874" s="58">
        <v>6</v>
      </c>
      <c r="C874" s="58">
        <f t="shared" si="57"/>
        <v>11</v>
      </c>
      <c r="D874" s="58" t="s">
        <v>39</v>
      </c>
      <c r="E874" s="58" t="str">
        <f>HLOOKUP(D874,主线关卡!$H:$M,MATCH(B874&amp;C874,主线关卡!$A:$A,0),FALSE)</f>
        <v>常服曹焱兵</v>
      </c>
      <c r="F874" s="58">
        <f>INDEX(主线关卡!D:D,MATCH(主线怪物!B874&amp;主线怪物!C874,主线关卡!A:A,0))</f>
        <v>71</v>
      </c>
      <c r="G874" s="58">
        <f>INDEX(怪物基础属性模板!B:B,MATCH(主线怪物!$F874,怪物基础属性模板!$A:$A,0))*IFERROR(INDEX(怪物属性参数!R:R,MATCH(主线怪物!E874,怪物属性参数!Q:Q,0)),1)</f>
        <v>2140</v>
      </c>
      <c r="H874" s="58">
        <f>INDEX(怪物基础属性模板!C:C,MATCH(主线怪物!$F874,怪物基础属性模板!$A:$A,0))*IFERROR(INDEX(怪物属性参数!R:R,MATCH(主线怪物!E874,怪物属性参数!R:R,0)),1)</f>
        <v>997</v>
      </c>
      <c r="I874" s="58">
        <f>INT(INDEX(怪物基础属性模板!D:D,MATCH(主线怪物!$F874,怪物基础属性模板!$A:$A,0))*IFERROR(INDEX(怪物属性参数!R:R,MATCH(主线怪物!E874,怪物属性参数!S:S,0)),1)*INDEX(主线关卡!E:E,MATCH(主线怪物!B874&amp;主线怪物!C874,主线关卡!A:A,0)))</f>
        <v>11400</v>
      </c>
      <c r="J874" s="58">
        <v>0</v>
      </c>
      <c r="K874" s="58">
        <v>0</v>
      </c>
      <c r="L874" s="58">
        <v>0</v>
      </c>
      <c r="M874" s="58">
        <v>0</v>
      </c>
      <c r="N874" s="58">
        <v>300</v>
      </c>
      <c r="O874" s="58">
        <v>0</v>
      </c>
      <c r="P874" s="58">
        <v>0</v>
      </c>
      <c r="Q874" s="58" t="str">
        <f>IFERROR(INDEX(怪物属性参数!AD:AD,MATCH(主线怪物!E874,怪物属性参数!Q:Q,0)),IF(MOD(A874,2)=0,1303015,1301001))</f>
        <v>1301001#1302001</v>
      </c>
      <c r="R874" s="15"/>
      <c r="S874" s="58">
        <f t="shared" si="58"/>
        <v>10872</v>
      </c>
      <c r="T874" s="58">
        <f>IFERROR(INDEX(怪物属性参数!AA:AA,MATCH(主线怪物!E874,怪物属性参数!Q:Q,0)),"0")</f>
        <v>0</v>
      </c>
      <c r="U874" s="58">
        <f>IFERROR(INDEX(怪物属性参数!AB:AB,MATCH(主线怪物!E874,怪物属性参数!Q:Q,0)),"999")</f>
        <v>999</v>
      </c>
      <c r="V874" s="58">
        <f>IFERROR(INDEX(怪物属性参数!AC:AC,MATCH(主线怪物!E874,怪物属性参数!Q:Q,0)),"0")</f>
        <v>0</v>
      </c>
      <c r="W874" s="58" t="str">
        <f t="shared" si="59"/>
        <v>常服曹焱兵</v>
      </c>
    </row>
    <row r="875" spans="1:23" ht="16.5" x14ac:dyDescent="0.2">
      <c r="A875" s="58">
        <f t="shared" si="60"/>
        <v>10872</v>
      </c>
      <c r="B875" s="58">
        <v>6</v>
      </c>
      <c r="C875" s="58">
        <f t="shared" si="57"/>
        <v>11</v>
      </c>
      <c r="D875" s="58" t="s">
        <v>36</v>
      </c>
      <c r="E875" s="58" t="str">
        <f>HLOOKUP(D875,主线关卡!$H:$M,MATCH(B875&amp;C875,主线关卡!$A:$A,0),FALSE)</f>
        <v>张郃</v>
      </c>
      <c r="F875" s="58">
        <f>INDEX(主线关卡!D:D,MATCH(主线怪物!B875&amp;主线怪物!C875,主线关卡!A:A,0))</f>
        <v>71</v>
      </c>
      <c r="G875" s="58">
        <f>INDEX(怪物基础属性模板!B:B,MATCH(主线怪物!$F875,怪物基础属性模板!$A:$A,0))*IFERROR(INDEX(怪物属性参数!R:R,MATCH(主线怪物!E875,怪物属性参数!Q:Q,0)),1)</f>
        <v>2140</v>
      </c>
      <c r="H875" s="58">
        <f>INDEX(怪物基础属性模板!C:C,MATCH(主线怪物!$F875,怪物基础属性模板!$A:$A,0))*IFERROR(INDEX(怪物属性参数!R:R,MATCH(主线怪物!E875,怪物属性参数!R:R,0)),1)</f>
        <v>997</v>
      </c>
      <c r="I875" s="58">
        <f>INT(INDEX(怪物基础属性模板!D:D,MATCH(主线怪物!$F875,怪物基础属性模板!$A:$A,0))*IFERROR(INDEX(怪物属性参数!R:R,MATCH(主线怪物!E875,怪物属性参数!S:S,0)),1)*INDEX(主线关卡!E:E,MATCH(主线怪物!B875&amp;主线怪物!C875,主线关卡!A:A,0)))</f>
        <v>11400</v>
      </c>
      <c r="J875" s="58">
        <v>0</v>
      </c>
      <c r="K875" s="58">
        <v>0</v>
      </c>
      <c r="L875" s="58">
        <v>0</v>
      </c>
      <c r="M875" s="58">
        <v>0</v>
      </c>
      <c r="N875" s="58">
        <v>300</v>
      </c>
      <c r="O875" s="58">
        <v>0</v>
      </c>
      <c r="P875" s="58">
        <v>0</v>
      </c>
      <c r="Q875" s="58">
        <f>IFERROR(INDEX(怪物属性参数!AD:AD,MATCH(主线怪物!E875,怪物属性参数!Q:Q,0)),IF(MOD(A875,2)=0,1303015,1301001))</f>
        <v>1303010</v>
      </c>
      <c r="R875" s="15"/>
      <c r="S875" s="58" t="str">
        <f t="shared" si="58"/>
        <v>0</v>
      </c>
      <c r="T875" s="58">
        <f>IFERROR(INDEX(怪物属性参数!AA:AA,MATCH(主线怪物!E875,怪物属性参数!Q:Q,0)),"0")</f>
        <v>6</v>
      </c>
      <c r="U875" s="58">
        <f>IFERROR(INDEX(怪物属性参数!AB:AB,MATCH(主线怪物!E875,怪物属性参数!Q:Q,0)),"999")</f>
        <v>999</v>
      </c>
      <c r="V875" s="58">
        <f>IFERROR(INDEX(怪物属性参数!AC:AC,MATCH(主线怪物!E875,怪物属性参数!Q:Q,0)),"0")</f>
        <v>3</v>
      </c>
      <c r="W875" s="58" t="str">
        <f t="shared" si="59"/>
        <v>张郃</v>
      </c>
    </row>
    <row r="876" spans="1:23" ht="16.5" x14ac:dyDescent="0.2">
      <c r="A876" s="58">
        <f t="shared" si="60"/>
        <v>10873</v>
      </c>
      <c r="B876" s="58">
        <v>6</v>
      </c>
      <c r="C876" s="58">
        <f t="shared" si="57"/>
        <v>11</v>
      </c>
      <c r="D876" s="58" t="s">
        <v>40</v>
      </c>
      <c r="E876" s="58" t="str">
        <f>HLOOKUP(D876,主线关卡!$H:$M,MATCH(B876&amp;C876,主线关卡!$A:$A,0),FALSE)</f>
        <v>战斗曹焱兵</v>
      </c>
      <c r="F876" s="58">
        <f>INDEX(主线关卡!D:D,MATCH(主线怪物!B876&amp;主线怪物!C876,主线关卡!A:A,0))</f>
        <v>71</v>
      </c>
      <c r="G876" s="58">
        <f>INDEX(怪物基础属性模板!B:B,MATCH(主线怪物!$F876,怪物基础属性模板!$A:$A,0))*IFERROR(INDEX(怪物属性参数!R:R,MATCH(主线怪物!E876,怪物属性参数!Q:Q,0)),1)</f>
        <v>2140</v>
      </c>
      <c r="H876" s="58">
        <f>INDEX(怪物基础属性模板!C:C,MATCH(主线怪物!$F876,怪物基础属性模板!$A:$A,0))*IFERROR(INDEX(怪物属性参数!R:R,MATCH(主线怪物!E876,怪物属性参数!R:R,0)),1)</f>
        <v>997</v>
      </c>
      <c r="I876" s="58">
        <f>INT(INDEX(怪物基础属性模板!D:D,MATCH(主线怪物!$F876,怪物基础属性模板!$A:$A,0))*IFERROR(INDEX(怪物属性参数!R:R,MATCH(主线怪物!E876,怪物属性参数!S:S,0)),1)*INDEX(主线关卡!E:E,MATCH(主线怪物!B876&amp;主线怪物!C876,主线关卡!A:A,0)))</f>
        <v>11400</v>
      </c>
      <c r="J876" s="58">
        <v>0</v>
      </c>
      <c r="K876" s="58">
        <v>0</v>
      </c>
      <c r="L876" s="58">
        <v>0</v>
      </c>
      <c r="M876" s="58">
        <v>0</v>
      </c>
      <c r="N876" s="58">
        <v>300</v>
      </c>
      <c r="O876" s="58">
        <v>0</v>
      </c>
      <c r="P876" s="58">
        <v>0</v>
      </c>
      <c r="Q876" s="58" t="str">
        <f>IFERROR(INDEX(怪物属性参数!AD:AD,MATCH(主线怪物!E876,怪物属性参数!Q:Q,0)),IF(MOD(A876,2)=0,1303015,1301001))</f>
        <v>1301007#1302007</v>
      </c>
      <c r="R876" s="15"/>
      <c r="S876" s="58">
        <f t="shared" si="58"/>
        <v>10874</v>
      </c>
      <c r="T876" s="58">
        <f>IFERROR(INDEX(怪物属性参数!AA:AA,MATCH(主线怪物!E876,怪物属性参数!Q:Q,0)),"0")</f>
        <v>0</v>
      </c>
      <c r="U876" s="58">
        <f>IFERROR(INDEX(怪物属性参数!AB:AB,MATCH(主线怪物!E876,怪物属性参数!Q:Q,0)),"999")</f>
        <v>999</v>
      </c>
      <c r="V876" s="58">
        <f>IFERROR(INDEX(怪物属性参数!AC:AC,MATCH(主线怪物!E876,怪物属性参数!Q:Q,0)),"0")</f>
        <v>0</v>
      </c>
      <c r="W876" s="58" t="str">
        <f t="shared" si="59"/>
        <v>战斗曹焱兵</v>
      </c>
    </row>
    <row r="877" spans="1:23" ht="16.5" x14ac:dyDescent="0.2">
      <c r="A877" s="58">
        <f t="shared" si="60"/>
        <v>10874</v>
      </c>
      <c r="B877" s="58">
        <v>6</v>
      </c>
      <c r="C877" s="58">
        <f t="shared" si="57"/>
        <v>11</v>
      </c>
      <c r="D877" s="58" t="s">
        <v>37</v>
      </c>
      <c r="E877" s="58" t="str">
        <f>HLOOKUP(D877,主线关卡!$H:$M,MATCH(B877&amp;C877,主线关卡!$A:$A,0),FALSE)</f>
        <v>徐晃</v>
      </c>
      <c r="F877" s="58">
        <f>INDEX(主线关卡!D:D,MATCH(主线怪物!B877&amp;主线怪物!C877,主线关卡!A:A,0))</f>
        <v>71</v>
      </c>
      <c r="G877" s="58">
        <f>INDEX(怪物基础属性模板!B:B,MATCH(主线怪物!$F877,怪物基础属性模板!$A:$A,0))*IFERROR(INDEX(怪物属性参数!R:R,MATCH(主线怪物!E877,怪物属性参数!Q:Q,0)),1)</f>
        <v>2140</v>
      </c>
      <c r="H877" s="58">
        <f>INDEX(怪物基础属性模板!C:C,MATCH(主线怪物!$F877,怪物基础属性模板!$A:$A,0))*IFERROR(INDEX(怪物属性参数!R:R,MATCH(主线怪物!E877,怪物属性参数!R:R,0)),1)</f>
        <v>997</v>
      </c>
      <c r="I877" s="58">
        <f>INT(INDEX(怪物基础属性模板!D:D,MATCH(主线怪物!$F877,怪物基础属性模板!$A:$A,0))*IFERROR(INDEX(怪物属性参数!R:R,MATCH(主线怪物!E877,怪物属性参数!S:S,0)),1)*INDEX(主线关卡!E:E,MATCH(主线怪物!B877&amp;主线怪物!C877,主线关卡!A:A,0)))</f>
        <v>11400</v>
      </c>
      <c r="J877" s="58">
        <v>0</v>
      </c>
      <c r="K877" s="58">
        <v>0</v>
      </c>
      <c r="L877" s="58">
        <v>0</v>
      </c>
      <c r="M877" s="58">
        <v>0</v>
      </c>
      <c r="N877" s="58">
        <v>300</v>
      </c>
      <c r="O877" s="58">
        <v>0</v>
      </c>
      <c r="P877" s="58">
        <v>0</v>
      </c>
      <c r="Q877" s="58">
        <f>IFERROR(INDEX(怪物属性参数!AD:AD,MATCH(主线怪物!E877,怪物属性参数!Q:Q,0)),IF(MOD(A877,2)=0,1303015,1301001))</f>
        <v>1303009</v>
      </c>
      <c r="R877" s="15"/>
      <c r="S877" s="58" t="str">
        <f t="shared" si="58"/>
        <v>0</v>
      </c>
      <c r="T877" s="58">
        <f>IFERROR(INDEX(怪物属性参数!AA:AA,MATCH(主线怪物!E877,怪物属性参数!Q:Q,0)),"0")</f>
        <v>4</v>
      </c>
      <c r="U877" s="58">
        <f>IFERROR(INDEX(怪物属性参数!AB:AB,MATCH(主线怪物!E877,怪物属性参数!Q:Q,0)),"999")</f>
        <v>999</v>
      </c>
      <c r="V877" s="58">
        <f>IFERROR(INDEX(怪物属性参数!AC:AC,MATCH(主线怪物!E877,怪物属性参数!Q:Q,0)),"0")</f>
        <v>2</v>
      </c>
      <c r="W877" s="58" t="str">
        <f t="shared" si="59"/>
        <v>徐晃</v>
      </c>
    </row>
    <row r="878" spans="1:23" ht="16.5" x14ac:dyDescent="0.2">
      <c r="A878" s="58">
        <f t="shared" si="60"/>
        <v>10875</v>
      </c>
      <c r="B878" s="58">
        <v>6</v>
      </c>
      <c r="C878" s="58">
        <f t="shared" si="57"/>
        <v>11</v>
      </c>
      <c r="D878" s="58" t="s">
        <v>41</v>
      </c>
      <c r="E878" s="58" t="str">
        <f>HLOOKUP(D878,主线关卡!$H:$M,MATCH(B878&amp;C878,主线关卡!$A:$A,0),FALSE)</f>
        <v>红莲·缇娜</v>
      </c>
      <c r="F878" s="58">
        <f>INDEX(主线关卡!D:D,MATCH(主线怪物!B878&amp;主线怪物!C878,主线关卡!A:A,0))</f>
        <v>71</v>
      </c>
      <c r="G878" s="58">
        <f>INDEX(怪物基础属性模板!B:B,MATCH(主线怪物!$F878,怪物基础属性模板!$A:$A,0))*IFERROR(INDEX(怪物属性参数!R:R,MATCH(主线怪物!E878,怪物属性参数!Q:Q,0)),1)</f>
        <v>2140</v>
      </c>
      <c r="H878" s="58">
        <f>INDEX(怪物基础属性模板!C:C,MATCH(主线怪物!$F878,怪物基础属性模板!$A:$A,0))*IFERROR(INDEX(怪物属性参数!R:R,MATCH(主线怪物!E878,怪物属性参数!R:R,0)),1)</f>
        <v>997</v>
      </c>
      <c r="I878" s="58">
        <f>INT(INDEX(怪物基础属性模板!D:D,MATCH(主线怪物!$F878,怪物基础属性模板!$A:$A,0))*IFERROR(INDEX(怪物属性参数!R:R,MATCH(主线怪物!E878,怪物属性参数!S:S,0)),1)*INDEX(主线关卡!E:E,MATCH(主线怪物!B878&amp;主线怪物!C878,主线关卡!A:A,0)))</f>
        <v>11400</v>
      </c>
      <c r="J878" s="58">
        <v>0</v>
      </c>
      <c r="K878" s="58">
        <v>0</v>
      </c>
      <c r="L878" s="58">
        <v>0</v>
      </c>
      <c r="M878" s="58">
        <v>0</v>
      </c>
      <c r="N878" s="58">
        <v>300</v>
      </c>
      <c r="O878" s="58">
        <v>0</v>
      </c>
      <c r="P878" s="58">
        <v>0</v>
      </c>
      <c r="Q878" s="58" t="str">
        <f>IFERROR(INDEX(怪物属性参数!AD:AD,MATCH(主线怪物!E878,怪物属性参数!Q:Q,0)),IF(MOD(A878,2)=0,1303015,1301001))</f>
        <v>1301006#1302006</v>
      </c>
      <c r="R878" s="15"/>
      <c r="S878" s="58">
        <f t="shared" si="58"/>
        <v>10876</v>
      </c>
      <c r="T878" s="58">
        <f>IFERROR(INDEX(怪物属性参数!AA:AA,MATCH(主线怪物!E878,怪物属性参数!Q:Q,0)),"0")</f>
        <v>0</v>
      </c>
      <c r="U878" s="58">
        <f>IFERROR(INDEX(怪物属性参数!AB:AB,MATCH(主线怪物!E878,怪物属性参数!Q:Q,0)),"999")</f>
        <v>999</v>
      </c>
      <c r="V878" s="58">
        <f>IFERROR(INDEX(怪物属性参数!AC:AC,MATCH(主线怪物!E878,怪物属性参数!Q:Q,0)),"0")</f>
        <v>0</v>
      </c>
      <c r="W878" s="58" t="str">
        <f t="shared" si="59"/>
        <v>红莲·缇娜</v>
      </c>
    </row>
    <row r="879" spans="1:23" ht="16.5" x14ac:dyDescent="0.2">
      <c r="A879" s="58">
        <f t="shared" si="60"/>
        <v>10876</v>
      </c>
      <c r="B879" s="58">
        <v>6</v>
      </c>
      <c r="C879" s="58">
        <f t="shared" si="57"/>
        <v>11</v>
      </c>
      <c r="D879" s="58" t="s">
        <v>38</v>
      </c>
      <c r="E879" s="58" t="str">
        <f>HLOOKUP(D879,主线关卡!$H:$M,MATCH(B879&amp;C879,主线关卡!$A:$A,0),FALSE)</f>
        <v>天使·缇娜</v>
      </c>
      <c r="F879" s="58">
        <f>INDEX(主线关卡!D:D,MATCH(主线怪物!B879&amp;主线怪物!C879,主线关卡!A:A,0))</f>
        <v>71</v>
      </c>
      <c r="G879" s="58">
        <f>INDEX(怪物基础属性模板!B:B,MATCH(主线怪物!$F879,怪物基础属性模板!$A:$A,0))*IFERROR(INDEX(怪物属性参数!R:R,MATCH(主线怪物!E879,怪物属性参数!Q:Q,0)),1)</f>
        <v>2140</v>
      </c>
      <c r="H879" s="58">
        <f>INDEX(怪物基础属性模板!C:C,MATCH(主线怪物!$F879,怪物基础属性模板!$A:$A,0))*IFERROR(INDEX(怪物属性参数!R:R,MATCH(主线怪物!E879,怪物属性参数!R:R,0)),1)</f>
        <v>997</v>
      </c>
      <c r="I879" s="58">
        <f>INT(INDEX(怪物基础属性模板!D:D,MATCH(主线怪物!$F879,怪物基础属性模板!$A:$A,0))*IFERROR(INDEX(怪物属性参数!R:R,MATCH(主线怪物!E879,怪物属性参数!S:S,0)),1)*INDEX(主线关卡!E:E,MATCH(主线怪物!B879&amp;主线怪物!C879,主线关卡!A:A,0)))</f>
        <v>11400</v>
      </c>
      <c r="J879" s="58">
        <v>0</v>
      </c>
      <c r="K879" s="58">
        <v>0</v>
      </c>
      <c r="L879" s="58">
        <v>0</v>
      </c>
      <c r="M879" s="58">
        <v>0</v>
      </c>
      <c r="N879" s="58">
        <v>300</v>
      </c>
      <c r="O879" s="58">
        <v>0</v>
      </c>
      <c r="P879" s="58">
        <v>0</v>
      </c>
      <c r="Q879" s="58">
        <f>IFERROR(INDEX(怪物属性参数!AD:AD,MATCH(主线怪物!E879,怪物属性参数!Q:Q,0)),IF(MOD(A879,2)=0,1303015,1301001))</f>
        <v>1303007</v>
      </c>
      <c r="R879" s="15"/>
      <c r="S879" s="58" t="str">
        <f t="shared" si="58"/>
        <v>0</v>
      </c>
      <c r="T879" s="58">
        <f>IFERROR(INDEX(怪物属性参数!AA:AA,MATCH(主线怪物!E879,怪物属性参数!Q:Q,0)),"0")</f>
        <v>6</v>
      </c>
      <c r="U879" s="58">
        <f>IFERROR(INDEX(怪物属性参数!AB:AB,MATCH(主线怪物!E879,怪物属性参数!Q:Q,0)),"999")</f>
        <v>999</v>
      </c>
      <c r="V879" s="58">
        <f>IFERROR(INDEX(怪物属性参数!AC:AC,MATCH(主线怪物!E879,怪物属性参数!Q:Q,0)),"0")</f>
        <v>1</v>
      </c>
      <c r="W879" s="58" t="str">
        <f t="shared" si="59"/>
        <v>天使·缇娜</v>
      </c>
    </row>
    <row r="880" spans="1:23" ht="16.5" x14ac:dyDescent="0.2">
      <c r="A880" s="58">
        <f t="shared" si="60"/>
        <v>10877</v>
      </c>
      <c r="B880" s="58">
        <v>6</v>
      </c>
      <c r="C880" s="58">
        <f t="shared" si="57"/>
        <v>12</v>
      </c>
      <c r="D880" s="58" t="s">
        <v>39</v>
      </c>
      <c r="E880" s="58" t="str">
        <f>HLOOKUP(D880,主线关卡!$H:$M,MATCH(B880&amp;C880,主线关卡!$A:$A,0),FALSE)</f>
        <v>链球鬼兵</v>
      </c>
      <c r="F880" s="58">
        <f>INDEX(主线关卡!D:D,MATCH(主线怪物!B880&amp;主线怪物!C880,主线关卡!A:A,0))</f>
        <v>72</v>
      </c>
      <c r="G880" s="58">
        <f>INDEX(怪物基础属性模板!B:B,MATCH(主线怪物!$F880,怪物基础属性模板!$A:$A,0))*IFERROR(INDEX(怪物属性参数!R:R,MATCH(主线怪物!E880,怪物属性参数!Q:Q,0)),1)</f>
        <v>2180</v>
      </c>
      <c r="H880" s="58">
        <f>INDEX(怪物基础属性模板!C:C,MATCH(主线怪物!$F880,怪物基础属性模板!$A:$A,0))*IFERROR(INDEX(怪物属性参数!R:R,MATCH(主线怪物!E880,怪物属性参数!R:R,0)),1)</f>
        <v>1017</v>
      </c>
      <c r="I880" s="58">
        <f>INT(INDEX(怪物基础属性模板!D:D,MATCH(主线怪物!$F880,怪物基础属性模板!$A:$A,0))*IFERROR(INDEX(怪物属性参数!R:R,MATCH(主线怪物!E880,怪物属性参数!S:S,0)),1)*INDEX(主线关卡!E:E,MATCH(主线怪物!B880&amp;主线怪物!C880,主线关卡!A:A,0)))</f>
        <v>11600</v>
      </c>
      <c r="J880" s="58">
        <v>0</v>
      </c>
      <c r="K880" s="58">
        <v>0</v>
      </c>
      <c r="L880" s="58">
        <v>0</v>
      </c>
      <c r="M880" s="58">
        <v>0</v>
      </c>
      <c r="N880" s="58">
        <v>300</v>
      </c>
      <c r="O880" s="58">
        <v>0</v>
      </c>
      <c r="P880" s="58">
        <v>0</v>
      </c>
      <c r="Q880" s="58">
        <f>IFERROR(INDEX(怪物属性参数!AD:AD,MATCH(主线怪物!E880,怪物属性参数!Q:Q,0)),IF(MOD(A880,2)=0,1303015,1301001))</f>
        <v>1801003</v>
      </c>
      <c r="R880" s="15"/>
      <c r="S880" s="58" t="str">
        <f t="shared" si="58"/>
        <v>0</v>
      </c>
      <c r="T880" s="58">
        <f>IFERROR(INDEX(怪物属性参数!AA:AA,MATCH(主线怪物!E880,怪物属性参数!Q:Q,0)),"0")</f>
        <v>1</v>
      </c>
      <c r="U880" s="58">
        <f>IFERROR(INDEX(怪物属性参数!AB:AB,MATCH(主线怪物!E880,怪物属性参数!Q:Q,0)),"999")</f>
        <v>999</v>
      </c>
      <c r="V880" s="58">
        <f>IFERROR(INDEX(怪物属性参数!AC:AC,MATCH(主线怪物!E880,怪物属性参数!Q:Q,0)),"0")</f>
        <v>3</v>
      </c>
      <c r="W880" s="58" t="str">
        <f t="shared" si="59"/>
        <v>链球鬼兵</v>
      </c>
    </row>
    <row r="881" spans="1:23" ht="16.5" x14ac:dyDescent="0.2">
      <c r="A881" s="58">
        <f t="shared" si="60"/>
        <v>10878</v>
      </c>
      <c r="B881" s="58">
        <v>6</v>
      </c>
      <c r="C881" s="58">
        <f t="shared" si="57"/>
        <v>12</v>
      </c>
      <c r="D881" s="58" t="s">
        <v>36</v>
      </c>
      <c r="E881" s="58" t="str">
        <f>HLOOKUP(D881,主线关卡!$H:$M,MATCH(B881&amp;C881,主线关卡!$A:$A,0),FALSE)</f>
        <v/>
      </c>
      <c r="F881" s="58">
        <f>INDEX(主线关卡!D:D,MATCH(主线怪物!B881&amp;主线怪物!C881,主线关卡!A:A,0))</f>
        <v>72</v>
      </c>
      <c r="G881" s="58">
        <f>INDEX(怪物基础属性模板!B:B,MATCH(主线怪物!$F881,怪物基础属性模板!$A:$A,0))*IFERROR(INDEX(怪物属性参数!R:R,MATCH(主线怪物!E881,怪物属性参数!Q:Q,0)),1)</f>
        <v>2180</v>
      </c>
      <c r="H881" s="58">
        <f>INDEX(怪物基础属性模板!C:C,MATCH(主线怪物!$F881,怪物基础属性模板!$A:$A,0))*IFERROR(INDEX(怪物属性参数!R:R,MATCH(主线怪物!E881,怪物属性参数!R:R,0)),1)</f>
        <v>1017</v>
      </c>
      <c r="I881" s="58">
        <f>INT(INDEX(怪物基础属性模板!D:D,MATCH(主线怪物!$F881,怪物基础属性模板!$A:$A,0))*IFERROR(INDEX(怪物属性参数!R:R,MATCH(主线怪物!E881,怪物属性参数!S:S,0)),1)*INDEX(主线关卡!E:E,MATCH(主线怪物!B881&amp;主线怪物!C881,主线关卡!A:A,0)))</f>
        <v>11600</v>
      </c>
      <c r="J881" s="58">
        <v>0</v>
      </c>
      <c r="K881" s="58">
        <v>0</v>
      </c>
      <c r="L881" s="58">
        <v>0</v>
      </c>
      <c r="M881" s="58">
        <v>0</v>
      </c>
      <c r="N881" s="58">
        <v>300</v>
      </c>
      <c r="O881" s="58">
        <v>0</v>
      </c>
      <c r="P881" s="58">
        <v>0</v>
      </c>
      <c r="Q881" s="58">
        <f>IFERROR(INDEX(怪物属性参数!AD:AD,MATCH(主线怪物!E881,怪物属性参数!Q:Q,0)),IF(MOD(A881,2)=0,1303015,1301001))</f>
        <v>1303015</v>
      </c>
      <c r="R881" s="15"/>
      <c r="S881" s="58" t="str">
        <f t="shared" si="58"/>
        <v>0</v>
      </c>
      <c r="T881" s="58" t="str">
        <f>IFERROR(INDEX(怪物属性参数!AA:AA,MATCH(主线怪物!E881,怪物属性参数!Q:Q,0)),"0")</f>
        <v>0</v>
      </c>
      <c r="U881" s="58" t="str">
        <f>IFERROR(INDEX(怪物属性参数!AB:AB,MATCH(主线怪物!E881,怪物属性参数!Q:Q,0)),"999")</f>
        <v>999</v>
      </c>
      <c r="V881" s="58" t="str">
        <f>IFERROR(INDEX(怪物属性参数!AC:AC,MATCH(主线怪物!E881,怪物属性参数!Q:Q,0)),"0")</f>
        <v>0</v>
      </c>
      <c r="W881" s="58" t="str">
        <f t="shared" si="59"/>
        <v>于禁</v>
      </c>
    </row>
    <row r="882" spans="1:23" ht="16.5" x14ac:dyDescent="0.2">
      <c r="A882" s="58">
        <f t="shared" si="60"/>
        <v>10879</v>
      </c>
      <c r="B882" s="58">
        <v>6</v>
      </c>
      <c r="C882" s="58">
        <f t="shared" si="57"/>
        <v>12</v>
      </c>
      <c r="D882" s="58" t="s">
        <v>40</v>
      </c>
      <c r="E882" s="58" t="str">
        <f>HLOOKUP(D882,主线关卡!$H:$M,MATCH(B882&amp;C882,主线关卡!$A:$A,0),FALSE)</f>
        <v>黑尔·坎普</v>
      </c>
      <c r="F882" s="58">
        <f>INDEX(主线关卡!D:D,MATCH(主线怪物!B882&amp;主线怪物!C882,主线关卡!A:A,0))</f>
        <v>72</v>
      </c>
      <c r="G882" s="58">
        <f>INDEX(怪物基础属性模板!B:B,MATCH(主线怪物!$F882,怪物基础属性模板!$A:$A,0))*IFERROR(INDEX(怪物属性参数!R:R,MATCH(主线怪物!E882,怪物属性参数!Q:Q,0)),1)</f>
        <v>2180</v>
      </c>
      <c r="H882" s="58">
        <f>INDEX(怪物基础属性模板!C:C,MATCH(主线怪物!$F882,怪物基础属性模板!$A:$A,0))*IFERROR(INDEX(怪物属性参数!R:R,MATCH(主线怪物!E882,怪物属性参数!R:R,0)),1)</f>
        <v>1017</v>
      </c>
      <c r="I882" s="58">
        <f>INT(INDEX(怪物基础属性模板!D:D,MATCH(主线怪物!$F882,怪物基础属性模板!$A:$A,0))*IFERROR(INDEX(怪物属性参数!R:R,MATCH(主线怪物!E882,怪物属性参数!S:S,0)),1)*INDEX(主线关卡!E:E,MATCH(主线怪物!B882&amp;主线怪物!C882,主线关卡!A:A,0)))</f>
        <v>11600</v>
      </c>
      <c r="J882" s="58">
        <v>0</v>
      </c>
      <c r="K882" s="58">
        <v>0</v>
      </c>
      <c r="L882" s="58">
        <v>0</v>
      </c>
      <c r="M882" s="58">
        <v>0</v>
      </c>
      <c r="N882" s="58">
        <v>300</v>
      </c>
      <c r="O882" s="58">
        <v>0</v>
      </c>
      <c r="P882" s="58">
        <v>0</v>
      </c>
      <c r="Q882" s="58" t="str">
        <f>IFERROR(INDEX(怪物属性参数!AD:AD,MATCH(主线怪物!E882,怪物属性参数!Q:Q,0)),IF(MOD(A882,2)=0,1303015,1301001))</f>
        <v>1301008#1302008</v>
      </c>
      <c r="R882" s="15"/>
      <c r="S882" s="58">
        <f t="shared" si="58"/>
        <v>10880</v>
      </c>
      <c r="T882" s="58">
        <f>IFERROR(INDEX(怪物属性参数!AA:AA,MATCH(主线怪物!E882,怪物属性参数!Q:Q,0)),"0")</f>
        <v>0</v>
      </c>
      <c r="U882" s="58">
        <f>IFERROR(INDEX(怪物属性参数!AB:AB,MATCH(主线怪物!E882,怪物属性参数!Q:Q,0)),"999")</f>
        <v>999</v>
      </c>
      <c r="V882" s="58">
        <f>IFERROR(INDEX(怪物属性参数!AC:AC,MATCH(主线怪物!E882,怪物属性参数!Q:Q,0)),"0")</f>
        <v>0</v>
      </c>
      <c r="W882" s="58" t="str">
        <f t="shared" si="59"/>
        <v>黑尔·坎普</v>
      </c>
    </row>
    <row r="883" spans="1:23" ht="16.5" x14ac:dyDescent="0.2">
      <c r="A883" s="58">
        <f t="shared" si="60"/>
        <v>10880</v>
      </c>
      <c r="B883" s="58">
        <v>6</v>
      </c>
      <c r="C883" s="58">
        <f t="shared" si="57"/>
        <v>12</v>
      </c>
      <c r="D883" s="58" t="s">
        <v>37</v>
      </c>
      <c r="E883" s="58" t="str">
        <f>HLOOKUP(D883,主线关卡!$H:$M,MATCH(B883&amp;C883,主线关卡!$A:$A,0),FALSE)</f>
        <v>塞伯罗斯</v>
      </c>
      <c r="F883" s="58">
        <f>INDEX(主线关卡!D:D,MATCH(主线怪物!B883&amp;主线怪物!C883,主线关卡!A:A,0))</f>
        <v>72</v>
      </c>
      <c r="G883" s="58">
        <f>INDEX(怪物基础属性模板!B:B,MATCH(主线怪物!$F883,怪物基础属性模板!$A:$A,0))*IFERROR(INDEX(怪物属性参数!R:R,MATCH(主线怪物!E883,怪物属性参数!Q:Q,0)),1)</f>
        <v>2180</v>
      </c>
      <c r="H883" s="58">
        <f>INDEX(怪物基础属性模板!C:C,MATCH(主线怪物!$F883,怪物基础属性模板!$A:$A,0))*IFERROR(INDEX(怪物属性参数!R:R,MATCH(主线怪物!E883,怪物属性参数!R:R,0)),1)</f>
        <v>1017</v>
      </c>
      <c r="I883" s="58">
        <f>INT(INDEX(怪物基础属性模板!D:D,MATCH(主线怪物!$F883,怪物基础属性模板!$A:$A,0))*IFERROR(INDEX(怪物属性参数!R:R,MATCH(主线怪物!E883,怪物属性参数!S:S,0)),1)*INDEX(主线关卡!E:E,MATCH(主线怪物!B883&amp;主线怪物!C883,主线关卡!A:A,0)))</f>
        <v>11600</v>
      </c>
      <c r="J883" s="58">
        <v>0</v>
      </c>
      <c r="K883" s="58">
        <v>0</v>
      </c>
      <c r="L883" s="58">
        <v>0</v>
      </c>
      <c r="M883" s="58">
        <v>0</v>
      </c>
      <c r="N883" s="58">
        <v>300</v>
      </c>
      <c r="O883" s="58">
        <v>0</v>
      </c>
      <c r="P883" s="58">
        <v>0</v>
      </c>
      <c r="Q883" s="58">
        <f>IFERROR(INDEX(怪物属性参数!AD:AD,MATCH(主线怪物!E883,怪物属性参数!Q:Q,0)),IF(MOD(A883,2)=0,1303015,1301001))</f>
        <v>1303013</v>
      </c>
      <c r="R883" s="15"/>
      <c r="S883" s="58" t="str">
        <f t="shared" si="58"/>
        <v>0</v>
      </c>
      <c r="T883" s="58">
        <f>IFERROR(INDEX(怪物属性参数!AA:AA,MATCH(主线怪物!E883,怪物属性参数!Q:Q,0)),"0")</f>
        <v>6</v>
      </c>
      <c r="U883" s="58">
        <f>IFERROR(INDEX(怪物属性参数!AB:AB,MATCH(主线怪物!E883,怪物属性参数!Q:Q,0)),"999")</f>
        <v>999</v>
      </c>
      <c r="V883" s="58">
        <f>IFERROR(INDEX(怪物属性参数!AC:AC,MATCH(主线怪物!E883,怪物属性参数!Q:Q,0)),"0")</f>
        <v>2</v>
      </c>
      <c r="W883" s="58" t="str">
        <f t="shared" si="59"/>
        <v>塞伯罗斯</v>
      </c>
    </row>
    <row r="884" spans="1:23" ht="16.5" x14ac:dyDescent="0.2">
      <c r="A884" s="58">
        <f t="shared" si="60"/>
        <v>10881</v>
      </c>
      <c r="B884" s="58">
        <v>6</v>
      </c>
      <c r="C884" s="58">
        <f t="shared" si="57"/>
        <v>12</v>
      </c>
      <c r="D884" s="58" t="s">
        <v>41</v>
      </c>
      <c r="E884" s="58" t="str">
        <f>HLOOKUP(D884,主线关卡!$H:$M,MATCH(B884&amp;C884,主线关卡!$A:$A,0),FALSE)</f>
        <v>链球鬼兵</v>
      </c>
      <c r="F884" s="58">
        <f>INDEX(主线关卡!D:D,MATCH(主线怪物!B884&amp;主线怪物!C884,主线关卡!A:A,0))</f>
        <v>72</v>
      </c>
      <c r="G884" s="58">
        <f>INDEX(怪物基础属性模板!B:B,MATCH(主线怪物!$F884,怪物基础属性模板!$A:$A,0))*IFERROR(INDEX(怪物属性参数!R:R,MATCH(主线怪物!E884,怪物属性参数!Q:Q,0)),1)</f>
        <v>2180</v>
      </c>
      <c r="H884" s="58">
        <f>INDEX(怪物基础属性模板!C:C,MATCH(主线怪物!$F884,怪物基础属性模板!$A:$A,0))*IFERROR(INDEX(怪物属性参数!R:R,MATCH(主线怪物!E884,怪物属性参数!R:R,0)),1)</f>
        <v>1017</v>
      </c>
      <c r="I884" s="58">
        <f>INT(INDEX(怪物基础属性模板!D:D,MATCH(主线怪物!$F884,怪物基础属性模板!$A:$A,0))*IFERROR(INDEX(怪物属性参数!R:R,MATCH(主线怪物!E884,怪物属性参数!S:S,0)),1)*INDEX(主线关卡!E:E,MATCH(主线怪物!B884&amp;主线怪物!C884,主线关卡!A:A,0)))</f>
        <v>11600</v>
      </c>
      <c r="J884" s="58">
        <v>0</v>
      </c>
      <c r="K884" s="58">
        <v>0</v>
      </c>
      <c r="L884" s="58">
        <v>0</v>
      </c>
      <c r="M884" s="58">
        <v>0</v>
      </c>
      <c r="N884" s="58">
        <v>300</v>
      </c>
      <c r="O884" s="58">
        <v>0</v>
      </c>
      <c r="P884" s="58">
        <v>0</v>
      </c>
      <c r="Q884" s="58">
        <f>IFERROR(INDEX(怪物属性参数!AD:AD,MATCH(主线怪物!E884,怪物属性参数!Q:Q,0)),IF(MOD(A884,2)=0,1303015,1301001))</f>
        <v>1801003</v>
      </c>
      <c r="R884" s="15"/>
      <c r="S884" s="58" t="str">
        <f t="shared" si="58"/>
        <v>0</v>
      </c>
      <c r="T884" s="58">
        <f>IFERROR(INDEX(怪物属性参数!AA:AA,MATCH(主线怪物!E884,怪物属性参数!Q:Q,0)),"0")</f>
        <v>1</v>
      </c>
      <c r="U884" s="58">
        <f>IFERROR(INDEX(怪物属性参数!AB:AB,MATCH(主线怪物!E884,怪物属性参数!Q:Q,0)),"999")</f>
        <v>999</v>
      </c>
      <c r="V884" s="58">
        <f>IFERROR(INDEX(怪物属性参数!AC:AC,MATCH(主线怪物!E884,怪物属性参数!Q:Q,0)),"0")</f>
        <v>3</v>
      </c>
      <c r="W884" s="58" t="str">
        <f t="shared" si="59"/>
        <v>链球鬼兵</v>
      </c>
    </row>
    <row r="885" spans="1:23" ht="16.5" x14ac:dyDescent="0.2">
      <c r="A885" s="58">
        <f t="shared" si="60"/>
        <v>10882</v>
      </c>
      <c r="B885" s="58">
        <v>6</v>
      </c>
      <c r="C885" s="58">
        <f t="shared" ref="C885:C903" si="61">C879+1</f>
        <v>12</v>
      </c>
      <c r="D885" s="58" t="s">
        <v>38</v>
      </c>
      <c r="E885" s="58" t="str">
        <f>HLOOKUP(D885,主线关卡!$H:$M,MATCH(B885&amp;C885,主线关卡!$A:$A,0),FALSE)</f>
        <v/>
      </c>
      <c r="F885" s="58">
        <f>INDEX(主线关卡!D:D,MATCH(主线怪物!B885&amp;主线怪物!C885,主线关卡!A:A,0))</f>
        <v>72</v>
      </c>
      <c r="G885" s="58">
        <f>INDEX(怪物基础属性模板!B:B,MATCH(主线怪物!$F885,怪物基础属性模板!$A:$A,0))*IFERROR(INDEX(怪物属性参数!R:R,MATCH(主线怪物!E885,怪物属性参数!Q:Q,0)),1)</f>
        <v>2180</v>
      </c>
      <c r="H885" s="58">
        <f>INDEX(怪物基础属性模板!C:C,MATCH(主线怪物!$F885,怪物基础属性模板!$A:$A,0))*IFERROR(INDEX(怪物属性参数!R:R,MATCH(主线怪物!E885,怪物属性参数!R:R,0)),1)</f>
        <v>1017</v>
      </c>
      <c r="I885" s="58">
        <f>INT(INDEX(怪物基础属性模板!D:D,MATCH(主线怪物!$F885,怪物基础属性模板!$A:$A,0))*IFERROR(INDEX(怪物属性参数!R:R,MATCH(主线怪物!E885,怪物属性参数!S:S,0)),1)*INDEX(主线关卡!E:E,MATCH(主线怪物!B885&amp;主线怪物!C885,主线关卡!A:A,0)))</f>
        <v>11600</v>
      </c>
      <c r="J885" s="58">
        <v>0</v>
      </c>
      <c r="K885" s="58">
        <v>0</v>
      </c>
      <c r="L885" s="58">
        <v>0</v>
      </c>
      <c r="M885" s="58">
        <v>0</v>
      </c>
      <c r="N885" s="58">
        <v>300</v>
      </c>
      <c r="O885" s="58">
        <v>0</v>
      </c>
      <c r="P885" s="58">
        <v>0</v>
      </c>
      <c r="Q885" s="58">
        <f>IFERROR(INDEX(怪物属性参数!AD:AD,MATCH(主线怪物!E885,怪物属性参数!Q:Q,0)),IF(MOD(A885,2)=0,1303015,1301001))</f>
        <v>1303015</v>
      </c>
      <c r="R885" s="15"/>
      <c r="S885" s="58" t="str">
        <f t="shared" si="58"/>
        <v>0</v>
      </c>
      <c r="T885" s="58" t="str">
        <f>IFERROR(INDEX(怪物属性参数!AA:AA,MATCH(主线怪物!E885,怪物属性参数!Q:Q,0)),"0")</f>
        <v>0</v>
      </c>
      <c r="U885" s="58" t="str">
        <f>IFERROR(INDEX(怪物属性参数!AB:AB,MATCH(主线怪物!E885,怪物属性参数!Q:Q,0)),"999")</f>
        <v>999</v>
      </c>
      <c r="V885" s="58" t="str">
        <f>IFERROR(INDEX(怪物属性参数!AC:AC,MATCH(主线怪物!E885,怪物属性参数!Q:Q,0)),"0")</f>
        <v>0</v>
      </c>
      <c r="W885" s="58" t="str">
        <f t="shared" si="59"/>
        <v>于禁</v>
      </c>
    </row>
    <row r="886" spans="1:23" ht="16.5" x14ac:dyDescent="0.2">
      <c r="A886" s="58">
        <f t="shared" si="60"/>
        <v>10883</v>
      </c>
      <c r="B886" s="58">
        <v>6</v>
      </c>
      <c r="C886" s="58">
        <f t="shared" si="61"/>
        <v>13</v>
      </c>
      <c r="D886" s="58" t="s">
        <v>39</v>
      </c>
      <c r="E886" s="58" t="str">
        <f>HLOOKUP(D886,主线关卡!$H:$M,MATCH(B886&amp;C886,主线关卡!$A:$A,0),FALSE)</f>
        <v>战斗夏玲</v>
      </c>
      <c r="F886" s="58">
        <f>INDEX(主线关卡!D:D,MATCH(主线怪物!B886&amp;主线怪物!C886,主线关卡!A:A,0))</f>
        <v>73</v>
      </c>
      <c r="G886" s="58">
        <f>INDEX(怪物基础属性模板!B:B,MATCH(主线怪物!$F886,怪物基础属性模板!$A:$A,0))*IFERROR(INDEX(怪物属性参数!R:R,MATCH(主线怪物!E886,怪物属性参数!Q:Q,0)),1)</f>
        <v>2220</v>
      </c>
      <c r="H886" s="58">
        <f>INDEX(怪物基础属性模板!C:C,MATCH(主线怪物!$F886,怪物基础属性模板!$A:$A,0))*IFERROR(INDEX(怪物属性参数!R:R,MATCH(主线怪物!E886,怪物属性参数!R:R,0)),1)</f>
        <v>1037</v>
      </c>
      <c r="I886" s="58">
        <f>INT(INDEX(怪物基础属性模板!D:D,MATCH(主线怪物!$F886,怪物基础属性模板!$A:$A,0))*IFERROR(INDEX(怪物属性参数!R:R,MATCH(主线怪物!E886,怪物属性参数!S:S,0)),1)*INDEX(主线关卡!E:E,MATCH(主线怪物!B886&amp;主线怪物!C886,主线关卡!A:A,0)))</f>
        <v>11800</v>
      </c>
      <c r="J886" s="58">
        <v>0</v>
      </c>
      <c r="K886" s="58">
        <v>0</v>
      </c>
      <c r="L886" s="58">
        <v>0</v>
      </c>
      <c r="M886" s="58">
        <v>0</v>
      </c>
      <c r="N886" s="58">
        <v>300</v>
      </c>
      <c r="O886" s="58">
        <v>0</v>
      </c>
      <c r="P886" s="58">
        <v>0</v>
      </c>
      <c r="Q886" s="58" t="str">
        <f>IFERROR(INDEX(怪物属性参数!AD:AD,MATCH(主线怪物!E886,怪物属性参数!Q:Q,0)),IF(MOD(A886,2)=0,1303015,1301001))</f>
        <v>1301003#1302003</v>
      </c>
      <c r="R886" s="15"/>
      <c r="S886" s="58">
        <f t="shared" si="58"/>
        <v>10884</v>
      </c>
      <c r="T886" s="58">
        <f>IFERROR(INDEX(怪物属性参数!AA:AA,MATCH(主线怪物!E886,怪物属性参数!Q:Q,0)),"0")</f>
        <v>0</v>
      </c>
      <c r="U886" s="58">
        <f>IFERROR(INDEX(怪物属性参数!AB:AB,MATCH(主线怪物!E886,怪物属性参数!Q:Q,0)),"999")</f>
        <v>999</v>
      </c>
      <c r="V886" s="58">
        <f>IFERROR(INDEX(怪物属性参数!AC:AC,MATCH(主线怪物!E886,怪物属性参数!Q:Q,0)),"0")</f>
        <v>0</v>
      </c>
      <c r="W886" s="58" t="str">
        <f t="shared" si="59"/>
        <v>战斗夏玲</v>
      </c>
    </row>
    <row r="887" spans="1:23" ht="16.5" x14ac:dyDescent="0.2">
      <c r="A887" s="58">
        <f t="shared" si="60"/>
        <v>10884</v>
      </c>
      <c r="B887" s="58">
        <v>6</v>
      </c>
      <c r="C887" s="58">
        <f t="shared" si="61"/>
        <v>13</v>
      </c>
      <c r="D887" s="58" t="s">
        <v>36</v>
      </c>
      <c r="E887" s="58" t="str">
        <f>HLOOKUP(D887,主线关卡!$H:$M,MATCH(B887&amp;C887,主线关卡!$A:$A,0),FALSE)</f>
        <v>李轩辕</v>
      </c>
      <c r="F887" s="58">
        <f>INDEX(主线关卡!D:D,MATCH(主线怪物!B887&amp;主线怪物!C887,主线关卡!A:A,0))</f>
        <v>73</v>
      </c>
      <c r="G887" s="58">
        <f>INDEX(怪物基础属性模板!B:B,MATCH(主线怪物!$F887,怪物基础属性模板!$A:$A,0))*IFERROR(INDEX(怪物属性参数!R:R,MATCH(主线怪物!E887,怪物属性参数!Q:Q,0)),1)</f>
        <v>2220</v>
      </c>
      <c r="H887" s="58">
        <f>INDEX(怪物基础属性模板!C:C,MATCH(主线怪物!$F887,怪物基础属性模板!$A:$A,0))*IFERROR(INDEX(怪物属性参数!R:R,MATCH(主线怪物!E887,怪物属性参数!R:R,0)),1)</f>
        <v>1037</v>
      </c>
      <c r="I887" s="58">
        <f>INT(INDEX(怪物基础属性模板!D:D,MATCH(主线怪物!$F887,怪物基础属性模板!$A:$A,0))*IFERROR(INDEX(怪物属性参数!R:R,MATCH(主线怪物!E887,怪物属性参数!S:S,0)),1)*INDEX(主线关卡!E:E,MATCH(主线怪物!B887&amp;主线怪物!C887,主线关卡!A:A,0)))</f>
        <v>11800</v>
      </c>
      <c r="J887" s="58">
        <v>0</v>
      </c>
      <c r="K887" s="58">
        <v>0</v>
      </c>
      <c r="L887" s="58">
        <v>0</v>
      </c>
      <c r="M887" s="58">
        <v>0</v>
      </c>
      <c r="N887" s="58">
        <v>300</v>
      </c>
      <c r="O887" s="58">
        <v>0</v>
      </c>
      <c r="P887" s="58">
        <v>0</v>
      </c>
      <c r="Q887" s="58">
        <f>IFERROR(INDEX(怪物属性参数!AD:AD,MATCH(主线怪物!E887,怪物属性参数!Q:Q,0)),IF(MOD(A887,2)=0,1303015,1301001))</f>
        <v>1303005</v>
      </c>
      <c r="R887" s="15"/>
      <c r="S887" s="58" t="str">
        <f t="shared" si="58"/>
        <v>0</v>
      </c>
      <c r="T887" s="58">
        <f>IFERROR(INDEX(怪物属性参数!AA:AA,MATCH(主线怪物!E887,怪物属性参数!Q:Q,0)),"0")</f>
        <v>2</v>
      </c>
      <c r="U887" s="58">
        <f>IFERROR(INDEX(怪物属性参数!AB:AB,MATCH(主线怪物!E887,怪物属性参数!Q:Q,0)),"999")</f>
        <v>999</v>
      </c>
      <c r="V887" s="58">
        <f>IFERROR(INDEX(怪物属性参数!AC:AC,MATCH(主线怪物!E887,怪物属性参数!Q:Q,0)),"0")</f>
        <v>3</v>
      </c>
      <c r="W887" s="58" t="str">
        <f t="shared" si="59"/>
        <v>李轩辕</v>
      </c>
    </row>
    <row r="888" spans="1:23" ht="16.5" x14ac:dyDescent="0.2">
      <c r="A888" s="58">
        <f t="shared" si="60"/>
        <v>10885</v>
      </c>
      <c r="B888" s="58">
        <v>6</v>
      </c>
      <c r="C888" s="58">
        <f t="shared" si="61"/>
        <v>13</v>
      </c>
      <c r="D888" s="58" t="s">
        <v>40</v>
      </c>
      <c r="E888" s="58" t="str">
        <f>HLOOKUP(D888,主线关卡!$H:$M,MATCH(B888&amp;C888,主线关卡!$A:$A,0),FALSE)</f>
        <v>刘羽禅</v>
      </c>
      <c r="F888" s="58">
        <f>INDEX(主线关卡!D:D,MATCH(主线怪物!B888&amp;主线怪物!C888,主线关卡!A:A,0))</f>
        <v>73</v>
      </c>
      <c r="G888" s="58">
        <f>INDEX(怪物基础属性模板!B:B,MATCH(主线怪物!$F888,怪物基础属性模板!$A:$A,0))*IFERROR(INDEX(怪物属性参数!R:R,MATCH(主线怪物!E888,怪物属性参数!Q:Q,0)),1)</f>
        <v>2220</v>
      </c>
      <c r="H888" s="58">
        <f>INDEX(怪物基础属性模板!C:C,MATCH(主线怪物!$F888,怪物基础属性模板!$A:$A,0))*IFERROR(INDEX(怪物属性参数!R:R,MATCH(主线怪物!E888,怪物属性参数!R:R,0)),1)</f>
        <v>1037</v>
      </c>
      <c r="I888" s="58">
        <f>INT(INDEX(怪物基础属性模板!D:D,MATCH(主线怪物!$F888,怪物基础属性模板!$A:$A,0))*IFERROR(INDEX(怪物属性参数!R:R,MATCH(主线怪物!E888,怪物属性参数!S:S,0)),1)*INDEX(主线关卡!E:E,MATCH(主线怪物!B888&amp;主线怪物!C888,主线关卡!A:A,0)))</f>
        <v>11800</v>
      </c>
      <c r="J888" s="58">
        <v>0</v>
      </c>
      <c r="K888" s="58">
        <v>0</v>
      </c>
      <c r="L888" s="58">
        <v>0</v>
      </c>
      <c r="M888" s="58">
        <v>0</v>
      </c>
      <c r="N888" s="58">
        <v>300</v>
      </c>
      <c r="O888" s="58">
        <v>0</v>
      </c>
      <c r="P888" s="58">
        <v>0</v>
      </c>
      <c r="Q888" s="58" t="str">
        <f>IFERROR(INDEX(怪物属性参数!AD:AD,MATCH(主线怪物!E888,怪物属性参数!Q:Q,0)),IF(MOD(A888,2)=0,1303015,1301001))</f>
        <v>1301005#1302005</v>
      </c>
      <c r="R888" s="15"/>
      <c r="S888" s="58">
        <f t="shared" si="58"/>
        <v>10886</v>
      </c>
      <c r="T888" s="58">
        <f>IFERROR(INDEX(怪物属性参数!AA:AA,MATCH(主线怪物!E888,怪物属性参数!Q:Q,0)),"0")</f>
        <v>0</v>
      </c>
      <c r="U888" s="58">
        <f>IFERROR(INDEX(怪物属性参数!AB:AB,MATCH(主线怪物!E888,怪物属性参数!Q:Q,0)),"999")</f>
        <v>999</v>
      </c>
      <c r="V888" s="58">
        <f>IFERROR(INDEX(怪物属性参数!AC:AC,MATCH(主线怪物!E888,怪物属性参数!Q:Q,0)),"0")</f>
        <v>0</v>
      </c>
      <c r="W888" s="58" t="str">
        <f t="shared" si="59"/>
        <v>刘羽禅</v>
      </c>
    </row>
    <row r="889" spans="1:23" ht="16.5" x14ac:dyDescent="0.2">
      <c r="A889" s="58">
        <f t="shared" si="60"/>
        <v>10886</v>
      </c>
      <c r="B889" s="58">
        <v>6</v>
      </c>
      <c r="C889" s="58">
        <f t="shared" si="61"/>
        <v>13</v>
      </c>
      <c r="D889" s="58" t="s">
        <v>37</v>
      </c>
      <c r="E889" s="58" t="str">
        <f>HLOOKUP(D889,主线关卡!$H:$M,MATCH(B889&amp;C889,主线关卡!$A:$A,0),FALSE)</f>
        <v>张飞</v>
      </c>
      <c r="F889" s="58">
        <f>INDEX(主线关卡!D:D,MATCH(主线怪物!B889&amp;主线怪物!C889,主线关卡!A:A,0))</f>
        <v>73</v>
      </c>
      <c r="G889" s="58">
        <f>INDEX(怪物基础属性模板!B:B,MATCH(主线怪物!$F889,怪物基础属性模板!$A:$A,0))*IFERROR(INDEX(怪物属性参数!R:R,MATCH(主线怪物!E889,怪物属性参数!Q:Q,0)),1)</f>
        <v>2220</v>
      </c>
      <c r="H889" s="58">
        <f>INDEX(怪物基础属性模板!C:C,MATCH(主线怪物!$F889,怪物基础属性模板!$A:$A,0))*IFERROR(INDEX(怪物属性参数!R:R,MATCH(主线怪物!E889,怪物属性参数!R:R,0)),1)</f>
        <v>1037</v>
      </c>
      <c r="I889" s="58">
        <f>INT(INDEX(怪物基础属性模板!D:D,MATCH(主线怪物!$F889,怪物基础属性模板!$A:$A,0))*IFERROR(INDEX(怪物属性参数!R:R,MATCH(主线怪物!E889,怪物属性参数!S:S,0)),1)*INDEX(主线关卡!E:E,MATCH(主线怪物!B889&amp;主线怪物!C889,主线关卡!A:A,0)))</f>
        <v>11800</v>
      </c>
      <c r="J889" s="58">
        <v>0</v>
      </c>
      <c r="K889" s="58">
        <v>0</v>
      </c>
      <c r="L889" s="58">
        <v>0</v>
      </c>
      <c r="M889" s="58">
        <v>0</v>
      </c>
      <c r="N889" s="58">
        <v>300</v>
      </c>
      <c r="O889" s="58">
        <v>0</v>
      </c>
      <c r="P889" s="58">
        <v>0</v>
      </c>
      <c r="Q889" s="58">
        <f>IFERROR(INDEX(怪物属性参数!AD:AD,MATCH(主线怪物!E889,怪物属性参数!Q:Q,0)),IF(MOD(A889,2)=0,1303015,1301001))</f>
        <v>1303011</v>
      </c>
      <c r="R889" s="15"/>
      <c r="S889" s="58" t="str">
        <f t="shared" si="58"/>
        <v>0</v>
      </c>
      <c r="T889" s="58">
        <f>IFERROR(INDEX(怪物属性参数!AA:AA,MATCH(主线怪物!E889,怪物属性参数!Q:Q,0)),"0")</f>
        <v>4</v>
      </c>
      <c r="U889" s="58">
        <f>IFERROR(INDEX(怪物属性参数!AB:AB,MATCH(主线怪物!E889,怪物属性参数!Q:Q,0)),"999")</f>
        <v>999</v>
      </c>
      <c r="V889" s="58">
        <f>IFERROR(INDEX(怪物属性参数!AC:AC,MATCH(主线怪物!E889,怪物属性参数!Q:Q,0)),"0")</f>
        <v>2</v>
      </c>
      <c r="W889" s="58" t="str">
        <f t="shared" si="59"/>
        <v>张飞</v>
      </c>
    </row>
    <row r="890" spans="1:23" ht="16.5" x14ac:dyDescent="0.2">
      <c r="A890" s="58">
        <f t="shared" si="60"/>
        <v>10887</v>
      </c>
      <c r="B890" s="58">
        <v>6</v>
      </c>
      <c r="C890" s="58">
        <f t="shared" si="61"/>
        <v>13</v>
      </c>
      <c r="D890" s="58" t="s">
        <v>41</v>
      </c>
      <c r="E890" s="58" t="str">
        <f>HLOOKUP(D890,主线关卡!$H:$M,MATCH(B890&amp;C890,主线关卡!$A:$A,0),FALSE)</f>
        <v>战斗曹焱兵</v>
      </c>
      <c r="F890" s="58">
        <f>INDEX(主线关卡!D:D,MATCH(主线怪物!B890&amp;主线怪物!C890,主线关卡!A:A,0))</f>
        <v>73</v>
      </c>
      <c r="G890" s="58">
        <f>INDEX(怪物基础属性模板!B:B,MATCH(主线怪物!$F890,怪物基础属性模板!$A:$A,0))*IFERROR(INDEX(怪物属性参数!R:R,MATCH(主线怪物!E890,怪物属性参数!Q:Q,0)),1)</f>
        <v>2220</v>
      </c>
      <c r="H890" s="58">
        <f>INDEX(怪物基础属性模板!C:C,MATCH(主线怪物!$F890,怪物基础属性模板!$A:$A,0))*IFERROR(INDEX(怪物属性参数!R:R,MATCH(主线怪物!E890,怪物属性参数!R:R,0)),1)</f>
        <v>1037</v>
      </c>
      <c r="I890" s="58">
        <f>INT(INDEX(怪物基础属性模板!D:D,MATCH(主线怪物!$F890,怪物基础属性模板!$A:$A,0))*IFERROR(INDEX(怪物属性参数!R:R,MATCH(主线怪物!E890,怪物属性参数!S:S,0)),1)*INDEX(主线关卡!E:E,MATCH(主线怪物!B890&amp;主线怪物!C890,主线关卡!A:A,0)))</f>
        <v>11800</v>
      </c>
      <c r="J890" s="58">
        <v>0</v>
      </c>
      <c r="K890" s="58">
        <v>0</v>
      </c>
      <c r="L890" s="58">
        <v>0</v>
      </c>
      <c r="M890" s="58">
        <v>0</v>
      </c>
      <c r="N890" s="58">
        <v>300</v>
      </c>
      <c r="O890" s="58">
        <v>0</v>
      </c>
      <c r="P890" s="58">
        <v>0</v>
      </c>
      <c r="Q890" s="58" t="str">
        <f>IFERROR(INDEX(怪物属性参数!AD:AD,MATCH(主线怪物!E890,怪物属性参数!Q:Q,0)),IF(MOD(A890,2)=0,1303015,1301001))</f>
        <v>1301007#1302007</v>
      </c>
      <c r="R890" s="15"/>
      <c r="S890" s="58">
        <f t="shared" si="58"/>
        <v>10888</v>
      </c>
      <c r="T890" s="58">
        <f>IFERROR(INDEX(怪物属性参数!AA:AA,MATCH(主线怪物!E890,怪物属性参数!Q:Q,0)),"0")</f>
        <v>0</v>
      </c>
      <c r="U890" s="58">
        <f>IFERROR(INDEX(怪物属性参数!AB:AB,MATCH(主线怪物!E890,怪物属性参数!Q:Q,0)),"999")</f>
        <v>999</v>
      </c>
      <c r="V890" s="58">
        <f>IFERROR(INDEX(怪物属性参数!AC:AC,MATCH(主线怪物!E890,怪物属性参数!Q:Q,0)),"0")</f>
        <v>0</v>
      </c>
      <c r="W890" s="58" t="str">
        <f t="shared" si="59"/>
        <v>战斗曹焱兵</v>
      </c>
    </row>
    <row r="891" spans="1:23" ht="16.5" x14ac:dyDescent="0.2">
      <c r="A891" s="58">
        <f t="shared" si="60"/>
        <v>10888</v>
      </c>
      <c r="B891" s="58">
        <v>6</v>
      </c>
      <c r="C891" s="58">
        <f t="shared" si="61"/>
        <v>13</v>
      </c>
      <c r="D891" s="58" t="s">
        <v>38</v>
      </c>
      <c r="E891" s="58" t="str">
        <f>HLOOKUP(D891,主线关卡!$H:$M,MATCH(B891&amp;C891,主线关卡!$A:$A,0),FALSE)</f>
        <v>夏侯惇</v>
      </c>
      <c r="F891" s="58">
        <f>INDEX(主线关卡!D:D,MATCH(主线怪物!B891&amp;主线怪物!C891,主线关卡!A:A,0))</f>
        <v>73</v>
      </c>
      <c r="G891" s="58">
        <f>INDEX(怪物基础属性模板!B:B,MATCH(主线怪物!$F891,怪物基础属性模板!$A:$A,0))*IFERROR(INDEX(怪物属性参数!R:R,MATCH(主线怪物!E891,怪物属性参数!Q:Q,0)),1)</f>
        <v>2220</v>
      </c>
      <c r="H891" s="58">
        <f>INDEX(怪物基础属性模板!C:C,MATCH(主线怪物!$F891,怪物基础属性模板!$A:$A,0))*IFERROR(INDEX(怪物属性参数!R:R,MATCH(主线怪物!E891,怪物属性参数!R:R,0)),1)</f>
        <v>1037</v>
      </c>
      <c r="I891" s="58">
        <f>INT(INDEX(怪物基础属性模板!D:D,MATCH(主线怪物!$F891,怪物基础属性模板!$A:$A,0))*IFERROR(INDEX(怪物属性参数!R:R,MATCH(主线怪物!E891,怪物属性参数!S:S,0)),1)*INDEX(主线关卡!E:E,MATCH(主线怪物!B891&amp;主线怪物!C891,主线关卡!A:A,0)))</f>
        <v>11800</v>
      </c>
      <c r="J891" s="58">
        <v>0</v>
      </c>
      <c r="K891" s="58">
        <v>0</v>
      </c>
      <c r="L891" s="58">
        <v>0</v>
      </c>
      <c r="M891" s="58">
        <v>0</v>
      </c>
      <c r="N891" s="58">
        <v>300</v>
      </c>
      <c r="O891" s="58">
        <v>0</v>
      </c>
      <c r="P891" s="58">
        <v>0</v>
      </c>
      <c r="Q891" s="58">
        <f>IFERROR(INDEX(怪物属性参数!AD:AD,MATCH(主线怪物!E891,怪物属性参数!Q:Q,0)),IF(MOD(A891,2)=0,1303015,1301001))</f>
        <v>1303012</v>
      </c>
      <c r="R891" s="15"/>
      <c r="S891" s="58" t="str">
        <f t="shared" si="58"/>
        <v>0</v>
      </c>
      <c r="T891" s="58">
        <f>IFERROR(INDEX(怪物属性参数!AA:AA,MATCH(主线怪物!E891,怪物属性参数!Q:Q,0)),"0")</f>
        <v>6</v>
      </c>
      <c r="U891" s="58">
        <f>IFERROR(INDEX(怪物属性参数!AB:AB,MATCH(主线怪物!E891,怪物属性参数!Q:Q,0)),"999")</f>
        <v>999</v>
      </c>
      <c r="V891" s="58">
        <f>IFERROR(INDEX(怪物属性参数!AC:AC,MATCH(主线怪物!E891,怪物属性参数!Q:Q,0)),"0")</f>
        <v>1</v>
      </c>
      <c r="W891" s="58" t="str">
        <f t="shared" si="59"/>
        <v>夏侯惇</v>
      </c>
    </row>
    <row r="892" spans="1:23" ht="16.5" x14ac:dyDescent="0.2">
      <c r="A892" s="58">
        <f t="shared" si="60"/>
        <v>10889</v>
      </c>
      <c r="B892" s="58">
        <v>6</v>
      </c>
      <c r="C892" s="58">
        <f t="shared" si="61"/>
        <v>14</v>
      </c>
      <c r="D892" s="58" t="s">
        <v>39</v>
      </c>
      <c r="E892" s="58" t="str">
        <f>HLOOKUP(D892,主线关卡!$H:$M,MATCH(B892&amp;C892,主线关卡!$A:$A,0),FALSE)</f>
        <v>战斗曹焱兵</v>
      </c>
      <c r="F892" s="58">
        <f>INDEX(主线关卡!D:D,MATCH(主线怪物!B892&amp;主线怪物!C892,主线关卡!A:A,0))</f>
        <v>74</v>
      </c>
      <c r="G892" s="58">
        <f>INDEX(怪物基础属性模板!B:B,MATCH(主线怪物!$F892,怪物基础属性模板!$A:$A,0))*IFERROR(INDEX(怪物属性参数!R:R,MATCH(主线怪物!E892,怪物属性参数!Q:Q,0)),1)</f>
        <v>2260</v>
      </c>
      <c r="H892" s="58">
        <f>INDEX(怪物基础属性模板!C:C,MATCH(主线怪物!$F892,怪物基础属性模板!$A:$A,0))*IFERROR(INDEX(怪物属性参数!R:R,MATCH(主线怪物!E892,怪物属性参数!R:R,0)),1)</f>
        <v>1057</v>
      </c>
      <c r="I892" s="58">
        <f>INT(INDEX(怪物基础属性模板!D:D,MATCH(主线怪物!$F892,怪物基础属性模板!$A:$A,0))*IFERROR(INDEX(怪物属性参数!R:R,MATCH(主线怪物!E892,怪物属性参数!S:S,0)),1)*INDEX(主线关卡!E:E,MATCH(主线怪物!B892&amp;主线怪物!C892,主线关卡!A:A,0)))</f>
        <v>12000</v>
      </c>
      <c r="J892" s="58">
        <v>0</v>
      </c>
      <c r="K892" s="58">
        <v>0</v>
      </c>
      <c r="L892" s="58">
        <v>0</v>
      </c>
      <c r="M892" s="58">
        <v>0</v>
      </c>
      <c r="N892" s="58">
        <v>300</v>
      </c>
      <c r="O892" s="58">
        <v>0</v>
      </c>
      <c r="P892" s="58">
        <v>0</v>
      </c>
      <c r="Q892" s="58" t="str">
        <f>IFERROR(INDEX(怪物属性参数!AD:AD,MATCH(主线怪物!E892,怪物属性参数!Q:Q,0)),IF(MOD(A892,2)=0,1303015,1301001))</f>
        <v>1301007#1302007</v>
      </c>
      <c r="R892" s="15"/>
      <c r="S892" s="58">
        <f t="shared" si="58"/>
        <v>10890</v>
      </c>
      <c r="T892" s="58">
        <f>IFERROR(INDEX(怪物属性参数!AA:AA,MATCH(主线怪物!E892,怪物属性参数!Q:Q,0)),"0")</f>
        <v>0</v>
      </c>
      <c r="U892" s="58">
        <f>IFERROR(INDEX(怪物属性参数!AB:AB,MATCH(主线怪物!E892,怪物属性参数!Q:Q,0)),"999")</f>
        <v>999</v>
      </c>
      <c r="V892" s="58">
        <f>IFERROR(INDEX(怪物属性参数!AC:AC,MATCH(主线怪物!E892,怪物属性参数!Q:Q,0)),"0")</f>
        <v>0</v>
      </c>
      <c r="W892" s="58" t="str">
        <f t="shared" si="59"/>
        <v>战斗曹焱兵</v>
      </c>
    </row>
    <row r="893" spans="1:23" ht="16.5" x14ac:dyDescent="0.2">
      <c r="A893" s="58">
        <f t="shared" si="60"/>
        <v>10890</v>
      </c>
      <c r="B893" s="58">
        <v>6</v>
      </c>
      <c r="C893" s="58">
        <f t="shared" si="61"/>
        <v>14</v>
      </c>
      <c r="D893" s="58" t="s">
        <v>36</v>
      </c>
      <c r="E893" s="58" t="str">
        <f>HLOOKUP(D893,主线关卡!$H:$M,MATCH(B893&amp;C893,主线关卡!$A:$A,0),FALSE)</f>
        <v>张郃</v>
      </c>
      <c r="F893" s="58">
        <f>INDEX(主线关卡!D:D,MATCH(主线怪物!B893&amp;主线怪物!C893,主线关卡!A:A,0))</f>
        <v>74</v>
      </c>
      <c r="G893" s="58">
        <f>INDEX(怪物基础属性模板!B:B,MATCH(主线怪物!$F893,怪物基础属性模板!$A:$A,0))*IFERROR(INDEX(怪物属性参数!R:R,MATCH(主线怪物!E893,怪物属性参数!Q:Q,0)),1)</f>
        <v>2260</v>
      </c>
      <c r="H893" s="58">
        <f>INDEX(怪物基础属性模板!C:C,MATCH(主线怪物!$F893,怪物基础属性模板!$A:$A,0))*IFERROR(INDEX(怪物属性参数!R:R,MATCH(主线怪物!E893,怪物属性参数!R:R,0)),1)</f>
        <v>1057</v>
      </c>
      <c r="I893" s="58">
        <f>INT(INDEX(怪物基础属性模板!D:D,MATCH(主线怪物!$F893,怪物基础属性模板!$A:$A,0))*IFERROR(INDEX(怪物属性参数!R:R,MATCH(主线怪物!E893,怪物属性参数!S:S,0)),1)*INDEX(主线关卡!E:E,MATCH(主线怪物!B893&amp;主线怪物!C893,主线关卡!A:A,0)))</f>
        <v>12000</v>
      </c>
      <c r="J893" s="58">
        <v>0</v>
      </c>
      <c r="K893" s="58">
        <v>0</v>
      </c>
      <c r="L893" s="58">
        <v>0</v>
      </c>
      <c r="M893" s="58">
        <v>0</v>
      </c>
      <c r="N893" s="58">
        <v>300</v>
      </c>
      <c r="O893" s="58">
        <v>0</v>
      </c>
      <c r="P893" s="58">
        <v>0</v>
      </c>
      <c r="Q893" s="58">
        <f>IFERROR(INDEX(怪物属性参数!AD:AD,MATCH(主线怪物!E893,怪物属性参数!Q:Q,0)),IF(MOD(A893,2)=0,1303015,1301001))</f>
        <v>1303010</v>
      </c>
      <c r="R893" s="15"/>
      <c r="S893" s="58" t="str">
        <f t="shared" si="58"/>
        <v>0</v>
      </c>
      <c r="T893" s="58">
        <f>IFERROR(INDEX(怪物属性参数!AA:AA,MATCH(主线怪物!E893,怪物属性参数!Q:Q,0)),"0")</f>
        <v>6</v>
      </c>
      <c r="U893" s="58">
        <f>IFERROR(INDEX(怪物属性参数!AB:AB,MATCH(主线怪物!E893,怪物属性参数!Q:Q,0)),"999")</f>
        <v>999</v>
      </c>
      <c r="V893" s="58">
        <f>IFERROR(INDEX(怪物属性参数!AC:AC,MATCH(主线怪物!E893,怪物属性参数!Q:Q,0)),"0")</f>
        <v>3</v>
      </c>
      <c r="W893" s="58" t="str">
        <f t="shared" si="59"/>
        <v>张郃</v>
      </c>
    </row>
    <row r="894" spans="1:23" ht="16.5" x14ac:dyDescent="0.2">
      <c r="A894" s="58">
        <f t="shared" si="60"/>
        <v>10891</v>
      </c>
      <c r="B894" s="58">
        <v>6</v>
      </c>
      <c r="C894" s="58">
        <f t="shared" si="61"/>
        <v>14</v>
      </c>
      <c r="D894" s="58" t="s">
        <v>40</v>
      </c>
      <c r="E894" s="58" t="str">
        <f>HLOOKUP(D894,主线关卡!$H:$M,MATCH(B894&amp;C894,主线关卡!$A:$A,0),FALSE)</f>
        <v>项昆仑</v>
      </c>
      <c r="F894" s="58">
        <f>INDEX(主线关卡!D:D,MATCH(主线怪物!B894&amp;主线怪物!C894,主线关卡!A:A,0))</f>
        <v>74</v>
      </c>
      <c r="G894" s="58">
        <f>INDEX(怪物基础属性模板!B:B,MATCH(主线怪物!$F894,怪物基础属性模板!$A:$A,0))*IFERROR(INDEX(怪物属性参数!R:R,MATCH(主线怪物!E894,怪物属性参数!Q:Q,0)),1)</f>
        <v>2260</v>
      </c>
      <c r="H894" s="58">
        <f>INDEX(怪物基础属性模板!C:C,MATCH(主线怪物!$F894,怪物基础属性模板!$A:$A,0))*IFERROR(INDEX(怪物属性参数!R:R,MATCH(主线怪物!E894,怪物属性参数!R:R,0)),1)</f>
        <v>1057</v>
      </c>
      <c r="I894" s="58">
        <f>INT(INDEX(怪物基础属性模板!D:D,MATCH(主线怪物!$F894,怪物基础属性模板!$A:$A,0))*IFERROR(INDEX(怪物属性参数!R:R,MATCH(主线怪物!E894,怪物属性参数!S:S,0)),1)*INDEX(主线关卡!E:E,MATCH(主线怪物!B894&amp;主线怪物!C894,主线关卡!A:A,0)))</f>
        <v>12000</v>
      </c>
      <c r="J894" s="58">
        <v>0</v>
      </c>
      <c r="K894" s="58">
        <v>0</v>
      </c>
      <c r="L894" s="58">
        <v>0</v>
      </c>
      <c r="M894" s="58">
        <v>0</v>
      </c>
      <c r="N894" s="58">
        <v>300</v>
      </c>
      <c r="O894" s="58">
        <v>0</v>
      </c>
      <c r="P894" s="58">
        <v>0</v>
      </c>
      <c r="Q894" s="58" t="str">
        <f>IFERROR(INDEX(怪物属性参数!AD:AD,MATCH(主线怪物!E894,怪物属性参数!Q:Q,0)),IF(MOD(A894,2)=0,1303015,1301001))</f>
        <v>1301004#1302004</v>
      </c>
      <c r="R894" s="15"/>
      <c r="S894" s="58">
        <f t="shared" si="58"/>
        <v>10892</v>
      </c>
      <c r="T894" s="58">
        <f>IFERROR(INDEX(怪物属性参数!AA:AA,MATCH(主线怪物!E894,怪物属性参数!Q:Q,0)),"0")</f>
        <v>0</v>
      </c>
      <c r="U894" s="58">
        <f>IFERROR(INDEX(怪物属性参数!AB:AB,MATCH(主线怪物!E894,怪物属性参数!Q:Q,0)),"999")</f>
        <v>999</v>
      </c>
      <c r="V894" s="58">
        <f>IFERROR(INDEX(怪物属性参数!AC:AC,MATCH(主线怪物!E894,怪物属性参数!Q:Q,0)),"0")</f>
        <v>0</v>
      </c>
      <c r="W894" s="58" t="str">
        <f t="shared" si="59"/>
        <v>项昆仑</v>
      </c>
    </row>
    <row r="895" spans="1:23" ht="16.5" x14ac:dyDescent="0.2">
      <c r="A895" s="58">
        <f t="shared" si="60"/>
        <v>10892</v>
      </c>
      <c r="B895" s="58">
        <v>6</v>
      </c>
      <c r="C895" s="58">
        <f t="shared" si="61"/>
        <v>14</v>
      </c>
      <c r="D895" s="58" t="s">
        <v>37</v>
      </c>
      <c r="E895" s="58" t="str">
        <f>HLOOKUP(D895,主线关卡!$H:$M,MATCH(B895&amp;C895,主线关卡!$A:$A,0),FALSE)</f>
        <v>项羽</v>
      </c>
      <c r="F895" s="58">
        <f>INDEX(主线关卡!D:D,MATCH(主线怪物!B895&amp;主线怪物!C895,主线关卡!A:A,0))</f>
        <v>74</v>
      </c>
      <c r="G895" s="58">
        <f>INDEX(怪物基础属性模板!B:B,MATCH(主线怪物!$F895,怪物基础属性模板!$A:$A,0))*IFERROR(INDEX(怪物属性参数!R:R,MATCH(主线怪物!E895,怪物属性参数!Q:Q,0)),1)</f>
        <v>2260</v>
      </c>
      <c r="H895" s="58">
        <f>INDEX(怪物基础属性模板!C:C,MATCH(主线怪物!$F895,怪物基础属性模板!$A:$A,0))*IFERROR(INDEX(怪物属性参数!R:R,MATCH(主线怪物!E895,怪物属性参数!R:R,0)),1)</f>
        <v>1057</v>
      </c>
      <c r="I895" s="58">
        <f>INT(INDEX(怪物基础属性模板!D:D,MATCH(主线怪物!$F895,怪物基础属性模板!$A:$A,0))*IFERROR(INDEX(怪物属性参数!R:R,MATCH(主线怪物!E895,怪物属性参数!S:S,0)),1)*INDEX(主线关卡!E:E,MATCH(主线怪物!B895&amp;主线怪物!C895,主线关卡!A:A,0)))</f>
        <v>12000</v>
      </c>
      <c r="J895" s="58">
        <v>0</v>
      </c>
      <c r="K895" s="58">
        <v>0</v>
      </c>
      <c r="L895" s="58">
        <v>0</v>
      </c>
      <c r="M895" s="58">
        <v>0</v>
      </c>
      <c r="N895" s="58">
        <v>300</v>
      </c>
      <c r="O895" s="58">
        <v>0</v>
      </c>
      <c r="P895" s="58">
        <v>0</v>
      </c>
      <c r="Q895" s="58">
        <f>IFERROR(INDEX(怪物属性参数!AD:AD,MATCH(主线怪物!E895,怪物属性参数!Q:Q,0)),IF(MOD(A895,2)=0,1303015,1301001))</f>
        <v>1303006</v>
      </c>
      <c r="R895" s="15"/>
      <c r="S895" s="58" t="str">
        <f t="shared" si="58"/>
        <v>0</v>
      </c>
      <c r="T895" s="58">
        <f>IFERROR(INDEX(怪物属性参数!AA:AA,MATCH(主线怪物!E895,怪物属性参数!Q:Q,0)),"0")</f>
        <v>6</v>
      </c>
      <c r="U895" s="58">
        <f>IFERROR(INDEX(怪物属性参数!AB:AB,MATCH(主线怪物!E895,怪物属性参数!Q:Q,0)),"999")</f>
        <v>999</v>
      </c>
      <c r="V895" s="58">
        <f>IFERROR(INDEX(怪物属性参数!AC:AC,MATCH(主线怪物!E895,怪物属性参数!Q:Q,0)),"0")</f>
        <v>2</v>
      </c>
      <c r="W895" s="58" t="str">
        <f t="shared" si="59"/>
        <v>项羽</v>
      </c>
    </row>
    <row r="896" spans="1:23" ht="16.5" x14ac:dyDescent="0.2">
      <c r="A896" s="58">
        <f t="shared" si="60"/>
        <v>10893</v>
      </c>
      <c r="B896" s="58">
        <v>6</v>
      </c>
      <c r="C896" s="58">
        <f t="shared" si="61"/>
        <v>14</v>
      </c>
      <c r="D896" s="58" t="s">
        <v>41</v>
      </c>
      <c r="E896" s="58" t="str">
        <f>HLOOKUP(D896,主线关卡!$H:$M,MATCH(B896&amp;C896,主线关卡!$A:$A,0),FALSE)</f>
        <v>刘羽禅</v>
      </c>
      <c r="F896" s="58">
        <f>INDEX(主线关卡!D:D,MATCH(主线怪物!B896&amp;主线怪物!C896,主线关卡!A:A,0))</f>
        <v>74</v>
      </c>
      <c r="G896" s="58">
        <f>INDEX(怪物基础属性模板!B:B,MATCH(主线怪物!$F896,怪物基础属性模板!$A:$A,0))*IFERROR(INDEX(怪物属性参数!R:R,MATCH(主线怪物!E896,怪物属性参数!Q:Q,0)),1)</f>
        <v>2260</v>
      </c>
      <c r="H896" s="58">
        <f>INDEX(怪物基础属性模板!C:C,MATCH(主线怪物!$F896,怪物基础属性模板!$A:$A,0))*IFERROR(INDEX(怪物属性参数!R:R,MATCH(主线怪物!E896,怪物属性参数!R:R,0)),1)</f>
        <v>1057</v>
      </c>
      <c r="I896" s="58">
        <f>INT(INDEX(怪物基础属性模板!D:D,MATCH(主线怪物!$F896,怪物基础属性模板!$A:$A,0))*IFERROR(INDEX(怪物属性参数!R:R,MATCH(主线怪物!E896,怪物属性参数!S:S,0)),1)*INDEX(主线关卡!E:E,MATCH(主线怪物!B896&amp;主线怪物!C896,主线关卡!A:A,0)))</f>
        <v>12000</v>
      </c>
      <c r="J896" s="58">
        <v>0</v>
      </c>
      <c r="K896" s="58">
        <v>0</v>
      </c>
      <c r="L896" s="58">
        <v>0</v>
      </c>
      <c r="M896" s="58">
        <v>0</v>
      </c>
      <c r="N896" s="58">
        <v>300</v>
      </c>
      <c r="O896" s="58">
        <v>0</v>
      </c>
      <c r="P896" s="58">
        <v>0</v>
      </c>
      <c r="Q896" s="58" t="str">
        <f>IFERROR(INDEX(怪物属性参数!AD:AD,MATCH(主线怪物!E896,怪物属性参数!Q:Q,0)),IF(MOD(A896,2)=0,1303015,1301001))</f>
        <v>1301005#1302005</v>
      </c>
      <c r="R896" s="15"/>
      <c r="S896" s="58">
        <f t="shared" si="58"/>
        <v>10894</v>
      </c>
      <c r="T896" s="58">
        <f>IFERROR(INDEX(怪物属性参数!AA:AA,MATCH(主线怪物!E896,怪物属性参数!Q:Q,0)),"0")</f>
        <v>0</v>
      </c>
      <c r="U896" s="58">
        <f>IFERROR(INDEX(怪物属性参数!AB:AB,MATCH(主线怪物!E896,怪物属性参数!Q:Q,0)),"999")</f>
        <v>999</v>
      </c>
      <c r="V896" s="58">
        <f>IFERROR(INDEX(怪物属性参数!AC:AC,MATCH(主线怪物!E896,怪物属性参数!Q:Q,0)),"0")</f>
        <v>0</v>
      </c>
      <c r="W896" s="58" t="str">
        <f t="shared" si="59"/>
        <v>刘羽禅</v>
      </c>
    </row>
    <row r="897" spans="1:23" ht="16.5" x14ac:dyDescent="0.2">
      <c r="A897" s="58">
        <f t="shared" si="60"/>
        <v>10894</v>
      </c>
      <c r="B897" s="58">
        <v>6</v>
      </c>
      <c r="C897" s="58">
        <f t="shared" si="61"/>
        <v>14</v>
      </c>
      <c r="D897" s="58" t="s">
        <v>38</v>
      </c>
      <c r="E897" s="58" t="str">
        <f>HLOOKUP(D897,主线关卡!$H:$M,MATCH(B897&amp;C897,主线关卡!$A:$A,0),FALSE)</f>
        <v>关羽</v>
      </c>
      <c r="F897" s="58">
        <f>INDEX(主线关卡!D:D,MATCH(主线怪物!B897&amp;主线怪物!C897,主线关卡!A:A,0))</f>
        <v>74</v>
      </c>
      <c r="G897" s="58">
        <f>INDEX(怪物基础属性模板!B:B,MATCH(主线怪物!$F897,怪物基础属性模板!$A:$A,0))*IFERROR(INDEX(怪物属性参数!R:R,MATCH(主线怪物!E897,怪物属性参数!Q:Q,0)),1)</f>
        <v>2260</v>
      </c>
      <c r="H897" s="58">
        <f>INDEX(怪物基础属性模板!C:C,MATCH(主线怪物!$F897,怪物基础属性模板!$A:$A,0))*IFERROR(INDEX(怪物属性参数!R:R,MATCH(主线怪物!E897,怪物属性参数!R:R,0)),1)</f>
        <v>1057</v>
      </c>
      <c r="I897" s="58">
        <f>INT(INDEX(怪物基础属性模板!D:D,MATCH(主线怪物!$F897,怪物基础属性模板!$A:$A,0))*IFERROR(INDEX(怪物属性参数!R:R,MATCH(主线怪物!E897,怪物属性参数!S:S,0)),1)*INDEX(主线关卡!E:E,MATCH(主线怪物!B897&amp;主线怪物!C897,主线关卡!A:A,0)))</f>
        <v>12000</v>
      </c>
      <c r="J897" s="58">
        <v>0</v>
      </c>
      <c r="K897" s="58">
        <v>0</v>
      </c>
      <c r="L897" s="58">
        <v>0</v>
      </c>
      <c r="M897" s="58">
        <v>0</v>
      </c>
      <c r="N897" s="58">
        <v>300</v>
      </c>
      <c r="O897" s="58">
        <v>0</v>
      </c>
      <c r="P897" s="58">
        <v>0</v>
      </c>
      <c r="Q897" s="58">
        <f>IFERROR(INDEX(怪物属性参数!AD:AD,MATCH(主线怪物!E897,怪物属性参数!Q:Q,0)),IF(MOD(A897,2)=0,1303015,1301001))</f>
        <v>1303001</v>
      </c>
      <c r="R897" s="15"/>
      <c r="S897" s="58" t="str">
        <f t="shared" si="58"/>
        <v>0</v>
      </c>
      <c r="T897" s="58">
        <f>IFERROR(INDEX(怪物属性参数!AA:AA,MATCH(主线怪物!E897,怪物属性参数!Q:Q,0)),"0")</f>
        <v>6</v>
      </c>
      <c r="U897" s="58">
        <f>IFERROR(INDEX(怪物属性参数!AB:AB,MATCH(主线怪物!E897,怪物属性参数!Q:Q,0)),"999")</f>
        <v>999</v>
      </c>
      <c r="V897" s="58">
        <f>IFERROR(INDEX(怪物属性参数!AC:AC,MATCH(主线怪物!E897,怪物属性参数!Q:Q,0)),"0")</f>
        <v>1</v>
      </c>
      <c r="W897" s="58" t="str">
        <f t="shared" si="59"/>
        <v>关羽</v>
      </c>
    </row>
    <row r="898" spans="1:23" ht="16.5" x14ac:dyDescent="0.2">
      <c r="A898" s="58">
        <f t="shared" si="60"/>
        <v>10895</v>
      </c>
      <c r="B898" s="58">
        <v>6</v>
      </c>
      <c r="C898" s="58">
        <f t="shared" si="61"/>
        <v>15</v>
      </c>
      <c r="D898" s="58" t="s">
        <v>39</v>
      </c>
      <c r="E898" s="58" t="str">
        <f>HLOOKUP(D898,主线关卡!$H:$M,MATCH(B898&amp;C898,主线关卡!$A:$A,0),FALSE)</f>
        <v/>
      </c>
      <c r="F898" s="58">
        <f>INDEX(主线关卡!D:D,MATCH(主线怪物!B898&amp;主线怪物!C898,主线关卡!A:A,0))</f>
        <v>75</v>
      </c>
      <c r="G898" s="58">
        <f>INDEX(怪物基础属性模板!B:B,MATCH(主线怪物!$F898,怪物基础属性模板!$A:$A,0))*IFERROR(INDEX(怪物属性参数!R:R,MATCH(主线怪物!E898,怪物属性参数!Q:Q,0)),1)</f>
        <v>2300</v>
      </c>
      <c r="H898" s="58">
        <f>INDEX(怪物基础属性模板!C:C,MATCH(主线怪物!$F898,怪物基础属性模板!$A:$A,0))*IFERROR(INDEX(怪物属性参数!R:R,MATCH(主线怪物!E898,怪物属性参数!R:R,0)),1)</f>
        <v>1077</v>
      </c>
      <c r="I898" s="58">
        <f>INT(INDEX(怪物基础属性模板!D:D,MATCH(主线怪物!$F898,怪物基础属性模板!$A:$A,0))*IFERROR(INDEX(怪物属性参数!R:R,MATCH(主线怪物!E898,怪物属性参数!S:S,0)),1)*INDEX(主线关卡!E:E,MATCH(主线怪物!B898&amp;主线怪物!C898,主线关卡!A:A,0)))</f>
        <v>12200</v>
      </c>
      <c r="J898" s="58">
        <v>0</v>
      </c>
      <c r="K898" s="58">
        <v>0</v>
      </c>
      <c r="L898" s="58">
        <v>0</v>
      </c>
      <c r="M898" s="58">
        <v>0</v>
      </c>
      <c r="N898" s="58">
        <v>300</v>
      </c>
      <c r="O898" s="58">
        <v>0</v>
      </c>
      <c r="P898" s="58">
        <v>0</v>
      </c>
      <c r="Q898" s="58">
        <f>IFERROR(INDEX(怪物属性参数!AD:AD,MATCH(主线怪物!E898,怪物属性参数!Q:Q,0)),IF(MOD(A898,2)=0,1303015,1301001))</f>
        <v>1301001</v>
      </c>
      <c r="R898" s="15"/>
      <c r="S898" s="58" t="str">
        <f t="shared" si="58"/>
        <v>0</v>
      </c>
      <c r="T898" s="58" t="str">
        <f>IFERROR(INDEX(怪物属性参数!AA:AA,MATCH(主线怪物!E898,怪物属性参数!Q:Q,0)),"0")</f>
        <v>0</v>
      </c>
      <c r="U898" s="58" t="str">
        <f>IFERROR(INDEX(怪物属性参数!AB:AB,MATCH(主线怪物!E898,怪物属性参数!Q:Q,0)),"999")</f>
        <v>999</v>
      </c>
      <c r="V898" s="58" t="str">
        <f>IFERROR(INDEX(怪物属性参数!AC:AC,MATCH(主线怪物!E898,怪物属性参数!Q:Q,0)),"0")</f>
        <v>0</v>
      </c>
      <c r="W898" s="58" t="str">
        <f t="shared" si="59"/>
        <v>常服曹焱兵</v>
      </c>
    </row>
    <row r="899" spans="1:23" ht="16.5" x14ac:dyDescent="0.2">
      <c r="A899" s="58">
        <f t="shared" si="60"/>
        <v>10896</v>
      </c>
      <c r="B899" s="58">
        <v>6</v>
      </c>
      <c r="C899" s="58">
        <f t="shared" si="61"/>
        <v>15</v>
      </c>
      <c r="D899" s="58" t="s">
        <v>36</v>
      </c>
      <c r="E899" s="58" t="str">
        <f>HLOOKUP(D899,主线关卡!$H:$M,MATCH(B899&amp;C899,主线关卡!$A:$A,0),FALSE)</f>
        <v/>
      </c>
      <c r="F899" s="58">
        <f>INDEX(主线关卡!D:D,MATCH(主线怪物!B899&amp;主线怪物!C899,主线关卡!A:A,0))</f>
        <v>75</v>
      </c>
      <c r="G899" s="58">
        <f>INDEX(怪物基础属性模板!B:B,MATCH(主线怪物!$F899,怪物基础属性模板!$A:$A,0))*IFERROR(INDEX(怪物属性参数!R:R,MATCH(主线怪物!E899,怪物属性参数!Q:Q,0)),1)</f>
        <v>2300</v>
      </c>
      <c r="H899" s="58">
        <f>INDEX(怪物基础属性模板!C:C,MATCH(主线怪物!$F899,怪物基础属性模板!$A:$A,0))*IFERROR(INDEX(怪物属性参数!R:R,MATCH(主线怪物!E899,怪物属性参数!R:R,0)),1)</f>
        <v>1077</v>
      </c>
      <c r="I899" s="58">
        <f>INT(INDEX(怪物基础属性模板!D:D,MATCH(主线怪物!$F899,怪物基础属性模板!$A:$A,0))*IFERROR(INDEX(怪物属性参数!R:R,MATCH(主线怪物!E899,怪物属性参数!S:S,0)),1)*INDEX(主线关卡!E:E,MATCH(主线怪物!B899&amp;主线怪物!C899,主线关卡!A:A,0)))</f>
        <v>12200</v>
      </c>
      <c r="J899" s="58">
        <v>0</v>
      </c>
      <c r="K899" s="58">
        <v>0</v>
      </c>
      <c r="L899" s="58">
        <v>0</v>
      </c>
      <c r="M899" s="58">
        <v>0</v>
      </c>
      <c r="N899" s="58">
        <v>300</v>
      </c>
      <c r="O899" s="58">
        <v>0</v>
      </c>
      <c r="P899" s="58">
        <v>0</v>
      </c>
      <c r="Q899" s="58">
        <f>IFERROR(INDEX(怪物属性参数!AD:AD,MATCH(主线怪物!E899,怪物属性参数!Q:Q,0)),IF(MOD(A899,2)=0,1303015,1301001))</f>
        <v>1303015</v>
      </c>
      <c r="R899" s="15"/>
      <c r="S899" s="58" t="str">
        <f t="shared" si="58"/>
        <v>0</v>
      </c>
      <c r="T899" s="58" t="str">
        <f>IFERROR(INDEX(怪物属性参数!AA:AA,MATCH(主线怪物!E899,怪物属性参数!Q:Q,0)),"0")</f>
        <v>0</v>
      </c>
      <c r="U899" s="58" t="str">
        <f>IFERROR(INDEX(怪物属性参数!AB:AB,MATCH(主线怪物!E899,怪物属性参数!Q:Q,0)),"999")</f>
        <v>999</v>
      </c>
      <c r="V899" s="58" t="str">
        <f>IFERROR(INDEX(怪物属性参数!AC:AC,MATCH(主线怪物!E899,怪物属性参数!Q:Q,0)),"0")</f>
        <v>0</v>
      </c>
      <c r="W899" s="58" t="str">
        <f t="shared" si="59"/>
        <v>于禁</v>
      </c>
    </row>
    <row r="900" spans="1:23" ht="16.5" x14ac:dyDescent="0.2">
      <c r="A900" s="58">
        <f t="shared" si="60"/>
        <v>10897</v>
      </c>
      <c r="B900" s="58">
        <v>6</v>
      </c>
      <c r="C900" s="58">
        <f t="shared" si="61"/>
        <v>15</v>
      </c>
      <c r="D900" s="58" t="s">
        <v>40</v>
      </c>
      <c r="E900" s="58" t="str">
        <f>HLOOKUP(D900,主线关卡!$H:$M,MATCH(B900&amp;C900,主线关卡!$A:$A,0),FALSE)</f>
        <v/>
      </c>
      <c r="F900" s="58">
        <f>INDEX(主线关卡!D:D,MATCH(主线怪物!B900&amp;主线怪物!C900,主线关卡!A:A,0))</f>
        <v>75</v>
      </c>
      <c r="G900" s="58">
        <f>INDEX(怪物基础属性模板!B:B,MATCH(主线怪物!$F900,怪物基础属性模板!$A:$A,0))*IFERROR(INDEX(怪物属性参数!R:R,MATCH(主线怪物!E900,怪物属性参数!Q:Q,0)),1)</f>
        <v>2300</v>
      </c>
      <c r="H900" s="58">
        <f>INDEX(怪物基础属性模板!C:C,MATCH(主线怪物!$F900,怪物基础属性模板!$A:$A,0))*IFERROR(INDEX(怪物属性参数!R:R,MATCH(主线怪物!E900,怪物属性参数!R:R,0)),1)</f>
        <v>1077</v>
      </c>
      <c r="I900" s="58">
        <f>INT(INDEX(怪物基础属性模板!D:D,MATCH(主线怪物!$F900,怪物基础属性模板!$A:$A,0))*IFERROR(INDEX(怪物属性参数!R:R,MATCH(主线怪物!E900,怪物属性参数!S:S,0)),1)*INDEX(主线关卡!E:E,MATCH(主线怪物!B900&amp;主线怪物!C900,主线关卡!A:A,0)))</f>
        <v>12200</v>
      </c>
      <c r="J900" s="58">
        <v>0</v>
      </c>
      <c r="K900" s="58">
        <v>0</v>
      </c>
      <c r="L900" s="58">
        <v>0</v>
      </c>
      <c r="M900" s="58">
        <v>0</v>
      </c>
      <c r="N900" s="58">
        <v>300</v>
      </c>
      <c r="O900" s="58">
        <v>0</v>
      </c>
      <c r="P900" s="58">
        <v>0</v>
      </c>
      <c r="Q900" s="58">
        <f>IFERROR(INDEX(怪物属性参数!AD:AD,MATCH(主线怪物!E900,怪物属性参数!Q:Q,0)),IF(MOD(A900,2)=0,1303015,1301001))</f>
        <v>1301001</v>
      </c>
      <c r="R900" s="15"/>
      <c r="S900" s="58" t="str">
        <f t="shared" si="58"/>
        <v>0</v>
      </c>
      <c r="T900" s="58" t="str">
        <f>IFERROR(INDEX(怪物属性参数!AA:AA,MATCH(主线怪物!E900,怪物属性参数!Q:Q,0)),"0")</f>
        <v>0</v>
      </c>
      <c r="U900" s="58" t="str">
        <f>IFERROR(INDEX(怪物属性参数!AB:AB,MATCH(主线怪物!E900,怪物属性参数!Q:Q,0)),"999")</f>
        <v>999</v>
      </c>
      <c r="V900" s="58" t="str">
        <f>IFERROR(INDEX(怪物属性参数!AC:AC,MATCH(主线怪物!E900,怪物属性参数!Q:Q,0)),"0")</f>
        <v>0</v>
      </c>
      <c r="W900" s="58" t="str">
        <f t="shared" si="59"/>
        <v>常服曹焱兵</v>
      </c>
    </row>
    <row r="901" spans="1:23" ht="16.5" x14ac:dyDescent="0.2">
      <c r="A901" s="58">
        <f t="shared" si="60"/>
        <v>10898</v>
      </c>
      <c r="B901" s="58">
        <v>6</v>
      </c>
      <c r="C901" s="58">
        <f t="shared" si="61"/>
        <v>15</v>
      </c>
      <c r="D901" s="58" t="s">
        <v>37</v>
      </c>
      <c r="E901" s="58" t="str">
        <f>HLOOKUP(D901,主线关卡!$H:$M,MATCH(B901&amp;C901,主线关卡!$A:$A,0),FALSE)</f>
        <v/>
      </c>
      <c r="F901" s="58">
        <f>INDEX(主线关卡!D:D,MATCH(主线怪物!B901&amp;主线怪物!C901,主线关卡!A:A,0))</f>
        <v>75</v>
      </c>
      <c r="G901" s="58">
        <f>INDEX(怪物基础属性模板!B:B,MATCH(主线怪物!$F901,怪物基础属性模板!$A:$A,0))*IFERROR(INDEX(怪物属性参数!R:R,MATCH(主线怪物!E901,怪物属性参数!Q:Q,0)),1)</f>
        <v>2300</v>
      </c>
      <c r="H901" s="58">
        <f>INDEX(怪物基础属性模板!C:C,MATCH(主线怪物!$F901,怪物基础属性模板!$A:$A,0))*IFERROR(INDEX(怪物属性参数!R:R,MATCH(主线怪物!E901,怪物属性参数!R:R,0)),1)</f>
        <v>1077</v>
      </c>
      <c r="I901" s="58">
        <f>INT(INDEX(怪物基础属性模板!D:D,MATCH(主线怪物!$F901,怪物基础属性模板!$A:$A,0))*IFERROR(INDEX(怪物属性参数!R:R,MATCH(主线怪物!E901,怪物属性参数!S:S,0)),1)*INDEX(主线关卡!E:E,MATCH(主线怪物!B901&amp;主线怪物!C901,主线关卡!A:A,0)))</f>
        <v>12200</v>
      </c>
      <c r="J901" s="58">
        <v>0</v>
      </c>
      <c r="K901" s="58">
        <v>0</v>
      </c>
      <c r="L901" s="58">
        <v>0</v>
      </c>
      <c r="M901" s="58">
        <v>0</v>
      </c>
      <c r="N901" s="58">
        <v>300</v>
      </c>
      <c r="O901" s="58">
        <v>0</v>
      </c>
      <c r="P901" s="58">
        <v>0</v>
      </c>
      <c r="Q901" s="58">
        <f>IFERROR(INDEX(怪物属性参数!AD:AD,MATCH(主线怪物!E901,怪物属性参数!Q:Q,0)),IF(MOD(A901,2)=0,1303015,1301001))</f>
        <v>1303015</v>
      </c>
      <c r="R901" s="15"/>
      <c r="S901" s="58" t="str">
        <f t="shared" ref="S901:S903" si="62">IF(MOD(A901,2)=0,"0",IF(E902="","0",A902))</f>
        <v>0</v>
      </c>
      <c r="T901" s="58" t="str">
        <f>IFERROR(INDEX(怪物属性参数!AA:AA,MATCH(主线怪物!E901,怪物属性参数!Q:Q,0)),"0")</f>
        <v>0</v>
      </c>
      <c r="U901" s="58" t="str">
        <f>IFERROR(INDEX(怪物属性参数!AB:AB,MATCH(主线怪物!E901,怪物属性参数!Q:Q,0)),"999")</f>
        <v>999</v>
      </c>
      <c r="V901" s="58" t="str">
        <f>IFERROR(INDEX(怪物属性参数!AC:AC,MATCH(主线怪物!E901,怪物属性参数!Q:Q,0)),"0")</f>
        <v>0</v>
      </c>
      <c r="W901" s="58" t="str">
        <f t="shared" ref="W901:W903" si="63">IF(OR(E901=0,E901="")=TRUE,IF(MOD(A901,2)=0,"于禁","常服曹焱兵"),E901)</f>
        <v>于禁</v>
      </c>
    </row>
    <row r="902" spans="1:23" ht="16.5" x14ac:dyDescent="0.2">
      <c r="A902" s="58">
        <f t="shared" si="60"/>
        <v>10899</v>
      </c>
      <c r="B902" s="58">
        <v>6</v>
      </c>
      <c r="C902" s="58">
        <f t="shared" si="61"/>
        <v>15</v>
      </c>
      <c r="D902" s="58" t="s">
        <v>41</v>
      </c>
      <c r="E902" s="58" t="str">
        <f>HLOOKUP(D902,主线关卡!$H:$M,MATCH(B902&amp;C902,主线关卡!$A:$A,0),FALSE)</f>
        <v/>
      </c>
      <c r="F902" s="58">
        <f>INDEX(主线关卡!D:D,MATCH(主线怪物!B902&amp;主线怪物!C902,主线关卡!A:A,0))</f>
        <v>75</v>
      </c>
      <c r="G902" s="58">
        <f>INDEX(怪物基础属性模板!B:B,MATCH(主线怪物!$F902,怪物基础属性模板!$A:$A,0))*IFERROR(INDEX(怪物属性参数!R:R,MATCH(主线怪物!E902,怪物属性参数!Q:Q,0)),1)</f>
        <v>2300</v>
      </c>
      <c r="H902" s="58">
        <f>INDEX(怪物基础属性模板!C:C,MATCH(主线怪物!$F902,怪物基础属性模板!$A:$A,0))*IFERROR(INDEX(怪物属性参数!R:R,MATCH(主线怪物!E902,怪物属性参数!R:R,0)),1)</f>
        <v>1077</v>
      </c>
      <c r="I902" s="58">
        <f>INT(INDEX(怪物基础属性模板!D:D,MATCH(主线怪物!$F902,怪物基础属性模板!$A:$A,0))*IFERROR(INDEX(怪物属性参数!R:R,MATCH(主线怪物!E902,怪物属性参数!S:S,0)),1)*INDEX(主线关卡!E:E,MATCH(主线怪物!B902&amp;主线怪物!C902,主线关卡!A:A,0)))</f>
        <v>12200</v>
      </c>
      <c r="J902" s="58">
        <v>0</v>
      </c>
      <c r="K902" s="58">
        <v>0</v>
      </c>
      <c r="L902" s="58">
        <v>0</v>
      </c>
      <c r="M902" s="58">
        <v>0</v>
      </c>
      <c r="N902" s="58">
        <v>300</v>
      </c>
      <c r="O902" s="58">
        <v>0</v>
      </c>
      <c r="P902" s="58">
        <v>0</v>
      </c>
      <c r="Q902" s="58">
        <f>IFERROR(INDEX(怪物属性参数!AD:AD,MATCH(主线怪物!E902,怪物属性参数!Q:Q,0)),IF(MOD(A902,2)=0,1303015,1301001))</f>
        <v>1301001</v>
      </c>
      <c r="R902" s="15"/>
      <c r="S902" s="58" t="str">
        <f t="shared" si="62"/>
        <v>0</v>
      </c>
      <c r="T902" s="58" t="str">
        <f>IFERROR(INDEX(怪物属性参数!AA:AA,MATCH(主线怪物!E902,怪物属性参数!Q:Q,0)),"0")</f>
        <v>0</v>
      </c>
      <c r="U902" s="58" t="str">
        <f>IFERROR(INDEX(怪物属性参数!AB:AB,MATCH(主线怪物!E902,怪物属性参数!Q:Q,0)),"999")</f>
        <v>999</v>
      </c>
      <c r="V902" s="58" t="str">
        <f>IFERROR(INDEX(怪物属性参数!AC:AC,MATCH(主线怪物!E902,怪物属性参数!Q:Q,0)),"0")</f>
        <v>0</v>
      </c>
      <c r="W902" s="58" t="str">
        <f t="shared" si="63"/>
        <v>常服曹焱兵</v>
      </c>
    </row>
    <row r="903" spans="1:23" ht="16.5" x14ac:dyDescent="0.2">
      <c r="A903" s="58">
        <f t="shared" ref="A903" si="64">A902+1</f>
        <v>10900</v>
      </c>
      <c r="B903" s="58">
        <v>6</v>
      </c>
      <c r="C903" s="58">
        <f t="shared" si="61"/>
        <v>15</v>
      </c>
      <c r="D903" s="58" t="s">
        <v>38</v>
      </c>
      <c r="E903" s="58" t="str">
        <f>HLOOKUP(D903,主线关卡!$H:$M,MATCH(B903&amp;C903,主线关卡!$A:$A,0),FALSE)</f>
        <v/>
      </c>
      <c r="F903" s="58">
        <f>INDEX(主线关卡!D:D,MATCH(主线怪物!B903&amp;主线怪物!C903,主线关卡!A:A,0))</f>
        <v>75</v>
      </c>
      <c r="G903" s="58">
        <f>INDEX(怪物基础属性模板!B:B,MATCH(主线怪物!$F903,怪物基础属性模板!$A:$A,0))*IFERROR(INDEX(怪物属性参数!R:R,MATCH(主线怪物!E903,怪物属性参数!Q:Q,0)),1)</f>
        <v>2300</v>
      </c>
      <c r="H903" s="58">
        <f>INDEX(怪物基础属性模板!C:C,MATCH(主线怪物!$F903,怪物基础属性模板!$A:$A,0))*IFERROR(INDEX(怪物属性参数!R:R,MATCH(主线怪物!E903,怪物属性参数!R:R,0)),1)</f>
        <v>1077</v>
      </c>
      <c r="I903" s="58">
        <f>INT(INDEX(怪物基础属性模板!D:D,MATCH(主线怪物!$F903,怪物基础属性模板!$A:$A,0))*IFERROR(INDEX(怪物属性参数!R:R,MATCH(主线怪物!E903,怪物属性参数!S:S,0)),1)*INDEX(主线关卡!E:E,MATCH(主线怪物!B903&amp;主线怪物!C903,主线关卡!A:A,0)))</f>
        <v>12200</v>
      </c>
      <c r="J903" s="58">
        <v>0</v>
      </c>
      <c r="K903" s="58">
        <v>0</v>
      </c>
      <c r="L903" s="58">
        <v>0</v>
      </c>
      <c r="M903" s="58">
        <v>0</v>
      </c>
      <c r="N903" s="58">
        <v>300</v>
      </c>
      <c r="O903" s="58">
        <v>0</v>
      </c>
      <c r="P903" s="58">
        <v>0</v>
      </c>
      <c r="Q903" s="58">
        <f>IFERROR(INDEX(怪物属性参数!AD:AD,MATCH(主线怪物!E903,怪物属性参数!Q:Q,0)),IF(MOD(A903,2)=0,1303015,1301001))</f>
        <v>1303015</v>
      </c>
      <c r="R903" s="15"/>
      <c r="S903" s="58" t="str">
        <f t="shared" si="62"/>
        <v>0</v>
      </c>
      <c r="T903" s="58" t="str">
        <f>IFERROR(INDEX(怪物属性参数!AA:AA,MATCH(主线怪物!E903,怪物属性参数!Q:Q,0)),"0")</f>
        <v>0</v>
      </c>
      <c r="U903" s="58" t="str">
        <f>IFERROR(INDEX(怪物属性参数!AB:AB,MATCH(主线怪物!E903,怪物属性参数!Q:Q,0)),"999")</f>
        <v>999</v>
      </c>
      <c r="V903" s="58" t="str">
        <f>IFERROR(INDEX(怪物属性参数!AC:AC,MATCH(主线怪物!E903,怪物属性参数!Q:Q,0)),"0")</f>
        <v>0</v>
      </c>
      <c r="W903" s="58" t="str">
        <f t="shared" si="63"/>
        <v>于禁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72A8-20F9-472B-9EB3-717878377B3A}">
  <dimension ref="A1:W723"/>
  <sheetViews>
    <sheetView topLeftCell="E1" workbookViewId="0">
      <selection activeCell="O9" sqref="O9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11" width="9.125" bestFit="1" customWidth="1"/>
    <col min="12" max="12" width="12.375" customWidth="1"/>
    <col min="13" max="13" width="14.375" customWidth="1"/>
    <col min="14" max="14" width="8.875" customWidth="1"/>
    <col min="15" max="16" width="9.125" bestFit="1" customWidth="1"/>
    <col min="17" max="17" width="28" customWidth="1"/>
    <col min="18" max="18" width="11.25" customWidth="1"/>
    <col min="19" max="19" width="16.5" customWidth="1"/>
    <col min="20" max="21" width="9.125" bestFit="1" customWidth="1"/>
    <col min="22" max="22" width="13.125" customWidth="1"/>
    <col min="23" max="23" width="12.375" customWidth="1"/>
  </cols>
  <sheetData>
    <row r="1" spans="1:23" ht="15" x14ac:dyDescent="0.2">
      <c r="A1" s="56" t="s">
        <v>164</v>
      </c>
      <c r="B1" s="56" t="s">
        <v>298</v>
      </c>
      <c r="C1" s="56" t="s">
        <v>299</v>
      </c>
      <c r="D1" s="56" t="s">
        <v>165</v>
      </c>
      <c r="E1" s="56" t="s">
        <v>166</v>
      </c>
      <c r="F1" s="56" t="s">
        <v>167</v>
      </c>
      <c r="G1" s="56" t="s">
        <v>168</v>
      </c>
      <c r="H1" s="56" t="s">
        <v>169</v>
      </c>
      <c r="I1" s="56" t="s">
        <v>170</v>
      </c>
      <c r="J1" s="56" t="s">
        <v>171</v>
      </c>
      <c r="K1" s="56" t="s">
        <v>172</v>
      </c>
      <c r="L1" s="56" t="s">
        <v>173</v>
      </c>
      <c r="M1" s="56" t="s">
        <v>174</v>
      </c>
      <c r="N1" s="56" t="s">
        <v>175</v>
      </c>
      <c r="O1" s="56" t="s">
        <v>176</v>
      </c>
      <c r="P1" s="56" t="s">
        <v>177</v>
      </c>
      <c r="Q1" s="56" t="s">
        <v>178</v>
      </c>
      <c r="R1" s="56" t="s">
        <v>179</v>
      </c>
      <c r="S1" s="56" t="s">
        <v>180</v>
      </c>
      <c r="T1" s="56" t="s">
        <v>181</v>
      </c>
      <c r="U1" s="56" t="s">
        <v>182</v>
      </c>
      <c r="V1" s="56" t="s">
        <v>183</v>
      </c>
      <c r="W1" s="56" t="s">
        <v>184</v>
      </c>
    </row>
    <row r="2" spans="1:23" x14ac:dyDescent="0.2">
      <c r="A2" t="s">
        <v>185</v>
      </c>
      <c r="B2" t="s">
        <v>186</v>
      </c>
      <c r="C2" t="s">
        <v>186</v>
      </c>
      <c r="D2" t="s">
        <v>186</v>
      </c>
      <c r="E2" t="s">
        <v>186</v>
      </c>
      <c r="F2" t="s">
        <v>185</v>
      </c>
      <c r="G2" t="s">
        <v>185</v>
      </c>
      <c r="H2" t="s">
        <v>185</v>
      </c>
      <c r="I2" t="s">
        <v>185</v>
      </c>
      <c r="J2" t="s">
        <v>187</v>
      </c>
      <c r="K2" t="s">
        <v>187</v>
      </c>
      <c r="L2" t="s">
        <v>187</v>
      </c>
      <c r="M2" t="s">
        <v>187</v>
      </c>
      <c r="N2" t="s">
        <v>185</v>
      </c>
      <c r="O2" t="s">
        <v>187</v>
      </c>
      <c r="P2" t="s">
        <v>187</v>
      </c>
      <c r="Q2" t="s">
        <v>188</v>
      </c>
      <c r="R2" t="s">
        <v>189</v>
      </c>
      <c r="S2" t="s">
        <v>189</v>
      </c>
      <c r="T2" t="s">
        <v>189</v>
      </c>
      <c r="U2" t="s">
        <v>189</v>
      </c>
      <c r="V2" t="s">
        <v>189</v>
      </c>
      <c r="W2" t="s">
        <v>190</v>
      </c>
    </row>
    <row r="3" spans="1:23" ht="30" x14ac:dyDescent="0.2">
      <c r="A3" s="57" t="s">
        <v>191</v>
      </c>
      <c r="B3" s="57" t="s">
        <v>317</v>
      </c>
      <c r="C3" s="57" t="s">
        <v>343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199</v>
      </c>
      <c r="J3" s="57" t="s">
        <v>200</v>
      </c>
      <c r="K3" s="57" t="s">
        <v>201</v>
      </c>
      <c r="L3" s="57" t="s">
        <v>202</v>
      </c>
      <c r="M3" s="57" t="s">
        <v>203</v>
      </c>
      <c r="N3" s="57" t="s">
        <v>204</v>
      </c>
      <c r="O3" s="57" t="s">
        <v>205</v>
      </c>
      <c r="P3" s="57" t="s">
        <v>206</v>
      </c>
      <c r="Q3" s="57" t="s">
        <v>207</v>
      </c>
      <c r="R3" s="57" t="s">
        <v>208</v>
      </c>
      <c r="S3" s="57" t="s">
        <v>209</v>
      </c>
      <c r="T3" s="57" t="s">
        <v>210</v>
      </c>
      <c r="U3" s="57" t="s">
        <v>211</v>
      </c>
      <c r="V3" s="57" t="s">
        <v>212</v>
      </c>
      <c r="W3" s="57" t="s">
        <v>213</v>
      </c>
    </row>
    <row r="4" spans="1:23" ht="16.5" x14ac:dyDescent="0.2">
      <c r="A4" s="58">
        <v>20001</v>
      </c>
      <c r="B4" s="58">
        <v>1</v>
      </c>
      <c r="C4" s="58">
        <v>1</v>
      </c>
      <c r="D4" s="58" t="s">
        <v>39</v>
      </c>
      <c r="E4" s="58" t="str">
        <f>HLOOKUP(D4,芦花古楼!$G:$L,MATCH(B4&amp;C4,芦花古楼!$A:$A,0),FALSE)</f>
        <v>战斗夏玲</v>
      </c>
      <c r="F4" s="58">
        <f>INDEX(芦花古楼!D:D,MATCH(芦花古楼怪物!B4&amp;芦花古楼怪物!C4,芦花古楼!A:A,0))</f>
        <v>3</v>
      </c>
      <c r="G4" s="58">
        <f>INDEX(怪物基础属性模板!B:B,MATCH(芦花古楼怪物!$F4,怪物基础属性模板!$A:$A,0))*IFERROR(INDEX(怪物属性参数!R:R,MATCH(芦花古楼怪物!E4,怪物属性参数!Q:Q,0)),1)</f>
        <v>50</v>
      </c>
      <c r="H4" s="58">
        <f>INDEX(怪物基础属性模板!C:C,MATCH(芦花古楼怪物!$F4,怪物基础属性模板!$A:$A,0))*IFERROR(INDEX(怪物属性参数!R:R,MATCH(芦花古楼怪物!E4,怪物属性参数!R:R,0)),1)</f>
        <v>15</v>
      </c>
      <c r="I4" s="58">
        <f>INDEX(怪物基础属性模板!D:D,MATCH(芦花古楼怪物!$F4,怪物基础属性模板!$A:$A,0))*IFERROR(INDEX(怪物属性参数!R:R,MATCH(芦花古楼怪物!E4,怪物属性参数!S:S,0)),1)</f>
        <v>350</v>
      </c>
      <c r="J4" s="58">
        <v>0</v>
      </c>
      <c r="K4" s="58">
        <v>0</v>
      </c>
      <c r="L4" s="58">
        <v>0</v>
      </c>
      <c r="M4" s="58">
        <v>0</v>
      </c>
      <c r="N4" s="58">
        <v>300</v>
      </c>
      <c r="O4" s="58">
        <v>0</v>
      </c>
      <c r="P4" s="58">
        <v>0</v>
      </c>
      <c r="Q4" s="58" t="str">
        <f>IFERROR(INDEX(怪物属性参数!AD:AD,MATCH(芦花古楼怪物!E4,怪物属性参数!Q:Q,0)),"1303015")</f>
        <v>1301003#1302003</v>
      </c>
      <c r="R4" s="58"/>
      <c r="S4" s="58">
        <f>IF(MOD(A4,2)=0,"0",IF(E5="","0",A5))</f>
        <v>20002</v>
      </c>
      <c r="T4" s="58">
        <f>IFERROR(INDEX(怪物属性参数!AA:AA,MATCH(芦花古楼怪物!E4,怪物属性参数!Q:Q,0)),"")</f>
        <v>0</v>
      </c>
      <c r="U4" s="58">
        <f>IFERROR(INDEX(怪物属性参数!AB:AB,MATCH(芦花古楼怪物!E4,怪物属性参数!Q:Q,0)),"999")</f>
        <v>999</v>
      </c>
      <c r="V4" s="58">
        <f>IFERROR(INDEX(怪物属性参数!AC:AC,MATCH(芦花古楼怪物!E4,怪物属性参数!Q:Q,0)),"")</f>
        <v>0</v>
      </c>
      <c r="W4" s="58" t="str">
        <f>IF(OR(E4=0,E4="")=TRUE,"于禁",E4)</f>
        <v>战斗夏玲</v>
      </c>
    </row>
    <row r="5" spans="1:23" ht="16.5" x14ac:dyDescent="0.2">
      <c r="A5" s="58">
        <f>A4+1</f>
        <v>20002</v>
      </c>
      <c r="B5" s="58">
        <v>1</v>
      </c>
      <c r="C5" s="58">
        <v>1</v>
      </c>
      <c r="D5" s="58" t="s">
        <v>36</v>
      </c>
      <c r="E5" s="58" t="str">
        <f>HLOOKUP(D5,芦花古楼!$G:$L,MATCH(B5&amp;C5,芦花古楼!$A:$A,0),FALSE)</f>
        <v>李轩辕</v>
      </c>
      <c r="F5" s="58">
        <f>INDEX(芦花古楼!D:D,MATCH(芦花古楼怪物!B5&amp;芦花古楼怪物!C5,芦花古楼!A:A,0))</f>
        <v>3</v>
      </c>
      <c r="G5" s="58">
        <f>INDEX(怪物基础属性模板!B:B,MATCH(芦花古楼怪物!$F5,怪物基础属性模板!$A:$A,0))*IFERROR(INDEX(怪物属性参数!R:R,MATCH(芦花古楼怪物!E5,怪物属性参数!Q:Q,0)),1)</f>
        <v>50</v>
      </c>
      <c r="H5" s="58">
        <f>INDEX(怪物基础属性模板!C:C,MATCH(芦花古楼怪物!$F5,怪物基础属性模板!$A:$A,0))*IFERROR(INDEX(怪物属性参数!R:R,MATCH(芦花古楼怪物!E5,怪物属性参数!R:R,0)),1)</f>
        <v>15</v>
      </c>
      <c r="I5" s="58">
        <f>INDEX(怪物基础属性模板!D:D,MATCH(芦花古楼怪物!$F5,怪物基础属性模板!$A:$A,0))*IFERROR(INDEX(怪物属性参数!R:R,MATCH(芦花古楼怪物!E5,怪物属性参数!S:S,0)),1)</f>
        <v>350</v>
      </c>
      <c r="J5" s="58">
        <v>0</v>
      </c>
      <c r="K5" s="58">
        <v>0</v>
      </c>
      <c r="L5" s="58">
        <v>0</v>
      </c>
      <c r="M5" s="58">
        <v>0</v>
      </c>
      <c r="N5" s="58">
        <v>300</v>
      </c>
      <c r="O5" s="58">
        <v>0</v>
      </c>
      <c r="P5" s="58">
        <v>0</v>
      </c>
      <c r="Q5" s="58">
        <f>IFERROR(INDEX(怪物属性参数!AD:AD,MATCH(芦花古楼怪物!E5,怪物属性参数!Q:Q,0)),"1303015")</f>
        <v>1303005</v>
      </c>
      <c r="R5" s="58"/>
      <c r="S5" s="58" t="str">
        <f t="shared" ref="S5:S68" si="0">IF(MOD(A5,2)=0,"0",IF(E6="","0",A6))</f>
        <v>0</v>
      </c>
      <c r="T5" s="58">
        <f>IFERROR(INDEX(怪物属性参数!AA:AA,MATCH(芦花古楼怪物!E5,怪物属性参数!Q:Q,0)),"")</f>
        <v>2</v>
      </c>
      <c r="U5" s="58">
        <f>IFERROR(INDEX(怪物属性参数!AB:AB,MATCH(芦花古楼怪物!E5,怪物属性参数!Q:Q,0)),"999")</f>
        <v>999</v>
      </c>
      <c r="V5" s="58">
        <f>IFERROR(INDEX(怪物属性参数!AC:AC,MATCH(芦花古楼怪物!E5,怪物属性参数!Q:Q,0)),"")</f>
        <v>3</v>
      </c>
      <c r="W5" s="58" t="str">
        <f t="shared" ref="W5:W68" si="1">IF(OR(E5=0,E5="")=TRUE,"于禁",E5)</f>
        <v>李轩辕</v>
      </c>
    </row>
    <row r="6" spans="1:23" ht="16.5" x14ac:dyDescent="0.2">
      <c r="A6" s="58">
        <f t="shared" ref="A6:A69" si="2">A5+1</f>
        <v>20003</v>
      </c>
      <c r="B6" s="58">
        <v>1</v>
      </c>
      <c r="C6" s="58">
        <v>1</v>
      </c>
      <c r="D6" s="58" t="s">
        <v>40</v>
      </c>
      <c r="E6" s="58" t="str">
        <f>HLOOKUP(D6,芦花古楼!$G:$L,MATCH(B6&amp;C6,芦花古楼!$A:$A,0),FALSE)</f>
        <v>常服曹焱兵</v>
      </c>
      <c r="F6" s="58">
        <f>INDEX(芦花古楼!D:D,MATCH(芦花古楼怪物!B6&amp;芦花古楼怪物!C6,芦花古楼!A:A,0))</f>
        <v>3</v>
      </c>
      <c r="G6" s="58">
        <f>INDEX(怪物基础属性模板!B:B,MATCH(芦花古楼怪物!$F6,怪物基础属性模板!$A:$A,0))*IFERROR(INDEX(怪物属性参数!R:R,MATCH(芦花古楼怪物!E6,怪物属性参数!Q:Q,0)),1)</f>
        <v>50</v>
      </c>
      <c r="H6" s="58">
        <f>INDEX(怪物基础属性模板!C:C,MATCH(芦花古楼怪物!$F6,怪物基础属性模板!$A:$A,0))*IFERROR(INDEX(怪物属性参数!R:R,MATCH(芦花古楼怪物!E6,怪物属性参数!R:R,0)),1)</f>
        <v>15</v>
      </c>
      <c r="I6" s="58">
        <f>INDEX(怪物基础属性模板!D:D,MATCH(芦花古楼怪物!$F6,怪物基础属性模板!$A:$A,0))*IFERROR(INDEX(怪物属性参数!R:R,MATCH(芦花古楼怪物!E6,怪物属性参数!S:S,0)),1)</f>
        <v>350</v>
      </c>
      <c r="J6" s="58">
        <v>0</v>
      </c>
      <c r="K6" s="58">
        <v>0</v>
      </c>
      <c r="L6" s="58">
        <v>0</v>
      </c>
      <c r="M6" s="58">
        <v>0</v>
      </c>
      <c r="N6" s="58">
        <v>300</v>
      </c>
      <c r="O6" s="58">
        <v>0</v>
      </c>
      <c r="P6" s="58">
        <v>0</v>
      </c>
      <c r="Q6" s="58" t="str">
        <f>IFERROR(INDEX(怪物属性参数!AD:AD,MATCH(芦花古楼怪物!E6,怪物属性参数!Q:Q,0)),"1303015")</f>
        <v>1301001#1302001</v>
      </c>
      <c r="R6" s="58"/>
      <c r="S6" s="58">
        <f t="shared" si="0"/>
        <v>20004</v>
      </c>
      <c r="T6" s="58">
        <f>IFERROR(INDEX(怪物属性参数!AA:AA,MATCH(芦花古楼怪物!E6,怪物属性参数!Q:Q,0)),"")</f>
        <v>0</v>
      </c>
      <c r="U6" s="58">
        <f>IFERROR(INDEX(怪物属性参数!AB:AB,MATCH(芦花古楼怪物!E6,怪物属性参数!Q:Q,0)),"999")</f>
        <v>999</v>
      </c>
      <c r="V6" s="58">
        <f>IFERROR(INDEX(怪物属性参数!AC:AC,MATCH(芦花古楼怪物!E6,怪物属性参数!Q:Q,0)),"")</f>
        <v>0</v>
      </c>
      <c r="W6" s="58" t="str">
        <f t="shared" si="1"/>
        <v>常服曹焱兵</v>
      </c>
    </row>
    <row r="7" spans="1:23" ht="16.5" x14ac:dyDescent="0.2">
      <c r="A7" s="58">
        <f t="shared" si="2"/>
        <v>20004</v>
      </c>
      <c r="B7" s="58">
        <v>1</v>
      </c>
      <c r="C7" s="58">
        <v>1</v>
      </c>
      <c r="D7" s="58" t="s">
        <v>37</v>
      </c>
      <c r="E7" s="58" t="str">
        <f>HLOOKUP(D7,芦花古楼!$G:$L,MATCH(B7&amp;C7,芦花古楼!$A:$A,0),FALSE)</f>
        <v>于禁</v>
      </c>
      <c r="F7" s="58">
        <f>INDEX(芦花古楼!D:D,MATCH(芦花古楼怪物!B7&amp;芦花古楼怪物!C7,芦花古楼!A:A,0))</f>
        <v>3</v>
      </c>
      <c r="G7" s="58">
        <f>INDEX(怪物基础属性模板!B:B,MATCH(芦花古楼怪物!$F7,怪物基础属性模板!$A:$A,0))*IFERROR(INDEX(怪物属性参数!R:R,MATCH(芦花古楼怪物!E7,怪物属性参数!Q:Q,0)),1)</f>
        <v>50</v>
      </c>
      <c r="H7" s="58">
        <f>INDEX(怪物基础属性模板!C:C,MATCH(芦花古楼怪物!$F7,怪物基础属性模板!$A:$A,0))*IFERROR(INDEX(怪物属性参数!R:R,MATCH(芦花古楼怪物!E7,怪物属性参数!R:R,0)),1)</f>
        <v>15</v>
      </c>
      <c r="I7" s="58">
        <f>INDEX(怪物基础属性模板!D:D,MATCH(芦花古楼怪物!$F7,怪物基础属性模板!$A:$A,0))*IFERROR(INDEX(怪物属性参数!R:R,MATCH(芦花古楼怪物!E7,怪物属性参数!S:S,0)),1)</f>
        <v>350</v>
      </c>
      <c r="J7" s="58">
        <v>0</v>
      </c>
      <c r="K7" s="58">
        <v>0</v>
      </c>
      <c r="L7" s="58">
        <v>0</v>
      </c>
      <c r="M7" s="58">
        <v>0</v>
      </c>
      <c r="N7" s="58">
        <v>300</v>
      </c>
      <c r="O7" s="58">
        <v>0</v>
      </c>
      <c r="P7" s="58">
        <v>0</v>
      </c>
      <c r="Q7" s="58">
        <f>IFERROR(INDEX(怪物属性参数!AD:AD,MATCH(芦花古楼怪物!E7,怪物属性参数!Q:Q,0)),"1303015")</f>
        <v>1303015</v>
      </c>
      <c r="R7" s="58"/>
      <c r="S7" s="58" t="str">
        <f t="shared" si="0"/>
        <v>0</v>
      </c>
      <c r="T7" s="58">
        <f>IFERROR(INDEX(怪物属性参数!AA:AA,MATCH(芦花古楼怪物!E7,怪物属性参数!Q:Q,0)),"")</f>
        <v>4</v>
      </c>
      <c r="U7" s="58">
        <f>IFERROR(INDEX(怪物属性参数!AB:AB,MATCH(芦花古楼怪物!E7,怪物属性参数!Q:Q,0)),"999")</f>
        <v>999</v>
      </c>
      <c r="V7" s="58">
        <f>IFERROR(INDEX(怪物属性参数!AC:AC,MATCH(芦花古楼怪物!E7,怪物属性参数!Q:Q,0)),"")</f>
        <v>2</v>
      </c>
      <c r="W7" s="58" t="str">
        <f t="shared" si="1"/>
        <v>于禁</v>
      </c>
    </row>
    <row r="8" spans="1:23" ht="16.5" x14ac:dyDescent="0.2">
      <c r="A8" s="58">
        <f t="shared" si="2"/>
        <v>20005</v>
      </c>
      <c r="B8" s="58">
        <v>1</v>
      </c>
      <c r="C8" s="58">
        <v>1</v>
      </c>
      <c r="D8" s="58" t="s">
        <v>41</v>
      </c>
      <c r="E8" s="58" t="str">
        <f>HLOOKUP(D8,芦花古楼!$G:$L,MATCH(B8&amp;C8,芦花古楼!$A:$A,0),FALSE)</f>
        <v>曹玄亮</v>
      </c>
      <c r="F8" s="58">
        <f>INDEX(芦花古楼!D:D,MATCH(芦花古楼怪物!B8&amp;芦花古楼怪物!C8,芦花古楼!A:A,0))</f>
        <v>3</v>
      </c>
      <c r="G8" s="58">
        <f>INDEX(怪物基础属性模板!B:B,MATCH(芦花古楼怪物!$F8,怪物基础属性模板!$A:$A,0))*IFERROR(INDEX(怪物属性参数!R:R,MATCH(芦花古楼怪物!E8,怪物属性参数!Q:Q,0)),1)</f>
        <v>50</v>
      </c>
      <c r="H8" s="58">
        <f>INDEX(怪物基础属性模板!C:C,MATCH(芦花古楼怪物!$F8,怪物基础属性模板!$A:$A,0))*IFERROR(INDEX(怪物属性参数!R:R,MATCH(芦花古楼怪物!E8,怪物属性参数!R:R,0)),1)</f>
        <v>15</v>
      </c>
      <c r="I8" s="58">
        <f>INDEX(怪物基础属性模板!D:D,MATCH(芦花古楼怪物!$F8,怪物基础属性模板!$A:$A,0))*IFERROR(INDEX(怪物属性参数!R:R,MATCH(芦花古楼怪物!E8,怪物属性参数!S:S,0)),1)</f>
        <v>350</v>
      </c>
      <c r="J8" s="58">
        <v>0</v>
      </c>
      <c r="K8" s="58">
        <v>0</v>
      </c>
      <c r="L8" s="58">
        <v>0</v>
      </c>
      <c r="M8" s="58">
        <v>0</v>
      </c>
      <c r="N8" s="58">
        <v>300</v>
      </c>
      <c r="O8" s="58">
        <v>0</v>
      </c>
      <c r="P8" s="58">
        <v>0</v>
      </c>
      <c r="Q8" s="58" t="str">
        <f>IFERROR(INDEX(怪物属性参数!AD:AD,MATCH(芦花古楼怪物!E8,怪物属性参数!Q:Q,0)),"1303015")</f>
        <v>1301002#1302002</v>
      </c>
      <c r="R8" s="58"/>
      <c r="S8" s="58">
        <f t="shared" si="0"/>
        <v>20006</v>
      </c>
      <c r="T8" s="58">
        <f>IFERROR(INDEX(怪物属性参数!AA:AA,MATCH(芦花古楼怪物!E8,怪物属性参数!Q:Q,0)),"")</f>
        <v>0</v>
      </c>
      <c r="U8" s="58">
        <f>IFERROR(INDEX(怪物属性参数!AB:AB,MATCH(芦花古楼怪物!E8,怪物属性参数!Q:Q,0)),"999")</f>
        <v>999</v>
      </c>
      <c r="V8" s="58">
        <f>IFERROR(INDEX(怪物属性参数!AC:AC,MATCH(芦花古楼怪物!E8,怪物属性参数!Q:Q,0)),"")</f>
        <v>0</v>
      </c>
      <c r="W8" s="58" t="str">
        <f t="shared" si="1"/>
        <v>曹玄亮</v>
      </c>
    </row>
    <row r="9" spans="1:23" ht="16.5" x14ac:dyDescent="0.2">
      <c r="A9" s="58">
        <f t="shared" si="2"/>
        <v>20006</v>
      </c>
      <c r="B9" s="58">
        <v>1</v>
      </c>
      <c r="C9" s="58">
        <v>1</v>
      </c>
      <c r="D9" s="58" t="s">
        <v>38</v>
      </c>
      <c r="E9" s="58" t="str">
        <f>HLOOKUP(D9,芦花古楼!$G:$L,MATCH(B9&amp;C9,芦花古楼!$A:$A,0),FALSE)</f>
        <v>唐流雨</v>
      </c>
      <c r="F9" s="58">
        <f>INDEX(芦花古楼!D:D,MATCH(芦花古楼怪物!B9&amp;芦花古楼怪物!C9,芦花古楼!A:A,0))</f>
        <v>3</v>
      </c>
      <c r="G9" s="58">
        <f>INDEX(怪物基础属性模板!B:B,MATCH(芦花古楼怪物!$F9,怪物基础属性模板!$A:$A,0))*IFERROR(INDEX(怪物属性参数!R:R,MATCH(芦花古楼怪物!E9,怪物属性参数!Q:Q,0)),1)</f>
        <v>50</v>
      </c>
      <c r="H9" s="58">
        <f>INDEX(怪物基础属性模板!C:C,MATCH(芦花古楼怪物!$F9,怪物基础属性模板!$A:$A,0))*IFERROR(INDEX(怪物属性参数!R:R,MATCH(芦花古楼怪物!E9,怪物属性参数!R:R,0)),1)</f>
        <v>15</v>
      </c>
      <c r="I9" s="58">
        <f>INDEX(怪物基础属性模板!D:D,MATCH(芦花古楼怪物!$F9,怪物基础属性模板!$A:$A,0))*IFERROR(INDEX(怪物属性参数!R:R,MATCH(芦花古楼怪物!E9,怪物属性参数!S:S,0)),1)</f>
        <v>350</v>
      </c>
      <c r="J9" s="58">
        <v>0</v>
      </c>
      <c r="K9" s="58">
        <v>0</v>
      </c>
      <c r="L9" s="58">
        <v>0</v>
      </c>
      <c r="M9" s="58">
        <v>0</v>
      </c>
      <c r="N9" s="58">
        <v>300</v>
      </c>
      <c r="O9" s="58">
        <v>0</v>
      </c>
      <c r="P9" s="58">
        <v>0</v>
      </c>
      <c r="Q9" s="58">
        <f>IFERROR(INDEX(怪物属性参数!AD:AD,MATCH(芦花古楼怪物!E9,怪物属性参数!Q:Q,0)),"1303015")</f>
        <v>1303004</v>
      </c>
      <c r="R9" s="58"/>
      <c r="S9" s="58" t="str">
        <f t="shared" si="0"/>
        <v>0</v>
      </c>
      <c r="T9" s="58">
        <f>IFERROR(INDEX(怪物属性参数!AA:AA,MATCH(芦花古楼怪物!E9,怪物属性参数!Q:Q,0)),"")</f>
        <v>4</v>
      </c>
      <c r="U9" s="58">
        <f>IFERROR(INDEX(怪物属性参数!AB:AB,MATCH(芦花古楼怪物!E9,怪物属性参数!Q:Q,0)),"999")</f>
        <v>999</v>
      </c>
      <c r="V9" s="58">
        <f>IFERROR(INDEX(怪物属性参数!AC:AC,MATCH(芦花古楼怪物!E9,怪物属性参数!Q:Q,0)),"")</f>
        <v>1</v>
      </c>
      <c r="W9" s="58" t="str">
        <f t="shared" si="1"/>
        <v>唐流雨</v>
      </c>
    </row>
    <row r="10" spans="1:23" ht="16.5" x14ac:dyDescent="0.2">
      <c r="A10" s="58">
        <f t="shared" si="2"/>
        <v>20007</v>
      </c>
      <c r="B10" s="58">
        <v>1</v>
      </c>
      <c r="C10" s="58">
        <f>C4+1</f>
        <v>2</v>
      </c>
      <c r="D10" s="58" t="s">
        <v>39</v>
      </c>
      <c r="E10" s="58" t="str">
        <f>HLOOKUP(D10,芦花古楼!$G:$L,MATCH(B10&amp;C10,芦花古楼!$A:$A,0),FALSE)</f>
        <v>战斗夏玲</v>
      </c>
      <c r="F10" s="58">
        <f>INDEX(芦花古楼!D:D,MATCH(芦花古楼怪物!B10&amp;芦花古楼怪物!C10,芦花古楼!A:A,0))</f>
        <v>4</v>
      </c>
      <c r="G10" s="58">
        <f>INDEX(怪物基础属性模板!B:B,MATCH(芦花古楼怪物!$F10,怪物基础属性模板!$A:$A,0))*IFERROR(INDEX(怪物属性参数!R:R,MATCH(芦花古楼怪物!E10,怪物属性参数!Q:Q,0)),1)</f>
        <v>60</v>
      </c>
      <c r="H10" s="58">
        <f>INDEX(怪物基础属性模板!C:C,MATCH(芦花古楼怪物!$F10,怪物基础属性模板!$A:$A,0))*IFERROR(INDEX(怪物属性参数!R:R,MATCH(芦花古楼怪物!E10,怪物属性参数!R:R,0)),1)</f>
        <v>20</v>
      </c>
      <c r="I10" s="58">
        <f>INDEX(怪物基础属性模板!D:D,MATCH(芦花古楼怪物!$F10,怪物基础属性模板!$A:$A,0))*IFERROR(INDEX(怪物属性参数!R:R,MATCH(芦花古楼怪物!E10,怪物属性参数!S:S,0)),1)</f>
        <v>400</v>
      </c>
      <c r="J10" s="58">
        <v>0</v>
      </c>
      <c r="K10" s="58">
        <v>0</v>
      </c>
      <c r="L10" s="58">
        <v>0</v>
      </c>
      <c r="M10" s="58">
        <v>0</v>
      </c>
      <c r="N10" s="58">
        <v>300</v>
      </c>
      <c r="O10" s="58">
        <v>0</v>
      </c>
      <c r="P10" s="58">
        <v>0</v>
      </c>
      <c r="Q10" s="58" t="str">
        <f>IFERROR(INDEX(怪物属性参数!AD:AD,MATCH(芦花古楼怪物!E10,怪物属性参数!Q:Q,0)),"1303015")</f>
        <v>1301003#1302003</v>
      </c>
      <c r="R10" s="58"/>
      <c r="S10" s="58">
        <f t="shared" si="0"/>
        <v>20008</v>
      </c>
      <c r="T10" s="58">
        <f>IFERROR(INDEX(怪物属性参数!AA:AA,MATCH(芦花古楼怪物!E10,怪物属性参数!Q:Q,0)),"")</f>
        <v>0</v>
      </c>
      <c r="U10" s="58">
        <f>IFERROR(INDEX(怪物属性参数!AB:AB,MATCH(芦花古楼怪物!E10,怪物属性参数!Q:Q,0)),"999")</f>
        <v>999</v>
      </c>
      <c r="V10" s="58">
        <f>IFERROR(INDEX(怪物属性参数!AC:AC,MATCH(芦花古楼怪物!E10,怪物属性参数!Q:Q,0)),"")</f>
        <v>0</v>
      </c>
      <c r="W10" s="58" t="str">
        <f t="shared" si="1"/>
        <v>战斗夏玲</v>
      </c>
    </row>
    <row r="11" spans="1:23" ht="16.5" x14ac:dyDescent="0.2">
      <c r="A11" s="58">
        <f t="shared" si="2"/>
        <v>20008</v>
      </c>
      <c r="B11" s="58">
        <v>1</v>
      </c>
      <c r="C11" s="58">
        <f t="shared" ref="C11:C74" si="3">C5+1</f>
        <v>2</v>
      </c>
      <c r="D11" s="58" t="s">
        <v>36</v>
      </c>
      <c r="E11" s="58" t="str">
        <f>HLOOKUP(D11,芦花古楼!$G:$L,MATCH(B11&amp;C11,芦花古楼!$A:$A,0),FALSE)</f>
        <v>李轩辕</v>
      </c>
      <c r="F11" s="58">
        <f>INDEX(芦花古楼!D:D,MATCH(芦花古楼怪物!B11&amp;芦花古楼怪物!C11,芦花古楼!A:A,0))</f>
        <v>4</v>
      </c>
      <c r="G11" s="58">
        <f>INDEX(怪物基础属性模板!B:B,MATCH(芦花古楼怪物!$F11,怪物基础属性模板!$A:$A,0))*IFERROR(INDEX(怪物属性参数!R:R,MATCH(芦花古楼怪物!E11,怪物属性参数!Q:Q,0)),1)</f>
        <v>60</v>
      </c>
      <c r="H11" s="58">
        <f>INDEX(怪物基础属性模板!C:C,MATCH(芦花古楼怪物!$F11,怪物基础属性模板!$A:$A,0))*IFERROR(INDEX(怪物属性参数!R:R,MATCH(芦花古楼怪物!E11,怪物属性参数!R:R,0)),1)</f>
        <v>20</v>
      </c>
      <c r="I11" s="58">
        <f>INDEX(怪物基础属性模板!D:D,MATCH(芦花古楼怪物!$F11,怪物基础属性模板!$A:$A,0))*IFERROR(INDEX(怪物属性参数!R:R,MATCH(芦花古楼怪物!E11,怪物属性参数!S:S,0)),1)</f>
        <v>400</v>
      </c>
      <c r="J11" s="58">
        <v>0</v>
      </c>
      <c r="K11" s="58">
        <v>0</v>
      </c>
      <c r="L11" s="58">
        <v>0</v>
      </c>
      <c r="M11" s="58">
        <v>0</v>
      </c>
      <c r="N11" s="58">
        <v>300</v>
      </c>
      <c r="O11" s="58">
        <v>0</v>
      </c>
      <c r="P11" s="58">
        <v>0</v>
      </c>
      <c r="Q11" s="58">
        <f>IFERROR(INDEX(怪物属性参数!AD:AD,MATCH(芦花古楼怪物!E11,怪物属性参数!Q:Q,0)),"1303015")</f>
        <v>1303005</v>
      </c>
      <c r="R11" s="58"/>
      <c r="S11" s="58" t="str">
        <f t="shared" si="0"/>
        <v>0</v>
      </c>
      <c r="T11" s="58">
        <f>IFERROR(INDEX(怪物属性参数!AA:AA,MATCH(芦花古楼怪物!E11,怪物属性参数!Q:Q,0)),"")</f>
        <v>2</v>
      </c>
      <c r="U11" s="58">
        <f>IFERROR(INDEX(怪物属性参数!AB:AB,MATCH(芦花古楼怪物!E11,怪物属性参数!Q:Q,0)),"999")</f>
        <v>999</v>
      </c>
      <c r="V11" s="58">
        <f>IFERROR(INDEX(怪物属性参数!AC:AC,MATCH(芦花古楼怪物!E11,怪物属性参数!Q:Q,0)),"")</f>
        <v>3</v>
      </c>
      <c r="W11" s="58" t="str">
        <f t="shared" si="1"/>
        <v>李轩辕</v>
      </c>
    </row>
    <row r="12" spans="1:23" ht="16.5" x14ac:dyDescent="0.2">
      <c r="A12" s="58">
        <f t="shared" si="2"/>
        <v>20009</v>
      </c>
      <c r="B12" s="58">
        <v>1</v>
      </c>
      <c r="C12" s="58">
        <f t="shared" si="3"/>
        <v>2</v>
      </c>
      <c r="D12" s="58" t="s">
        <v>40</v>
      </c>
      <c r="E12" s="58" t="str">
        <f>HLOOKUP(D12,芦花古楼!$G:$L,MATCH(B12&amp;C12,芦花古楼!$A:$A,0),FALSE)</f>
        <v>阎风吒</v>
      </c>
      <c r="F12" s="58">
        <f>INDEX(芦花古楼!D:D,MATCH(芦花古楼怪物!B12&amp;芦花古楼怪物!C12,芦花古楼!A:A,0))</f>
        <v>4</v>
      </c>
      <c r="G12" s="58">
        <f>INDEX(怪物基础属性模板!B:B,MATCH(芦花古楼怪物!$F12,怪物基础属性模板!$A:$A,0))*IFERROR(INDEX(怪物属性参数!R:R,MATCH(芦花古楼怪物!E12,怪物属性参数!Q:Q,0)),1)</f>
        <v>60</v>
      </c>
      <c r="H12" s="58">
        <f>INDEX(怪物基础属性模板!C:C,MATCH(芦花古楼怪物!$F12,怪物基础属性模板!$A:$A,0))*IFERROR(INDEX(怪物属性参数!R:R,MATCH(芦花古楼怪物!E12,怪物属性参数!R:R,0)),1)</f>
        <v>20</v>
      </c>
      <c r="I12" s="58">
        <f>INDEX(怪物基础属性模板!D:D,MATCH(芦花古楼怪物!$F12,怪物基础属性模板!$A:$A,0))*IFERROR(INDEX(怪物属性参数!R:R,MATCH(芦花古楼怪物!E12,怪物属性参数!S:S,0)),1)</f>
        <v>400</v>
      </c>
      <c r="J12" s="58">
        <v>0</v>
      </c>
      <c r="K12" s="58">
        <v>0</v>
      </c>
      <c r="L12" s="58">
        <v>0</v>
      </c>
      <c r="M12" s="58">
        <v>0</v>
      </c>
      <c r="N12" s="58">
        <v>300</v>
      </c>
      <c r="O12" s="58">
        <v>0</v>
      </c>
      <c r="P12" s="58">
        <v>0</v>
      </c>
      <c r="Q12" s="58" t="str">
        <f>IFERROR(INDEX(怪物属性参数!AD:AD,MATCH(芦花古楼怪物!E12,怪物属性参数!Q:Q,0)),"1303015")</f>
        <v>1301011#1302011</v>
      </c>
      <c r="R12" s="58"/>
      <c r="S12" s="58">
        <f t="shared" si="0"/>
        <v>20010</v>
      </c>
      <c r="T12" s="58">
        <f>IFERROR(INDEX(怪物属性参数!AA:AA,MATCH(芦花古楼怪物!E12,怪物属性参数!Q:Q,0)),"")</f>
        <v>0</v>
      </c>
      <c r="U12" s="58">
        <f>IFERROR(INDEX(怪物属性参数!AB:AB,MATCH(芦花古楼怪物!E12,怪物属性参数!Q:Q,0)),"999")</f>
        <v>999</v>
      </c>
      <c r="V12" s="58">
        <f>IFERROR(INDEX(怪物属性参数!AC:AC,MATCH(芦花古楼怪物!E12,怪物属性参数!Q:Q,0)),"")</f>
        <v>0</v>
      </c>
      <c r="W12" s="58" t="str">
        <f t="shared" si="1"/>
        <v>阎风吒</v>
      </c>
    </row>
    <row r="13" spans="1:23" ht="16.5" x14ac:dyDescent="0.2">
      <c r="A13" s="58">
        <f t="shared" si="2"/>
        <v>20010</v>
      </c>
      <c r="B13" s="58">
        <v>1</v>
      </c>
      <c r="C13" s="58">
        <f t="shared" si="3"/>
        <v>2</v>
      </c>
      <c r="D13" s="58" t="s">
        <v>37</v>
      </c>
      <c r="E13" s="58" t="str">
        <f>HLOOKUP(D13,芦花古楼!$G:$L,MATCH(B13&amp;C13,芦花古楼!$A:$A,0),FALSE)</f>
        <v>飞廉</v>
      </c>
      <c r="F13" s="58">
        <f>INDEX(芦花古楼!D:D,MATCH(芦花古楼怪物!B13&amp;芦花古楼怪物!C13,芦花古楼!A:A,0))</f>
        <v>4</v>
      </c>
      <c r="G13" s="58">
        <f>INDEX(怪物基础属性模板!B:B,MATCH(芦花古楼怪物!$F13,怪物基础属性模板!$A:$A,0))*IFERROR(INDEX(怪物属性参数!R:R,MATCH(芦花古楼怪物!E13,怪物属性参数!Q:Q,0)),1)</f>
        <v>60</v>
      </c>
      <c r="H13" s="58">
        <f>INDEX(怪物基础属性模板!C:C,MATCH(芦花古楼怪物!$F13,怪物基础属性模板!$A:$A,0))*IFERROR(INDEX(怪物属性参数!R:R,MATCH(芦花古楼怪物!E13,怪物属性参数!R:R,0)),1)</f>
        <v>20</v>
      </c>
      <c r="I13" s="58">
        <f>INDEX(怪物基础属性模板!D:D,MATCH(芦花古楼怪物!$F13,怪物基础属性模板!$A:$A,0))*IFERROR(INDEX(怪物属性参数!R:R,MATCH(芦花古楼怪物!E13,怪物属性参数!S:S,0)),1)</f>
        <v>400</v>
      </c>
      <c r="J13" s="58">
        <v>0</v>
      </c>
      <c r="K13" s="58">
        <v>0</v>
      </c>
      <c r="L13" s="58">
        <v>0</v>
      </c>
      <c r="M13" s="58">
        <v>0</v>
      </c>
      <c r="N13" s="58">
        <v>300</v>
      </c>
      <c r="O13" s="58">
        <v>0</v>
      </c>
      <c r="P13" s="58">
        <v>0</v>
      </c>
      <c r="Q13" s="58">
        <f>IFERROR(INDEX(怪物属性参数!AD:AD,MATCH(芦花古楼怪物!E13,怪物属性参数!Q:Q,0)),"1303015")</f>
        <v>1303017</v>
      </c>
      <c r="R13" s="58"/>
      <c r="S13" s="58" t="str">
        <f t="shared" si="0"/>
        <v>0</v>
      </c>
      <c r="T13" s="58">
        <f>IFERROR(INDEX(怪物属性参数!AA:AA,MATCH(芦花古楼怪物!E13,怪物属性参数!Q:Q,0)),"")</f>
        <v>4</v>
      </c>
      <c r="U13" s="58">
        <f>IFERROR(INDEX(怪物属性参数!AB:AB,MATCH(芦花古楼怪物!E13,怪物属性参数!Q:Q,0)),"999")</f>
        <v>999</v>
      </c>
      <c r="V13" s="58">
        <f>IFERROR(INDEX(怪物属性参数!AC:AC,MATCH(芦花古楼怪物!E13,怪物属性参数!Q:Q,0)),"")</f>
        <v>2</v>
      </c>
      <c r="W13" s="58" t="str">
        <f t="shared" si="1"/>
        <v>飞廉</v>
      </c>
    </row>
    <row r="14" spans="1:23" ht="16.5" x14ac:dyDescent="0.2">
      <c r="A14" s="58">
        <f t="shared" si="2"/>
        <v>20011</v>
      </c>
      <c r="B14" s="58">
        <v>1</v>
      </c>
      <c r="C14" s="58">
        <f t="shared" si="3"/>
        <v>2</v>
      </c>
      <c r="D14" s="58" t="s">
        <v>41</v>
      </c>
      <c r="E14" s="58" t="str">
        <f>HLOOKUP(D14,芦花古楼!$G:$L,MATCH(B14&amp;C14,芦花古楼!$A:$A,0),FALSE)</f>
        <v>常服曹焱兵</v>
      </c>
      <c r="F14" s="58">
        <f>INDEX(芦花古楼!D:D,MATCH(芦花古楼怪物!B14&amp;芦花古楼怪物!C14,芦花古楼!A:A,0))</f>
        <v>4</v>
      </c>
      <c r="G14" s="58">
        <f>INDEX(怪物基础属性模板!B:B,MATCH(芦花古楼怪物!$F14,怪物基础属性模板!$A:$A,0))*IFERROR(INDEX(怪物属性参数!R:R,MATCH(芦花古楼怪物!E14,怪物属性参数!Q:Q,0)),1)</f>
        <v>60</v>
      </c>
      <c r="H14" s="58">
        <f>INDEX(怪物基础属性模板!C:C,MATCH(芦花古楼怪物!$F14,怪物基础属性模板!$A:$A,0))*IFERROR(INDEX(怪物属性参数!R:R,MATCH(芦花古楼怪物!E14,怪物属性参数!R:R,0)),1)</f>
        <v>20</v>
      </c>
      <c r="I14" s="58">
        <f>INDEX(怪物基础属性模板!D:D,MATCH(芦花古楼怪物!$F14,怪物基础属性模板!$A:$A,0))*IFERROR(INDEX(怪物属性参数!R:R,MATCH(芦花古楼怪物!E14,怪物属性参数!S:S,0)),1)</f>
        <v>400</v>
      </c>
      <c r="J14" s="58">
        <v>0</v>
      </c>
      <c r="K14" s="58">
        <v>0</v>
      </c>
      <c r="L14" s="58">
        <v>0</v>
      </c>
      <c r="M14" s="58">
        <v>0</v>
      </c>
      <c r="N14" s="58">
        <v>300</v>
      </c>
      <c r="O14" s="58">
        <v>0</v>
      </c>
      <c r="P14" s="58">
        <v>0</v>
      </c>
      <c r="Q14" s="58" t="str">
        <f>IFERROR(INDEX(怪物属性参数!AD:AD,MATCH(芦花古楼怪物!E14,怪物属性参数!Q:Q,0)),"1303015")</f>
        <v>1301001#1302001</v>
      </c>
      <c r="R14" s="58"/>
      <c r="S14" s="58">
        <f t="shared" si="0"/>
        <v>20012</v>
      </c>
      <c r="T14" s="58">
        <f>IFERROR(INDEX(怪物属性参数!AA:AA,MATCH(芦花古楼怪物!E14,怪物属性参数!Q:Q,0)),"")</f>
        <v>0</v>
      </c>
      <c r="U14" s="58">
        <f>IFERROR(INDEX(怪物属性参数!AB:AB,MATCH(芦花古楼怪物!E14,怪物属性参数!Q:Q,0)),"999")</f>
        <v>999</v>
      </c>
      <c r="V14" s="58">
        <f>IFERROR(INDEX(怪物属性参数!AC:AC,MATCH(芦花古楼怪物!E14,怪物属性参数!Q:Q,0)),"")</f>
        <v>0</v>
      </c>
      <c r="W14" s="58" t="str">
        <f t="shared" si="1"/>
        <v>常服曹焱兵</v>
      </c>
    </row>
    <row r="15" spans="1:23" ht="16.5" x14ac:dyDescent="0.2">
      <c r="A15" s="58">
        <f t="shared" si="2"/>
        <v>20012</v>
      </c>
      <c r="B15" s="58">
        <v>1</v>
      </c>
      <c r="C15" s="58">
        <f t="shared" si="3"/>
        <v>2</v>
      </c>
      <c r="D15" s="58" t="s">
        <v>38</v>
      </c>
      <c r="E15" s="58" t="str">
        <f>HLOOKUP(D15,芦花古楼!$G:$L,MATCH(B15&amp;C15,芦花古楼!$A:$A,0),FALSE)</f>
        <v>许褚</v>
      </c>
      <c r="F15" s="58">
        <f>INDEX(芦花古楼!D:D,MATCH(芦花古楼怪物!B15&amp;芦花古楼怪物!C15,芦花古楼!A:A,0))</f>
        <v>4</v>
      </c>
      <c r="G15" s="58">
        <f>INDEX(怪物基础属性模板!B:B,MATCH(芦花古楼怪物!$F15,怪物基础属性模板!$A:$A,0))*IFERROR(INDEX(怪物属性参数!R:R,MATCH(芦花古楼怪物!E15,怪物属性参数!Q:Q,0)),1)</f>
        <v>60</v>
      </c>
      <c r="H15" s="58">
        <f>INDEX(怪物基础属性模板!C:C,MATCH(芦花古楼怪物!$F15,怪物基础属性模板!$A:$A,0))*IFERROR(INDEX(怪物属性参数!R:R,MATCH(芦花古楼怪物!E15,怪物属性参数!R:R,0)),1)</f>
        <v>20</v>
      </c>
      <c r="I15" s="58">
        <f>INDEX(怪物基础属性模板!D:D,MATCH(芦花古楼怪物!$F15,怪物基础属性模板!$A:$A,0))*IFERROR(INDEX(怪物属性参数!R:R,MATCH(芦花古楼怪物!E15,怪物属性参数!S:S,0)),1)</f>
        <v>400</v>
      </c>
      <c r="J15" s="58">
        <v>0</v>
      </c>
      <c r="K15" s="58">
        <v>0</v>
      </c>
      <c r="L15" s="58">
        <v>0</v>
      </c>
      <c r="M15" s="58">
        <v>0</v>
      </c>
      <c r="N15" s="58">
        <v>300</v>
      </c>
      <c r="O15" s="58">
        <v>0</v>
      </c>
      <c r="P15" s="58">
        <v>0</v>
      </c>
      <c r="Q15" s="58">
        <f>IFERROR(INDEX(怪物属性参数!AD:AD,MATCH(芦花古楼怪物!E15,怪物属性参数!Q:Q,0)),"1303015")</f>
        <v>1303002</v>
      </c>
      <c r="R15" s="58"/>
      <c r="S15" s="58" t="str">
        <f t="shared" si="0"/>
        <v>0</v>
      </c>
      <c r="T15" s="58">
        <f>IFERROR(INDEX(怪物属性参数!AA:AA,MATCH(芦花古楼怪物!E15,怪物属性参数!Q:Q,0)),"")</f>
        <v>4</v>
      </c>
      <c r="U15" s="58">
        <f>IFERROR(INDEX(怪物属性参数!AB:AB,MATCH(芦花古楼怪物!E15,怪物属性参数!Q:Q,0)),"999")</f>
        <v>999</v>
      </c>
      <c r="V15" s="58">
        <f>IFERROR(INDEX(怪物属性参数!AC:AC,MATCH(芦花古楼怪物!E15,怪物属性参数!Q:Q,0)),"")</f>
        <v>1</v>
      </c>
      <c r="W15" s="58" t="str">
        <f t="shared" si="1"/>
        <v>许褚</v>
      </c>
    </row>
    <row r="16" spans="1:23" ht="16.5" x14ac:dyDescent="0.2">
      <c r="A16" s="58">
        <f t="shared" si="2"/>
        <v>20013</v>
      </c>
      <c r="B16" s="58">
        <v>1</v>
      </c>
      <c r="C16" s="58">
        <f t="shared" si="3"/>
        <v>3</v>
      </c>
      <c r="D16" s="58" t="s">
        <v>39</v>
      </c>
      <c r="E16" s="58" t="str">
        <f>HLOOKUP(D16,芦花古楼!$G:$L,MATCH(B16&amp;C16,芦花古楼!$A:$A,0),FALSE)</f>
        <v>战斗曹焱兵</v>
      </c>
      <c r="F16" s="58">
        <f>INDEX(芦花古楼!D:D,MATCH(芦花古楼怪物!B16&amp;芦花古楼怪物!C16,芦花古楼!A:A,0))</f>
        <v>5</v>
      </c>
      <c r="G16" s="58">
        <f>INDEX(怪物基础属性模板!B:B,MATCH(芦花古楼怪物!$F16,怪物基础属性模板!$A:$A,0))*IFERROR(INDEX(怪物属性参数!R:R,MATCH(芦花古楼怪物!E16,怪物属性参数!Q:Q,0)),1)</f>
        <v>70</v>
      </c>
      <c r="H16" s="58">
        <f>INDEX(怪物基础属性模板!C:C,MATCH(芦花古楼怪物!$F16,怪物基础属性模板!$A:$A,0))*IFERROR(INDEX(怪物属性参数!R:R,MATCH(芦花古楼怪物!E16,怪物属性参数!R:R,0)),1)</f>
        <v>25</v>
      </c>
      <c r="I16" s="58">
        <f>INDEX(怪物基础属性模板!D:D,MATCH(芦花古楼怪物!$F16,怪物基础属性模板!$A:$A,0))*IFERROR(INDEX(怪物属性参数!R:R,MATCH(芦花古楼怪物!E16,怪物属性参数!S:S,0)),1)</f>
        <v>450</v>
      </c>
      <c r="J16" s="58">
        <v>0</v>
      </c>
      <c r="K16" s="58">
        <v>0</v>
      </c>
      <c r="L16" s="58">
        <v>0</v>
      </c>
      <c r="M16" s="58">
        <v>0</v>
      </c>
      <c r="N16" s="58">
        <v>300</v>
      </c>
      <c r="O16" s="58">
        <v>0</v>
      </c>
      <c r="P16" s="58">
        <v>0</v>
      </c>
      <c r="Q16" s="58" t="str">
        <f>IFERROR(INDEX(怪物属性参数!AD:AD,MATCH(芦花古楼怪物!E16,怪物属性参数!Q:Q,0)),"1303015")</f>
        <v>1301007#1302007</v>
      </c>
      <c r="R16" s="58"/>
      <c r="S16" s="58">
        <f t="shared" si="0"/>
        <v>20014</v>
      </c>
      <c r="T16" s="58">
        <f>IFERROR(INDEX(怪物属性参数!AA:AA,MATCH(芦花古楼怪物!E16,怪物属性参数!Q:Q,0)),"")</f>
        <v>0</v>
      </c>
      <c r="U16" s="58">
        <f>IFERROR(INDEX(怪物属性参数!AB:AB,MATCH(芦花古楼怪物!E16,怪物属性参数!Q:Q,0)),"999")</f>
        <v>999</v>
      </c>
      <c r="V16" s="58">
        <f>IFERROR(INDEX(怪物属性参数!AC:AC,MATCH(芦花古楼怪物!E16,怪物属性参数!Q:Q,0)),"")</f>
        <v>0</v>
      </c>
      <c r="W16" s="58" t="str">
        <f t="shared" si="1"/>
        <v>战斗曹焱兵</v>
      </c>
    </row>
    <row r="17" spans="1:23" ht="16.5" x14ac:dyDescent="0.2">
      <c r="A17" s="58">
        <f t="shared" si="2"/>
        <v>20014</v>
      </c>
      <c r="B17" s="58">
        <v>1</v>
      </c>
      <c r="C17" s="58">
        <f t="shared" si="3"/>
        <v>3</v>
      </c>
      <c r="D17" s="58" t="s">
        <v>36</v>
      </c>
      <c r="E17" s="58" t="str">
        <f>HLOOKUP(D17,芦花古楼!$G:$L,MATCH(B17&amp;C17,芦花古楼!$A:$A,0),FALSE)</f>
        <v>张郃</v>
      </c>
      <c r="F17" s="58">
        <f>INDEX(芦花古楼!D:D,MATCH(芦花古楼怪物!B17&amp;芦花古楼怪物!C17,芦花古楼!A:A,0))</f>
        <v>5</v>
      </c>
      <c r="G17" s="58">
        <f>INDEX(怪物基础属性模板!B:B,MATCH(芦花古楼怪物!$F17,怪物基础属性模板!$A:$A,0))*IFERROR(INDEX(怪物属性参数!R:R,MATCH(芦花古楼怪物!E17,怪物属性参数!Q:Q,0)),1)</f>
        <v>70</v>
      </c>
      <c r="H17" s="58">
        <f>INDEX(怪物基础属性模板!C:C,MATCH(芦花古楼怪物!$F17,怪物基础属性模板!$A:$A,0))*IFERROR(INDEX(怪物属性参数!R:R,MATCH(芦花古楼怪物!E17,怪物属性参数!R:R,0)),1)</f>
        <v>25</v>
      </c>
      <c r="I17" s="58">
        <f>INDEX(怪物基础属性模板!D:D,MATCH(芦花古楼怪物!$F17,怪物基础属性模板!$A:$A,0))*IFERROR(INDEX(怪物属性参数!R:R,MATCH(芦花古楼怪物!E17,怪物属性参数!S:S,0)),1)</f>
        <v>450</v>
      </c>
      <c r="J17" s="58">
        <v>0</v>
      </c>
      <c r="K17" s="58">
        <v>0</v>
      </c>
      <c r="L17" s="58">
        <v>0</v>
      </c>
      <c r="M17" s="58">
        <v>0</v>
      </c>
      <c r="N17" s="58">
        <v>300</v>
      </c>
      <c r="O17" s="58">
        <v>0</v>
      </c>
      <c r="P17" s="58">
        <v>0</v>
      </c>
      <c r="Q17" s="58">
        <f>IFERROR(INDEX(怪物属性参数!AD:AD,MATCH(芦花古楼怪物!E17,怪物属性参数!Q:Q,0)),"1303015")</f>
        <v>1303010</v>
      </c>
      <c r="R17" s="58"/>
      <c r="S17" s="58" t="str">
        <f t="shared" si="0"/>
        <v>0</v>
      </c>
      <c r="T17" s="58">
        <f>IFERROR(INDEX(怪物属性参数!AA:AA,MATCH(芦花古楼怪物!E17,怪物属性参数!Q:Q,0)),"")</f>
        <v>6</v>
      </c>
      <c r="U17" s="58">
        <f>IFERROR(INDEX(怪物属性参数!AB:AB,MATCH(芦花古楼怪物!E17,怪物属性参数!Q:Q,0)),"999")</f>
        <v>999</v>
      </c>
      <c r="V17" s="58">
        <f>IFERROR(INDEX(怪物属性参数!AC:AC,MATCH(芦花古楼怪物!E17,怪物属性参数!Q:Q,0)),"")</f>
        <v>3</v>
      </c>
      <c r="W17" s="58" t="str">
        <f t="shared" si="1"/>
        <v>张郃</v>
      </c>
    </row>
    <row r="18" spans="1:23" ht="16.5" x14ac:dyDescent="0.2">
      <c r="A18" s="58">
        <f t="shared" si="2"/>
        <v>20015</v>
      </c>
      <c r="B18" s="58">
        <v>1</v>
      </c>
      <c r="C18" s="58">
        <f t="shared" si="3"/>
        <v>3</v>
      </c>
      <c r="D18" s="58" t="s">
        <v>40</v>
      </c>
      <c r="E18" s="58" t="str">
        <f>HLOOKUP(D18,芦花古楼!$G:$L,MATCH(B18&amp;C18,芦花古楼!$A:$A,0),FALSE)</f>
        <v>项昆仑</v>
      </c>
      <c r="F18" s="58">
        <f>INDEX(芦花古楼!D:D,MATCH(芦花古楼怪物!B18&amp;芦花古楼怪物!C18,芦花古楼!A:A,0))</f>
        <v>5</v>
      </c>
      <c r="G18" s="58">
        <f>INDEX(怪物基础属性模板!B:B,MATCH(芦花古楼怪物!$F18,怪物基础属性模板!$A:$A,0))*IFERROR(INDEX(怪物属性参数!R:R,MATCH(芦花古楼怪物!E18,怪物属性参数!Q:Q,0)),1)</f>
        <v>70</v>
      </c>
      <c r="H18" s="58">
        <f>INDEX(怪物基础属性模板!C:C,MATCH(芦花古楼怪物!$F18,怪物基础属性模板!$A:$A,0))*IFERROR(INDEX(怪物属性参数!R:R,MATCH(芦花古楼怪物!E18,怪物属性参数!R:R,0)),1)</f>
        <v>25</v>
      </c>
      <c r="I18" s="58">
        <f>INDEX(怪物基础属性模板!D:D,MATCH(芦花古楼怪物!$F18,怪物基础属性模板!$A:$A,0))*IFERROR(INDEX(怪物属性参数!R:R,MATCH(芦花古楼怪物!E18,怪物属性参数!S:S,0)),1)</f>
        <v>450</v>
      </c>
      <c r="J18" s="58">
        <v>0</v>
      </c>
      <c r="K18" s="58">
        <v>0</v>
      </c>
      <c r="L18" s="58">
        <v>0</v>
      </c>
      <c r="M18" s="58">
        <v>0</v>
      </c>
      <c r="N18" s="58">
        <v>300</v>
      </c>
      <c r="O18" s="58">
        <v>0</v>
      </c>
      <c r="P18" s="58">
        <v>0</v>
      </c>
      <c r="Q18" s="58" t="str">
        <f>IFERROR(INDEX(怪物属性参数!AD:AD,MATCH(芦花古楼怪物!E18,怪物属性参数!Q:Q,0)),"1303015")</f>
        <v>1301004#1302004</v>
      </c>
      <c r="R18" s="58"/>
      <c r="S18" s="58">
        <f t="shared" si="0"/>
        <v>20016</v>
      </c>
      <c r="T18" s="58">
        <f>IFERROR(INDEX(怪物属性参数!AA:AA,MATCH(芦花古楼怪物!E18,怪物属性参数!Q:Q,0)),"")</f>
        <v>0</v>
      </c>
      <c r="U18" s="58">
        <f>IFERROR(INDEX(怪物属性参数!AB:AB,MATCH(芦花古楼怪物!E18,怪物属性参数!Q:Q,0)),"999")</f>
        <v>999</v>
      </c>
      <c r="V18" s="58">
        <f>IFERROR(INDEX(怪物属性参数!AC:AC,MATCH(芦花古楼怪物!E18,怪物属性参数!Q:Q,0)),"")</f>
        <v>0</v>
      </c>
      <c r="W18" s="58" t="str">
        <f t="shared" si="1"/>
        <v>项昆仑</v>
      </c>
    </row>
    <row r="19" spans="1:23" ht="16.5" x14ac:dyDescent="0.2">
      <c r="A19" s="58">
        <f t="shared" si="2"/>
        <v>20016</v>
      </c>
      <c r="B19" s="58">
        <v>1</v>
      </c>
      <c r="C19" s="58">
        <f t="shared" si="3"/>
        <v>3</v>
      </c>
      <c r="D19" s="58" t="s">
        <v>37</v>
      </c>
      <c r="E19" s="58" t="str">
        <f>HLOOKUP(D19,芦花古楼!$G:$L,MATCH(B19&amp;C19,芦花古楼!$A:$A,0),FALSE)</f>
        <v>项羽</v>
      </c>
      <c r="F19" s="58">
        <f>INDEX(芦花古楼!D:D,MATCH(芦花古楼怪物!B19&amp;芦花古楼怪物!C19,芦花古楼!A:A,0))</f>
        <v>5</v>
      </c>
      <c r="G19" s="58">
        <f>INDEX(怪物基础属性模板!B:B,MATCH(芦花古楼怪物!$F19,怪物基础属性模板!$A:$A,0))*IFERROR(INDEX(怪物属性参数!R:R,MATCH(芦花古楼怪物!E19,怪物属性参数!Q:Q,0)),1)</f>
        <v>70</v>
      </c>
      <c r="H19" s="58">
        <f>INDEX(怪物基础属性模板!C:C,MATCH(芦花古楼怪物!$F19,怪物基础属性模板!$A:$A,0))*IFERROR(INDEX(怪物属性参数!R:R,MATCH(芦花古楼怪物!E19,怪物属性参数!R:R,0)),1)</f>
        <v>25</v>
      </c>
      <c r="I19" s="58">
        <f>INDEX(怪物基础属性模板!D:D,MATCH(芦花古楼怪物!$F19,怪物基础属性模板!$A:$A,0))*IFERROR(INDEX(怪物属性参数!R:R,MATCH(芦花古楼怪物!E19,怪物属性参数!S:S,0)),1)</f>
        <v>450</v>
      </c>
      <c r="J19" s="58">
        <v>0</v>
      </c>
      <c r="K19" s="58">
        <v>0</v>
      </c>
      <c r="L19" s="58">
        <v>0</v>
      </c>
      <c r="M19" s="58">
        <v>0</v>
      </c>
      <c r="N19" s="58">
        <v>300</v>
      </c>
      <c r="O19" s="58">
        <v>0</v>
      </c>
      <c r="P19" s="58">
        <v>0</v>
      </c>
      <c r="Q19" s="58">
        <f>IFERROR(INDEX(怪物属性参数!AD:AD,MATCH(芦花古楼怪物!E19,怪物属性参数!Q:Q,0)),"1303015")</f>
        <v>1303006</v>
      </c>
      <c r="R19" s="58"/>
      <c r="S19" s="58" t="str">
        <f t="shared" si="0"/>
        <v>0</v>
      </c>
      <c r="T19" s="58">
        <f>IFERROR(INDEX(怪物属性参数!AA:AA,MATCH(芦花古楼怪物!E19,怪物属性参数!Q:Q,0)),"")</f>
        <v>6</v>
      </c>
      <c r="U19" s="58">
        <f>IFERROR(INDEX(怪物属性参数!AB:AB,MATCH(芦花古楼怪物!E19,怪物属性参数!Q:Q,0)),"999")</f>
        <v>999</v>
      </c>
      <c r="V19" s="58">
        <f>IFERROR(INDEX(怪物属性参数!AC:AC,MATCH(芦花古楼怪物!E19,怪物属性参数!Q:Q,0)),"")</f>
        <v>2</v>
      </c>
      <c r="W19" s="58" t="str">
        <f t="shared" si="1"/>
        <v>项羽</v>
      </c>
    </row>
    <row r="20" spans="1:23" ht="16.5" x14ac:dyDescent="0.2">
      <c r="A20" s="58">
        <f t="shared" si="2"/>
        <v>20017</v>
      </c>
      <c r="B20" s="58">
        <v>1</v>
      </c>
      <c r="C20" s="58">
        <f t="shared" si="3"/>
        <v>3</v>
      </c>
      <c r="D20" s="58" t="s">
        <v>41</v>
      </c>
      <c r="E20" s="58" t="str">
        <f>HLOOKUP(D20,芦花古楼!$G:$L,MATCH(B20&amp;C20,芦花古楼!$A:$A,0),FALSE)</f>
        <v>刘羽禅</v>
      </c>
      <c r="F20" s="58">
        <f>INDEX(芦花古楼!D:D,MATCH(芦花古楼怪物!B20&amp;芦花古楼怪物!C20,芦花古楼!A:A,0))</f>
        <v>5</v>
      </c>
      <c r="G20" s="58">
        <f>INDEX(怪物基础属性模板!B:B,MATCH(芦花古楼怪物!$F20,怪物基础属性模板!$A:$A,0))*IFERROR(INDEX(怪物属性参数!R:R,MATCH(芦花古楼怪物!E20,怪物属性参数!Q:Q,0)),1)</f>
        <v>70</v>
      </c>
      <c r="H20" s="58">
        <f>INDEX(怪物基础属性模板!C:C,MATCH(芦花古楼怪物!$F20,怪物基础属性模板!$A:$A,0))*IFERROR(INDEX(怪物属性参数!R:R,MATCH(芦花古楼怪物!E20,怪物属性参数!R:R,0)),1)</f>
        <v>25</v>
      </c>
      <c r="I20" s="58">
        <f>INDEX(怪物基础属性模板!D:D,MATCH(芦花古楼怪物!$F20,怪物基础属性模板!$A:$A,0))*IFERROR(INDEX(怪物属性参数!R:R,MATCH(芦花古楼怪物!E20,怪物属性参数!S:S,0)),1)</f>
        <v>450</v>
      </c>
      <c r="J20" s="58">
        <v>0</v>
      </c>
      <c r="K20" s="58">
        <v>0</v>
      </c>
      <c r="L20" s="58">
        <v>0</v>
      </c>
      <c r="M20" s="58">
        <v>0</v>
      </c>
      <c r="N20" s="58">
        <v>300</v>
      </c>
      <c r="O20" s="58">
        <v>0</v>
      </c>
      <c r="P20" s="58">
        <v>0</v>
      </c>
      <c r="Q20" s="58" t="str">
        <f>IFERROR(INDEX(怪物属性参数!AD:AD,MATCH(芦花古楼怪物!E20,怪物属性参数!Q:Q,0)),"1303015")</f>
        <v>1301005#1302005</v>
      </c>
      <c r="R20" s="58"/>
      <c r="S20" s="58">
        <f t="shared" si="0"/>
        <v>20018</v>
      </c>
      <c r="T20" s="58">
        <f>IFERROR(INDEX(怪物属性参数!AA:AA,MATCH(芦花古楼怪物!E20,怪物属性参数!Q:Q,0)),"")</f>
        <v>0</v>
      </c>
      <c r="U20" s="58">
        <f>IFERROR(INDEX(怪物属性参数!AB:AB,MATCH(芦花古楼怪物!E20,怪物属性参数!Q:Q,0)),"999")</f>
        <v>999</v>
      </c>
      <c r="V20" s="58">
        <f>IFERROR(INDEX(怪物属性参数!AC:AC,MATCH(芦花古楼怪物!E20,怪物属性参数!Q:Q,0)),"")</f>
        <v>0</v>
      </c>
      <c r="W20" s="58" t="str">
        <f t="shared" si="1"/>
        <v>刘羽禅</v>
      </c>
    </row>
    <row r="21" spans="1:23" ht="16.5" x14ac:dyDescent="0.2">
      <c r="A21" s="58">
        <f t="shared" si="2"/>
        <v>20018</v>
      </c>
      <c r="B21" s="58">
        <v>1</v>
      </c>
      <c r="C21" s="58">
        <f t="shared" si="3"/>
        <v>3</v>
      </c>
      <c r="D21" s="58" t="s">
        <v>38</v>
      </c>
      <c r="E21" s="58" t="str">
        <f>HLOOKUP(D21,芦花古楼!$G:$L,MATCH(B21&amp;C21,芦花古楼!$A:$A,0),FALSE)</f>
        <v>关羽</v>
      </c>
      <c r="F21" s="58">
        <f>INDEX(芦花古楼!D:D,MATCH(芦花古楼怪物!B21&amp;芦花古楼怪物!C21,芦花古楼!A:A,0))</f>
        <v>5</v>
      </c>
      <c r="G21" s="58">
        <f>INDEX(怪物基础属性模板!B:B,MATCH(芦花古楼怪物!$F21,怪物基础属性模板!$A:$A,0))*IFERROR(INDEX(怪物属性参数!R:R,MATCH(芦花古楼怪物!E21,怪物属性参数!Q:Q,0)),1)</f>
        <v>70</v>
      </c>
      <c r="H21" s="58">
        <f>INDEX(怪物基础属性模板!C:C,MATCH(芦花古楼怪物!$F21,怪物基础属性模板!$A:$A,0))*IFERROR(INDEX(怪物属性参数!R:R,MATCH(芦花古楼怪物!E21,怪物属性参数!R:R,0)),1)</f>
        <v>25</v>
      </c>
      <c r="I21" s="58">
        <f>INDEX(怪物基础属性模板!D:D,MATCH(芦花古楼怪物!$F21,怪物基础属性模板!$A:$A,0))*IFERROR(INDEX(怪物属性参数!R:R,MATCH(芦花古楼怪物!E21,怪物属性参数!S:S,0)),1)</f>
        <v>450</v>
      </c>
      <c r="J21" s="58">
        <v>0</v>
      </c>
      <c r="K21" s="58">
        <v>0</v>
      </c>
      <c r="L21" s="58">
        <v>0</v>
      </c>
      <c r="M21" s="58">
        <v>0</v>
      </c>
      <c r="N21" s="58">
        <v>300</v>
      </c>
      <c r="O21" s="58">
        <v>0</v>
      </c>
      <c r="P21" s="58">
        <v>0</v>
      </c>
      <c r="Q21" s="58">
        <f>IFERROR(INDEX(怪物属性参数!AD:AD,MATCH(芦花古楼怪物!E21,怪物属性参数!Q:Q,0)),"1303015")</f>
        <v>1303001</v>
      </c>
      <c r="R21" s="58"/>
      <c r="S21" s="58" t="str">
        <f t="shared" si="0"/>
        <v>0</v>
      </c>
      <c r="T21" s="58">
        <f>IFERROR(INDEX(怪物属性参数!AA:AA,MATCH(芦花古楼怪物!E21,怪物属性参数!Q:Q,0)),"")</f>
        <v>6</v>
      </c>
      <c r="U21" s="58">
        <f>IFERROR(INDEX(怪物属性参数!AB:AB,MATCH(芦花古楼怪物!E21,怪物属性参数!Q:Q,0)),"999")</f>
        <v>999</v>
      </c>
      <c r="V21" s="58">
        <f>IFERROR(INDEX(怪物属性参数!AC:AC,MATCH(芦花古楼怪物!E21,怪物属性参数!Q:Q,0)),"")</f>
        <v>1</v>
      </c>
      <c r="W21" s="58" t="str">
        <f t="shared" si="1"/>
        <v>关羽</v>
      </c>
    </row>
    <row r="22" spans="1:23" ht="16.5" x14ac:dyDescent="0.2">
      <c r="A22" s="58">
        <f t="shared" si="2"/>
        <v>20019</v>
      </c>
      <c r="B22" s="58">
        <v>1</v>
      </c>
      <c r="C22" s="58">
        <f t="shared" si="3"/>
        <v>4</v>
      </c>
      <c r="D22" s="58" t="s">
        <v>39</v>
      </c>
      <c r="E22" s="58" t="str">
        <f>HLOOKUP(D22,芦花古楼!$G:$L,MATCH(B22&amp;C22,芦花古楼!$A:$A,0),FALSE)</f>
        <v>战斗曹焱兵</v>
      </c>
      <c r="F22" s="58">
        <f>INDEX(芦花古楼!D:D,MATCH(芦花古楼怪物!B22&amp;芦花古楼怪物!C22,芦花古楼!A:A,0))</f>
        <v>7</v>
      </c>
      <c r="G22" s="58">
        <f>INDEX(怪物基础属性模板!B:B,MATCH(芦花古楼怪物!$F22,怪物基础属性模板!$A:$A,0))*IFERROR(INDEX(怪物属性参数!R:R,MATCH(芦花古楼怪物!E22,怪物属性参数!Q:Q,0)),1)</f>
        <v>90</v>
      </c>
      <c r="H22" s="58">
        <f>INDEX(怪物基础属性模板!C:C,MATCH(芦花古楼怪物!$F22,怪物基础属性模板!$A:$A,0))*IFERROR(INDEX(怪物属性参数!R:R,MATCH(芦花古楼怪物!E22,怪物属性参数!R:R,0)),1)</f>
        <v>35</v>
      </c>
      <c r="I22" s="58">
        <f>INDEX(怪物基础属性模板!D:D,MATCH(芦花古楼怪物!$F22,怪物基础属性模板!$A:$A,0))*IFERROR(INDEX(怪物属性参数!R:R,MATCH(芦花古楼怪物!E22,怪物属性参数!S:S,0)),1)</f>
        <v>550</v>
      </c>
      <c r="J22" s="58">
        <v>0</v>
      </c>
      <c r="K22" s="58">
        <v>0</v>
      </c>
      <c r="L22" s="58">
        <v>0</v>
      </c>
      <c r="M22" s="58">
        <v>0</v>
      </c>
      <c r="N22" s="58">
        <v>300</v>
      </c>
      <c r="O22" s="58">
        <v>0</v>
      </c>
      <c r="P22" s="58">
        <v>0</v>
      </c>
      <c r="Q22" s="58" t="str">
        <f>IFERROR(INDEX(怪物属性参数!AD:AD,MATCH(芦花古楼怪物!E22,怪物属性参数!Q:Q,0)),"1303015")</f>
        <v>1301007#1302007</v>
      </c>
      <c r="R22" s="58"/>
      <c r="S22" s="58">
        <f t="shared" si="0"/>
        <v>20020</v>
      </c>
      <c r="T22" s="58">
        <f>IFERROR(INDEX(怪物属性参数!AA:AA,MATCH(芦花古楼怪物!E22,怪物属性参数!Q:Q,0)),"")</f>
        <v>0</v>
      </c>
      <c r="U22" s="58">
        <f>IFERROR(INDEX(怪物属性参数!AB:AB,MATCH(芦花古楼怪物!E22,怪物属性参数!Q:Q,0)),"999")</f>
        <v>999</v>
      </c>
      <c r="V22" s="58">
        <f>IFERROR(INDEX(怪物属性参数!AC:AC,MATCH(芦花古楼怪物!E22,怪物属性参数!Q:Q,0)),"")</f>
        <v>0</v>
      </c>
      <c r="W22" s="58" t="str">
        <f t="shared" si="1"/>
        <v>战斗曹焱兵</v>
      </c>
    </row>
    <row r="23" spans="1:23" ht="16.5" x14ac:dyDescent="0.2">
      <c r="A23" s="58">
        <f t="shared" si="2"/>
        <v>20020</v>
      </c>
      <c r="B23" s="58">
        <v>1</v>
      </c>
      <c r="C23" s="58">
        <f t="shared" si="3"/>
        <v>4</v>
      </c>
      <c r="D23" s="58" t="s">
        <v>36</v>
      </c>
      <c r="E23" s="58" t="str">
        <f>HLOOKUP(D23,芦花古楼!$G:$L,MATCH(B23&amp;C23,芦花古楼!$A:$A,0),FALSE)</f>
        <v>张郃</v>
      </c>
      <c r="F23" s="58">
        <f>INDEX(芦花古楼!D:D,MATCH(芦花古楼怪物!B23&amp;芦花古楼怪物!C23,芦花古楼!A:A,0))</f>
        <v>7</v>
      </c>
      <c r="G23" s="58">
        <f>INDEX(怪物基础属性模板!B:B,MATCH(芦花古楼怪物!$F23,怪物基础属性模板!$A:$A,0))*IFERROR(INDEX(怪物属性参数!R:R,MATCH(芦花古楼怪物!E23,怪物属性参数!Q:Q,0)),1)</f>
        <v>90</v>
      </c>
      <c r="H23" s="58">
        <f>INDEX(怪物基础属性模板!C:C,MATCH(芦花古楼怪物!$F23,怪物基础属性模板!$A:$A,0))*IFERROR(INDEX(怪物属性参数!R:R,MATCH(芦花古楼怪物!E23,怪物属性参数!R:R,0)),1)</f>
        <v>35</v>
      </c>
      <c r="I23" s="58">
        <f>INDEX(怪物基础属性模板!D:D,MATCH(芦花古楼怪物!$F23,怪物基础属性模板!$A:$A,0))*IFERROR(INDEX(怪物属性参数!R:R,MATCH(芦花古楼怪物!E23,怪物属性参数!S:S,0)),1)</f>
        <v>550</v>
      </c>
      <c r="J23" s="58">
        <v>0</v>
      </c>
      <c r="K23" s="58">
        <v>0</v>
      </c>
      <c r="L23" s="58">
        <v>0</v>
      </c>
      <c r="M23" s="58">
        <v>0</v>
      </c>
      <c r="N23" s="58">
        <v>300</v>
      </c>
      <c r="O23" s="58">
        <v>0</v>
      </c>
      <c r="P23" s="58">
        <v>0</v>
      </c>
      <c r="Q23" s="58">
        <f>IFERROR(INDEX(怪物属性参数!AD:AD,MATCH(芦花古楼怪物!E23,怪物属性参数!Q:Q,0)),"1303015")</f>
        <v>1303010</v>
      </c>
      <c r="R23" s="58"/>
      <c r="S23" s="58" t="str">
        <f t="shared" si="0"/>
        <v>0</v>
      </c>
      <c r="T23" s="58">
        <f>IFERROR(INDEX(怪物属性参数!AA:AA,MATCH(芦花古楼怪物!E23,怪物属性参数!Q:Q,0)),"")</f>
        <v>6</v>
      </c>
      <c r="U23" s="58">
        <f>IFERROR(INDEX(怪物属性参数!AB:AB,MATCH(芦花古楼怪物!E23,怪物属性参数!Q:Q,0)),"999")</f>
        <v>999</v>
      </c>
      <c r="V23" s="58">
        <f>IFERROR(INDEX(怪物属性参数!AC:AC,MATCH(芦花古楼怪物!E23,怪物属性参数!Q:Q,0)),"")</f>
        <v>3</v>
      </c>
      <c r="W23" s="58" t="str">
        <f t="shared" si="1"/>
        <v>张郃</v>
      </c>
    </row>
    <row r="24" spans="1:23" ht="16.5" x14ac:dyDescent="0.2">
      <c r="A24" s="58">
        <f t="shared" si="2"/>
        <v>20021</v>
      </c>
      <c r="B24" s="58">
        <v>1</v>
      </c>
      <c r="C24" s="58">
        <f t="shared" si="3"/>
        <v>4</v>
      </c>
      <c r="D24" s="58" t="s">
        <v>40</v>
      </c>
      <c r="E24" s="58" t="str">
        <f>HLOOKUP(D24,芦花古楼!$G:$L,MATCH(B24&amp;C24,芦花古楼!$A:$A,0),FALSE)</f>
        <v>红莲·缇娜</v>
      </c>
      <c r="F24" s="58">
        <f>INDEX(芦花古楼!D:D,MATCH(芦花古楼怪物!B24&amp;芦花古楼怪物!C24,芦花古楼!A:A,0))</f>
        <v>7</v>
      </c>
      <c r="G24" s="58">
        <f>INDEX(怪物基础属性模板!B:B,MATCH(芦花古楼怪物!$F24,怪物基础属性模板!$A:$A,0))*IFERROR(INDEX(怪物属性参数!R:R,MATCH(芦花古楼怪物!E24,怪物属性参数!Q:Q,0)),1)</f>
        <v>90</v>
      </c>
      <c r="H24" s="58">
        <f>INDEX(怪物基础属性模板!C:C,MATCH(芦花古楼怪物!$F24,怪物基础属性模板!$A:$A,0))*IFERROR(INDEX(怪物属性参数!R:R,MATCH(芦花古楼怪物!E24,怪物属性参数!R:R,0)),1)</f>
        <v>35</v>
      </c>
      <c r="I24" s="58">
        <f>INDEX(怪物基础属性模板!D:D,MATCH(芦花古楼怪物!$F24,怪物基础属性模板!$A:$A,0))*IFERROR(INDEX(怪物属性参数!R:R,MATCH(芦花古楼怪物!E24,怪物属性参数!S:S,0)),1)</f>
        <v>550</v>
      </c>
      <c r="J24" s="58">
        <v>0</v>
      </c>
      <c r="K24" s="58">
        <v>0</v>
      </c>
      <c r="L24" s="58">
        <v>0</v>
      </c>
      <c r="M24" s="58">
        <v>0</v>
      </c>
      <c r="N24" s="58">
        <v>300</v>
      </c>
      <c r="O24" s="58">
        <v>0</v>
      </c>
      <c r="P24" s="58">
        <v>0</v>
      </c>
      <c r="Q24" s="58" t="str">
        <f>IFERROR(INDEX(怪物属性参数!AD:AD,MATCH(芦花古楼怪物!E24,怪物属性参数!Q:Q,0)),"1303015")</f>
        <v>1301006#1302006</v>
      </c>
      <c r="R24" s="15"/>
      <c r="S24" s="58">
        <f t="shared" si="0"/>
        <v>20022</v>
      </c>
      <c r="T24" s="58">
        <f>IFERROR(INDEX(怪物属性参数!AA:AA,MATCH(芦花古楼怪物!E24,怪物属性参数!Q:Q,0)),"")</f>
        <v>0</v>
      </c>
      <c r="U24" s="58">
        <f>IFERROR(INDEX(怪物属性参数!AB:AB,MATCH(芦花古楼怪物!E24,怪物属性参数!Q:Q,0)),"999")</f>
        <v>999</v>
      </c>
      <c r="V24" s="58">
        <f>IFERROR(INDEX(怪物属性参数!AC:AC,MATCH(芦花古楼怪物!E24,怪物属性参数!Q:Q,0)),"")</f>
        <v>0</v>
      </c>
      <c r="W24" s="58" t="str">
        <f t="shared" si="1"/>
        <v>红莲·缇娜</v>
      </c>
    </row>
    <row r="25" spans="1:23" ht="16.5" x14ac:dyDescent="0.2">
      <c r="A25" s="58">
        <f t="shared" si="2"/>
        <v>20022</v>
      </c>
      <c r="B25" s="58">
        <v>1</v>
      </c>
      <c r="C25" s="58">
        <f t="shared" si="3"/>
        <v>4</v>
      </c>
      <c r="D25" s="58" t="s">
        <v>37</v>
      </c>
      <c r="E25" s="58" t="str">
        <f>HLOOKUP(D25,芦花古楼!$G:$L,MATCH(B25&amp;C25,芦花古楼!$A:$A,0),FALSE)</f>
        <v>天使·缇娜</v>
      </c>
      <c r="F25" s="58">
        <f>INDEX(芦花古楼!D:D,MATCH(芦花古楼怪物!B25&amp;芦花古楼怪物!C25,芦花古楼!A:A,0))</f>
        <v>7</v>
      </c>
      <c r="G25" s="58">
        <f>INDEX(怪物基础属性模板!B:B,MATCH(芦花古楼怪物!$F25,怪物基础属性模板!$A:$A,0))*IFERROR(INDEX(怪物属性参数!R:R,MATCH(芦花古楼怪物!E25,怪物属性参数!Q:Q,0)),1)</f>
        <v>90</v>
      </c>
      <c r="H25" s="58">
        <f>INDEX(怪物基础属性模板!C:C,MATCH(芦花古楼怪物!$F25,怪物基础属性模板!$A:$A,0))*IFERROR(INDEX(怪物属性参数!R:R,MATCH(芦花古楼怪物!E25,怪物属性参数!R:R,0)),1)</f>
        <v>35</v>
      </c>
      <c r="I25" s="58">
        <f>INDEX(怪物基础属性模板!D:D,MATCH(芦花古楼怪物!$F25,怪物基础属性模板!$A:$A,0))*IFERROR(INDEX(怪物属性参数!R:R,MATCH(芦花古楼怪物!E25,怪物属性参数!S:S,0)),1)</f>
        <v>550</v>
      </c>
      <c r="J25" s="58">
        <v>0</v>
      </c>
      <c r="K25" s="58">
        <v>0</v>
      </c>
      <c r="L25" s="58">
        <v>0</v>
      </c>
      <c r="M25" s="58">
        <v>0</v>
      </c>
      <c r="N25" s="58">
        <v>300</v>
      </c>
      <c r="O25" s="58">
        <v>0</v>
      </c>
      <c r="P25" s="58">
        <v>0</v>
      </c>
      <c r="Q25" s="58">
        <f>IFERROR(INDEX(怪物属性参数!AD:AD,MATCH(芦花古楼怪物!E25,怪物属性参数!Q:Q,0)),"1303015")</f>
        <v>1303007</v>
      </c>
      <c r="R25" s="15"/>
      <c r="S25" s="58" t="str">
        <f t="shared" si="0"/>
        <v>0</v>
      </c>
      <c r="T25" s="58">
        <f>IFERROR(INDEX(怪物属性参数!AA:AA,MATCH(芦花古楼怪物!E25,怪物属性参数!Q:Q,0)),"")</f>
        <v>6</v>
      </c>
      <c r="U25" s="58">
        <f>IFERROR(INDEX(怪物属性参数!AB:AB,MATCH(芦花古楼怪物!E25,怪物属性参数!Q:Q,0)),"999")</f>
        <v>999</v>
      </c>
      <c r="V25" s="58">
        <f>IFERROR(INDEX(怪物属性参数!AC:AC,MATCH(芦花古楼怪物!E25,怪物属性参数!Q:Q,0)),"")</f>
        <v>1</v>
      </c>
      <c r="W25" s="58" t="str">
        <f t="shared" si="1"/>
        <v>天使·缇娜</v>
      </c>
    </row>
    <row r="26" spans="1:23" ht="16.5" x14ac:dyDescent="0.2">
      <c r="A26" s="58">
        <f t="shared" si="2"/>
        <v>20023</v>
      </c>
      <c r="B26" s="58">
        <v>1</v>
      </c>
      <c r="C26" s="58">
        <f t="shared" si="3"/>
        <v>4</v>
      </c>
      <c r="D26" s="58" t="s">
        <v>41</v>
      </c>
      <c r="E26" s="58" t="str">
        <f>HLOOKUP(D26,芦花古楼!$G:$L,MATCH(B26&amp;C26,芦花古楼!$A:$A,0),FALSE)</f>
        <v>吉拉</v>
      </c>
      <c r="F26" s="58">
        <f>INDEX(芦花古楼!D:D,MATCH(芦花古楼怪物!B26&amp;芦花古楼怪物!C26,芦花古楼!A:A,0))</f>
        <v>7</v>
      </c>
      <c r="G26" s="58">
        <f>INDEX(怪物基础属性模板!B:B,MATCH(芦花古楼怪物!$F26,怪物基础属性模板!$A:$A,0))*IFERROR(INDEX(怪物属性参数!R:R,MATCH(芦花古楼怪物!E26,怪物属性参数!Q:Q,0)),1)</f>
        <v>90</v>
      </c>
      <c r="H26" s="58">
        <f>INDEX(怪物基础属性模板!C:C,MATCH(芦花古楼怪物!$F26,怪物基础属性模板!$A:$A,0))*IFERROR(INDEX(怪物属性参数!R:R,MATCH(芦花古楼怪物!E26,怪物属性参数!R:R,0)),1)</f>
        <v>35</v>
      </c>
      <c r="I26" s="58">
        <f>INDEX(怪物基础属性模板!D:D,MATCH(芦花古楼怪物!$F26,怪物基础属性模板!$A:$A,0))*IFERROR(INDEX(怪物属性参数!R:R,MATCH(芦花古楼怪物!E26,怪物属性参数!S:S,0)),1)</f>
        <v>550</v>
      </c>
      <c r="J26" s="58">
        <v>0</v>
      </c>
      <c r="K26" s="58">
        <v>0</v>
      </c>
      <c r="L26" s="58">
        <v>0</v>
      </c>
      <c r="M26" s="58">
        <v>0</v>
      </c>
      <c r="N26" s="58">
        <v>300</v>
      </c>
      <c r="O26" s="58">
        <v>0</v>
      </c>
      <c r="P26" s="58">
        <v>0</v>
      </c>
      <c r="Q26" s="58" t="str">
        <f>IFERROR(INDEX(怪物属性参数!AD:AD,MATCH(芦花古楼怪物!E26,怪物属性参数!Q:Q,0)),"1303015")</f>
        <v>1301013#1302013</v>
      </c>
      <c r="R26" s="15"/>
      <c r="S26" s="58">
        <f t="shared" si="0"/>
        <v>20024</v>
      </c>
      <c r="T26" s="58">
        <f>IFERROR(INDEX(怪物属性参数!AA:AA,MATCH(芦花古楼怪物!E26,怪物属性参数!Q:Q,0)),"")</f>
        <v>0</v>
      </c>
      <c r="U26" s="58">
        <f>IFERROR(INDEX(怪物属性参数!AB:AB,MATCH(芦花古楼怪物!E26,怪物属性参数!Q:Q,0)),"999")</f>
        <v>999</v>
      </c>
      <c r="V26" s="58">
        <f>IFERROR(INDEX(怪物属性参数!AC:AC,MATCH(芦花古楼怪物!E26,怪物属性参数!Q:Q,0)),"")</f>
        <v>0</v>
      </c>
      <c r="W26" s="58" t="str">
        <f t="shared" si="1"/>
        <v>吉拉</v>
      </c>
    </row>
    <row r="27" spans="1:23" ht="16.5" x14ac:dyDescent="0.2">
      <c r="A27" s="58">
        <f t="shared" si="2"/>
        <v>20024</v>
      </c>
      <c r="B27" s="58">
        <v>1</v>
      </c>
      <c r="C27" s="58">
        <f t="shared" si="3"/>
        <v>4</v>
      </c>
      <c r="D27" s="58" t="s">
        <v>38</v>
      </c>
      <c r="E27" s="58" t="str">
        <f>HLOOKUP(D27,芦花古楼!$G:$L,MATCH(B27&amp;C27,芦花古楼!$A:$A,0),FALSE)</f>
        <v>食火蜥</v>
      </c>
      <c r="F27" s="58">
        <f>INDEX(芦花古楼!D:D,MATCH(芦花古楼怪物!B27&amp;芦花古楼怪物!C27,芦花古楼!A:A,0))</f>
        <v>7</v>
      </c>
      <c r="G27" s="58">
        <f>INDEX(怪物基础属性模板!B:B,MATCH(芦花古楼怪物!$F27,怪物基础属性模板!$A:$A,0))*IFERROR(INDEX(怪物属性参数!R:R,MATCH(芦花古楼怪物!E27,怪物属性参数!Q:Q,0)),1)</f>
        <v>90</v>
      </c>
      <c r="H27" s="58">
        <f>INDEX(怪物基础属性模板!C:C,MATCH(芦花古楼怪物!$F27,怪物基础属性模板!$A:$A,0))*IFERROR(INDEX(怪物属性参数!R:R,MATCH(芦花古楼怪物!E27,怪物属性参数!R:R,0)),1)</f>
        <v>35</v>
      </c>
      <c r="I27" s="58">
        <f>INDEX(怪物基础属性模板!D:D,MATCH(芦花古楼怪物!$F27,怪物基础属性模板!$A:$A,0))*IFERROR(INDEX(怪物属性参数!R:R,MATCH(芦花古楼怪物!E27,怪物属性参数!S:S,0)),1)</f>
        <v>550</v>
      </c>
      <c r="J27" s="58">
        <v>0</v>
      </c>
      <c r="K27" s="58">
        <v>0</v>
      </c>
      <c r="L27" s="58">
        <v>0</v>
      </c>
      <c r="M27" s="58">
        <v>0</v>
      </c>
      <c r="N27" s="58">
        <v>300</v>
      </c>
      <c r="O27" s="58">
        <v>0</v>
      </c>
      <c r="P27" s="58">
        <v>0</v>
      </c>
      <c r="Q27" s="58">
        <f>IFERROR(INDEX(怪物属性参数!AD:AD,MATCH(芦花古楼怪物!E27,怪物属性参数!Q:Q,0)),"1303015")</f>
        <v>1303019</v>
      </c>
      <c r="R27" s="15"/>
      <c r="S27" s="58" t="str">
        <f t="shared" si="0"/>
        <v>0</v>
      </c>
      <c r="T27" s="58">
        <f>IFERROR(INDEX(怪物属性参数!AA:AA,MATCH(芦花古楼怪物!E27,怪物属性参数!Q:Q,0)),"")</f>
        <v>4</v>
      </c>
      <c r="U27" s="58">
        <f>IFERROR(INDEX(怪物属性参数!AB:AB,MATCH(芦花古楼怪物!E27,怪物属性参数!Q:Q,0)),"999")</f>
        <v>999</v>
      </c>
      <c r="V27" s="58">
        <f>IFERROR(INDEX(怪物属性参数!AC:AC,MATCH(芦花古楼怪物!E27,怪物属性参数!Q:Q,0)),"")</f>
        <v>2</v>
      </c>
      <c r="W27" s="58" t="str">
        <f t="shared" si="1"/>
        <v>食火蜥</v>
      </c>
    </row>
    <row r="28" spans="1:23" ht="16.5" x14ac:dyDescent="0.2">
      <c r="A28" s="58">
        <f t="shared" si="2"/>
        <v>20025</v>
      </c>
      <c r="B28" s="58">
        <v>1</v>
      </c>
      <c r="C28" s="58">
        <f t="shared" si="3"/>
        <v>5</v>
      </c>
      <c r="D28" s="58" t="s">
        <v>39</v>
      </c>
      <c r="E28" s="58" t="str">
        <f>HLOOKUP(D28,芦花古楼!$G:$L,MATCH(B28&amp;C28,芦花古楼!$A:$A,0),FALSE)</f>
        <v>南御夫</v>
      </c>
      <c r="F28" s="58">
        <f>INDEX(芦花古楼!D:D,MATCH(芦花古楼怪物!B28&amp;芦花古楼怪物!C28,芦花古楼!A:A,0))</f>
        <v>10</v>
      </c>
      <c r="G28" s="58">
        <f>INDEX(怪物基础属性模板!B:B,MATCH(芦花古楼怪物!$F28,怪物基础属性模板!$A:$A,0))*IFERROR(INDEX(怪物属性参数!R:R,MATCH(芦花古楼怪物!E28,怪物属性参数!Q:Q,0)),1)</f>
        <v>120</v>
      </c>
      <c r="H28" s="58">
        <f>INDEX(怪物基础属性模板!C:C,MATCH(芦花古楼怪物!$F28,怪物基础属性模板!$A:$A,0))*IFERROR(INDEX(怪物属性参数!R:R,MATCH(芦花古楼怪物!E28,怪物属性参数!R:R,0)),1)</f>
        <v>50</v>
      </c>
      <c r="I28" s="58">
        <f>INDEX(怪物基础属性模板!D:D,MATCH(芦花古楼怪物!$F28,怪物基础属性模板!$A:$A,0))*IFERROR(INDEX(怪物属性参数!R:R,MATCH(芦花古楼怪物!E28,怪物属性参数!S:S,0)),1)</f>
        <v>700</v>
      </c>
      <c r="J28" s="58">
        <v>0</v>
      </c>
      <c r="K28" s="58">
        <v>0</v>
      </c>
      <c r="L28" s="58">
        <v>0</v>
      </c>
      <c r="M28" s="58">
        <v>0</v>
      </c>
      <c r="N28" s="58">
        <v>300</v>
      </c>
      <c r="O28" s="58">
        <v>0</v>
      </c>
      <c r="P28" s="58">
        <v>0</v>
      </c>
      <c r="Q28" s="58" t="str">
        <f>IFERROR(INDEX(怪物属性参数!AD:AD,MATCH(芦花古楼怪物!E28,怪物属性参数!Q:Q,0)),"1303015")</f>
        <v>1301012#1302012</v>
      </c>
      <c r="R28" s="15"/>
      <c r="S28" s="58">
        <f t="shared" si="0"/>
        <v>20026</v>
      </c>
      <c r="T28" s="58">
        <f>IFERROR(INDEX(怪物属性参数!AA:AA,MATCH(芦花古楼怪物!E28,怪物属性参数!Q:Q,0)),"")</f>
        <v>0</v>
      </c>
      <c r="U28" s="58">
        <f>IFERROR(INDEX(怪物属性参数!AB:AB,MATCH(芦花古楼怪物!E28,怪物属性参数!Q:Q,0)),"999")</f>
        <v>999</v>
      </c>
      <c r="V28" s="58">
        <f>IFERROR(INDEX(怪物属性参数!AC:AC,MATCH(芦花古楼怪物!E28,怪物属性参数!Q:Q,0)),"")</f>
        <v>0</v>
      </c>
      <c r="W28" s="58" t="str">
        <f t="shared" si="1"/>
        <v>南御夫</v>
      </c>
    </row>
    <row r="29" spans="1:23" ht="16.5" x14ac:dyDescent="0.2">
      <c r="A29" s="58">
        <f t="shared" si="2"/>
        <v>20026</v>
      </c>
      <c r="B29" s="58">
        <v>1</v>
      </c>
      <c r="C29" s="58">
        <f t="shared" si="3"/>
        <v>5</v>
      </c>
      <c r="D29" s="58" t="s">
        <v>36</v>
      </c>
      <c r="E29" s="58" t="str">
        <f>HLOOKUP(D29,芦花古楼!$G:$L,MATCH(B29&amp;C29,芦花古楼!$A:$A,0),FALSE)</f>
        <v>噬日</v>
      </c>
      <c r="F29" s="58">
        <f>INDEX(芦花古楼!D:D,MATCH(芦花古楼怪物!B29&amp;芦花古楼怪物!C29,芦花古楼!A:A,0))</f>
        <v>10</v>
      </c>
      <c r="G29" s="58">
        <f>INDEX(怪物基础属性模板!B:B,MATCH(芦花古楼怪物!$F29,怪物基础属性模板!$A:$A,0))*IFERROR(INDEX(怪物属性参数!R:R,MATCH(芦花古楼怪物!E29,怪物属性参数!Q:Q,0)),1)</f>
        <v>120</v>
      </c>
      <c r="H29" s="58">
        <f>INDEX(怪物基础属性模板!C:C,MATCH(芦花古楼怪物!$F29,怪物基础属性模板!$A:$A,0))*IFERROR(INDEX(怪物属性参数!R:R,MATCH(芦花古楼怪物!E29,怪物属性参数!R:R,0)),1)</f>
        <v>50</v>
      </c>
      <c r="I29" s="58">
        <f>INDEX(怪物基础属性模板!D:D,MATCH(芦花古楼怪物!$F29,怪物基础属性模板!$A:$A,0))*IFERROR(INDEX(怪物属性参数!R:R,MATCH(芦花古楼怪物!E29,怪物属性参数!S:S,0)),1)</f>
        <v>700</v>
      </c>
      <c r="J29" s="58">
        <v>0</v>
      </c>
      <c r="K29" s="58">
        <v>0</v>
      </c>
      <c r="L29" s="58">
        <v>0</v>
      </c>
      <c r="M29" s="58">
        <v>0</v>
      </c>
      <c r="N29" s="58">
        <v>300</v>
      </c>
      <c r="O29" s="58">
        <v>0</v>
      </c>
      <c r="P29" s="58">
        <v>0</v>
      </c>
      <c r="Q29" s="58">
        <f>IFERROR(INDEX(怪物属性参数!AD:AD,MATCH(芦花古楼怪物!E29,怪物属性参数!Q:Q,0)),"1303015")</f>
        <v>1303018</v>
      </c>
      <c r="R29" s="15"/>
      <c r="S29" s="58" t="str">
        <f t="shared" si="0"/>
        <v>0</v>
      </c>
      <c r="T29" s="58">
        <f>IFERROR(INDEX(怪物属性参数!AA:AA,MATCH(芦花古楼怪物!E29,怪物属性参数!Q:Q,0)),"")</f>
        <v>2</v>
      </c>
      <c r="U29" s="58">
        <f>IFERROR(INDEX(怪物属性参数!AB:AB,MATCH(芦花古楼怪物!E29,怪物属性参数!Q:Q,0)),"999")</f>
        <v>999</v>
      </c>
      <c r="V29" s="58">
        <f>IFERROR(INDEX(怪物属性参数!AC:AC,MATCH(芦花古楼怪物!E29,怪物属性参数!Q:Q,0)),"")</f>
        <v>2</v>
      </c>
      <c r="W29" s="58" t="str">
        <f t="shared" si="1"/>
        <v>噬日</v>
      </c>
    </row>
    <row r="30" spans="1:23" ht="16.5" x14ac:dyDescent="0.2">
      <c r="A30" s="58">
        <f t="shared" si="2"/>
        <v>20027</v>
      </c>
      <c r="B30" s="58">
        <v>1</v>
      </c>
      <c r="C30" s="58">
        <f t="shared" si="3"/>
        <v>5</v>
      </c>
      <c r="D30" s="58" t="s">
        <v>40</v>
      </c>
      <c r="E30" s="58" t="str">
        <f>HLOOKUP(D30,芦花古楼!$G:$L,MATCH(B30&amp;C30,芦花古楼!$A:$A,0),FALSE)</f>
        <v>吕仙宫</v>
      </c>
      <c r="F30" s="58">
        <f>INDEX(芦花古楼!D:D,MATCH(芦花古楼怪物!B30&amp;芦花古楼怪物!C30,芦花古楼!A:A,0))</f>
        <v>10</v>
      </c>
      <c r="G30" s="58">
        <f>INDEX(怪物基础属性模板!B:B,MATCH(芦花古楼怪物!$F30,怪物基础属性模板!$A:$A,0))*IFERROR(INDEX(怪物属性参数!R:R,MATCH(芦花古楼怪物!E30,怪物属性参数!Q:Q,0)),1)</f>
        <v>120</v>
      </c>
      <c r="H30" s="58">
        <f>INDEX(怪物基础属性模板!C:C,MATCH(芦花古楼怪物!$F30,怪物基础属性模板!$A:$A,0))*IFERROR(INDEX(怪物属性参数!R:R,MATCH(芦花古楼怪物!E30,怪物属性参数!R:R,0)),1)</f>
        <v>50</v>
      </c>
      <c r="I30" s="58">
        <f>INDEX(怪物基础属性模板!D:D,MATCH(芦花古楼怪物!$F30,怪物基础属性模板!$A:$A,0))*IFERROR(INDEX(怪物属性参数!R:R,MATCH(芦花古楼怪物!E30,怪物属性参数!S:S,0)),1)</f>
        <v>700</v>
      </c>
      <c r="J30" s="58">
        <v>0</v>
      </c>
      <c r="K30" s="58">
        <v>0</v>
      </c>
      <c r="L30" s="58">
        <v>0</v>
      </c>
      <c r="M30" s="58">
        <v>0</v>
      </c>
      <c r="N30" s="58">
        <v>300</v>
      </c>
      <c r="O30" s="58">
        <v>0</v>
      </c>
      <c r="P30" s="58">
        <v>0</v>
      </c>
      <c r="Q30" s="58" t="str">
        <f>IFERROR(INDEX(怪物属性参数!AD:AD,MATCH(芦花古楼怪物!E30,怪物属性参数!Q:Q,0)),"1303015")</f>
        <v>1301014#1302014</v>
      </c>
      <c r="R30" s="15"/>
      <c r="S30" s="58">
        <f t="shared" si="0"/>
        <v>20028</v>
      </c>
      <c r="T30" s="58">
        <f>IFERROR(INDEX(怪物属性参数!AA:AA,MATCH(芦花古楼怪物!E30,怪物属性参数!Q:Q,0)),"")</f>
        <v>0</v>
      </c>
      <c r="U30" s="58">
        <f>IFERROR(INDEX(怪物属性参数!AB:AB,MATCH(芦花古楼怪物!E30,怪物属性参数!Q:Q,0)),"999")</f>
        <v>999</v>
      </c>
      <c r="V30" s="58">
        <f>IFERROR(INDEX(怪物属性参数!AC:AC,MATCH(芦花古楼怪物!E30,怪物属性参数!Q:Q,0)),"")</f>
        <v>0</v>
      </c>
      <c r="W30" s="58" t="str">
        <f t="shared" si="1"/>
        <v>吕仙宫</v>
      </c>
    </row>
    <row r="31" spans="1:23" ht="16.5" x14ac:dyDescent="0.2">
      <c r="A31" s="58">
        <f t="shared" si="2"/>
        <v>20028</v>
      </c>
      <c r="B31" s="58">
        <v>1</v>
      </c>
      <c r="C31" s="58">
        <f t="shared" si="3"/>
        <v>5</v>
      </c>
      <c r="D31" s="58" t="s">
        <v>37</v>
      </c>
      <c r="E31" s="58" t="str">
        <f>HLOOKUP(D31,芦花古楼!$G:$L,MATCH(B31&amp;C31,芦花古楼!$A:$A,0),FALSE)</f>
        <v>高顺</v>
      </c>
      <c r="F31" s="58">
        <f>INDEX(芦花古楼!D:D,MATCH(芦花古楼怪物!B31&amp;芦花古楼怪物!C31,芦花古楼!A:A,0))</f>
        <v>10</v>
      </c>
      <c r="G31" s="58">
        <f>INDEX(怪物基础属性模板!B:B,MATCH(芦花古楼怪物!$F31,怪物基础属性模板!$A:$A,0))*IFERROR(INDEX(怪物属性参数!R:R,MATCH(芦花古楼怪物!E31,怪物属性参数!Q:Q,0)),1)</f>
        <v>120</v>
      </c>
      <c r="H31" s="58">
        <f>INDEX(怪物基础属性模板!C:C,MATCH(芦花古楼怪物!$F31,怪物基础属性模板!$A:$A,0))*IFERROR(INDEX(怪物属性参数!R:R,MATCH(芦花古楼怪物!E31,怪物属性参数!R:R,0)),1)</f>
        <v>50</v>
      </c>
      <c r="I31" s="58">
        <f>INDEX(怪物基础属性模板!D:D,MATCH(芦花古楼怪物!$F31,怪物基础属性模板!$A:$A,0))*IFERROR(INDEX(怪物属性参数!R:R,MATCH(芦花古楼怪物!E31,怪物属性参数!S:S,0)),1)</f>
        <v>700</v>
      </c>
      <c r="J31" s="58">
        <v>0</v>
      </c>
      <c r="K31" s="58">
        <v>0</v>
      </c>
      <c r="L31" s="58">
        <v>0</v>
      </c>
      <c r="M31" s="58">
        <v>0</v>
      </c>
      <c r="N31" s="58">
        <v>300</v>
      </c>
      <c r="O31" s="58">
        <v>0</v>
      </c>
      <c r="P31" s="58">
        <v>0</v>
      </c>
      <c r="Q31" s="58">
        <f>IFERROR(INDEX(怪物属性参数!AD:AD,MATCH(芦花古楼怪物!E31,怪物属性参数!Q:Q,0)),"1303015")</f>
        <v>1303020</v>
      </c>
      <c r="R31" s="15"/>
      <c r="S31" s="58" t="str">
        <f t="shared" si="0"/>
        <v>0</v>
      </c>
      <c r="T31" s="58">
        <f>IFERROR(INDEX(怪物属性参数!AA:AA,MATCH(芦花古楼怪物!E31,怪物属性参数!Q:Q,0)),"")</f>
        <v>2</v>
      </c>
      <c r="U31" s="58">
        <f>IFERROR(INDEX(怪物属性参数!AB:AB,MATCH(芦花古楼怪物!E31,怪物属性参数!Q:Q,0)),"999")</f>
        <v>999</v>
      </c>
      <c r="V31" s="58">
        <f>IFERROR(INDEX(怪物属性参数!AC:AC,MATCH(芦花古楼怪物!E31,怪物属性参数!Q:Q,0)),"")</f>
        <v>2</v>
      </c>
      <c r="W31" s="58" t="str">
        <f t="shared" si="1"/>
        <v>高顺</v>
      </c>
    </row>
    <row r="32" spans="1:23" ht="16.5" x14ac:dyDescent="0.2">
      <c r="A32" s="58">
        <f t="shared" si="2"/>
        <v>20029</v>
      </c>
      <c r="B32" s="58">
        <v>1</v>
      </c>
      <c r="C32" s="58">
        <f t="shared" si="3"/>
        <v>5</v>
      </c>
      <c r="D32" s="58" t="s">
        <v>41</v>
      </c>
      <c r="E32" s="58" t="str">
        <f>HLOOKUP(D32,芦花古楼!$G:$L,MATCH(B32&amp;C32,芦花古楼!$A:$A,0),FALSE)</f>
        <v>战斗夏玲</v>
      </c>
      <c r="F32" s="58">
        <f>INDEX(芦花古楼!D:D,MATCH(芦花古楼怪物!B32&amp;芦花古楼怪物!C32,芦花古楼!A:A,0))</f>
        <v>10</v>
      </c>
      <c r="G32" s="58">
        <f>INDEX(怪物基础属性模板!B:B,MATCH(芦花古楼怪物!$F32,怪物基础属性模板!$A:$A,0))*IFERROR(INDEX(怪物属性参数!R:R,MATCH(芦花古楼怪物!E32,怪物属性参数!Q:Q,0)),1)</f>
        <v>120</v>
      </c>
      <c r="H32" s="58">
        <f>INDEX(怪物基础属性模板!C:C,MATCH(芦花古楼怪物!$F32,怪物基础属性模板!$A:$A,0))*IFERROR(INDEX(怪物属性参数!R:R,MATCH(芦花古楼怪物!E32,怪物属性参数!R:R,0)),1)</f>
        <v>50</v>
      </c>
      <c r="I32" s="58">
        <f>INDEX(怪物基础属性模板!D:D,MATCH(芦花古楼怪物!$F32,怪物基础属性模板!$A:$A,0))*IFERROR(INDEX(怪物属性参数!R:R,MATCH(芦花古楼怪物!E32,怪物属性参数!S:S,0)),1)</f>
        <v>700</v>
      </c>
      <c r="J32" s="58">
        <v>0</v>
      </c>
      <c r="K32" s="58">
        <v>0</v>
      </c>
      <c r="L32" s="58">
        <v>0</v>
      </c>
      <c r="M32" s="58">
        <v>0</v>
      </c>
      <c r="N32" s="58">
        <v>300</v>
      </c>
      <c r="O32" s="58">
        <v>0</v>
      </c>
      <c r="P32" s="58">
        <v>0</v>
      </c>
      <c r="Q32" s="58" t="str">
        <f>IFERROR(INDEX(怪物属性参数!AD:AD,MATCH(芦花古楼怪物!E32,怪物属性参数!Q:Q,0)),"1303015")</f>
        <v>1301003#1302003</v>
      </c>
      <c r="R32" s="15"/>
      <c r="S32" s="58">
        <f t="shared" si="0"/>
        <v>20030</v>
      </c>
      <c r="T32" s="58">
        <f>IFERROR(INDEX(怪物属性参数!AA:AA,MATCH(芦花古楼怪物!E32,怪物属性参数!Q:Q,0)),"")</f>
        <v>0</v>
      </c>
      <c r="U32" s="58">
        <f>IFERROR(INDEX(怪物属性参数!AB:AB,MATCH(芦花古楼怪物!E32,怪物属性参数!Q:Q,0)),"999")</f>
        <v>999</v>
      </c>
      <c r="V32" s="58">
        <f>IFERROR(INDEX(怪物属性参数!AC:AC,MATCH(芦花古楼怪物!E32,怪物属性参数!Q:Q,0)),"")</f>
        <v>0</v>
      </c>
      <c r="W32" s="58" t="str">
        <f t="shared" si="1"/>
        <v>战斗夏玲</v>
      </c>
    </row>
    <row r="33" spans="1:23" ht="16.5" x14ac:dyDescent="0.2">
      <c r="A33" s="58">
        <f t="shared" si="2"/>
        <v>20030</v>
      </c>
      <c r="B33" s="58">
        <v>1</v>
      </c>
      <c r="C33" s="58">
        <f t="shared" si="3"/>
        <v>5</v>
      </c>
      <c r="D33" s="58" t="s">
        <v>38</v>
      </c>
      <c r="E33" s="58" t="str">
        <f>HLOOKUP(D33,芦花古楼!$G:$L,MATCH(B33&amp;C33,芦花古楼!$A:$A,0),FALSE)</f>
        <v>李轩辕</v>
      </c>
      <c r="F33" s="58">
        <f>INDEX(芦花古楼!D:D,MATCH(芦花古楼怪物!B33&amp;芦花古楼怪物!C33,芦花古楼!A:A,0))</f>
        <v>10</v>
      </c>
      <c r="G33" s="58">
        <f>INDEX(怪物基础属性模板!B:B,MATCH(芦花古楼怪物!$F33,怪物基础属性模板!$A:$A,0))*IFERROR(INDEX(怪物属性参数!R:R,MATCH(芦花古楼怪物!E33,怪物属性参数!Q:Q,0)),1)</f>
        <v>120</v>
      </c>
      <c r="H33" s="58">
        <f>INDEX(怪物基础属性模板!C:C,MATCH(芦花古楼怪物!$F33,怪物基础属性模板!$A:$A,0))*IFERROR(INDEX(怪物属性参数!R:R,MATCH(芦花古楼怪物!E33,怪物属性参数!R:R,0)),1)</f>
        <v>50</v>
      </c>
      <c r="I33" s="58">
        <f>INDEX(怪物基础属性模板!D:D,MATCH(芦花古楼怪物!$F33,怪物基础属性模板!$A:$A,0))*IFERROR(INDEX(怪物属性参数!R:R,MATCH(芦花古楼怪物!E33,怪物属性参数!S:S,0)),1)</f>
        <v>700</v>
      </c>
      <c r="J33" s="58">
        <v>0</v>
      </c>
      <c r="K33" s="58">
        <v>0</v>
      </c>
      <c r="L33" s="58">
        <v>0</v>
      </c>
      <c r="M33" s="58">
        <v>0</v>
      </c>
      <c r="N33" s="58">
        <v>300</v>
      </c>
      <c r="O33" s="58">
        <v>0</v>
      </c>
      <c r="P33" s="58">
        <v>0</v>
      </c>
      <c r="Q33" s="58">
        <f>IFERROR(INDEX(怪物属性参数!AD:AD,MATCH(芦花古楼怪物!E33,怪物属性参数!Q:Q,0)),"1303015")</f>
        <v>1303005</v>
      </c>
      <c r="R33" s="15"/>
      <c r="S33" s="58" t="str">
        <f t="shared" si="0"/>
        <v>0</v>
      </c>
      <c r="T33" s="58">
        <f>IFERROR(INDEX(怪物属性参数!AA:AA,MATCH(芦花古楼怪物!E33,怪物属性参数!Q:Q,0)),"")</f>
        <v>2</v>
      </c>
      <c r="U33" s="58">
        <f>IFERROR(INDEX(怪物属性参数!AB:AB,MATCH(芦花古楼怪物!E33,怪物属性参数!Q:Q,0)),"999")</f>
        <v>999</v>
      </c>
      <c r="V33" s="58">
        <f>IFERROR(INDEX(怪物属性参数!AC:AC,MATCH(芦花古楼怪物!E33,怪物属性参数!Q:Q,0)),"")</f>
        <v>3</v>
      </c>
      <c r="W33" s="58" t="str">
        <f t="shared" si="1"/>
        <v>李轩辕</v>
      </c>
    </row>
    <row r="34" spans="1:23" ht="16.5" x14ac:dyDescent="0.2">
      <c r="A34" s="58">
        <f t="shared" si="2"/>
        <v>20031</v>
      </c>
      <c r="B34" s="58">
        <v>1</v>
      </c>
      <c r="C34" s="58">
        <f t="shared" si="3"/>
        <v>6</v>
      </c>
      <c r="D34" s="58" t="s">
        <v>39</v>
      </c>
      <c r="E34" s="58" t="str">
        <f>HLOOKUP(D34,芦花古楼!$G:$L,MATCH(B34&amp;C34,芦花古楼!$A:$A,0),FALSE)</f>
        <v>战斗夏玲</v>
      </c>
      <c r="F34" s="58">
        <f>INDEX(芦花古楼!D:D,MATCH(芦花古楼怪物!B34&amp;芦花古楼怪物!C34,芦花古楼!A:A,0))</f>
        <v>15</v>
      </c>
      <c r="G34" s="58">
        <f>INDEX(怪物基础属性模板!B:B,MATCH(芦花古楼怪物!$F34,怪物基础属性模板!$A:$A,0))*IFERROR(INDEX(怪物属性参数!R:R,MATCH(芦花古楼怪物!E34,怪物属性参数!Q:Q,0)),1)</f>
        <v>170</v>
      </c>
      <c r="H34" s="58">
        <f>INDEX(怪物基础属性模板!C:C,MATCH(芦花古楼怪物!$F34,怪物基础属性模板!$A:$A,0))*IFERROR(INDEX(怪物属性参数!R:R,MATCH(芦花古楼怪物!E34,怪物属性参数!R:R,0)),1)</f>
        <v>75</v>
      </c>
      <c r="I34" s="58">
        <f>INDEX(怪物基础属性模板!D:D,MATCH(芦花古楼怪物!$F34,怪物基础属性模板!$A:$A,0))*IFERROR(INDEX(怪物属性参数!R:R,MATCH(芦花古楼怪物!E34,怪物属性参数!S:S,0)),1)</f>
        <v>950</v>
      </c>
      <c r="J34" s="58">
        <v>0</v>
      </c>
      <c r="K34" s="58">
        <v>0</v>
      </c>
      <c r="L34" s="58">
        <v>0</v>
      </c>
      <c r="M34" s="58">
        <v>0</v>
      </c>
      <c r="N34" s="58">
        <v>300</v>
      </c>
      <c r="O34" s="58">
        <v>0</v>
      </c>
      <c r="P34" s="58">
        <v>0</v>
      </c>
      <c r="Q34" s="58" t="str">
        <f>IFERROR(INDEX(怪物属性参数!AD:AD,MATCH(芦花古楼怪物!E34,怪物属性参数!Q:Q,0)),"1303015")</f>
        <v>1301003#1302003</v>
      </c>
      <c r="R34" s="15"/>
      <c r="S34" s="58">
        <f t="shared" si="0"/>
        <v>20032</v>
      </c>
      <c r="T34" s="58">
        <f>IFERROR(INDEX(怪物属性参数!AA:AA,MATCH(芦花古楼怪物!E34,怪物属性参数!Q:Q,0)),"")</f>
        <v>0</v>
      </c>
      <c r="U34" s="58">
        <f>IFERROR(INDEX(怪物属性参数!AB:AB,MATCH(芦花古楼怪物!E34,怪物属性参数!Q:Q,0)),"999")</f>
        <v>999</v>
      </c>
      <c r="V34" s="58">
        <f>IFERROR(INDEX(怪物属性参数!AC:AC,MATCH(芦花古楼怪物!E34,怪物属性参数!Q:Q,0)),"")</f>
        <v>0</v>
      </c>
      <c r="W34" s="58" t="str">
        <f t="shared" si="1"/>
        <v>战斗夏玲</v>
      </c>
    </row>
    <row r="35" spans="1:23" ht="16.5" x14ac:dyDescent="0.2">
      <c r="A35" s="58">
        <f t="shared" si="2"/>
        <v>20032</v>
      </c>
      <c r="B35" s="58">
        <v>1</v>
      </c>
      <c r="C35" s="58">
        <f t="shared" si="3"/>
        <v>6</v>
      </c>
      <c r="D35" s="58" t="s">
        <v>36</v>
      </c>
      <c r="E35" s="58" t="str">
        <f>HLOOKUP(D35,芦花古楼!$G:$L,MATCH(B35&amp;C35,芦花古楼!$A:$A,0),FALSE)</f>
        <v>李轩辕</v>
      </c>
      <c r="F35" s="58">
        <f>INDEX(芦花古楼!D:D,MATCH(芦花古楼怪物!B35&amp;芦花古楼怪物!C35,芦花古楼!A:A,0))</f>
        <v>15</v>
      </c>
      <c r="G35" s="58">
        <f>INDEX(怪物基础属性模板!B:B,MATCH(芦花古楼怪物!$F35,怪物基础属性模板!$A:$A,0))*IFERROR(INDEX(怪物属性参数!R:R,MATCH(芦花古楼怪物!E35,怪物属性参数!Q:Q,0)),1)</f>
        <v>170</v>
      </c>
      <c r="H35" s="58">
        <f>INDEX(怪物基础属性模板!C:C,MATCH(芦花古楼怪物!$F35,怪物基础属性模板!$A:$A,0))*IFERROR(INDEX(怪物属性参数!R:R,MATCH(芦花古楼怪物!E35,怪物属性参数!R:R,0)),1)</f>
        <v>75</v>
      </c>
      <c r="I35" s="58">
        <f>INDEX(怪物基础属性模板!D:D,MATCH(芦花古楼怪物!$F35,怪物基础属性模板!$A:$A,0))*IFERROR(INDEX(怪物属性参数!R:R,MATCH(芦花古楼怪物!E35,怪物属性参数!S:S,0)),1)</f>
        <v>950</v>
      </c>
      <c r="J35" s="58">
        <v>0</v>
      </c>
      <c r="K35" s="58">
        <v>0</v>
      </c>
      <c r="L35" s="58">
        <v>0</v>
      </c>
      <c r="M35" s="58">
        <v>0</v>
      </c>
      <c r="N35" s="58">
        <v>300</v>
      </c>
      <c r="O35" s="58">
        <v>0</v>
      </c>
      <c r="P35" s="58">
        <v>0</v>
      </c>
      <c r="Q35" s="58">
        <f>IFERROR(INDEX(怪物属性参数!AD:AD,MATCH(芦花古楼怪物!E35,怪物属性参数!Q:Q,0)),"1303015")</f>
        <v>1303005</v>
      </c>
      <c r="R35" s="15"/>
      <c r="S35" s="58" t="str">
        <f t="shared" si="0"/>
        <v>0</v>
      </c>
      <c r="T35" s="58">
        <f>IFERROR(INDEX(怪物属性参数!AA:AA,MATCH(芦花古楼怪物!E35,怪物属性参数!Q:Q,0)),"")</f>
        <v>2</v>
      </c>
      <c r="U35" s="58">
        <f>IFERROR(INDEX(怪物属性参数!AB:AB,MATCH(芦花古楼怪物!E35,怪物属性参数!Q:Q,0)),"999")</f>
        <v>999</v>
      </c>
      <c r="V35" s="58">
        <f>IFERROR(INDEX(怪物属性参数!AC:AC,MATCH(芦花古楼怪物!E35,怪物属性参数!Q:Q,0)),"")</f>
        <v>3</v>
      </c>
      <c r="W35" s="58" t="str">
        <f t="shared" si="1"/>
        <v>李轩辕</v>
      </c>
    </row>
    <row r="36" spans="1:23" ht="16.5" x14ac:dyDescent="0.2">
      <c r="A36" s="58">
        <f t="shared" si="2"/>
        <v>20033</v>
      </c>
      <c r="B36" s="58">
        <v>1</v>
      </c>
      <c r="C36" s="58">
        <f t="shared" si="3"/>
        <v>6</v>
      </c>
      <c r="D36" s="58" t="s">
        <v>40</v>
      </c>
      <c r="E36" s="58" t="str">
        <f>HLOOKUP(D36,芦花古楼!$G:$L,MATCH(B36&amp;C36,芦花古楼!$A:$A,0),FALSE)</f>
        <v>刘羽禅</v>
      </c>
      <c r="F36" s="58">
        <f>INDEX(芦花古楼!D:D,MATCH(芦花古楼怪物!B36&amp;芦花古楼怪物!C36,芦花古楼!A:A,0))</f>
        <v>15</v>
      </c>
      <c r="G36" s="58">
        <f>INDEX(怪物基础属性模板!B:B,MATCH(芦花古楼怪物!$F36,怪物基础属性模板!$A:$A,0))*IFERROR(INDEX(怪物属性参数!R:R,MATCH(芦花古楼怪物!E36,怪物属性参数!Q:Q,0)),1)</f>
        <v>170</v>
      </c>
      <c r="H36" s="58">
        <f>INDEX(怪物基础属性模板!C:C,MATCH(芦花古楼怪物!$F36,怪物基础属性模板!$A:$A,0))*IFERROR(INDEX(怪物属性参数!R:R,MATCH(芦花古楼怪物!E36,怪物属性参数!R:R,0)),1)</f>
        <v>75</v>
      </c>
      <c r="I36" s="58">
        <f>INDEX(怪物基础属性模板!D:D,MATCH(芦花古楼怪物!$F36,怪物基础属性模板!$A:$A,0))*IFERROR(INDEX(怪物属性参数!R:R,MATCH(芦花古楼怪物!E36,怪物属性参数!S:S,0)),1)</f>
        <v>950</v>
      </c>
      <c r="J36" s="58">
        <v>0</v>
      </c>
      <c r="K36" s="58">
        <v>0</v>
      </c>
      <c r="L36" s="58">
        <v>0</v>
      </c>
      <c r="M36" s="58">
        <v>0</v>
      </c>
      <c r="N36" s="58">
        <v>300</v>
      </c>
      <c r="O36" s="58">
        <v>0</v>
      </c>
      <c r="P36" s="58">
        <v>0</v>
      </c>
      <c r="Q36" s="58" t="str">
        <f>IFERROR(INDEX(怪物属性参数!AD:AD,MATCH(芦花古楼怪物!E36,怪物属性参数!Q:Q,0)),"1303015")</f>
        <v>1301005#1302005</v>
      </c>
      <c r="R36" s="15"/>
      <c r="S36" s="58">
        <f t="shared" si="0"/>
        <v>20034</v>
      </c>
      <c r="T36" s="58">
        <f>IFERROR(INDEX(怪物属性参数!AA:AA,MATCH(芦花古楼怪物!E36,怪物属性参数!Q:Q,0)),"")</f>
        <v>0</v>
      </c>
      <c r="U36" s="58">
        <f>IFERROR(INDEX(怪物属性参数!AB:AB,MATCH(芦花古楼怪物!E36,怪物属性参数!Q:Q,0)),"999")</f>
        <v>999</v>
      </c>
      <c r="V36" s="58">
        <f>IFERROR(INDEX(怪物属性参数!AC:AC,MATCH(芦花古楼怪物!E36,怪物属性参数!Q:Q,0)),"")</f>
        <v>0</v>
      </c>
      <c r="W36" s="58" t="str">
        <f t="shared" si="1"/>
        <v>刘羽禅</v>
      </c>
    </row>
    <row r="37" spans="1:23" ht="16.5" x14ac:dyDescent="0.2">
      <c r="A37" s="58">
        <f t="shared" si="2"/>
        <v>20034</v>
      </c>
      <c r="B37" s="58">
        <v>1</v>
      </c>
      <c r="C37" s="58">
        <f t="shared" si="3"/>
        <v>6</v>
      </c>
      <c r="D37" s="58" t="s">
        <v>37</v>
      </c>
      <c r="E37" s="58" t="str">
        <f>HLOOKUP(D37,芦花古楼!$G:$L,MATCH(B37&amp;C37,芦花古楼!$A:$A,0),FALSE)</f>
        <v>张飞</v>
      </c>
      <c r="F37" s="58">
        <f>INDEX(芦花古楼!D:D,MATCH(芦花古楼怪物!B37&amp;芦花古楼怪物!C37,芦花古楼!A:A,0))</f>
        <v>15</v>
      </c>
      <c r="G37" s="58">
        <f>INDEX(怪物基础属性模板!B:B,MATCH(芦花古楼怪物!$F37,怪物基础属性模板!$A:$A,0))*IFERROR(INDEX(怪物属性参数!R:R,MATCH(芦花古楼怪物!E37,怪物属性参数!Q:Q,0)),1)</f>
        <v>170</v>
      </c>
      <c r="H37" s="58">
        <f>INDEX(怪物基础属性模板!C:C,MATCH(芦花古楼怪物!$F37,怪物基础属性模板!$A:$A,0))*IFERROR(INDEX(怪物属性参数!R:R,MATCH(芦花古楼怪物!E37,怪物属性参数!R:R,0)),1)</f>
        <v>75</v>
      </c>
      <c r="I37" s="58">
        <f>INDEX(怪物基础属性模板!D:D,MATCH(芦花古楼怪物!$F37,怪物基础属性模板!$A:$A,0))*IFERROR(INDEX(怪物属性参数!R:R,MATCH(芦花古楼怪物!E37,怪物属性参数!S:S,0)),1)</f>
        <v>950</v>
      </c>
      <c r="J37" s="58">
        <v>0</v>
      </c>
      <c r="K37" s="58">
        <v>0</v>
      </c>
      <c r="L37" s="58">
        <v>0</v>
      </c>
      <c r="M37" s="58">
        <v>0</v>
      </c>
      <c r="N37" s="58">
        <v>300</v>
      </c>
      <c r="O37" s="58">
        <v>0</v>
      </c>
      <c r="P37" s="58">
        <v>0</v>
      </c>
      <c r="Q37" s="58">
        <f>IFERROR(INDEX(怪物属性参数!AD:AD,MATCH(芦花古楼怪物!E37,怪物属性参数!Q:Q,0)),"1303015")</f>
        <v>1303011</v>
      </c>
      <c r="R37" s="15"/>
      <c r="S37" s="58" t="str">
        <f t="shared" si="0"/>
        <v>0</v>
      </c>
      <c r="T37" s="58">
        <f>IFERROR(INDEX(怪物属性参数!AA:AA,MATCH(芦花古楼怪物!E37,怪物属性参数!Q:Q,0)),"")</f>
        <v>4</v>
      </c>
      <c r="U37" s="58">
        <f>IFERROR(INDEX(怪物属性参数!AB:AB,MATCH(芦花古楼怪物!E37,怪物属性参数!Q:Q,0)),"999")</f>
        <v>999</v>
      </c>
      <c r="V37" s="58">
        <f>IFERROR(INDEX(怪物属性参数!AC:AC,MATCH(芦花古楼怪物!E37,怪物属性参数!Q:Q,0)),"")</f>
        <v>2</v>
      </c>
      <c r="W37" s="58" t="str">
        <f t="shared" si="1"/>
        <v>张飞</v>
      </c>
    </row>
    <row r="38" spans="1:23" ht="16.5" x14ac:dyDescent="0.2">
      <c r="A38" s="58">
        <f t="shared" si="2"/>
        <v>20035</v>
      </c>
      <c r="B38" s="58">
        <v>1</v>
      </c>
      <c r="C38" s="58">
        <f t="shared" si="3"/>
        <v>6</v>
      </c>
      <c r="D38" s="58" t="s">
        <v>41</v>
      </c>
      <c r="E38" s="58" t="str">
        <f>HLOOKUP(D38,芦花古楼!$G:$L,MATCH(B38&amp;C38,芦花古楼!$A:$A,0),FALSE)</f>
        <v>战斗曹焱兵</v>
      </c>
      <c r="F38" s="58">
        <f>INDEX(芦花古楼!D:D,MATCH(芦花古楼怪物!B38&amp;芦花古楼怪物!C38,芦花古楼!A:A,0))</f>
        <v>15</v>
      </c>
      <c r="G38" s="58">
        <f>INDEX(怪物基础属性模板!B:B,MATCH(芦花古楼怪物!$F38,怪物基础属性模板!$A:$A,0))*IFERROR(INDEX(怪物属性参数!R:R,MATCH(芦花古楼怪物!E38,怪物属性参数!Q:Q,0)),1)</f>
        <v>170</v>
      </c>
      <c r="H38" s="58">
        <f>INDEX(怪物基础属性模板!C:C,MATCH(芦花古楼怪物!$F38,怪物基础属性模板!$A:$A,0))*IFERROR(INDEX(怪物属性参数!R:R,MATCH(芦花古楼怪物!E38,怪物属性参数!R:R,0)),1)</f>
        <v>75</v>
      </c>
      <c r="I38" s="58">
        <f>INDEX(怪物基础属性模板!D:D,MATCH(芦花古楼怪物!$F38,怪物基础属性模板!$A:$A,0))*IFERROR(INDEX(怪物属性参数!R:R,MATCH(芦花古楼怪物!E38,怪物属性参数!S:S,0)),1)</f>
        <v>950</v>
      </c>
      <c r="J38" s="58">
        <v>0</v>
      </c>
      <c r="K38" s="58">
        <v>0</v>
      </c>
      <c r="L38" s="58">
        <v>0</v>
      </c>
      <c r="M38" s="58">
        <v>0</v>
      </c>
      <c r="N38" s="58">
        <v>300</v>
      </c>
      <c r="O38" s="58">
        <v>0</v>
      </c>
      <c r="P38" s="58">
        <v>0</v>
      </c>
      <c r="Q38" s="58" t="str">
        <f>IFERROR(INDEX(怪物属性参数!AD:AD,MATCH(芦花古楼怪物!E38,怪物属性参数!Q:Q,0)),"1303015")</f>
        <v>1301007#1302007</v>
      </c>
      <c r="R38" s="15"/>
      <c r="S38" s="58">
        <f t="shared" si="0"/>
        <v>20036</v>
      </c>
      <c r="T38" s="58">
        <f>IFERROR(INDEX(怪物属性参数!AA:AA,MATCH(芦花古楼怪物!E38,怪物属性参数!Q:Q,0)),"")</f>
        <v>0</v>
      </c>
      <c r="U38" s="58">
        <f>IFERROR(INDEX(怪物属性参数!AB:AB,MATCH(芦花古楼怪物!E38,怪物属性参数!Q:Q,0)),"999")</f>
        <v>999</v>
      </c>
      <c r="V38" s="58">
        <f>IFERROR(INDEX(怪物属性参数!AC:AC,MATCH(芦花古楼怪物!E38,怪物属性参数!Q:Q,0)),"")</f>
        <v>0</v>
      </c>
      <c r="W38" s="58" t="str">
        <f t="shared" si="1"/>
        <v>战斗曹焱兵</v>
      </c>
    </row>
    <row r="39" spans="1:23" ht="16.5" x14ac:dyDescent="0.2">
      <c r="A39" s="58">
        <f t="shared" si="2"/>
        <v>20036</v>
      </c>
      <c r="B39" s="58">
        <v>1</v>
      </c>
      <c r="C39" s="58">
        <f t="shared" si="3"/>
        <v>6</v>
      </c>
      <c r="D39" s="58" t="s">
        <v>38</v>
      </c>
      <c r="E39" s="58" t="str">
        <f>HLOOKUP(D39,芦花古楼!$G:$L,MATCH(B39&amp;C39,芦花古楼!$A:$A,0),FALSE)</f>
        <v>夏侯惇</v>
      </c>
      <c r="F39" s="58">
        <f>INDEX(芦花古楼!D:D,MATCH(芦花古楼怪物!B39&amp;芦花古楼怪物!C39,芦花古楼!A:A,0))</f>
        <v>15</v>
      </c>
      <c r="G39" s="58">
        <f>INDEX(怪物基础属性模板!B:B,MATCH(芦花古楼怪物!$F39,怪物基础属性模板!$A:$A,0))*IFERROR(INDEX(怪物属性参数!R:R,MATCH(芦花古楼怪物!E39,怪物属性参数!Q:Q,0)),1)</f>
        <v>170</v>
      </c>
      <c r="H39" s="58">
        <f>INDEX(怪物基础属性模板!C:C,MATCH(芦花古楼怪物!$F39,怪物基础属性模板!$A:$A,0))*IFERROR(INDEX(怪物属性参数!R:R,MATCH(芦花古楼怪物!E39,怪物属性参数!R:R,0)),1)</f>
        <v>75</v>
      </c>
      <c r="I39" s="58">
        <f>INDEX(怪物基础属性模板!D:D,MATCH(芦花古楼怪物!$F39,怪物基础属性模板!$A:$A,0))*IFERROR(INDEX(怪物属性参数!R:R,MATCH(芦花古楼怪物!E39,怪物属性参数!S:S,0)),1)</f>
        <v>950</v>
      </c>
      <c r="J39" s="58">
        <v>0</v>
      </c>
      <c r="K39" s="58">
        <v>0</v>
      </c>
      <c r="L39" s="58">
        <v>0</v>
      </c>
      <c r="M39" s="58">
        <v>0</v>
      </c>
      <c r="N39" s="58">
        <v>300</v>
      </c>
      <c r="O39" s="58">
        <v>0</v>
      </c>
      <c r="P39" s="58">
        <v>0</v>
      </c>
      <c r="Q39" s="58">
        <f>IFERROR(INDEX(怪物属性参数!AD:AD,MATCH(芦花古楼怪物!E39,怪物属性参数!Q:Q,0)),"1303015")</f>
        <v>1303012</v>
      </c>
      <c r="R39" s="15"/>
      <c r="S39" s="58" t="str">
        <f t="shared" si="0"/>
        <v>0</v>
      </c>
      <c r="T39" s="58">
        <f>IFERROR(INDEX(怪物属性参数!AA:AA,MATCH(芦花古楼怪物!E39,怪物属性参数!Q:Q,0)),"")</f>
        <v>6</v>
      </c>
      <c r="U39" s="58">
        <f>IFERROR(INDEX(怪物属性参数!AB:AB,MATCH(芦花古楼怪物!E39,怪物属性参数!Q:Q,0)),"999")</f>
        <v>999</v>
      </c>
      <c r="V39" s="58">
        <f>IFERROR(INDEX(怪物属性参数!AC:AC,MATCH(芦花古楼怪物!E39,怪物属性参数!Q:Q,0)),"")</f>
        <v>1</v>
      </c>
      <c r="W39" s="58" t="str">
        <f t="shared" si="1"/>
        <v>夏侯惇</v>
      </c>
    </row>
    <row r="40" spans="1:23" ht="16.5" x14ac:dyDescent="0.2">
      <c r="A40" s="58">
        <f t="shared" si="2"/>
        <v>20037</v>
      </c>
      <c r="B40" s="58">
        <v>1</v>
      </c>
      <c r="C40" s="58">
        <f t="shared" si="3"/>
        <v>7</v>
      </c>
      <c r="D40" s="58" t="s">
        <v>39</v>
      </c>
      <c r="E40" s="58" t="str">
        <f>HLOOKUP(D40,芦花古楼!$G:$L,MATCH(B40&amp;C40,芦花古楼!$A:$A,0),FALSE)</f>
        <v>战斗夏玲</v>
      </c>
      <c r="F40" s="58">
        <f>INDEX(芦花古楼!D:D,MATCH(芦花古楼怪物!B40&amp;芦花古楼怪物!C40,芦花古楼!A:A,0))</f>
        <v>21</v>
      </c>
      <c r="G40" s="58">
        <f>INDEX(怪物基础属性模板!B:B,MATCH(芦花古楼怪物!$F40,怪物基础属性模板!$A:$A,0))*IFERROR(INDEX(怪物属性参数!R:R,MATCH(芦花古楼怪物!E40,怪物属性参数!Q:Q,0)),1)</f>
        <v>295</v>
      </c>
      <c r="H40" s="58">
        <f>INDEX(怪物基础属性模板!C:C,MATCH(芦花古楼怪物!$F40,怪物基础属性模板!$A:$A,0))*IFERROR(INDEX(怪物属性参数!R:R,MATCH(芦花古楼怪物!E40,怪物属性参数!R:R,0)),1)</f>
        <v>127</v>
      </c>
      <c r="I40" s="58">
        <f>INDEX(怪物基础属性模板!D:D,MATCH(芦花古楼怪物!$F40,怪物基础属性模板!$A:$A,0))*IFERROR(INDEX(怪物属性参数!R:R,MATCH(芦花古楼怪物!E40,怪物属性参数!S:S,0)),1)</f>
        <v>1675</v>
      </c>
      <c r="J40" s="58">
        <v>0</v>
      </c>
      <c r="K40" s="58">
        <v>0</v>
      </c>
      <c r="L40" s="58">
        <v>0</v>
      </c>
      <c r="M40" s="58">
        <v>0</v>
      </c>
      <c r="N40" s="58">
        <v>300</v>
      </c>
      <c r="O40" s="58">
        <v>0</v>
      </c>
      <c r="P40" s="58">
        <v>0</v>
      </c>
      <c r="Q40" s="58" t="str">
        <f>IFERROR(INDEX(怪物属性参数!AD:AD,MATCH(芦花古楼怪物!E40,怪物属性参数!Q:Q,0)),"1303015")</f>
        <v>1301003#1302003</v>
      </c>
      <c r="R40" s="15"/>
      <c r="S40" s="58">
        <f t="shared" si="0"/>
        <v>20038</v>
      </c>
      <c r="T40" s="58">
        <f>IFERROR(INDEX(怪物属性参数!AA:AA,MATCH(芦花古楼怪物!E40,怪物属性参数!Q:Q,0)),"")</f>
        <v>0</v>
      </c>
      <c r="U40" s="58">
        <f>IFERROR(INDEX(怪物属性参数!AB:AB,MATCH(芦花古楼怪物!E40,怪物属性参数!Q:Q,0)),"999")</f>
        <v>999</v>
      </c>
      <c r="V40" s="58">
        <f>IFERROR(INDEX(怪物属性参数!AC:AC,MATCH(芦花古楼怪物!E40,怪物属性参数!Q:Q,0)),"")</f>
        <v>0</v>
      </c>
      <c r="W40" s="58" t="str">
        <f t="shared" si="1"/>
        <v>战斗夏玲</v>
      </c>
    </row>
    <row r="41" spans="1:23" ht="16.5" x14ac:dyDescent="0.2">
      <c r="A41" s="58">
        <f t="shared" si="2"/>
        <v>20038</v>
      </c>
      <c r="B41" s="58">
        <v>1</v>
      </c>
      <c r="C41" s="58">
        <f t="shared" si="3"/>
        <v>7</v>
      </c>
      <c r="D41" s="58" t="s">
        <v>36</v>
      </c>
      <c r="E41" s="58" t="str">
        <f>HLOOKUP(D41,芦花古楼!$G:$L,MATCH(B41&amp;C41,芦花古楼!$A:$A,0),FALSE)</f>
        <v>李轩辕</v>
      </c>
      <c r="F41" s="58">
        <f>INDEX(芦花古楼!D:D,MATCH(芦花古楼怪物!B41&amp;芦花古楼怪物!C41,芦花古楼!A:A,0))</f>
        <v>21</v>
      </c>
      <c r="G41" s="58">
        <f>INDEX(怪物基础属性模板!B:B,MATCH(芦花古楼怪物!$F41,怪物基础属性模板!$A:$A,0))*IFERROR(INDEX(怪物属性参数!R:R,MATCH(芦花古楼怪物!E41,怪物属性参数!Q:Q,0)),1)</f>
        <v>295</v>
      </c>
      <c r="H41" s="58">
        <f>INDEX(怪物基础属性模板!C:C,MATCH(芦花古楼怪物!$F41,怪物基础属性模板!$A:$A,0))*IFERROR(INDEX(怪物属性参数!R:R,MATCH(芦花古楼怪物!E41,怪物属性参数!R:R,0)),1)</f>
        <v>127</v>
      </c>
      <c r="I41" s="58">
        <f>INDEX(怪物基础属性模板!D:D,MATCH(芦花古楼怪物!$F41,怪物基础属性模板!$A:$A,0))*IFERROR(INDEX(怪物属性参数!R:R,MATCH(芦花古楼怪物!E41,怪物属性参数!S:S,0)),1)</f>
        <v>1675</v>
      </c>
      <c r="J41" s="58">
        <v>0</v>
      </c>
      <c r="K41" s="58">
        <v>0</v>
      </c>
      <c r="L41" s="58">
        <v>0</v>
      </c>
      <c r="M41" s="58">
        <v>0</v>
      </c>
      <c r="N41" s="58">
        <v>300</v>
      </c>
      <c r="O41" s="58">
        <v>0</v>
      </c>
      <c r="P41" s="58">
        <v>0</v>
      </c>
      <c r="Q41" s="58">
        <f>IFERROR(INDEX(怪物属性参数!AD:AD,MATCH(芦花古楼怪物!E41,怪物属性参数!Q:Q,0)),"1303015")</f>
        <v>1303005</v>
      </c>
      <c r="R41" s="15"/>
      <c r="S41" s="58" t="str">
        <f t="shared" si="0"/>
        <v>0</v>
      </c>
      <c r="T41" s="58">
        <f>IFERROR(INDEX(怪物属性参数!AA:AA,MATCH(芦花古楼怪物!E41,怪物属性参数!Q:Q,0)),"")</f>
        <v>2</v>
      </c>
      <c r="U41" s="58">
        <f>IFERROR(INDEX(怪物属性参数!AB:AB,MATCH(芦花古楼怪物!E41,怪物属性参数!Q:Q,0)),"999")</f>
        <v>999</v>
      </c>
      <c r="V41" s="58">
        <f>IFERROR(INDEX(怪物属性参数!AC:AC,MATCH(芦花古楼怪物!E41,怪物属性参数!Q:Q,0)),"")</f>
        <v>3</v>
      </c>
      <c r="W41" s="58" t="str">
        <f t="shared" si="1"/>
        <v>李轩辕</v>
      </c>
    </row>
    <row r="42" spans="1:23" ht="16.5" x14ac:dyDescent="0.2">
      <c r="A42" s="58">
        <f t="shared" si="2"/>
        <v>20039</v>
      </c>
      <c r="B42" s="58">
        <v>1</v>
      </c>
      <c r="C42" s="58">
        <f t="shared" si="3"/>
        <v>7</v>
      </c>
      <c r="D42" s="58" t="s">
        <v>40</v>
      </c>
      <c r="E42" s="58" t="str">
        <f>HLOOKUP(D42,芦花古楼!$G:$L,MATCH(B42&amp;C42,芦花古楼!$A:$A,0),FALSE)</f>
        <v>阎巧巧</v>
      </c>
      <c r="F42" s="58">
        <f>INDEX(芦花古楼!D:D,MATCH(芦花古楼怪物!B42&amp;芦花古楼怪物!C42,芦花古楼!A:A,0))</f>
        <v>21</v>
      </c>
      <c r="G42" s="58">
        <f>INDEX(怪物基础属性模板!B:B,MATCH(芦花古楼怪物!$F42,怪物基础属性模板!$A:$A,0))*IFERROR(INDEX(怪物属性参数!R:R,MATCH(芦花古楼怪物!E42,怪物属性参数!Q:Q,0)),1)</f>
        <v>295</v>
      </c>
      <c r="H42" s="58">
        <f>INDEX(怪物基础属性模板!C:C,MATCH(芦花古楼怪物!$F42,怪物基础属性模板!$A:$A,0))*IFERROR(INDEX(怪物属性参数!R:R,MATCH(芦花古楼怪物!E42,怪物属性参数!R:R,0)),1)</f>
        <v>127</v>
      </c>
      <c r="I42" s="58">
        <f>INDEX(怪物基础属性模板!D:D,MATCH(芦花古楼怪物!$F42,怪物基础属性模板!$A:$A,0))*IFERROR(INDEX(怪物属性参数!R:R,MATCH(芦花古楼怪物!E42,怪物属性参数!S:S,0)),1)</f>
        <v>1675</v>
      </c>
      <c r="J42" s="58">
        <v>0</v>
      </c>
      <c r="K42" s="58">
        <v>0</v>
      </c>
      <c r="L42" s="58">
        <v>0</v>
      </c>
      <c r="M42" s="58">
        <v>0</v>
      </c>
      <c r="N42" s="58">
        <v>300</v>
      </c>
      <c r="O42" s="58">
        <v>0</v>
      </c>
      <c r="P42" s="58">
        <v>0</v>
      </c>
      <c r="Q42" s="58" t="str">
        <f>IFERROR(INDEX(怪物属性参数!AD:AD,MATCH(芦花古楼怪物!E42,怪物属性参数!Q:Q,0)),"1303015")</f>
        <v>1301015#1302015</v>
      </c>
      <c r="R42" s="15"/>
      <c r="S42" s="58">
        <f t="shared" si="0"/>
        <v>20040</v>
      </c>
      <c r="T42" s="58">
        <f>IFERROR(INDEX(怪物属性参数!AA:AA,MATCH(芦花古楼怪物!E42,怪物属性参数!Q:Q,0)),"")</f>
        <v>0</v>
      </c>
      <c r="U42" s="58">
        <f>IFERROR(INDEX(怪物属性参数!AB:AB,MATCH(芦花古楼怪物!E42,怪物属性参数!Q:Q,0)),"999")</f>
        <v>999</v>
      </c>
      <c r="V42" s="58">
        <f>IFERROR(INDEX(怪物属性参数!AC:AC,MATCH(芦花古楼怪物!E42,怪物属性参数!Q:Q,0)),"")</f>
        <v>0</v>
      </c>
      <c r="W42" s="58" t="str">
        <f t="shared" si="1"/>
        <v>阎巧巧</v>
      </c>
    </row>
    <row r="43" spans="1:23" ht="16.5" x14ac:dyDescent="0.2">
      <c r="A43" s="58">
        <f t="shared" si="2"/>
        <v>20040</v>
      </c>
      <c r="B43" s="58">
        <v>1</v>
      </c>
      <c r="C43" s="58">
        <f t="shared" si="3"/>
        <v>7</v>
      </c>
      <c r="D43" s="58" t="s">
        <v>37</v>
      </c>
      <c r="E43" s="58" t="str">
        <f>HLOOKUP(D43,芦花古楼!$G:$L,MATCH(B43&amp;C43,芦花古楼!$A:$A,0),FALSE)</f>
        <v>烈风螳螂</v>
      </c>
      <c r="F43" s="58">
        <f>INDEX(芦花古楼!D:D,MATCH(芦花古楼怪物!B43&amp;芦花古楼怪物!C43,芦花古楼!A:A,0))</f>
        <v>21</v>
      </c>
      <c r="G43" s="58">
        <f>INDEX(怪物基础属性模板!B:B,MATCH(芦花古楼怪物!$F43,怪物基础属性模板!$A:$A,0))*IFERROR(INDEX(怪物属性参数!R:R,MATCH(芦花古楼怪物!E43,怪物属性参数!Q:Q,0)),1)</f>
        <v>295</v>
      </c>
      <c r="H43" s="58">
        <f>INDEX(怪物基础属性模板!C:C,MATCH(芦花古楼怪物!$F43,怪物基础属性模板!$A:$A,0))*IFERROR(INDEX(怪物属性参数!R:R,MATCH(芦花古楼怪物!E43,怪物属性参数!R:R,0)),1)</f>
        <v>127</v>
      </c>
      <c r="I43" s="58">
        <f>INDEX(怪物基础属性模板!D:D,MATCH(芦花古楼怪物!$F43,怪物基础属性模板!$A:$A,0))*IFERROR(INDEX(怪物属性参数!R:R,MATCH(芦花古楼怪物!E43,怪物属性参数!S:S,0)),1)</f>
        <v>1675</v>
      </c>
      <c r="J43" s="58">
        <v>0</v>
      </c>
      <c r="K43" s="58">
        <v>0</v>
      </c>
      <c r="L43" s="58">
        <v>0</v>
      </c>
      <c r="M43" s="58">
        <v>0</v>
      </c>
      <c r="N43" s="58">
        <v>300</v>
      </c>
      <c r="O43" s="58">
        <v>0</v>
      </c>
      <c r="P43" s="58">
        <v>0</v>
      </c>
      <c r="Q43" s="58">
        <f>IFERROR(INDEX(怪物属性参数!AD:AD,MATCH(芦花古楼怪物!E43,怪物属性参数!Q:Q,0)),"1303015")</f>
        <v>1303021</v>
      </c>
      <c r="R43" s="15"/>
      <c r="S43" s="58" t="str">
        <f t="shared" si="0"/>
        <v>0</v>
      </c>
      <c r="T43" s="58">
        <f>IFERROR(INDEX(怪物属性参数!AA:AA,MATCH(芦花古楼怪物!E43,怪物属性参数!Q:Q,0)),"")</f>
        <v>6</v>
      </c>
      <c r="U43" s="58">
        <f>IFERROR(INDEX(怪物属性参数!AB:AB,MATCH(芦花古楼怪物!E43,怪物属性参数!Q:Q,0)),"999")</f>
        <v>999</v>
      </c>
      <c r="V43" s="58">
        <f>IFERROR(INDEX(怪物属性参数!AC:AC,MATCH(芦花古楼怪物!E43,怪物属性参数!Q:Q,0)),"")</f>
        <v>2</v>
      </c>
      <c r="W43" s="58" t="str">
        <f t="shared" si="1"/>
        <v>烈风螳螂</v>
      </c>
    </row>
    <row r="44" spans="1:23" ht="16.5" x14ac:dyDescent="0.2">
      <c r="A44" s="58">
        <f t="shared" si="2"/>
        <v>20041</v>
      </c>
      <c r="B44" s="58">
        <v>1</v>
      </c>
      <c r="C44" s="58">
        <f t="shared" si="3"/>
        <v>7</v>
      </c>
      <c r="D44" s="58" t="s">
        <v>41</v>
      </c>
      <c r="E44" s="58" t="str">
        <f>HLOOKUP(D44,芦花古楼!$G:$L,MATCH(B44&amp;C44,芦花古楼!$A:$A,0),FALSE)</f>
        <v>战斗曹焱兵</v>
      </c>
      <c r="F44" s="58">
        <f>INDEX(芦花古楼!D:D,MATCH(芦花古楼怪物!B44&amp;芦花古楼怪物!C44,芦花古楼!A:A,0))</f>
        <v>21</v>
      </c>
      <c r="G44" s="58">
        <f>INDEX(怪物基础属性模板!B:B,MATCH(芦花古楼怪物!$F44,怪物基础属性模板!$A:$A,0))*IFERROR(INDEX(怪物属性参数!R:R,MATCH(芦花古楼怪物!E44,怪物属性参数!Q:Q,0)),1)</f>
        <v>295</v>
      </c>
      <c r="H44" s="58">
        <f>INDEX(怪物基础属性模板!C:C,MATCH(芦花古楼怪物!$F44,怪物基础属性模板!$A:$A,0))*IFERROR(INDEX(怪物属性参数!R:R,MATCH(芦花古楼怪物!E44,怪物属性参数!R:R,0)),1)</f>
        <v>127</v>
      </c>
      <c r="I44" s="58">
        <f>INDEX(怪物基础属性模板!D:D,MATCH(芦花古楼怪物!$F44,怪物基础属性模板!$A:$A,0))*IFERROR(INDEX(怪物属性参数!R:R,MATCH(芦花古楼怪物!E44,怪物属性参数!S:S,0)),1)</f>
        <v>1675</v>
      </c>
      <c r="J44" s="58">
        <v>0</v>
      </c>
      <c r="K44" s="58">
        <v>0</v>
      </c>
      <c r="L44" s="58">
        <v>0</v>
      </c>
      <c r="M44" s="58">
        <v>0</v>
      </c>
      <c r="N44" s="58">
        <v>300</v>
      </c>
      <c r="O44" s="58">
        <v>0</v>
      </c>
      <c r="P44" s="58">
        <v>0</v>
      </c>
      <c r="Q44" s="58" t="str">
        <f>IFERROR(INDEX(怪物属性参数!AD:AD,MATCH(芦花古楼怪物!E44,怪物属性参数!Q:Q,0)),"1303015")</f>
        <v>1301007#1302007</v>
      </c>
      <c r="R44" s="15"/>
      <c r="S44" s="58">
        <f t="shared" si="0"/>
        <v>20042</v>
      </c>
      <c r="T44" s="58">
        <f>IFERROR(INDEX(怪物属性参数!AA:AA,MATCH(芦花古楼怪物!E44,怪物属性参数!Q:Q,0)),"")</f>
        <v>0</v>
      </c>
      <c r="U44" s="58">
        <f>IFERROR(INDEX(怪物属性参数!AB:AB,MATCH(芦花古楼怪物!E44,怪物属性参数!Q:Q,0)),"999")</f>
        <v>999</v>
      </c>
      <c r="V44" s="58">
        <f>IFERROR(INDEX(怪物属性参数!AC:AC,MATCH(芦花古楼怪物!E44,怪物属性参数!Q:Q,0)),"")</f>
        <v>0</v>
      </c>
      <c r="W44" s="58" t="str">
        <f t="shared" si="1"/>
        <v>战斗曹焱兵</v>
      </c>
    </row>
    <row r="45" spans="1:23" ht="16.5" x14ac:dyDescent="0.2">
      <c r="A45" s="58">
        <f t="shared" si="2"/>
        <v>20042</v>
      </c>
      <c r="B45" s="58">
        <v>1</v>
      </c>
      <c r="C45" s="58">
        <f t="shared" si="3"/>
        <v>7</v>
      </c>
      <c r="D45" s="58" t="s">
        <v>38</v>
      </c>
      <c r="E45" s="58" t="str">
        <f>HLOOKUP(D45,芦花古楼!$G:$L,MATCH(B45&amp;C45,芦花古楼!$A:$A,0),FALSE)</f>
        <v>典韦</v>
      </c>
      <c r="F45" s="58">
        <f>INDEX(芦花古楼!D:D,MATCH(芦花古楼怪物!B45&amp;芦花古楼怪物!C45,芦花古楼!A:A,0))</f>
        <v>21</v>
      </c>
      <c r="G45" s="58">
        <f>INDEX(怪物基础属性模板!B:B,MATCH(芦花古楼怪物!$F45,怪物基础属性模板!$A:$A,0))*IFERROR(INDEX(怪物属性参数!R:R,MATCH(芦花古楼怪物!E45,怪物属性参数!Q:Q,0)),1)</f>
        <v>295</v>
      </c>
      <c r="H45" s="58">
        <f>INDEX(怪物基础属性模板!C:C,MATCH(芦花古楼怪物!$F45,怪物基础属性模板!$A:$A,0))*IFERROR(INDEX(怪物属性参数!R:R,MATCH(芦花古楼怪物!E45,怪物属性参数!R:R,0)),1)</f>
        <v>127</v>
      </c>
      <c r="I45" s="58">
        <f>INDEX(怪物基础属性模板!D:D,MATCH(芦花古楼怪物!$F45,怪物基础属性模板!$A:$A,0))*IFERROR(INDEX(怪物属性参数!R:R,MATCH(芦花古楼怪物!E45,怪物属性参数!S:S,0)),1)</f>
        <v>1675</v>
      </c>
      <c r="J45" s="58">
        <v>0</v>
      </c>
      <c r="K45" s="58">
        <v>0</v>
      </c>
      <c r="L45" s="58">
        <v>0</v>
      </c>
      <c r="M45" s="58">
        <v>0</v>
      </c>
      <c r="N45" s="58">
        <v>300</v>
      </c>
      <c r="O45" s="58">
        <v>0</v>
      </c>
      <c r="P45" s="58">
        <v>0</v>
      </c>
      <c r="Q45" s="58">
        <f>IFERROR(INDEX(怪物属性参数!AD:AD,MATCH(芦花古楼怪物!E45,怪物属性参数!Q:Q,0)),"1303015")</f>
        <v>1303003</v>
      </c>
      <c r="R45" s="15"/>
      <c r="S45" s="58" t="str">
        <f t="shared" si="0"/>
        <v>0</v>
      </c>
      <c r="T45" s="58">
        <f>IFERROR(INDEX(怪物属性参数!AA:AA,MATCH(芦花古楼怪物!E45,怪物属性参数!Q:Q,0)),"")</f>
        <v>4</v>
      </c>
      <c r="U45" s="58">
        <f>IFERROR(INDEX(怪物属性参数!AB:AB,MATCH(芦花古楼怪物!E45,怪物属性参数!Q:Q,0)),"999")</f>
        <v>999</v>
      </c>
      <c r="V45" s="58">
        <f>IFERROR(INDEX(怪物属性参数!AC:AC,MATCH(芦花古楼怪物!E45,怪物属性参数!Q:Q,0)),"")</f>
        <v>2</v>
      </c>
      <c r="W45" s="58" t="str">
        <f t="shared" si="1"/>
        <v>典韦</v>
      </c>
    </row>
    <row r="46" spans="1:23" ht="16.5" x14ac:dyDescent="0.2">
      <c r="A46" s="58">
        <f t="shared" si="2"/>
        <v>20043</v>
      </c>
      <c r="B46" s="58">
        <v>1</v>
      </c>
      <c r="C46" s="58">
        <f t="shared" si="3"/>
        <v>8</v>
      </c>
      <c r="D46" s="58" t="s">
        <v>39</v>
      </c>
      <c r="E46" s="58" t="str">
        <f>HLOOKUP(D46,芦花古楼!$G:$L,MATCH(B46&amp;C46,芦花古楼!$A:$A,0),FALSE)</f>
        <v>盖文</v>
      </c>
      <c r="F46" s="58">
        <f>INDEX(芦花古楼!D:D,MATCH(芦花古楼怪物!B46&amp;芦花古楼怪物!C46,芦花古楼!A:A,0))</f>
        <v>22</v>
      </c>
      <c r="G46" s="58">
        <f>INDEX(怪物基础属性模板!B:B,MATCH(芦花古楼怪物!$F46,怪物基础属性模板!$A:$A,0))*IFERROR(INDEX(怪物属性参数!R:R,MATCH(芦花古楼怪物!E46,怪物属性参数!Q:Q,0)),1)</f>
        <v>309</v>
      </c>
      <c r="H46" s="58">
        <f>INDEX(怪物基础属性模板!C:C,MATCH(芦花古楼怪物!$F46,怪物基础属性模板!$A:$A,0))*IFERROR(INDEX(怪物属性参数!R:R,MATCH(芦花古楼怪物!E46,怪物属性参数!R:R,0)),1)</f>
        <v>134</v>
      </c>
      <c r="I46" s="58">
        <f>INDEX(怪物基础属性模板!D:D,MATCH(芦花古楼怪物!$F46,怪物基础属性模板!$A:$A,0))*IFERROR(INDEX(怪物属性参数!R:R,MATCH(芦花古楼怪物!E46,怪物属性参数!S:S,0)),1)</f>
        <v>1745</v>
      </c>
      <c r="J46" s="58">
        <v>0</v>
      </c>
      <c r="K46" s="58">
        <v>0</v>
      </c>
      <c r="L46" s="58">
        <v>0</v>
      </c>
      <c r="M46" s="58">
        <v>0</v>
      </c>
      <c r="N46" s="58">
        <v>300</v>
      </c>
      <c r="O46" s="58">
        <v>0</v>
      </c>
      <c r="P46" s="58">
        <v>0</v>
      </c>
      <c r="Q46" s="58" t="str">
        <f>IFERROR(INDEX(怪物属性参数!AD:AD,MATCH(芦花古楼怪物!E46,怪物属性参数!Q:Q,0)),"1303015")</f>
        <v>1301010#1302010</v>
      </c>
      <c r="R46" s="15"/>
      <c r="S46" s="58">
        <f t="shared" si="0"/>
        <v>20044</v>
      </c>
      <c r="T46" s="58">
        <f>IFERROR(INDEX(怪物属性参数!AA:AA,MATCH(芦花古楼怪物!E46,怪物属性参数!Q:Q,0)),"")</f>
        <v>0</v>
      </c>
      <c r="U46" s="58">
        <f>IFERROR(INDEX(怪物属性参数!AB:AB,MATCH(芦花古楼怪物!E46,怪物属性参数!Q:Q,0)),"999")</f>
        <v>999</v>
      </c>
      <c r="V46" s="58">
        <f>IFERROR(INDEX(怪物属性参数!AC:AC,MATCH(芦花古楼怪物!E46,怪物属性参数!Q:Q,0)),"")</f>
        <v>0</v>
      </c>
      <c r="W46" s="58" t="str">
        <f t="shared" si="1"/>
        <v>盖文</v>
      </c>
    </row>
    <row r="47" spans="1:23" ht="16.5" x14ac:dyDescent="0.2">
      <c r="A47" s="58">
        <f t="shared" si="2"/>
        <v>20044</v>
      </c>
      <c r="B47" s="58">
        <v>1</v>
      </c>
      <c r="C47" s="58">
        <f t="shared" si="3"/>
        <v>8</v>
      </c>
      <c r="D47" s="58" t="s">
        <v>36</v>
      </c>
      <c r="E47" s="58" t="str">
        <f>HLOOKUP(D47,芦花古楼!$G:$L,MATCH(B47&amp;C47,芦花古楼!$A:$A,0),FALSE)</f>
        <v>西方龙</v>
      </c>
      <c r="F47" s="58">
        <f>INDEX(芦花古楼!D:D,MATCH(芦花古楼怪物!B47&amp;芦花古楼怪物!C47,芦花古楼!A:A,0))</f>
        <v>22</v>
      </c>
      <c r="G47" s="58">
        <f>INDEX(怪物基础属性模板!B:B,MATCH(芦花古楼怪物!$F47,怪物基础属性模板!$A:$A,0))*IFERROR(INDEX(怪物属性参数!R:R,MATCH(芦花古楼怪物!E47,怪物属性参数!Q:Q,0)),1)</f>
        <v>309</v>
      </c>
      <c r="H47" s="58">
        <f>INDEX(怪物基础属性模板!C:C,MATCH(芦花古楼怪物!$F47,怪物基础属性模板!$A:$A,0))*IFERROR(INDEX(怪物属性参数!R:R,MATCH(芦花古楼怪物!E47,怪物属性参数!R:R,0)),1)</f>
        <v>134</v>
      </c>
      <c r="I47" s="58">
        <f>INDEX(怪物基础属性模板!D:D,MATCH(芦花古楼怪物!$F47,怪物基础属性模板!$A:$A,0))*IFERROR(INDEX(怪物属性参数!R:R,MATCH(芦花古楼怪物!E47,怪物属性参数!S:S,0)),1)</f>
        <v>1745</v>
      </c>
      <c r="J47" s="58">
        <v>0</v>
      </c>
      <c r="K47" s="58">
        <v>0</v>
      </c>
      <c r="L47" s="58">
        <v>0</v>
      </c>
      <c r="M47" s="58">
        <v>0</v>
      </c>
      <c r="N47" s="58">
        <v>300</v>
      </c>
      <c r="O47" s="58">
        <v>0</v>
      </c>
      <c r="P47" s="58">
        <v>0</v>
      </c>
      <c r="Q47" s="58">
        <f>IFERROR(INDEX(怪物属性参数!AD:AD,MATCH(芦花古楼怪物!E47,怪物属性参数!Q:Q,0)),"1303015")</f>
        <v>1303016</v>
      </c>
      <c r="R47" s="15"/>
      <c r="S47" s="58" t="str">
        <f t="shared" si="0"/>
        <v>0</v>
      </c>
      <c r="T47" s="58">
        <f>IFERROR(INDEX(怪物属性参数!AA:AA,MATCH(芦花古楼怪物!E47,怪物属性参数!Q:Q,0)),"")</f>
        <v>4</v>
      </c>
      <c r="U47" s="58">
        <f>IFERROR(INDEX(怪物属性参数!AB:AB,MATCH(芦花古楼怪物!E47,怪物属性参数!Q:Q,0)),"999")</f>
        <v>999</v>
      </c>
      <c r="V47" s="58">
        <f>IFERROR(INDEX(怪物属性参数!AC:AC,MATCH(芦花古楼怪物!E47,怪物属性参数!Q:Q,0)),"")</f>
        <v>2</v>
      </c>
      <c r="W47" s="58" t="str">
        <f t="shared" si="1"/>
        <v>西方龙</v>
      </c>
    </row>
    <row r="48" spans="1:23" ht="16.5" x14ac:dyDescent="0.2">
      <c r="A48" s="58">
        <f t="shared" si="2"/>
        <v>20045</v>
      </c>
      <c r="B48" s="58">
        <v>1</v>
      </c>
      <c r="C48" s="58">
        <f t="shared" si="3"/>
        <v>8</v>
      </c>
      <c r="D48" s="58" t="s">
        <v>40</v>
      </c>
      <c r="E48" s="58" t="str">
        <f>HLOOKUP(D48,芦花古楼!$G:$L,MATCH(B48&amp;C48,芦花古楼!$A:$A,0),FALSE)</f>
        <v>北落师门</v>
      </c>
      <c r="F48" s="58">
        <f>INDEX(芦花古楼!D:D,MATCH(芦花古楼怪物!B48&amp;芦花古楼怪物!C48,芦花古楼!A:A,0))</f>
        <v>22</v>
      </c>
      <c r="G48" s="58">
        <f>INDEX(怪物基础属性模板!B:B,MATCH(芦花古楼怪物!$F48,怪物基础属性模板!$A:$A,0))*IFERROR(INDEX(怪物属性参数!R:R,MATCH(芦花古楼怪物!E48,怪物属性参数!Q:Q,0)),1)</f>
        <v>309</v>
      </c>
      <c r="H48" s="58">
        <f>INDEX(怪物基础属性模板!C:C,MATCH(芦花古楼怪物!$F48,怪物基础属性模板!$A:$A,0))*IFERROR(INDEX(怪物属性参数!R:R,MATCH(芦花古楼怪物!E48,怪物属性参数!R:R,0)),1)</f>
        <v>134</v>
      </c>
      <c r="I48" s="58">
        <f>INDEX(怪物基础属性模板!D:D,MATCH(芦花古楼怪物!$F48,怪物基础属性模板!$A:$A,0))*IFERROR(INDEX(怪物属性参数!R:R,MATCH(芦花古楼怪物!E48,怪物属性参数!S:S,0)),1)</f>
        <v>1745</v>
      </c>
      <c r="J48" s="58">
        <v>0</v>
      </c>
      <c r="K48" s="58">
        <v>0</v>
      </c>
      <c r="L48" s="58">
        <v>0</v>
      </c>
      <c r="M48" s="58">
        <v>0</v>
      </c>
      <c r="N48" s="58">
        <v>300</v>
      </c>
      <c r="O48" s="58">
        <v>0</v>
      </c>
      <c r="P48" s="58">
        <v>0</v>
      </c>
      <c r="Q48" s="58" t="str">
        <f>IFERROR(INDEX(怪物属性参数!AD:AD,MATCH(芦花古楼怪物!E48,怪物属性参数!Q:Q,0)),"1303015")</f>
        <v>1301009#1302009</v>
      </c>
      <c r="R48" s="15"/>
      <c r="S48" s="58">
        <f t="shared" si="0"/>
        <v>20046</v>
      </c>
      <c r="T48" s="58">
        <f>IFERROR(INDEX(怪物属性参数!AA:AA,MATCH(芦花古楼怪物!E48,怪物属性参数!Q:Q,0)),"")</f>
        <v>0</v>
      </c>
      <c r="U48" s="58">
        <f>IFERROR(INDEX(怪物属性参数!AB:AB,MATCH(芦花古楼怪物!E48,怪物属性参数!Q:Q,0)),"999")</f>
        <v>999</v>
      </c>
      <c r="V48" s="58">
        <f>IFERROR(INDEX(怪物属性参数!AC:AC,MATCH(芦花古楼怪物!E48,怪物属性参数!Q:Q,0)),"")</f>
        <v>0</v>
      </c>
      <c r="W48" s="58" t="str">
        <f t="shared" si="1"/>
        <v>北落师门</v>
      </c>
    </row>
    <row r="49" spans="1:23" ht="16.5" x14ac:dyDescent="0.2">
      <c r="A49" s="58">
        <f t="shared" si="2"/>
        <v>20046</v>
      </c>
      <c r="B49" s="58">
        <v>1</v>
      </c>
      <c r="C49" s="58">
        <f t="shared" si="3"/>
        <v>8</v>
      </c>
      <c r="D49" s="58" t="s">
        <v>37</v>
      </c>
      <c r="E49" s="58" t="str">
        <f>HLOOKUP(D49,芦花古楼!$G:$L,MATCH(B49&amp;C49,芦花古楼!$A:$A,0),FALSE)</f>
        <v>石灵明</v>
      </c>
      <c r="F49" s="58">
        <f>INDEX(芦花古楼!D:D,MATCH(芦花古楼怪物!B49&amp;芦花古楼怪物!C49,芦花古楼!A:A,0))</f>
        <v>22</v>
      </c>
      <c r="G49" s="58">
        <f>INDEX(怪物基础属性模板!B:B,MATCH(芦花古楼怪物!$F49,怪物基础属性模板!$A:$A,0))*IFERROR(INDEX(怪物属性参数!R:R,MATCH(芦花古楼怪物!E49,怪物属性参数!Q:Q,0)),1)</f>
        <v>309</v>
      </c>
      <c r="H49" s="58">
        <f>INDEX(怪物基础属性模板!C:C,MATCH(芦花古楼怪物!$F49,怪物基础属性模板!$A:$A,0))*IFERROR(INDEX(怪物属性参数!R:R,MATCH(芦花古楼怪物!E49,怪物属性参数!R:R,0)),1)</f>
        <v>134</v>
      </c>
      <c r="I49" s="58">
        <f>INDEX(怪物基础属性模板!D:D,MATCH(芦花古楼怪物!$F49,怪物基础属性模板!$A:$A,0))*IFERROR(INDEX(怪物属性参数!R:R,MATCH(芦花古楼怪物!E49,怪物属性参数!S:S,0)),1)</f>
        <v>1745</v>
      </c>
      <c r="J49" s="58">
        <v>0</v>
      </c>
      <c r="K49" s="58">
        <v>0</v>
      </c>
      <c r="L49" s="58">
        <v>0</v>
      </c>
      <c r="M49" s="58">
        <v>0</v>
      </c>
      <c r="N49" s="58">
        <v>300</v>
      </c>
      <c r="O49" s="58">
        <v>0</v>
      </c>
      <c r="P49" s="58">
        <v>0</v>
      </c>
      <c r="Q49" s="58">
        <f>IFERROR(INDEX(怪物属性参数!AD:AD,MATCH(芦花古楼怪物!E49,怪物属性参数!Q:Q,0)),"1303015")</f>
        <v>1303014</v>
      </c>
      <c r="R49" s="15"/>
      <c r="S49" s="58" t="str">
        <f t="shared" si="0"/>
        <v>0</v>
      </c>
      <c r="T49" s="58">
        <f>IFERROR(INDEX(怪物属性参数!AA:AA,MATCH(芦花古楼怪物!E49,怪物属性参数!Q:Q,0)),"")</f>
        <v>4</v>
      </c>
      <c r="U49" s="58">
        <f>IFERROR(INDEX(怪物属性参数!AB:AB,MATCH(芦花古楼怪物!E49,怪物属性参数!Q:Q,0)),"999")</f>
        <v>999</v>
      </c>
      <c r="V49" s="58">
        <f>IFERROR(INDEX(怪物属性参数!AC:AC,MATCH(芦花古楼怪物!E49,怪物属性参数!Q:Q,0)),"")</f>
        <v>1</v>
      </c>
      <c r="W49" s="58" t="str">
        <f t="shared" si="1"/>
        <v>石灵明</v>
      </c>
    </row>
    <row r="50" spans="1:23" ht="16.5" x14ac:dyDescent="0.2">
      <c r="A50" s="58">
        <f t="shared" si="2"/>
        <v>20047</v>
      </c>
      <c r="B50" s="58">
        <v>1</v>
      </c>
      <c r="C50" s="58">
        <f t="shared" si="3"/>
        <v>8</v>
      </c>
      <c r="D50" s="58" t="s">
        <v>41</v>
      </c>
      <c r="E50" s="58" t="str">
        <f>HLOOKUP(D50,芦花古楼!$G:$L,MATCH(B50&amp;C50,芦花古楼!$A:$A,0),FALSE)</f>
        <v>红莲·缇娜</v>
      </c>
      <c r="F50" s="58">
        <f>INDEX(芦花古楼!D:D,MATCH(芦花古楼怪物!B50&amp;芦花古楼怪物!C50,芦花古楼!A:A,0))</f>
        <v>22</v>
      </c>
      <c r="G50" s="58">
        <f>INDEX(怪物基础属性模板!B:B,MATCH(芦花古楼怪物!$F50,怪物基础属性模板!$A:$A,0))*IFERROR(INDEX(怪物属性参数!R:R,MATCH(芦花古楼怪物!E50,怪物属性参数!Q:Q,0)),1)</f>
        <v>309</v>
      </c>
      <c r="H50" s="58">
        <f>INDEX(怪物基础属性模板!C:C,MATCH(芦花古楼怪物!$F50,怪物基础属性模板!$A:$A,0))*IFERROR(INDEX(怪物属性参数!R:R,MATCH(芦花古楼怪物!E50,怪物属性参数!R:R,0)),1)</f>
        <v>134</v>
      </c>
      <c r="I50" s="58">
        <f>INDEX(怪物基础属性模板!D:D,MATCH(芦花古楼怪物!$F50,怪物基础属性模板!$A:$A,0))*IFERROR(INDEX(怪物属性参数!R:R,MATCH(芦花古楼怪物!E50,怪物属性参数!S:S,0)),1)</f>
        <v>1745</v>
      </c>
      <c r="J50" s="58">
        <v>0</v>
      </c>
      <c r="K50" s="58">
        <v>0</v>
      </c>
      <c r="L50" s="58">
        <v>0</v>
      </c>
      <c r="M50" s="58">
        <v>0</v>
      </c>
      <c r="N50" s="58">
        <v>300</v>
      </c>
      <c r="O50" s="58">
        <v>0</v>
      </c>
      <c r="P50" s="58">
        <v>0</v>
      </c>
      <c r="Q50" s="58" t="str">
        <f>IFERROR(INDEX(怪物属性参数!AD:AD,MATCH(芦花古楼怪物!E50,怪物属性参数!Q:Q,0)),"1303015")</f>
        <v>1301006#1302006</v>
      </c>
      <c r="R50" s="15"/>
      <c r="S50" s="58">
        <f t="shared" si="0"/>
        <v>20048</v>
      </c>
      <c r="T50" s="58">
        <f>IFERROR(INDEX(怪物属性参数!AA:AA,MATCH(芦花古楼怪物!E50,怪物属性参数!Q:Q,0)),"")</f>
        <v>0</v>
      </c>
      <c r="U50" s="58">
        <f>IFERROR(INDEX(怪物属性参数!AB:AB,MATCH(芦花古楼怪物!E50,怪物属性参数!Q:Q,0)),"999")</f>
        <v>999</v>
      </c>
      <c r="V50" s="58">
        <f>IFERROR(INDEX(怪物属性参数!AC:AC,MATCH(芦花古楼怪物!E50,怪物属性参数!Q:Q,0)),"")</f>
        <v>0</v>
      </c>
      <c r="W50" s="58" t="str">
        <f t="shared" si="1"/>
        <v>红莲·缇娜</v>
      </c>
    </row>
    <row r="51" spans="1:23" ht="16.5" x14ac:dyDescent="0.2">
      <c r="A51" s="58">
        <f t="shared" si="2"/>
        <v>20048</v>
      </c>
      <c r="B51" s="58">
        <v>1</v>
      </c>
      <c r="C51" s="58">
        <f t="shared" si="3"/>
        <v>8</v>
      </c>
      <c r="D51" s="58" t="s">
        <v>38</v>
      </c>
      <c r="E51" s="58" t="str">
        <f>HLOOKUP(D51,芦花古楼!$G:$L,MATCH(B51&amp;C51,芦花古楼!$A:$A,0),FALSE)</f>
        <v>天使·缇娜</v>
      </c>
      <c r="F51" s="58">
        <f>INDEX(芦花古楼!D:D,MATCH(芦花古楼怪物!B51&amp;芦花古楼怪物!C51,芦花古楼!A:A,0))</f>
        <v>22</v>
      </c>
      <c r="G51" s="58">
        <f>INDEX(怪物基础属性模板!B:B,MATCH(芦花古楼怪物!$F51,怪物基础属性模板!$A:$A,0))*IFERROR(INDEX(怪物属性参数!R:R,MATCH(芦花古楼怪物!E51,怪物属性参数!Q:Q,0)),1)</f>
        <v>309</v>
      </c>
      <c r="H51" s="58">
        <f>INDEX(怪物基础属性模板!C:C,MATCH(芦花古楼怪物!$F51,怪物基础属性模板!$A:$A,0))*IFERROR(INDEX(怪物属性参数!R:R,MATCH(芦花古楼怪物!E51,怪物属性参数!R:R,0)),1)</f>
        <v>134</v>
      </c>
      <c r="I51" s="58">
        <f>INDEX(怪物基础属性模板!D:D,MATCH(芦花古楼怪物!$F51,怪物基础属性模板!$A:$A,0))*IFERROR(INDEX(怪物属性参数!R:R,MATCH(芦花古楼怪物!E51,怪物属性参数!S:S,0)),1)</f>
        <v>1745</v>
      </c>
      <c r="J51" s="58">
        <v>0</v>
      </c>
      <c r="K51" s="58">
        <v>0</v>
      </c>
      <c r="L51" s="58">
        <v>0</v>
      </c>
      <c r="M51" s="58">
        <v>0</v>
      </c>
      <c r="N51" s="58">
        <v>300</v>
      </c>
      <c r="O51" s="58">
        <v>0</v>
      </c>
      <c r="P51" s="58">
        <v>0</v>
      </c>
      <c r="Q51" s="58">
        <f>IFERROR(INDEX(怪物属性参数!AD:AD,MATCH(芦花古楼怪物!E51,怪物属性参数!Q:Q,0)),"1303015")</f>
        <v>1303007</v>
      </c>
      <c r="R51" s="15"/>
      <c r="S51" s="58" t="str">
        <f t="shared" si="0"/>
        <v>0</v>
      </c>
      <c r="T51" s="58">
        <f>IFERROR(INDEX(怪物属性参数!AA:AA,MATCH(芦花古楼怪物!E51,怪物属性参数!Q:Q,0)),"")</f>
        <v>6</v>
      </c>
      <c r="U51" s="58">
        <f>IFERROR(INDEX(怪物属性参数!AB:AB,MATCH(芦花古楼怪物!E51,怪物属性参数!Q:Q,0)),"999")</f>
        <v>999</v>
      </c>
      <c r="V51" s="58">
        <f>IFERROR(INDEX(怪物属性参数!AC:AC,MATCH(芦花古楼怪物!E51,怪物属性参数!Q:Q,0)),"")</f>
        <v>1</v>
      </c>
      <c r="W51" s="58" t="str">
        <f t="shared" si="1"/>
        <v>天使·缇娜</v>
      </c>
    </row>
    <row r="52" spans="1:23" ht="16.5" x14ac:dyDescent="0.2">
      <c r="A52" s="58">
        <f t="shared" si="2"/>
        <v>20049</v>
      </c>
      <c r="B52" s="58">
        <v>1</v>
      </c>
      <c r="C52" s="58">
        <f t="shared" si="3"/>
        <v>9</v>
      </c>
      <c r="D52" s="58" t="s">
        <v>39</v>
      </c>
      <c r="E52" s="58" t="str">
        <f>HLOOKUP(D52,芦花古楼!$G:$L,MATCH(B52&amp;C52,芦花古楼!$A:$A,0),FALSE)</f>
        <v>战斗夏玲</v>
      </c>
      <c r="F52" s="58">
        <f>INDEX(芦花古楼!D:D,MATCH(芦花古楼怪物!B52&amp;芦花古楼怪物!C52,芦花古楼!A:A,0))</f>
        <v>23</v>
      </c>
      <c r="G52" s="58">
        <f>INDEX(怪物基础属性模板!B:B,MATCH(芦花古楼怪物!$F52,怪物基础属性模板!$A:$A,0))*IFERROR(INDEX(怪物属性参数!R:R,MATCH(芦花古楼怪物!E52,怪物属性参数!Q:Q,0)),1)</f>
        <v>323</v>
      </c>
      <c r="H52" s="58">
        <f>INDEX(怪物基础属性模板!C:C,MATCH(芦花古楼怪物!$F52,怪物基础属性模板!$A:$A,0))*IFERROR(INDEX(怪物属性参数!R:R,MATCH(芦花古楼怪物!E52,怪物属性参数!R:R,0)),1)</f>
        <v>141</v>
      </c>
      <c r="I52" s="58">
        <f>INDEX(怪物基础属性模板!D:D,MATCH(芦花古楼怪物!$F52,怪物基础属性模板!$A:$A,0))*IFERROR(INDEX(怪物属性参数!R:R,MATCH(芦花古楼怪物!E52,怪物属性参数!S:S,0)),1)</f>
        <v>1815</v>
      </c>
      <c r="J52" s="58">
        <v>0</v>
      </c>
      <c r="K52" s="58">
        <v>0</v>
      </c>
      <c r="L52" s="58">
        <v>0</v>
      </c>
      <c r="M52" s="58">
        <v>0</v>
      </c>
      <c r="N52" s="58">
        <v>300</v>
      </c>
      <c r="O52" s="58">
        <v>0</v>
      </c>
      <c r="P52" s="58">
        <v>0</v>
      </c>
      <c r="Q52" s="58" t="str">
        <f>IFERROR(INDEX(怪物属性参数!AD:AD,MATCH(芦花古楼怪物!E52,怪物属性参数!Q:Q,0)),"1303015")</f>
        <v>1301003#1302003</v>
      </c>
      <c r="R52" s="15"/>
      <c r="S52" s="58">
        <f t="shared" si="0"/>
        <v>20050</v>
      </c>
      <c r="T52" s="58">
        <f>IFERROR(INDEX(怪物属性参数!AA:AA,MATCH(芦花古楼怪物!E52,怪物属性参数!Q:Q,0)),"")</f>
        <v>0</v>
      </c>
      <c r="U52" s="58">
        <f>IFERROR(INDEX(怪物属性参数!AB:AB,MATCH(芦花古楼怪物!E52,怪物属性参数!Q:Q,0)),"999")</f>
        <v>999</v>
      </c>
      <c r="V52" s="58">
        <f>IFERROR(INDEX(怪物属性参数!AC:AC,MATCH(芦花古楼怪物!E52,怪物属性参数!Q:Q,0)),"")</f>
        <v>0</v>
      </c>
      <c r="W52" s="58" t="str">
        <f t="shared" si="1"/>
        <v>战斗夏玲</v>
      </c>
    </row>
    <row r="53" spans="1:23" ht="16.5" x14ac:dyDescent="0.2">
      <c r="A53" s="58">
        <f t="shared" si="2"/>
        <v>20050</v>
      </c>
      <c r="B53" s="58">
        <v>1</v>
      </c>
      <c r="C53" s="58">
        <f t="shared" si="3"/>
        <v>9</v>
      </c>
      <c r="D53" s="58" t="s">
        <v>36</v>
      </c>
      <c r="E53" s="58" t="str">
        <f>HLOOKUP(D53,芦花古楼!$G:$L,MATCH(B53&amp;C53,芦花古楼!$A:$A,0),FALSE)</f>
        <v>李轩辕</v>
      </c>
      <c r="F53" s="58">
        <f>INDEX(芦花古楼!D:D,MATCH(芦花古楼怪物!B53&amp;芦花古楼怪物!C53,芦花古楼!A:A,0))</f>
        <v>23</v>
      </c>
      <c r="G53" s="58">
        <f>INDEX(怪物基础属性模板!B:B,MATCH(芦花古楼怪物!$F53,怪物基础属性模板!$A:$A,0))*IFERROR(INDEX(怪物属性参数!R:R,MATCH(芦花古楼怪物!E53,怪物属性参数!Q:Q,0)),1)</f>
        <v>323</v>
      </c>
      <c r="H53" s="58">
        <f>INDEX(怪物基础属性模板!C:C,MATCH(芦花古楼怪物!$F53,怪物基础属性模板!$A:$A,0))*IFERROR(INDEX(怪物属性参数!R:R,MATCH(芦花古楼怪物!E53,怪物属性参数!R:R,0)),1)</f>
        <v>141</v>
      </c>
      <c r="I53" s="58">
        <f>INDEX(怪物基础属性模板!D:D,MATCH(芦花古楼怪物!$F53,怪物基础属性模板!$A:$A,0))*IFERROR(INDEX(怪物属性参数!R:R,MATCH(芦花古楼怪物!E53,怪物属性参数!S:S,0)),1)</f>
        <v>1815</v>
      </c>
      <c r="J53" s="58">
        <v>0</v>
      </c>
      <c r="K53" s="58">
        <v>0</v>
      </c>
      <c r="L53" s="58">
        <v>0</v>
      </c>
      <c r="M53" s="58">
        <v>0</v>
      </c>
      <c r="N53" s="58">
        <v>300</v>
      </c>
      <c r="O53" s="58">
        <v>0</v>
      </c>
      <c r="P53" s="58">
        <v>0</v>
      </c>
      <c r="Q53" s="58">
        <f>IFERROR(INDEX(怪物属性参数!AD:AD,MATCH(芦花古楼怪物!E53,怪物属性参数!Q:Q,0)),"1303015")</f>
        <v>1303005</v>
      </c>
      <c r="R53" s="15"/>
      <c r="S53" s="58" t="str">
        <f t="shared" si="0"/>
        <v>0</v>
      </c>
      <c r="T53" s="58">
        <f>IFERROR(INDEX(怪物属性参数!AA:AA,MATCH(芦花古楼怪物!E53,怪物属性参数!Q:Q,0)),"")</f>
        <v>2</v>
      </c>
      <c r="U53" s="58">
        <f>IFERROR(INDEX(怪物属性参数!AB:AB,MATCH(芦花古楼怪物!E53,怪物属性参数!Q:Q,0)),"999")</f>
        <v>999</v>
      </c>
      <c r="V53" s="58">
        <f>IFERROR(INDEX(怪物属性参数!AC:AC,MATCH(芦花古楼怪物!E53,怪物属性参数!Q:Q,0)),"")</f>
        <v>3</v>
      </c>
      <c r="W53" s="58" t="str">
        <f t="shared" si="1"/>
        <v>李轩辕</v>
      </c>
    </row>
    <row r="54" spans="1:23" ht="16.5" x14ac:dyDescent="0.2">
      <c r="A54" s="58">
        <f t="shared" si="2"/>
        <v>20051</v>
      </c>
      <c r="B54" s="58">
        <v>1</v>
      </c>
      <c r="C54" s="58">
        <f t="shared" si="3"/>
        <v>9</v>
      </c>
      <c r="D54" s="58" t="s">
        <v>40</v>
      </c>
      <c r="E54" s="58" t="str">
        <f>HLOOKUP(D54,芦花古楼!$G:$L,MATCH(B54&amp;C54,芦花古楼!$A:$A,0),FALSE)</f>
        <v>黑尔·坎普</v>
      </c>
      <c r="F54" s="58">
        <f>INDEX(芦花古楼!D:D,MATCH(芦花古楼怪物!B54&amp;芦花古楼怪物!C54,芦花古楼!A:A,0))</f>
        <v>23</v>
      </c>
      <c r="G54" s="58">
        <f>INDEX(怪物基础属性模板!B:B,MATCH(芦花古楼怪物!$F54,怪物基础属性模板!$A:$A,0))*IFERROR(INDEX(怪物属性参数!R:R,MATCH(芦花古楼怪物!E54,怪物属性参数!Q:Q,0)),1)</f>
        <v>323</v>
      </c>
      <c r="H54" s="58">
        <f>INDEX(怪物基础属性模板!C:C,MATCH(芦花古楼怪物!$F54,怪物基础属性模板!$A:$A,0))*IFERROR(INDEX(怪物属性参数!R:R,MATCH(芦花古楼怪物!E54,怪物属性参数!R:R,0)),1)</f>
        <v>141</v>
      </c>
      <c r="I54" s="58">
        <f>INDEX(怪物基础属性模板!D:D,MATCH(芦花古楼怪物!$F54,怪物基础属性模板!$A:$A,0))*IFERROR(INDEX(怪物属性参数!R:R,MATCH(芦花古楼怪物!E54,怪物属性参数!S:S,0)),1)</f>
        <v>1815</v>
      </c>
      <c r="J54" s="58">
        <v>0</v>
      </c>
      <c r="K54" s="58">
        <v>0</v>
      </c>
      <c r="L54" s="58">
        <v>0</v>
      </c>
      <c r="M54" s="58">
        <v>0</v>
      </c>
      <c r="N54" s="58">
        <v>300</v>
      </c>
      <c r="O54" s="58">
        <v>0</v>
      </c>
      <c r="P54" s="58">
        <v>0</v>
      </c>
      <c r="Q54" s="58" t="str">
        <f>IFERROR(INDEX(怪物属性参数!AD:AD,MATCH(芦花古楼怪物!E54,怪物属性参数!Q:Q,0)),"1303015")</f>
        <v>1301008#1302008</v>
      </c>
      <c r="R54" s="15"/>
      <c r="S54" s="58">
        <f t="shared" si="0"/>
        <v>20052</v>
      </c>
      <c r="T54" s="58">
        <f>IFERROR(INDEX(怪物属性参数!AA:AA,MATCH(芦花古楼怪物!E54,怪物属性参数!Q:Q,0)),"")</f>
        <v>0</v>
      </c>
      <c r="U54" s="58">
        <f>IFERROR(INDEX(怪物属性参数!AB:AB,MATCH(芦花古楼怪物!E54,怪物属性参数!Q:Q,0)),"999")</f>
        <v>999</v>
      </c>
      <c r="V54" s="58">
        <f>IFERROR(INDEX(怪物属性参数!AC:AC,MATCH(芦花古楼怪物!E54,怪物属性参数!Q:Q,0)),"")</f>
        <v>0</v>
      </c>
      <c r="W54" s="58" t="str">
        <f t="shared" si="1"/>
        <v>黑尔·坎普</v>
      </c>
    </row>
    <row r="55" spans="1:23" ht="16.5" x14ac:dyDescent="0.2">
      <c r="A55" s="58">
        <f t="shared" si="2"/>
        <v>20052</v>
      </c>
      <c r="B55" s="58">
        <v>1</v>
      </c>
      <c r="C55" s="58">
        <f t="shared" si="3"/>
        <v>9</v>
      </c>
      <c r="D55" s="58" t="s">
        <v>37</v>
      </c>
      <c r="E55" s="58" t="str">
        <f>HLOOKUP(D55,芦花古楼!$G:$L,MATCH(B55&amp;C55,芦花古楼!$A:$A,0),FALSE)</f>
        <v>塞伯罗斯</v>
      </c>
      <c r="F55" s="58">
        <f>INDEX(芦花古楼!D:D,MATCH(芦花古楼怪物!B55&amp;芦花古楼怪物!C55,芦花古楼!A:A,0))</f>
        <v>23</v>
      </c>
      <c r="G55" s="58">
        <f>INDEX(怪物基础属性模板!B:B,MATCH(芦花古楼怪物!$F55,怪物基础属性模板!$A:$A,0))*IFERROR(INDEX(怪物属性参数!R:R,MATCH(芦花古楼怪物!E55,怪物属性参数!Q:Q,0)),1)</f>
        <v>323</v>
      </c>
      <c r="H55" s="58">
        <f>INDEX(怪物基础属性模板!C:C,MATCH(芦花古楼怪物!$F55,怪物基础属性模板!$A:$A,0))*IFERROR(INDEX(怪物属性参数!R:R,MATCH(芦花古楼怪物!E55,怪物属性参数!R:R,0)),1)</f>
        <v>141</v>
      </c>
      <c r="I55" s="58">
        <f>INDEX(怪物基础属性模板!D:D,MATCH(芦花古楼怪物!$F55,怪物基础属性模板!$A:$A,0))*IFERROR(INDEX(怪物属性参数!R:R,MATCH(芦花古楼怪物!E55,怪物属性参数!S:S,0)),1)</f>
        <v>1815</v>
      </c>
      <c r="J55" s="58">
        <v>0</v>
      </c>
      <c r="K55" s="58">
        <v>0</v>
      </c>
      <c r="L55" s="58">
        <v>0</v>
      </c>
      <c r="M55" s="58">
        <v>0</v>
      </c>
      <c r="N55" s="58">
        <v>300</v>
      </c>
      <c r="O55" s="58">
        <v>0</v>
      </c>
      <c r="P55" s="58">
        <v>0</v>
      </c>
      <c r="Q55" s="58">
        <f>IFERROR(INDEX(怪物属性参数!AD:AD,MATCH(芦花古楼怪物!E55,怪物属性参数!Q:Q,0)),"1303015")</f>
        <v>1303013</v>
      </c>
      <c r="R55" s="15"/>
      <c r="S55" s="58" t="str">
        <f t="shared" si="0"/>
        <v>0</v>
      </c>
      <c r="T55" s="58">
        <f>IFERROR(INDEX(怪物属性参数!AA:AA,MATCH(芦花古楼怪物!E55,怪物属性参数!Q:Q,0)),"")</f>
        <v>6</v>
      </c>
      <c r="U55" s="58">
        <f>IFERROR(INDEX(怪物属性参数!AB:AB,MATCH(芦花古楼怪物!E55,怪物属性参数!Q:Q,0)),"999")</f>
        <v>999</v>
      </c>
      <c r="V55" s="58">
        <f>IFERROR(INDEX(怪物属性参数!AC:AC,MATCH(芦花古楼怪物!E55,怪物属性参数!Q:Q,0)),"")</f>
        <v>2</v>
      </c>
      <c r="W55" s="58" t="str">
        <f t="shared" si="1"/>
        <v>塞伯罗斯</v>
      </c>
    </row>
    <row r="56" spans="1:23" ht="16.5" x14ac:dyDescent="0.2">
      <c r="A56" s="58">
        <f t="shared" si="2"/>
        <v>20053</v>
      </c>
      <c r="B56" s="58">
        <v>1</v>
      </c>
      <c r="C56" s="58">
        <f t="shared" si="3"/>
        <v>9</v>
      </c>
      <c r="D56" s="58" t="s">
        <v>41</v>
      </c>
      <c r="E56" s="58" t="str">
        <f>HLOOKUP(D56,芦花古楼!$G:$L,MATCH(B56&amp;C56,芦花古楼!$A:$A,0),FALSE)</f>
        <v>战斗曹焱兵</v>
      </c>
      <c r="F56" s="58">
        <f>INDEX(芦花古楼!D:D,MATCH(芦花古楼怪物!B56&amp;芦花古楼怪物!C56,芦花古楼!A:A,0))</f>
        <v>23</v>
      </c>
      <c r="G56" s="58">
        <f>INDEX(怪物基础属性模板!B:B,MATCH(芦花古楼怪物!$F56,怪物基础属性模板!$A:$A,0))*IFERROR(INDEX(怪物属性参数!R:R,MATCH(芦花古楼怪物!E56,怪物属性参数!Q:Q,0)),1)</f>
        <v>323</v>
      </c>
      <c r="H56" s="58">
        <f>INDEX(怪物基础属性模板!C:C,MATCH(芦花古楼怪物!$F56,怪物基础属性模板!$A:$A,0))*IFERROR(INDEX(怪物属性参数!R:R,MATCH(芦花古楼怪物!E56,怪物属性参数!R:R,0)),1)</f>
        <v>141</v>
      </c>
      <c r="I56" s="58">
        <f>INDEX(怪物基础属性模板!D:D,MATCH(芦花古楼怪物!$F56,怪物基础属性模板!$A:$A,0))*IFERROR(INDEX(怪物属性参数!R:R,MATCH(芦花古楼怪物!E56,怪物属性参数!S:S,0)),1)</f>
        <v>1815</v>
      </c>
      <c r="J56" s="58">
        <v>0</v>
      </c>
      <c r="K56" s="58">
        <v>0</v>
      </c>
      <c r="L56" s="58">
        <v>0</v>
      </c>
      <c r="M56" s="58">
        <v>0</v>
      </c>
      <c r="N56" s="58">
        <v>300</v>
      </c>
      <c r="O56" s="58">
        <v>0</v>
      </c>
      <c r="P56" s="58">
        <v>0</v>
      </c>
      <c r="Q56" s="58" t="str">
        <f>IFERROR(INDEX(怪物属性参数!AD:AD,MATCH(芦花古楼怪物!E56,怪物属性参数!Q:Q,0)),"1303015")</f>
        <v>1301007#1302007</v>
      </c>
      <c r="R56" s="15"/>
      <c r="S56" s="58">
        <f t="shared" si="0"/>
        <v>20054</v>
      </c>
      <c r="T56" s="58">
        <f>IFERROR(INDEX(怪物属性参数!AA:AA,MATCH(芦花古楼怪物!E56,怪物属性参数!Q:Q,0)),"")</f>
        <v>0</v>
      </c>
      <c r="U56" s="58">
        <f>IFERROR(INDEX(怪物属性参数!AB:AB,MATCH(芦花古楼怪物!E56,怪物属性参数!Q:Q,0)),"999")</f>
        <v>999</v>
      </c>
      <c r="V56" s="58">
        <f>IFERROR(INDEX(怪物属性参数!AC:AC,MATCH(芦花古楼怪物!E56,怪物属性参数!Q:Q,0)),"")</f>
        <v>0</v>
      </c>
      <c r="W56" s="58" t="str">
        <f t="shared" si="1"/>
        <v>战斗曹焱兵</v>
      </c>
    </row>
    <row r="57" spans="1:23" ht="16.5" x14ac:dyDescent="0.2">
      <c r="A57" s="58">
        <f t="shared" si="2"/>
        <v>20054</v>
      </c>
      <c r="B57" s="58">
        <v>1</v>
      </c>
      <c r="C57" s="58">
        <f t="shared" si="3"/>
        <v>9</v>
      </c>
      <c r="D57" s="58" t="s">
        <v>38</v>
      </c>
      <c r="E57" s="58" t="str">
        <f>HLOOKUP(D57,芦花古楼!$G:$L,MATCH(B57&amp;C57,芦花古楼!$A:$A,0),FALSE)</f>
        <v>徐晃</v>
      </c>
      <c r="F57" s="58">
        <f>INDEX(芦花古楼!D:D,MATCH(芦花古楼怪物!B57&amp;芦花古楼怪物!C57,芦花古楼!A:A,0))</f>
        <v>23</v>
      </c>
      <c r="G57" s="58">
        <f>INDEX(怪物基础属性模板!B:B,MATCH(芦花古楼怪物!$F57,怪物基础属性模板!$A:$A,0))*IFERROR(INDEX(怪物属性参数!R:R,MATCH(芦花古楼怪物!E57,怪物属性参数!Q:Q,0)),1)</f>
        <v>323</v>
      </c>
      <c r="H57" s="58">
        <f>INDEX(怪物基础属性模板!C:C,MATCH(芦花古楼怪物!$F57,怪物基础属性模板!$A:$A,0))*IFERROR(INDEX(怪物属性参数!R:R,MATCH(芦花古楼怪物!E57,怪物属性参数!R:R,0)),1)</f>
        <v>141</v>
      </c>
      <c r="I57" s="58">
        <f>INDEX(怪物基础属性模板!D:D,MATCH(芦花古楼怪物!$F57,怪物基础属性模板!$A:$A,0))*IFERROR(INDEX(怪物属性参数!R:R,MATCH(芦花古楼怪物!E57,怪物属性参数!S:S,0)),1)</f>
        <v>1815</v>
      </c>
      <c r="J57" s="58">
        <v>0</v>
      </c>
      <c r="K57" s="58">
        <v>0</v>
      </c>
      <c r="L57" s="58">
        <v>0</v>
      </c>
      <c r="M57" s="58">
        <v>0</v>
      </c>
      <c r="N57" s="58">
        <v>300</v>
      </c>
      <c r="O57" s="58">
        <v>0</v>
      </c>
      <c r="P57" s="58">
        <v>0</v>
      </c>
      <c r="Q57" s="58">
        <f>IFERROR(INDEX(怪物属性参数!AD:AD,MATCH(芦花古楼怪物!E57,怪物属性参数!Q:Q,0)),"1303015")</f>
        <v>1303009</v>
      </c>
      <c r="R57" s="15"/>
      <c r="S57" s="58" t="str">
        <f t="shared" si="0"/>
        <v>0</v>
      </c>
      <c r="T57" s="58">
        <f>IFERROR(INDEX(怪物属性参数!AA:AA,MATCH(芦花古楼怪物!E57,怪物属性参数!Q:Q,0)),"")</f>
        <v>4</v>
      </c>
      <c r="U57" s="58">
        <f>IFERROR(INDEX(怪物属性参数!AB:AB,MATCH(芦花古楼怪物!E57,怪物属性参数!Q:Q,0)),"999")</f>
        <v>999</v>
      </c>
      <c r="V57" s="58">
        <f>IFERROR(INDEX(怪物属性参数!AC:AC,MATCH(芦花古楼怪物!E57,怪物属性参数!Q:Q,0)),"")</f>
        <v>2</v>
      </c>
      <c r="W57" s="58" t="str">
        <f t="shared" si="1"/>
        <v>徐晃</v>
      </c>
    </row>
    <row r="58" spans="1:23" ht="16.5" x14ac:dyDescent="0.2">
      <c r="A58" s="58">
        <f t="shared" si="2"/>
        <v>20055</v>
      </c>
      <c r="B58" s="58">
        <v>1</v>
      </c>
      <c r="C58" s="58">
        <f t="shared" si="3"/>
        <v>10</v>
      </c>
      <c r="D58" s="58" t="s">
        <v>39</v>
      </c>
      <c r="E58" s="58" t="str">
        <f>HLOOKUP(D58,芦花古楼!$G:$L,MATCH(B58&amp;C58,芦花古楼!$A:$A,0),FALSE)</f>
        <v>战斗曹焱兵</v>
      </c>
      <c r="F58" s="58">
        <f>INDEX(芦花古楼!D:D,MATCH(芦花古楼怪物!B58&amp;芦花古楼怪物!C58,芦花古楼!A:A,0))</f>
        <v>30</v>
      </c>
      <c r="G58" s="58">
        <f>INDEX(怪物基础属性模板!B:B,MATCH(芦花古楼怪物!$F58,怪物基础属性模板!$A:$A,0))*IFERROR(INDEX(怪物属性参数!R:R,MATCH(芦花古楼怪物!E58,怪物属性参数!Q:Q,0)),1)</f>
        <v>482</v>
      </c>
      <c r="H58" s="58">
        <f>INDEX(怪物基础属性模板!C:C,MATCH(芦花古楼怪物!$F58,怪物基础属性模板!$A:$A,0))*IFERROR(INDEX(怪物属性参数!R:R,MATCH(芦花古楼怪物!E58,怪物属性参数!R:R,0)),1)</f>
        <v>210</v>
      </c>
      <c r="I58" s="58">
        <f>INDEX(怪物基础属性模板!D:D,MATCH(芦花古楼怪物!$F58,怪物基础属性模板!$A:$A,0))*IFERROR(INDEX(怪物属性参数!R:R,MATCH(芦花古楼怪物!E58,怪物属性参数!S:S,0)),1)</f>
        <v>2710</v>
      </c>
      <c r="J58" s="58">
        <v>0</v>
      </c>
      <c r="K58" s="58">
        <v>0</v>
      </c>
      <c r="L58" s="58">
        <v>0</v>
      </c>
      <c r="M58" s="58">
        <v>0</v>
      </c>
      <c r="N58" s="58">
        <v>300</v>
      </c>
      <c r="O58" s="58">
        <v>0</v>
      </c>
      <c r="P58" s="58">
        <v>0</v>
      </c>
      <c r="Q58" s="58" t="str">
        <f>IFERROR(INDEX(怪物属性参数!AD:AD,MATCH(芦花古楼怪物!E58,怪物属性参数!Q:Q,0)),"1303015")</f>
        <v>1301007#1302007</v>
      </c>
      <c r="R58" s="15"/>
      <c r="S58" s="58">
        <f t="shared" si="0"/>
        <v>20056</v>
      </c>
      <c r="T58" s="58">
        <f>IFERROR(INDEX(怪物属性参数!AA:AA,MATCH(芦花古楼怪物!E58,怪物属性参数!Q:Q,0)),"")</f>
        <v>0</v>
      </c>
      <c r="U58" s="58">
        <f>IFERROR(INDEX(怪物属性参数!AB:AB,MATCH(芦花古楼怪物!E58,怪物属性参数!Q:Q,0)),"999")</f>
        <v>999</v>
      </c>
      <c r="V58" s="58">
        <f>IFERROR(INDEX(怪物属性参数!AC:AC,MATCH(芦花古楼怪物!E58,怪物属性参数!Q:Q,0)),"")</f>
        <v>0</v>
      </c>
      <c r="W58" s="58" t="str">
        <f t="shared" si="1"/>
        <v>战斗曹焱兵</v>
      </c>
    </row>
    <row r="59" spans="1:23" ht="16.5" x14ac:dyDescent="0.2">
      <c r="A59" s="58">
        <f t="shared" si="2"/>
        <v>20056</v>
      </c>
      <c r="B59" s="58">
        <v>1</v>
      </c>
      <c r="C59" s="58">
        <f t="shared" si="3"/>
        <v>10</v>
      </c>
      <c r="D59" s="58" t="s">
        <v>36</v>
      </c>
      <c r="E59" s="58" t="str">
        <f>HLOOKUP(D59,芦花古楼!$G:$L,MATCH(B59&amp;C59,芦花古楼!$A:$A,0),FALSE)</f>
        <v>张郃</v>
      </c>
      <c r="F59" s="58">
        <f>INDEX(芦花古楼!D:D,MATCH(芦花古楼怪物!B59&amp;芦花古楼怪物!C59,芦花古楼!A:A,0))</f>
        <v>30</v>
      </c>
      <c r="G59" s="58">
        <f>INDEX(怪物基础属性模板!B:B,MATCH(芦花古楼怪物!$F59,怪物基础属性模板!$A:$A,0))*IFERROR(INDEX(怪物属性参数!R:R,MATCH(芦花古楼怪物!E59,怪物属性参数!Q:Q,0)),1)</f>
        <v>482</v>
      </c>
      <c r="H59" s="58">
        <f>INDEX(怪物基础属性模板!C:C,MATCH(芦花古楼怪物!$F59,怪物基础属性模板!$A:$A,0))*IFERROR(INDEX(怪物属性参数!R:R,MATCH(芦花古楼怪物!E59,怪物属性参数!R:R,0)),1)</f>
        <v>210</v>
      </c>
      <c r="I59" s="58">
        <f>INDEX(怪物基础属性模板!D:D,MATCH(芦花古楼怪物!$F59,怪物基础属性模板!$A:$A,0))*IFERROR(INDEX(怪物属性参数!R:R,MATCH(芦花古楼怪物!E59,怪物属性参数!S:S,0)),1)</f>
        <v>2710</v>
      </c>
      <c r="J59" s="58">
        <v>0</v>
      </c>
      <c r="K59" s="58">
        <v>0</v>
      </c>
      <c r="L59" s="58">
        <v>0</v>
      </c>
      <c r="M59" s="58">
        <v>0</v>
      </c>
      <c r="N59" s="58">
        <v>300</v>
      </c>
      <c r="O59" s="58">
        <v>0</v>
      </c>
      <c r="P59" s="58">
        <v>0</v>
      </c>
      <c r="Q59" s="58">
        <f>IFERROR(INDEX(怪物属性参数!AD:AD,MATCH(芦花古楼怪物!E59,怪物属性参数!Q:Q,0)),"1303015")</f>
        <v>1303010</v>
      </c>
      <c r="R59" s="15"/>
      <c r="S59" s="58" t="str">
        <f t="shared" si="0"/>
        <v>0</v>
      </c>
      <c r="T59" s="58">
        <f>IFERROR(INDEX(怪物属性参数!AA:AA,MATCH(芦花古楼怪物!E59,怪物属性参数!Q:Q,0)),"")</f>
        <v>6</v>
      </c>
      <c r="U59" s="58">
        <f>IFERROR(INDEX(怪物属性参数!AB:AB,MATCH(芦花古楼怪物!E59,怪物属性参数!Q:Q,0)),"999")</f>
        <v>999</v>
      </c>
      <c r="V59" s="58">
        <f>IFERROR(INDEX(怪物属性参数!AC:AC,MATCH(芦花古楼怪物!E59,怪物属性参数!Q:Q,0)),"")</f>
        <v>3</v>
      </c>
      <c r="W59" s="58" t="str">
        <f t="shared" si="1"/>
        <v>张郃</v>
      </c>
    </row>
    <row r="60" spans="1:23" ht="16.5" x14ac:dyDescent="0.2">
      <c r="A60" s="58">
        <f t="shared" si="2"/>
        <v>20057</v>
      </c>
      <c r="B60" s="58">
        <v>1</v>
      </c>
      <c r="C60" s="58">
        <f t="shared" si="3"/>
        <v>10</v>
      </c>
      <c r="D60" s="58" t="s">
        <v>40</v>
      </c>
      <c r="E60" s="58" t="str">
        <f>HLOOKUP(D60,芦花古楼!$G:$L,MATCH(B60&amp;C60,芦花古楼!$A:$A,0),FALSE)</f>
        <v>常服曹焱兵</v>
      </c>
      <c r="F60" s="58">
        <f>INDEX(芦花古楼!D:D,MATCH(芦花古楼怪物!B60&amp;芦花古楼怪物!C60,芦花古楼!A:A,0))</f>
        <v>30</v>
      </c>
      <c r="G60" s="58">
        <f>INDEX(怪物基础属性模板!B:B,MATCH(芦花古楼怪物!$F60,怪物基础属性模板!$A:$A,0))*IFERROR(INDEX(怪物属性参数!R:R,MATCH(芦花古楼怪物!E60,怪物属性参数!Q:Q,0)),1)</f>
        <v>482</v>
      </c>
      <c r="H60" s="58">
        <f>INDEX(怪物基础属性模板!C:C,MATCH(芦花古楼怪物!$F60,怪物基础属性模板!$A:$A,0))*IFERROR(INDEX(怪物属性参数!R:R,MATCH(芦花古楼怪物!E60,怪物属性参数!R:R,0)),1)</f>
        <v>210</v>
      </c>
      <c r="I60" s="58">
        <f>INDEX(怪物基础属性模板!D:D,MATCH(芦花古楼怪物!$F60,怪物基础属性模板!$A:$A,0))*IFERROR(INDEX(怪物属性参数!R:R,MATCH(芦花古楼怪物!E60,怪物属性参数!S:S,0)),1)</f>
        <v>2710</v>
      </c>
      <c r="J60" s="58">
        <v>0</v>
      </c>
      <c r="K60" s="58">
        <v>0</v>
      </c>
      <c r="L60" s="58">
        <v>0</v>
      </c>
      <c r="M60" s="58">
        <v>0</v>
      </c>
      <c r="N60" s="58">
        <v>300</v>
      </c>
      <c r="O60" s="58">
        <v>0</v>
      </c>
      <c r="P60" s="58">
        <v>0</v>
      </c>
      <c r="Q60" s="58" t="str">
        <f>IFERROR(INDEX(怪物属性参数!AD:AD,MATCH(芦花古楼怪物!E60,怪物属性参数!Q:Q,0)),"1303015")</f>
        <v>1301001#1302001</v>
      </c>
      <c r="R60" s="15"/>
      <c r="S60" s="58">
        <f t="shared" si="0"/>
        <v>20058</v>
      </c>
      <c r="T60" s="58">
        <f>IFERROR(INDEX(怪物属性参数!AA:AA,MATCH(芦花古楼怪物!E60,怪物属性参数!Q:Q,0)),"")</f>
        <v>0</v>
      </c>
      <c r="U60" s="58">
        <f>IFERROR(INDEX(怪物属性参数!AB:AB,MATCH(芦花古楼怪物!E60,怪物属性参数!Q:Q,0)),"999")</f>
        <v>999</v>
      </c>
      <c r="V60" s="58">
        <f>IFERROR(INDEX(怪物属性参数!AC:AC,MATCH(芦花古楼怪物!E60,怪物属性参数!Q:Q,0)),"")</f>
        <v>0</v>
      </c>
      <c r="W60" s="58" t="str">
        <f t="shared" si="1"/>
        <v>常服曹焱兵</v>
      </c>
    </row>
    <row r="61" spans="1:23" ht="16.5" x14ac:dyDescent="0.2">
      <c r="A61" s="58">
        <f t="shared" si="2"/>
        <v>20058</v>
      </c>
      <c r="B61" s="58">
        <v>1</v>
      </c>
      <c r="C61" s="58">
        <f t="shared" si="3"/>
        <v>10</v>
      </c>
      <c r="D61" s="58" t="s">
        <v>37</v>
      </c>
      <c r="E61" s="58" t="str">
        <f>HLOOKUP(D61,芦花古楼!$G:$L,MATCH(B61&amp;C61,芦花古楼!$A:$A,0),FALSE)</f>
        <v>典韦</v>
      </c>
      <c r="F61" s="58">
        <f>INDEX(芦花古楼!D:D,MATCH(芦花古楼怪物!B61&amp;芦花古楼怪物!C61,芦花古楼!A:A,0))</f>
        <v>30</v>
      </c>
      <c r="G61" s="58">
        <f>INDEX(怪物基础属性模板!B:B,MATCH(芦花古楼怪物!$F61,怪物基础属性模板!$A:$A,0))*IFERROR(INDEX(怪物属性参数!R:R,MATCH(芦花古楼怪物!E61,怪物属性参数!Q:Q,0)),1)</f>
        <v>482</v>
      </c>
      <c r="H61" s="58">
        <f>INDEX(怪物基础属性模板!C:C,MATCH(芦花古楼怪物!$F61,怪物基础属性模板!$A:$A,0))*IFERROR(INDEX(怪物属性参数!R:R,MATCH(芦花古楼怪物!E61,怪物属性参数!R:R,0)),1)</f>
        <v>210</v>
      </c>
      <c r="I61" s="58">
        <f>INDEX(怪物基础属性模板!D:D,MATCH(芦花古楼怪物!$F61,怪物基础属性模板!$A:$A,0))*IFERROR(INDEX(怪物属性参数!R:R,MATCH(芦花古楼怪物!E61,怪物属性参数!S:S,0)),1)</f>
        <v>2710</v>
      </c>
      <c r="J61" s="58">
        <v>0</v>
      </c>
      <c r="K61" s="58">
        <v>0</v>
      </c>
      <c r="L61" s="58">
        <v>0</v>
      </c>
      <c r="M61" s="58">
        <v>0</v>
      </c>
      <c r="N61" s="58">
        <v>300</v>
      </c>
      <c r="O61" s="58">
        <v>0</v>
      </c>
      <c r="P61" s="58">
        <v>0</v>
      </c>
      <c r="Q61" s="58">
        <f>IFERROR(INDEX(怪物属性参数!AD:AD,MATCH(芦花古楼怪物!E61,怪物属性参数!Q:Q,0)),"1303015")</f>
        <v>1303003</v>
      </c>
      <c r="R61" s="15"/>
      <c r="S61" s="58" t="str">
        <f t="shared" si="0"/>
        <v>0</v>
      </c>
      <c r="T61" s="58">
        <f>IFERROR(INDEX(怪物属性参数!AA:AA,MATCH(芦花古楼怪物!E61,怪物属性参数!Q:Q,0)),"")</f>
        <v>4</v>
      </c>
      <c r="U61" s="58">
        <f>IFERROR(INDEX(怪物属性参数!AB:AB,MATCH(芦花古楼怪物!E61,怪物属性参数!Q:Q,0)),"999")</f>
        <v>999</v>
      </c>
      <c r="V61" s="58">
        <f>IFERROR(INDEX(怪物属性参数!AC:AC,MATCH(芦花古楼怪物!E61,怪物属性参数!Q:Q,0)),"")</f>
        <v>2</v>
      </c>
      <c r="W61" s="58" t="str">
        <f t="shared" si="1"/>
        <v>典韦</v>
      </c>
    </row>
    <row r="62" spans="1:23" ht="16.5" x14ac:dyDescent="0.2">
      <c r="A62" s="58">
        <f t="shared" si="2"/>
        <v>20059</v>
      </c>
      <c r="B62" s="58">
        <v>1</v>
      </c>
      <c r="C62" s="58">
        <f t="shared" si="3"/>
        <v>10</v>
      </c>
      <c r="D62" s="58" t="s">
        <v>41</v>
      </c>
      <c r="E62" s="58" t="str">
        <f>HLOOKUP(D62,芦花古楼!$G:$L,MATCH(B62&amp;C62,芦花古楼!$A:$A,0),FALSE)</f>
        <v>刘羽禅</v>
      </c>
      <c r="F62" s="58">
        <f>INDEX(芦花古楼!D:D,MATCH(芦花古楼怪物!B62&amp;芦花古楼怪物!C62,芦花古楼!A:A,0))</f>
        <v>30</v>
      </c>
      <c r="G62" s="58">
        <f>INDEX(怪物基础属性模板!B:B,MATCH(芦花古楼怪物!$F62,怪物基础属性模板!$A:$A,0))*IFERROR(INDEX(怪物属性参数!R:R,MATCH(芦花古楼怪物!E62,怪物属性参数!Q:Q,0)),1)</f>
        <v>482</v>
      </c>
      <c r="H62" s="58">
        <f>INDEX(怪物基础属性模板!C:C,MATCH(芦花古楼怪物!$F62,怪物基础属性模板!$A:$A,0))*IFERROR(INDEX(怪物属性参数!R:R,MATCH(芦花古楼怪物!E62,怪物属性参数!R:R,0)),1)</f>
        <v>210</v>
      </c>
      <c r="I62" s="58">
        <f>INDEX(怪物基础属性模板!D:D,MATCH(芦花古楼怪物!$F62,怪物基础属性模板!$A:$A,0))*IFERROR(INDEX(怪物属性参数!R:R,MATCH(芦花古楼怪物!E62,怪物属性参数!S:S,0)),1)</f>
        <v>2710</v>
      </c>
      <c r="J62" s="58">
        <v>0</v>
      </c>
      <c r="K62" s="58">
        <v>0</v>
      </c>
      <c r="L62" s="58">
        <v>0</v>
      </c>
      <c r="M62" s="58">
        <v>0</v>
      </c>
      <c r="N62" s="58">
        <v>300</v>
      </c>
      <c r="O62" s="58">
        <v>0</v>
      </c>
      <c r="P62" s="58">
        <v>0</v>
      </c>
      <c r="Q62" s="58" t="str">
        <f>IFERROR(INDEX(怪物属性参数!AD:AD,MATCH(芦花古楼怪物!E62,怪物属性参数!Q:Q,0)),"1303015")</f>
        <v>1301005#1302005</v>
      </c>
      <c r="R62" s="15"/>
      <c r="S62" s="58">
        <f t="shared" si="0"/>
        <v>20060</v>
      </c>
      <c r="T62" s="58">
        <f>IFERROR(INDEX(怪物属性参数!AA:AA,MATCH(芦花古楼怪物!E62,怪物属性参数!Q:Q,0)),"")</f>
        <v>0</v>
      </c>
      <c r="U62" s="58">
        <f>IFERROR(INDEX(怪物属性参数!AB:AB,MATCH(芦花古楼怪物!E62,怪物属性参数!Q:Q,0)),"999")</f>
        <v>999</v>
      </c>
      <c r="V62" s="58">
        <f>IFERROR(INDEX(怪物属性参数!AC:AC,MATCH(芦花古楼怪物!E62,怪物属性参数!Q:Q,0)),"")</f>
        <v>0</v>
      </c>
      <c r="W62" s="58" t="str">
        <f t="shared" si="1"/>
        <v>刘羽禅</v>
      </c>
    </row>
    <row r="63" spans="1:23" ht="16.5" x14ac:dyDescent="0.2">
      <c r="A63" s="58">
        <f t="shared" si="2"/>
        <v>20060</v>
      </c>
      <c r="B63" s="58">
        <v>1</v>
      </c>
      <c r="C63" s="58">
        <f t="shared" si="3"/>
        <v>10</v>
      </c>
      <c r="D63" s="58" t="s">
        <v>38</v>
      </c>
      <c r="E63" s="58" t="str">
        <f>HLOOKUP(D63,芦花古楼!$G:$L,MATCH(B63&amp;C63,芦花古楼!$A:$A,0),FALSE)</f>
        <v>关羽</v>
      </c>
      <c r="F63" s="58">
        <f>INDEX(芦花古楼!D:D,MATCH(芦花古楼怪物!B63&amp;芦花古楼怪物!C63,芦花古楼!A:A,0))</f>
        <v>30</v>
      </c>
      <c r="G63" s="58">
        <f>INDEX(怪物基础属性模板!B:B,MATCH(芦花古楼怪物!$F63,怪物基础属性模板!$A:$A,0))*IFERROR(INDEX(怪物属性参数!R:R,MATCH(芦花古楼怪物!E63,怪物属性参数!Q:Q,0)),1)</f>
        <v>482</v>
      </c>
      <c r="H63" s="58">
        <f>INDEX(怪物基础属性模板!C:C,MATCH(芦花古楼怪物!$F63,怪物基础属性模板!$A:$A,0))*IFERROR(INDEX(怪物属性参数!R:R,MATCH(芦花古楼怪物!E63,怪物属性参数!R:R,0)),1)</f>
        <v>210</v>
      </c>
      <c r="I63" s="58">
        <f>INDEX(怪物基础属性模板!D:D,MATCH(芦花古楼怪物!$F63,怪物基础属性模板!$A:$A,0))*IFERROR(INDEX(怪物属性参数!R:R,MATCH(芦花古楼怪物!E63,怪物属性参数!S:S,0)),1)</f>
        <v>2710</v>
      </c>
      <c r="J63" s="58">
        <v>0</v>
      </c>
      <c r="K63" s="58">
        <v>0</v>
      </c>
      <c r="L63" s="58">
        <v>0</v>
      </c>
      <c r="M63" s="58">
        <v>0</v>
      </c>
      <c r="N63" s="58">
        <v>300</v>
      </c>
      <c r="O63" s="58">
        <v>0</v>
      </c>
      <c r="P63" s="58">
        <v>0</v>
      </c>
      <c r="Q63" s="58">
        <f>IFERROR(INDEX(怪物属性参数!AD:AD,MATCH(芦花古楼怪物!E63,怪物属性参数!Q:Q,0)),"1303015")</f>
        <v>1303001</v>
      </c>
      <c r="R63" s="15"/>
      <c r="S63" s="58" t="str">
        <f t="shared" si="0"/>
        <v>0</v>
      </c>
      <c r="T63" s="58">
        <f>IFERROR(INDEX(怪物属性参数!AA:AA,MATCH(芦花古楼怪物!E63,怪物属性参数!Q:Q,0)),"")</f>
        <v>6</v>
      </c>
      <c r="U63" s="58">
        <f>IFERROR(INDEX(怪物属性参数!AB:AB,MATCH(芦花古楼怪物!E63,怪物属性参数!Q:Q,0)),"999")</f>
        <v>999</v>
      </c>
      <c r="V63" s="58">
        <f>IFERROR(INDEX(怪物属性参数!AC:AC,MATCH(芦花古楼怪物!E63,怪物属性参数!Q:Q,0)),"")</f>
        <v>1</v>
      </c>
      <c r="W63" s="58" t="str">
        <f t="shared" si="1"/>
        <v>关羽</v>
      </c>
    </row>
    <row r="64" spans="1:23" ht="16.5" x14ac:dyDescent="0.2">
      <c r="A64" s="58">
        <f t="shared" si="2"/>
        <v>20061</v>
      </c>
      <c r="B64" s="58">
        <v>1</v>
      </c>
      <c r="C64" s="58">
        <f t="shared" si="3"/>
        <v>11</v>
      </c>
      <c r="D64" s="58" t="s">
        <v>39</v>
      </c>
      <c r="E64" s="58" t="str">
        <f>HLOOKUP(D64,芦花古楼!$G:$L,MATCH(B64&amp;C64,芦花古楼!$A:$A,0),FALSE)</f>
        <v>盖文</v>
      </c>
      <c r="F64" s="58">
        <f>INDEX(芦花古楼!D:D,MATCH(芦花古楼怪物!B64&amp;芦花古楼怪物!C64,芦花古楼!A:A,0))</f>
        <v>31</v>
      </c>
      <c r="G64" s="58">
        <f>INDEX(怪物基础属性模板!B:B,MATCH(芦花古楼怪物!$F64,怪物基础属性模板!$A:$A,0))*IFERROR(INDEX(怪物属性参数!R:R,MATCH(芦花古楼怪物!E64,怪物属性参数!Q:Q,0)),1)</f>
        <v>502</v>
      </c>
      <c r="H64" s="58">
        <f>INDEX(怪物基础属性模板!C:C,MATCH(芦花古楼怪物!$F64,怪物基础属性模板!$A:$A,0))*IFERROR(INDEX(怪物属性参数!R:R,MATCH(芦花古楼怪物!E64,怪物属性参数!R:R,0)),1)</f>
        <v>220</v>
      </c>
      <c r="I64" s="58">
        <f>INDEX(怪物基础属性模板!D:D,MATCH(芦花古楼怪物!$F64,怪物基础属性模板!$A:$A,0))*IFERROR(INDEX(怪物属性参数!R:R,MATCH(芦花古楼怪物!E64,怪物属性参数!S:S,0)),1)</f>
        <v>2810</v>
      </c>
      <c r="J64" s="58">
        <v>0</v>
      </c>
      <c r="K64" s="58">
        <v>0</v>
      </c>
      <c r="L64" s="58">
        <v>0</v>
      </c>
      <c r="M64" s="58">
        <v>0</v>
      </c>
      <c r="N64" s="58">
        <v>300</v>
      </c>
      <c r="O64" s="58">
        <v>0</v>
      </c>
      <c r="P64" s="58">
        <v>0</v>
      </c>
      <c r="Q64" s="58" t="str">
        <f>IFERROR(INDEX(怪物属性参数!AD:AD,MATCH(芦花古楼怪物!E64,怪物属性参数!Q:Q,0)),"1303015")</f>
        <v>1301010#1302010</v>
      </c>
      <c r="R64" s="15"/>
      <c r="S64" s="58">
        <f t="shared" si="0"/>
        <v>20062</v>
      </c>
      <c r="T64" s="58">
        <f>IFERROR(INDEX(怪物属性参数!AA:AA,MATCH(芦花古楼怪物!E64,怪物属性参数!Q:Q,0)),"")</f>
        <v>0</v>
      </c>
      <c r="U64" s="58">
        <f>IFERROR(INDEX(怪物属性参数!AB:AB,MATCH(芦花古楼怪物!E64,怪物属性参数!Q:Q,0)),"999")</f>
        <v>999</v>
      </c>
      <c r="V64" s="58">
        <f>IFERROR(INDEX(怪物属性参数!AC:AC,MATCH(芦花古楼怪物!E64,怪物属性参数!Q:Q,0)),"")</f>
        <v>0</v>
      </c>
      <c r="W64" s="58" t="str">
        <f t="shared" si="1"/>
        <v>盖文</v>
      </c>
    </row>
    <row r="65" spans="1:23" ht="16.5" x14ac:dyDescent="0.2">
      <c r="A65" s="58">
        <f t="shared" si="2"/>
        <v>20062</v>
      </c>
      <c r="B65" s="58">
        <v>1</v>
      </c>
      <c r="C65" s="58">
        <f t="shared" si="3"/>
        <v>11</v>
      </c>
      <c r="D65" s="58" t="s">
        <v>36</v>
      </c>
      <c r="E65" s="58" t="str">
        <f>HLOOKUP(D65,芦花古楼!$G:$L,MATCH(B65&amp;C65,芦花古楼!$A:$A,0),FALSE)</f>
        <v>西方龙</v>
      </c>
      <c r="F65" s="58">
        <f>INDEX(芦花古楼!D:D,MATCH(芦花古楼怪物!B65&amp;芦花古楼怪物!C65,芦花古楼!A:A,0))</f>
        <v>31</v>
      </c>
      <c r="G65" s="58">
        <f>INDEX(怪物基础属性模板!B:B,MATCH(芦花古楼怪物!$F65,怪物基础属性模板!$A:$A,0))*IFERROR(INDEX(怪物属性参数!R:R,MATCH(芦花古楼怪物!E65,怪物属性参数!Q:Q,0)),1)</f>
        <v>502</v>
      </c>
      <c r="H65" s="58">
        <f>INDEX(怪物基础属性模板!C:C,MATCH(芦花古楼怪物!$F65,怪物基础属性模板!$A:$A,0))*IFERROR(INDEX(怪物属性参数!R:R,MATCH(芦花古楼怪物!E65,怪物属性参数!R:R,0)),1)</f>
        <v>220</v>
      </c>
      <c r="I65" s="58">
        <f>INDEX(怪物基础属性模板!D:D,MATCH(芦花古楼怪物!$F65,怪物基础属性模板!$A:$A,0))*IFERROR(INDEX(怪物属性参数!R:R,MATCH(芦花古楼怪物!E65,怪物属性参数!S:S,0)),1)</f>
        <v>2810</v>
      </c>
      <c r="J65" s="58">
        <v>0</v>
      </c>
      <c r="K65" s="58">
        <v>0</v>
      </c>
      <c r="L65" s="58">
        <v>0</v>
      </c>
      <c r="M65" s="58">
        <v>0</v>
      </c>
      <c r="N65" s="58">
        <v>300</v>
      </c>
      <c r="O65" s="58">
        <v>0</v>
      </c>
      <c r="P65" s="58">
        <v>0</v>
      </c>
      <c r="Q65" s="58">
        <f>IFERROR(INDEX(怪物属性参数!AD:AD,MATCH(芦花古楼怪物!E65,怪物属性参数!Q:Q,0)),"1303015")</f>
        <v>1303016</v>
      </c>
      <c r="R65" s="15"/>
      <c r="S65" s="58" t="str">
        <f t="shared" si="0"/>
        <v>0</v>
      </c>
      <c r="T65" s="58">
        <f>IFERROR(INDEX(怪物属性参数!AA:AA,MATCH(芦花古楼怪物!E65,怪物属性参数!Q:Q,0)),"")</f>
        <v>4</v>
      </c>
      <c r="U65" s="58">
        <f>IFERROR(INDEX(怪物属性参数!AB:AB,MATCH(芦花古楼怪物!E65,怪物属性参数!Q:Q,0)),"999")</f>
        <v>999</v>
      </c>
      <c r="V65" s="58">
        <f>IFERROR(INDEX(怪物属性参数!AC:AC,MATCH(芦花古楼怪物!E65,怪物属性参数!Q:Q,0)),"")</f>
        <v>2</v>
      </c>
      <c r="W65" s="58" t="str">
        <f t="shared" si="1"/>
        <v>西方龙</v>
      </c>
    </row>
    <row r="66" spans="1:23" ht="16.5" x14ac:dyDescent="0.2">
      <c r="A66" s="58">
        <f t="shared" si="2"/>
        <v>20063</v>
      </c>
      <c r="B66" s="58">
        <v>1</v>
      </c>
      <c r="C66" s="58">
        <f t="shared" si="3"/>
        <v>11</v>
      </c>
      <c r="D66" s="58" t="s">
        <v>40</v>
      </c>
      <c r="E66" s="58" t="str">
        <f>HLOOKUP(D66,芦花古楼!$G:$L,MATCH(B66&amp;C66,芦花古楼!$A:$A,0),FALSE)</f>
        <v>刘羽禅</v>
      </c>
      <c r="F66" s="58">
        <f>INDEX(芦花古楼!D:D,MATCH(芦花古楼怪物!B66&amp;芦花古楼怪物!C66,芦花古楼!A:A,0))</f>
        <v>31</v>
      </c>
      <c r="G66" s="58">
        <f>INDEX(怪物基础属性模板!B:B,MATCH(芦花古楼怪物!$F66,怪物基础属性模板!$A:$A,0))*IFERROR(INDEX(怪物属性参数!R:R,MATCH(芦花古楼怪物!E66,怪物属性参数!Q:Q,0)),1)</f>
        <v>502</v>
      </c>
      <c r="H66" s="58">
        <f>INDEX(怪物基础属性模板!C:C,MATCH(芦花古楼怪物!$F66,怪物基础属性模板!$A:$A,0))*IFERROR(INDEX(怪物属性参数!R:R,MATCH(芦花古楼怪物!E66,怪物属性参数!R:R,0)),1)</f>
        <v>220</v>
      </c>
      <c r="I66" s="58">
        <f>INDEX(怪物基础属性模板!D:D,MATCH(芦花古楼怪物!$F66,怪物基础属性模板!$A:$A,0))*IFERROR(INDEX(怪物属性参数!R:R,MATCH(芦花古楼怪物!E66,怪物属性参数!S:S,0)),1)</f>
        <v>2810</v>
      </c>
      <c r="J66" s="58">
        <v>0</v>
      </c>
      <c r="K66" s="58">
        <v>0</v>
      </c>
      <c r="L66" s="58">
        <v>0</v>
      </c>
      <c r="M66" s="58">
        <v>0</v>
      </c>
      <c r="N66" s="58">
        <v>300</v>
      </c>
      <c r="O66" s="58">
        <v>0</v>
      </c>
      <c r="P66" s="58">
        <v>0</v>
      </c>
      <c r="Q66" s="58" t="str">
        <f>IFERROR(INDEX(怪物属性参数!AD:AD,MATCH(芦花古楼怪物!E66,怪物属性参数!Q:Q,0)),"1303015")</f>
        <v>1301005#1302005</v>
      </c>
      <c r="R66" s="15"/>
      <c r="S66" s="58">
        <f t="shared" si="0"/>
        <v>20064</v>
      </c>
      <c r="T66" s="58">
        <f>IFERROR(INDEX(怪物属性参数!AA:AA,MATCH(芦花古楼怪物!E66,怪物属性参数!Q:Q,0)),"")</f>
        <v>0</v>
      </c>
      <c r="U66" s="58">
        <f>IFERROR(INDEX(怪物属性参数!AB:AB,MATCH(芦花古楼怪物!E66,怪物属性参数!Q:Q,0)),"999")</f>
        <v>999</v>
      </c>
      <c r="V66" s="58">
        <f>IFERROR(INDEX(怪物属性参数!AC:AC,MATCH(芦花古楼怪物!E66,怪物属性参数!Q:Q,0)),"")</f>
        <v>0</v>
      </c>
      <c r="W66" s="58" t="str">
        <f t="shared" si="1"/>
        <v>刘羽禅</v>
      </c>
    </row>
    <row r="67" spans="1:23" ht="16.5" x14ac:dyDescent="0.2">
      <c r="A67" s="58">
        <f t="shared" si="2"/>
        <v>20064</v>
      </c>
      <c r="B67" s="58">
        <v>1</v>
      </c>
      <c r="C67" s="58">
        <f t="shared" si="3"/>
        <v>11</v>
      </c>
      <c r="D67" s="58" t="s">
        <v>37</v>
      </c>
      <c r="E67" s="58" t="str">
        <f>HLOOKUP(D67,芦花古楼!$G:$L,MATCH(B67&amp;C67,芦花古楼!$A:$A,0),FALSE)</f>
        <v>张飞</v>
      </c>
      <c r="F67" s="58">
        <f>INDEX(芦花古楼!D:D,MATCH(芦花古楼怪物!B67&amp;芦花古楼怪物!C67,芦花古楼!A:A,0))</f>
        <v>31</v>
      </c>
      <c r="G67" s="58">
        <f>INDEX(怪物基础属性模板!B:B,MATCH(芦花古楼怪物!$F67,怪物基础属性模板!$A:$A,0))*IFERROR(INDEX(怪物属性参数!R:R,MATCH(芦花古楼怪物!E67,怪物属性参数!Q:Q,0)),1)</f>
        <v>502</v>
      </c>
      <c r="H67" s="58">
        <f>INDEX(怪物基础属性模板!C:C,MATCH(芦花古楼怪物!$F67,怪物基础属性模板!$A:$A,0))*IFERROR(INDEX(怪物属性参数!R:R,MATCH(芦花古楼怪物!E67,怪物属性参数!R:R,0)),1)</f>
        <v>220</v>
      </c>
      <c r="I67" s="58">
        <f>INDEX(怪物基础属性模板!D:D,MATCH(芦花古楼怪物!$F67,怪物基础属性模板!$A:$A,0))*IFERROR(INDEX(怪物属性参数!R:R,MATCH(芦花古楼怪物!E67,怪物属性参数!S:S,0)),1)</f>
        <v>2810</v>
      </c>
      <c r="J67" s="58">
        <v>0</v>
      </c>
      <c r="K67" s="58">
        <v>0</v>
      </c>
      <c r="L67" s="58">
        <v>0</v>
      </c>
      <c r="M67" s="58">
        <v>0</v>
      </c>
      <c r="N67" s="58">
        <v>300</v>
      </c>
      <c r="O67" s="58">
        <v>0</v>
      </c>
      <c r="P67" s="58">
        <v>0</v>
      </c>
      <c r="Q67" s="58">
        <f>IFERROR(INDEX(怪物属性参数!AD:AD,MATCH(芦花古楼怪物!E67,怪物属性参数!Q:Q,0)),"1303015")</f>
        <v>1303011</v>
      </c>
      <c r="R67" s="15"/>
      <c r="S67" s="58" t="str">
        <f t="shared" si="0"/>
        <v>0</v>
      </c>
      <c r="T67" s="58">
        <f>IFERROR(INDEX(怪物属性参数!AA:AA,MATCH(芦花古楼怪物!E67,怪物属性参数!Q:Q,0)),"")</f>
        <v>4</v>
      </c>
      <c r="U67" s="58">
        <f>IFERROR(INDEX(怪物属性参数!AB:AB,MATCH(芦花古楼怪物!E67,怪物属性参数!Q:Q,0)),"999")</f>
        <v>999</v>
      </c>
      <c r="V67" s="58">
        <f>IFERROR(INDEX(怪物属性参数!AC:AC,MATCH(芦花古楼怪物!E67,怪物属性参数!Q:Q,0)),"")</f>
        <v>2</v>
      </c>
      <c r="W67" s="58" t="str">
        <f t="shared" si="1"/>
        <v>张飞</v>
      </c>
    </row>
    <row r="68" spans="1:23" ht="16.5" x14ac:dyDescent="0.2">
      <c r="A68" s="58">
        <f t="shared" si="2"/>
        <v>20065</v>
      </c>
      <c r="B68" s="58">
        <v>1</v>
      </c>
      <c r="C68" s="58">
        <f t="shared" si="3"/>
        <v>11</v>
      </c>
      <c r="D68" s="58" t="s">
        <v>41</v>
      </c>
      <c r="E68" s="58" t="str">
        <f>HLOOKUP(D68,芦花古楼!$G:$L,MATCH(B68&amp;C68,芦花古楼!$A:$A,0),FALSE)</f>
        <v>红莲·缇娜</v>
      </c>
      <c r="F68" s="58">
        <f>INDEX(芦花古楼!D:D,MATCH(芦花古楼怪物!B68&amp;芦花古楼怪物!C68,芦花古楼!A:A,0))</f>
        <v>31</v>
      </c>
      <c r="G68" s="58">
        <f>INDEX(怪物基础属性模板!B:B,MATCH(芦花古楼怪物!$F68,怪物基础属性模板!$A:$A,0))*IFERROR(INDEX(怪物属性参数!R:R,MATCH(芦花古楼怪物!E68,怪物属性参数!Q:Q,0)),1)</f>
        <v>502</v>
      </c>
      <c r="H68" s="58">
        <f>INDEX(怪物基础属性模板!C:C,MATCH(芦花古楼怪物!$F68,怪物基础属性模板!$A:$A,0))*IFERROR(INDEX(怪物属性参数!R:R,MATCH(芦花古楼怪物!E68,怪物属性参数!R:R,0)),1)</f>
        <v>220</v>
      </c>
      <c r="I68" s="58">
        <f>INDEX(怪物基础属性模板!D:D,MATCH(芦花古楼怪物!$F68,怪物基础属性模板!$A:$A,0))*IFERROR(INDEX(怪物属性参数!R:R,MATCH(芦花古楼怪物!E68,怪物属性参数!S:S,0)),1)</f>
        <v>2810</v>
      </c>
      <c r="J68" s="58">
        <v>0</v>
      </c>
      <c r="K68" s="58">
        <v>0</v>
      </c>
      <c r="L68" s="58">
        <v>0</v>
      </c>
      <c r="M68" s="58">
        <v>0</v>
      </c>
      <c r="N68" s="58">
        <v>300</v>
      </c>
      <c r="O68" s="58">
        <v>0</v>
      </c>
      <c r="P68" s="58">
        <v>0</v>
      </c>
      <c r="Q68" s="58" t="str">
        <f>IFERROR(INDEX(怪物属性参数!AD:AD,MATCH(芦花古楼怪物!E68,怪物属性参数!Q:Q,0)),"1303015")</f>
        <v>1301006#1302006</v>
      </c>
      <c r="R68" s="15"/>
      <c r="S68" s="58">
        <f t="shared" si="0"/>
        <v>20066</v>
      </c>
      <c r="T68" s="58">
        <f>IFERROR(INDEX(怪物属性参数!AA:AA,MATCH(芦花古楼怪物!E68,怪物属性参数!Q:Q,0)),"")</f>
        <v>0</v>
      </c>
      <c r="U68" s="58">
        <f>IFERROR(INDEX(怪物属性参数!AB:AB,MATCH(芦花古楼怪物!E68,怪物属性参数!Q:Q,0)),"999")</f>
        <v>999</v>
      </c>
      <c r="V68" s="58">
        <f>IFERROR(INDEX(怪物属性参数!AC:AC,MATCH(芦花古楼怪物!E68,怪物属性参数!Q:Q,0)),"")</f>
        <v>0</v>
      </c>
      <c r="W68" s="58" t="str">
        <f t="shared" si="1"/>
        <v>红莲·缇娜</v>
      </c>
    </row>
    <row r="69" spans="1:23" ht="16.5" x14ac:dyDescent="0.2">
      <c r="A69" s="58">
        <f t="shared" si="2"/>
        <v>20066</v>
      </c>
      <c r="B69" s="58">
        <v>1</v>
      </c>
      <c r="C69" s="58">
        <f t="shared" si="3"/>
        <v>11</v>
      </c>
      <c r="D69" s="58" t="s">
        <v>38</v>
      </c>
      <c r="E69" s="58" t="str">
        <f>HLOOKUP(D69,芦花古楼!$G:$L,MATCH(B69&amp;C69,芦花古楼!$A:$A,0),FALSE)</f>
        <v>天使·缇娜</v>
      </c>
      <c r="F69" s="58">
        <f>INDEX(芦花古楼!D:D,MATCH(芦花古楼怪物!B69&amp;芦花古楼怪物!C69,芦花古楼!A:A,0))</f>
        <v>31</v>
      </c>
      <c r="G69" s="58">
        <f>INDEX(怪物基础属性模板!B:B,MATCH(芦花古楼怪物!$F69,怪物基础属性模板!$A:$A,0))*IFERROR(INDEX(怪物属性参数!R:R,MATCH(芦花古楼怪物!E69,怪物属性参数!Q:Q,0)),1)</f>
        <v>502</v>
      </c>
      <c r="H69" s="58">
        <f>INDEX(怪物基础属性模板!C:C,MATCH(芦花古楼怪物!$F69,怪物基础属性模板!$A:$A,0))*IFERROR(INDEX(怪物属性参数!R:R,MATCH(芦花古楼怪物!E69,怪物属性参数!R:R,0)),1)</f>
        <v>220</v>
      </c>
      <c r="I69" s="58">
        <f>INDEX(怪物基础属性模板!D:D,MATCH(芦花古楼怪物!$F69,怪物基础属性模板!$A:$A,0))*IFERROR(INDEX(怪物属性参数!R:R,MATCH(芦花古楼怪物!E69,怪物属性参数!S:S,0)),1)</f>
        <v>2810</v>
      </c>
      <c r="J69" s="58">
        <v>0</v>
      </c>
      <c r="K69" s="58">
        <v>0</v>
      </c>
      <c r="L69" s="58">
        <v>0</v>
      </c>
      <c r="M69" s="58">
        <v>0</v>
      </c>
      <c r="N69" s="58">
        <v>300</v>
      </c>
      <c r="O69" s="58">
        <v>0</v>
      </c>
      <c r="P69" s="58">
        <v>0</v>
      </c>
      <c r="Q69" s="58">
        <f>IFERROR(INDEX(怪物属性参数!AD:AD,MATCH(芦花古楼怪物!E69,怪物属性参数!Q:Q,0)),"1303015")</f>
        <v>1303007</v>
      </c>
      <c r="R69" s="15"/>
      <c r="S69" s="58" t="str">
        <f t="shared" ref="S69:S132" si="4">IF(MOD(A69,2)=0,"0",IF(E70="","0",A70))</f>
        <v>0</v>
      </c>
      <c r="T69" s="58">
        <f>IFERROR(INDEX(怪物属性参数!AA:AA,MATCH(芦花古楼怪物!E69,怪物属性参数!Q:Q,0)),"")</f>
        <v>6</v>
      </c>
      <c r="U69" s="58">
        <f>IFERROR(INDEX(怪物属性参数!AB:AB,MATCH(芦花古楼怪物!E69,怪物属性参数!Q:Q,0)),"999")</f>
        <v>999</v>
      </c>
      <c r="V69" s="58">
        <f>IFERROR(INDEX(怪物属性参数!AC:AC,MATCH(芦花古楼怪物!E69,怪物属性参数!Q:Q,0)),"")</f>
        <v>1</v>
      </c>
      <c r="W69" s="58" t="str">
        <f t="shared" ref="W69:W132" si="5">IF(OR(E69=0,E69="")=TRUE,"于禁",E69)</f>
        <v>天使·缇娜</v>
      </c>
    </row>
    <row r="70" spans="1:23" ht="16.5" x14ac:dyDescent="0.2">
      <c r="A70" s="58">
        <f t="shared" ref="A70:A133" si="6">A69+1</f>
        <v>20067</v>
      </c>
      <c r="B70" s="58">
        <v>1</v>
      </c>
      <c r="C70" s="58">
        <f t="shared" si="3"/>
        <v>12</v>
      </c>
      <c r="D70" s="58" t="s">
        <v>39</v>
      </c>
      <c r="E70" s="58" t="str">
        <f>HLOOKUP(D70,芦花古楼!$G:$L,MATCH(B70&amp;C70,芦花古楼!$A:$A,0),FALSE)</f>
        <v>盖文</v>
      </c>
      <c r="F70" s="58">
        <f>INDEX(芦花古楼!D:D,MATCH(芦花古楼怪物!B70&amp;芦花古楼怪物!C70,芦花古楼!A:A,0))</f>
        <v>33</v>
      </c>
      <c r="G70" s="58">
        <f>INDEX(怪物基础属性模板!B:B,MATCH(芦花古楼怪物!$F70,怪物基础属性模板!$A:$A,0))*IFERROR(INDEX(怪物属性参数!R:R,MATCH(芦花古楼怪物!E70,怪物属性参数!Q:Q,0)),1)</f>
        <v>542</v>
      </c>
      <c r="H70" s="58">
        <f>INDEX(怪物基础属性模板!C:C,MATCH(芦花古楼怪物!$F70,怪物基础属性模板!$A:$A,0))*IFERROR(INDEX(怪物属性参数!R:R,MATCH(芦花古楼怪物!E70,怪物属性参数!R:R,0)),1)</f>
        <v>240</v>
      </c>
      <c r="I70" s="58">
        <f>INDEX(怪物基础属性模板!D:D,MATCH(芦花古楼怪物!$F70,怪物基础属性模板!$A:$A,0))*IFERROR(INDEX(怪物属性参数!R:R,MATCH(芦花古楼怪物!E70,怪物属性参数!S:S,0)),1)</f>
        <v>3010</v>
      </c>
      <c r="J70" s="58">
        <v>0</v>
      </c>
      <c r="K70" s="58">
        <v>0</v>
      </c>
      <c r="L70" s="58">
        <v>0</v>
      </c>
      <c r="M70" s="58">
        <v>0</v>
      </c>
      <c r="N70" s="58">
        <v>300</v>
      </c>
      <c r="O70" s="58">
        <v>0</v>
      </c>
      <c r="P70" s="58">
        <v>0</v>
      </c>
      <c r="Q70" s="58" t="str">
        <f>IFERROR(INDEX(怪物属性参数!AD:AD,MATCH(芦花古楼怪物!E70,怪物属性参数!Q:Q,0)),"1303015")</f>
        <v>1301010#1302010</v>
      </c>
      <c r="R70" s="15"/>
      <c r="S70" s="58">
        <f t="shared" si="4"/>
        <v>20068</v>
      </c>
      <c r="T70" s="58">
        <f>IFERROR(INDEX(怪物属性参数!AA:AA,MATCH(芦花古楼怪物!E70,怪物属性参数!Q:Q,0)),"")</f>
        <v>0</v>
      </c>
      <c r="U70" s="58">
        <f>IFERROR(INDEX(怪物属性参数!AB:AB,MATCH(芦花古楼怪物!E70,怪物属性参数!Q:Q,0)),"999")</f>
        <v>999</v>
      </c>
      <c r="V70" s="58">
        <f>IFERROR(INDEX(怪物属性参数!AC:AC,MATCH(芦花古楼怪物!E70,怪物属性参数!Q:Q,0)),"")</f>
        <v>0</v>
      </c>
      <c r="W70" s="58" t="str">
        <f t="shared" si="5"/>
        <v>盖文</v>
      </c>
    </row>
    <row r="71" spans="1:23" ht="16.5" x14ac:dyDescent="0.2">
      <c r="A71" s="58">
        <f t="shared" si="6"/>
        <v>20068</v>
      </c>
      <c r="B71" s="58">
        <v>1</v>
      </c>
      <c r="C71" s="58">
        <f t="shared" si="3"/>
        <v>12</v>
      </c>
      <c r="D71" s="58" t="s">
        <v>36</v>
      </c>
      <c r="E71" s="58" t="str">
        <f>HLOOKUP(D71,芦花古楼!$G:$L,MATCH(B71&amp;C71,芦花古楼!$A:$A,0),FALSE)</f>
        <v>西方龙</v>
      </c>
      <c r="F71" s="58">
        <f>INDEX(芦花古楼!D:D,MATCH(芦花古楼怪物!B71&amp;芦花古楼怪物!C71,芦花古楼!A:A,0))</f>
        <v>33</v>
      </c>
      <c r="G71" s="58">
        <f>INDEX(怪物基础属性模板!B:B,MATCH(芦花古楼怪物!$F71,怪物基础属性模板!$A:$A,0))*IFERROR(INDEX(怪物属性参数!R:R,MATCH(芦花古楼怪物!E71,怪物属性参数!Q:Q,0)),1)</f>
        <v>542</v>
      </c>
      <c r="H71" s="58">
        <f>INDEX(怪物基础属性模板!C:C,MATCH(芦花古楼怪物!$F71,怪物基础属性模板!$A:$A,0))*IFERROR(INDEX(怪物属性参数!R:R,MATCH(芦花古楼怪物!E71,怪物属性参数!R:R,0)),1)</f>
        <v>240</v>
      </c>
      <c r="I71" s="58">
        <f>INDEX(怪物基础属性模板!D:D,MATCH(芦花古楼怪物!$F71,怪物基础属性模板!$A:$A,0))*IFERROR(INDEX(怪物属性参数!R:R,MATCH(芦花古楼怪物!E71,怪物属性参数!S:S,0)),1)</f>
        <v>3010</v>
      </c>
      <c r="J71" s="58">
        <v>0</v>
      </c>
      <c r="K71" s="58">
        <v>0</v>
      </c>
      <c r="L71" s="58">
        <v>0</v>
      </c>
      <c r="M71" s="58">
        <v>0</v>
      </c>
      <c r="N71" s="58">
        <v>300</v>
      </c>
      <c r="O71" s="58">
        <v>0</v>
      </c>
      <c r="P71" s="58">
        <v>0</v>
      </c>
      <c r="Q71" s="58">
        <f>IFERROR(INDEX(怪物属性参数!AD:AD,MATCH(芦花古楼怪物!E71,怪物属性参数!Q:Q,0)),"1303015")</f>
        <v>1303016</v>
      </c>
      <c r="R71" s="15"/>
      <c r="S71" s="58" t="str">
        <f t="shared" si="4"/>
        <v>0</v>
      </c>
      <c r="T71" s="58">
        <f>IFERROR(INDEX(怪物属性参数!AA:AA,MATCH(芦花古楼怪物!E71,怪物属性参数!Q:Q,0)),"")</f>
        <v>4</v>
      </c>
      <c r="U71" s="58">
        <f>IFERROR(INDEX(怪物属性参数!AB:AB,MATCH(芦花古楼怪物!E71,怪物属性参数!Q:Q,0)),"999")</f>
        <v>999</v>
      </c>
      <c r="V71" s="58">
        <f>IFERROR(INDEX(怪物属性参数!AC:AC,MATCH(芦花古楼怪物!E71,怪物属性参数!Q:Q,0)),"")</f>
        <v>2</v>
      </c>
      <c r="W71" s="58" t="str">
        <f t="shared" si="5"/>
        <v>西方龙</v>
      </c>
    </row>
    <row r="72" spans="1:23" ht="16.5" x14ac:dyDescent="0.2">
      <c r="A72" s="58">
        <f t="shared" si="6"/>
        <v>20069</v>
      </c>
      <c r="B72" s="58">
        <v>1</v>
      </c>
      <c r="C72" s="58">
        <f t="shared" si="3"/>
        <v>12</v>
      </c>
      <c r="D72" s="58" t="s">
        <v>40</v>
      </c>
      <c r="E72" s="58" t="str">
        <f>HLOOKUP(D72,芦花古楼!$G:$L,MATCH(B72&amp;C72,芦花古楼!$A:$A,0),FALSE)</f>
        <v>刘羽禅</v>
      </c>
      <c r="F72" s="58">
        <f>INDEX(芦花古楼!D:D,MATCH(芦花古楼怪物!B72&amp;芦花古楼怪物!C72,芦花古楼!A:A,0))</f>
        <v>33</v>
      </c>
      <c r="G72" s="58">
        <f>INDEX(怪物基础属性模板!B:B,MATCH(芦花古楼怪物!$F72,怪物基础属性模板!$A:$A,0))*IFERROR(INDEX(怪物属性参数!R:R,MATCH(芦花古楼怪物!E72,怪物属性参数!Q:Q,0)),1)</f>
        <v>542</v>
      </c>
      <c r="H72" s="58">
        <f>INDEX(怪物基础属性模板!C:C,MATCH(芦花古楼怪物!$F72,怪物基础属性模板!$A:$A,0))*IFERROR(INDEX(怪物属性参数!R:R,MATCH(芦花古楼怪物!E72,怪物属性参数!R:R,0)),1)</f>
        <v>240</v>
      </c>
      <c r="I72" s="58">
        <f>INDEX(怪物基础属性模板!D:D,MATCH(芦花古楼怪物!$F72,怪物基础属性模板!$A:$A,0))*IFERROR(INDEX(怪物属性参数!R:R,MATCH(芦花古楼怪物!E72,怪物属性参数!S:S,0)),1)</f>
        <v>3010</v>
      </c>
      <c r="J72" s="58">
        <v>0</v>
      </c>
      <c r="K72" s="58">
        <v>0</v>
      </c>
      <c r="L72" s="58">
        <v>0</v>
      </c>
      <c r="M72" s="58">
        <v>0</v>
      </c>
      <c r="N72" s="58">
        <v>300</v>
      </c>
      <c r="O72" s="58">
        <v>0</v>
      </c>
      <c r="P72" s="58">
        <v>0</v>
      </c>
      <c r="Q72" s="58" t="str">
        <f>IFERROR(INDEX(怪物属性参数!AD:AD,MATCH(芦花古楼怪物!E72,怪物属性参数!Q:Q,0)),"1303015")</f>
        <v>1301005#1302005</v>
      </c>
      <c r="R72" s="15"/>
      <c r="S72" s="58">
        <f t="shared" si="4"/>
        <v>20070</v>
      </c>
      <c r="T72" s="58">
        <f>IFERROR(INDEX(怪物属性参数!AA:AA,MATCH(芦花古楼怪物!E72,怪物属性参数!Q:Q,0)),"")</f>
        <v>0</v>
      </c>
      <c r="U72" s="58">
        <f>IFERROR(INDEX(怪物属性参数!AB:AB,MATCH(芦花古楼怪物!E72,怪物属性参数!Q:Q,0)),"999")</f>
        <v>999</v>
      </c>
      <c r="V72" s="58">
        <f>IFERROR(INDEX(怪物属性参数!AC:AC,MATCH(芦花古楼怪物!E72,怪物属性参数!Q:Q,0)),"")</f>
        <v>0</v>
      </c>
      <c r="W72" s="58" t="str">
        <f t="shared" si="5"/>
        <v>刘羽禅</v>
      </c>
    </row>
    <row r="73" spans="1:23" ht="16.5" x14ac:dyDescent="0.2">
      <c r="A73" s="58">
        <f t="shared" si="6"/>
        <v>20070</v>
      </c>
      <c r="B73" s="58">
        <v>1</v>
      </c>
      <c r="C73" s="58">
        <f t="shared" si="3"/>
        <v>12</v>
      </c>
      <c r="D73" s="58" t="s">
        <v>37</v>
      </c>
      <c r="E73" s="58" t="str">
        <f>HLOOKUP(D73,芦花古楼!$G:$L,MATCH(B73&amp;C73,芦花古楼!$A:$A,0),FALSE)</f>
        <v>张飞</v>
      </c>
      <c r="F73" s="58">
        <f>INDEX(芦花古楼!D:D,MATCH(芦花古楼怪物!B73&amp;芦花古楼怪物!C73,芦花古楼!A:A,0))</f>
        <v>33</v>
      </c>
      <c r="G73" s="58">
        <f>INDEX(怪物基础属性模板!B:B,MATCH(芦花古楼怪物!$F73,怪物基础属性模板!$A:$A,0))*IFERROR(INDEX(怪物属性参数!R:R,MATCH(芦花古楼怪物!E73,怪物属性参数!Q:Q,0)),1)</f>
        <v>542</v>
      </c>
      <c r="H73" s="58">
        <f>INDEX(怪物基础属性模板!C:C,MATCH(芦花古楼怪物!$F73,怪物基础属性模板!$A:$A,0))*IFERROR(INDEX(怪物属性参数!R:R,MATCH(芦花古楼怪物!E73,怪物属性参数!R:R,0)),1)</f>
        <v>240</v>
      </c>
      <c r="I73" s="58">
        <f>INDEX(怪物基础属性模板!D:D,MATCH(芦花古楼怪物!$F73,怪物基础属性模板!$A:$A,0))*IFERROR(INDEX(怪物属性参数!R:R,MATCH(芦花古楼怪物!E73,怪物属性参数!S:S,0)),1)</f>
        <v>3010</v>
      </c>
      <c r="J73" s="58">
        <v>0</v>
      </c>
      <c r="K73" s="58">
        <v>0</v>
      </c>
      <c r="L73" s="58">
        <v>0</v>
      </c>
      <c r="M73" s="58">
        <v>0</v>
      </c>
      <c r="N73" s="58">
        <v>300</v>
      </c>
      <c r="O73" s="58">
        <v>0</v>
      </c>
      <c r="P73" s="58">
        <v>0</v>
      </c>
      <c r="Q73" s="58">
        <f>IFERROR(INDEX(怪物属性参数!AD:AD,MATCH(芦花古楼怪物!E73,怪物属性参数!Q:Q,0)),"1303015")</f>
        <v>1303011</v>
      </c>
      <c r="R73" s="15"/>
      <c r="S73" s="58" t="str">
        <f t="shared" si="4"/>
        <v>0</v>
      </c>
      <c r="T73" s="58">
        <f>IFERROR(INDEX(怪物属性参数!AA:AA,MATCH(芦花古楼怪物!E73,怪物属性参数!Q:Q,0)),"")</f>
        <v>4</v>
      </c>
      <c r="U73" s="58">
        <f>IFERROR(INDEX(怪物属性参数!AB:AB,MATCH(芦花古楼怪物!E73,怪物属性参数!Q:Q,0)),"999")</f>
        <v>999</v>
      </c>
      <c r="V73" s="58">
        <f>IFERROR(INDEX(怪物属性参数!AC:AC,MATCH(芦花古楼怪物!E73,怪物属性参数!Q:Q,0)),"")</f>
        <v>2</v>
      </c>
      <c r="W73" s="58" t="str">
        <f t="shared" si="5"/>
        <v>张飞</v>
      </c>
    </row>
    <row r="74" spans="1:23" ht="16.5" x14ac:dyDescent="0.2">
      <c r="A74" s="58">
        <f t="shared" si="6"/>
        <v>20071</v>
      </c>
      <c r="B74" s="58">
        <v>1</v>
      </c>
      <c r="C74" s="58">
        <f t="shared" si="3"/>
        <v>12</v>
      </c>
      <c r="D74" s="58" t="s">
        <v>41</v>
      </c>
      <c r="E74" s="58" t="str">
        <f>HLOOKUP(D74,芦花古楼!$G:$L,MATCH(B74&amp;C74,芦花古楼!$A:$A,0),FALSE)</f>
        <v>北落师门</v>
      </c>
      <c r="F74" s="58">
        <f>INDEX(芦花古楼!D:D,MATCH(芦花古楼怪物!B74&amp;芦花古楼怪物!C74,芦花古楼!A:A,0))</f>
        <v>33</v>
      </c>
      <c r="G74" s="58">
        <f>INDEX(怪物基础属性模板!B:B,MATCH(芦花古楼怪物!$F74,怪物基础属性模板!$A:$A,0))*IFERROR(INDEX(怪物属性参数!R:R,MATCH(芦花古楼怪物!E74,怪物属性参数!Q:Q,0)),1)</f>
        <v>542</v>
      </c>
      <c r="H74" s="58">
        <f>INDEX(怪物基础属性模板!C:C,MATCH(芦花古楼怪物!$F74,怪物基础属性模板!$A:$A,0))*IFERROR(INDEX(怪物属性参数!R:R,MATCH(芦花古楼怪物!E74,怪物属性参数!R:R,0)),1)</f>
        <v>240</v>
      </c>
      <c r="I74" s="58">
        <f>INDEX(怪物基础属性模板!D:D,MATCH(芦花古楼怪物!$F74,怪物基础属性模板!$A:$A,0))*IFERROR(INDEX(怪物属性参数!R:R,MATCH(芦花古楼怪物!E74,怪物属性参数!S:S,0)),1)</f>
        <v>3010</v>
      </c>
      <c r="J74" s="58">
        <v>0</v>
      </c>
      <c r="K74" s="58">
        <v>0</v>
      </c>
      <c r="L74" s="58">
        <v>0</v>
      </c>
      <c r="M74" s="58">
        <v>0</v>
      </c>
      <c r="N74" s="58">
        <v>300</v>
      </c>
      <c r="O74" s="58">
        <v>0</v>
      </c>
      <c r="P74" s="58">
        <v>0</v>
      </c>
      <c r="Q74" s="58" t="str">
        <f>IFERROR(INDEX(怪物属性参数!AD:AD,MATCH(芦花古楼怪物!E74,怪物属性参数!Q:Q,0)),"1303015")</f>
        <v>1301009#1302009</v>
      </c>
      <c r="R74" s="15"/>
      <c r="S74" s="58">
        <f t="shared" si="4"/>
        <v>20072</v>
      </c>
      <c r="T74" s="58">
        <f>IFERROR(INDEX(怪物属性参数!AA:AA,MATCH(芦花古楼怪物!E74,怪物属性参数!Q:Q,0)),"")</f>
        <v>0</v>
      </c>
      <c r="U74" s="58">
        <f>IFERROR(INDEX(怪物属性参数!AB:AB,MATCH(芦花古楼怪物!E74,怪物属性参数!Q:Q,0)),"999")</f>
        <v>999</v>
      </c>
      <c r="V74" s="58">
        <f>IFERROR(INDEX(怪物属性参数!AC:AC,MATCH(芦花古楼怪物!E74,怪物属性参数!Q:Q,0)),"")</f>
        <v>0</v>
      </c>
      <c r="W74" s="58" t="str">
        <f t="shared" si="5"/>
        <v>北落师门</v>
      </c>
    </row>
    <row r="75" spans="1:23" ht="16.5" x14ac:dyDescent="0.2">
      <c r="A75" s="58">
        <f t="shared" si="6"/>
        <v>20072</v>
      </c>
      <c r="B75" s="58">
        <v>1</v>
      </c>
      <c r="C75" s="58">
        <f t="shared" ref="C75:C138" si="7">C69+1</f>
        <v>12</v>
      </c>
      <c r="D75" s="58" t="s">
        <v>38</v>
      </c>
      <c r="E75" s="58" t="str">
        <f>HLOOKUP(D75,芦花古楼!$G:$L,MATCH(B75&amp;C75,芦花古楼!$A:$A,0),FALSE)</f>
        <v>石灵明</v>
      </c>
      <c r="F75" s="58">
        <f>INDEX(芦花古楼!D:D,MATCH(芦花古楼怪物!B75&amp;芦花古楼怪物!C75,芦花古楼!A:A,0))</f>
        <v>33</v>
      </c>
      <c r="G75" s="58">
        <f>INDEX(怪物基础属性模板!B:B,MATCH(芦花古楼怪物!$F75,怪物基础属性模板!$A:$A,0))*IFERROR(INDEX(怪物属性参数!R:R,MATCH(芦花古楼怪物!E75,怪物属性参数!Q:Q,0)),1)</f>
        <v>542</v>
      </c>
      <c r="H75" s="58">
        <f>INDEX(怪物基础属性模板!C:C,MATCH(芦花古楼怪物!$F75,怪物基础属性模板!$A:$A,0))*IFERROR(INDEX(怪物属性参数!R:R,MATCH(芦花古楼怪物!E75,怪物属性参数!R:R,0)),1)</f>
        <v>240</v>
      </c>
      <c r="I75" s="58">
        <f>INDEX(怪物基础属性模板!D:D,MATCH(芦花古楼怪物!$F75,怪物基础属性模板!$A:$A,0))*IFERROR(INDEX(怪物属性参数!R:R,MATCH(芦花古楼怪物!E75,怪物属性参数!S:S,0)),1)</f>
        <v>3010</v>
      </c>
      <c r="J75" s="58">
        <v>0</v>
      </c>
      <c r="K75" s="58">
        <v>0</v>
      </c>
      <c r="L75" s="58">
        <v>0</v>
      </c>
      <c r="M75" s="58">
        <v>0</v>
      </c>
      <c r="N75" s="58">
        <v>300</v>
      </c>
      <c r="O75" s="58">
        <v>0</v>
      </c>
      <c r="P75" s="58">
        <v>0</v>
      </c>
      <c r="Q75" s="58">
        <f>IFERROR(INDEX(怪物属性参数!AD:AD,MATCH(芦花古楼怪物!E75,怪物属性参数!Q:Q,0)),"1303015")</f>
        <v>1303014</v>
      </c>
      <c r="R75" s="15"/>
      <c r="S75" s="58" t="str">
        <f t="shared" si="4"/>
        <v>0</v>
      </c>
      <c r="T75" s="58">
        <f>IFERROR(INDEX(怪物属性参数!AA:AA,MATCH(芦花古楼怪物!E75,怪物属性参数!Q:Q,0)),"")</f>
        <v>4</v>
      </c>
      <c r="U75" s="58">
        <f>IFERROR(INDEX(怪物属性参数!AB:AB,MATCH(芦花古楼怪物!E75,怪物属性参数!Q:Q,0)),"999")</f>
        <v>999</v>
      </c>
      <c r="V75" s="58">
        <f>IFERROR(INDEX(怪物属性参数!AC:AC,MATCH(芦花古楼怪物!E75,怪物属性参数!Q:Q,0)),"")</f>
        <v>1</v>
      </c>
      <c r="W75" s="58" t="str">
        <f t="shared" si="5"/>
        <v>石灵明</v>
      </c>
    </row>
    <row r="76" spans="1:23" ht="16.5" x14ac:dyDescent="0.2">
      <c r="A76" s="58">
        <f t="shared" si="6"/>
        <v>20073</v>
      </c>
      <c r="B76" s="58">
        <v>1</v>
      </c>
      <c r="C76" s="58">
        <f t="shared" si="7"/>
        <v>13</v>
      </c>
      <c r="D76" s="58" t="s">
        <v>39</v>
      </c>
      <c r="E76" s="58" t="str">
        <f>HLOOKUP(D76,芦花古楼!$G:$L,MATCH(B76&amp;C76,芦花古楼!$A:$A,0),FALSE)</f>
        <v>盖文</v>
      </c>
      <c r="F76" s="58">
        <f>INDEX(芦花古楼!D:D,MATCH(芦花古楼怪物!B76&amp;芦花古楼怪物!C76,芦花古楼!A:A,0))</f>
        <v>35</v>
      </c>
      <c r="G76" s="58">
        <f>INDEX(怪物基础属性模板!B:B,MATCH(芦花古楼怪物!$F76,怪物基础属性模板!$A:$A,0))*IFERROR(INDEX(怪物属性参数!R:R,MATCH(芦花古楼怪物!E76,怪物属性参数!Q:Q,0)),1)</f>
        <v>582</v>
      </c>
      <c r="H76" s="58">
        <f>INDEX(怪物基础属性模板!C:C,MATCH(芦花古楼怪物!$F76,怪物基础属性模板!$A:$A,0))*IFERROR(INDEX(怪物属性参数!R:R,MATCH(芦花古楼怪物!E76,怪物属性参数!R:R,0)),1)</f>
        <v>260</v>
      </c>
      <c r="I76" s="58">
        <f>INDEX(怪物基础属性模板!D:D,MATCH(芦花古楼怪物!$F76,怪物基础属性模板!$A:$A,0))*IFERROR(INDEX(怪物属性参数!R:R,MATCH(芦花古楼怪物!E76,怪物属性参数!S:S,0)),1)</f>
        <v>3210</v>
      </c>
      <c r="J76" s="58">
        <v>0</v>
      </c>
      <c r="K76" s="58">
        <v>0</v>
      </c>
      <c r="L76" s="58">
        <v>0</v>
      </c>
      <c r="M76" s="58">
        <v>0</v>
      </c>
      <c r="N76" s="58">
        <v>300</v>
      </c>
      <c r="O76" s="58">
        <v>0</v>
      </c>
      <c r="P76" s="58">
        <v>0</v>
      </c>
      <c r="Q76" s="58" t="str">
        <f>IFERROR(INDEX(怪物属性参数!AD:AD,MATCH(芦花古楼怪物!E76,怪物属性参数!Q:Q,0)),"1303015")</f>
        <v>1301010#1302010</v>
      </c>
      <c r="R76" s="15"/>
      <c r="S76" s="58">
        <f t="shared" si="4"/>
        <v>20074</v>
      </c>
      <c r="T76" s="58">
        <f>IFERROR(INDEX(怪物属性参数!AA:AA,MATCH(芦花古楼怪物!E76,怪物属性参数!Q:Q,0)),"")</f>
        <v>0</v>
      </c>
      <c r="U76" s="58">
        <f>IFERROR(INDEX(怪物属性参数!AB:AB,MATCH(芦花古楼怪物!E76,怪物属性参数!Q:Q,0)),"999")</f>
        <v>999</v>
      </c>
      <c r="V76" s="58">
        <f>IFERROR(INDEX(怪物属性参数!AC:AC,MATCH(芦花古楼怪物!E76,怪物属性参数!Q:Q,0)),"")</f>
        <v>0</v>
      </c>
      <c r="W76" s="58" t="str">
        <f t="shared" si="5"/>
        <v>盖文</v>
      </c>
    </row>
    <row r="77" spans="1:23" ht="16.5" x14ac:dyDescent="0.2">
      <c r="A77" s="58">
        <f t="shared" si="6"/>
        <v>20074</v>
      </c>
      <c r="B77" s="58">
        <v>1</v>
      </c>
      <c r="C77" s="58">
        <f t="shared" si="7"/>
        <v>13</v>
      </c>
      <c r="D77" s="58" t="s">
        <v>36</v>
      </c>
      <c r="E77" s="58" t="str">
        <f>HLOOKUP(D77,芦花古楼!$G:$L,MATCH(B77&amp;C77,芦花古楼!$A:$A,0),FALSE)</f>
        <v>西方龙</v>
      </c>
      <c r="F77" s="58">
        <f>INDEX(芦花古楼!D:D,MATCH(芦花古楼怪物!B77&amp;芦花古楼怪物!C77,芦花古楼!A:A,0))</f>
        <v>35</v>
      </c>
      <c r="G77" s="58">
        <f>INDEX(怪物基础属性模板!B:B,MATCH(芦花古楼怪物!$F77,怪物基础属性模板!$A:$A,0))*IFERROR(INDEX(怪物属性参数!R:R,MATCH(芦花古楼怪物!E77,怪物属性参数!Q:Q,0)),1)</f>
        <v>582</v>
      </c>
      <c r="H77" s="58">
        <f>INDEX(怪物基础属性模板!C:C,MATCH(芦花古楼怪物!$F77,怪物基础属性模板!$A:$A,0))*IFERROR(INDEX(怪物属性参数!R:R,MATCH(芦花古楼怪物!E77,怪物属性参数!R:R,0)),1)</f>
        <v>260</v>
      </c>
      <c r="I77" s="58">
        <f>INDEX(怪物基础属性模板!D:D,MATCH(芦花古楼怪物!$F77,怪物基础属性模板!$A:$A,0))*IFERROR(INDEX(怪物属性参数!R:R,MATCH(芦花古楼怪物!E77,怪物属性参数!S:S,0)),1)</f>
        <v>3210</v>
      </c>
      <c r="J77" s="58">
        <v>0</v>
      </c>
      <c r="K77" s="58">
        <v>0</v>
      </c>
      <c r="L77" s="58">
        <v>0</v>
      </c>
      <c r="M77" s="58">
        <v>0</v>
      </c>
      <c r="N77" s="58">
        <v>300</v>
      </c>
      <c r="O77" s="58">
        <v>0</v>
      </c>
      <c r="P77" s="58">
        <v>0</v>
      </c>
      <c r="Q77" s="58">
        <f>IFERROR(INDEX(怪物属性参数!AD:AD,MATCH(芦花古楼怪物!E77,怪物属性参数!Q:Q,0)),"1303015")</f>
        <v>1303016</v>
      </c>
      <c r="R77" s="15"/>
      <c r="S77" s="58" t="str">
        <f t="shared" si="4"/>
        <v>0</v>
      </c>
      <c r="T77" s="58">
        <f>IFERROR(INDEX(怪物属性参数!AA:AA,MATCH(芦花古楼怪物!E77,怪物属性参数!Q:Q,0)),"")</f>
        <v>4</v>
      </c>
      <c r="U77" s="58">
        <f>IFERROR(INDEX(怪物属性参数!AB:AB,MATCH(芦花古楼怪物!E77,怪物属性参数!Q:Q,0)),"999")</f>
        <v>999</v>
      </c>
      <c r="V77" s="58">
        <f>IFERROR(INDEX(怪物属性参数!AC:AC,MATCH(芦花古楼怪物!E77,怪物属性参数!Q:Q,0)),"")</f>
        <v>2</v>
      </c>
      <c r="W77" s="58" t="str">
        <f t="shared" si="5"/>
        <v>西方龙</v>
      </c>
    </row>
    <row r="78" spans="1:23" ht="16.5" x14ac:dyDescent="0.2">
      <c r="A78" s="58">
        <f t="shared" si="6"/>
        <v>20075</v>
      </c>
      <c r="B78" s="58">
        <v>1</v>
      </c>
      <c r="C78" s="58">
        <f t="shared" si="7"/>
        <v>13</v>
      </c>
      <c r="D78" s="58" t="s">
        <v>40</v>
      </c>
      <c r="E78" s="58" t="str">
        <f>HLOOKUP(D78,芦花古楼!$G:$L,MATCH(B78&amp;C78,芦花古楼!$A:$A,0),FALSE)</f>
        <v>刘羽禅</v>
      </c>
      <c r="F78" s="58">
        <f>INDEX(芦花古楼!D:D,MATCH(芦花古楼怪物!B78&amp;芦花古楼怪物!C78,芦花古楼!A:A,0))</f>
        <v>35</v>
      </c>
      <c r="G78" s="58">
        <f>INDEX(怪物基础属性模板!B:B,MATCH(芦花古楼怪物!$F78,怪物基础属性模板!$A:$A,0))*IFERROR(INDEX(怪物属性参数!R:R,MATCH(芦花古楼怪物!E78,怪物属性参数!Q:Q,0)),1)</f>
        <v>582</v>
      </c>
      <c r="H78" s="58">
        <f>INDEX(怪物基础属性模板!C:C,MATCH(芦花古楼怪物!$F78,怪物基础属性模板!$A:$A,0))*IFERROR(INDEX(怪物属性参数!R:R,MATCH(芦花古楼怪物!E78,怪物属性参数!R:R,0)),1)</f>
        <v>260</v>
      </c>
      <c r="I78" s="58">
        <f>INDEX(怪物基础属性模板!D:D,MATCH(芦花古楼怪物!$F78,怪物基础属性模板!$A:$A,0))*IFERROR(INDEX(怪物属性参数!R:R,MATCH(芦花古楼怪物!E78,怪物属性参数!S:S,0)),1)</f>
        <v>3210</v>
      </c>
      <c r="J78" s="58">
        <v>0</v>
      </c>
      <c r="K78" s="58">
        <v>0</v>
      </c>
      <c r="L78" s="58">
        <v>0</v>
      </c>
      <c r="M78" s="58">
        <v>0</v>
      </c>
      <c r="N78" s="58">
        <v>300</v>
      </c>
      <c r="O78" s="58">
        <v>0</v>
      </c>
      <c r="P78" s="58">
        <v>0</v>
      </c>
      <c r="Q78" s="58" t="str">
        <f>IFERROR(INDEX(怪物属性参数!AD:AD,MATCH(芦花古楼怪物!E78,怪物属性参数!Q:Q,0)),"1303015")</f>
        <v>1301005#1302005</v>
      </c>
      <c r="R78" s="15"/>
      <c r="S78" s="58">
        <f t="shared" si="4"/>
        <v>20076</v>
      </c>
      <c r="T78" s="58">
        <f>IFERROR(INDEX(怪物属性参数!AA:AA,MATCH(芦花古楼怪物!E78,怪物属性参数!Q:Q,0)),"")</f>
        <v>0</v>
      </c>
      <c r="U78" s="58">
        <f>IFERROR(INDEX(怪物属性参数!AB:AB,MATCH(芦花古楼怪物!E78,怪物属性参数!Q:Q,0)),"999")</f>
        <v>999</v>
      </c>
      <c r="V78" s="58">
        <f>IFERROR(INDEX(怪物属性参数!AC:AC,MATCH(芦花古楼怪物!E78,怪物属性参数!Q:Q,0)),"")</f>
        <v>0</v>
      </c>
      <c r="W78" s="58" t="str">
        <f t="shared" si="5"/>
        <v>刘羽禅</v>
      </c>
    </row>
    <row r="79" spans="1:23" ht="16.5" x14ac:dyDescent="0.2">
      <c r="A79" s="58">
        <f t="shared" si="6"/>
        <v>20076</v>
      </c>
      <c r="B79" s="58">
        <v>1</v>
      </c>
      <c r="C79" s="58">
        <f t="shared" si="7"/>
        <v>13</v>
      </c>
      <c r="D79" s="58" t="s">
        <v>37</v>
      </c>
      <c r="E79" s="58" t="str">
        <f>HLOOKUP(D79,芦花古楼!$G:$L,MATCH(B79&amp;C79,芦花古楼!$A:$A,0),FALSE)</f>
        <v>张飞</v>
      </c>
      <c r="F79" s="58">
        <f>INDEX(芦花古楼!D:D,MATCH(芦花古楼怪物!B79&amp;芦花古楼怪物!C79,芦花古楼!A:A,0))</f>
        <v>35</v>
      </c>
      <c r="G79" s="58">
        <f>INDEX(怪物基础属性模板!B:B,MATCH(芦花古楼怪物!$F79,怪物基础属性模板!$A:$A,0))*IFERROR(INDEX(怪物属性参数!R:R,MATCH(芦花古楼怪物!E79,怪物属性参数!Q:Q,0)),1)</f>
        <v>582</v>
      </c>
      <c r="H79" s="58">
        <f>INDEX(怪物基础属性模板!C:C,MATCH(芦花古楼怪物!$F79,怪物基础属性模板!$A:$A,0))*IFERROR(INDEX(怪物属性参数!R:R,MATCH(芦花古楼怪物!E79,怪物属性参数!R:R,0)),1)</f>
        <v>260</v>
      </c>
      <c r="I79" s="58">
        <f>INDEX(怪物基础属性模板!D:D,MATCH(芦花古楼怪物!$F79,怪物基础属性模板!$A:$A,0))*IFERROR(INDEX(怪物属性参数!R:R,MATCH(芦花古楼怪物!E79,怪物属性参数!S:S,0)),1)</f>
        <v>3210</v>
      </c>
      <c r="J79" s="58">
        <v>0</v>
      </c>
      <c r="K79" s="58">
        <v>0</v>
      </c>
      <c r="L79" s="58">
        <v>0</v>
      </c>
      <c r="M79" s="58">
        <v>0</v>
      </c>
      <c r="N79" s="58">
        <v>300</v>
      </c>
      <c r="O79" s="58">
        <v>0</v>
      </c>
      <c r="P79" s="58">
        <v>0</v>
      </c>
      <c r="Q79" s="58">
        <f>IFERROR(INDEX(怪物属性参数!AD:AD,MATCH(芦花古楼怪物!E79,怪物属性参数!Q:Q,0)),"1303015")</f>
        <v>1303011</v>
      </c>
      <c r="R79" s="15"/>
      <c r="S79" s="58" t="str">
        <f t="shared" si="4"/>
        <v>0</v>
      </c>
      <c r="T79" s="58">
        <f>IFERROR(INDEX(怪物属性参数!AA:AA,MATCH(芦花古楼怪物!E79,怪物属性参数!Q:Q,0)),"")</f>
        <v>4</v>
      </c>
      <c r="U79" s="58">
        <f>IFERROR(INDEX(怪物属性参数!AB:AB,MATCH(芦花古楼怪物!E79,怪物属性参数!Q:Q,0)),"999")</f>
        <v>999</v>
      </c>
      <c r="V79" s="58">
        <f>IFERROR(INDEX(怪物属性参数!AC:AC,MATCH(芦花古楼怪物!E79,怪物属性参数!Q:Q,0)),"")</f>
        <v>2</v>
      </c>
      <c r="W79" s="58" t="str">
        <f t="shared" si="5"/>
        <v>张飞</v>
      </c>
    </row>
    <row r="80" spans="1:23" ht="16.5" x14ac:dyDescent="0.2">
      <c r="A80" s="58">
        <f t="shared" si="6"/>
        <v>20077</v>
      </c>
      <c r="B80" s="58">
        <v>1</v>
      </c>
      <c r="C80" s="58">
        <f t="shared" si="7"/>
        <v>13</v>
      </c>
      <c r="D80" s="58" t="s">
        <v>41</v>
      </c>
      <c r="E80" s="58" t="str">
        <f>HLOOKUP(D80,芦花古楼!$G:$L,MATCH(B80&amp;C80,芦花古楼!$A:$A,0),FALSE)</f>
        <v>常服曹焱兵</v>
      </c>
      <c r="F80" s="58">
        <f>INDEX(芦花古楼!D:D,MATCH(芦花古楼怪物!B80&amp;芦花古楼怪物!C80,芦花古楼!A:A,0))</f>
        <v>35</v>
      </c>
      <c r="G80" s="58">
        <f>INDEX(怪物基础属性模板!B:B,MATCH(芦花古楼怪物!$F80,怪物基础属性模板!$A:$A,0))*IFERROR(INDEX(怪物属性参数!R:R,MATCH(芦花古楼怪物!E80,怪物属性参数!Q:Q,0)),1)</f>
        <v>582</v>
      </c>
      <c r="H80" s="58">
        <f>INDEX(怪物基础属性模板!C:C,MATCH(芦花古楼怪物!$F80,怪物基础属性模板!$A:$A,0))*IFERROR(INDEX(怪物属性参数!R:R,MATCH(芦花古楼怪物!E80,怪物属性参数!R:R,0)),1)</f>
        <v>260</v>
      </c>
      <c r="I80" s="58">
        <f>INDEX(怪物基础属性模板!D:D,MATCH(芦花古楼怪物!$F80,怪物基础属性模板!$A:$A,0))*IFERROR(INDEX(怪物属性参数!R:R,MATCH(芦花古楼怪物!E80,怪物属性参数!S:S,0)),1)</f>
        <v>3210</v>
      </c>
      <c r="J80" s="58">
        <v>0</v>
      </c>
      <c r="K80" s="58">
        <v>0</v>
      </c>
      <c r="L80" s="58">
        <v>0</v>
      </c>
      <c r="M80" s="58">
        <v>0</v>
      </c>
      <c r="N80" s="58">
        <v>300</v>
      </c>
      <c r="O80" s="58">
        <v>0</v>
      </c>
      <c r="P80" s="58">
        <v>0</v>
      </c>
      <c r="Q80" s="58" t="str">
        <f>IFERROR(INDEX(怪物属性参数!AD:AD,MATCH(芦花古楼怪物!E80,怪物属性参数!Q:Q,0)),"1303015")</f>
        <v>1301001#1302001</v>
      </c>
      <c r="R80" s="15"/>
      <c r="S80" s="58">
        <f t="shared" si="4"/>
        <v>20078</v>
      </c>
      <c r="T80" s="58">
        <f>IFERROR(INDEX(怪物属性参数!AA:AA,MATCH(芦花古楼怪物!E80,怪物属性参数!Q:Q,0)),"")</f>
        <v>0</v>
      </c>
      <c r="U80" s="58">
        <f>IFERROR(INDEX(怪物属性参数!AB:AB,MATCH(芦花古楼怪物!E80,怪物属性参数!Q:Q,0)),"999")</f>
        <v>999</v>
      </c>
      <c r="V80" s="58">
        <f>IFERROR(INDEX(怪物属性参数!AC:AC,MATCH(芦花古楼怪物!E80,怪物属性参数!Q:Q,0)),"")</f>
        <v>0</v>
      </c>
      <c r="W80" s="58" t="str">
        <f t="shared" si="5"/>
        <v>常服曹焱兵</v>
      </c>
    </row>
    <row r="81" spans="1:23" ht="16.5" x14ac:dyDescent="0.2">
      <c r="A81" s="58">
        <f t="shared" si="6"/>
        <v>20078</v>
      </c>
      <c r="B81" s="58">
        <v>1</v>
      </c>
      <c r="C81" s="58">
        <f t="shared" si="7"/>
        <v>13</v>
      </c>
      <c r="D81" s="58" t="s">
        <v>38</v>
      </c>
      <c r="E81" s="58" t="str">
        <f>HLOOKUP(D81,芦花古楼!$G:$L,MATCH(B81&amp;C81,芦花古楼!$A:$A,0),FALSE)</f>
        <v>许褚</v>
      </c>
      <c r="F81" s="58">
        <f>INDEX(芦花古楼!D:D,MATCH(芦花古楼怪物!B81&amp;芦花古楼怪物!C81,芦花古楼!A:A,0))</f>
        <v>35</v>
      </c>
      <c r="G81" s="58">
        <f>INDEX(怪物基础属性模板!B:B,MATCH(芦花古楼怪物!$F81,怪物基础属性模板!$A:$A,0))*IFERROR(INDEX(怪物属性参数!R:R,MATCH(芦花古楼怪物!E81,怪物属性参数!Q:Q,0)),1)</f>
        <v>582</v>
      </c>
      <c r="H81" s="58">
        <f>INDEX(怪物基础属性模板!C:C,MATCH(芦花古楼怪物!$F81,怪物基础属性模板!$A:$A,0))*IFERROR(INDEX(怪物属性参数!R:R,MATCH(芦花古楼怪物!E81,怪物属性参数!R:R,0)),1)</f>
        <v>260</v>
      </c>
      <c r="I81" s="58">
        <f>INDEX(怪物基础属性模板!D:D,MATCH(芦花古楼怪物!$F81,怪物基础属性模板!$A:$A,0))*IFERROR(INDEX(怪物属性参数!R:R,MATCH(芦花古楼怪物!E81,怪物属性参数!S:S,0)),1)</f>
        <v>3210</v>
      </c>
      <c r="J81" s="58">
        <v>0</v>
      </c>
      <c r="K81" s="58">
        <v>0</v>
      </c>
      <c r="L81" s="58">
        <v>0</v>
      </c>
      <c r="M81" s="58">
        <v>0</v>
      </c>
      <c r="N81" s="58">
        <v>300</v>
      </c>
      <c r="O81" s="58">
        <v>0</v>
      </c>
      <c r="P81" s="58">
        <v>0</v>
      </c>
      <c r="Q81" s="58">
        <f>IFERROR(INDEX(怪物属性参数!AD:AD,MATCH(芦花古楼怪物!E81,怪物属性参数!Q:Q,0)),"1303015")</f>
        <v>1303002</v>
      </c>
      <c r="R81" s="15"/>
      <c r="S81" s="58" t="str">
        <f t="shared" si="4"/>
        <v>0</v>
      </c>
      <c r="T81" s="58">
        <f>IFERROR(INDEX(怪物属性参数!AA:AA,MATCH(芦花古楼怪物!E81,怪物属性参数!Q:Q,0)),"")</f>
        <v>4</v>
      </c>
      <c r="U81" s="58">
        <f>IFERROR(INDEX(怪物属性参数!AB:AB,MATCH(芦花古楼怪物!E81,怪物属性参数!Q:Q,0)),"999")</f>
        <v>999</v>
      </c>
      <c r="V81" s="58">
        <f>IFERROR(INDEX(怪物属性参数!AC:AC,MATCH(芦花古楼怪物!E81,怪物属性参数!Q:Q,0)),"")</f>
        <v>1</v>
      </c>
      <c r="W81" s="58" t="str">
        <f t="shared" si="5"/>
        <v>许褚</v>
      </c>
    </row>
    <row r="82" spans="1:23" ht="16.5" x14ac:dyDescent="0.2">
      <c r="A82" s="58">
        <f t="shared" si="6"/>
        <v>20079</v>
      </c>
      <c r="B82" s="58">
        <v>1</v>
      </c>
      <c r="C82" s="58">
        <f t="shared" si="7"/>
        <v>14</v>
      </c>
      <c r="D82" s="58" t="s">
        <v>39</v>
      </c>
      <c r="E82" s="58" t="str">
        <f>HLOOKUP(D82,芦花古楼!$G:$L,MATCH(B82&amp;C82,芦花古楼!$A:$A,0),FALSE)</f>
        <v>盖文</v>
      </c>
      <c r="F82" s="58">
        <f>INDEX(芦花古楼!D:D,MATCH(芦花古楼怪物!B82&amp;芦花古楼怪物!C82,芦花古楼!A:A,0))</f>
        <v>37</v>
      </c>
      <c r="G82" s="58">
        <f>INDEX(怪物基础属性模板!B:B,MATCH(芦花古楼怪物!$F82,怪物基础属性模板!$A:$A,0))*IFERROR(INDEX(怪物属性参数!R:R,MATCH(芦花古楼怪物!E82,怪物属性参数!Q:Q,0)),1)</f>
        <v>707</v>
      </c>
      <c r="H82" s="58">
        <f>INDEX(怪物基础属性模板!C:C,MATCH(芦花古楼怪物!$F82,怪物基础属性模板!$A:$A,0))*IFERROR(INDEX(怪物属性参数!R:R,MATCH(芦花古楼怪物!E82,怪物属性参数!R:R,0)),1)</f>
        <v>312</v>
      </c>
      <c r="I82" s="58">
        <f>INDEX(怪物基础属性模板!D:D,MATCH(芦花古楼怪物!$F82,怪物基础属性模板!$A:$A,0))*IFERROR(INDEX(怪物属性参数!R:R,MATCH(芦花古楼怪物!E82,怪物属性参数!S:S,0)),1)</f>
        <v>3935</v>
      </c>
      <c r="J82" s="58">
        <v>0</v>
      </c>
      <c r="K82" s="58">
        <v>0</v>
      </c>
      <c r="L82" s="58">
        <v>0</v>
      </c>
      <c r="M82" s="58">
        <v>0</v>
      </c>
      <c r="N82" s="58">
        <v>300</v>
      </c>
      <c r="O82" s="58">
        <v>0</v>
      </c>
      <c r="P82" s="58">
        <v>0</v>
      </c>
      <c r="Q82" s="58" t="str">
        <f>IFERROR(INDEX(怪物属性参数!AD:AD,MATCH(芦花古楼怪物!E82,怪物属性参数!Q:Q,0)),"1303015")</f>
        <v>1301010#1302010</v>
      </c>
      <c r="R82" s="15"/>
      <c r="S82" s="58">
        <f t="shared" si="4"/>
        <v>20080</v>
      </c>
      <c r="T82" s="58">
        <f>IFERROR(INDEX(怪物属性参数!AA:AA,MATCH(芦花古楼怪物!E82,怪物属性参数!Q:Q,0)),"")</f>
        <v>0</v>
      </c>
      <c r="U82" s="58">
        <f>IFERROR(INDEX(怪物属性参数!AB:AB,MATCH(芦花古楼怪物!E82,怪物属性参数!Q:Q,0)),"999")</f>
        <v>999</v>
      </c>
      <c r="V82" s="58">
        <f>IFERROR(INDEX(怪物属性参数!AC:AC,MATCH(芦花古楼怪物!E82,怪物属性参数!Q:Q,0)),"")</f>
        <v>0</v>
      </c>
      <c r="W82" s="58" t="str">
        <f t="shared" si="5"/>
        <v>盖文</v>
      </c>
    </row>
    <row r="83" spans="1:23" ht="16.5" x14ac:dyDescent="0.2">
      <c r="A83" s="58">
        <f t="shared" si="6"/>
        <v>20080</v>
      </c>
      <c r="B83" s="58">
        <v>1</v>
      </c>
      <c r="C83" s="58">
        <f t="shared" si="7"/>
        <v>14</v>
      </c>
      <c r="D83" s="58" t="s">
        <v>36</v>
      </c>
      <c r="E83" s="58" t="str">
        <f>HLOOKUP(D83,芦花古楼!$G:$L,MATCH(B83&amp;C83,芦花古楼!$A:$A,0),FALSE)</f>
        <v>西方龙</v>
      </c>
      <c r="F83" s="58">
        <f>INDEX(芦花古楼!D:D,MATCH(芦花古楼怪物!B83&amp;芦花古楼怪物!C83,芦花古楼!A:A,0))</f>
        <v>37</v>
      </c>
      <c r="G83" s="58">
        <f>INDEX(怪物基础属性模板!B:B,MATCH(芦花古楼怪物!$F83,怪物基础属性模板!$A:$A,0))*IFERROR(INDEX(怪物属性参数!R:R,MATCH(芦花古楼怪物!E83,怪物属性参数!Q:Q,0)),1)</f>
        <v>707</v>
      </c>
      <c r="H83" s="58">
        <f>INDEX(怪物基础属性模板!C:C,MATCH(芦花古楼怪物!$F83,怪物基础属性模板!$A:$A,0))*IFERROR(INDEX(怪物属性参数!R:R,MATCH(芦花古楼怪物!E83,怪物属性参数!R:R,0)),1)</f>
        <v>312</v>
      </c>
      <c r="I83" s="58">
        <f>INDEX(怪物基础属性模板!D:D,MATCH(芦花古楼怪物!$F83,怪物基础属性模板!$A:$A,0))*IFERROR(INDEX(怪物属性参数!R:R,MATCH(芦花古楼怪物!E83,怪物属性参数!S:S,0)),1)</f>
        <v>3935</v>
      </c>
      <c r="J83" s="58">
        <v>0</v>
      </c>
      <c r="K83" s="58">
        <v>0</v>
      </c>
      <c r="L83" s="58">
        <v>0</v>
      </c>
      <c r="M83" s="58">
        <v>0</v>
      </c>
      <c r="N83" s="58">
        <v>300</v>
      </c>
      <c r="O83" s="58">
        <v>0</v>
      </c>
      <c r="P83" s="58">
        <v>0</v>
      </c>
      <c r="Q83" s="58">
        <f>IFERROR(INDEX(怪物属性参数!AD:AD,MATCH(芦花古楼怪物!E83,怪物属性参数!Q:Q,0)),"1303015")</f>
        <v>1303016</v>
      </c>
      <c r="R83" s="15"/>
      <c r="S83" s="58" t="str">
        <f t="shared" si="4"/>
        <v>0</v>
      </c>
      <c r="T83" s="58">
        <f>IFERROR(INDEX(怪物属性参数!AA:AA,MATCH(芦花古楼怪物!E83,怪物属性参数!Q:Q,0)),"")</f>
        <v>4</v>
      </c>
      <c r="U83" s="58">
        <f>IFERROR(INDEX(怪物属性参数!AB:AB,MATCH(芦花古楼怪物!E83,怪物属性参数!Q:Q,0)),"999")</f>
        <v>999</v>
      </c>
      <c r="V83" s="58">
        <f>IFERROR(INDEX(怪物属性参数!AC:AC,MATCH(芦花古楼怪物!E83,怪物属性参数!Q:Q,0)),"")</f>
        <v>2</v>
      </c>
      <c r="W83" s="58" t="str">
        <f t="shared" si="5"/>
        <v>西方龙</v>
      </c>
    </row>
    <row r="84" spans="1:23" ht="16.5" x14ac:dyDescent="0.2">
      <c r="A84" s="58">
        <f t="shared" si="6"/>
        <v>20081</v>
      </c>
      <c r="B84" s="58">
        <v>1</v>
      </c>
      <c r="C84" s="58">
        <f t="shared" si="7"/>
        <v>14</v>
      </c>
      <c r="D84" s="58" t="s">
        <v>40</v>
      </c>
      <c r="E84" s="58" t="str">
        <f>HLOOKUP(D84,芦花古楼!$G:$L,MATCH(B84&amp;C84,芦花古楼!$A:$A,0),FALSE)</f>
        <v>刘羽禅</v>
      </c>
      <c r="F84" s="58">
        <f>INDEX(芦花古楼!D:D,MATCH(芦花古楼怪物!B84&amp;芦花古楼怪物!C84,芦花古楼!A:A,0))</f>
        <v>37</v>
      </c>
      <c r="G84" s="58">
        <f>INDEX(怪物基础属性模板!B:B,MATCH(芦花古楼怪物!$F84,怪物基础属性模板!$A:$A,0))*IFERROR(INDEX(怪物属性参数!R:R,MATCH(芦花古楼怪物!E84,怪物属性参数!Q:Q,0)),1)</f>
        <v>707</v>
      </c>
      <c r="H84" s="58">
        <f>INDEX(怪物基础属性模板!C:C,MATCH(芦花古楼怪物!$F84,怪物基础属性模板!$A:$A,0))*IFERROR(INDEX(怪物属性参数!R:R,MATCH(芦花古楼怪物!E84,怪物属性参数!R:R,0)),1)</f>
        <v>312</v>
      </c>
      <c r="I84" s="58">
        <f>INDEX(怪物基础属性模板!D:D,MATCH(芦花古楼怪物!$F84,怪物基础属性模板!$A:$A,0))*IFERROR(INDEX(怪物属性参数!R:R,MATCH(芦花古楼怪物!E84,怪物属性参数!S:S,0)),1)</f>
        <v>3935</v>
      </c>
      <c r="J84" s="58">
        <v>0</v>
      </c>
      <c r="K84" s="58">
        <v>0</v>
      </c>
      <c r="L84" s="58">
        <v>0</v>
      </c>
      <c r="M84" s="58">
        <v>0</v>
      </c>
      <c r="N84" s="58">
        <v>300</v>
      </c>
      <c r="O84" s="58">
        <v>0</v>
      </c>
      <c r="P84" s="58">
        <v>0</v>
      </c>
      <c r="Q84" s="58" t="str">
        <f>IFERROR(INDEX(怪物属性参数!AD:AD,MATCH(芦花古楼怪物!E84,怪物属性参数!Q:Q,0)),"1303015")</f>
        <v>1301005#1302005</v>
      </c>
      <c r="R84" s="15"/>
      <c r="S84" s="58">
        <f t="shared" si="4"/>
        <v>20082</v>
      </c>
      <c r="T84" s="58">
        <f>IFERROR(INDEX(怪物属性参数!AA:AA,MATCH(芦花古楼怪物!E84,怪物属性参数!Q:Q,0)),"")</f>
        <v>0</v>
      </c>
      <c r="U84" s="58">
        <f>IFERROR(INDEX(怪物属性参数!AB:AB,MATCH(芦花古楼怪物!E84,怪物属性参数!Q:Q,0)),"999")</f>
        <v>999</v>
      </c>
      <c r="V84" s="58">
        <f>IFERROR(INDEX(怪物属性参数!AC:AC,MATCH(芦花古楼怪物!E84,怪物属性参数!Q:Q,0)),"")</f>
        <v>0</v>
      </c>
      <c r="W84" s="58" t="str">
        <f t="shared" si="5"/>
        <v>刘羽禅</v>
      </c>
    </row>
    <row r="85" spans="1:23" ht="16.5" x14ac:dyDescent="0.2">
      <c r="A85" s="58">
        <f t="shared" si="6"/>
        <v>20082</v>
      </c>
      <c r="B85" s="58">
        <v>1</v>
      </c>
      <c r="C85" s="58">
        <f t="shared" si="7"/>
        <v>14</v>
      </c>
      <c r="D85" s="58" t="s">
        <v>37</v>
      </c>
      <c r="E85" s="58" t="str">
        <f>HLOOKUP(D85,芦花古楼!$G:$L,MATCH(B85&amp;C85,芦花古楼!$A:$A,0),FALSE)</f>
        <v>张飞</v>
      </c>
      <c r="F85" s="58">
        <f>INDEX(芦花古楼!D:D,MATCH(芦花古楼怪物!B85&amp;芦花古楼怪物!C85,芦花古楼!A:A,0))</f>
        <v>37</v>
      </c>
      <c r="G85" s="58">
        <f>INDEX(怪物基础属性模板!B:B,MATCH(芦花古楼怪物!$F85,怪物基础属性模板!$A:$A,0))*IFERROR(INDEX(怪物属性参数!R:R,MATCH(芦花古楼怪物!E85,怪物属性参数!Q:Q,0)),1)</f>
        <v>707</v>
      </c>
      <c r="H85" s="58">
        <f>INDEX(怪物基础属性模板!C:C,MATCH(芦花古楼怪物!$F85,怪物基础属性模板!$A:$A,0))*IFERROR(INDEX(怪物属性参数!R:R,MATCH(芦花古楼怪物!E85,怪物属性参数!R:R,0)),1)</f>
        <v>312</v>
      </c>
      <c r="I85" s="58">
        <f>INDEX(怪物基础属性模板!D:D,MATCH(芦花古楼怪物!$F85,怪物基础属性模板!$A:$A,0))*IFERROR(INDEX(怪物属性参数!R:R,MATCH(芦花古楼怪物!E85,怪物属性参数!S:S,0)),1)</f>
        <v>3935</v>
      </c>
      <c r="J85" s="58">
        <v>0</v>
      </c>
      <c r="K85" s="58">
        <v>0</v>
      </c>
      <c r="L85" s="58">
        <v>0</v>
      </c>
      <c r="M85" s="58">
        <v>0</v>
      </c>
      <c r="N85" s="58">
        <v>300</v>
      </c>
      <c r="O85" s="58">
        <v>0</v>
      </c>
      <c r="P85" s="58">
        <v>0</v>
      </c>
      <c r="Q85" s="58">
        <f>IFERROR(INDEX(怪物属性参数!AD:AD,MATCH(芦花古楼怪物!E85,怪物属性参数!Q:Q,0)),"1303015")</f>
        <v>1303011</v>
      </c>
      <c r="R85" s="15"/>
      <c r="S85" s="58" t="str">
        <f t="shared" si="4"/>
        <v>0</v>
      </c>
      <c r="T85" s="58">
        <f>IFERROR(INDEX(怪物属性参数!AA:AA,MATCH(芦花古楼怪物!E85,怪物属性参数!Q:Q,0)),"")</f>
        <v>4</v>
      </c>
      <c r="U85" s="58">
        <f>IFERROR(INDEX(怪物属性参数!AB:AB,MATCH(芦花古楼怪物!E85,怪物属性参数!Q:Q,0)),"999")</f>
        <v>999</v>
      </c>
      <c r="V85" s="58">
        <f>IFERROR(INDEX(怪物属性参数!AC:AC,MATCH(芦花古楼怪物!E85,怪物属性参数!Q:Q,0)),"")</f>
        <v>2</v>
      </c>
      <c r="W85" s="58" t="str">
        <f t="shared" si="5"/>
        <v>张飞</v>
      </c>
    </row>
    <row r="86" spans="1:23" ht="16.5" x14ac:dyDescent="0.2">
      <c r="A86" s="58">
        <f t="shared" si="6"/>
        <v>20083</v>
      </c>
      <c r="B86" s="58">
        <v>1</v>
      </c>
      <c r="C86" s="58">
        <f t="shared" si="7"/>
        <v>14</v>
      </c>
      <c r="D86" s="58" t="s">
        <v>41</v>
      </c>
      <c r="E86" s="58" t="str">
        <f>HLOOKUP(D86,芦花古楼!$G:$L,MATCH(B86&amp;C86,芦花古楼!$A:$A,0),FALSE)</f>
        <v>曹玄亮</v>
      </c>
      <c r="F86" s="58">
        <f>INDEX(芦花古楼!D:D,MATCH(芦花古楼怪物!B86&amp;芦花古楼怪物!C86,芦花古楼!A:A,0))</f>
        <v>37</v>
      </c>
      <c r="G86" s="58">
        <f>INDEX(怪物基础属性模板!B:B,MATCH(芦花古楼怪物!$F86,怪物基础属性模板!$A:$A,0))*IFERROR(INDEX(怪物属性参数!R:R,MATCH(芦花古楼怪物!E86,怪物属性参数!Q:Q,0)),1)</f>
        <v>707</v>
      </c>
      <c r="H86" s="58">
        <f>INDEX(怪物基础属性模板!C:C,MATCH(芦花古楼怪物!$F86,怪物基础属性模板!$A:$A,0))*IFERROR(INDEX(怪物属性参数!R:R,MATCH(芦花古楼怪物!E86,怪物属性参数!R:R,0)),1)</f>
        <v>312</v>
      </c>
      <c r="I86" s="58">
        <f>INDEX(怪物基础属性模板!D:D,MATCH(芦花古楼怪物!$F86,怪物基础属性模板!$A:$A,0))*IFERROR(INDEX(怪物属性参数!R:R,MATCH(芦花古楼怪物!E86,怪物属性参数!S:S,0)),1)</f>
        <v>3935</v>
      </c>
      <c r="J86" s="58">
        <v>0</v>
      </c>
      <c r="K86" s="58">
        <v>0</v>
      </c>
      <c r="L86" s="58">
        <v>0</v>
      </c>
      <c r="M86" s="58">
        <v>0</v>
      </c>
      <c r="N86" s="58">
        <v>300</v>
      </c>
      <c r="O86" s="58">
        <v>0</v>
      </c>
      <c r="P86" s="58">
        <v>0</v>
      </c>
      <c r="Q86" s="58" t="str">
        <f>IFERROR(INDEX(怪物属性参数!AD:AD,MATCH(芦花古楼怪物!E86,怪物属性参数!Q:Q,0)),"1303015")</f>
        <v>1301002#1302002</v>
      </c>
      <c r="R86" s="15"/>
      <c r="S86" s="58">
        <f t="shared" si="4"/>
        <v>20084</v>
      </c>
      <c r="T86" s="58">
        <f>IFERROR(INDEX(怪物属性参数!AA:AA,MATCH(芦花古楼怪物!E86,怪物属性参数!Q:Q,0)),"")</f>
        <v>0</v>
      </c>
      <c r="U86" s="58">
        <f>IFERROR(INDEX(怪物属性参数!AB:AB,MATCH(芦花古楼怪物!E86,怪物属性参数!Q:Q,0)),"999")</f>
        <v>999</v>
      </c>
      <c r="V86" s="58">
        <f>IFERROR(INDEX(怪物属性参数!AC:AC,MATCH(芦花古楼怪物!E86,怪物属性参数!Q:Q,0)),"")</f>
        <v>0</v>
      </c>
      <c r="W86" s="58" t="str">
        <f t="shared" si="5"/>
        <v>曹玄亮</v>
      </c>
    </row>
    <row r="87" spans="1:23" ht="16.5" x14ac:dyDescent="0.2">
      <c r="A87" s="58">
        <f t="shared" si="6"/>
        <v>20084</v>
      </c>
      <c r="B87" s="58">
        <v>1</v>
      </c>
      <c r="C87" s="58">
        <f t="shared" si="7"/>
        <v>14</v>
      </c>
      <c r="D87" s="58" t="s">
        <v>38</v>
      </c>
      <c r="E87" s="58" t="str">
        <f>HLOOKUP(D87,芦花古楼!$G:$L,MATCH(B87&amp;C87,芦花古楼!$A:$A,0),FALSE)</f>
        <v>唐流雨</v>
      </c>
      <c r="F87" s="58">
        <f>INDEX(芦花古楼!D:D,MATCH(芦花古楼怪物!B87&amp;芦花古楼怪物!C87,芦花古楼!A:A,0))</f>
        <v>37</v>
      </c>
      <c r="G87" s="58">
        <f>INDEX(怪物基础属性模板!B:B,MATCH(芦花古楼怪物!$F87,怪物基础属性模板!$A:$A,0))*IFERROR(INDEX(怪物属性参数!R:R,MATCH(芦花古楼怪物!E87,怪物属性参数!Q:Q,0)),1)</f>
        <v>707</v>
      </c>
      <c r="H87" s="58">
        <f>INDEX(怪物基础属性模板!C:C,MATCH(芦花古楼怪物!$F87,怪物基础属性模板!$A:$A,0))*IFERROR(INDEX(怪物属性参数!R:R,MATCH(芦花古楼怪物!E87,怪物属性参数!R:R,0)),1)</f>
        <v>312</v>
      </c>
      <c r="I87" s="58">
        <f>INDEX(怪物基础属性模板!D:D,MATCH(芦花古楼怪物!$F87,怪物基础属性模板!$A:$A,0))*IFERROR(INDEX(怪物属性参数!R:R,MATCH(芦花古楼怪物!E87,怪物属性参数!S:S,0)),1)</f>
        <v>3935</v>
      </c>
      <c r="J87" s="58">
        <v>0</v>
      </c>
      <c r="K87" s="58">
        <v>0</v>
      </c>
      <c r="L87" s="58">
        <v>0</v>
      </c>
      <c r="M87" s="58">
        <v>0</v>
      </c>
      <c r="N87" s="58">
        <v>300</v>
      </c>
      <c r="O87" s="58">
        <v>0</v>
      </c>
      <c r="P87" s="58">
        <v>0</v>
      </c>
      <c r="Q87" s="58">
        <f>IFERROR(INDEX(怪物属性参数!AD:AD,MATCH(芦花古楼怪物!E87,怪物属性参数!Q:Q,0)),"1303015")</f>
        <v>1303004</v>
      </c>
      <c r="R87" s="15"/>
      <c r="S87" s="58" t="str">
        <f t="shared" si="4"/>
        <v>0</v>
      </c>
      <c r="T87" s="58">
        <f>IFERROR(INDEX(怪物属性参数!AA:AA,MATCH(芦花古楼怪物!E87,怪物属性参数!Q:Q,0)),"")</f>
        <v>4</v>
      </c>
      <c r="U87" s="58">
        <f>IFERROR(INDEX(怪物属性参数!AB:AB,MATCH(芦花古楼怪物!E87,怪物属性参数!Q:Q,0)),"999")</f>
        <v>999</v>
      </c>
      <c r="V87" s="58">
        <f>IFERROR(INDEX(怪物属性参数!AC:AC,MATCH(芦花古楼怪物!E87,怪物属性参数!Q:Q,0)),"")</f>
        <v>1</v>
      </c>
      <c r="W87" s="58" t="str">
        <f t="shared" si="5"/>
        <v>唐流雨</v>
      </c>
    </row>
    <row r="88" spans="1:23" ht="16.5" x14ac:dyDescent="0.2">
      <c r="A88" s="58">
        <f t="shared" si="6"/>
        <v>20085</v>
      </c>
      <c r="B88" s="58">
        <v>1</v>
      </c>
      <c r="C88" s="58">
        <f t="shared" si="7"/>
        <v>15</v>
      </c>
      <c r="D88" s="58" t="s">
        <v>39</v>
      </c>
      <c r="E88" s="58" t="str">
        <f>HLOOKUP(D88,芦花古楼!$G:$L,MATCH(B88&amp;C88,芦花古楼!$A:$A,0),FALSE)</f>
        <v>盖文</v>
      </c>
      <c r="F88" s="58">
        <f>INDEX(芦花古楼!D:D,MATCH(芦花古楼怪物!B88&amp;芦花古楼怪物!C88,芦花古楼!A:A,0))</f>
        <v>45</v>
      </c>
      <c r="G88" s="58">
        <f>INDEX(怪物基础属性模板!B:B,MATCH(芦花古楼怪物!$F88,怪物基础属性模板!$A:$A,0))*IFERROR(INDEX(怪物属性参数!R:R,MATCH(芦花古楼怪物!E88,怪物属性参数!Q:Q,0)),1)</f>
        <v>887</v>
      </c>
      <c r="H88" s="58">
        <f>INDEX(怪物基础属性模板!C:C,MATCH(芦花古楼怪物!$F88,怪物基础属性模板!$A:$A,0))*IFERROR(INDEX(怪物属性参数!R:R,MATCH(芦花古楼怪物!E88,怪物属性参数!R:R,0)),1)</f>
        <v>402</v>
      </c>
      <c r="I88" s="58">
        <f>INDEX(怪物基础属性模板!D:D,MATCH(芦花古楼怪物!$F88,怪物基础属性模板!$A:$A,0))*IFERROR(INDEX(怪物属性参数!R:R,MATCH(芦花古楼怪物!E88,怪物属性参数!S:S,0)),1)</f>
        <v>4835</v>
      </c>
      <c r="J88" s="58">
        <v>0</v>
      </c>
      <c r="K88" s="58">
        <v>0</v>
      </c>
      <c r="L88" s="58">
        <v>0</v>
      </c>
      <c r="M88" s="58">
        <v>0</v>
      </c>
      <c r="N88" s="58">
        <v>300</v>
      </c>
      <c r="O88" s="58">
        <v>0</v>
      </c>
      <c r="P88" s="58">
        <v>0</v>
      </c>
      <c r="Q88" s="58" t="str">
        <f>IFERROR(INDEX(怪物属性参数!AD:AD,MATCH(芦花古楼怪物!E88,怪物属性参数!Q:Q,0)),"1303015")</f>
        <v>1301010#1302010</v>
      </c>
      <c r="R88" s="15"/>
      <c r="S88" s="58">
        <f t="shared" si="4"/>
        <v>20086</v>
      </c>
      <c r="T88" s="58">
        <f>IFERROR(INDEX(怪物属性参数!AA:AA,MATCH(芦花古楼怪物!E88,怪物属性参数!Q:Q,0)),"")</f>
        <v>0</v>
      </c>
      <c r="U88" s="58">
        <f>IFERROR(INDEX(怪物属性参数!AB:AB,MATCH(芦花古楼怪物!E88,怪物属性参数!Q:Q,0)),"999")</f>
        <v>999</v>
      </c>
      <c r="V88" s="58">
        <f>IFERROR(INDEX(怪物属性参数!AC:AC,MATCH(芦花古楼怪物!E88,怪物属性参数!Q:Q,0)),"")</f>
        <v>0</v>
      </c>
      <c r="W88" s="58" t="str">
        <f t="shared" si="5"/>
        <v>盖文</v>
      </c>
    </row>
    <row r="89" spans="1:23" ht="16.5" x14ac:dyDescent="0.2">
      <c r="A89" s="58">
        <f t="shared" si="6"/>
        <v>20086</v>
      </c>
      <c r="B89" s="58">
        <v>1</v>
      </c>
      <c r="C89" s="58">
        <f t="shared" si="7"/>
        <v>15</v>
      </c>
      <c r="D89" s="58" t="s">
        <v>36</v>
      </c>
      <c r="E89" s="58" t="str">
        <f>HLOOKUP(D89,芦花古楼!$G:$L,MATCH(B89&amp;C89,芦花古楼!$A:$A,0),FALSE)</f>
        <v>西方龙</v>
      </c>
      <c r="F89" s="58">
        <f>INDEX(芦花古楼!D:D,MATCH(芦花古楼怪物!B89&amp;芦花古楼怪物!C89,芦花古楼!A:A,0))</f>
        <v>45</v>
      </c>
      <c r="G89" s="58">
        <f>INDEX(怪物基础属性模板!B:B,MATCH(芦花古楼怪物!$F89,怪物基础属性模板!$A:$A,0))*IFERROR(INDEX(怪物属性参数!R:R,MATCH(芦花古楼怪物!E89,怪物属性参数!Q:Q,0)),1)</f>
        <v>887</v>
      </c>
      <c r="H89" s="58">
        <f>INDEX(怪物基础属性模板!C:C,MATCH(芦花古楼怪物!$F89,怪物基础属性模板!$A:$A,0))*IFERROR(INDEX(怪物属性参数!R:R,MATCH(芦花古楼怪物!E89,怪物属性参数!R:R,0)),1)</f>
        <v>402</v>
      </c>
      <c r="I89" s="58">
        <f>INDEX(怪物基础属性模板!D:D,MATCH(芦花古楼怪物!$F89,怪物基础属性模板!$A:$A,0))*IFERROR(INDEX(怪物属性参数!R:R,MATCH(芦花古楼怪物!E89,怪物属性参数!S:S,0)),1)</f>
        <v>4835</v>
      </c>
      <c r="J89" s="58">
        <v>0</v>
      </c>
      <c r="K89" s="58">
        <v>0</v>
      </c>
      <c r="L89" s="58">
        <v>0</v>
      </c>
      <c r="M89" s="58">
        <v>0</v>
      </c>
      <c r="N89" s="58">
        <v>300</v>
      </c>
      <c r="O89" s="58">
        <v>0</v>
      </c>
      <c r="P89" s="58">
        <v>0</v>
      </c>
      <c r="Q89" s="58">
        <f>IFERROR(INDEX(怪物属性参数!AD:AD,MATCH(芦花古楼怪物!E89,怪物属性参数!Q:Q,0)),"1303015")</f>
        <v>1303016</v>
      </c>
      <c r="R89" s="15"/>
      <c r="S89" s="58" t="str">
        <f t="shared" si="4"/>
        <v>0</v>
      </c>
      <c r="T89" s="58">
        <f>IFERROR(INDEX(怪物属性参数!AA:AA,MATCH(芦花古楼怪物!E89,怪物属性参数!Q:Q,0)),"")</f>
        <v>4</v>
      </c>
      <c r="U89" s="58">
        <f>IFERROR(INDEX(怪物属性参数!AB:AB,MATCH(芦花古楼怪物!E89,怪物属性参数!Q:Q,0)),"999")</f>
        <v>999</v>
      </c>
      <c r="V89" s="58">
        <f>IFERROR(INDEX(怪物属性参数!AC:AC,MATCH(芦花古楼怪物!E89,怪物属性参数!Q:Q,0)),"")</f>
        <v>2</v>
      </c>
      <c r="W89" s="58" t="str">
        <f t="shared" si="5"/>
        <v>西方龙</v>
      </c>
    </row>
    <row r="90" spans="1:23" ht="16.5" x14ac:dyDescent="0.2">
      <c r="A90" s="58">
        <f t="shared" si="6"/>
        <v>20087</v>
      </c>
      <c r="B90" s="58">
        <v>1</v>
      </c>
      <c r="C90" s="58">
        <f t="shared" si="7"/>
        <v>15</v>
      </c>
      <c r="D90" s="58" t="s">
        <v>40</v>
      </c>
      <c r="E90" s="58" t="str">
        <f>HLOOKUP(D90,芦花古楼!$G:$L,MATCH(B90&amp;C90,芦花古楼!$A:$A,0),FALSE)</f>
        <v>刘羽禅</v>
      </c>
      <c r="F90" s="58">
        <f>INDEX(芦花古楼!D:D,MATCH(芦花古楼怪物!B90&amp;芦花古楼怪物!C90,芦花古楼!A:A,0))</f>
        <v>45</v>
      </c>
      <c r="G90" s="58">
        <f>INDEX(怪物基础属性模板!B:B,MATCH(芦花古楼怪物!$F90,怪物基础属性模板!$A:$A,0))*IFERROR(INDEX(怪物属性参数!R:R,MATCH(芦花古楼怪物!E90,怪物属性参数!Q:Q,0)),1)</f>
        <v>887</v>
      </c>
      <c r="H90" s="58">
        <f>INDEX(怪物基础属性模板!C:C,MATCH(芦花古楼怪物!$F90,怪物基础属性模板!$A:$A,0))*IFERROR(INDEX(怪物属性参数!R:R,MATCH(芦花古楼怪物!E90,怪物属性参数!R:R,0)),1)</f>
        <v>402</v>
      </c>
      <c r="I90" s="58">
        <f>INDEX(怪物基础属性模板!D:D,MATCH(芦花古楼怪物!$F90,怪物基础属性模板!$A:$A,0))*IFERROR(INDEX(怪物属性参数!R:R,MATCH(芦花古楼怪物!E90,怪物属性参数!S:S,0)),1)</f>
        <v>4835</v>
      </c>
      <c r="J90" s="58">
        <v>0</v>
      </c>
      <c r="K90" s="58">
        <v>0</v>
      </c>
      <c r="L90" s="58">
        <v>0</v>
      </c>
      <c r="M90" s="58">
        <v>0</v>
      </c>
      <c r="N90" s="58">
        <v>300</v>
      </c>
      <c r="O90" s="58">
        <v>0</v>
      </c>
      <c r="P90" s="58">
        <v>0</v>
      </c>
      <c r="Q90" s="58" t="str">
        <f>IFERROR(INDEX(怪物属性参数!AD:AD,MATCH(芦花古楼怪物!E90,怪物属性参数!Q:Q,0)),"1303015")</f>
        <v>1301005#1302005</v>
      </c>
      <c r="R90" s="15"/>
      <c r="S90" s="58">
        <f t="shared" si="4"/>
        <v>20088</v>
      </c>
      <c r="T90" s="58">
        <f>IFERROR(INDEX(怪物属性参数!AA:AA,MATCH(芦花古楼怪物!E90,怪物属性参数!Q:Q,0)),"")</f>
        <v>0</v>
      </c>
      <c r="U90" s="58">
        <f>IFERROR(INDEX(怪物属性参数!AB:AB,MATCH(芦花古楼怪物!E90,怪物属性参数!Q:Q,0)),"999")</f>
        <v>999</v>
      </c>
      <c r="V90" s="58">
        <f>IFERROR(INDEX(怪物属性参数!AC:AC,MATCH(芦花古楼怪物!E90,怪物属性参数!Q:Q,0)),"")</f>
        <v>0</v>
      </c>
      <c r="W90" s="58" t="str">
        <f t="shared" si="5"/>
        <v>刘羽禅</v>
      </c>
    </row>
    <row r="91" spans="1:23" ht="16.5" x14ac:dyDescent="0.2">
      <c r="A91" s="58">
        <f t="shared" si="6"/>
        <v>20088</v>
      </c>
      <c r="B91" s="58">
        <v>1</v>
      </c>
      <c r="C91" s="58">
        <f t="shared" si="7"/>
        <v>15</v>
      </c>
      <c r="D91" s="58" t="s">
        <v>37</v>
      </c>
      <c r="E91" s="58" t="str">
        <f>HLOOKUP(D91,芦花古楼!$G:$L,MATCH(B91&amp;C91,芦花古楼!$A:$A,0),FALSE)</f>
        <v>张飞</v>
      </c>
      <c r="F91" s="58">
        <f>INDEX(芦花古楼!D:D,MATCH(芦花古楼怪物!B91&amp;芦花古楼怪物!C91,芦花古楼!A:A,0))</f>
        <v>45</v>
      </c>
      <c r="G91" s="58">
        <f>INDEX(怪物基础属性模板!B:B,MATCH(芦花古楼怪物!$F91,怪物基础属性模板!$A:$A,0))*IFERROR(INDEX(怪物属性参数!R:R,MATCH(芦花古楼怪物!E91,怪物属性参数!Q:Q,0)),1)</f>
        <v>887</v>
      </c>
      <c r="H91" s="58">
        <f>INDEX(怪物基础属性模板!C:C,MATCH(芦花古楼怪物!$F91,怪物基础属性模板!$A:$A,0))*IFERROR(INDEX(怪物属性参数!R:R,MATCH(芦花古楼怪物!E91,怪物属性参数!R:R,0)),1)</f>
        <v>402</v>
      </c>
      <c r="I91" s="58">
        <f>INDEX(怪物基础属性模板!D:D,MATCH(芦花古楼怪物!$F91,怪物基础属性模板!$A:$A,0))*IFERROR(INDEX(怪物属性参数!R:R,MATCH(芦花古楼怪物!E91,怪物属性参数!S:S,0)),1)</f>
        <v>4835</v>
      </c>
      <c r="J91" s="58">
        <v>0</v>
      </c>
      <c r="K91" s="58">
        <v>0</v>
      </c>
      <c r="L91" s="58">
        <v>0</v>
      </c>
      <c r="M91" s="58">
        <v>0</v>
      </c>
      <c r="N91" s="58">
        <v>300</v>
      </c>
      <c r="O91" s="58">
        <v>0</v>
      </c>
      <c r="P91" s="58">
        <v>0</v>
      </c>
      <c r="Q91" s="58">
        <f>IFERROR(INDEX(怪物属性参数!AD:AD,MATCH(芦花古楼怪物!E91,怪物属性参数!Q:Q,0)),"1303015")</f>
        <v>1303011</v>
      </c>
      <c r="R91" s="15"/>
      <c r="S91" s="58" t="str">
        <f t="shared" si="4"/>
        <v>0</v>
      </c>
      <c r="T91" s="58">
        <f>IFERROR(INDEX(怪物属性参数!AA:AA,MATCH(芦花古楼怪物!E91,怪物属性参数!Q:Q,0)),"")</f>
        <v>4</v>
      </c>
      <c r="U91" s="58">
        <f>IFERROR(INDEX(怪物属性参数!AB:AB,MATCH(芦花古楼怪物!E91,怪物属性参数!Q:Q,0)),"999")</f>
        <v>999</v>
      </c>
      <c r="V91" s="58">
        <f>IFERROR(INDEX(怪物属性参数!AC:AC,MATCH(芦花古楼怪物!E91,怪物属性参数!Q:Q,0)),"")</f>
        <v>2</v>
      </c>
      <c r="W91" s="58" t="str">
        <f t="shared" si="5"/>
        <v>张飞</v>
      </c>
    </row>
    <row r="92" spans="1:23" ht="16.5" x14ac:dyDescent="0.2">
      <c r="A92" s="58">
        <f t="shared" si="6"/>
        <v>20089</v>
      </c>
      <c r="B92" s="58">
        <v>1</v>
      </c>
      <c r="C92" s="58">
        <f t="shared" si="7"/>
        <v>15</v>
      </c>
      <c r="D92" s="58" t="s">
        <v>41</v>
      </c>
      <c r="E92" s="58" t="str">
        <f>HLOOKUP(D92,芦花古楼!$G:$L,MATCH(B92&amp;C92,芦花古楼!$A:$A,0),FALSE)</f>
        <v>刘羽禅</v>
      </c>
      <c r="F92" s="58">
        <f>INDEX(芦花古楼!D:D,MATCH(芦花古楼怪物!B92&amp;芦花古楼怪物!C92,芦花古楼!A:A,0))</f>
        <v>45</v>
      </c>
      <c r="G92" s="58">
        <f>INDEX(怪物基础属性模板!B:B,MATCH(芦花古楼怪物!$F92,怪物基础属性模板!$A:$A,0))*IFERROR(INDEX(怪物属性参数!R:R,MATCH(芦花古楼怪物!E92,怪物属性参数!Q:Q,0)),1)</f>
        <v>887</v>
      </c>
      <c r="H92" s="58">
        <f>INDEX(怪物基础属性模板!C:C,MATCH(芦花古楼怪物!$F92,怪物基础属性模板!$A:$A,0))*IFERROR(INDEX(怪物属性参数!R:R,MATCH(芦花古楼怪物!E92,怪物属性参数!R:R,0)),1)</f>
        <v>402</v>
      </c>
      <c r="I92" s="58">
        <f>INDEX(怪物基础属性模板!D:D,MATCH(芦花古楼怪物!$F92,怪物基础属性模板!$A:$A,0))*IFERROR(INDEX(怪物属性参数!R:R,MATCH(芦花古楼怪物!E92,怪物属性参数!S:S,0)),1)</f>
        <v>4835</v>
      </c>
      <c r="J92" s="58">
        <v>0</v>
      </c>
      <c r="K92" s="58">
        <v>0</v>
      </c>
      <c r="L92" s="58">
        <v>0</v>
      </c>
      <c r="M92" s="58">
        <v>0</v>
      </c>
      <c r="N92" s="58">
        <v>300</v>
      </c>
      <c r="O92" s="58">
        <v>0</v>
      </c>
      <c r="P92" s="58">
        <v>0</v>
      </c>
      <c r="Q92" s="58" t="str">
        <f>IFERROR(INDEX(怪物属性参数!AD:AD,MATCH(芦花古楼怪物!E92,怪物属性参数!Q:Q,0)),"1303015")</f>
        <v>1301005#1302005</v>
      </c>
      <c r="R92" s="15"/>
      <c r="S92" s="58">
        <f t="shared" si="4"/>
        <v>20090</v>
      </c>
      <c r="T92" s="58">
        <f>IFERROR(INDEX(怪物属性参数!AA:AA,MATCH(芦花古楼怪物!E92,怪物属性参数!Q:Q,0)),"")</f>
        <v>0</v>
      </c>
      <c r="U92" s="58">
        <f>IFERROR(INDEX(怪物属性参数!AB:AB,MATCH(芦花古楼怪物!E92,怪物属性参数!Q:Q,0)),"999")</f>
        <v>999</v>
      </c>
      <c r="V92" s="58">
        <f>IFERROR(INDEX(怪物属性参数!AC:AC,MATCH(芦花古楼怪物!E92,怪物属性参数!Q:Q,0)),"")</f>
        <v>0</v>
      </c>
      <c r="W92" s="58" t="str">
        <f t="shared" si="5"/>
        <v>刘羽禅</v>
      </c>
    </row>
    <row r="93" spans="1:23" ht="16.5" x14ac:dyDescent="0.2">
      <c r="A93" s="58">
        <f t="shared" si="6"/>
        <v>20090</v>
      </c>
      <c r="B93" s="58">
        <v>1</v>
      </c>
      <c r="C93" s="58">
        <f t="shared" si="7"/>
        <v>15</v>
      </c>
      <c r="D93" s="58" t="s">
        <v>38</v>
      </c>
      <c r="E93" s="58" t="str">
        <f>HLOOKUP(D93,芦花古楼!$G:$L,MATCH(B93&amp;C93,芦花古楼!$A:$A,0),FALSE)</f>
        <v>关羽</v>
      </c>
      <c r="F93" s="58">
        <f>INDEX(芦花古楼!D:D,MATCH(芦花古楼怪物!B93&amp;芦花古楼怪物!C93,芦花古楼!A:A,0))</f>
        <v>45</v>
      </c>
      <c r="G93" s="58">
        <f>INDEX(怪物基础属性模板!B:B,MATCH(芦花古楼怪物!$F93,怪物基础属性模板!$A:$A,0))*IFERROR(INDEX(怪物属性参数!R:R,MATCH(芦花古楼怪物!E93,怪物属性参数!Q:Q,0)),1)</f>
        <v>887</v>
      </c>
      <c r="H93" s="58">
        <f>INDEX(怪物基础属性模板!C:C,MATCH(芦花古楼怪物!$F93,怪物基础属性模板!$A:$A,0))*IFERROR(INDEX(怪物属性参数!R:R,MATCH(芦花古楼怪物!E93,怪物属性参数!R:R,0)),1)</f>
        <v>402</v>
      </c>
      <c r="I93" s="58">
        <f>INDEX(怪物基础属性模板!D:D,MATCH(芦花古楼怪物!$F93,怪物基础属性模板!$A:$A,0))*IFERROR(INDEX(怪物属性参数!R:R,MATCH(芦花古楼怪物!E93,怪物属性参数!S:S,0)),1)</f>
        <v>4835</v>
      </c>
      <c r="J93" s="58">
        <v>0</v>
      </c>
      <c r="K93" s="58">
        <v>0</v>
      </c>
      <c r="L93" s="58">
        <v>0</v>
      </c>
      <c r="M93" s="58">
        <v>0</v>
      </c>
      <c r="N93" s="58">
        <v>300</v>
      </c>
      <c r="O93" s="58">
        <v>0</v>
      </c>
      <c r="P93" s="58">
        <v>0</v>
      </c>
      <c r="Q93" s="58">
        <f>IFERROR(INDEX(怪物属性参数!AD:AD,MATCH(芦花古楼怪物!E93,怪物属性参数!Q:Q,0)),"1303015")</f>
        <v>1303001</v>
      </c>
      <c r="R93" s="15"/>
      <c r="S93" s="58" t="str">
        <f t="shared" si="4"/>
        <v>0</v>
      </c>
      <c r="T93" s="58">
        <f>IFERROR(INDEX(怪物属性参数!AA:AA,MATCH(芦花古楼怪物!E93,怪物属性参数!Q:Q,0)),"")</f>
        <v>6</v>
      </c>
      <c r="U93" s="58">
        <f>IFERROR(INDEX(怪物属性参数!AB:AB,MATCH(芦花古楼怪物!E93,怪物属性参数!Q:Q,0)),"999")</f>
        <v>999</v>
      </c>
      <c r="V93" s="58">
        <f>IFERROR(INDEX(怪物属性参数!AC:AC,MATCH(芦花古楼怪物!E93,怪物属性参数!Q:Q,0)),"")</f>
        <v>1</v>
      </c>
      <c r="W93" s="58" t="str">
        <f t="shared" si="5"/>
        <v>关羽</v>
      </c>
    </row>
    <row r="94" spans="1:23" ht="16.5" x14ac:dyDescent="0.2">
      <c r="A94" s="58">
        <f t="shared" si="6"/>
        <v>20091</v>
      </c>
      <c r="B94" s="58">
        <v>1</v>
      </c>
      <c r="C94" s="58">
        <f t="shared" si="7"/>
        <v>16</v>
      </c>
      <c r="D94" s="58" t="s">
        <v>39</v>
      </c>
      <c r="E94" s="58" t="str">
        <f>HLOOKUP(D94,芦花古楼!$G:$L,MATCH(B94&amp;C94,芦花古楼!$A:$A,0),FALSE)</f>
        <v>常服曹焱兵</v>
      </c>
      <c r="F94" s="58">
        <f>INDEX(芦花古楼!D:D,MATCH(芦花古楼怪物!B94&amp;芦花古楼怪物!C94,芦花古楼!A:A,0))</f>
        <v>46</v>
      </c>
      <c r="G94" s="58">
        <f>INDEX(怪物基础属性模板!B:B,MATCH(芦花古楼怪物!$F94,怪物基础属性模板!$A:$A,0))*IFERROR(INDEX(怪物属性参数!R:R,MATCH(芦花古楼怪物!E94,怪物属性参数!Q:Q,0)),1)</f>
        <v>1026</v>
      </c>
      <c r="H94" s="58">
        <f>INDEX(怪物基础属性模板!C:C,MATCH(芦花古楼怪物!$F94,怪物基础属性模板!$A:$A,0))*IFERROR(INDEX(怪物属性参数!R:R,MATCH(芦花古楼怪物!E94,怪物属性参数!R:R,0)),1)</f>
        <v>461</v>
      </c>
      <c r="I94" s="58">
        <f>INDEX(怪物基础属性模板!D:D,MATCH(芦花古楼怪物!$F94,怪物基础属性模板!$A:$A,0))*IFERROR(INDEX(怪物属性参数!R:R,MATCH(芦花古楼怪物!E94,怪物属性参数!S:S,0)),1)</f>
        <v>5630</v>
      </c>
      <c r="J94" s="58">
        <v>0</v>
      </c>
      <c r="K94" s="58">
        <v>0</v>
      </c>
      <c r="L94" s="58">
        <v>0</v>
      </c>
      <c r="M94" s="58">
        <v>0</v>
      </c>
      <c r="N94" s="58">
        <v>300</v>
      </c>
      <c r="O94" s="58">
        <v>0</v>
      </c>
      <c r="P94" s="58">
        <v>0</v>
      </c>
      <c r="Q94" s="58" t="str">
        <f>IFERROR(INDEX(怪物属性参数!AD:AD,MATCH(芦花古楼怪物!E94,怪物属性参数!Q:Q,0)),"1303015")</f>
        <v>1301001#1302001</v>
      </c>
      <c r="R94" s="15"/>
      <c r="S94" s="58">
        <f t="shared" si="4"/>
        <v>20092</v>
      </c>
      <c r="T94" s="58">
        <f>IFERROR(INDEX(怪物属性参数!AA:AA,MATCH(芦花古楼怪物!E94,怪物属性参数!Q:Q,0)),"")</f>
        <v>0</v>
      </c>
      <c r="U94" s="58">
        <f>IFERROR(INDEX(怪物属性参数!AB:AB,MATCH(芦花古楼怪物!E94,怪物属性参数!Q:Q,0)),"999")</f>
        <v>999</v>
      </c>
      <c r="V94" s="58">
        <f>IFERROR(INDEX(怪物属性参数!AC:AC,MATCH(芦花古楼怪物!E94,怪物属性参数!Q:Q,0)),"")</f>
        <v>0</v>
      </c>
      <c r="W94" s="58" t="str">
        <f t="shared" si="5"/>
        <v>常服曹焱兵</v>
      </c>
    </row>
    <row r="95" spans="1:23" ht="16.5" x14ac:dyDescent="0.2">
      <c r="A95" s="58">
        <f t="shared" si="6"/>
        <v>20092</v>
      </c>
      <c r="B95" s="58">
        <v>1</v>
      </c>
      <c r="C95" s="58">
        <f t="shared" si="7"/>
        <v>16</v>
      </c>
      <c r="D95" s="58" t="s">
        <v>36</v>
      </c>
      <c r="E95" s="58" t="str">
        <f>HLOOKUP(D95,芦花古楼!$G:$L,MATCH(B95&amp;C95,芦花古楼!$A:$A,0),FALSE)</f>
        <v>张郃</v>
      </c>
      <c r="F95" s="58">
        <f>INDEX(芦花古楼!D:D,MATCH(芦花古楼怪物!B95&amp;芦花古楼怪物!C95,芦花古楼!A:A,0))</f>
        <v>46</v>
      </c>
      <c r="G95" s="58">
        <f>INDEX(怪物基础属性模板!B:B,MATCH(芦花古楼怪物!$F95,怪物基础属性模板!$A:$A,0))*IFERROR(INDEX(怪物属性参数!R:R,MATCH(芦花古楼怪物!E95,怪物属性参数!Q:Q,0)),1)</f>
        <v>1026</v>
      </c>
      <c r="H95" s="58">
        <f>INDEX(怪物基础属性模板!C:C,MATCH(芦花古楼怪物!$F95,怪物基础属性模板!$A:$A,0))*IFERROR(INDEX(怪物属性参数!R:R,MATCH(芦花古楼怪物!E95,怪物属性参数!R:R,0)),1)</f>
        <v>461</v>
      </c>
      <c r="I95" s="58">
        <f>INDEX(怪物基础属性模板!D:D,MATCH(芦花古楼怪物!$F95,怪物基础属性模板!$A:$A,0))*IFERROR(INDEX(怪物属性参数!R:R,MATCH(芦花古楼怪物!E95,怪物属性参数!S:S,0)),1)</f>
        <v>5630</v>
      </c>
      <c r="J95" s="58">
        <v>0</v>
      </c>
      <c r="K95" s="58">
        <v>0</v>
      </c>
      <c r="L95" s="58">
        <v>0</v>
      </c>
      <c r="M95" s="58">
        <v>0</v>
      </c>
      <c r="N95" s="58">
        <v>300</v>
      </c>
      <c r="O95" s="58">
        <v>0</v>
      </c>
      <c r="P95" s="58">
        <v>0</v>
      </c>
      <c r="Q95" s="58">
        <f>IFERROR(INDEX(怪物属性参数!AD:AD,MATCH(芦花古楼怪物!E95,怪物属性参数!Q:Q,0)),"1303015")</f>
        <v>1303010</v>
      </c>
      <c r="R95" s="15"/>
      <c r="S95" s="58" t="str">
        <f t="shared" si="4"/>
        <v>0</v>
      </c>
      <c r="T95" s="58">
        <f>IFERROR(INDEX(怪物属性参数!AA:AA,MATCH(芦花古楼怪物!E95,怪物属性参数!Q:Q,0)),"")</f>
        <v>6</v>
      </c>
      <c r="U95" s="58">
        <f>IFERROR(INDEX(怪物属性参数!AB:AB,MATCH(芦花古楼怪物!E95,怪物属性参数!Q:Q,0)),"999")</f>
        <v>999</v>
      </c>
      <c r="V95" s="58">
        <f>IFERROR(INDEX(怪物属性参数!AC:AC,MATCH(芦花古楼怪物!E95,怪物属性参数!Q:Q,0)),"")</f>
        <v>3</v>
      </c>
      <c r="W95" s="58" t="str">
        <f t="shared" si="5"/>
        <v>张郃</v>
      </c>
    </row>
    <row r="96" spans="1:23" ht="16.5" x14ac:dyDescent="0.2">
      <c r="A96" s="58">
        <f t="shared" si="6"/>
        <v>20093</v>
      </c>
      <c r="B96" s="58">
        <v>1</v>
      </c>
      <c r="C96" s="58">
        <f t="shared" si="7"/>
        <v>16</v>
      </c>
      <c r="D96" s="58" t="s">
        <v>40</v>
      </c>
      <c r="E96" s="58" t="str">
        <f>HLOOKUP(D96,芦花古楼!$G:$L,MATCH(B96&amp;C96,芦花古楼!$A:$A,0),FALSE)</f>
        <v>战斗曹焱兵</v>
      </c>
      <c r="F96" s="58">
        <f>INDEX(芦花古楼!D:D,MATCH(芦花古楼怪物!B96&amp;芦花古楼怪物!C96,芦花古楼!A:A,0))</f>
        <v>46</v>
      </c>
      <c r="G96" s="58">
        <f>INDEX(怪物基础属性模板!B:B,MATCH(芦花古楼怪物!$F96,怪物基础属性模板!$A:$A,0))*IFERROR(INDEX(怪物属性参数!R:R,MATCH(芦花古楼怪物!E96,怪物属性参数!Q:Q,0)),1)</f>
        <v>1026</v>
      </c>
      <c r="H96" s="58">
        <f>INDEX(怪物基础属性模板!C:C,MATCH(芦花古楼怪物!$F96,怪物基础属性模板!$A:$A,0))*IFERROR(INDEX(怪物属性参数!R:R,MATCH(芦花古楼怪物!E96,怪物属性参数!R:R,0)),1)</f>
        <v>461</v>
      </c>
      <c r="I96" s="58">
        <f>INDEX(怪物基础属性模板!D:D,MATCH(芦花古楼怪物!$F96,怪物基础属性模板!$A:$A,0))*IFERROR(INDEX(怪物属性参数!R:R,MATCH(芦花古楼怪物!E96,怪物属性参数!S:S,0)),1)</f>
        <v>5630</v>
      </c>
      <c r="J96" s="58">
        <v>0</v>
      </c>
      <c r="K96" s="58">
        <v>0</v>
      </c>
      <c r="L96" s="58">
        <v>0</v>
      </c>
      <c r="M96" s="58">
        <v>0</v>
      </c>
      <c r="N96" s="58">
        <v>300</v>
      </c>
      <c r="O96" s="58">
        <v>0</v>
      </c>
      <c r="P96" s="58">
        <v>0</v>
      </c>
      <c r="Q96" s="58" t="str">
        <f>IFERROR(INDEX(怪物属性参数!AD:AD,MATCH(芦花古楼怪物!E96,怪物属性参数!Q:Q,0)),"1303015")</f>
        <v>1301007#1302007</v>
      </c>
      <c r="R96" s="15"/>
      <c r="S96" s="58">
        <f t="shared" si="4"/>
        <v>20094</v>
      </c>
      <c r="T96" s="58">
        <f>IFERROR(INDEX(怪物属性参数!AA:AA,MATCH(芦花古楼怪物!E96,怪物属性参数!Q:Q,0)),"")</f>
        <v>0</v>
      </c>
      <c r="U96" s="58">
        <f>IFERROR(INDEX(怪物属性参数!AB:AB,MATCH(芦花古楼怪物!E96,怪物属性参数!Q:Q,0)),"999")</f>
        <v>999</v>
      </c>
      <c r="V96" s="58">
        <f>IFERROR(INDEX(怪物属性参数!AC:AC,MATCH(芦花古楼怪物!E96,怪物属性参数!Q:Q,0)),"")</f>
        <v>0</v>
      </c>
      <c r="W96" s="58" t="str">
        <f t="shared" si="5"/>
        <v>战斗曹焱兵</v>
      </c>
    </row>
    <row r="97" spans="1:23" ht="16.5" x14ac:dyDescent="0.2">
      <c r="A97" s="58">
        <f t="shared" si="6"/>
        <v>20094</v>
      </c>
      <c r="B97" s="58">
        <v>1</v>
      </c>
      <c r="C97" s="58">
        <f t="shared" si="7"/>
        <v>16</v>
      </c>
      <c r="D97" s="58" t="s">
        <v>37</v>
      </c>
      <c r="E97" s="58" t="str">
        <f>HLOOKUP(D97,芦花古楼!$G:$L,MATCH(B97&amp;C97,芦花古楼!$A:$A,0),FALSE)</f>
        <v>徐晃</v>
      </c>
      <c r="F97" s="58">
        <f>INDEX(芦花古楼!D:D,MATCH(芦花古楼怪物!B97&amp;芦花古楼怪物!C97,芦花古楼!A:A,0))</f>
        <v>46</v>
      </c>
      <c r="G97" s="58">
        <f>INDEX(怪物基础属性模板!B:B,MATCH(芦花古楼怪物!$F97,怪物基础属性模板!$A:$A,0))*IFERROR(INDEX(怪物属性参数!R:R,MATCH(芦花古楼怪物!E97,怪物属性参数!Q:Q,0)),1)</f>
        <v>1026</v>
      </c>
      <c r="H97" s="58">
        <f>INDEX(怪物基础属性模板!C:C,MATCH(芦花古楼怪物!$F97,怪物基础属性模板!$A:$A,0))*IFERROR(INDEX(怪物属性参数!R:R,MATCH(芦花古楼怪物!E97,怪物属性参数!R:R,0)),1)</f>
        <v>461</v>
      </c>
      <c r="I97" s="58">
        <f>INDEX(怪物基础属性模板!D:D,MATCH(芦花古楼怪物!$F97,怪物基础属性模板!$A:$A,0))*IFERROR(INDEX(怪物属性参数!R:R,MATCH(芦花古楼怪物!E97,怪物属性参数!S:S,0)),1)</f>
        <v>5630</v>
      </c>
      <c r="J97" s="58">
        <v>0</v>
      </c>
      <c r="K97" s="58">
        <v>0</v>
      </c>
      <c r="L97" s="58">
        <v>0</v>
      </c>
      <c r="M97" s="58">
        <v>0</v>
      </c>
      <c r="N97" s="58">
        <v>300</v>
      </c>
      <c r="O97" s="58">
        <v>0</v>
      </c>
      <c r="P97" s="58">
        <v>0</v>
      </c>
      <c r="Q97" s="58">
        <f>IFERROR(INDEX(怪物属性参数!AD:AD,MATCH(芦花古楼怪物!E97,怪物属性参数!Q:Q,0)),"1303015")</f>
        <v>1303009</v>
      </c>
      <c r="R97" s="15"/>
      <c r="S97" s="58" t="str">
        <f t="shared" si="4"/>
        <v>0</v>
      </c>
      <c r="T97" s="58">
        <f>IFERROR(INDEX(怪物属性参数!AA:AA,MATCH(芦花古楼怪物!E97,怪物属性参数!Q:Q,0)),"")</f>
        <v>4</v>
      </c>
      <c r="U97" s="58">
        <f>IFERROR(INDEX(怪物属性参数!AB:AB,MATCH(芦花古楼怪物!E97,怪物属性参数!Q:Q,0)),"999")</f>
        <v>999</v>
      </c>
      <c r="V97" s="58">
        <f>IFERROR(INDEX(怪物属性参数!AC:AC,MATCH(芦花古楼怪物!E97,怪物属性参数!Q:Q,0)),"")</f>
        <v>2</v>
      </c>
      <c r="W97" s="58" t="str">
        <f t="shared" si="5"/>
        <v>徐晃</v>
      </c>
    </row>
    <row r="98" spans="1:23" ht="16.5" x14ac:dyDescent="0.2">
      <c r="A98" s="58">
        <f t="shared" si="6"/>
        <v>20095</v>
      </c>
      <c r="B98" s="58">
        <v>1</v>
      </c>
      <c r="C98" s="58">
        <f t="shared" si="7"/>
        <v>16</v>
      </c>
      <c r="D98" s="58" t="s">
        <v>41</v>
      </c>
      <c r="E98" s="58" t="str">
        <f>HLOOKUP(D98,芦花古楼!$G:$L,MATCH(B98&amp;C98,芦花古楼!$A:$A,0),FALSE)</f>
        <v>红莲·缇娜</v>
      </c>
      <c r="F98" s="58">
        <f>INDEX(芦花古楼!D:D,MATCH(芦花古楼怪物!B98&amp;芦花古楼怪物!C98,芦花古楼!A:A,0))</f>
        <v>46</v>
      </c>
      <c r="G98" s="58">
        <f>INDEX(怪物基础属性模板!B:B,MATCH(芦花古楼怪物!$F98,怪物基础属性模板!$A:$A,0))*IFERROR(INDEX(怪物属性参数!R:R,MATCH(芦花古楼怪物!E98,怪物属性参数!Q:Q,0)),1)</f>
        <v>1026</v>
      </c>
      <c r="H98" s="58">
        <f>INDEX(怪物基础属性模板!C:C,MATCH(芦花古楼怪物!$F98,怪物基础属性模板!$A:$A,0))*IFERROR(INDEX(怪物属性参数!R:R,MATCH(芦花古楼怪物!E98,怪物属性参数!R:R,0)),1)</f>
        <v>461</v>
      </c>
      <c r="I98" s="58">
        <f>INDEX(怪物基础属性模板!D:D,MATCH(芦花古楼怪物!$F98,怪物基础属性模板!$A:$A,0))*IFERROR(INDEX(怪物属性参数!R:R,MATCH(芦花古楼怪物!E98,怪物属性参数!S:S,0)),1)</f>
        <v>5630</v>
      </c>
      <c r="J98" s="58">
        <v>0</v>
      </c>
      <c r="K98" s="58">
        <v>0</v>
      </c>
      <c r="L98" s="58">
        <v>0</v>
      </c>
      <c r="M98" s="58">
        <v>0</v>
      </c>
      <c r="N98" s="58">
        <v>300</v>
      </c>
      <c r="O98" s="58">
        <v>0</v>
      </c>
      <c r="P98" s="58">
        <v>0</v>
      </c>
      <c r="Q98" s="58" t="str">
        <f>IFERROR(INDEX(怪物属性参数!AD:AD,MATCH(芦花古楼怪物!E98,怪物属性参数!Q:Q,0)),"1303015")</f>
        <v>1301006#1302006</v>
      </c>
      <c r="R98" s="15"/>
      <c r="S98" s="58">
        <f t="shared" si="4"/>
        <v>20096</v>
      </c>
      <c r="T98" s="58">
        <f>IFERROR(INDEX(怪物属性参数!AA:AA,MATCH(芦花古楼怪物!E98,怪物属性参数!Q:Q,0)),"")</f>
        <v>0</v>
      </c>
      <c r="U98" s="58">
        <f>IFERROR(INDEX(怪物属性参数!AB:AB,MATCH(芦花古楼怪物!E98,怪物属性参数!Q:Q,0)),"999")</f>
        <v>999</v>
      </c>
      <c r="V98" s="58">
        <f>IFERROR(INDEX(怪物属性参数!AC:AC,MATCH(芦花古楼怪物!E98,怪物属性参数!Q:Q,0)),"")</f>
        <v>0</v>
      </c>
      <c r="W98" s="58" t="str">
        <f t="shared" si="5"/>
        <v>红莲·缇娜</v>
      </c>
    </row>
    <row r="99" spans="1:23" ht="16.5" x14ac:dyDescent="0.2">
      <c r="A99" s="58">
        <f t="shared" si="6"/>
        <v>20096</v>
      </c>
      <c r="B99" s="58">
        <v>1</v>
      </c>
      <c r="C99" s="58">
        <f t="shared" si="7"/>
        <v>16</v>
      </c>
      <c r="D99" s="58" t="s">
        <v>38</v>
      </c>
      <c r="E99" s="58" t="str">
        <f>HLOOKUP(D99,芦花古楼!$G:$L,MATCH(B99&amp;C99,芦花古楼!$A:$A,0),FALSE)</f>
        <v>天使·缇娜</v>
      </c>
      <c r="F99" s="58">
        <f>INDEX(芦花古楼!D:D,MATCH(芦花古楼怪物!B99&amp;芦花古楼怪物!C99,芦花古楼!A:A,0))</f>
        <v>46</v>
      </c>
      <c r="G99" s="58">
        <f>INDEX(怪物基础属性模板!B:B,MATCH(芦花古楼怪物!$F99,怪物基础属性模板!$A:$A,0))*IFERROR(INDEX(怪物属性参数!R:R,MATCH(芦花古楼怪物!E99,怪物属性参数!Q:Q,0)),1)</f>
        <v>1026</v>
      </c>
      <c r="H99" s="58">
        <f>INDEX(怪物基础属性模板!C:C,MATCH(芦花古楼怪物!$F99,怪物基础属性模板!$A:$A,0))*IFERROR(INDEX(怪物属性参数!R:R,MATCH(芦花古楼怪物!E99,怪物属性参数!R:R,0)),1)</f>
        <v>461</v>
      </c>
      <c r="I99" s="58">
        <f>INDEX(怪物基础属性模板!D:D,MATCH(芦花古楼怪物!$F99,怪物基础属性模板!$A:$A,0))*IFERROR(INDEX(怪物属性参数!R:R,MATCH(芦花古楼怪物!E99,怪物属性参数!S:S,0)),1)</f>
        <v>5630</v>
      </c>
      <c r="J99" s="58">
        <v>0</v>
      </c>
      <c r="K99" s="58">
        <v>0</v>
      </c>
      <c r="L99" s="58">
        <v>0</v>
      </c>
      <c r="M99" s="58">
        <v>0</v>
      </c>
      <c r="N99" s="58">
        <v>300</v>
      </c>
      <c r="O99" s="58">
        <v>0</v>
      </c>
      <c r="P99" s="58">
        <v>0</v>
      </c>
      <c r="Q99" s="58">
        <f>IFERROR(INDEX(怪物属性参数!AD:AD,MATCH(芦花古楼怪物!E99,怪物属性参数!Q:Q,0)),"1303015")</f>
        <v>1303007</v>
      </c>
      <c r="R99" s="15"/>
      <c r="S99" s="58" t="str">
        <f t="shared" si="4"/>
        <v>0</v>
      </c>
      <c r="T99" s="58">
        <f>IFERROR(INDEX(怪物属性参数!AA:AA,MATCH(芦花古楼怪物!E99,怪物属性参数!Q:Q,0)),"")</f>
        <v>6</v>
      </c>
      <c r="U99" s="58">
        <f>IFERROR(INDEX(怪物属性参数!AB:AB,MATCH(芦花古楼怪物!E99,怪物属性参数!Q:Q,0)),"999")</f>
        <v>999</v>
      </c>
      <c r="V99" s="58">
        <f>IFERROR(INDEX(怪物属性参数!AC:AC,MATCH(芦花古楼怪物!E99,怪物属性参数!Q:Q,0)),"")</f>
        <v>1</v>
      </c>
      <c r="W99" s="58" t="str">
        <f t="shared" si="5"/>
        <v>天使·缇娜</v>
      </c>
    </row>
    <row r="100" spans="1:23" ht="16.5" x14ac:dyDescent="0.2">
      <c r="A100" s="58">
        <f t="shared" si="6"/>
        <v>20097</v>
      </c>
      <c r="B100" s="58">
        <v>1</v>
      </c>
      <c r="C100" s="58">
        <f t="shared" si="7"/>
        <v>17</v>
      </c>
      <c r="D100" s="58" t="s">
        <v>39</v>
      </c>
      <c r="E100" s="58" t="str">
        <f>HLOOKUP(D100,芦花古楼!$G:$L,MATCH(B100&amp;C100,芦花古楼!$A:$A,0),FALSE)</f>
        <v>常服曹焱兵</v>
      </c>
      <c r="F100" s="58">
        <f>INDEX(芦花古楼!D:D,MATCH(芦花古楼怪物!B100&amp;芦花古楼怪物!C100,芦花古楼!A:A,0))</f>
        <v>47</v>
      </c>
      <c r="G100" s="58">
        <f>INDEX(怪物基础属性模板!B:B,MATCH(芦花古楼怪物!$F100,怪物基础属性模板!$A:$A,0))*IFERROR(INDEX(怪物属性参数!R:R,MATCH(芦花古楼怪物!E100,怪物属性参数!Q:Q,0)),1)</f>
        <v>1050</v>
      </c>
      <c r="H100" s="58">
        <f>INDEX(怪物基础属性模板!C:C,MATCH(芦花古楼怪物!$F100,怪物基础属性模板!$A:$A,0))*IFERROR(INDEX(怪物属性参数!R:R,MATCH(芦花古楼怪物!E100,怪物属性参数!R:R,0)),1)</f>
        <v>473</v>
      </c>
      <c r="I100" s="58">
        <f>INDEX(怪物基础属性模板!D:D,MATCH(芦花古楼怪物!$F100,怪物基础属性模板!$A:$A,0))*IFERROR(INDEX(怪物属性参数!R:R,MATCH(芦花古楼怪物!E100,怪物属性参数!S:S,0)),1)</f>
        <v>5750</v>
      </c>
      <c r="J100" s="58">
        <v>0</v>
      </c>
      <c r="K100" s="58">
        <v>0</v>
      </c>
      <c r="L100" s="58">
        <v>0</v>
      </c>
      <c r="M100" s="58">
        <v>0</v>
      </c>
      <c r="N100" s="58">
        <v>300</v>
      </c>
      <c r="O100" s="58">
        <v>0</v>
      </c>
      <c r="P100" s="58">
        <v>0</v>
      </c>
      <c r="Q100" s="58" t="str">
        <f>IFERROR(INDEX(怪物属性参数!AD:AD,MATCH(芦花古楼怪物!E100,怪物属性参数!Q:Q,0)),"1303015")</f>
        <v>1301001#1302001</v>
      </c>
      <c r="R100" s="15"/>
      <c r="S100" s="58">
        <f t="shared" si="4"/>
        <v>20098</v>
      </c>
      <c r="T100" s="58">
        <f>IFERROR(INDEX(怪物属性参数!AA:AA,MATCH(芦花古楼怪物!E100,怪物属性参数!Q:Q,0)),"")</f>
        <v>0</v>
      </c>
      <c r="U100" s="58">
        <f>IFERROR(INDEX(怪物属性参数!AB:AB,MATCH(芦花古楼怪物!E100,怪物属性参数!Q:Q,0)),"999")</f>
        <v>999</v>
      </c>
      <c r="V100" s="58">
        <f>IFERROR(INDEX(怪物属性参数!AC:AC,MATCH(芦花古楼怪物!E100,怪物属性参数!Q:Q,0)),"")</f>
        <v>0</v>
      </c>
      <c r="W100" s="58" t="str">
        <f t="shared" si="5"/>
        <v>常服曹焱兵</v>
      </c>
    </row>
    <row r="101" spans="1:23" ht="16.5" x14ac:dyDescent="0.2">
      <c r="A101" s="58">
        <f t="shared" si="6"/>
        <v>20098</v>
      </c>
      <c r="B101" s="58">
        <v>1</v>
      </c>
      <c r="C101" s="58">
        <f t="shared" si="7"/>
        <v>17</v>
      </c>
      <c r="D101" s="58" t="s">
        <v>36</v>
      </c>
      <c r="E101" s="58" t="str">
        <f>HLOOKUP(D101,芦花古楼!$G:$L,MATCH(B101&amp;C101,芦花古楼!$A:$A,0),FALSE)</f>
        <v>张郃</v>
      </c>
      <c r="F101" s="58">
        <f>INDEX(芦花古楼!D:D,MATCH(芦花古楼怪物!B101&amp;芦花古楼怪物!C101,芦花古楼!A:A,0))</f>
        <v>47</v>
      </c>
      <c r="G101" s="58">
        <f>INDEX(怪物基础属性模板!B:B,MATCH(芦花古楼怪物!$F101,怪物基础属性模板!$A:$A,0))*IFERROR(INDEX(怪物属性参数!R:R,MATCH(芦花古楼怪物!E101,怪物属性参数!Q:Q,0)),1)</f>
        <v>1050</v>
      </c>
      <c r="H101" s="58">
        <f>INDEX(怪物基础属性模板!C:C,MATCH(芦花古楼怪物!$F101,怪物基础属性模板!$A:$A,0))*IFERROR(INDEX(怪物属性参数!R:R,MATCH(芦花古楼怪物!E101,怪物属性参数!R:R,0)),1)</f>
        <v>473</v>
      </c>
      <c r="I101" s="58">
        <f>INDEX(怪物基础属性模板!D:D,MATCH(芦花古楼怪物!$F101,怪物基础属性模板!$A:$A,0))*IFERROR(INDEX(怪物属性参数!R:R,MATCH(芦花古楼怪物!E101,怪物属性参数!S:S,0)),1)</f>
        <v>5750</v>
      </c>
      <c r="J101" s="58">
        <v>0</v>
      </c>
      <c r="K101" s="58">
        <v>0</v>
      </c>
      <c r="L101" s="58">
        <v>0</v>
      </c>
      <c r="M101" s="58">
        <v>0</v>
      </c>
      <c r="N101" s="58">
        <v>300</v>
      </c>
      <c r="O101" s="58">
        <v>0</v>
      </c>
      <c r="P101" s="58">
        <v>0</v>
      </c>
      <c r="Q101" s="58">
        <f>IFERROR(INDEX(怪物属性参数!AD:AD,MATCH(芦花古楼怪物!E101,怪物属性参数!Q:Q,0)),"1303015")</f>
        <v>1303010</v>
      </c>
      <c r="R101" s="15"/>
      <c r="S101" s="58" t="str">
        <f t="shared" si="4"/>
        <v>0</v>
      </c>
      <c r="T101" s="58">
        <f>IFERROR(INDEX(怪物属性参数!AA:AA,MATCH(芦花古楼怪物!E101,怪物属性参数!Q:Q,0)),"")</f>
        <v>6</v>
      </c>
      <c r="U101" s="58">
        <f>IFERROR(INDEX(怪物属性参数!AB:AB,MATCH(芦花古楼怪物!E101,怪物属性参数!Q:Q,0)),"999")</f>
        <v>999</v>
      </c>
      <c r="V101" s="58">
        <f>IFERROR(INDEX(怪物属性参数!AC:AC,MATCH(芦花古楼怪物!E101,怪物属性参数!Q:Q,0)),"")</f>
        <v>3</v>
      </c>
      <c r="W101" s="58" t="str">
        <f t="shared" si="5"/>
        <v>张郃</v>
      </c>
    </row>
    <row r="102" spans="1:23" ht="16.5" x14ac:dyDescent="0.2">
      <c r="A102" s="58">
        <f t="shared" si="6"/>
        <v>20099</v>
      </c>
      <c r="B102" s="58">
        <v>1</v>
      </c>
      <c r="C102" s="58">
        <f t="shared" si="7"/>
        <v>17</v>
      </c>
      <c r="D102" s="58" t="s">
        <v>40</v>
      </c>
      <c r="E102" s="58" t="str">
        <f>HLOOKUP(D102,芦花古楼!$G:$L,MATCH(B102&amp;C102,芦花古楼!$A:$A,0),FALSE)</f>
        <v>战斗曹焱兵</v>
      </c>
      <c r="F102" s="58">
        <f>INDEX(芦花古楼!D:D,MATCH(芦花古楼怪物!B102&amp;芦花古楼怪物!C102,芦花古楼!A:A,0))</f>
        <v>47</v>
      </c>
      <c r="G102" s="58">
        <f>INDEX(怪物基础属性模板!B:B,MATCH(芦花古楼怪物!$F102,怪物基础属性模板!$A:$A,0))*IFERROR(INDEX(怪物属性参数!R:R,MATCH(芦花古楼怪物!E102,怪物属性参数!Q:Q,0)),1)</f>
        <v>1050</v>
      </c>
      <c r="H102" s="58">
        <f>INDEX(怪物基础属性模板!C:C,MATCH(芦花古楼怪物!$F102,怪物基础属性模板!$A:$A,0))*IFERROR(INDEX(怪物属性参数!R:R,MATCH(芦花古楼怪物!E102,怪物属性参数!R:R,0)),1)</f>
        <v>473</v>
      </c>
      <c r="I102" s="58">
        <f>INDEX(怪物基础属性模板!D:D,MATCH(芦花古楼怪物!$F102,怪物基础属性模板!$A:$A,0))*IFERROR(INDEX(怪物属性参数!R:R,MATCH(芦花古楼怪物!E102,怪物属性参数!S:S,0)),1)</f>
        <v>5750</v>
      </c>
      <c r="J102" s="58">
        <v>0</v>
      </c>
      <c r="K102" s="58">
        <v>0</v>
      </c>
      <c r="L102" s="58">
        <v>0</v>
      </c>
      <c r="M102" s="58">
        <v>0</v>
      </c>
      <c r="N102" s="58">
        <v>300</v>
      </c>
      <c r="O102" s="58">
        <v>0</v>
      </c>
      <c r="P102" s="58">
        <v>0</v>
      </c>
      <c r="Q102" s="58" t="str">
        <f>IFERROR(INDEX(怪物属性参数!AD:AD,MATCH(芦花古楼怪物!E102,怪物属性参数!Q:Q,0)),"1303015")</f>
        <v>1301007#1302007</v>
      </c>
      <c r="R102" s="15"/>
      <c r="S102" s="58">
        <f t="shared" si="4"/>
        <v>20100</v>
      </c>
      <c r="T102" s="58">
        <f>IFERROR(INDEX(怪物属性参数!AA:AA,MATCH(芦花古楼怪物!E102,怪物属性参数!Q:Q,0)),"")</f>
        <v>0</v>
      </c>
      <c r="U102" s="58">
        <f>IFERROR(INDEX(怪物属性参数!AB:AB,MATCH(芦花古楼怪物!E102,怪物属性参数!Q:Q,0)),"999")</f>
        <v>999</v>
      </c>
      <c r="V102" s="58">
        <f>IFERROR(INDEX(怪物属性参数!AC:AC,MATCH(芦花古楼怪物!E102,怪物属性参数!Q:Q,0)),"")</f>
        <v>0</v>
      </c>
      <c r="W102" s="58" t="str">
        <f t="shared" si="5"/>
        <v>战斗曹焱兵</v>
      </c>
    </row>
    <row r="103" spans="1:23" ht="16.5" x14ac:dyDescent="0.2">
      <c r="A103" s="58">
        <f t="shared" si="6"/>
        <v>20100</v>
      </c>
      <c r="B103" s="58">
        <v>1</v>
      </c>
      <c r="C103" s="58">
        <f t="shared" si="7"/>
        <v>17</v>
      </c>
      <c r="D103" s="58" t="s">
        <v>37</v>
      </c>
      <c r="E103" s="58" t="str">
        <f>HLOOKUP(D103,芦花古楼!$G:$L,MATCH(B103&amp;C103,芦花古楼!$A:$A,0),FALSE)</f>
        <v>徐晃</v>
      </c>
      <c r="F103" s="58">
        <f>INDEX(芦花古楼!D:D,MATCH(芦花古楼怪物!B103&amp;芦花古楼怪物!C103,芦花古楼!A:A,0))</f>
        <v>47</v>
      </c>
      <c r="G103" s="58">
        <f>INDEX(怪物基础属性模板!B:B,MATCH(芦花古楼怪物!$F103,怪物基础属性模板!$A:$A,0))*IFERROR(INDEX(怪物属性参数!R:R,MATCH(芦花古楼怪物!E103,怪物属性参数!Q:Q,0)),1)</f>
        <v>1050</v>
      </c>
      <c r="H103" s="58">
        <f>INDEX(怪物基础属性模板!C:C,MATCH(芦花古楼怪物!$F103,怪物基础属性模板!$A:$A,0))*IFERROR(INDEX(怪物属性参数!R:R,MATCH(芦花古楼怪物!E103,怪物属性参数!R:R,0)),1)</f>
        <v>473</v>
      </c>
      <c r="I103" s="58">
        <f>INDEX(怪物基础属性模板!D:D,MATCH(芦花古楼怪物!$F103,怪物基础属性模板!$A:$A,0))*IFERROR(INDEX(怪物属性参数!R:R,MATCH(芦花古楼怪物!E103,怪物属性参数!S:S,0)),1)</f>
        <v>5750</v>
      </c>
      <c r="J103" s="58">
        <v>0</v>
      </c>
      <c r="K103" s="58">
        <v>0</v>
      </c>
      <c r="L103" s="58">
        <v>0</v>
      </c>
      <c r="M103" s="58">
        <v>0</v>
      </c>
      <c r="N103" s="58">
        <v>300</v>
      </c>
      <c r="O103" s="58">
        <v>0</v>
      </c>
      <c r="P103" s="58">
        <v>0</v>
      </c>
      <c r="Q103" s="58">
        <f>IFERROR(INDEX(怪物属性参数!AD:AD,MATCH(芦花古楼怪物!E103,怪物属性参数!Q:Q,0)),"1303015")</f>
        <v>1303009</v>
      </c>
      <c r="R103" s="15"/>
      <c r="S103" s="58" t="str">
        <f t="shared" si="4"/>
        <v>0</v>
      </c>
      <c r="T103" s="58">
        <f>IFERROR(INDEX(怪物属性参数!AA:AA,MATCH(芦花古楼怪物!E103,怪物属性参数!Q:Q,0)),"")</f>
        <v>4</v>
      </c>
      <c r="U103" s="58">
        <f>IFERROR(INDEX(怪物属性参数!AB:AB,MATCH(芦花古楼怪物!E103,怪物属性参数!Q:Q,0)),"999")</f>
        <v>999</v>
      </c>
      <c r="V103" s="58">
        <f>IFERROR(INDEX(怪物属性参数!AC:AC,MATCH(芦花古楼怪物!E103,怪物属性参数!Q:Q,0)),"")</f>
        <v>2</v>
      </c>
      <c r="W103" s="58" t="str">
        <f t="shared" si="5"/>
        <v>徐晃</v>
      </c>
    </row>
    <row r="104" spans="1:23" ht="16.5" x14ac:dyDescent="0.2">
      <c r="A104" s="58">
        <f t="shared" si="6"/>
        <v>20101</v>
      </c>
      <c r="B104" s="58">
        <v>1</v>
      </c>
      <c r="C104" s="58">
        <f t="shared" si="7"/>
        <v>17</v>
      </c>
      <c r="D104" s="58" t="s">
        <v>41</v>
      </c>
      <c r="E104" s="58" t="str">
        <f>HLOOKUP(D104,芦花古楼!$G:$L,MATCH(B104&amp;C104,芦花古楼!$A:$A,0),FALSE)</f>
        <v>黑尔·坎普</v>
      </c>
      <c r="F104" s="58">
        <f>INDEX(芦花古楼!D:D,MATCH(芦花古楼怪物!B104&amp;芦花古楼怪物!C104,芦花古楼!A:A,0))</f>
        <v>47</v>
      </c>
      <c r="G104" s="58">
        <f>INDEX(怪物基础属性模板!B:B,MATCH(芦花古楼怪物!$F104,怪物基础属性模板!$A:$A,0))*IFERROR(INDEX(怪物属性参数!R:R,MATCH(芦花古楼怪物!E104,怪物属性参数!Q:Q,0)),1)</f>
        <v>1050</v>
      </c>
      <c r="H104" s="58">
        <f>INDEX(怪物基础属性模板!C:C,MATCH(芦花古楼怪物!$F104,怪物基础属性模板!$A:$A,0))*IFERROR(INDEX(怪物属性参数!R:R,MATCH(芦花古楼怪物!E104,怪物属性参数!R:R,0)),1)</f>
        <v>473</v>
      </c>
      <c r="I104" s="58">
        <f>INDEX(怪物基础属性模板!D:D,MATCH(芦花古楼怪物!$F104,怪物基础属性模板!$A:$A,0))*IFERROR(INDEX(怪物属性参数!R:R,MATCH(芦花古楼怪物!E104,怪物属性参数!S:S,0)),1)</f>
        <v>5750</v>
      </c>
      <c r="J104" s="58">
        <v>0</v>
      </c>
      <c r="K104" s="58">
        <v>0</v>
      </c>
      <c r="L104" s="58">
        <v>0</v>
      </c>
      <c r="M104" s="58">
        <v>0</v>
      </c>
      <c r="N104" s="58">
        <v>300</v>
      </c>
      <c r="O104" s="58">
        <v>0</v>
      </c>
      <c r="P104" s="58">
        <v>0</v>
      </c>
      <c r="Q104" s="58" t="str">
        <f>IFERROR(INDEX(怪物属性参数!AD:AD,MATCH(芦花古楼怪物!E104,怪物属性参数!Q:Q,0)),"1303015")</f>
        <v>1301008#1302008</v>
      </c>
      <c r="R104" s="15"/>
      <c r="S104" s="58">
        <f t="shared" si="4"/>
        <v>20102</v>
      </c>
      <c r="T104" s="58">
        <f>IFERROR(INDEX(怪物属性参数!AA:AA,MATCH(芦花古楼怪物!E104,怪物属性参数!Q:Q,0)),"")</f>
        <v>0</v>
      </c>
      <c r="U104" s="58">
        <f>IFERROR(INDEX(怪物属性参数!AB:AB,MATCH(芦花古楼怪物!E104,怪物属性参数!Q:Q,0)),"999")</f>
        <v>999</v>
      </c>
      <c r="V104" s="58">
        <f>IFERROR(INDEX(怪物属性参数!AC:AC,MATCH(芦花古楼怪物!E104,怪物属性参数!Q:Q,0)),"")</f>
        <v>0</v>
      </c>
      <c r="W104" s="58" t="str">
        <f t="shared" si="5"/>
        <v>黑尔·坎普</v>
      </c>
    </row>
    <row r="105" spans="1:23" ht="16.5" x14ac:dyDescent="0.2">
      <c r="A105" s="58">
        <f t="shared" si="6"/>
        <v>20102</v>
      </c>
      <c r="B105" s="58">
        <v>1</v>
      </c>
      <c r="C105" s="58">
        <f t="shared" si="7"/>
        <v>17</v>
      </c>
      <c r="D105" s="58" t="s">
        <v>38</v>
      </c>
      <c r="E105" s="58" t="str">
        <f>HLOOKUP(D105,芦花古楼!$G:$L,MATCH(B105&amp;C105,芦花古楼!$A:$A,0),FALSE)</f>
        <v>塞伯罗斯</v>
      </c>
      <c r="F105" s="58">
        <f>INDEX(芦花古楼!D:D,MATCH(芦花古楼怪物!B105&amp;芦花古楼怪物!C105,芦花古楼!A:A,0))</f>
        <v>47</v>
      </c>
      <c r="G105" s="58">
        <f>INDEX(怪物基础属性模板!B:B,MATCH(芦花古楼怪物!$F105,怪物基础属性模板!$A:$A,0))*IFERROR(INDEX(怪物属性参数!R:R,MATCH(芦花古楼怪物!E105,怪物属性参数!Q:Q,0)),1)</f>
        <v>1050</v>
      </c>
      <c r="H105" s="58">
        <f>INDEX(怪物基础属性模板!C:C,MATCH(芦花古楼怪物!$F105,怪物基础属性模板!$A:$A,0))*IFERROR(INDEX(怪物属性参数!R:R,MATCH(芦花古楼怪物!E105,怪物属性参数!R:R,0)),1)</f>
        <v>473</v>
      </c>
      <c r="I105" s="58">
        <f>INDEX(怪物基础属性模板!D:D,MATCH(芦花古楼怪物!$F105,怪物基础属性模板!$A:$A,0))*IFERROR(INDEX(怪物属性参数!R:R,MATCH(芦花古楼怪物!E105,怪物属性参数!S:S,0)),1)</f>
        <v>5750</v>
      </c>
      <c r="J105" s="58">
        <v>0</v>
      </c>
      <c r="K105" s="58">
        <v>0</v>
      </c>
      <c r="L105" s="58">
        <v>0</v>
      </c>
      <c r="M105" s="58">
        <v>0</v>
      </c>
      <c r="N105" s="58">
        <v>300</v>
      </c>
      <c r="O105" s="58">
        <v>0</v>
      </c>
      <c r="P105" s="58">
        <v>0</v>
      </c>
      <c r="Q105" s="58">
        <f>IFERROR(INDEX(怪物属性参数!AD:AD,MATCH(芦花古楼怪物!E105,怪物属性参数!Q:Q,0)),"1303015")</f>
        <v>1303013</v>
      </c>
      <c r="R105" s="15"/>
      <c r="S105" s="58" t="str">
        <f t="shared" si="4"/>
        <v>0</v>
      </c>
      <c r="T105" s="58">
        <f>IFERROR(INDEX(怪物属性参数!AA:AA,MATCH(芦花古楼怪物!E105,怪物属性参数!Q:Q,0)),"")</f>
        <v>6</v>
      </c>
      <c r="U105" s="58">
        <f>IFERROR(INDEX(怪物属性参数!AB:AB,MATCH(芦花古楼怪物!E105,怪物属性参数!Q:Q,0)),"999")</f>
        <v>999</v>
      </c>
      <c r="V105" s="58">
        <f>IFERROR(INDEX(怪物属性参数!AC:AC,MATCH(芦花古楼怪物!E105,怪物属性参数!Q:Q,0)),"")</f>
        <v>2</v>
      </c>
      <c r="W105" s="58" t="str">
        <f t="shared" si="5"/>
        <v>塞伯罗斯</v>
      </c>
    </row>
    <row r="106" spans="1:23" ht="16.5" x14ac:dyDescent="0.2">
      <c r="A106" s="58">
        <f t="shared" si="6"/>
        <v>20103</v>
      </c>
      <c r="B106" s="58">
        <v>1</v>
      </c>
      <c r="C106" s="58">
        <f t="shared" si="7"/>
        <v>18</v>
      </c>
      <c r="D106" s="58" t="s">
        <v>39</v>
      </c>
      <c r="E106" s="58" t="str">
        <f>HLOOKUP(D106,芦花古楼!$G:$L,MATCH(B106&amp;C106,芦花古楼!$A:$A,0),FALSE)</f>
        <v>常服曹焱兵</v>
      </c>
      <c r="F106" s="58">
        <f>INDEX(芦花古楼!D:D,MATCH(芦花古楼怪物!B106&amp;芦花古楼怪物!C106,芦花古楼!A:A,0))</f>
        <v>48</v>
      </c>
      <c r="G106" s="58">
        <f>INDEX(怪物基础属性模板!B:B,MATCH(芦花古楼怪物!$F106,怪物基础属性模板!$A:$A,0))*IFERROR(INDEX(怪物属性参数!R:R,MATCH(芦花古楼怪物!E106,怪物属性参数!Q:Q,0)),1)</f>
        <v>1074</v>
      </c>
      <c r="H106" s="58">
        <f>INDEX(怪物基础属性模板!C:C,MATCH(芦花古楼怪物!$F106,怪物基础属性模板!$A:$A,0))*IFERROR(INDEX(怪物属性参数!R:R,MATCH(芦花古楼怪物!E106,怪物属性参数!R:R,0)),1)</f>
        <v>485</v>
      </c>
      <c r="I106" s="58">
        <f>INDEX(怪物基础属性模板!D:D,MATCH(芦花古楼怪物!$F106,怪物基础属性模板!$A:$A,0))*IFERROR(INDEX(怪物属性参数!R:R,MATCH(芦花古楼怪物!E106,怪物属性参数!S:S,0)),1)</f>
        <v>5870</v>
      </c>
      <c r="J106" s="58">
        <v>0</v>
      </c>
      <c r="K106" s="58">
        <v>0</v>
      </c>
      <c r="L106" s="58">
        <v>0</v>
      </c>
      <c r="M106" s="58">
        <v>0</v>
      </c>
      <c r="N106" s="58">
        <v>300</v>
      </c>
      <c r="O106" s="58">
        <v>0</v>
      </c>
      <c r="P106" s="58">
        <v>0</v>
      </c>
      <c r="Q106" s="58" t="str">
        <f>IFERROR(INDEX(怪物属性参数!AD:AD,MATCH(芦花古楼怪物!E106,怪物属性参数!Q:Q,0)),"1303015")</f>
        <v>1301001#1302001</v>
      </c>
      <c r="R106" s="15"/>
      <c r="S106" s="58">
        <f t="shared" si="4"/>
        <v>20104</v>
      </c>
      <c r="T106" s="58">
        <f>IFERROR(INDEX(怪物属性参数!AA:AA,MATCH(芦花古楼怪物!E106,怪物属性参数!Q:Q,0)),"")</f>
        <v>0</v>
      </c>
      <c r="U106" s="58">
        <f>IFERROR(INDEX(怪物属性参数!AB:AB,MATCH(芦花古楼怪物!E106,怪物属性参数!Q:Q,0)),"999")</f>
        <v>999</v>
      </c>
      <c r="V106" s="58">
        <f>IFERROR(INDEX(怪物属性参数!AC:AC,MATCH(芦花古楼怪物!E106,怪物属性参数!Q:Q,0)),"")</f>
        <v>0</v>
      </c>
      <c r="W106" s="58" t="str">
        <f t="shared" si="5"/>
        <v>常服曹焱兵</v>
      </c>
    </row>
    <row r="107" spans="1:23" ht="16.5" x14ac:dyDescent="0.2">
      <c r="A107" s="58">
        <f t="shared" si="6"/>
        <v>20104</v>
      </c>
      <c r="B107" s="58">
        <v>1</v>
      </c>
      <c r="C107" s="58">
        <f t="shared" si="7"/>
        <v>18</v>
      </c>
      <c r="D107" s="58" t="s">
        <v>36</v>
      </c>
      <c r="E107" s="58" t="str">
        <f>HLOOKUP(D107,芦花古楼!$G:$L,MATCH(B107&amp;C107,芦花古楼!$A:$A,0),FALSE)</f>
        <v>张郃</v>
      </c>
      <c r="F107" s="58">
        <f>INDEX(芦花古楼!D:D,MATCH(芦花古楼怪物!B107&amp;芦花古楼怪物!C107,芦花古楼!A:A,0))</f>
        <v>48</v>
      </c>
      <c r="G107" s="58">
        <f>INDEX(怪物基础属性模板!B:B,MATCH(芦花古楼怪物!$F107,怪物基础属性模板!$A:$A,0))*IFERROR(INDEX(怪物属性参数!R:R,MATCH(芦花古楼怪物!E107,怪物属性参数!Q:Q,0)),1)</f>
        <v>1074</v>
      </c>
      <c r="H107" s="58">
        <f>INDEX(怪物基础属性模板!C:C,MATCH(芦花古楼怪物!$F107,怪物基础属性模板!$A:$A,0))*IFERROR(INDEX(怪物属性参数!R:R,MATCH(芦花古楼怪物!E107,怪物属性参数!R:R,0)),1)</f>
        <v>485</v>
      </c>
      <c r="I107" s="58">
        <f>INDEX(怪物基础属性模板!D:D,MATCH(芦花古楼怪物!$F107,怪物基础属性模板!$A:$A,0))*IFERROR(INDEX(怪物属性参数!R:R,MATCH(芦花古楼怪物!E107,怪物属性参数!S:S,0)),1)</f>
        <v>5870</v>
      </c>
      <c r="J107" s="58">
        <v>0</v>
      </c>
      <c r="K107" s="58">
        <v>0</v>
      </c>
      <c r="L107" s="58">
        <v>0</v>
      </c>
      <c r="M107" s="58">
        <v>0</v>
      </c>
      <c r="N107" s="58">
        <v>300</v>
      </c>
      <c r="O107" s="58">
        <v>0</v>
      </c>
      <c r="P107" s="58">
        <v>0</v>
      </c>
      <c r="Q107" s="58">
        <f>IFERROR(INDEX(怪物属性参数!AD:AD,MATCH(芦花古楼怪物!E107,怪物属性参数!Q:Q,0)),"1303015")</f>
        <v>1303010</v>
      </c>
      <c r="R107" s="15"/>
      <c r="S107" s="58" t="str">
        <f t="shared" si="4"/>
        <v>0</v>
      </c>
      <c r="T107" s="58">
        <f>IFERROR(INDEX(怪物属性参数!AA:AA,MATCH(芦花古楼怪物!E107,怪物属性参数!Q:Q,0)),"")</f>
        <v>6</v>
      </c>
      <c r="U107" s="58">
        <f>IFERROR(INDEX(怪物属性参数!AB:AB,MATCH(芦花古楼怪物!E107,怪物属性参数!Q:Q,0)),"999")</f>
        <v>999</v>
      </c>
      <c r="V107" s="58">
        <f>IFERROR(INDEX(怪物属性参数!AC:AC,MATCH(芦花古楼怪物!E107,怪物属性参数!Q:Q,0)),"")</f>
        <v>3</v>
      </c>
      <c r="W107" s="58" t="str">
        <f t="shared" si="5"/>
        <v>张郃</v>
      </c>
    </row>
    <row r="108" spans="1:23" ht="16.5" x14ac:dyDescent="0.2">
      <c r="A108" s="58">
        <f t="shared" si="6"/>
        <v>20105</v>
      </c>
      <c r="B108" s="58">
        <v>1</v>
      </c>
      <c r="C108" s="58">
        <f t="shared" si="7"/>
        <v>18</v>
      </c>
      <c r="D108" s="58" t="s">
        <v>40</v>
      </c>
      <c r="E108" s="58" t="str">
        <f>HLOOKUP(D108,芦花古楼!$G:$L,MATCH(B108&amp;C108,芦花古楼!$A:$A,0),FALSE)</f>
        <v>刘羽禅</v>
      </c>
      <c r="F108" s="58">
        <f>INDEX(芦花古楼!D:D,MATCH(芦花古楼怪物!B108&amp;芦花古楼怪物!C108,芦花古楼!A:A,0))</f>
        <v>48</v>
      </c>
      <c r="G108" s="58">
        <f>INDEX(怪物基础属性模板!B:B,MATCH(芦花古楼怪物!$F108,怪物基础属性模板!$A:$A,0))*IFERROR(INDEX(怪物属性参数!R:R,MATCH(芦花古楼怪物!E108,怪物属性参数!Q:Q,0)),1)</f>
        <v>1074</v>
      </c>
      <c r="H108" s="58">
        <f>INDEX(怪物基础属性模板!C:C,MATCH(芦花古楼怪物!$F108,怪物基础属性模板!$A:$A,0))*IFERROR(INDEX(怪物属性参数!R:R,MATCH(芦花古楼怪物!E108,怪物属性参数!R:R,0)),1)</f>
        <v>485</v>
      </c>
      <c r="I108" s="58">
        <f>INDEX(怪物基础属性模板!D:D,MATCH(芦花古楼怪物!$F108,怪物基础属性模板!$A:$A,0))*IFERROR(INDEX(怪物属性参数!R:R,MATCH(芦花古楼怪物!E108,怪物属性参数!S:S,0)),1)</f>
        <v>5870</v>
      </c>
      <c r="J108" s="58">
        <v>0</v>
      </c>
      <c r="K108" s="58">
        <v>0</v>
      </c>
      <c r="L108" s="58">
        <v>0</v>
      </c>
      <c r="M108" s="58">
        <v>0</v>
      </c>
      <c r="N108" s="58">
        <v>300</v>
      </c>
      <c r="O108" s="58">
        <v>0</v>
      </c>
      <c r="P108" s="58">
        <v>0</v>
      </c>
      <c r="Q108" s="58" t="str">
        <f>IFERROR(INDEX(怪物属性参数!AD:AD,MATCH(芦花古楼怪物!E108,怪物属性参数!Q:Q,0)),"1303015")</f>
        <v>1301005#1302005</v>
      </c>
      <c r="R108" s="15"/>
      <c r="S108" s="58">
        <f t="shared" si="4"/>
        <v>20106</v>
      </c>
      <c r="T108" s="58">
        <f>IFERROR(INDEX(怪物属性参数!AA:AA,MATCH(芦花古楼怪物!E108,怪物属性参数!Q:Q,0)),"")</f>
        <v>0</v>
      </c>
      <c r="U108" s="58">
        <f>IFERROR(INDEX(怪物属性参数!AB:AB,MATCH(芦花古楼怪物!E108,怪物属性参数!Q:Q,0)),"999")</f>
        <v>999</v>
      </c>
      <c r="V108" s="58">
        <f>IFERROR(INDEX(怪物属性参数!AC:AC,MATCH(芦花古楼怪物!E108,怪物属性参数!Q:Q,0)),"")</f>
        <v>0</v>
      </c>
      <c r="W108" s="58" t="str">
        <f t="shared" si="5"/>
        <v>刘羽禅</v>
      </c>
    </row>
    <row r="109" spans="1:23" ht="16.5" x14ac:dyDescent="0.2">
      <c r="A109" s="58">
        <f t="shared" si="6"/>
        <v>20106</v>
      </c>
      <c r="B109" s="58">
        <v>1</v>
      </c>
      <c r="C109" s="58">
        <f t="shared" si="7"/>
        <v>18</v>
      </c>
      <c r="D109" s="58" t="s">
        <v>37</v>
      </c>
      <c r="E109" s="58" t="str">
        <f>HLOOKUP(D109,芦花古楼!$G:$L,MATCH(B109&amp;C109,芦花古楼!$A:$A,0),FALSE)</f>
        <v>张飞</v>
      </c>
      <c r="F109" s="58">
        <f>INDEX(芦花古楼!D:D,MATCH(芦花古楼怪物!B109&amp;芦花古楼怪物!C109,芦花古楼!A:A,0))</f>
        <v>48</v>
      </c>
      <c r="G109" s="58">
        <f>INDEX(怪物基础属性模板!B:B,MATCH(芦花古楼怪物!$F109,怪物基础属性模板!$A:$A,0))*IFERROR(INDEX(怪物属性参数!R:R,MATCH(芦花古楼怪物!E109,怪物属性参数!Q:Q,0)),1)</f>
        <v>1074</v>
      </c>
      <c r="H109" s="58">
        <f>INDEX(怪物基础属性模板!C:C,MATCH(芦花古楼怪物!$F109,怪物基础属性模板!$A:$A,0))*IFERROR(INDEX(怪物属性参数!R:R,MATCH(芦花古楼怪物!E109,怪物属性参数!R:R,0)),1)</f>
        <v>485</v>
      </c>
      <c r="I109" s="58">
        <f>INDEX(怪物基础属性模板!D:D,MATCH(芦花古楼怪物!$F109,怪物基础属性模板!$A:$A,0))*IFERROR(INDEX(怪物属性参数!R:R,MATCH(芦花古楼怪物!E109,怪物属性参数!S:S,0)),1)</f>
        <v>5870</v>
      </c>
      <c r="J109" s="58">
        <v>0</v>
      </c>
      <c r="K109" s="58">
        <v>0</v>
      </c>
      <c r="L109" s="58">
        <v>0</v>
      </c>
      <c r="M109" s="58">
        <v>0</v>
      </c>
      <c r="N109" s="58">
        <v>300</v>
      </c>
      <c r="O109" s="58">
        <v>0</v>
      </c>
      <c r="P109" s="58">
        <v>0</v>
      </c>
      <c r="Q109" s="58">
        <f>IFERROR(INDEX(怪物属性参数!AD:AD,MATCH(芦花古楼怪物!E109,怪物属性参数!Q:Q,0)),"1303015")</f>
        <v>1303011</v>
      </c>
      <c r="R109" s="15"/>
      <c r="S109" s="58" t="str">
        <f t="shared" si="4"/>
        <v>0</v>
      </c>
      <c r="T109" s="58">
        <f>IFERROR(INDEX(怪物属性参数!AA:AA,MATCH(芦花古楼怪物!E109,怪物属性参数!Q:Q,0)),"")</f>
        <v>4</v>
      </c>
      <c r="U109" s="58">
        <f>IFERROR(INDEX(怪物属性参数!AB:AB,MATCH(芦花古楼怪物!E109,怪物属性参数!Q:Q,0)),"999")</f>
        <v>999</v>
      </c>
      <c r="V109" s="58">
        <f>IFERROR(INDEX(怪物属性参数!AC:AC,MATCH(芦花古楼怪物!E109,怪物属性参数!Q:Q,0)),"")</f>
        <v>2</v>
      </c>
      <c r="W109" s="58" t="str">
        <f t="shared" si="5"/>
        <v>张飞</v>
      </c>
    </row>
    <row r="110" spans="1:23" ht="16.5" x14ac:dyDescent="0.2">
      <c r="A110" s="58">
        <f t="shared" si="6"/>
        <v>20107</v>
      </c>
      <c r="B110" s="58">
        <v>1</v>
      </c>
      <c r="C110" s="58">
        <f t="shared" si="7"/>
        <v>18</v>
      </c>
      <c r="D110" s="58" t="s">
        <v>41</v>
      </c>
      <c r="E110" s="58" t="str">
        <f>HLOOKUP(D110,芦花古楼!$G:$L,MATCH(B110&amp;C110,芦花古楼!$A:$A,0),FALSE)</f>
        <v>战斗曹焱兵</v>
      </c>
      <c r="F110" s="58">
        <f>INDEX(芦花古楼!D:D,MATCH(芦花古楼怪物!B110&amp;芦花古楼怪物!C110,芦花古楼!A:A,0))</f>
        <v>48</v>
      </c>
      <c r="G110" s="58">
        <f>INDEX(怪物基础属性模板!B:B,MATCH(芦花古楼怪物!$F110,怪物基础属性模板!$A:$A,0))*IFERROR(INDEX(怪物属性参数!R:R,MATCH(芦花古楼怪物!E110,怪物属性参数!Q:Q,0)),1)</f>
        <v>1074</v>
      </c>
      <c r="H110" s="58">
        <f>INDEX(怪物基础属性模板!C:C,MATCH(芦花古楼怪物!$F110,怪物基础属性模板!$A:$A,0))*IFERROR(INDEX(怪物属性参数!R:R,MATCH(芦花古楼怪物!E110,怪物属性参数!R:R,0)),1)</f>
        <v>485</v>
      </c>
      <c r="I110" s="58">
        <f>INDEX(怪物基础属性模板!D:D,MATCH(芦花古楼怪物!$F110,怪物基础属性模板!$A:$A,0))*IFERROR(INDEX(怪物属性参数!R:R,MATCH(芦花古楼怪物!E110,怪物属性参数!S:S,0)),1)</f>
        <v>5870</v>
      </c>
      <c r="J110" s="58">
        <v>0</v>
      </c>
      <c r="K110" s="58">
        <v>0</v>
      </c>
      <c r="L110" s="58">
        <v>0</v>
      </c>
      <c r="M110" s="58">
        <v>0</v>
      </c>
      <c r="N110" s="58">
        <v>300</v>
      </c>
      <c r="O110" s="58">
        <v>0</v>
      </c>
      <c r="P110" s="58">
        <v>0</v>
      </c>
      <c r="Q110" s="58" t="str">
        <f>IFERROR(INDEX(怪物属性参数!AD:AD,MATCH(芦花古楼怪物!E110,怪物属性参数!Q:Q,0)),"1303015")</f>
        <v>1301007#1302007</v>
      </c>
      <c r="R110" s="15"/>
      <c r="S110" s="58">
        <f t="shared" si="4"/>
        <v>20108</v>
      </c>
      <c r="T110" s="58">
        <f>IFERROR(INDEX(怪物属性参数!AA:AA,MATCH(芦花古楼怪物!E110,怪物属性参数!Q:Q,0)),"")</f>
        <v>0</v>
      </c>
      <c r="U110" s="58">
        <f>IFERROR(INDEX(怪物属性参数!AB:AB,MATCH(芦花古楼怪物!E110,怪物属性参数!Q:Q,0)),"999")</f>
        <v>999</v>
      </c>
      <c r="V110" s="58">
        <f>IFERROR(INDEX(怪物属性参数!AC:AC,MATCH(芦花古楼怪物!E110,怪物属性参数!Q:Q,0)),"")</f>
        <v>0</v>
      </c>
      <c r="W110" s="58" t="str">
        <f t="shared" si="5"/>
        <v>战斗曹焱兵</v>
      </c>
    </row>
    <row r="111" spans="1:23" ht="16.5" x14ac:dyDescent="0.2">
      <c r="A111" s="58">
        <f t="shared" si="6"/>
        <v>20108</v>
      </c>
      <c r="B111" s="58">
        <v>1</v>
      </c>
      <c r="C111" s="58">
        <f t="shared" si="7"/>
        <v>18</v>
      </c>
      <c r="D111" s="58" t="s">
        <v>38</v>
      </c>
      <c r="E111" s="58" t="str">
        <f>HLOOKUP(D111,芦花古楼!$G:$L,MATCH(B111&amp;C111,芦花古楼!$A:$A,0),FALSE)</f>
        <v>徐晃</v>
      </c>
      <c r="F111" s="58">
        <f>INDEX(芦花古楼!D:D,MATCH(芦花古楼怪物!B111&amp;芦花古楼怪物!C111,芦花古楼!A:A,0))</f>
        <v>48</v>
      </c>
      <c r="G111" s="58">
        <f>INDEX(怪物基础属性模板!B:B,MATCH(芦花古楼怪物!$F111,怪物基础属性模板!$A:$A,0))*IFERROR(INDEX(怪物属性参数!R:R,MATCH(芦花古楼怪物!E111,怪物属性参数!Q:Q,0)),1)</f>
        <v>1074</v>
      </c>
      <c r="H111" s="58">
        <f>INDEX(怪物基础属性模板!C:C,MATCH(芦花古楼怪物!$F111,怪物基础属性模板!$A:$A,0))*IFERROR(INDEX(怪物属性参数!R:R,MATCH(芦花古楼怪物!E111,怪物属性参数!R:R,0)),1)</f>
        <v>485</v>
      </c>
      <c r="I111" s="58">
        <f>INDEX(怪物基础属性模板!D:D,MATCH(芦花古楼怪物!$F111,怪物基础属性模板!$A:$A,0))*IFERROR(INDEX(怪物属性参数!R:R,MATCH(芦花古楼怪物!E111,怪物属性参数!S:S,0)),1)</f>
        <v>5870</v>
      </c>
      <c r="J111" s="58">
        <v>0</v>
      </c>
      <c r="K111" s="58">
        <v>0</v>
      </c>
      <c r="L111" s="58">
        <v>0</v>
      </c>
      <c r="M111" s="58">
        <v>0</v>
      </c>
      <c r="N111" s="58">
        <v>300</v>
      </c>
      <c r="O111" s="58">
        <v>0</v>
      </c>
      <c r="P111" s="58">
        <v>0</v>
      </c>
      <c r="Q111" s="58">
        <f>IFERROR(INDEX(怪物属性参数!AD:AD,MATCH(芦花古楼怪物!E111,怪物属性参数!Q:Q,0)),"1303015")</f>
        <v>1303009</v>
      </c>
      <c r="R111" s="15"/>
      <c r="S111" s="58" t="str">
        <f t="shared" si="4"/>
        <v>0</v>
      </c>
      <c r="T111" s="58">
        <f>IFERROR(INDEX(怪物属性参数!AA:AA,MATCH(芦花古楼怪物!E111,怪物属性参数!Q:Q,0)),"")</f>
        <v>4</v>
      </c>
      <c r="U111" s="58">
        <f>IFERROR(INDEX(怪物属性参数!AB:AB,MATCH(芦花古楼怪物!E111,怪物属性参数!Q:Q,0)),"999")</f>
        <v>999</v>
      </c>
      <c r="V111" s="58">
        <f>IFERROR(INDEX(怪物属性参数!AC:AC,MATCH(芦花古楼怪物!E111,怪物属性参数!Q:Q,0)),"")</f>
        <v>2</v>
      </c>
      <c r="W111" s="58" t="str">
        <f t="shared" si="5"/>
        <v>徐晃</v>
      </c>
    </row>
    <row r="112" spans="1:23" ht="16.5" x14ac:dyDescent="0.2">
      <c r="A112" s="58">
        <f t="shared" si="6"/>
        <v>20109</v>
      </c>
      <c r="B112" s="58">
        <v>1</v>
      </c>
      <c r="C112" s="58">
        <f t="shared" si="7"/>
        <v>19</v>
      </c>
      <c r="D112" s="58" t="s">
        <v>39</v>
      </c>
      <c r="E112" s="58" t="str">
        <f>HLOOKUP(D112,芦花古楼!$G:$L,MATCH(B112&amp;C112,芦花古楼!$A:$A,0),FALSE)</f>
        <v>常服曹焱兵</v>
      </c>
      <c r="F112" s="58">
        <f>INDEX(芦花古楼!D:D,MATCH(芦花古楼怪物!B112&amp;芦花古楼怪物!C112,芦花古楼!A:A,0))</f>
        <v>49</v>
      </c>
      <c r="G112" s="58">
        <f>INDEX(怪物基础属性模板!B:B,MATCH(芦花古楼怪物!$F112,怪物基础属性模板!$A:$A,0))*IFERROR(INDEX(怪物属性参数!R:R,MATCH(芦花古楼怪物!E112,怪物属性参数!Q:Q,0)),1)</f>
        <v>1098</v>
      </c>
      <c r="H112" s="58">
        <f>INDEX(怪物基础属性模板!C:C,MATCH(芦花古楼怪物!$F112,怪物基础属性模板!$A:$A,0))*IFERROR(INDEX(怪物属性参数!R:R,MATCH(芦花古楼怪物!E112,怪物属性参数!R:R,0)),1)</f>
        <v>497</v>
      </c>
      <c r="I112" s="58">
        <f>INDEX(怪物基础属性模板!D:D,MATCH(芦花古楼怪物!$F112,怪物基础属性模板!$A:$A,0))*IFERROR(INDEX(怪物属性参数!R:R,MATCH(芦花古楼怪物!E112,怪物属性参数!S:S,0)),1)</f>
        <v>5990</v>
      </c>
      <c r="J112" s="58">
        <v>0</v>
      </c>
      <c r="K112" s="58">
        <v>0</v>
      </c>
      <c r="L112" s="58">
        <v>0</v>
      </c>
      <c r="M112" s="58">
        <v>0</v>
      </c>
      <c r="N112" s="58">
        <v>300</v>
      </c>
      <c r="O112" s="58">
        <v>0</v>
      </c>
      <c r="P112" s="58">
        <v>0</v>
      </c>
      <c r="Q112" s="58" t="str">
        <f>IFERROR(INDEX(怪物属性参数!AD:AD,MATCH(芦花古楼怪物!E112,怪物属性参数!Q:Q,0)),"1303015")</f>
        <v>1301001#1302001</v>
      </c>
      <c r="R112" s="15"/>
      <c r="S112" s="58">
        <f t="shared" si="4"/>
        <v>20110</v>
      </c>
      <c r="T112" s="58">
        <f>IFERROR(INDEX(怪物属性参数!AA:AA,MATCH(芦花古楼怪物!E112,怪物属性参数!Q:Q,0)),"")</f>
        <v>0</v>
      </c>
      <c r="U112" s="58">
        <f>IFERROR(INDEX(怪物属性参数!AB:AB,MATCH(芦花古楼怪物!E112,怪物属性参数!Q:Q,0)),"999")</f>
        <v>999</v>
      </c>
      <c r="V112" s="58">
        <f>IFERROR(INDEX(怪物属性参数!AC:AC,MATCH(芦花古楼怪物!E112,怪物属性参数!Q:Q,0)),"")</f>
        <v>0</v>
      </c>
      <c r="W112" s="58" t="str">
        <f t="shared" si="5"/>
        <v>常服曹焱兵</v>
      </c>
    </row>
    <row r="113" spans="1:23" ht="16.5" x14ac:dyDescent="0.2">
      <c r="A113" s="58">
        <f t="shared" si="6"/>
        <v>20110</v>
      </c>
      <c r="B113" s="58">
        <v>1</v>
      </c>
      <c r="C113" s="58">
        <f t="shared" si="7"/>
        <v>19</v>
      </c>
      <c r="D113" s="58" t="s">
        <v>36</v>
      </c>
      <c r="E113" s="58" t="str">
        <f>HLOOKUP(D113,芦花古楼!$G:$L,MATCH(B113&amp;C113,芦花古楼!$A:$A,0),FALSE)</f>
        <v>张郃</v>
      </c>
      <c r="F113" s="58">
        <f>INDEX(芦花古楼!D:D,MATCH(芦花古楼怪物!B113&amp;芦花古楼怪物!C113,芦花古楼!A:A,0))</f>
        <v>49</v>
      </c>
      <c r="G113" s="58">
        <f>INDEX(怪物基础属性模板!B:B,MATCH(芦花古楼怪物!$F113,怪物基础属性模板!$A:$A,0))*IFERROR(INDEX(怪物属性参数!R:R,MATCH(芦花古楼怪物!E113,怪物属性参数!Q:Q,0)),1)</f>
        <v>1098</v>
      </c>
      <c r="H113" s="58">
        <f>INDEX(怪物基础属性模板!C:C,MATCH(芦花古楼怪物!$F113,怪物基础属性模板!$A:$A,0))*IFERROR(INDEX(怪物属性参数!R:R,MATCH(芦花古楼怪物!E113,怪物属性参数!R:R,0)),1)</f>
        <v>497</v>
      </c>
      <c r="I113" s="58">
        <f>INDEX(怪物基础属性模板!D:D,MATCH(芦花古楼怪物!$F113,怪物基础属性模板!$A:$A,0))*IFERROR(INDEX(怪物属性参数!R:R,MATCH(芦花古楼怪物!E113,怪物属性参数!S:S,0)),1)</f>
        <v>5990</v>
      </c>
      <c r="J113" s="58">
        <v>0</v>
      </c>
      <c r="K113" s="58">
        <v>0</v>
      </c>
      <c r="L113" s="58">
        <v>0</v>
      </c>
      <c r="M113" s="58">
        <v>0</v>
      </c>
      <c r="N113" s="58">
        <v>300</v>
      </c>
      <c r="O113" s="58">
        <v>0</v>
      </c>
      <c r="P113" s="58">
        <v>0</v>
      </c>
      <c r="Q113" s="58">
        <f>IFERROR(INDEX(怪物属性参数!AD:AD,MATCH(芦花古楼怪物!E113,怪物属性参数!Q:Q,0)),"1303015")</f>
        <v>1303010</v>
      </c>
      <c r="R113" s="15"/>
      <c r="S113" s="58" t="str">
        <f t="shared" si="4"/>
        <v>0</v>
      </c>
      <c r="T113" s="58">
        <f>IFERROR(INDEX(怪物属性参数!AA:AA,MATCH(芦花古楼怪物!E113,怪物属性参数!Q:Q,0)),"")</f>
        <v>6</v>
      </c>
      <c r="U113" s="58">
        <f>IFERROR(INDEX(怪物属性参数!AB:AB,MATCH(芦花古楼怪物!E113,怪物属性参数!Q:Q,0)),"999")</f>
        <v>999</v>
      </c>
      <c r="V113" s="58">
        <f>IFERROR(INDEX(怪物属性参数!AC:AC,MATCH(芦花古楼怪物!E113,怪物属性参数!Q:Q,0)),"")</f>
        <v>3</v>
      </c>
      <c r="W113" s="58" t="str">
        <f t="shared" si="5"/>
        <v>张郃</v>
      </c>
    </row>
    <row r="114" spans="1:23" ht="16.5" x14ac:dyDescent="0.2">
      <c r="A114" s="58">
        <f t="shared" si="6"/>
        <v>20111</v>
      </c>
      <c r="B114" s="58">
        <v>1</v>
      </c>
      <c r="C114" s="58">
        <f t="shared" si="7"/>
        <v>19</v>
      </c>
      <c r="D114" s="58" t="s">
        <v>40</v>
      </c>
      <c r="E114" s="58" t="str">
        <f>HLOOKUP(D114,芦花古楼!$G:$L,MATCH(B114&amp;C114,芦花古楼!$A:$A,0),FALSE)</f>
        <v>战斗曹焱兵</v>
      </c>
      <c r="F114" s="58">
        <f>INDEX(芦花古楼!D:D,MATCH(芦花古楼怪物!B114&amp;芦花古楼怪物!C114,芦花古楼!A:A,0))</f>
        <v>49</v>
      </c>
      <c r="G114" s="58">
        <f>INDEX(怪物基础属性模板!B:B,MATCH(芦花古楼怪物!$F114,怪物基础属性模板!$A:$A,0))*IFERROR(INDEX(怪物属性参数!R:R,MATCH(芦花古楼怪物!E114,怪物属性参数!Q:Q,0)),1)</f>
        <v>1098</v>
      </c>
      <c r="H114" s="58">
        <f>INDEX(怪物基础属性模板!C:C,MATCH(芦花古楼怪物!$F114,怪物基础属性模板!$A:$A,0))*IFERROR(INDEX(怪物属性参数!R:R,MATCH(芦花古楼怪物!E114,怪物属性参数!R:R,0)),1)</f>
        <v>497</v>
      </c>
      <c r="I114" s="58">
        <f>INDEX(怪物基础属性模板!D:D,MATCH(芦花古楼怪物!$F114,怪物基础属性模板!$A:$A,0))*IFERROR(INDEX(怪物属性参数!R:R,MATCH(芦花古楼怪物!E114,怪物属性参数!S:S,0)),1)</f>
        <v>5990</v>
      </c>
      <c r="J114" s="58">
        <v>0</v>
      </c>
      <c r="K114" s="58">
        <v>0</v>
      </c>
      <c r="L114" s="58">
        <v>0</v>
      </c>
      <c r="M114" s="58">
        <v>0</v>
      </c>
      <c r="N114" s="58">
        <v>300</v>
      </c>
      <c r="O114" s="58">
        <v>0</v>
      </c>
      <c r="P114" s="58">
        <v>0</v>
      </c>
      <c r="Q114" s="58" t="str">
        <f>IFERROR(INDEX(怪物属性参数!AD:AD,MATCH(芦花古楼怪物!E114,怪物属性参数!Q:Q,0)),"1303015")</f>
        <v>1301007#1302007</v>
      </c>
      <c r="R114" s="15"/>
      <c r="S114" s="58">
        <f t="shared" si="4"/>
        <v>20112</v>
      </c>
      <c r="T114" s="58">
        <f>IFERROR(INDEX(怪物属性参数!AA:AA,MATCH(芦花古楼怪物!E114,怪物属性参数!Q:Q,0)),"")</f>
        <v>0</v>
      </c>
      <c r="U114" s="58">
        <f>IFERROR(INDEX(怪物属性参数!AB:AB,MATCH(芦花古楼怪物!E114,怪物属性参数!Q:Q,0)),"999")</f>
        <v>999</v>
      </c>
      <c r="V114" s="58">
        <f>IFERROR(INDEX(怪物属性参数!AC:AC,MATCH(芦花古楼怪物!E114,怪物属性参数!Q:Q,0)),"")</f>
        <v>0</v>
      </c>
      <c r="W114" s="58" t="str">
        <f t="shared" si="5"/>
        <v>战斗曹焱兵</v>
      </c>
    </row>
    <row r="115" spans="1:23" ht="16.5" x14ac:dyDescent="0.2">
      <c r="A115" s="58">
        <f t="shared" si="6"/>
        <v>20112</v>
      </c>
      <c r="B115" s="58">
        <v>1</v>
      </c>
      <c r="C115" s="58">
        <f t="shared" si="7"/>
        <v>19</v>
      </c>
      <c r="D115" s="58" t="s">
        <v>37</v>
      </c>
      <c r="E115" s="58" t="str">
        <f>HLOOKUP(D115,芦花古楼!$G:$L,MATCH(B115&amp;C115,芦花古楼!$A:$A,0),FALSE)</f>
        <v>徐晃</v>
      </c>
      <c r="F115" s="58">
        <f>INDEX(芦花古楼!D:D,MATCH(芦花古楼怪物!B115&amp;芦花古楼怪物!C115,芦花古楼!A:A,0))</f>
        <v>49</v>
      </c>
      <c r="G115" s="58">
        <f>INDEX(怪物基础属性模板!B:B,MATCH(芦花古楼怪物!$F115,怪物基础属性模板!$A:$A,0))*IFERROR(INDEX(怪物属性参数!R:R,MATCH(芦花古楼怪物!E115,怪物属性参数!Q:Q,0)),1)</f>
        <v>1098</v>
      </c>
      <c r="H115" s="58">
        <f>INDEX(怪物基础属性模板!C:C,MATCH(芦花古楼怪物!$F115,怪物基础属性模板!$A:$A,0))*IFERROR(INDEX(怪物属性参数!R:R,MATCH(芦花古楼怪物!E115,怪物属性参数!R:R,0)),1)</f>
        <v>497</v>
      </c>
      <c r="I115" s="58">
        <f>INDEX(怪物基础属性模板!D:D,MATCH(芦花古楼怪物!$F115,怪物基础属性模板!$A:$A,0))*IFERROR(INDEX(怪物属性参数!R:R,MATCH(芦花古楼怪物!E115,怪物属性参数!S:S,0)),1)</f>
        <v>5990</v>
      </c>
      <c r="J115" s="58">
        <v>0</v>
      </c>
      <c r="K115" s="58">
        <v>0</v>
      </c>
      <c r="L115" s="58">
        <v>0</v>
      </c>
      <c r="M115" s="58">
        <v>0</v>
      </c>
      <c r="N115" s="58">
        <v>300</v>
      </c>
      <c r="O115" s="58">
        <v>0</v>
      </c>
      <c r="P115" s="58">
        <v>0</v>
      </c>
      <c r="Q115" s="58">
        <f>IFERROR(INDEX(怪物属性参数!AD:AD,MATCH(芦花古楼怪物!E115,怪物属性参数!Q:Q,0)),"1303015")</f>
        <v>1303009</v>
      </c>
      <c r="R115" s="15"/>
      <c r="S115" s="58" t="str">
        <f t="shared" si="4"/>
        <v>0</v>
      </c>
      <c r="T115" s="58">
        <f>IFERROR(INDEX(怪物属性参数!AA:AA,MATCH(芦花古楼怪物!E115,怪物属性参数!Q:Q,0)),"")</f>
        <v>4</v>
      </c>
      <c r="U115" s="58">
        <f>IFERROR(INDEX(怪物属性参数!AB:AB,MATCH(芦花古楼怪物!E115,怪物属性参数!Q:Q,0)),"999")</f>
        <v>999</v>
      </c>
      <c r="V115" s="58">
        <f>IFERROR(INDEX(怪物属性参数!AC:AC,MATCH(芦花古楼怪物!E115,怪物属性参数!Q:Q,0)),"")</f>
        <v>2</v>
      </c>
      <c r="W115" s="58" t="str">
        <f t="shared" si="5"/>
        <v>徐晃</v>
      </c>
    </row>
    <row r="116" spans="1:23" ht="16.5" x14ac:dyDescent="0.2">
      <c r="A116" s="58">
        <f t="shared" si="6"/>
        <v>20113</v>
      </c>
      <c r="B116" s="58">
        <v>1</v>
      </c>
      <c r="C116" s="58">
        <f t="shared" si="7"/>
        <v>19</v>
      </c>
      <c r="D116" s="58" t="s">
        <v>41</v>
      </c>
      <c r="E116" s="58" t="str">
        <f>HLOOKUP(D116,芦花古楼!$G:$L,MATCH(B116&amp;C116,芦花古楼!$A:$A,0),FALSE)</f>
        <v>阎巧巧</v>
      </c>
      <c r="F116" s="58">
        <f>INDEX(芦花古楼!D:D,MATCH(芦花古楼怪物!B116&amp;芦花古楼怪物!C116,芦花古楼!A:A,0))</f>
        <v>49</v>
      </c>
      <c r="G116" s="58">
        <f>INDEX(怪物基础属性模板!B:B,MATCH(芦花古楼怪物!$F116,怪物基础属性模板!$A:$A,0))*IFERROR(INDEX(怪物属性参数!R:R,MATCH(芦花古楼怪物!E116,怪物属性参数!Q:Q,0)),1)</f>
        <v>1098</v>
      </c>
      <c r="H116" s="58">
        <f>INDEX(怪物基础属性模板!C:C,MATCH(芦花古楼怪物!$F116,怪物基础属性模板!$A:$A,0))*IFERROR(INDEX(怪物属性参数!R:R,MATCH(芦花古楼怪物!E116,怪物属性参数!R:R,0)),1)</f>
        <v>497</v>
      </c>
      <c r="I116" s="58">
        <f>INDEX(怪物基础属性模板!D:D,MATCH(芦花古楼怪物!$F116,怪物基础属性模板!$A:$A,0))*IFERROR(INDEX(怪物属性参数!R:R,MATCH(芦花古楼怪物!E116,怪物属性参数!S:S,0)),1)</f>
        <v>5990</v>
      </c>
      <c r="J116" s="58">
        <v>0</v>
      </c>
      <c r="K116" s="58">
        <v>0</v>
      </c>
      <c r="L116" s="58">
        <v>0</v>
      </c>
      <c r="M116" s="58">
        <v>0</v>
      </c>
      <c r="N116" s="58">
        <v>300</v>
      </c>
      <c r="O116" s="58">
        <v>0</v>
      </c>
      <c r="P116" s="58">
        <v>0</v>
      </c>
      <c r="Q116" s="58" t="str">
        <f>IFERROR(INDEX(怪物属性参数!AD:AD,MATCH(芦花古楼怪物!E116,怪物属性参数!Q:Q,0)),"1303015")</f>
        <v>1301015#1302015</v>
      </c>
      <c r="R116" s="15"/>
      <c r="S116" s="58">
        <f t="shared" si="4"/>
        <v>20114</v>
      </c>
      <c r="T116" s="58">
        <f>IFERROR(INDEX(怪物属性参数!AA:AA,MATCH(芦花古楼怪物!E116,怪物属性参数!Q:Q,0)),"")</f>
        <v>0</v>
      </c>
      <c r="U116" s="58">
        <f>IFERROR(INDEX(怪物属性参数!AB:AB,MATCH(芦花古楼怪物!E116,怪物属性参数!Q:Q,0)),"999")</f>
        <v>999</v>
      </c>
      <c r="V116" s="58">
        <f>IFERROR(INDEX(怪物属性参数!AC:AC,MATCH(芦花古楼怪物!E116,怪物属性参数!Q:Q,0)),"")</f>
        <v>0</v>
      </c>
      <c r="W116" s="58" t="str">
        <f t="shared" si="5"/>
        <v>阎巧巧</v>
      </c>
    </row>
    <row r="117" spans="1:23" ht="16.5" x14ac:dyDescent="0.2">
      <c r="A117" s="58">
        <f t="shared" si="6"/>
        <v>20114</v>
      </c>
      <c r="B117" s="58">
        <v>1</v>
      </c>
      <c r="C117" s="58">
        <f t="shared" si="7"/>
        <v>19</v>
      </c>
      <c r="D117" s="58" t="s">
        <v>38</v>
      </c>
      <c r="E117" s="58" t="str">
        <f>HLOOKUP(D117,芦花古楼!$G:$L,MATCH(B117&amp;C117,芦花古楼!$A:$A,0),FALSE)</f>
        <v>烈风螳螂</v>
      </c>
      <c r="F117" s="58">
        <f>INDEX(芦花古楼!D:D,MATCH(芦花古楼怪物!B117&amp;芦花古楼怪物!C117,芦花古楼!A:A,0))</f>
        <v>49</v>
      </c>
      <c r="G117" s="58">
        <f>INDEX(怪物基础属性模板!B:B,MATCH(芦花古楼怪物!$F117,怪物基础属性模板!$A:$A,0))*IFERROR(INDEX(怪物属性参数!R:R,MATCH(芦花古楼怪物!E117,怪物属性参数!Q:Q,0)),1)</f>
        <v>1098</v>
      </c>
      <c r="H117" s="58">
        <f>INDEX(怪物基础属性模板!C:C,MATCH(芦花古楼怪物!$F117,怪物基础属性模板!$A:$A,0))*IFERROR(INDEX(怪物属性参数!R:R,MATCH(芦花古楼怪物!E117,怪物属性参数!R:R,0)),1)</f>
        <v>497</v>
      </c>
      <c r="I117" s="58">
        <f>INDEX(怪物基础属性模板!D:D,MATCH(芦花古楼怪物!$F117,怪物基础属性模板!$A:$A,0))*IFERROR(INDEX(怪物属性参数!R:R,MATCH(芦花古楼怪物!E117,怪物属性参数!S:S,0)),1)</f>
        <v>5990</v>
      </c>
      <c r="J117" s="58">
        <v>0</v>
      </c>
      <c r="K117" s="58">
        <v>0</v>
      </c>
      <c r="L117" s="58">
        <v>0</v>
      </c>
      <c r="M117" s="58">
        <v>0</v>
      </c>
      <c r="N117" s="58">
        <v>300</v>
      </c>
      <c r="O117" s="58">
        <v>0</v>
      </c>
      <c r="P117" s="58">
        <v>0</v>
      </c>
      <c r="Q117" s="58">
        <f>IFERROR(INDEX(怪物属性参数!AD:AD,MATCH(芦花古楼怪物!E117,怪物属性参数!Q:Q,0)),"1303015")</f>
        <v>1303021</v>
      </c>
      <c r="R117" s="15"/>
      <c r="S117" s="58" t="str">
        <f t="shared" si="4"/>
        <v>0</v>
      </c>
      <c r="T117" s="58">
        <f>IFERROR(INDEX(怪物属性参数!AA:AA,MATCH(芦花古楼怪物!E117,怪物属性参数!Q:Q,0)),"")</f>
        <v>6</v>
      </c>
      <c r="U117" s="58">
        <f>IFERROR(INDEX(怪物属性参数!AB:AB,MATCH(芦花古楼怪物!E117,怪物属性参数!Q:Q,0)),"999")</f>
        <v>999</v>
      </c>
      <c r="V117" s="58">
        <f>IFERROR(INDEX(怪物属性参数!AC:AC,MATCH(芦花古楼怪物!E117,怪物属性参数!Q:Q,0)),"")</f>
        <v>2</v>
      </c>
      <c r="W117" s="58" t="str">
        <f t="shared" si="5"/>
        <v>烈风螳螂</v>
      </c>
    </row>
    <row r="118" spans="1:23" ht="16.5" x14ac:dyDescent="0.2">
      <c r="A118" s="58">
        <f t="shared" si="6"/>
        <v>20115</v>
      </c>
      <c r="B118" s="58">
        <v>1</v>
      </c>
      <c r="C118" s="58">
        <f t="shared" si="7"/>
        <v>20</v>
      </c>
      <c r="D118" s="58" t="s">
        <v>39</v>
      </c>
      <c r="E118" s="58" t="str">
        <f>HLOOKUP(D118,芦花古楼!$G:$L,MATCH(B118&amp;C118,芦花古楼!$A:$A,0),FALSE)</f>
        <v>常服曹焱兵</v>
      </c>
      <c r="F118" s="58">
        <f>INDEX(芦花古楼!D:D,MATCH(芦花古楼怪物!B118&amp;芦花古楼怪物!C118,芦花古楼!A:A,0))</f>
        <v>60</v>
      </c>
      <c r="G118" s="58">
        <f>INDEX(怪物基础属性模板!B:B,MATCH(芦花古楼怪物!$F118,怪物基础属性模板!$A:$A,0))*IFERROR(INDEX(怪物属性参数!R:R,MATCH(芦花古楼怪物!E118,怪物属性参数!Q:Q,0)),1)</f>
        <v>1571</v>
      </c>
      <c r="H118" s="58">
        <f>INDEX(怪物基础属性模板!C:C,MATCH(芦花古楼怪物!$F118,怪物基础属性模板!$A:$A,0))*IFERROR(INDEX(怪物属性参数!R:R,MATCH(芦花古楼怪物!E118,怪物属性参数!R:R,0)),1)</f>
        <v>723</v>
      </c>
      <c r="I118" s="58">
        <f>INDEX(怪物基础属性模板!D:D,MATCH(芦花古楼怪物!$F118,怪物基础属性模板!$A:$A,0))*IFERROR(INDEX(怪物属性参数!R:R,MATCH(芦花古楼怪物!E118,怪物属性参数!S:S,0)),1)</f>
        <v>8455</v>
      </c>
      <c r="J118" s="58">
        <v>0</v>
      </c>
      <c r="K118" s="58">
        <v>0</v>
      </c>
      <c r="L118" s="58">
        <v>0</v>
      </c>
      <c r="M118" s="58">
        <v>0</v>
      </c>
      <c r="N118" s="58">
        <v>300</v>
      </c>
      <c r="O118" s="58">
        <v>0</v>
      </c>
      <c r="P118" s="58">
        <v>0</v>
      </c>
      <c r="Q118" s="58" t="str">
        <f>IFERROR(INDEX(怪物属性参数!AD:AD,MATCH(芦花古楼怪物!E118,怪物属性参数!Q:Q,0)),"1303015")</f>
        <v>1301001#1302001</v>
      </c>
      <c r="R118" s="15"/>
      <c r="S118" s="58">
        <f t="shared" si="4"/>
        <v>20116</v>
      </c>
      <c r="T118" s="58">
        <f>IFERROR(INDEX(怪物属性参数!AA:AA,MATCH(芦花古楼怪物!E118,怪物属性参数!Q:Q,0)),"")</f>
        <v>0</v>
      </c>
      <c r="U118" s="58">
        <f>IFERROR(INDEX(怪物属性参数!AB:AB,MATCH(芦花古楼怪物!E118,怪物属性参数!Q:Q,0)),"999")</f>
        <v>999</v>
      </c>
      <c r="V118" s="58">
        <f>IFERROR(INDEX(怪物属性参数!AC:AC,MATCH(芦花古楼怪物!E118,怪物属性参数!Q:Q,0)),"")</f>
        <v>0</v>
      </c>
      <c r="W118" s="58" t="str">
        <f t="shared" si="5"/>
        <v>常服曹焱兵</v>
      </c>
    </row>
    <row r="119" spans="1:23" ht="16.5" x14ac:dyDescent="0.2">
      <c r="A119" s="58">
        <f t="shared" si="6"/>
        <v>20116</v>
      </c>
      <c r="B119" s="58">
        <v>1</v>
      </c>
      <c r="C119" s="58">
        <f t="shared" si="7"/>
        <v>20</v>
      </c>
      <c r="D119" s="58" t="s">
        <v>36</v>
      </c>
      <c r="E119" s="58" t="str">
        <f>HLOOKUP(D119,芦花古楼!$G:$L,MATCH(B119&amp;C119,芦花古楼!$A:$A,0),FALSE)</f>
        <v>张郃</v>
      </c>
      <c r="F119" s="58">
        <f>INDEX(芦花古楼!D:D,MATCH(芦花古楼怪物!B119&amp;芦花古楼怪物!C119,芦花古楼!A:A,0))</f>
        <v>60</v>
      </c>
      <c r="G119" s="58">
        <f>INDEX(怪物基础属性模板!B:B,MATCH(芦花古楼怪物!$F119,怪物基础属性模板!$A:$A,0))*IFERROR(INDEX(怪物属性参数!R:R,MATCH(芦花古楼怪物!E119,怪物属性参数!Q:Q,0)),1)</f>
        <v>1571</v>
      </c>
      <c r="H119" s="58">
        <f>INDEX(怪物基础属性模板!C:C,MATCH(芦花古楼怪物!$F119,怪物基础属性模板!$A:$A,0))*IFERROR(INDEX(怪物属性参数!R:R,MATCH(芦花古楼怪物!E119,怪物属性参数!R:R,0)),1)</f>
        <v>723</v>
      </c>
      <c r="I119" s="58">
        <f>INDEX(怪物基础属性模板!D:D,MATCH(芦花古楼怪物!$F119,怪物基础属性模板!$A:$A,0))*IFERROR(INDEX(怪物属性参数!R:R,MATCH(芦花古楼怪物!E119,怪物属性参数!S:S,0)),1)</f>
        <v>8455</v>
      </c>
      <c r="J119" s="58">
        <v>0</v>
      </c>
      <c r="K119" s="58">
        <v>0</v>
      </c>
      <c r="L119" s="58">
        <v>0</v>
      </c>
      <c r="M119" s="58">
        <v>0</v>
      </c>
      <c r="N119" s="58">
        <v>300</v>
      </c>
      <c r="O119" s="58">
        <v>0</v>
      </c>
      <c r="P119" s="58">
        <v>0</v>
      </c>
      <c r="Q119" s="58">
        <f>IFERROR(INDEX(怪物属性参数!AD:AD,MATCH(芦花古楼怪物!E119,怪物属性参数!Q:Q,0)),"1303015")</f>
        <v>1303010</v>
      </c>
      <c r="R119" s="15"/>
      <c r="S119" s="58" t="str">
        <f t="shared" si="4"/>
        <v>0</v>
      </c>
      <c r="T119" s="58">
        <f>IFERROR(INDEX(怪物属性参数!AA:AA,MATCH(芦花古楼怪物!E119,怪物属性参数!Q:Q,0)),"")</f>
        <v>6</v>
      </c>
      <c r="U119" s="58">
        <f>IFERROR(INDEX(怪物属性参数!AB:AB,MATCH(芦花古楼怪物!E119,怪物属性参数!Q:Q,0)),"999")</f>
        <v>999</v>
      </c>
      <c r="V119" s="58">
        <f>IFERROR(INDEX(怪物属性参数!AC:AC,MATCH(芦花古楼怪物!E119,怪物属性参数!Q:Q,0)),"")</f>
        <v>3</v>
      </c>
      <c r="W119" s="58" t="str">
        <f t="shared" si="5"/>
        <v>张郃</v>
      </c>
    </row>
    <row r="120" spans="1:23" ht="16.5" x14ac:dyDescent="0.2">
      <c r="A120" s="58">
        <f t="shared" si="6"/>
        <v>20117</v>
      </c>
      <c r="B120" s="58">
        <v>1</v>
      </c>
      <c r="C120" s="58">
        <f t="shared" si="7"/>
        <v>20</v>
      </c>
      <c r="D120" s="58" t="s">
        <v>40</v>
      </c>
      <c r="E120" s="58" t="str">
        <f>HLOOKUP(D120,芦花古楼!$G:$L,MATCH(B120&amp;C120,芦花古楼!$A:$A,0),FALSE)</f>
        <v>战斗曹焱兵</v>
      </c>
      <c r="F120" s="58">
        <f>INDEX(芦花古楼!D:D,MATCH(芦花古楼怪物!B120&amp;芦花古楼怪物!C120,芦花古楼!A:A,0))</f>
        <v>60</v>
      </c>
      <c r="G120" s="58">
        <f>INDEX(怪物基础属性模板!B:B,MATCH(芦花古楼怪物!$F120,怪物基础属性模板!$A:$A,0))*IFERROR(INDEX(怪物属性参数!R:R,MATCH(芦花古楼怪物!E120,怪物属性参数!Q:Q,0)),1)</f>
        <v>1571</v>
      </c>
      <c r="H120" s="58">
        <f>INDEX(怪物基础属性模板!C:C,MATCH(芦花古楼怪物!$F120,怪物基础属性模板!$A:$A,0))*IFERROR(INDEX(怪物属性参数!R:R,MATCH(芦花古楼怪物!E120,怪物属性参数!R:R,0)),1)</f>
        <v>723</v>
      </c>
      <c r="I120" s="58">
        <f>INDEX(怪物基础属性模板!D:D,MATCH(芦花古楼怪物!$F120,怪物基础属性模板!$A:$A,0))*IFERROR(INDEX(怪物属性参数!R:R,MATCH(芦花古楼怪物!E120,怪物属性参数!S:S,0)),1)</f>
        <v>8455</v>
      </c>
      <c r="J120" s="58">
        <v>0</v>
      </c>
      <c r="K120" s="58">
        <v>0</v>
      </c>
      <c r="L120" s="58">
        <v>0</v>
      </c>
      <c r="M120" s="58">
        <v>0</v>
      </c>
      <c r="N120" s="58">
        <v>300</v>
      </c>
      <c r="O120" s="58">
        <v>0</v>
      </c>
      <c r="P120" s="58">
        <v>0</v>
      </c>
      <c r="Q120" s="58" t="str">
        <f>IFERROR(INDEX(怪物属性参数!AD:AD,MATCH(芦花古楼怪物!E120,怪物属性参数!Q:Q,0)),"1303015")</f>
        <v>1301007#1302007</v>
      </c>
      <c r="R120" s="15"/>
      <c r="S120" s="58">
        <f t="shared" si="4"/>
        <v>20118</v>
      </c>
      <c r="T120" s="58">
        <f>IFERROR(INDEX(怪物属性参数!AA:AA,MATCH(芦花古楼怪物!E120,怪物属性参数!Q:Q,0)),"")</f>
        <v>0</v>
      </c>
      <c r="U120" s="58">
        <f>IFERROR(INDEX(怪物属性参数!AB:AB,MATCH(芦花古楼怪物!E120,怪物属性参数!Q:Q,0)),"999")</f>
        <v>999</v>
      </c>
      <c r="V120" s="58">
        <f>IFERROR(INDEX(怪物属性参数!AC:AC,MATCH(芦花古楼怪物!E120,怪物属性参数!Q:Q,0)),"")</f>
        <v>0</v>
      </c>
      <c r="W120" s="58" t="str">
        <f t="shared" si="5"/>
        <v>战斗曹焱兵</v>
      </c>
    </row>
    <row r="121" spans="1:23" ht="16.5" x14ac:dyDescent="0.2">
      <c r="A121" s="58">
        <f t="shared" si="6"/>
        <v>20118</v>
      </c>
      <c r="B121" s="58">
        <v>1</v>
      </c>
      <c r="C121" s="58">
        <f t="shared" si="7"/>
        <v>20</v>
      </c>
      <c r="D121" s="58" t="s">
        <v>37</v>
      </c>
      <c r="E121" s="58" t="str">
        <f>HLOOKUP(D121,芦花古楼!$G:$L,MATCH(B121&amp;C121,芦花古楼!$A:$A,0),FALSE)</f>
        <v>徐晃</v>
      </c>
      <c r="F121" s="58">
        <f>INDEX(芦花古楼!D:D,MATCH(芦花古楼怪物!B121&amp;芦花古楼怪物!C121,芦花古楼!A:A,0))</f>
        <v>60</v>
      </c>
      <c r="G121" s="58">
        <f>INDEX(怪物基础属性模板!B:B,MATCH(芦花古楼怪物!$F121,怪物基础属性模板!$A:$A,0))*IFERROR(INDEX(怪物属性参数!R:R,MATCH(芦花古楼怪物!E121,怪物属性参数!Q:Q,0)),1)</f>
        <v>1571</v>
      </c>
      <c r="H121" s="58">
        <f>INDEX(怪物基础属性模板!C:C,MATCH(芦花古楼怪物!$F121,怪物基础属性模板!$A:$A,0))*IFERROR(INDEX(怪物属性参数!R:R,MATCH(芦花古楼怪物!E121,怪物属性参数!R:R,0)),1)</f>
        <v>723</v>
      </c>
      <c r="I121" s="58">
        <f>INDEX(怪物基础属性模板!D:D,MATCH(芦花古楼怪物!$F121,怪物基础属性模板!$A:$A,0))*IFERROR(INDEX(怪物属性参数!R:R,MATCH(芦花古楼怪物!E121,怪物属性参数!S:S,0)),1)</f>
        <v>8455</v>
      </c>
      <c r="J121" s="58">
        <v>0</v>
      </c>
      <c r="K121" s="58">
        <v>0</v>
      </c>
      <c r="L121" s="58">
        <v>0</v>
      </c>
      <c r="M121" s="58">
        <v>0</v>
      </c>
      <c r="N121" s="58">
        <v>300</v>
      </c>
      <c r="O121" s="58">
        <v>0</v>
      </c>
      <c r="P121" s="58">
        <v>0</v>
      </c>
      <c r="Q121" s="58">
        <f>IFERROR(INDEX(怪物属性参数!AD:AD,MATCH(芦花古楼怪物!E121,怪物属性参数!Q:Q,0)),"1303015")</f>
        <v>1303009</v>
      </c>
      <c r="R121" s="15"/>
      <c r="S121" s="58" t="str">
        <f t="shared" si="4"/>
        <v>0</v>
      </c>
      <c r="T121" s="58">
        <f>IFERROR(INDEX(怪物属性参数!AA:AA,MATCH(芦花古楼怪物!E121,怪物属性参数!Q:Q,0)),"")</f>
        <v>4</v>
      </c>
      <c r="U121" s="58">
        <f>IFERROR(INDEX(怪物属性参数!AB:AB,MATCH(芦花古楼怪物!E121,怪物属性参数!Q:Q,0)),"999")</f>
        <v>999</v>
      </c>
      <c r="V121" s="58">
        <f>IFERROR(INDEX(怪物属性参数!AC:AC,MATCH(芦花古楼怪物!E121,怪物属性参数!Q:Q,0)),"")</f>
        <v>2</v>
      </c>
      <c r="W121" s="58" t="str">
        <f t="shared" si="5"/>
        <v>徐晃</v>
      </c>
    </row>
    <row r="122" spans="1:23" ht="16.5" x14ac:dyDescent="0.2">
      <c r="A122" s="58">
        <f t="shared" si="6"/>
        <v>20119</v>
      </c>
      <c r="B122" s="58">
        <v>1</v>
      </c>
      <c r="C122" s="58">
        <f t="shared" si="7"/>
        <v>20</v>
      </c>
      <c r="D122" s="58" t="s">
        <v>41</v>
      </c>
      <c r="E122" s="58" t="str">
        <f>HLOOKUP(D122,芦花古楼!$G:$L,MATCH(B122&amp;C122,芦花古楼!$A:$A,0),FALSE)</f>
        <v>吉拉</v>
      </c>
      <c r="F122" s="58">
        <f>INDEX(芦花古楼!D:D,MATCH(芦花古楼怪物!B122&amp;芦花古楼怪物!C122,芦花古楼!A:A,0))</f>
        <v>60</v>
      </c>
      <c r="G122" s="58">
        <f>INDEX(怪物基础属性模板!B:B,MATCH(芦花古楼怪物!$F122,怪物基础属性模板!$A:$A,0))*IFERROR(INDEX(怪物属性参数!R:R,MATCH(芦花古楼怪物!E122,怪物属性参数!Q:Q,0)),1)</f>
        <v>1571</v>
      </c>
      <c r="H122" s="58">
        <f>INDEX(怪物基础属性模板!C:C,MATCH(芦花古楼怪物!$F122,怪物基础属性模板!$A:$A,0))*IFERROR(INDEX(怪物属性参数!R:R,MATCH(芦花古楼怪物!E122,怪物属性参数!R:R,0)),1)</f>
        <v>723</v>
      </c>
      <c r="I122" s="58">
        <f>INDEX(怪物基础属性模板!D:D,MATCH(芦花古楼怪物!$F122,怪物基础属性模板!$A:$A,0))*IFERROR(INDEX(怪物属性参数!R:R,MATCH(芦花古楼怪物!E122,怪物属性参数!S:S,0)),1)</f>
        <v>8455</v>
      </c>
      <c r="J122" s="58">
        <v>0</v>
      </c>
      <c r="K122" s="58">
        <v>0</v>
      </c>
      <c r="L122" s="58">
        <v>0</v>
      </c>
      <c r="M122" s="58">
        <v>0</v>
      </c>
      <c r="N122" s="58">
        <v>300</v>
      </c>
      <c r="O122" s="58">
        <v>0</v>
      </c>
      <c r="P122" s="58">
        <v>0</v>
      </c>
      <c r="Q122" s="58" t="str">
        <f>IFERROR(INDEX(怪物属性参数!AD:AD,MATCH(芦花古楼怪物!E122,怪物属性参数!Q:Q,0)),"1303015")</f>
        <v>1301013#1302013</v>
      </c>
      <c r="R122" s="15"/>
      <c r="S122" s="58">
        <f t="shared" si="4"/>
        <v>20120</v>
      </c>
      <c r="T122" s="58">
        <f>IFERROR(INDEX(怪物属性参数!AA:AA,MATCH(芦花古楼怪物!E122,怪物属性参数!Q:Q,0)),"")</f>
        <v>0</v>
      </c>
      <c r="U122" s="58">
        <f>IFERROR(INDEX(怪物属性参数!AB:AB,MATCH(芦花古楼怪物!E122,怪物属性参数!Q:Q,0)),"999")</f>
        <v>999</v>
      </c>
      <c r="V122" s="58">
        <f>IFERROR(INDEX(怪物属性参数!AC:AC,MATCH(芦花古楼怪物!E122,怪物属性参数!Q:Q,0)),"")</f>
        <v>0</v>
      </c>
      <c r="W122" s="58" t="str">
        <f t="shared" si="5"/>
        <v>吉拉</v>
      </c>
    </row>
    <row r="123" spans="1:23" ht="16.5" x14ac:dyDescent="0.2">
      <c r="A123" s="58">
        <f t="shared" si="6"/>
        <v>20120</v>
      </c>
      <c r="B123" s="58">
        <v>1</v>
      </c>
      <c r="C123" s="58">
        <f t="shared" si="7"/>
        <v>20</v>
      </c>
      <c r="D123" s="58" t="s">
        <v>38</v>
      </c>
      <c r="E123" s="58" t="str">
        <f>HLOOKUP(D123,芦花古楼!$G:$L,MATCH(B123&amp;C123,芦花古楼!$A:$A,0),FALSE)</f>
        <v>食火蜥</v>
      </c>
      <c r="F123" s="58">
        <f>INDEX(芦花古楼!D:D,MATCH(芦花古楼怪物!B123&amp;芦花古楼怪物!C123,芦花古楼!A:A,0))</f>
        <v>60</v>
      </c>
      <c r="G123" s="58">
        <f>INDEX(怪物基础属性模板!B:B,MATCH(芦花古楼怪物!$F123,怪物基础属性模板!$A:$A,0))*IFERROR(INDEX(怪物属性参数!R:R,MATCH(芦花古楼怪物!E123,怪物属性参数!Q:Q,0)),1)</f>
        <v>1571</v>
      </c>
      <c r="H123" s="58">
        <f>INDEX(怪物基础属性模板!C:C,MATCH(芦花古楼怪物!$F123,怪物基础属性模板!$A:$A,0))*IFERROR(INDEX(怪物属性参数!R:R,MATCH(芦花古楼怪物!E123,怪物属性参数!R:R,0)),1)</f>
        <v>723</v>
      </c>
      <c r="I123" s="58">
        <f>INDEX(怪物基础属性模板!D:D,MATCH(芦花古楼怪物!$F123,怪物基础属性模板!$A:$A,0))*IFERROR(INDEX(怪物属性参数!R:R,MATCH(芦花古楼怪物!E123,怪物属性参数!S:S,0)),1)</f>
        <v>8455</v>
      </c>
      <c r="J123" s="58">
        <v>0</v>
      </c>
      <c r="K123" s="58">
        <v>0</v>
      </c>
      <c r="L123" s="58">
        <v>0</v>
      </c>
      <c r="M123" s="58">
        <v>0</v>
      </c>
      <c r="N123" s="58">
        <v>300</v>
      </c>
      <c r="O123" s="58">
        <v>0</v>
      </c>
      <c r="P123" s="58">
        <v>0</v>
      </c>
      <c r="Q123" s="58">
        <f>IFERROR(INDEX(怪物属性参数!AD:AD,MATCH(芦花古楼怪物!E123,怪物属性参数!Q:Q,0)),"1303015")</f>
        <v>1303019</v>
      </c>
      <c r="R123" s="15"/>
      <c r="S123" s="58" t="str">
        <f t="shared" si="4"/>
        <v>0</v>
      </c>
      <c r="T123" s="58">
        <f>IFERROR(INDEX(怪物属性参数!AA:AA,MATCH(芦花古楼怪物!E123,怪物属性参数!Q:Q,0)),"")</f>
        <v>4</v>
      </c>
      <c r="U123" s="58">
        <f>IFERROR(INDEX(怪物属性参数!AB:AB,MATCH(芦花古楼怪物!E123,怪物属性参数!Q:Q,0)),"999")</f>
        <v>999</v>
      </c>
      <c r="V123" s="58">
        <f>IFERROR(INDEX(怪物属性参数!AC:AC,MATCH(芦花古楼怪物!E123,怪物属性参数!Q:Q,0)),"")</f>
        <v>2</v>
      </c>
      <c r="W123" s="58" t="str">
        <f t="shared" si="5"/>
        <v>食火蜥</v>
      </c>
    </row>
    <row r="124" spans="1:23" ht="16.5" x14ac:dyDescent="0.2">
      <c r="A124" s="58">
        <f t="shared" si="6"/>
        <v>20121</v>
      </c>
      <c r="B124" s="58">
        <v>1</v>
      </c>
      <c r="C124" s="58">
        <f t="shared" si="7"/>
        <v>21</v>
      </c>
      <c r="D124" s="58" t="s">
        <v>39</v>
      </c>
      <c r="E124" s="58" t="str">
        <f>HLOOKUP(D124,芦花古楼!$G:$L,MATCH(B124&amp;C124,芦花古楼!$A:$A,0),FALSE)</f>
        <v>砍刀鬼兵</v>
      </c>
      <c r="F124" s="58">
        <f>INDEX(芦花古楼!D:D,MATCH(芦花古楼怪物!B124&amp;芦花古楼怪物!C124,芦花古楼!A:A,0))</f>
        <v>63</v>
      </c>
      <c r="G124" s="58">
        <f>INDEX(怪物基础属性模板!B:B,MATCH(芦花古楼怪物!$F124,怪物基础属性模板!$A:$A,0))*IFERROR(INDEX(怪物属性参数!R:R,MATCH(芦花古楼怪物!E124,怪物属性参数!Q:Q,0)),1)</f>
        <v>1673</v>
      </c>
      <c r="H124" s="58">
        <f>INDEX(怪物基础属性模板!C:C,MATCH(芦花古楼怪物!$F124,怪物基础属性模板!$A:$A,0))*IFERROR(INDEX(怪物属性参数!R:R,MATCH(芦花古楼怪物!E124,怪物属性参数!R:R,0)),1)</f>
        <v>774</v>
      </c>
      <c r="I124" s="58">
        <f>INDEX(怪物基础属性模板!D:D,MATCH(芦花古楼怪物!$F124,怪物基础属性模板!$A:$A,0))*IFERROR(INDEX(怪物属性参数!R:R,MATCH(芦花古楼怪物!E124,怪物属性参数!S:S,0)),1)</f>
        <v>8965</v>
      </c>
      <c r="J124" s="58">
        <v>0</v>
      </c>
      <c r="K124" s="58">
        <v>0</v>
      </c>
      <c r="L124" s="58">
        <v>0</v>
      </c>
      <c r="M124" s="58">
        <v>0</v>
      </c>
      <c r="N124" s="58">
        <v>300</v>
      </c>
      <c r="O124" s="58">
        <v>0</v>
      </c>
      <c r="P124" s="58">
        <v>0</v>
      </c>
      <c r="Q124" s="58">
        <f>IFERROR(INDEX(怪物属性参数!AD:AD,MATCH(芦花古楼怪物!E124,怪物属性参数!Q:Q,0)),"1303015")</f>
        <v>1801001</v>
      </c>
      <c r="R124" s="15"/>
      <c r="S124" s="58" t="str">
        <f t="shared" si="4"/>
        <v>0</v>
      </c>
      <c r="T124" s="58">
        <f>IFERROR(INDEX(怪物属性参数!AA:AA,MATCH(芦花古楼怪物!E124,怪物属性参数!Q:Q,0)),"")</f>
        <v>1</v>
      </c>
      <c r="U124" s="58">
        <f>IFERROR(INDEX(怪物属性参数!AB:AB,MATCH(芦花古楼怪物!E124,怪物属性参数!Q:Q,0)),"999")</f>
        <v>999</v>
      </c>
      <c r="V124" s="58">
        <f>IFERROR(INDEX(怪物属性参数!AC:AC,MATCH(芦花古楼怪物!E124,怪物属性参数!Q:Q,0)),"")</f>
        <v>1</v>
      </c>
      <c r="W124" s="58" t="str">
        <f t="shared" si="5"/>
        <v>砍刀鬼兵</v>
      </c>
    </row>
    <row r="125" spans="1:23" ht="16.5" x14ac:dyDescent="0.2">
      <c r="A125" s="58">
        <f t="shared" si="6"/>
        <v>20122</v>
      </c>
      <c r="B125" s="58">
        <v>1</v>
      </c>
      <c r="C125" s="58">
        <f t="shared" si="7"/>
        <v>21</v>
      </c>
      <c r="D125" s="58" t="s">
        <v>36</v>
      </c>
      <c r="E125" s="58" t="str">
        <f>HLOOKUP(D125,芦花古楼!$G:$L,MATCH(B125&amp;C125,芦花古楼!$A:$A,0),FALSE)</f>
        <v/>
      </c>
      <c r="F125" s="58">
        <f>INDEX(芦花古楼!D:D,MATCH(芦花古楼怪物!B125&amp;芦花古楼怪物!C125,芦花古楼!A:A,0))</f>
        <v>63</v>
      </c>
      <c r="G125" s="58">
        <f>INDEX(怪物基础属性模板!B:B,MATCH(芦花古楼怪物!$F125,怪物基础属性模板!$A:$A,0))*IFERROR(INDEX(怪物属性参数!R:R,MATCH(芦花古楼怪物!E125,怪物属性参数!Q:Q,0)),1)</f>
        <v>1673</v>
      </c>
      <c r="H125" s="58">
        <f>INDEX(怪物基础属性模板!C:C,MATCH(芦花古楼怪物!$F125,怪物基础属性模板!$A:$A,0))*IFERROR(INDEX(怪物属性参数!R:R,MATCH(芦花古楼怪物!E125,怪物属性参数!R:R,0)),1)</f>
        <v>774</v>
      </c>
      <c r="I125" s="58">
        <f>INDEX(怪物基础属性模板!D:D,MATCH(芦花古楼怪物!$F125,怪物基础属性模板!$A:$A,0))*IFERROR(INDEX(怪物属性参数!R:R,MATCH(芦花古楼怪物!E125,怪物属性参数!S:S,0)),1)</f>
        <v>8965</v>
      </c>
      <c r="J125" s="58">
        <v>0</v>
      </c>
      <c r="K125" s="58">
        <v>0</v>
      </c>
      <c r="L125" s="58">
        <v>0</v>
      </c>
      <c r="M125" s="58">
        <v>0</v>
      </c>
      <c r="N125" s="58">
        <v>300</v>
      </c>
      <c r="O125" s="58">
        <v>0</v>
      </c>
      <c r="P125" s="58">
        <v>0</v>
      </c>
      <c r="Q125" s="58" t="str">
        <f>IFERROR(INDEX(怪物属性参数!AD:AD,MATCH(芦花古楼怪物!E125,怪物属性参数!Q:Q,0)),"1303015")</f>
        <v>1303015</v>
      </c>
      <c r="R125" s="15"/>
      <c r="S125" s="58" t="str">
        <f t="shared" si="4"/>
        <v>0</v>
      </c>
      <c r="T125" s="58" t="str">
        <f>IFERROR(INDEX(怪物属性参数!AA:AA,MATCH(芦花古楼怪物!E125,怪物属性参数!Q:Q,0)),"")</f>
        <v/>
      </c>
      <c r="U125" s="58" t="str">
        <f>IFERROR(INDEX(怪物属性参数!AB:AB,MATCH(芦花古楼怪物!E125,怪物属性参数!Q:Q,0)),"999")</f>
        <v>999</v>
      </c>
      <c r="V125" s="58" t="str">
        <f>IFERROR(INDEX(怪物属性参数!AC:AC,MATCH(芦花古楼怪物!E125,怪物属性参数!Q:Q,0)),"")</f>
        <v/>
      </c>
      <c r="W125" s="58" t="str">
        <f t="shared" si="5"/>
        <v>于禁</v>
      </c>
    </row>
    <row r="126" spans="1:23" ht="16.5" x14ac:dyDescent="0.2">
      <c r="A126" s="58">
        <f t="shared" si="6"/>
        <v>20123</v>
      </c>
      <c r="B126" s="58">
        <v>1</v>
      </c>
      <c r="C126" s="58">
        <f t="shared" si="7"/>
        <v>21</v>
      </c>
      <c r="D126" s="58" t="s">
        <v>40</v>
      </c>
      <c r="E126" s="58" t="str">
        <f>HLOOKUP(D126,芦花古楼!$G:$L,MATCH(B126&amp;C126,芦花古楼!$A:$A,0),FALSE)</f>
        <v>砍刀鬼兵</v>
      </c>
      <c r="F126" s="58">
        <f>INDEX(芦花古楼!D:D,MATCH(芦花古楼怪物!B126&amp;芦花古楼怪物!C126,芦花古楼!A:A,0))</f>
        <v>63</v>
      </c>
      <c r="G126" s="58">
        <f>INDEX(怪物基础属性模板!B:B,MATCH(芦花古楼怪物!$F126,怪物基础属性模板!$A:$A,0))*IFERROR(INDEX(怪物属性参数!R:R,MATCH(芦花古楼怪物!E126,怪物属性参数!Q:Q,0)),1)</f>
        <v>1673</v>
      </c>
      <c r="H126" s="58">
        <f>INDEX(怪物基础属性模板!C:C,MATCH(芦花古楼怪物!$F126,怪物基础属性模板!$A:$A,0))*IFERROR(INDEX(怪物属性参数!R:R,MATCH(芦花古楼怪物!E126,怪物属性参数!R:R,0)),1)</f>
        <v>774</v>
      </c>
      <c r="I126" s="58">
        <f>INDEX(怪物基础属性模板!D:D,MATCH(芦花古楼怪物!$F126,怪物基础属性模板!$A:$A,0))*IFERROR(INDEX(怪物属性参数!R:R,MATCH(芦花古楼怪物!E126,怪物属性参数!S:S,0)),1)</f>
        <v>8965</v>
      </c>
      <c r="J126" s="58">
        <v>0</v>
      </c>
      <c r="K126" s="58">
        <v>0</v>
      </c>
      <c r="L126" s="58">
        <v>0</v>
      </c>
      <c r="M126" s="58">
        <v>0</v>
      </c>
      <c r="N126" s="58">
        <v>300</v>
      </c>
      <c r="O126" s="58">
        <v>0</v>
      </c>
      <c r="P126" s="58">
        <v>0</v>
      </c>
      <c r="Q126" s="58">
        <f>IFERROR(INDEX(怪物属性参数!AD:AD,MATCH(芦花古楼怪物!E126,怪物属性参数!Q:Q,0)),"1303015")</f>
        <v>1801001</v>
      </c>
      <c r="R126" s="15"/>
      <c r="S126" s="58" t="str">
        <f t="shared" si="4"/>
        <v>0</v>
      </c>
      <c r="T126" s="58">
        <f>IFERROR(INDEX(怪物属性参数!AA:AA,MATCH(芦花古楼怪物!E126,怪物属性参数!Q:Q,0)),"")</f>
        <v>1</v>
      </c>
      <c r="U126" s="58">
        <f>IFERROR(INDEX(怪物属性参数!AB:AB,MATCH(芦花古楼怪物!E126,怪物属性参数!Q:Q,0)),"999")</f>
        <v>999</v>
      </c>
      <c r="V126" s="58">
        <f>IFERROR(INDEX(怪物属性参数!AC:AC,MATCH(芦花古楼怪物!E126,怪物属性参数!Q:Q,0)),"")</f>
        <v>1</v>
      </c>
      <c r="W126" s="58" t="str">
        <f t="shared" si="5"/>
        <v>砍刀鬼兵</v>
      </c>
    </row>
    <row r="127" spans="1:23" ht="16.5" x14ac:dyDescent="0.2">
      <c r="A127" s="58">
        <f t="shared" si="6"/>
        <v>20124</v>
      </c>
      <c r="B127" s="58">
        <v>1</v>
      </c>
      <c r="C127" s="58">
        <f t="shared" si="7"/>
        <v>21</v>
      </c>
      <c r="D127" s="58" t="s">
        <v>37</v>
      </c>
      <c r="E127" s="58" t="str">
        <f>HLOOKUP(D127,芦花古楼!$G:$L,MATCH(B127&amp;C127,芦花古楼!$A:$A,0),FALSE)</f>
        <v/>
      </c>
      <c r="F127" s="58">
        <f>INDEX(芦花古楼!D:D,MATCH(芦花古楼怪物!B127&amp;芦花古楼怪物!C127,芦花古楼!A:A,0))</f>
        <v>63</v>
      </c>
      <c r="G127" s="58">
        <f>INDEX(怪物基础属性模板!B:B,MATCH(芦花古楼怪物!$F127,怪物基础属性模板!$A:$A,0))*IFERROR(INDEX(怪物属性参数!R:R,MATCH(芦花古楼怪物!E127,怪物属性参数!Q:Q,0)),1)</f>
        <v>1673</v>
      </c>
      <c r="H127" s="58">
        <f>INDEX(怪物基础属性模板!C:C,MATCH(芦花古楼怪物!$F127,怪物基础属性模板!$A:$A,0))*IFERROR(INDEX(怪物属性参数!R:R,MATCH(芦花古楼怪物!E127,怪物属性参数!R:R,0)),1)</f>
        <v>774</v>
      </c>
      <c r="I127" s="58">
        <f>INDEX(怪物基础属性模板!D:D,MATCH(芦花古楼怪物!$F127,怪物基础属性模板!$A:$A,0))*IFERROR(INDEX(怪物属性参数!R:R,MATCH(芦花古楼怪物!E127,怪物属性参数!S:S,0)),1)</f>
        <v>8965</v>
      </c>
      <c r="J127" s="58">
        <v>0</v>
      </c>
      <c r="K127" s="58">
        <v>0</v>
      </c>
      <c r="L127" s="58">
        <v>0</v>
      </c>
      <c r="M127" s="58">
        <v>0</v>
      </c>
      <c r="N127" s="58">
        <v>300</v>
      </c>
      <c r="O127" s="58">
        <v>0</v>
      </c>
      <c r="P127" s="58">
        <v>0</v>
      </c>
      <c r="Q127" s="58" t="str">
        <f>IFERROR(INDEX(怪物属性参数!AD:AD,MATCH(芦花古楼怪物!E127,怪物属性参数!Q:Q,0)),"1303015")</f>
        <v>1303015</v>
      </c>
      <c r="R127" s="15"/>
      <c r="S127" s="58" t="str">
        <f t="shared" si="4"/>
        <v>0</v>
      </c>
      <c r="T127" s="58" t="str">
        <f>IFERROR(INDEX(怪物属性参数!AA:AA,MATCH(芦花古楼怪物!E127,怪物属性参数!Q:Q,0)),"")</f>
        <v/>
      </c>
      <c r="U127" s="58" t="str">
        <f>IFERROR(INDEX(怪物属性参数!AB:AB,MATCH(芦花古楼怪物!E127,怪物属性参数!Q:Q,0)),"999")</f>
        <v>999</v>
      </c>
      <c r="V127" s="58" t="str">
        <f>IFERROR(INDEX(怪物属性参数!AC:AC,MATCH(芦花古楼怪物!E127,怪物属性参数!Q:Q,0)),"")</f>
        <v/>
      </c>
      <c r="W127" s="58" t="str">
        <f t="shared" si="5"/>
        <v>于禁</v>
      </c>
    </row>
    <row r="128" spans="1:23" ht="16.5" x14ac:dyDescent="0.2">
      <c r="A128" s="58">
        <f t="shared" si="6"/>
        <v>20125</v>
      </c>
      <c r="B128" s="58">
        <v>1</v>
      </c>
      <c r="C128" s="58">
        <f t="shared" si="7"/>
        <v>21</v>
      </c>
      <c r="D128" s="58" t="s">
        <v>41</v>
      </c>
      <c r="E128" s="58" t="str">
        <f>HLOOKUP(D128,芦花古楼!$G:$L,MATCH(B128&amp;C128,芦花古楼!$A:$A,0),FALSE)</f>
        <v>砍刀鬼兵</v>
      </c>
      <c r="F128" s="58">
        <f>INDEX(芦花古楼!D:D,MATCH(芦花古楼怪物!B128&amp;芦花古楼怪物!C128,芦花古楼!A:A,0))</f>
        <v>63</v>
      </c>
      <c r="G128" s="58">
        <f>INDEX(怪物基础属性模板!B:B,MATCH(芦花古楼怪物!$F128,怪物基础属性模板!$A:$A,0))*IFERROR(INDEX(怪物属性参数!R:R,MATCH(芦花古楼怪物!E128,怪物属性参数!Q:Q,0)),1)</f>
        <v>1673</v>
      </c>
      <c r="H128" s="58">
        <f>INDEX(怪物基础属性模板!C:C,MATCH(芦花古楼怪物!$F128,怪物基础属性模板!$A:$A,0))*IFERROR(INDEX(怪物属性参数!R:R,MATCH(芦花古楼怪物!E128,怪物属性参数!R:R,0)),1)</f>
        <v>774</v>
      </c>
      <c r="I128" s="58">
        <f>INDEX(怪物基础属性模板!D:D,MATCH(芦花古楼怪物!$F128,怪物基础属性模板!$A:$A,0))*IFERROR(INDEX(怪物属性参数!R:R,MATCH(芦花古楼怪物!E128,怪物属性参数!S:S,0)),1)</f>
        <v>8965</v>
      </c>
      <c r="J128" s="58">
        <v>0</v>
      </c>
      <c r="K128" s="58">
        <v>0</v>
      </c>
      <c r="L128" s="58">
        <v>0</v>
      </c>
      <c r="M128" s="58">
        <v>0</v>
      </c>
      <c r="N128" s="58">
        <v>300</v>
      </c>
      <c r="O128" s="58">
        <v>0</v>
      </c>
      <c r="P128" s="58">
        <v>0</v>
      </c>
      <c r="Q128" s="58">
        <f>IFERROR(INDEX(怪物属性参数!AD:AD,MATCH(芦花古楼怪物!E128,怪物属性参数!Q:Q,0)),"1303015")</f>
        <v>1801001</v>
      </c>
      <c r="R128" s="15"/>
      <c r="S128" s="58" t="str">
        <f t="shared" si="4"/>
        <v>0</v>
      </c>
      <c r="T128" s="58">
        <f>IFERROR(INDEX(怪物属性参数!AA:AA,MATCH(芦花古楼怪物!E128,怪物属性参数!Q:Q,0)),"")</f>
        <v>1</v>
      </c>
      <c r="U128" s="58">
        <f>IFERROR(INDEX(怪物属性参数!AB:AB,MATCH(芦花古楼怪物!E128,怪物属性参数!Q:Q,0)),"999")</f>
        <v>999</v>
      </c>
      <c r="V128" s="58">
        <f>IFERROR(INDEX(怪物属性参数!AC:AC,MATCH(芦花古楼怪物!E128,怪物属性参数!Q:Q,0)),"")</f>
        <v>1</v>
      </c>
      <c r="W128" s="58" t="str">
        <f t="shared" si="5"/>
        <v>砍刀鬼兵</v>
      </c>
    </row>
    <row r="129" spans="1:23" ht="16.5" x14ac:dyDescent="0.2">
      <c r="A129" s="58">
        <f t="shared" si="6"/>
        <v>20126</v>
      </c>
      <c r="B129" s="58">
        <v>1</v>
      </c>
      <c r="C129" s="58">
        <f t="shared" si="7"/>
        <v>21</v>
      </c>
      <c r="D129" s="58" t="s">
        <v>38</v>
      </c>
      <c r="E129" s="58" t="str">
        <f>HLOOKUP(D129,芦花古楼!$G:$L,MATCH(B129&amp;C129,芦花古楼!$A:$A,0),FALSE)</f>
        <v/>
      </c>
      <c r="F129" s="58">
        <f>INDEX(芦花古楼!D:D,MATCH(芦花古楼怪物!B129&amp;芦花古楼怪物!C129,芦花古楼!A:A,0))</f>
        <v>63</v>
      </c>
      <c r="G129" s="58">
        <f>INDEX(怪物基础属性模板!B:B,MATCH(芦花古楼怪物!$F129,怪物基础属性模板!$A:$A,0))*IFERROR(INDEX(怪物属性参数!R:R,MATCH(芦花古楼怪物!E129,怪物属性参数!Q:Q,0)),1)</f>
        <v>1673</v>
      </c>
      <c r="H129" s="58">
        <f>INDEX(怪物基础属性模板!C:C,MATCH(芦花古楼怪物!$F129,怪物基础属性模板!$A:$A,0))*IFERROR(INDEX(怪物属性参数!R:R,MATCH(芦花古楼怪物!E129,怪物属性参数!R:R,0)),1)</f>
        <v>774</v>
      </c>
      <c r="I129" s="58">
        <f>INDEX(怪物基础属性模板!D:D,MATCH(芦花古楼怪物!$F129,怪物基础属性模板!$A:$A,0))*IFERROR(INDEX(怪物属性参数!R:R,MATCH(芦花古楼怪物!E129,怪物属性参数!S:S,0)),1)</f>
        <v>8965</v>
      </c>
      <c r="J129" s="58">
        <v>0</v>
      </c>
      <c r="K129" s="58">
        <v>0</v>
      </c>
      <c r="L129" s="58">
        <v>0</v>
      </c>
      <c r="M129" s="58">
        <v>0</v>
      </c>
      <c r="N129" s="58">
        <v>300</v>
      </c>
      <c r="O129" s="58">
        <v>0</v>
      </c>
      <c r="P129" s="58">
        <v>0</v>
      </c>
      <c r="Q129" s="58" t="str">
        <f>IFERROR(INDEX(怪物属性参数!AD:AD,MATCH(芦花古楼怪物!E129,怪物属性参数!Q:Q,0)),"1303015")</f>
        <v>1303015</v>
      </c>
      <c r="R129" s="15"/>
      <c r="S129" s="58" t="str">
        <f t="shared" si="4"/>
        <v>0</v>
      </c>
      <c r="T129" s="58" t="str">
        <f>IFERROR(INDEX(怪物属性参数!AA:AA,MATCH(芦花古楼怪物!E129,怪物属性参数!Q:Q,0)),"")</f>
        <v/>
      </c>
      <c r="U129" s="58" t="str">
        <f>IFERROR(INDEX(怪物属性参数!AB:AB,MATCH(芦花古楼怪物!E129,怪物属性参数!Q:Q,0)),"999")</f>
        <v>999</v>
      </c>
      <c r="V129" s="58" t="str">
        <f>IFERROR(INDEX(怪物属性参数!AC:AC,MATCH(芦花古楼怪物!E129,怪物属性参数!Q:Q,0)),"")</f>
        <v/>
      </c>
      <c r="W129" s="58" t="str">
        <f t="shared" si="5"/>
        <v>于禁</v>
      </c>
    </row>
    <row r="130" spans="1:23" ht="16.5" x14ac:dyDescent="0.2">
      <c r="A130" s="58">
        <f t="shared" si="6"/>
        <v>20127</v>
      </c>
      <c r="B130" s="58">
        <v>1</v>
      </c>
      <c r="C130" s="58">
        <f t="shared" si="7"/>
        <v>22</v>
      </c>
      <c r="D130" s="58" t="s">
        <v>39</v>
      </c>
      <c r="E130" s="58" t="str">
        <f>HLOOKUP(D130,芦花古楼!$G:$L,MATCH(B130&amp;C130,芦花古楼!$A:$A,0),FALSE)</f>
        <v>双刃鬼兵</v>
      </c>
      <c r="F130" s="58">
        <f>INDEX(芦花古楼!D:D,MATCH(芦花古楼怪物!B130&amp;芦花古楼怪物!C130,芦花古楼!A:A,0))</f>
        <v>66</v>
      </c>
      <c r="G130" s="58">
        <f>INDEX(怪物基础属性模板!B:B,MATCH(芦花古楼怪物!$F130,怪物基础属性模板!$A:$A,0))*IFERROR(INDEX(怪物属性参数!R:R,MATCH(芦花古楼怪物!E130,怪物属性参数!Q:Q,0)),1)</f>
        <v>1964</v>
      </c>
      <c r="H130" s="58">
        <f>INDEX(怪物基础属性模板!C:C,MATCH(芦花古楼怪物!$F130,怪物基础属性模板!$A:$A,0))*IFERROR(INDEX(怪物属性参数!R:R,MATCH(芦花古楼怪物!E130,怪物属性参数!R:R,0)),1)</f>
        <v>909</v>
      </c>
      <c r="I130" s="58">
        <f>INDEX(怪物基础属性模板!D:D,MATCH(芦花古楼怪物!$F130,怪物基础属性模板!$A:$A,0))*IFERROR(INDEX(怪物属性参数!R:R,MATCH(芦花古楼怪物!E130,怪物属性参数!S:S,0)),1)</f>
        <v>10520</v>
      </c>
      <c r="J130" s="58">
        <v>0</v>
      </c>
      <c r="K130" s="58">
        <v>0</v>
      </c>
      <c r="L130" s="58">
        <v>0</v>
      </c>
      <c r="M130" s="58">
        <v>0</v>
      </c>
      <c r="N130" s="58">
        <v>300</v>
      </c>
      <c r="O130" s="58">
        <v>0</v>
      </c>
      <c r="P130" s="58">
        <v>0</v>
      </c>
      <c r="Q130" s="58">
        <f>IFERROR(INDEX(怪物属性参数!AD:AD,MATCH(芦花古楼怪物!E130,怪物属性参数!Q:Q,0)),"1303015")</f>
        <v>1801002</v>
      </c>
      <c r="R130" s="15"/>
      <c r="S130" s="58" t="str">
        <f t="shared" si="4"/>
        <v>0</v>
      </c>
      <c r="T130" s="58">
        <f>IFERROR(INDEX(怪物属性参数!AA:AA,MATCH(芦花古楼怪物!E130,怪物属性参数!Q:Q,0)),"")</f>
        <v>1</v>
      </c>
      <c r="U130" s="58">
        <f>IFERROR(INDEX(怪物属性参数!AB:AB,MATCH(芦花古楼怪物!E130,怪物属性参数!Q:Q,0)),"999")</f>
        <v>999</v>
      </c>
      <c r="V130" s="58">
        <f>IFERROR(INDEX(怪物属性参数!AC:AC,MATCH(芦花古楼怪物!E130,怪物属性参数!Q:Q,0)),"")</f>
        <v>2</v>
      </c>
      <c r="W130" s="58" t="str">
        <f t="shared" si="5"/>
        <v>双刃鬼兵</v>
      </c>
    </row>
    <row r="131" spans="1:23" ht="16.5" x14ac:dyDescent="0.2">
      <c r="A131" s="58">
        <f t="shared" si="6"/>
        <v>20128</v>
      </c>
      <c r="B131" s="58">
        <v>1</v>
      </c>
      <c r="C131" s="58">
        <f t="shared" si="7"/>
        <v>22</v>
      </c>
      <c r="D131" s="58" t="s">
        <v>36</v>
      </c>
      <c r="E131" s="58" t="str">
        <f>HLOOKUP(D131,芦花古楼!$G:$L,MATCH(B131&amp;C131,芦花古楼!$A:$A,0),FALSE)</f>
        <v/>
      </c>
      <c r="F131" s="58">
        <f>INDEX(芦花古楼!D:D,MATCH(芦花古楼怪物!B131&amp;芦花古楼怪物!C131,芦花古楼!A:A,0))</f>
        <v>66</v>
      </c>
      <c r="G131" s="58">
        <f>INDEX(怪物基础属性模板!B:B,MATCH(芦花古楼怪物!$F131,怪物基础属性模板!$A:$A,0))*IFERROR(INDEX(怪物属性参数!R:R,MATCH(芦花古楼怪物!E131,怪物属性参数!Q:Q,0)),1)</f>
        <v>1964</v>
      </c>
      <c r="H131" s="58">
        <f>INDEX(怪物基础属性模板!C:C,MATCH(芦花古楼怪物!$F131,怪物基础属性模板!$A:$A,0))*IFERROR(INDEX(怪物属性参数!R:R,MATCH(芦花古楼怪物!E131,怪物属性参数!R:R,0)),1)</f>
        <v>909</v>
      </c>
      <c r="I131" s="58">
        <f>INDEX(怪物基础属性模板!D:D,MATCH(芦花古楼怪物!$F131,怪物基础属性模板!$A:$A,0))*IFERROR(INDEX(怪物属性参数!R:R,MATCH(芦花古楼怪物!E131,怪物属性参数!S:S,0)),1)</f>
        <v>10520</v>
      </c>
      <c r="J131" s="58">
        <v>0</v>
      </c>
      <c r="K131" s="58">
        <v>0</v>
      </c>
      <c r="L131" s="58">
        <v>0</v>
      </c>
      <c r="M131" s="58">
        <v>0</v>
      </c>
      <c r="N131" s="58">
        <v>300</v>
      </c>
      <c r="O131" s="58">
        <v>0</v>
      </c>
      <c r="P131" s="58">
        <v>0</v>
      </c>
      <c r="Q131" s="58" t="str">
        <f>IFERROR(INDEX(怪物属性参数!AD:AD,MATCH(芦花古楼怪物!E131,怪物属性参数!Q:Q,0)),"1303015")</f>
        <v>1303015</v>
      </c>
      <c r="R131" s="15"/>
      <c r="S131" s="58" t="str">
        <f t="shared" si="4"/>
        <v>0</v>
      </c>
      <c r="T131" s="58" t="str">
        <f>IFERROR(INDEX(怪物属性参数!AA:AA,MATCH(芦花古楼怪物!E131,怪物属性参数!Q:Q,0)),"")</f>
        <v/>
      </c>
      <c r="U131" s="58" t="str">
        <f>IFERROR(INDEX(怪物属性参数!AB:AB,MATCH(芦花古楼怪物!E131,怪物属性参数!Q:Q,0)),"999")</f>
        <v>999</v>
      </c>
      <c r="V131" s="58" t="str">
        <f>IFERROR(INDEX(怪物属性参数!AC:AC,MATCH(芦花古楼怪物!E131,怪物属性参数!Q:Q,0)),"")</f>
        <v/>
      </c>
      <c r="W131" s="58" t="str">
        <f t="shared" si="5"/>
        <v>于禁</v>
      </c>
    </row>
    <row r="132" spans="1:23" ht="16.5" x14ac:dyDescent="0.2">
      <c r="A132" s="58">
        <f t="shared" si="6"/>
        <v>20129</v>
      </c>
      <c r="B132" s="58">
        <v>1</v>
      </c>
      <c r="C132" s="58">
        <f t="shared" si="7"/>
        <v>22</v>
      </c>
      <c r="D132" s="58" t="s">
        <v>40</v>
      </c>
      <c r="E132" s="58" t="str">
        <f>HLOOKUP(D132,芦花古楼!$G:$L,MATCH(B132&amp;C132,芦花古楼!$A:$A,0),FALSE)</f>
        <v>砍刀鬼兵</v>
      </c>
      <c r="F132" s="58">
        <f>INDEX(芦花古楼!D:D,MATCH(芦花古楼怪物!B132&amp;芦花古楼怪物!C132,芦花古楼!A:A,0))</f>
        <v>66</v>
      </c>
      <c r="G132" s="58">
        <f>INDEX(怪物基础属性模板!B:B,MATCH(芦花古楼怪物!$F132,怪物基础属性模板!$A:$A,0))*IFERROR(INDEX(怪物属性参数!R:R,MATCH(芦花古楼怪物!E132,怪物属性参数!Q:Q,0)),1)</f>
        <v>1964</v>
      </c>
      <c r="H132" s="58">
        <f>INDEX(怪物基础属性模板!C:C,MATCH(芦花古楼怪物!$F132,怪物基础属性模板!$A:$A,0))*IFERROR(INDEX(怪物属性参数!R:R,MATCH(芦花古楼怪物!E132,怪物属性参数!R:R,0)),1)</f>
        <v>909</v>
      </c>
      <c r="I132" s="58">
        <f>INDEX(怪物基础属性模板!D:D,MATCH(芦花古楼怪物!$F132,怪物基础属性模板!$A:$A,0))*IFERROR(INDEX(怪物属性参数!R:R,MATCH(芦花古楼怪物!E132,怪物属性参数!S:S,0)),1)</f>
        <v>10520</v>
      </c>
      <c r="J132" s="58">
        <v>0</v>
      </c>
      <c r="K132" s="58">
        <v>0</v>
      </c>
      <c r="L132" s="58">
        <v>0</v>
      </c>
      <c r="M132" s="58">
        <v>0</v>
      </c>
      <c r="N132" s="58">
        <v>300</v>
      </c>
      <c r="O132" s="58">
        <v>0</v>
      </c>
      <c r="P132" s="58">
        <v>0</v>
      </c>
      <c r="Q132" s="58">
        <f>IFERROR(INDEX(怪物属性参数!AD:AD,MATCH(芦花古楼怪物!E132,怪物属性参数!Q:Q,0)),"1303015")</f>
        <v>1801001</v>
      </c>
      <c r="R132" s="15"/>
      <c r="S132" s="58" t="str">
        <f t="shared" si="4"/>
        <v>0</v>
      </c>
      <c r="T132" s="58">
        <f>IFERROR(INDEX(怪物属性参数!AA:AA,MATCH(芦花古楼怪物!E132,怪物属性参数!Q:Q,0)),"")</f>
        <v>1</v>
      </c>
      <c r="U132" s="58">
        <f>IFERROR(INDEX(怪物属性参数!AB:AB,MATCH(芦花古楼怪物!E132,怪物属性参数!Q:Q,0)),"999")</f>
        <v>999</v>
      </c>
      <c r="V132" s="58">
        <f>IFERROR(INDEX(怪物属性参数!AC:AC,MATCH(芦花古楼怪物!E132,怪物属性参数!Q:Q,0)),"")</f>
        <v>1</v>
      </c>
      <c r="W132" s="58" t="str">
        <f t="shared" si="5"/>
        <v>砍刀鬼兵</v>
      </c>
    </row>
    <row r="133" spans="1:23" ht="16.5" x14ac:dyDescent="0.2">
      <c r="A133" s="58">
        <f t="shared" si="6"/>
        <v>20130</v>
      </c>
      <c r="B133" s="58">
        <v>1</v>
      </c>
      <c r="C133" s="58">
        <f t="shared" si="7"/>
        <v>22</v>
      </c>
      <c r="D133" s="58" t="s">
        <v>37</v>
      </c>
      <c r="E133" s="58" t="str">
        <f>HLOOKUP(D133,芦花古楼!$G:$L,MATCH(B133&amp;C133,芦花古楼!$A:$A,0),FALSE)</f>
        <v/>
      </c>
      <c r="F133" s="58">
        <f>INDEX(芦花古楼!D:D,MATCH(芦花古楼怪物!B133&amp;芦花古楼怪物!C133,芦花古楼!A:A,0))</f>
        <v>66</v>
      </c>
      <c r="G133" s="58">
        <f>INDEX(怪物基础属性模板!B:B,MATCH(芦花古楼怪物!$F133,怪物基础属性模板!$A:$A,0))*IFERROR(INDEX(怪物属性参数!R:R,MATCH(芦花古楼怪物!E133,怪物属性参数!Q:Q,0)),1)</f>
        <v>1964</v>
      </c>
      <c r="H133" s="58">
        <f>INDEX(怪物基础属性模板!C:C,MATCH(芦花古楼怪物!$F133,怪物基础属性模板!$A:$A,0))*IFERROR(INDEX(怪物属性参数!R:R,MATCH(芦花古楼怪物!E133,怪物属性参数!R:R,0)),1)</f>
        <v>909</v>
      </c>
      <c r="I133" s="58">
        <f>INDEX(怪物基础属性模板!D:D,MATCH(芦花古楼怪物!$F133,怪物基础属性模板!$A:$A,0))*IFERROR(INDEX(怪物属性参数!R:R,MATCH(芦花古楼怪物!E133,怪物属性参数!S:S,0)),1)</f>
        <v>10520</v>
      </c>
      <c r="J133" s="58">
        <v>0</v>
      </c>
      <c r="K133" s="58">
        <v>0</v>
      </c>
      <c r="L133" s="58">
        <v>0</v>
      </c>
      <c r="M133" s="58">
        <v>0</v>
      </c>
      <c r="N133" s="58">
        <v>300</v>
      </c>
      <c r="O133" s="58">
        <v>0</v>
      </c>
      <c r="P133" s="58">
        <v>0</v>
      </c>
      <c r="Q133" s="58" t="str">
        <f>IFERROR(INDEX(怪物属性参数!AD:AD,MATCH(芦花古楼怪物!E133,怪物属性参数!Q:Q,0)),"1303015")</f>
        <v>1303015</v>
      </c>
      <c r="R133" s="15"/>
      <c r="S133" s="58" t="str">
        <f t="shared" ref="S133:S196" si="8">IF(MOD(A133,2)=0,"0",IF(E134="","0",A134))</f>
        <v>0</v>
      </c>
      <c r="T133" s="58" t="str">
        <f>IFERROR(INDEX(怪物属性参数!AA:AA,MATCH(芦花古楼怪物!E133,怪物属性参数!Q:Q,0)),"")</f>
        <v/>
      </c>
      <c r="U133" s="58" t="str">
        <f>IFERROR(INDEX(怪物属性参数!AB:AB,MATCH(芦花古楼怪物!E133,怪物属性参数!Q:Q,0)),"999")</f>
        <v>999</v>
      </c>
      <c r="V133" s="58" t="str">
        <f>IFERROR(INDEX(怪物属性参数!AC:AC,MATCH(芦花古楼怪物!E133,怪物属性参数!Q:Q,0)),"")</f>
        <v/>
      </c>
      <c r="W133" s="58" t="str">
        <f t="shared" ref="W133:W196" si="9">IF(OR(E133=0,E133="")=TRUE,"于禁",E133)</f>
        <v>于禁</v>
      </c>
    </row>
    <row r="134" spans="1:23" ht="16.5" x14ac:dyDescent="0.2">
      <c r="A134" s="58">
        <f t="shared" ref="A134:A197" si="10">A133+1</f>
        <v>20131</v>
      </c>
      <c r="B134" s="58">
        <v>1</v>
      </c>
      <c r="C134" s="58">
        <f t="shared" si="7"/>
        <v>22</v>
      </c>
      <c r="D134" s="58" t="s">
        <v>41</v>
      </c>
      <c r="E134" s="58" t="str">
        <f>HLOOKUP(D134,芦花古楼!$G:$L,MATCH(B134&amp;C134,芦花古楼!$A:$A,0),FALSE)</f>
        <v>双刃鬼兵</v>
      </c>
      <c r="F134" s="58">
        <f>INDEX(芦花古楼!D:D,MATCH(芦花古楼怪物!B134&amp;芦花古楼怪物!C134,芦花古楼!A:A,0))</f>
        <v>66</v>
      </c>
      <c r="G134" s="58">
        <f>INDEX(怪物基础属性模板!B:B,MATCH(芦花古楼怪物!$F134,怪物基础属性模板!$A:$A,0))*IFERROR(INDEX(怪物属性参数!R:R,MATCH(芦花古楼怪物!E134,怪物属性参数!Q:Q,0)),1)</f>
        <v>1964</v>
      </c>
      <c r="H134" s="58">
        <f>INDEX(怪物基础属性模板!C:C,MATCH(芦花古楼怪物!$F134,怪物基础属性模板!$A:$A,0))*IFERROR(INDEX(怪物属性参数!R:R,MATCH(芦花古楼怪物!E134,怪物属性参数!R:R,0)),1)</f>
        <v>909</v>
      </c>
      <c r="I134" s="58">
        <f>INDEX(怪物基础属性模板!D:D,MATCH(芦花古楼怪物!$F134,怪物基础属性模板!$A:$A,0))*IFERROR(INDEX(怪物属性参数!R:R,MATCH(芦花古楼怪物!E134,怪物属性参数!S:S,0)),1)</f>
        <v>10520</v>
      </c>
      <c r="J134" s="58">
        <v>0</v>
      </c>
      <c r="K134" s="58">
        <v>0</v>
      </c>
      <c r="L134" s="58">
        <v>0</v>
      </c>
      <c r="M134" s="58">
        <v>0</v>
      </c>
      <c r="N134" s="58">
        <v>300</v>
      </c>
      <c r="O134" s="58">
        <v>0</v>
      </c>
      <c r="P134" s="58">
        <v>0</v>
      </c>
      <c r="Q134" s="58">
        <f>IFERROR(INDEX(怪物属性参数!AD:AD,MATCH(芦花古楼怪物!E134,怪物属性参数!Q:Q,0)),"1303015")</f>
        <v>1801002</v>
      </c>
      <c r="R134" s="15"/>
      <c r="S134" s="58" t="str">
        <f t="shared" si="8"/>
        <v>0</v>
      </c>
      <c r="T134" s="58">
        <f>IFERROR(INDEX(怪物属性参数!AA:AA,MATCH(芦花古楼怪物!E134,怪物属性参数!Q:Q,0)),"")</f>
        <v>1</v>
      </c>
      <c r="U134" s="58">
        <f>IFERROR(INDEX(怪物属性参数!AB:AB,MATCH(芦花古楼怪物!E134,怪物属性参数!Q:Q,0)),"999")</f>
        <v>999</v>
      </c>
      <c r="V134" s="58">
        <f>IFERROR(INDEX(怪物属性参数!AC:AC,MATCH(芦花古楼怪物!E134,怪物属性参数!Q:Q,0)),"")</f>
        <v>2</v>
      </c>
      <c r="W134" s="58" t="str">
        <f t="shared" si="9"/>
        <v>双刃鬼兵</v>
      </c>
    </row>
    <row r="135" spans="1:23" ht="16.5" x14ac:dyDescent="0.2">
      <c r="A135" s="58">
        <f t="shared" si="10"/>
        <v>20132</v>
      </c>
      <c r="B135" s="58">
        <v>1</v>
      </c>
      <c r="C135" s="58">
        <f t="shared" si="7"/>
        <v>22</v>
      </c>
      <c r="D135" s="58" t="s">
        <v>38</v>
      </c>
      <c r="E135" s="58" t="str">
        <f>HLOOKUP(D135,芦花古楼!$G:$L,MATCH(B135&amp;C135,芦花古楼!$A:$A,0),FALSE)</f>
        <v/>
      </c>
      <c r="F135" s="58">
        <f>INDEX(芦花古楼!D:D,MATCH(芦花古楼怪物!B135&amp;芦花古楼怪物!C135,芦花古楼!A:A,0))</f>
        <v>66</v>
      </c>
      <c r="G135" s="58">
        <f>INDEX(怪物基础属性模板!B:B,MATCH(芦花古楼怪物!$F135,怪物基础属性模板!$A:$A,0))*IFERROR(INDEX(怪物属性参数!R:R,MATCH(芦花古楼怪物!E135,怪物属性参数!Q:Q,0)),1)</f>
        <v>1964</v>
      </c>
      <c r="H135" s="58">
        <f>INDEX(怪物基础属性模板!C:C,MATCH(芦花古楼怪物!$F135,怪物基础属性模板!$A:$A,0))*IFERROR(INDEX(怪物属性参数!R:R,MATCH(芦花古楼怪物!E135,怪物属性参数!R:R,0)),1)</f>
        <v>909</v>
      </c>
      <c r="I135" s="58">
        <f>INDEX(怪物基础属性模板!D:D,MATCH(芦花古楼怪物!$F135,怪物基础属性模板!$A:$A,0))*IFERROR(INDEX(怪物属性参数!R:R,MATCH(芦花古楼怪物!E135,怪物属性参数!S:S,0)),1)</f>
        <v>10520</v>
      </c>
      <c r="J135" s="58">
        <v>0</v>
      </c>
      <c r="K135" s="58">
        <v>0</v>
      </c>
      <c r="L135" s="58">
        <v>0</v>
      </c>
      <c r="M135" s="58">
        <v>0</v>
      </c>
      <c r="N135" s="58">
        <v>300</v>
      </c>
      <c r="O135" s="58">
        <v>0</v>
      </c>
      <c r="P135" s="58">
        <v>0</v>
      </c>
      <c r="Q135" s="58" t="str">
        <f>IFERROR(INDEX(怪物属性参数!AD:AD,MATCH(芦花古楼怪物!E135,怪物属性参数!Q:Q,0)),"1303015")</f>
        <v>1303015</v>
      </c>
      <c r="R135" s="15"/>
      <c r="S135" s="58" t="str">
        <f t="shared" si="8"/>
        <v>0</v>
      </c>
      <c r="T135" s="58" t="str">
        <f>IFERROR(INDEX(怪物属性参数!AA:AA,MATCH(芦花古楼怪物!E135,怪物属性参数!Q:Q,0)),"")</f>
        <v/>
      </c>
      <c r="U135" s="58" t="str">
        <f>IFERROR(INDEX(怪物属性参数!AB:AB,MATCH(芦花古楼怪物!E135,怪物属性参数!Q:Q,0)),"999")</f>
        <v>999</v>
      </c>
      <c r="V135" s="58" t="str">
        <f>IFERROR(INDEX(怪物属性参数!AC:AC,MATCH(芦花古楼怪物!E135,怪物属性参数!Q:Q,0)),"")</f>
        <v/>
      </c>
      <c r="W135" s="58" t="str">
        <f t="shared" si="9"/>
        <v>于禁</v>
      </c>
    </row>
    <row r="136" spans="1:23" ht="16.5" x14ac:dyDescent="0.2">
      <c r="A136" s="58">
        <f t="shared" si="10"/>
        <v>20133</v>
      </c>
      <c r="B136" s="58">
        <v>1</v>
      </c>
      <c r="C136" s="58">
        <f t="shared" si="7"/>
        <v>23</v>
      </c>
      <c r="D136" s="58" t="s">
        <v>39</v>
      </c>
      <c r="E136" s="58" t="str">
        <f>HLOOKUP(D136,芦花古楼!$G:$L,MATCH(B136&amp;C136,芦花古楼!$A:$A,0),FALSE)</f>
        <v>砍刀鬼兵</v>
      </c>
      <c r="F136" s="58">
        <f>INDEX(芦花古楼!D:D,MATCH(芦花古楼怪物!B136&amp;芦花古楼怪物!C136,芦花古楼!A:A,0))</f>
        <v>69</v>
      </c>
      <c r="G136" s="58">
        <f>INDEX(怪物基础属性模板!B:B,MATCH(芦花古楼怪物!$F136,怪物基础属性模板!$A:$A,0))*IFERROR(INDEX(怪物属性参数!R:R,MATCH(芦花古楼怪物!E136,怪物属性参数!Q:Q,0)),1)</f>
        <v>2066</v>
      </c>
      <c r="H136" s="58">
        <f>INDEX(怪物基础属性模板!C:C,MATCH(芦花古楼怪物!$F136,怪物基础属性模板!$A:$A,0))*IFERROR(INDEX(怪物属性参数!R:R,MATCH(芦花古楼怪物!E136,怪物属性参数!R:R,0)),1)</f>
        <v>960</v>
      </c>
      <c r="I136" s="58">
        <f>INDEX(怪物基础属性模板!D:D,MATCH(芦花古楼怪物!$F136,怪物基础属性模板!$A:$A,0))*IFERROR(INDEX(怪物属性参数!R:R,MATCH(芦花古楼怪物!E136,怪物属性参数!S:S,0)),1)</f>
        <v>11030</v>
      </c>
      <c r="J136" s="58">
        <v>0</v>
      </c>
      <c r="K136" s="58">
        <v>0</v>
      </c>
      <c r="L136" s="58">
        <v>0</v>
      </c>
      <c r="M136" s="58">
        <v>0</v>
      </c>
      <c r="N136" s="58">
        <v>300</v>
      </c>
      <c r="O136" s="58">
        <v>0</v>
      </c>
      <c r="P136" s="58">
        <v>0</v>
      </c>
      <c r="Q136" s="58">
        <f>IFERROR(INDEX(怪物属性参数!AD:AD,MATCH(芦花古楼怪物!E136,怪物属性参数!Q:Q,0)),"1303015")</f>
        <v>1801001</v>
      </c>
      <c r="R136" s="15"/>
      <c r="S136" s="58" t="str">
        <f t="shared" si="8"/>
        <v>0</v>
      </c>
      <c r="T136" s="58">
        <f>IFERROR(INDEX(怪物属性参数!AA:AA,MATCH(芦花古楼怪物!E136,怪物属性参数!Q:Q,0)),"")</f>
        <v>1</v>
      </c>
      <c r="U136" s="58">
        <f>IFERROR(INDEX(怪物属性参数!AB:AB,MATCH(芦花古楼怪物!E136,怪物属性参数!Q:Q,0)),"999")</f>
        <v>999</v>
      </c>
      <c r="V136" s="58">
        <f>IFERROR(INDEX(怪物属性参数!AC:AC,MATCH(芦花古楼怪物!E136,怪物属性参数!Q:Q,0)),"")</f>
        <v>1</v>
      </c>
      <c r="W136" s="58" t="str">
        <f t="shared" si="9"/>
        <v>砍刀鬼兵</v>
      </c>
    </row>
    <row r="137" spans="1:23" ht="16.5" x14ac:dyDescent="0.2">
      <c r="A137" s="58">
        <f t="shared" si="10"/>
        <v>20134</v>
      </c>
      <c r="B137" s="58">
        <v>1</v>
      </c>
      <c r="C137" s="58">
        <f t="shared" si="7"/>
        <v>23</v>
      </c>
      <c r="D137" s="58" t="s">
        <v>36</v>
      </c>
      <c r="E137" s="58" t="str">
        <f>HLOOKUP(D137,芦花古楼!$G:$L,MATCH(B137&amp;C137,芦花古楼!$A:$A,0),FALSE)</f>
        <v/>
      </c>
      <c r="F137" s="58">
        <f>INDEX(芦花古楼!D:D,MATCH(芦花古楼怪物!B137&amp;芦花古楼怪物!C137,芦花古楼!A:A,0))</f>
        <v>69</v>
      </c>
      <c r="G137" s="58">
        <f>INDEX(怪物基础属性模板!B:B,MATCH(芦花古楼怪物!$F137,怪物基础属性模板!$A:$A,0))*IFERROR(INDEX(怪物属性参数!R:R,MATCH(芦花古楼怪物!E137,怪物属性参数!Q:Q,0)),1)</f>
        <v>2066</v>
      </c>
      <c r="H137" s="58">
        <f>INDEX(怪物基础属性模板!C:C,MATCH(芦花古楼怪物!$F137,怪物基础属性模板!$A:$A,0))*IFERROR(INDEX(怪物属性参数!R:R,MATCH(芦花古楼怪物!E137,怪物属性参数!R:R,0)),1)</f>
        <v>960</v>
      </c>
      <c r="I137" s="58">
        <f>INDEX(怪物基础属性模板!D:D,MATCH(芦花古楼怪物!$F137,怪物基础属性模板!$A:$A,0))*IFERROR(INDEX(怪物属性参数!R:R,MATCH(芦花古楼怪物!E137,怪物属性参数!S:S,0)),1)</f>
        <v>11030</v>
      </c>
      <c r="J137" s="58">
        <v>0</v>
      </c>
      <c r="K137" s="58">
        <v>0</v>
      </c>
      <c r="L137" s="58">
        <v>0</v>
      </c>
      <c r="M137" s="58">
        <v>0</v>
      </c>
      <c r="N137" s="58">
        <v>300</v>
      </c>
      <c r="O137" s="58">
        <v>0</v>
      </c>
      <c r="P137" s="58">
        <v>0</v>
      </c>
      <c r="Q137" s="58" t="str">
        <f>IFERROR(INDEX(怪物属性参数!AD:AD,MATCH(芦花古楼怪物!E137,怪物属性参数!Q:Q,0)),"1303015")</f>
        <v>1303015</v>
      </c>
      <c r="R137" s="15"/>
      <c r="S137" s="58" t="str">
        <f t="shared" si="8"/>
        <v>0</v>
      </c>
      <c r="T137" s="58" t="str">
        <f>IFERROR(INDEX(怪物属性参数!AA:AA,MATCH(芦花古楼怪物!E137,怪物属性参数!Q:Q,0)),"")</f>
        <v/>
      </c>
      <c r="U137" s="58" t="str">
        <f>IFERROR(INDEX(怪物属性参数!AB:AB,MATCH(芦花古楼怪物!E137,怪物属性参数!Q:Q,0)),"999")</f>
        <v>999</v>
      </c>
      <c r="V137" s="58" t="str">
        <f>IFERROR(INDEX(怪物属性参数!AC:AC,MATCH(芦花古楼怪物!E137,怪物属性参数!Q:Q,0)),"")</f>
        <v/>
      </c>
      <c r="W137" s="58" t="str">
        <f t="shared" si="9"/>
        <v>于禁</v>
      </c>
    </row>
    <row r="138" spans="1:23" ht="16.5" x14ac:dyDescent="0.2">
      <c r="A138" s="58">
        <f t="shared" si="10"/>
        <v>20135</v>
      </c>
      <c r="B138" s="58">
        <v>1</v>
      </c>
      <c r="C138" s="58">
        <f t="shared" si="7"/>
        <v>23</v>
      </c>
      <c r="D138" s="58" t="s">
        <v>40</v>
      </c>
      <c r="E138" s="58" t="str">
        <f>HLOOKUP(D138,芦花古楼!$G:$L,MATCH(B138&amp;C138,芦花古楼!$A:$A,0),FALSE)</f>
        <v>链球鬼兵</v>
      </c>
      <c r="F138" s="58">
        <f>INDEX(芦花古楼!D:D,MATCH(芦花古楼怪物!B138&amp;芦花古楼怪物!C138,芦花古楼!A:A,0))</f>
        <v>69</v>
      </c>
      <c r="G138" s="58">
        <f>INDEX(怪物基础属性模板!B:B,MATCH(芦花古楼怪物!$F138,怪物基础属性模板!$A:$A,0))*IFERROR(INDEX(怪物属性参数!R:R,MATCH(芦花古楼怪物!E138,怪物属性参数!Q:Q,0)),1)</f>
        <v>2066</v>
      </c>
      <c r="H138" s="58">
        <f>INDEX(怪物基础属性模板!C:C,MATCH(芦花古楼怪物!$F138,怪物基础属性模板!$A:$A,0))*IFERROR(INDEX(怪物属性参数!R:R,MATCH(芦花古楼怪物!E138,怪物属性参数!R:R,0)),1)</f>
        <v>960</v>
      </c>
      <c r="I138" s="58">
        <f>INDEX(怪物基础属性模板!D:D,MATCH(芦花古楼怪物!$F138,怪物基础属性模板!$A:$A,0))*IFERROR(INDEX(怪物属性参数!R:R,MATCH(芦花古楼怪物!E138,怪物属性参数!S:S,0)),1)</f>
        <v>11030</v>
      </c>
      <c r="J138" s="58">
        <v>0</v>
      </c>
      <c r="K138" s="58">
        <v>0</v>
      </c>
      <c r="L138" s="58">
        <v>0</v>
      </c>
      <c r="M138" s="58">
        <v>0</v>
      </c>
      <c r="N138" s="58">
        <v>300</v>
      </c>
      <c r="O138" s="58">
        <v>0</v>
      </c>
      <c r="P138" s="58">
        <v>0</v>
      </c>
      <c r="Q138" s="58">
        <f>IFERROR(INDEX(怪物属性参数!AD:AD,MATCH(芦花古楼怪物!E138,怪物属性参数!Q:Q,0)),"1303015")</f>
        <v>1801003</v>
      </c>
      <c r="R138" s="15"/>
      <c r="S138" s="58" t="str">
        <f t="shared" si="8"/>
        <v>0</v>
      </c>
      <c r="T138" s="58">
        <f>IFERROR(INDEX(怪物属性参数!AA:AA,MATCH(芦花古楼怪物!E138,怪物属性参数!Q:Q,0)),"")</f>
        <v>1</v>
      </c>
      <c r="U138" s="58">
        <f>IFERROR(INDEX(怪物属性参数!AB:AB,MATCH(芦花古楼怪物!E138,怪物属性参数!Q:Q,0)),"999")</f>
        <v>999</v>
      </c>
      <c r="V138" s="58">
        <f>IFERROR(INDEX(怪物属性参数!AC:AC,MATCH(芦花古楼怪物!E138,怪物属性参数!Q:Q,0)),"")</f>
        <v>3</v>
      </c>
      <c r="W138" s="58" t="str">
        <f t="shared" si="9"/>
        <v>链球鬼兵</v>
      </c>
    </row>
    <row r="139" spans="1:23" ht="16.5" x14ac:dyDescent="0.2">
      <c r="A139" s="58">
        <f t="shared" si="10"/>
        <v>20136</v>
      </c>
      <c r="B139" s="58">
        <v>1</v>
      </c>
      <c r="C139" s="58">
        <f t="shared" ref="C139:C183" si="11">C133+1</f>
        <v>23</v>
      </c>
      <c r="D139" s="58" t="s">
        <v>37</v>
      </c>
      <c r="E139" s="58" t="str">
        <f>HLOOKUP(D139,芦花古楼!$G:$L,MATCH(B139&amp;C139,芦花古楼!$A:$A,0),FALSE)</f>
        <v/>
      </c>
      <c r="F139" s="58">
        <f>INDEX(芦花古楼!D:D,MATCH(芦花古楼怪物!B139&amp;芦花古楼怪物!C139,芦花古楼!A:A,0))</f>
        <v>69</v>
      </c>
      <c r="G139" s="58">
        <f>INDEX(怪物基础属性模板!B:B,MATCH(芦花古楼怪物!$F139,怪物基础属性模板!$A:$A,0))*IFERROR(INDEX(怪物属性参数!R:R,MATCH(芦花古楼怪物!E139,怪物属性参数!Q:Q,0)),1)</f>
        <v>2066</v>
      </c>
      <c r="H139" s="58">
        <f>INDEX(怪物基础属性模板!C:C,MATCH(芦花古楼怪物!$F139,怪物基础属性模板!$A:$A,0))*IFERROR(INDEX(怪物属性参数!R:R,MATCH(芦花古楼怪物!E139,怪物属性参数!R:R,0)),1)</f>
        <v>960</v>
      </c>
      <c r="I139" s="58">
        <f>INDEX(怪物基础属性模板!D:D,MATCH(芦花古楼怪物!$F139,怪物基础属性模板!$A:$A,0))*IFERROR(INDEX(怪物属性参数!R:R,MATCH(芦花古楼怪物!E139,怪物属性参数!S:S,0)),1)</f>
        <v>11030</v>
      </c>
      <c r="J139" s="58">
        <v>0</v>
      </c>
      <c r="K139" s="58">
        <v>0</v>
      </c>
      <c r="L139" s="58">
        <v>0</v>
      </c>
      <c r="M139" s="58">
        <v>0</v>
      </c>
      <c r="N139" s="58">
        <v>300</v>
      </c>
      <c r="O139" s="58">
        <v>0</v>
      </c>
      <c r="P139" s="58">
        <v>0</v>
      </c>
      <c r="Q139" s="58" t="str">
        <f>IFERROR(INDEX(怪物属性参数!AD:AD,MATCH(芦花古楼怪物!E139,怪物属性参数!Q:Q,0)),"1303015")</f>
        <v>1303015</v>
      </c>
      <c r="R139" s="15"/>
      <c r="S139" s="58" t="str">
        <f t="shared" si="8"/>
        <v>0</v>
      </c>
      <c r="T139" s="58" t="str">
        <f>IFERROR(INDEX(怪物属性参数!AA:AA,MATCH(芦花古楼怪物!E139,怪物属性参数!Q:Q,0)),"")</f>
        <v/>
      </c>
      <c r="U139" s="58" t="str">
        <f>IFERROR(INDEX(怪物属性参数!AB:AB,MATCH(芦花古楼怪物!E139,怪物属性参数!Q:Q,0)),"999")</f>
        <v>999</v>
      </c>
      <c r="V139" s="58" t="str">
        <f>IFERROR(INDEX(怪物属性参数!AC:AC,MATCH(芦花古楼怪物!E139,怪物属性参数!Q:Q,0)),"")</f>
        <v/>
      </c>
      <c r="W139" s="58" t="str">
        <f t="shared" si="9"/>
        <v>于禁</v>
      </c>
    </row>
    <row r="140" spans="1:23" ht="16.5" x14ac:dyDescent="0.2">
      <c r="A140" s="58">
        <f t="shared" si="10"/>
        <v>20137</v>
      </c>
      <c r="B140" s="58">
        <v>1</v>
      </c>
      <c r="C140" s="58">
        <f t="shared" si="11"/>
        <v>23</v>
      </c>
      <c r="D140" s="58" t="s">
        <v>41</v>
      </c>
      <c r="E140" s="58" t="str">
        <f>HLOOKUP(D140,芦花古楼!$G:$L,MATCH(B140&amp;C140,芦花古楼!$A:$A,0),FALSE)</f>
        <v>双刃鬼兵</v>
      </c>
      <c r="F140" s="58">
        <f>INDEX(芦花古楼!D:D,MATCH(芦花古楼怪物!B140&amp;芦花古楼怪物!C140,芦花古楼!A:A,0))</f>
        <v>69</v>
      </c>
      <c r="G140" s="58">
        <f>INDEX(怪物基础属性模板!B:B,MATCH(芦花古楼怪物!$F140,怪物基础属性模板!$A:$A,0))*IFERROR(INDEX(怪物属性参数!R:R,MATCH(芦花古楼怪物!E140,怪物属性参数!Q:Q,0)),1)</f>
        <v>2066</v>
      </c>
      <c r="H140" s="58">
        <f>INDEX(怪物基础属性模板!C:C,MATCH(芦花古楼怪物!$F140,怪物基础属性模板!$A:$A,0))*IFERROR(INDEX(怪物属性参数!R:R,MATCH(芦花古楼怪物!E140,怪物属性参数!R:R,0)),1)</f>
        <v>960</v>
      </c>
      <c r="I140" s="58">
        <f>INDEX(怪物基础属性模板!D:D,MATCH(芦花古楼怪物!$F140,怪物基础属性模板!$A:$A,0))*IFERROR(INDEX(怪物属性参数!R:R,MATCH(芦花古楼怪物!E140,怪物属性参数!S:S,0)),1)</f>
        <v>11030</v>
      </c>
      <c r="J140" s="58">
        <v>0</v>
      </c>
      <c r="K140" s="58">
        <v>0</v>
      </c>
      <c r="L140" s="58">
        <v>0</v>
      </c>
      <c r="M140" s="58">
        <v>0</v>
      </c>
      <c r="N140" s="58">
        <v>300</v>
      </c>
      <c r="O140" s="58">
        <v>0</v>
      </c>
      <c r="P140" s="58">
        <v>0</v>
      </c>
      <c r="Q140" s="58">
        <f>IFERROR(INDEX(怪物属性参数!AD:AD,MATCH(芦花古楼怪物!E140,怪物属性参数!Q:Q,0)),"1303015")</f>
        <v>1801002</v>
      </c>
      <c r="R140" s="15"/>
      <c r="S140" s="58" t="str">
        <f t="shared" si="8"/>
        <v>0</v>
      </c>
      <c r="T140" s="58">
        <f>IFERROR(INDEX(怪物属性参数!AA:AA,MATCH(芦花古楼怪物!E140,怪物属性参数!Q:Q,0)),"")</f>
        <v>1</v>
      </c>
      <c r="U140" s="58">
        <f>IFERROR(INDEX(怪物属性参数!AB:AB,MATCH(芦花古楼怪物!E140,怪物属性参数!Q:Q,0)),"999")</f>
        <v>999</v>
      </c>
      <c r="V140" s="58">
        <f>IFERROR(INDEX(怪物属性参数!AC:AC,MATCH(芦花古楼怪物!E140,怪物属性参数!Q:Q,0)),"")</f>
        <v>2</v>
      </c>
      <c r="W140" s="58" t="str">
        <f t="shared" si="9"/>
        <v>双刃鬼兵</v>
      </c>
    </row>
    <row r="141" spans="1:23" ht="16.5" x14ac:dyDescent="0.2">
      <c r="A141" s="58">
        <f t="shared" si="10"/>
        <v>20138</v>
      </c>
      <c r="B141" s="58">
        <v>1</v>
      </c>
      <c r="C141" s="58">
        <f t="shared" si="11"/>
        <v>23</v>
      </c>
      <c r="D141" s="58" t="s">
        <v>38</v>
      </c>
      <c r="E141" s="58" t="str">
        <f>HLOOKUP(D141,芦花古楼!$G:$L,MATCH(B141&amp;C141,芦花古楼!$A:$A,0),FALSE)</f>
        <v/>
      </c>
      <c r="F141" s="58">
        <f>INDEX(芦花古楼!D:D,MATCH(芦花古楼怪物!B141&amp;芦花古楼怪物!C141,芦花古楼!A:A,0))</f>
        <v>69</v>
      </c>
      <c r="G141" s="58">
        <f>INDEX(怪物基础属性模板!B:B,MATCH(芦花古楼怪物!$F141,怪物基础属性模板!$A:$A,0))*IFERROR(INDEX(怪物属性参数!R:R,MATCH(芦花古楼怪物!E141,怪物属性参数!Q:Q,0)),1)</f>
        <v>2066</v>
      </c>
      <c r="H141" s="58">
        <f>INDEX(怪物基础属性模板!C:C,MATCH(芦花古楼怪物!$F141,怪物基础属性模板!$A:$A,0))*IFERROR(INDEX(怪物属性参数!R:R,MATCH(芦花古楼怪物!E141,怪物属性参数!R:R,0)),1)</f>
        <v>960</v>
      </c>
      <c r="I141" s="58">
        <f>INDEX(怪物基础属性模板!D:D,MATCH(芦花古楼怪物!$F141,怪物基础属性模板!$A:$A,0))*IFERROR(INDEX(怪物属性参数!R:R,MATCH(芦花古楼怪物!E141,怪物属性参数!S:S,0)),1)</f>
        <v>11030</v>
      </c>
      <c r="J141" s="58">
        <v>0</v>
      </c>
      <c r="K141" s="58">
        <v>0</v>
      </c>
      <c r="L141" s="58">
        <v>0</v>
      </c>
      <c r="M141" s="58">
        <v>0</v>
      </c>
      <c r="N141" s="58">
        <v>300</v>
      </c>
      <c r="O141" s="58">
        <v>0</v>
      </c>
      <c r="P141" s="58">
        <v>0</v>
      </c>
      <c r="Q141" s="58" t="str">
        <f>IFERROR(INDEX(怪物属性参数!AD:AD,MATCH(芦花古楼怪物!E141,怪物属性参数!Q:Q,0)),"1303015")</f>
        <v>1303015</v>
      </c>
      <c r="R141" s="15"/>
      <c r="S141" s="58" t="str">
        <f t="shared" si="8"/>
        <v>0</v>
      </c>
      <c r="T141" s="58" t="str">
        <f>IFERROR(INDEX(怪物属性参数!AA:AA,MATCH(芦花古楼怪物!E141,怪物属性参数!Q:Q,0)),"")</f>
        <v/>
      </c>
      <c r="U141" s="58" t="str">
        <f>IFERROR(INDEX(怪物属性参数!AB:AB,MATCH(芦花古楼怪物!E141,怪物属性参数!Q:Q,0)),"999")</f>
        <v>999</v>
      </c>
      <c r="V141" s="58" t="str">
        <f>IFERROR(INDEX(怪物属性参数!AC:AC,MATCH(芦花古楼怪物!E141,怪物属性参数!Q:Q,0)),"")</f>
        <v/>
      </c>
      <c r="W141" s="58" t="str">
        <f t="shared" si="9"/>
        <v>于禁</v>
      </c>
    </row>
    <row r="142" spans="1:23" ht="16.5" x14ac:dyDescent="0.2">
      <c r="A142" s="58">
        <f t="shared" si="10"/>
        <v>20139</v>
      </c>
      <c r="B142" s="58">
        <v>1</v>
      </c>
      <c r="C142" s="58">
        <f t="shared" si="11"/>
        <v>24</v>
      </c>
      <c r="D142" s="58" t="s">
        <v>39</v>
      </c>
      <c r="E142" s="58" t="str">
        <f>HLOOKUP(D142,芦花古楼!$G:$L,MATCH(B142&amp;C142,芦花古楼!$A:$A,0),FALSE)</f>
        <v>链球鬼兵</v>
      </c>
      <c r="F142" s="58">
        <f>INDEX(芦花古楼!D:D,MATCH(芦花古楼怪物!B142&amp;芦花古楼怪物!C142,芦花古楼!A:A,0))</f>
        <v>72</v>
      </c>
      <c r="G142" s="58">
        <f>INDEX(怪物基础属性模板!B:B,MATCH(芦花古楼怪物!$F142,怪物基础属性模板!$A:$A,0))*IFERROR(INDEX(怪物属性参数!R:R,MATCH(芦花古楼怪物!E142,怪物属性参数!Q:Q,0)),1)</f>
        <v>2180</v>
      </c>
      <c r="H142" s="58">
        <f>INDEX(怪物基础属性模板!C:C,MATCH(芦花古楼怪物!$F142,怪物基础属性模板!$A:$A,0))*IFERROR(INDEX(怪物属性参数!R:R,MATCH(芦花古楼怪物!E142,怪物属性参数!R:R,0)),1)</f>
        <v>1017</v>
      </c>
      <c r="I142" s="58">
        <f>INDEX(怪物基础属性模板!D:D,MATCH(芦花古楼怪物!$F142,怪物基础属性模板!$A:$A,0))*IFERROR(INDEX(怪物属性参数!R:R,MATCH(芦花古楼怪物!E142,怪物属性参数!S:S,0)),1)</f>
        <v>11600</v>
      </c>
      <c r="J142" s="58">
        <v>0</v>
      </c>
      <c r="K142" s="58">
        <v>0</v>
      </c>
      <c r="L142" s="58">
        <v>0</v>
      </c>
      <c r="M142" s="58">
        <v>0</v>
      </c>
      <c r="N142" s="58">
        <v>300</v>
      </c>
      <c r="O142" s="58">
        <v>0</v>
      </c>
      <c r="P142" s="58">
        <v>0</v>
      </c>
      <c r="Q142" s="58">
        <f>IFERROR(INDEX(怪物属性参数!AD:AD,MATCH(芦花古楼怪物!E142,怪物属性参数!Q:Q,0)),"1303015")</f>
        <v>1801003</v>
      </c>
      <c r="R142" s="15"/>
      <c r="S142" s="58" t="str">
        <f t="shared" si="8"/>
        <v>0</v>
      </c>
      <c r="T142" s="58">
        <f>IFERROR(INDEX(怪物属性参数!AA:AA,MATCH(芦花古楼怪物!E142,怪物属性参数!Q:Q,0)),"")</f>
        <v>1</v>
      </c>
      <c r="U142" s="58">
        <f>IFERROR(INDEX(怪物属性参数!AB:AB,MATCH(芦花古楼怪物!E142,怪物属性参数!Q:Q,0)),"999")</f>
        <v>999</v>
      </c>
      <c r="V142" s="58">
        <f>IFERROR(INDEX(怪物属性参数!AC:AC,MATCH(芦花古楼怪物!E142,怪物属性参数!Q:Q,0)),"")</f>
        <v>3</v>
      </c>
      <c r="W142" s="58" t="str">
        <f t="shared" si="9"/>
        <v>链球鬼兵</v>
      </c>
    </row>
    <row r="143" spans="1:23" ht="16.5" x14ac:dyDescent="0.2">
      <c r="A143" s="58">
        <f t="shared" si="10"/>
        <v>20140</v>
      </c>
      <c r="B143" s="58">
        <v>1</v>
      </c>
      <c r="C143" s="58">
        <f t="shared" si="11"/>
        <v>24</v>
      </c>
      <c r="D143" s="58" t="s">
        <v>36</v>
      </c>
      <c r="E143" s="58" t="str">
        <f>HLOOKUP(D143,芦花古楼!$G:$L,MATCH(B143&amp;C143,芦花古楼!$A:$A,0),FALSE)</f>
        <v/>
      </c>
      <c r="F143" s="58">
        <f>INDEX(芦花古楼!D:D,MATCH(芦花古楼怪物!B143&amp;芦花古楼怪物!C143,芦花古楼!A:A,0))</f>
        <v>72</v>
      </c>
      <c r="G143" s="58">
        <f>INDEX(怪物基础属性模板!B:B,MATCH(芦花古楼怪物!$F143,怪物基础属性模板!$A:$A,0))*IFERROR(INDEX(怪物属性参数!R:R,MATCH(芦花古楼怪物!E143,怪物属性参数!Q:Q,0)),1)</f>
        <v>2180</v>
      </c>
      <c r="H143" s="58">
        <f>INDEX(怪物基础属性模板!C:C,MATCH(芦花古楼怪物!$F143,怪物基础属性模板!$A:$A,0))*IFERROR(INDEX(怪物属性参数!R:R,MATCH(芦花古楼怪物!E143,怪物属性参数!R:R,0)),1)</f>
        <v>1017</v>
      </c>
      <c r="I143" s="58">
        <f>INDEX(怪物基础属性模板!D:D,MATCH(芦花古楼怪物!$F143,怪物基础属性模板!$A:$A,0))*IFERROR(INDEX(怪物属性参数!R:R,MATCH(芦花古楼怪物!E143,怪物属性参数!S:S,0)),1)</f>
        <v>11600</v>
      </c>
      <c r="J143" s="58">
        <v>0</v>
      </c>
      <c r="K143" s="58">
        <v>0</v>
      </c>
      <c r="L143" s="58">
        <v>0</v>
      </c>
      <c r="M143" s="58">
        <v>0</v>
      </c>
      <c r="N143" s="58">
        <v>300</v>
      </c>
      <c r="O143" s="58">
        <v>0</v>
      </c>
      <c r="P143" s="58">
        <v>0</v>
      </c>
      <c r="Q143" s="58" t="str">
        <f>IFERROR(INDEX(怪物属性参数!AD:AD,MATCH(芦花古楼怪物!E143,怪物属性参数!Q:Q,0)),"1303015")</f>
        <v>1303015</v>
      </c>
      <c r="R143" s="15"/>
      <c r="S143" s="58" t="str">
        <f t="shared" si="8"/>
        <v>0</v>
      </c>
      <c r="T143" s="58" t="str">
        <f>IFERROR(INDEX(怪物属性参数!AA:AA,MATCH(芦花古楼怪物!E143,怪物属性参数!Q:Q,0)),"")</f>
        <v/>
      </c>
      <c r="U143" s="58" t="str">
        <f>IFERROR(INDEX(怪物属性参数!AB:AB,MATCH(芦花古楼怪物!E143,怪物属性参数!Q:Q,0)),"999")</f>
        <v>999</v>
      </c>
      <c r="V143" s="58" t="str">
        <f>IFERROR(INDEX(怪物属性参数!AC:AC,MATCH(芦花古楼怪物!E143,怪物属性参数!Q:Q,0)),"")</f>
        <v/>
      </c>
      <c r="W143" s="58" t="str">
        <f t="shared" si="9"/>
        <v>于禁</v>
      </c>
    </row>
    <row r="144" spans="1:23" ht="16.5" x14ac:dyDescent="0.2">
      <c r="A144" s="58">
        <f t="shared" si="10"/>
        <v>20141</v>
      </c>
      <c r="B144" s="58">
        <v>1</v>
      </c>
      <c r="C144" s="58">
        <f t="shared" si="11"/>
        <v>24</v>
      </c>
      <c r="D144" s="58" t="s">
        <v>40</v>
      </c>
      <c r="E144" s="58" t="str">
        <f>HLOOKUP(D144,芦花古楼!$G:$L,MATCH(B144&amp;C144,芦花古楼!$A:$A,0),FALSE)</f>
        <v>鬼将军</v>
      </c>
      <c r="F144" s="58">
        <f>INDEX(芦花古楼!D:D,MATCH(芦花古楼怪物!B144&amp;芦花古楼怪物!C144,芦花古楼!A:A,0))</f>
        <v>72</v>
      </c>
      <c r="G144" s="58">
        <f>INDEX(怪物基础属性模板!B:B,MATCH(芦花古楼怪物!$F144,怪物基础属性模板!$A:$A,0))*IFERROR(INDEX(怪物属性参数!R:R,MATCH(芦花古楼怪物!E144,怪物属性参数!Q:Q,0)),1)</f>
        <v>2180</v>
      </c>
      <c r="H144" s="58">
        <f>INDEX(怪物基础属性模板!C:C,MATCH(芦花古楼怪物!$F144,怪物基础属性模板!$A:$A,0))*IFERROR(INDEX(怪物属性参数!R:R,MATCH(芦花古楼怪物!E144,怪物属性参数!R:R,0)),1)</f>
        <v>1017</v>
      </c>
      <c r="I144" s="58">
        <f>INDEX(怪物基础属性模板!D:D,MATCH(芦花古楼怪物!$F144,怪物基础属性模板!$A:$A,0))*IFERROR(INDEX(怪物属性参数!R:R,MATCH(芦花古楼怪物!E144,怪物属性参数!S:S,0)),1)</f>
        <v>11600</v>
      </c>
      <c r="J144" s="58">
        <v>0</v>
      </c>
      <c r="K144" s="58">
        <v>0</v>
      </c>
      <c r="L144" s="58">
        <v>0</v>
      </c>
      <c r="M144" s="58">
        <v>0</v>
      </c>
      <c r="N144" s="58">
        <v>300</v>
      </c>
      <c r="O144" s="58">
        <v>0</v>
      </c>
      <c r="P144" s="58">
        <v>0</v>
      </c>
      <c r="Q144" s="58" t="str">
        <f>IFERROR(INDEX(怪物属性参数!AD:AD,MATCH(芦花古楼怪物!E144,怪物属性参数!Q:Q,0)),"1303015")</f>
        <v>1801004#1802004</v>
      </c>
      <c r="R144" s="15"/>
      <c r="S144" s="58" t="str">
        <f t="shared" si="8"/>
        <v>0</v>
      </c>
      <c r="T144" s="58">
        <f>IFERROR(INDEX(怪物属性参数!AA:AA,MATCH(芦花古楼怪物!E144,怪物属性参数!Q:Q,0)),"")</f>
        <v>1</v>
      </c>
      <c r="U144" s="58">
        <f>IFERROR(INDEX(怪物属性参数!AB:AB,MATCH(芦花古楼怪物!E144,怪物属性参数!Q:Q,0)),"999")</f>
        <v>999</v>
      </c>
      <c r="V144" s="58">
        <f>IFERROR(INDEX(怪物属性参数!AC:AC,MATCH(芦花古楼怪物!E144,怪物属性参数!Q:Q,0)),"")</f>
        <v>1</v>
      </c>
      <c r="W144" s="58" t="str">
        <f t="shared" si="9"/>
        <v>鬼将军</v>
      </c>
    </row>
    <row r="145" spans="1:23" ht="16.5" x14ac:dyDescent="0.2">
      <c r="A145" s="58">
        <f t="shared" si="10"/>
        <v>20142</v>
      </c>
      <c r="B145" s="58">
        <v>1</v>
      </c>
      <c r="C145" s="58">
        <f t="shared" si="11"/>
        <v>24</v>
      </c>
      <c r="D145" s="58" t="s">
        <v>37</v>
      </c>
      <c r="E145" s="58" t="str">
        <f>HLOOKUP(D145,芦花古楼!$G:$L,MATCH(B145&amp;C145,芦花古楼!$A:$A,0),FALSE)</f>
        <v/>
      </c>
      <c r="F145" s="58">
        <f>INDEX(芦花古楼!D:D,MATCH(芦花古楼怪物!B145&amp;芦花古楼怪物!C145,芦花古楼!A:A,0))</f>
        <v>72</v>
      </c>
      <c r="G145" s="58">
        <f>INDEX(怪物基础属性模板!B:B,MATCH(芦花古楼怪物!$F145,怪物基础属性模板!$A:$A,0))*IFERROR(INDEX(怪物属性参数!R:R,MATCH(芦花古楼怪物!E145,怪物属性参数!Q:Q,0)),1)</f>
        <v>2180</v>
      </c>
      <c r="H145" s="58">
        <f>INDEX(怪物基础属性模板!C:C,MATCH(芦花古楼怪物!$F145,怪物基础属性模板!$A:$A,0))*IFERROR(INDEX(怪物属性参数!R:R,MATCH(芦花古楼怪物!E145,怪物属性参数!R:R,0)),1)</f>
        <v>1017</v>
      </c>
      <c r="I145" s="58">
        <f>INDEX(怪物基础属性模板!D:D,MATCH(芦花古楼怪物!$F145,怪物基础属性模板!$A:$A,0))*IFERROR(INDEX(怪物属性参数!R:R,MATCH(芦花古楼怪物!E145,怪物属性参数!S:S,0)),1)</f>
        <v>11600</v>
      </c>
      <c r="J145" s="58">
        <v>0</v>
      </c>
      <c r="K145" s="58">
        <v>0</v>
      </c>
      <c r="L145" s="58">
        <v>0</v>
      </c>
      <c r="M145" s="58">
        <v>0</v>
      </c>
      <c r="N145" s="58">
        <v>300</v>
      </c>
      <c r="O145" s="58">
        <v>0</v>
      </c>
      <c r="P145" s="58">
        <v>0</v>
      </c>
      <c r="Q145" s="58" t="str">
        <f>IFERROR(INDEX(怪物属性参数!AD:AD,MATCH(芦花古楼怪物!E145,怪物属性参数!Q:Q,0)),"1303015")</f>
        <v>1303015</v>
      </c>
      <c r="R145" s="15"/>
      <c r="S145" s="58" t="str">
        <f t="shared" si="8"/>
        <v>0</v>
      </c>
      <c r="T145" s="58" t="str">
        <f>IFERROR(INDEX(怪物属性参数!AA:AA,MATCH(芦花古楼怪物!E145,怪物属性参数!Q:Q,0)),"")</f>
        <v/>
      </c>
      <c r="U145" s="58" t="str">
        <f>IFERROR(INDEX(怪物属性参数!AB:AB,MATCH(芦花古楼怪物!E145,怪物属性参数!Q:Q,0)),"999")</f>
        <v>999</v>
      </c>
      <c r="V145" s="58" t="str">
        <f>IFERROR(INDEX(怪物属性参数!AC:AC,MATCH(芦花古楼怪物!E145,怪物属性参数!Q:Q,0)),"")</f>
        <v/>
      </c>
      <c r="W145" s="58" t="str">
        <f t="shared" si="9"/>
        <v>于禁</v>
      </c>
    </row>
    <row r="146" spans="1:23" ht="16.5" x14ac:dyDescent="0.2">
      <c r="A146" s="58">
        <f t="shared" si="10"/>
        <v>20143</v>
      </c>
      <c r="B146" s="58">
        <v>1</v>
      </c>
      <c r="C146" s="58">
        <f t="shared" si="11"/>
        <v>24</v>
      </c>
      <c r="D146" s="58" t="s">
        <v>41</v>
      </c>
      <c r="E146" s="58" t="str">
        <f>HLOOKUP(D146,芦花古楼!$G:$L,MATCH(B146&amp;C146,芦花古楼!$A:$A,0),FALSE)</f>
        <v>链球鬼兵</v>
      </c>
      <c r="F146" s="58">
        <f>INDEX(芦花古楼!D:D,MATCH(芦花古楼怪物!B146&amp;芦花古楼怪物!C146,芦花古楼!A:A,0))</f>
        <v>72</v>
      </c>
      <c r="G146" s="58">
        <f>INDEX(怪物基础属性模板!B:B,MATCH(芦花古楼怪物!$F146,怪物基础属性模板!$A:$A,0))*IFERROR(INDEX(怪物属性参数!R:R,MATCH(芦花古楼怪物!E146,怪物属性参数!Q:Q,0)),1)</f>
        <v>2180</v>
      </c>
      <c r="H146" s="58">
        <f>INDEX(怪物基础属性模板!C:C,MATCH(芦花古楼怪物!$F146,怪物基础属性模板!$A:$A,0))*IFERROR(INDEX(怪物属性参数!R:R,MATCH(芦花古楼怪物!E146,怪物属性参数!R:R,0)),1)</f>
        <v>1017</v>
      </c>
      <c r="I146" s="58">
        <f>INDEX(怪物基础属性模板!D:D,MATCH(芦花古楼怪物!$F146,怪物基础属性模板!$A:$A,0))*IFERROR(INDEX(怪物属性参数!R:R,MATCH(芦花古楼怪物!E146,怪物属性参数!S:S,0)),1)</f>
        <v>11600</v>
      </c>
      <c r="J146" s="58">
        <v>0</v>
      </c>
      <c r="K146" s="58">
        <v>0</v>
      </c>
      <c r="L146" s="58">
        <v>0</v>
      </c>
      <c r="M146" s="58">
        <v>0</v>
      </c>
      <c r="N146" s="58">
        <v>300</v>
      </c>
      <c r="O146" s="58">
        <v>0</v>
      </c>
      <c r="P146" s="58">
        <v>0</v>
      </c>
      <c r="Q146" s="58">
        <f>IFERROR(INDEX(怪物属性参数!AD:AD,MATCH(芦花古楼怪物!E146,怪物属性参数!Q:Q,0)),"1303015")</f>
        <v>1801003</v>
      </c>
      <c r="R146" s="15"/>
      <c r="S146" s="58" t="str">
        <f t="shared" si="8"/>
        <v>0</v>
      </c>
      <c r="T146" s="58">
        <f>IFERROR(INDEX(怪物属性参数!AA:AA,MATCH(芦花古楼怪物!E146,怪物属性参数!Q:Q,0)),"")</f>
        <v>1</v>
      </c>
      <c r="U146" s="58">
        <f>IFERROR(INDEX(怪物属性参数!AB:AB,MATCH(芦花古楼怪物!E146,怪物属性参数!Q:Q,0)),"999")</f>
        <v>999</v>
      </c>
      <c r="V146" s="58">
        <f>IFERROR(INDEX(怪物属性参数!AC:AC,MATCH(芦花古楼怪物!E146,怪物属性参数!Q:Q,0)),"")</f>
        <v>3</v>
      </c>
      <c r="W146" s="58" t="str">
        <f t="shared" si="9"/>
        <v>链球鬼兵</v>
      </c>
    </row>
    <row r="147" spans="1:23" ht="16.5" x14ac:dyDescent="0.2">
      <c r="A147" s="58">
        <f t="shared" si="10"/>
        <v>20144</v>
      </c>
      <c r="B147" s="58">
        <v>1</v>
      </c>
      <c r="C147" s="58">
        <f t="shared" si="11"/>
        <v>24</v>
      </c>
      <c r="D147" s="58" t="s">
        <v>38</v>
      </c>
      <c r="E147" s="58" t="str">
        <f>HLOOKUP(D147,芦花古楼!$G:$L,MATCH(B147&amp;C147,芦花古楼!$A:$A,0),FALSE)</f>
        <v/>
      </c>
      <c r="F147" s="58">
        <f>INDEX(芦花古楼!D:D,MATCH(芦花古楼怪物!B147&amp;芦花古楼怪物!C147,芦花古楼!A:A,0))</f>
        <v>72</v>
      </c>
      <c r="G147" s="58">
        <f>INDEX(怪物基础属性模板!B:B,MATCH(芦花古楼怪物!$F147,怪物基础属性模板!$A:$A,0))*IFERROR(INDEX(怪物属性参数!R:R,MATCH(芦花古楼怪物!E147,怪物属性参数!Q:Q,0)),1)</f>
        <v>2180</v>
      </c>
      <c r="H147" s="58">
        <f>INDEX(怪物基础属性模板!C:C,MATCH(芦花古楼怪物!$F147,怪物基础属性模板!$A:$A,0))*IFERROR(INDEX(怪物属性参数!R:R,MATCH(芦花古楼怪物!E147,怪物属性参数!R:R,0)),1)</f>
        <v>1017</v>
      </c>
      <c r="I147" s="58">
        <f>INDEX(怪物基础属性模板!D:D,MATCH(芦花古楼怪物!$F147,怪物基础属性模板!$A:$A,0))*IFERROR(INDEX(怪物属性参数!R:R,MATCH(芦花古楼怪物!E147,怪物属性参数!S:S,0)),1)</f>
        <v>11600</v>
      </c>
      <c r="J147" s="58">
        <v>0</v>
      </c>
      <c r="K147" s="58">
        <v>0</v>
      </c>
      <c r="L147" s="58">
        <v>0</v>
      </c>
      <c r="M147" s="58">
        <v>0</v>
      </c>
      <c r="N147" s="58">
        <v>300</v>
      </c>
      <c r="O147" s="58">
        <v>0</v>
      </c>
      <c r="P147" s="58">
        <v>0</v>
      </c>
      <c r="Q147" s="58" t="str">
        <f>IFERROR(INDEX(怪物属性参数!AD:AD,MATCH(芦花古楼怪物!E147,怪物属性参数!Q:Q,0)),"1303015")</f>
        <v>1303015</v>
      </c>
      <c r="R147" s="15"/>
      <c r="S147" s="58" t="str">
        <f t="shared" si="8"/>
        <v>0</v>
      </c>
      <c r="T147" s="58" t="str">
        <f>IFERROR(INDEX(怪物属性参数!AA:AA,MATCH(芦花古楼怪物!E147,怪物属性参数!Q:Q,0)),"")</f>
        <v/>
      </c>
      <c r="U147" s="58" t="str">
        <f>IFERROR(INDEX(怪物属性参数!AB:AB,MATCH(芦花古楼怪物!E147,怪物属性参数!Q:Q,0)),"999")</f>
        <v>999</v>
      </c>
      <c r="V147" s="58" t="str">
        <f>IFERROR(INDEX(怪物属性参数!AC:AC,MATCH(芦花古楼怪物!E147,怪物属性参数!Q:Q,0)),"")</f>
        <v/>
      </c>
      <c r="W147" s="58" t="str">
        <f t="shared" si="9"/>
        <v>于禁</v>
      </c>
    </row>
    <row r="148" spans="1:23" ht="16.5" x14ac:dyDescent="0.2">
      <c r="A148" s="58">
        <f t="shared" si="10"/>
        <v>20145</v>
      </c>
      <c r="B148" s="58">
        <v>1</v>
      </c>
      <c r="C148" s="58">
        <f t="shared" si="11"/>
        <v>25</v>
      </c>
      <c r="D148" s="58" t="s">
        <v>39</v>
      </c>
      <c r="E148" s="58" t="str">
        <f>HLOOKUP(D148,芦花古楼!$G:$L,MATCH(B148&amp;C148,芦花古楼!$A:$A,0),FALSE)</f>
        <v>伏尸将军</v>
      </c>
      <c r="F148" s="58">
        <f>INDEX(芦花古楼!D:D,MATCH(芦花古楼怪物!B148&amp;芦花古楼怪物!C148,芦花古楼!A:A,0))</f>
        <v>85</v>
      </c>
      <c r="G148" s="58">
        <f>INDEX(怪物基础属性模板!B:B,MATCH(芦花古楼怪物!$F148,怪物基础属性模板!$A:$A,0))*IFERROR(INDEX(怪物属性参数!R:R,MATCH(芦花古楼怪物!E148,怪物属性参数!Q:Q,0)),1)</f>
        <v>2989</v>
      </c>
      <c r="H148" s="58">
        <f>INDEX(怪物基础属性模板!C:C,MATCH(芦花古楼怪物!$F148,怪物基础属性模板!$A:$A,0))*IFERROR(INDEX(怪物属性参数!R:R,MATCH(芦花古楼怪物!E148,怪物属性参数!R:R,0)),1)</f>
        <v>1411</v>
      </c>
      <c r="I148" s="58">
        <f>INDEX(怪物基础属性模板!D:D,MATCH(芦花古楼怪物!$F148,怪物基础属性模板!$A:$A,0))*IFERROR(INDEX(怪物属性参数!R:R,MATCH(芦花古楼怪物!E148,怪物属性参数!S:S,0)),1)</f>
        <v>15745</v>
      </c>
      <c r="J148" s="58">
        <v>0</v>
      </c>
      <c r="K148" s="58">
        <v>0</v>
      </c>
      <c r="L148" s="58">
        <v>0</v>
      </c>
      <c r="M148" s="58">
        <v>0</v>
      </c>
      <c r="N148" s="58">
        <v>300</v>
      </c>
      <c r="O148" s="58">
        <v>0</v>
      </c>
      <c r="P148" s="58">
        <v>0</v>
      </c>
      <c r="Q148" s="58" t="str">
        <f>IFERROR(INDEX(怪物属性参数!AD:AD,MATCH(芦花古楼怪物!E148,怪物属性参数!Q:Q,0)),"1303015")</f>
        <v>1801008#1802008</v>
      </c>
      <c r="R148" s="15"/>
      <c r="S148" s="58" t="str">
        <f t="shared" si="8"/>
        <v>0</v>
      </c>
      <c r="T148" s="58">
        <f>IFERROR(INDEX(怪物属性参数!AA:AA,MATCH(芦花古楼怪物!E148,怪物属性参数!Q:Q,0)),"")</f>
        <v>1</v>
      </c>
      <c r="U148" s="58">
        <f>IFERROR(INDEX(怪物属性参数!AB:AB,MATCH(芦花古楼怪物!E148,怪物属性参数!Q:Q,0)),"999")</f>
        <v>999</v>
      </c>
      <c r="V148" s="58">
        <f>IFERROR(INDEX(怪物属性参数!AC:AC,MATCH(芦花古楼怪物!E148,怪物属性参数!Q:Q,0)),"")</f>
        <v>1</v>
      </c>
      <c r="W148" s="58" t="str">
        <f t="shared" si="9"/>
        <v>伏尸将军</v>
      </c>
    </row>
    <row r="149" spans="1:23" ht="16.5" x14ac:dyDescent="0.2">
      <c r="A149" s="58">
        <f t="shared" si="10"/>
        <v>20146</v>
      </c>
      <c r="B149" s="58">
        <v>1</v>
      </c>
      <c r="C149" s="58">
        <f t="shared" si="11"/>
        <v>25</v>
      </c>
      <c r="D149" s="58" t="s">
        <v>36</v>
      </c>
      <c r="E149" s="58" t="str">
        <f>HLOOKUP(D149,芦花古楼!$G:$L,MATCH(B149&amp;C149,芦花古楼!$A:$A,0),FALSE)</f>
        <v/>
      </c>
      <c r="F149" s="58">
        <f>INDEX(芦花古楼!D:D,MATCH(芦花古楼怪物!B149&amp;芦花古楼怪物!C149,芦花古楼!A:A,0))</f>
        <v>85</v>
      </c>
      <c r="G149" s="58">
        <f>INDEX(怪物基础属性模板!B:B,MATCH(芦花古楼怪物!$F149,怪物基础属性模板!$A:$A,0))*IFERROR(INDEX(怪物属性参数!R:R,MATCH(芦花古楼怪物!E149,怪物属性参数!Q:Q,0)),1)</f>
        <v>2989</v>
      </c>
      <c r="H149" s="58">
        <f>INDEX(怪物基础属性模板!C:C,MATCH(芦花古楼怪物!$F149,怪物基础属性模板!$A:$A,0))*IFERROR(INDEX(怪物属性参数!R:R,MATCH(芦花古楼怪物!E149,怪物属性参数!R:R,0)),1)</f>
        <v>1411</v>
      </c>
      <c r="I149" s="58">
        <f>INDEX(怪物基础属性模板!D:D,MATCH(芦花古楼怪物!$F149,怪物基础属性模板!$A:$A,0))*IFERROR(INDEX(怪物属性参数!R:R,MATCH(芦花古楼怪物!E149,怪物属性参数!S:S,0)),1)</f>
        <v>15745</v>
      </c>
      <c r="J149" s="58">
        <v>0</v>
      </c>
      <c r="K149" s="58">
        <v>0</v>
      </c>
      <c r="L149" s="58">
        <v>0</v>
      </c>
      <c r="M149" s="58">
        <v>0</v>
      </c>
      <c r="N149" s="58">
        <v>300</v>
      </c>
      <c r="O149" s="58">
        <v>0</v>
      </c>
      <c r="P149" s="58">
        <v>0</v>
      </c>
      <c r="Q149" s="58" t="str">
        <f>IFERROR(INDEX(怪物属性参数!AD:AD,MATCH(芦花古楼怪物!E149,怪物属性参数!Q:Q,0)),"1303015")</f>
        <v>1303015</v>
      </c>
      <c r="R149" s="15"/>
      <c r="S149" s="58" t="str">
        <f t="shared" si="8"/>
        <v>0</v>
      </c>
      <c r="T149" s="58" t="str">
        <f>IFERROR(INDEX(怪物属性参数!AA:AA,MATCH(芦花古楼怪物!E149,怪物属性参数!Q:Q,0)),"")</f>
        <v/>
      </c>
      <c r="U149" s="58" t="str">
        <f>IFERROR(INDEX(怪物属性参数!AB:AB,MATCH(芦花古楼怪物!E149,怪物属性参数!Q:Q,0)),"999")</f>
        <v>999</v>
      </c>
      <c r="V149" s="58" t="str">
        <f>IFERROR(INDEX(怪物属性参数!AC:AC,MATCH(芦花古楼怪物!E149,怪物属性参数!Q:Q,0)),"")</f>
        <v/>
      </c>
      <c r="W149" s="58" t="str">
        <f t="shared" si="9"/>
        <v>于禁</v>
      </c>
    </row>
    <row r="150" spans="1:23" ht="16.5" x14ac:dyDescent="0.2">
      <c r="A150" s="58">
        <f t="shared" si="10"/>
        <v>20147</v>
      </c>
      <c r="B150" s="58">
        <v>1</v>
      </c>
      <c r="C150" s="58">
        <f t="shared" si="11"/>
        <v>25</v>
      </c>
      <c r="D150" s="58" t="s">
        <v>40</v>
      </c>
      <c r="E150" s="58" t="str">
        <f>HLOOKUP(D150,芦花古楼!$G:$L,MATCH(B150&amp;C150,芦花古楼!$A:$A,0),FALSE)</f>
        <v>变身后鬼将军</v>
      </c>
      <c r="F150" s="58">
        <f>INDEX(芦花古楼!D:D,MATCH(芦花古楼怪物!B150&amp;芦花古楼怪物!C150,芦花古楼!A:A,0))</f>
        <v>85</v>
      </c>
      <c r="G150" s="58">
        <f>INDEX(怪物基础属性模板!B:B,MATCH(芦花古楼怪物!$F150,怪物基础属性模板!$A:$A,0))*IFERROR(INDEX(怪物属性参数!R:R,MATCH(芦花古楼怪物!E150,怪物属性参数!Q:Q,0)),1)</f>
        <v>2989</v>
      </c>
      <c r="H150" s="58">
        <f>INDEX(怪物基础属性模板!C:C,MATCH(芦花古楼怪物!$F150,怪物基础属性模板!$A:$A,0))*IFERROR(INDEX(怪物属性参数!R:R,MATCH(芦花古楼怪物!E150,怪物属性参数!R:R,0)),1)</f>
        <v>1411</v>
      </c>
      <c r="I150" s="58">
        <f>INDEX(怪物基础属性模板!D:D,MATCH(芦花古楼怪物!$F150,怪物基础属性模板!$A:$A,0))*IFERROR(INDEX(怪物属性参数!R:R,MATCH(芦花古楼怪物!E150,怪物属性参数!S:S,0)),1)</f>
        <v>15745</v>
      </c>
      <c r="J150" s="58">
        <v>0</v>
      </c>
      <c r="K150" s="58">
        <v>0</v>
      </c>
      <c r="L150" s="58">
        <v>0</v>
      </c>
      <c r="M150" s="58">
        <v>0</v>
      </c>
      <c r="N150" s="58">
        <v>300</v>
      </c>
      <c r="O150" s="58">
        <v>0</v>
      </c>
      <c r="P150" s="58">
        <v>0</v>
      </c>
      <c r="Q150" s="58" t="str">
        <f>IFERROR(INDEX(怪物属性参数!AD:AD,MATCH(芦花古楼怪物!E150,怪物属性参数!Q:Q,0)),"1303015")</f>
        <v>1303015</v>
      </c>
      <c r="R150" s="15"/>
      <c r="S150" s="58" t="str">
        <f t="shared" si="8"/>
        <v>0</v>
      </c>
      <c r="T150" s="58" t="str">
        <f>IFERROR(INDEX(怪物属性参数!AA:AA,MATCH(芦花古楼怪物!E150,怪物属性参数!Q:Q,0)),"")</f>
        <v/>
      </c>
      <c r="U150" s="58" t="str">
        <f>IFERROR(INDEX(怪物属性参数!AB:AB,MATCH(芦花古楼怪物!E150,怪物属性参数!Q:Q,0)),"999")</f>
        <v>999</v>
      </c>
      <c r="V150" s="58" t="str">
        <f>IFERROR(INDEX(怪物属性参数!AC:AC,MATCH(芦花古楼怪物!E150,怪物属性参数!Q:Q,0)),"")</f>
        <v/>
      </c>
      <c r="W150" s="58" t="str">
        <f t="shared" si="9"/>
        <v>变身后鬼将军</v>
      </c>
    </row>
    <row r="151" spans="1:23" ht="16.5" x14ac:dyDescent="0.2">
      <c r="A151" s="58">
        <f t="shared" si="10"/>
        <v>20148</v>
      </c>
      <c r="B151" s="58">
        <v>1</v>
      </c>
      <c r="C151" s="58">
        <f t="shared" si="11"/>
        <v>25</v>
      </c>
      <c r="D151" s="58" t="s">
        <v>37</v>
      </c>
      <c r="E151" s="58" t="str">
        <f>HLOOKUP(D151,芦花古楼!$G:$L,MATCH(B151&amp;C151,芦花古楼!$A:$A,0),FALSE)</f>
        <v/>
      </c>
      <c r="F151" s="58">
        <f>INDEX(芦花古楼!D:D,MATCH(芦花古楼怪物!B151&amp;芦花古楼怪物!C151,芦花古楼!A:A,0))</f>
        <v>85</v>
      </c>
      <c r="G151" s="58">
        <f>INDEX(怪物基础属性模板!B:B,MATCH(芦花古楼怪物!$F151,怪物基础属性模板!$A:$A,0))*IFERROR(INDEX(怪物属性参数!R:R,MATCH(芦花古楼怪物!E151,怪物属性参数!Q:Q,0)),1)</f>
        <v>2989</v>
      </c>
      <c r="H151" s="58">
        <f>INDEX(怪物基础属性模板!C:C,MATCH(芦花古楼怪物!$F151,怪物基础属性模板!$A:$A,0))*IFERROR(INDEX(怪物属性参数!R:R,MATCH(芦花古楼怪物!E151,怪物属性参数!R:R,0)),1)</f>
        <v>1411</v>
      </c>
      <c r="I151" s="58">
        <f>INDEX(怪物基础属性模板!D:D,MATCH(芦花古楼怪物!$F151,怪物基础属性模板!$A:$A,0))*IFERROR(INDEX(怪物属性参数!R:R,MATCH(芦花古楼怪物!E151,怪物属性参数!S:S,0)),1)</f>
        <v>15745</v>
      </c>
      <c r="J151" s="58">
        <v>0</v>
      </c>
      <c r="K151" s="58">
        <v>0</v>
      </c>
      <c r="L151" s="58">
        <v>0</v>
      </c>
      <c r="M151" s="58">
        <v>0</v>
      </c>
      <c r="N151" s="58">
        <v>300</v>
      </c>
      <c r="O151" s="58">
        <v>0</v>
      </c>
      <c r="P151" s="58">
        <v>0</v>
      </c>
      <c r="Q151" s="58" t="str">
        <f>IFERROR(INDEX(怪物属性参数!AD:AD,MATCH(芦花古楼怪物!E151,怪物属性参数!Q:Q,0)),"1303015")</f>
        <v>1303015</v>
      </c>
      <c r="R151" s="15"/>
      <c r="S151" s="58" t="str">
        <f t="shared" si="8"/>
        <v>0</v>
      </c>
      <c r="T151" s="58" t="str">
        <f>IFERROR(INDEX(怪物属性参数!AA:AA,MATCH(芦花古楼怪物!E151,怪物属性参数!Q:Q,0)),"")</f>
        <v/>
      </c>
      <c r="U151" s="58" t="str">
        <f>IFERROR(INDEX(怪物属性参数!AB:AB,MATCH(芦花古楼怪物!E151,怪物属性参数!Q:Q,0)),"999")</f>
        <v>999</v>
      </c>
      <c r="V151" s="58" t="str">
        <f>IFERROR(INDEX(怪物属性参数!AC:AC,MATCH(芦花古楼怪物!E151,怪物属性参数!Q:Q,0)),"")</f>
        <v/>
      </c>
      <c r="W151" s="58" t="str">
        <f t="shared" si="9"/>
        <v>于禁</v>
      </c>
    </row>
    <row r="152" spans="1:23" ht="16.5" x14ac:dyDescent="0.2">
      <c r="A152" s="58">
        <f t="shared" si="10"/>
        <v>20149</v>
      </c>
      <c r="B152" s="58">
        <v>1</v>
      </c>
      <c r="C152" s="58">
        <f t="shared" si="11"/>
        <v>25</v>
      </c>
      <c r="D152" s="58" t="s">
        <v>41</v>
      </c>
      <c r="E152" s="58" t="str">
        <f>HLOOKUP(D152,芦花古楼!$G:$L,MATCH(B152&amp;C152,芦花古楼!$A:$A,0),FALSE)</f>
        <v>石瀑将军</v>
      </c>
      <c r="F152" s="58">
        <f>INDEX(芦花古楼!D:D,MATCH(芦花古楼怪物!B152&amp;芦花古楼怪物!C152,芦花古楼!A:A,0))</f>
        <v>85</v>
      </c>
      <c r="G152" s="58">
        <f>INDEX(怪物基础属性模板!B:B,MATCH(芦花古楼怪物!$F152,怪物基础属性模板!$A:$A,0))*IFERROR(INDEX(怪物属性参数!R:R,MATCH(芦花古楼怪物!E152,怪物属性参数!Q:Q,0)),1)</f>
        <v>2989</v>
      </c>
      <c r="H152" s="58">
        <f>INDEX(怪物基础属性模板!C:C,MATCH(芦花古楼怪物!$F152,怪物基础属性模板!$A:$A,0))*IFERROR(INDEX(怪物属性参数!R:R,MATCH(芦花古楼怪物!E152,怪物属性参数!R:R,0)),1)</f>
        <v>1411</v>
      </c>
      <c r="I152" s="58">
        <f>INDEX(怪物基础属性模板!D:D,MATCH(芦花古楼怪物!$F152,怪物基础属性模板!$A:$A,0))*IFERROR(INDEX(怪物属性参数!R:R,MATCH(芦花古楼怪物!E152,怪物属性参数!S:S,0)),1)</f>
        <v>15745</v>
      </c>
      <c r="J152" s="58">
        <v>0</v>
      </c>
      <c r="K152" s="58">
        <v>0</v>
      </c>
      <c r="L152" s="58">
        <v>0</v>
      </c>
      <c r="M152" s="58">
        <v>0</v>
      </c>
      <c r="N152" s="58">
        <v>300</v>
      </c>
      <c r="O152" s="58">
        <v>0</v>
      </c>
      <c r="P152" s="58">
        <v>0</v>
      </c>
      <c r="Q152" s="58" t="str">
        <f>IFERROR(INDEX(怪物属性参数!AD:AD,MATCH(芦花古楼怪物!E152,怪物属性参数!Q:Q,0)),"1303015")</f>
        <v>1801009#1802009</v>
      </c>
      <c r="R152" s="15"/>
      <c r="S152" s="58" t="str">
        <f t="shared" si="8"/>
        <v>0</v>
      </c>
      <c r="T152" s="58">
        <f>IFERROR(INDEX(怪物属性参数!AA:AA,MATCH(芦花古楼怪物!E152,怪物属性参数!Q:Q,0)),"")</f>
        <v>1</v>
      </c>
      <c r="U152" s="58">
        <f>IFERROR(INDEX(怪物属性参数!AB:AB,MATCH(芦花古楼怪物!E152,怪物属性参数!Q:Q,0)),"999")</f>
        <v>999</v>
      </c>
      <c r="V152" s="58">
        <f>IFERROR(INDEX(怪物属性参数!AC:AC,MATCH(芦花古楼怪物!E152,怪物属性参数!Q:Q,0)),"")</f>
        <v>1</v>
      </c>
      <c r="W152" s="58" t="str">
        <f t="shared" si="9"/>
        <v>石瀑将军</v>
      </c>
    </row>
    <row r="153" spans="1:23" ht="16.5" x14ac:dyDescent="0.2">
      <c r="A153" s="58">
        <f t="shared" si="10"/>
        <v>20150</v>
      </c>
      <c r="B153" s="58">
        <v>1</v>
      </c>
      <c r="C153" s="58">
        <f t="shared" si="11"/>
        <v>25</v>
      </c>
      <c r="D153" s="58" t="s">
        <v>38</v>
      </c>
      <c r="E153" s="58" t="str">
        <f>HLOOKUP(D153,芦花古楼!$G:$L,MATCH(B153&amp;C153,芦花古楼!$A:$A,0),FALSE)</f>
        <v/>
      </c>
      <c r="F153" s="58">
        <f>INDEX(芦花古楼!D:D,MATCH(芦花古楼怪物!B153&amp;芦花古楼怪物!C153,芦花古楼!A:A,0))</f>
        <v>85</v>
      </c>
      <c r="G153" s="58">
        <f>INDEX(怪物基础属性模板!B:B,MATCH(芦花古楼怪物!$F153,怪物基础属性模板!$A:$A,0))*IFERROR(INDEX(怪物属性参数!R:R,MATCH(芦花古楼怪物!E153,怪物属性参数!Q:Q,0)),1)</f>
        <v>2989</v>
      </c>
      <c r="H153" s="58">
        <f>INDEX(怪物基础属性模板!C:C,MATCH(芦花古楼怪物!$F153,怪物基础属性模板!$A:$A,0))*IFERROR(INDEX(怪物属性参数!R:R,MATCH(芦花古楼怪物!E153,怪物属性参数!R:R,0)),1)</f>
        <v>1411</v>
      </c>
      <c r="I153" s="58">
        <f>INDEX(怪物基础属性模板!D:D,MATCH(芦花古楼怪物!$F153,怪物基础属性模板!$A:$A,0))*IFERROR(INDEX(怪物属性参数!R:R,MATCH(芦花古楼怪物!E153,怪物属性参数!S:S,0)),1)</f>
        <v>15745</v>
      </c>
      <c r="J153" s="58">
        <v>0</v>
      </c>
      <c r="K153" s="58">
        <v>0</v>
      </c>
      <c r="L153" s="58">
        <v>0</v>
      </c>
      <c r="M153" s="58">
        <v>0</v>
      </c>
      <c r="N153" s="58">
        <v>300</v>
      </c>
      <c r="O153" s="58">
        <v>0</v>
      </c>
      <c r="P153" s="58">
        <v>0</v>
      </c>
      <c r="Q153" s="58" t="str">
        <f>IFERROR(INDEX(怪物属性参数!AD:AD,MATCH(芦花古楼怪物!E153,怪物属性参数!Q:Q,0)),"1303015")</f>
        <v>1303015</v>
      </c>
      <c r="R153" s="15"/>
      <c r="S153" s="58" t="str">
        <f t="shared" si="8"/>
        <v>0</v>
      </c>
      <c r="T153" s="58" t="str">
        <f>IFERROR(INDEX(怪物属性参数!AA:AA,MATCH(芦花古楼怪物!E153,怪物属性参数!Q:Q,0)),"")</f>
        <v/>
      </c>
      <c r="U153" s="58" t="str">
        <f>IFERROR(INDEX(怪物属性参数!AB:AB,MATCH(芦花古楼怪物!E153,怪物属性参数!Q:Q,0)),"999")</f>
        <v>999</v>
      </c>
      <c r="V153" s="58" t="str">
        <f>IFERROR(INDEX(怪物属性参数!AC:AC,MATCH(芦花古楼怪物!E153,怪物属性参数!Q:Q,0)),"")</f>
        <v/>
      </c>
      <c r="W153" s="58" t="str">
        <f t="shared" si="9"/>
        <v>于禁</v>
      </c>
    </row>
    <row r="154" spans="1:23" ht="16.5" x14ac:dyDescent="0.2">
      <c r="A154" s="58">
        <f t="shared" si="10"/>
        <v>20151</v>
      </c>
      <c r="B154" s="58">
        <v>1</v>
      </c>
      <c r="C154" s="58">
        <f t="shared" si="11"/>
        <v>26</v>
      </c>
      <c r="D154" s="58" t="s">
        <v>39</v>
      </c>
      <c r="E154" s="58" t="str">
        <f>HLOOKUP(D154,芦花古楼!$G:$L,MATCH(B154&amp;C154,芦花古楼!$A:$A,0),FALSE)</f>
        <v>小蜘蛛</v>
      </c>
      <c r="F154" s="58">
        <f>INDEX(芦花古楼!D:D,MATCH(芦花古楼怪物!B154&amp;芦花古楼怪物!C154,芦花古楼!A:A,0))</f>
        <v>88</v>
      </c>
      <c r="G154" s="58">
        <f>INDEX(怪物基础属性模板!B:B,MATCH(芦花古楼怪物!$F154,怪物基础属性模板!$A:$A,0))*IFERROR(INDEX(怪物属性参数!R:R,MATCH(芦花古楼怪物!E154,怪物属性参数!Q:Q,0)),1)</f>
        <v>3438</v>
      </c>
      <c r="H154" s="58">
        <f>INDEX(怪物基础属性模板!C:C,MATCH(芦花古楼怪物!$F154,怪物基础属性模板!$A:$A,0))*IFERROR(INDEX(怪物属性参数!R:R,MATCH(芦花古楼怪物!E154,怪物属性参数!R:R,0)),1)</f>
        <v>1625</v>
      </c>
      <c r="I154" s="58">
        <f>INDEX(怪物基础属性模板!D:D,MATCH(芦花古楼怪物!$F154,怪物基础属性模板!$A:$A,0))*IFERROR(INDEX(怪物属性参数!R:R,MATCH(芦花古楼怪物!E154,怪物属性参数!S:S,0)),1)</f>
        <v>18090</v>
      </c>
      <c r="J154" s="58">
        <v>0</v>
      </c>
      <c r="K154" s="58">
        <v>0</v>
      </c>
      <c r="L154" s="58">
        <v>0</v>
      </c>
      <c r="M154" s="58">
        <v>0</v>
      </c>
      <c r="N154" s="58">
        <v>300</v>
      </c>
      <c r="O154" s="58">
        <v>0</v>
      </c>
      <c r="P154" s="58">
        <v>0</v>
      </c>
      <c r="Q154" s="58">
        <f>IFERROR(INDEX(怪物属性参数!AD:AD,MATCH(芦花古楼怪物!E154,怪物属性参数!Q:Q,0)),"1303015")</f>
        <v>1801010</v>
      </c>
      <c r="R154" s="15"/>
      <c r="S154" s="58" t="str">
        <f t="shared" si="8"/>
        <v>0</v>
      </c>
      <c r="T154" s="58">
        <f>IFERROR(INDEX(怪物属性参数!AA:AA,MATCH(芦花古楼怪物!E154,怪物属性参数!Q:Q,0)),"")</f>
        <v>1</v>
      </c>
      <c r="U154" s="58">
        <f>IFERROR(INDEX(怪物属性参数!AB:AB,MATCH(芦花古楼怪物!E154,怪物属性参数!Q:Q,0)),"999")</f>
        <v>999</v>
      </c>
      <c r="V154" s="58">
        <f>IFERROR(INDEX(怪物属性参数!AC:AC,MATCH(芦花古楼怪物!E154,怪物属性参数!Q:Q,0)),"")</f>
        <v>2</v>
      </c>
      <c r="W154" s="58" t="str">
        <f t="shared" si="9"/>
        <v>小蜘蛛</v>
      </c>
    </row>
    <row r="155" spans="1:23" ht="16.5" x14ac:dyDescent="0.2">
      <c r="A155" s="58">
        <f t="shared" si="10"/>
        <v>20152</v>
      </c>
      <c r="B155" s="58">
        <v>1</v>
      </c>
      <c r="C155" s="58">
        <f t="shared" si="11"/>
        <v>26</v>
      </c>
      <c r="D155" s="58" t="s">
        <v>36</v>
      </c>
      <c r="E155" s="58" t="str">
        <f>HLOOKUP(D155,芦花古楼!$G:$L,MATCH(B155&amp;C155,芦花古楼!$A:$A,0),FALSE)</f>
        <v/>
      </c>
      <c r="F155" s="58">
        <f>INDEX(芦花古楼!D:D,MATCH(芦花古楼怪物!B155&amp;芦花古楼怪物!C155,芦花古楼!A:A,0))</f>
        <v>88</v>
      </c>
      <c r="G155" s="58">
        <f>INDEX(怪物基础属性模板!B:B,MATCH(芦花古楼怪物!$F155,怪物基础属性模板!$A:$A,0))*IFERROR(INDEX(怪物属性参数!R:R,MATCH(芦花古楼怪物!E155,怪物属性参数!Q:Q,0)),1)</f>
        <v>3438</v>
      </c>
      <c r="H155" s="58">
        <f>INDEX(怪物基础属性模板!C:C,MATCH(芦花古楼怪物!$F155,怪物基础属性模板!$A:$A,0))*IFERROR(INDEX(怪物属性参数!R:R,MATCH(芦花古楼怪物!E155,怪物属性参数!R:R,0)),1)</f>
        <v>1625</v>
      </c>
      <c r="I155" s="58">
        <f>INDEX(怪物基础属性模板!D:D,MATCH(芦花古楼怪物!$F155,怪物基础属性模板!$A:$A,0))*IFERROR(INDEX(怪物属性参数!R:R,MATCH(芦花古楼怪物!E155,怪物属性参数!S:S,0)),1)</f>
        <v>18090</v>
      </c>
      <c r="J155" s="58">
        <v>0</v>
      </c>
      <c r="K155" s="58">
        <v>0</v>
      </c>
      <c r="L155" s="58">
        <v>0</v>
      </c>
      <c r="M155" s="58">
        <v>0</v>
      </c>
      <c r="N155" s="58">
        <v>300</v>
      </c>
      <c r="O155" s="58">
        <v>0</v>
      </c>
      <c r="P155" s="58">
        <v>0</v>
      </c>
      <c r="Q155" s="58" t="str">
        <f>IFERROR(INDEX(怪物属性参数!AD:AD,MATCH(芦花古楼怪物!E155,怪物属性参数!Q:Q,0)),"1303015")</f>
        <v>1303015</v>
      </c>
      <c r="R155" s="15"/>
      <c r="S155" s="58" t="str">
        <f t="shared" si="8"/>
        <v>0</v>
      </c>
      <c r="T155" s="58" t="str">
        <f>IFERROR(INDEX(怪物属性参数!AA:AA,MATCH(芦花古楼怪物!E155,怪物属性参数!Q:Q,0)),"")</f>
        <v/>
      </c>
      <c r="U155" s="58" t="str">
        <f>IFERROR(INDEX(怪物属性参数!AB:AB,MATCH(芦花古楼怪物!E155,怪物属性参数!Q:Q,0)),"999")</f>
        <v>999</v>
      </c>
      <c r="V155" s="58" t="str">
        <f>IFERROR(INDEX(怪物属性参数!AC:AC,MATCH(芦花古楼怪物!E155,怪物属性参数!Q:Q,0)),"")</f>
        <v/>
      </c>
      <c r="W155" s="58" t="str">
        <f t="shared" si="9"/>
        <v>于禁</v>
      </c>
    </row>
    <row r="156" spans="1:23" ht="16.5" x14ac:dyDescent="0.2">
      <c r="A156" s="58">
        <f t="shared" si="10"/>
        <v>20153</v>
      </c>
      <c r="B156" s="58">
        <v>1</v>
      </c>
      <c r="C156" s="58">
        <f t="shared" si="11"/>
        <v>26</v>
      </c>
      <c r="D156" s="58" t="s">
        <v>40</v>
      </c>
      <c r="E156" s="58" t="str">
        <f>HLOOKUP(D156,芦花古楼!$G:$L,MATCH(B156&amp;C156,芦花古楼!$A:$A,0),FALSE)</f>
        <v>山蜘蛛</v>
      </c>
      <c r="F156" s="58">
        <f>INDEX(芦花古楼!D:D,MATCH(芦花古楼怪物!B156&amp;芦花古楼怪物!C156,芦花古楼!A:A,0))</f>
        <v>88</v>
      </c>
      <c r="G156" s="58">
        <f>INDEX(怪物基础属性模板!B:B,MATCH(芦花古楼怪物!$F156,怪物基础属性模板!$A:$A,0))*IFERROR(INDEX(怪物属性参数!R:R,MATCH(芦花古楼怪物!E156,怪物属性参数!Q:Q,0)),1)</f>
        <v>3438</v>
      </c>
      <c r="H156" s="58">
        <f>INDEX(怪物基础属性模板!C:C,MATCH(芦花古楼怪物!$F156,怪物基础属性模板!$A:$A,0))*IFERROR(INDEX(怪物属性参数!R:R,MATCH(芦花古楼怪物!E156,怪物属性参数!R:R,0)),1)</f>
        <v>1625</v>
      </c>
      <c r="I156" s="58">
        <f>INDEX(怪物基础属性模板!D:D,MATCH(芦花古楼怪物!$F156,怪物基础属性模板!$A:$A,0))*IFERROR(INDEX(怪物属性参数!R:R,MATCH(芦花古楼怪物!E156,怪物属性参数!S:S,0)),1)</f>
        <v>18090</v>
      </c>
      <c r="J156" s="58">
        <v>0</v>
      </c>
      <c r="K156" s="58">
        <v>0</v>
      </c>
      <c r="L156" s="58">
        <v>0</v>
      </c>
      <c r="M156" s="58">
        <v>0</v>
      </c>
      <c r="N156" s="58">
        <v>300</v>
      </c>
      <c r="O156" s="58">
        <v>0</v>
      </c>
      <c r="P156" s="58">
        <v>0</v>
      </c>
      <c r="Q156" s="58" t="str">
        <f>IFERROR(INDEX(怪物属性参数!AD:AD,MATCH(芦花古楼怪物!E156,怪物属性参数!Q:Q,0)),"1303015")</f>
        <v>1801012#1802012</v>
      </c>
      <c r="R156" s="15"/>
      <c r="S156" s="58" t="str">
        <f t="shared" si="8"/>
        <v>0</v>
      </c>
      <c r="T156" s="58">
        <f>IFERROR(INDEX(怪物属性参数!AA:AA,MATCH(芦花古楼怪物!E156,怪物属性参数!Q:Q,0)),"")</f>
        <v>1</v>
      </c>
      <c r="U156" s="58">
        <f>IFERROR(INDEX(怪物属性参数!AB:AB,MATCH(芦花古楼怪物!E156,怪物属性参数!Q:Q,0)),"999")</f>
        <v>999</v>
      </c>
      <c r="V156" s="58">
        <f>IFERROR(INDEX(怪物属性参数!AC:AC,MATCH(芦花古楼怪物!E156,怪物属性参数!Q:Q,0)),"")</f>
        <v>2</v>
      </c>
      <c r="W156" s="58" t="str">
        <f t="shared" si="9"/>
        <v>山蜘蛛</v>
      </c>
    </row>
    <row r="157" spans="1:23" ht="16.5" x14ac:dyDescent="0.2">
      <c r="A157" s="58">
        <f t="shared" si="10"/>
        <v>20154</v>
      </c>
      <c r="B157" s="58">
        <v>1</v>
      </c>
      <c r="C157" s="58">
        <f t="shared" si="11"/>
        <v>26</v>
      </c>
      <c r="D157" s="58" t="s">
        <v>37</v>
      </c>
      <c r="E157" s="58" t="str">
        <f>HLOOKUP(D157,芦花古楼!$G:$L,MATCH(B157&amp;C157,芦花古楼!$A:$A,0),FALSE)</f>
        <v/>
      </c>
      <c r="F157" s="58">
        <f>INDEX(芦花古楼!D:D,MATCH(芦花古楼怪物!B157&amp;芦花古楼怪物!C157,芦花古楼!A:A,0))</f>
        <v>88</v>
      </c>
      <c r="G157" s="58">
        <f>INDEX(怪物基础属性模板!B:B,MATCH(芦花古楼怪物!$F157,怪物基础属性模板!$A:$A,0))*IFERROR(INDEX(怪物属性参数!R:R,MATCH(芦花古楼怪物!E157,怪物属性参数!Q:Q,0)),1)</f>
        <v>3438</v>
      </c>
      <c r="H157" s="58">
        <f>INDEX(怪物基础属性模板!C:C,MATCH(芦花古楼怪物!$F157,怪物基础属性模板!$A:$A,0))*IFERROR(INDEX(怪物属性参数!R:R,MATCH(芦花古楼怪物!E157,怪物属性参数!R:R,0)),1)</f>
        <v>1625</v>
      </c>
      <c r="I157" s="58">
        <f>INDEX(怪物基础属性模板!D:D,MATCH(芦花古楼怪物!$F157,怪物基础属性模板!$A:$A,0))*IFERROR(INDEX(怪物属性参数!R:R,MATCH(芦花古楼怪物!E157,怪物属性参数!S:S,0)),1)</f>
        <v>18090</v>
      </c>
      <c r="J157" s="58">
        <v>0</v>
      </c>
      <c r="K157" s="58">
        <v>0</v>
      </c>
      <c r="L157" s="58">
        <v>0</v>
      </c>
      <c r="M157" s="58">
        <v>0</v>
      </c>
      <c r="N157" s="58">
        <v>300</v>
      </c>
      <c r="O157" s="58">
        <v>0</v>
      </c>
      <c r="P157" s="58">
        <v>0</v>
      </c>
      <c r="Q157" s="58" t="str">
        <f>IFERROR(INDEX(怪物属性参数!AD:AD,MATCH(芦花古楼怪物!E157,怪物属性参数!Q:Q,0)),"1303015")</f>
        <v>1303015</v>
      </c>
      <c r="R157" s="15"/>
      <c r="S157" s="58" t="str">
        <f t="shared" si="8"/>
        <v>0</v>
      </c>
      <c r="T157" s="58" t="str">
        <f>IFERROR(INDEX(怪物属性参数!AA:AA,MATCH(芦花古楼怪物!E157,怪物属性参数!Q:Q,0)),"")</f>
        <v/>
      </c>
      <c r="U157" s="58" t="str">
        <f>IFERROR(INDEX(怪物属性参数!AB:AB,MATCH(芦花古楼怪物!E157,怪物属性参数!Q:Q,0)),"999")</f>
        <v>999</v>
      </c>
      <c r="V157" s="58" t="str">
        <f>IFERROR(INDEX(怪物属性参数!AC:AC,MATCH(芦花古楼怪物!E157,怪物属性参数!Q:Q,0)),"")</f>
        <v/>
      </c>
      <c r="W157" s="58" t="str">
        <f t="shared" si="9"/>
        <v>于禁</v>
      </c>
    </row>
    <row r="158" spans="1:23" ht="16.5" x14ac:dyDescent="0.2">
      <c r="A158" s="58">
        <f t="shared" si="10"/>
        <v>20155</v>
      </c>
      <c r="B158" s="58">
        <v>1</v>
      </c>
      <c r="C158" s="58">
        <f t="shared" si="11"/>
        <v>26</v>
      </c>
      <c r="D158" s="58" t="s">
        <v>41</v>
      </c>
      <c r="E158" s="58" t="str">
        <f>HLOOKUP(D158,芦花古楼!$G:$L,MATCH(B158&amp;C158,芦花古楼!$A:$A,0),FALSE)</f>
        <v>小蜘蛛</v>
      </c>
      <c r="F158" s="58">
        <f>INDEX(芦花古楼!D:D,MATCH(芦花古楼怪物!B158&amp;芦花古楼怪物!C158,芦花古楼!A:A,0))</f>
        <v>88</v>
      </c>
      <c r="G158" s="58">
        <f>INDEX(怪物基础属性模板!B:B,MATCH(芦花古楼怪物!$F158,怪物基础属性模板!$A:$A,0))*IFERROR(INDEX(怪物属性参数!R:R,MATCH(芦花古楼怪物!E158,怪物属性参数!Q:Q,0)),1)</f>
        <v>3438</v>
      </c>
      <c r="H158" s="58">
        <f>INDEX(怪物基础属性模板!C:C,MATCH(芦花古楼怪物!$F158,怪物基础属性模板!$A:$A,0))*IFERROR(INDEX(怪物属性参数!R:R,MATCH(芦花古楼怪物!E158,怪物属性参数!R:R,0)),1)</f>
        <v>1625</v>
      </c>
      <c r="I158" s="58">
        <f>INDEX(怪物基础属性模板!D:D,MATCH(芦花古楼怪物!$F158,怪物基础属性模板!$A:$A,0))*IFERROR(INDEX(怪物属性参数!R:R,MATCH(芦花古楼怪物!E158,怪物属性参数!S:S,0)),1)</f>
        <v>18090</v>
      </c>
      <c r="J158" s="58">
        <v>0</v>
      </c>
      <c r="K158" s="58">
        <v>0</v>
      </c>
      <c r="L158" s="58">
        <v>0</v>
      </c>
      <c r="M158" s="58">
        <v>0</v>
      </c>
      <c r="N158" s="58">
        <v>300</v>
      </c>
      <c r="O158" s="58">
        <v>0</v>
      </c>
      <c r="P158" s="58">
        <v>0</v>
      </c>
      <c r="Q158" s="58">
        <f>IFERROR(INDEX(怪物属性参数!AD:AD,MATCH(芦花古楼怪物!E158,怪物属性参数!Q:Q,0)),"1303015")</f>
        <v>1801010</v>
      </c>
      <c r="R158" s="15"/>
      <c r="S158" s="58" t="str">
        <f t="shared" si="8"/>
        <v>0</v>
      </c>
      <c r="T158" s="58">
        <f>IFERROR(INDEX(怪物属性参数!AA:AA,MATCH(芦花古楼怪物!E158,怪物属性参数!Q:Q,0)),"")</f>
        <v>1</v>
      </c>
      <c r="U158" s="58">
        <f>IFERROR(INDEX(怪物属性参数!AB:AB,MATCH(芦花古楼怪物!E158,怪物属性参数!Q:Q,0)),"999")</f>
        <v>999</v>
      </c>
      <c r="V158" s="58">
        <f>IFERROR(INDEX(怪物属性参数!AC:AC,MATCH(芦花古楼怪物!E158,怪物属性参数!Q:Q,0)),"")</f>
        <v>2</v>
      </c>
      <c r="W158" s="58" t="str">
        <f t="shared" si="9"/>
        <v>小蜘蛛</v>
      </c>
    </row>
    <row r="159" spans="1:23" ht="16.5" x14ac:dyDescent="0.2">
      <c r="A159" s="58">
        <f t="shared" si="10"/>
        <v>20156</v>
      </c>
      <c r="B159" s="58">
        <v>1</v>
      </c>
      <c r="C159" s="58">
        <f t="shared" si="11"/>
        <v>26</v>
      </c>
      <c r="D159" s="58" t="s">
        <v>38</v>
      </c>
      <c r="E159" s="58" t="str">
        <f>HLOOKUP(D159,芦花古楼!$G:$L,MATCH(B159&amp;C159,芦花古楼!$A:$A,0),FALSE)</f>
        <v/>
      </c>
      <c r="F159" s="58">
        <f>INDEX(芦花古楼!D:D,MATCH(芦花古楼怪物!B159&amp;芦花古楼怪物!C159,芦花古楼!A:A,0))</f>
        <v>88</v>
      </c>
      <c r="G159" s="58">
        <f>INDEX(怪物基础属性模板!B:B,MATCH(芦花古楼怪物!$F159,怪物基础属性模板!$A:$A,0))*IFERROR(INDEX(怪物属性参数!R:R,MATCH(芦花古楼怪物!E159,怪物属性参数!Q:Q,0)),1)</f>
        <v>3438</v>
      </c>
      <c r="H159" s="58">
        <f>INDEX(怪物基础属性模板!C:C,MATCH(芦花古楼怪物!$F159,怪物基础属性模板!$A:$A,0))*IFERROR(INDEX(怪物属性参数!R:R,MATCH(芦花古楼怪物!E159,怪物属性参数!R:R,0)),1)</f>
        <v>1625</v>
      </c>
      <c r="I159" s="58">
        <f>INDEX(怪物基础属性模板!D:D,MATCH(芦花古楼怪物!$F159,怪物基础属性模板!$A:$A,0))*IFERROR(INDEX(怪物属性参数!R:R,MATCH(芦花古楼怪物!E159,怪物属性参数!S:S,0)),1)</f>
        <v>18090</v>
      </c>
      <c r="J159" s="58">
        <v>0</v>
      </c>
      <c r="K159" s="58">
        <v>0</v>
      </c>
      <c r="L159" s="58">
        <v>0</v>
      </c>
      <c r="M159" s="58">
        <v>0</v>
      </c>
      <c r="N159" s="58">
        <v>300</v>
      </c>
      <c r="O159" s="58">
        <v>0</v>
      </c>
      <c r="P159" s="58">
        <v>0</v>
      </c>
      <c r="Q159" s="58" t="str">
        <f>IFERROR(INDEX(怪物属性参数!AD:AD,MATCH(芦花古楼怪物!E159,怪物属性参数!Q:Q,0)),"1303015")</f>
        <v>1303015</v>
      </c>
      <c r="R159" s="15"/>
      <c r="S159" s="58" t="str">
        <f t="shared" si="8"/>
        <v>0</v>
      </c>
      <c r="T159" s="58" t="str">
        <f>IFERROR(INDEX(怪物属性参数!AA:AA,MATCH(芦花古楼怪物!E159,怪物属性参数!Q:Q,0)),"")</f>
        <v/>
      </c>
      <c r="U159" s="58" t="str">
        <f>IFERROR(INDEX(怪物属性参数!AB:AB,MATCH(芦花古楼怪物!E159,怪物属性参数!Q:Q,0)),"999")</f>
        <v>999</v>
      </c>
      <c r="V159" s="58" t="str">
        <f>IFERROR(INDEX(怪物属性参数!AC:AC,MATCH(芦花古楼怪物!E159,怪物属性参数!Q:Q,0)),"")</f>
        <v/>
      </c>
      <c r="W159" s="58" t="str">
        <f t="shared" si="9"/>
        <v>于禁</v>
      </c>
    </row>
    <row r="160" spans="1:23" ht="16.5" x14ac:dyDescent="0.2">
      <c r="A160" s="58">
        <f t="shared" si="10"/>
        <v>20157</v>
      </c>
      <c r="B160" s="58">
        <v>1</v>
      </c>
      <c r="C160" s="58">
        <f t="shared" si="11"/>
        <v>27</v>
      </c>
      <c r="D160" s="58" t="s">
        <v>39</v>
      </c>
      <c r="E160" s="58" t="str">
        <f>HLOOKUP(D160,芦花古楼!$G:$L,MATCH(B160&amp;C160,芦花古楼!$A:$A,0),FALSE)</f>
        <v>小蜘蛛</v>
      </c>
      <c r="F160" s="58">
        <f>INDEX(芦花古楼!D:D,MATCH(芦花古楼怪物!B160&amp;芦花古楼怪物!C160,芦花古楼!A:A,0))</f>
        <v>90</v>
      </c>
      <c r="G160" s="58">
        <f>INDEX(怪物基础属性模板!B:B,MATCH(芦花古楼怪物!$F160,怪物基础属性模板!$A:$A,0))*IFERROR(INDEX(怪物属性参数!R:R,MATCH(芦花古楼怪物!E160,怪物属性参数!Q:Q,0)),1)</f>
        <v>3538</v>
      </c>
      <c r="H160" s="58">
        <f>INDEX(怪物基础属性模板!C:C,MATCH(芦花古楼怪物!$F160,怪物基础属性模板!$A:$A,0))*IFERROR(INDEX(怪物属性参数!R:R,MATCH(芦花古楼怪物!E160,怪物属性参数!R:R,0)),1)</f>
        <v>1675</v>
      </c>
      <c r="I160" s="58">
        <f>INDEX(怪物基础属性模板!D:D,MATCH(芦花古楼怪物!$F160,怪物基础属性模板!$A:$A,0))*IFERROR(INDEX(怪物属性参数!R:R,MATCH(芦花古楼怪物!E160,怪物属性参数!S:S,0)),1)</f>
        <v>18590</v>
      </c>
      <c r="J160" s="58">
        <v>0</v>
      </c>
      <c r="K160" s="58">
        <v>0</v>
      </c>
      <c r="L160" s="58">
        <v>0</v>
      </c>
      <c r="M160" s="58">
        <v>0</v>
      </c>
      <c r="N160" s="58">
        <v>300</v>
      </c>
      <c r="O160" s="58">
        <v>0</v>
      </c>
      <c r="P160" s="58">
        <v>0</v>
      </c>
      <c r="Q160" s="58">
        <f>IFERROR(INDEX(怪物属性参数!AD:AD,MATCH(芦花古楼怪物!E160,怪物属性参数!Q:Q,0)),"1303015")</f>
        <v>1801010</v>
      </c>
      <c r="R160" s="15"/>
      <c r="S160" s="58" t="str">
        <f t="shared" si="8"/>
        <v>0</v>
      </c>
      <c r="T160" s="58">
        <f>IFERROR(INDEX(怪物属性参数!AA:AA,MATCH(芦花古楼怪物!E160,怪物属性参数!Q:Q,0)),"")</f>
        <v>1</v>
      </c>
      <c r="U160" s="58">
        <f>IFERROR(INDEX(怪物属性参数!AB:AB,MATCH(芦花古楼怪物!E160,怪物属性参数!Q:Q,0)),"999")</f>
        <v>999</v>
      </c>
      <c r="V160" s="58">
        <f>IFERROR(INDEX(怪物属性参数!AC:AC,MATCH(芦花古楼怪物!E160,怪物属性参数!Q:Q,0)),"")</f>
        <v>2</v>
      </c>
      <c r="W160" s="58" t="str">
        <f t="shared" si="9"/>
        <v>小蜘蛛</v>
      </c>
    </row>
    <row r="161" spans="1:23" ht="16.5" x14ac:dyDescent="0.2">
      <c r="A161" s="58">
        <f t="shared" si="10"/>
        <v>20158</v>
      </c>
      <c r="B161" s="58">
        <v>1</v>
      </c>
      <c r="C161" s="58">
        <f t="shared" si="11"/>
        <v>27</v>
      </c>
      <c r="D161" s="58" t="s">
        <v>36</v>
      </c>
      <c r="E161" s="58" t="str">
        <f>HLOOKUP(D161,芦花古楼!$G:$L,MATCH(B161&amp;C161,芦花古楼!$A:$A,0),FALSE)</f>
        <v/>
      </c>
      <c r="F161" s="58">
        <f>INDEX(芦花古楼!D:D,MATCH(芦花古楼怪物!B161&amp;芦花古楼怪物!C161,芦花古楼!A:A,0))</f>
        <v>90</v>
      </c>
      <c r="G161" s="58">
        <f>INDEX(怪物基础属性模板!B:B,MATCH(芦花古楼怪物!$F161,怪物基础属性模板!$A:$A,0))*IFERROR(INDEX(怪物属性参数!R:R,MATCH(芦花古楼怪物!E161,怪物属性参数!Q:Q,0)),1)</f>
        <v>3538</v>
      </c>
      <c r="H161" s="58">
        <f>INDEX(怪物基础属性模板!C:C,MATCH(芦花古楼怪物!$F161,怪物基础属性模板!$A:$A,0))*IFERROR(INDEX(怪物属性参数!R:R,MATCH(芦花古楼怪物!E161,怪物属性参数!R:R,0)),1)</f>
        <v>1675</v>
      </c>
      <c r="I161" s="58">
        <f>INDEX(怪物基础属性模板!D:D,MATCH(芦花古楼怪物!$F161,怪物基础属性模板!$A:$A,0))*IFERROR(INDEX(怪物属性参数!R:R,MATCH(芦花古楼怪物!E161,怪物属性参数!S:S,0)),1)</f>
        <v>18590</v>
      </c>
      <c r="J161" s="58">
        <v>0</v>
      </c>
      <c r="K161" s="58">
        <v>0</v>
      </c>
      <c r="L161" s="58">
        <v>0</v>
      </c>
      <c r="M161" s="58">
        <v>0</v>
      </c>
      <c r="N161" s="58">
        <v>300</v>
      </c>
      <c r="O161" s="58">
        <v>0</v>
      </c>
      <c r="P161" s="58">
        <v>0</v>
      </c>
      <c r="Q161" s="58" t="str">
        <f>IFERROR(INDEX(怪物属性参数!AD:AD,MATCH(芦花古楼怪物!E161,怪物属性参数!Q:Q,0)),"1303015")</f>
        <v>1303015</v>
      </c>
      <c r="R161" s="15"/>
      <c r="S161" s="58" t="str">
        <f t="shared" si="8"/>
        <v>0</v>
      </c>
      <c r="T161" s="58" t="str">
        <f>IFERROR(INDEX(怪物属性参数!AA:AA,MATCH(芦花古楼怪物!E161,怪物属性参数!Q:Q,0)),"")</f>
        <v/>
      </c>
      <c r="U161" s="58" t="str">
        <f>IFERROR(INDEX(怪物属性参数!AB:AB,MATCH(芦花古楼怪物!E161,怪物属性参数!Q:Q,0)),"999")</f>
        <v>999</v>
      </c>
      <c r="V161" s="58" t="str">
        <f>IFERROR(INDEX(怪物属性参数!AC:AC,MATCH(芦花古楼怪物!E161,怪物属性参数!Q:Q,0)),"")</f>
        <v/>
      </c>
      <c r="W161" s="58" t="str">
        <f t="shared" si="9"/>
        <v>于禁</v>
      </c>
    </row>
    <row r="162" spans="1:23" ht="16.5" x14ac:dyDescent="0.2">
      <c r="A162" s="58">
        <f t="shared" si="10"/>
        <v>20159</v>
      </c>
      <c r="B162" s="58">
        <v>1</v>
      </c>
      <c r="C162" s="58">
        <f t="shared" si="11"/>
        <v>27</v>
      </c>
      <c r="D162" s="58" t="s">
        <v>40</v>
      </c>
      <c r="E162" s="58" t="str">
        <f>HLOOKUP(D162,芦花古楼!$G:$L,MATCH(B162&amp;C162,芦花古楼!$A:$A,0),FALSE)</f>
        <v>小蜘蛛</v>
      </c>
      <c r="F162" s="58">
        <f>INDEX(芦花古楼!D:D,MATCH(芦花古楼怪物!B162&amp;芦花古楼怪物!C162,芦花古楼!A:A,0))</f>
        <v>90</v>
      </c>
      <c r="G162" s="58">
        <f>INDEX(怪物基础属性模板!B:B,MATCH(芦花古楼怪物!$F162,怪物基础属性模板!$A:$A,0))*IFERROR(INDEX(怪物属性参数!R:R,MATCH(芦花古楼怪物!E162,怪物属性参数!Q:Q,0)),1)</f>
        <v>3538</v>
      </c>
      <c r="H162" s="58">
        <f>INDEX(怪物基础属性模板!C:C,MATCH(芦花古楼怪物!$F162,怪物基础属性模板!$A:$A,0))*IFERROR(INDEX(怪物属性参数!R:R,MATCH(芦花古楼怪物!E162,怪物属性参数!R:R,0)),1)</f>
        <v>1675</v>
      </c>
      <c r="I162" s="58">
        <f>INDEX(怪物基础属性模板!D:D,MATCH(芦花古楼怪物!$F162,怪物基础属性模板!$A:$A,0))*IFERROR(INDEX(怪物属性参数!R:R,MATCH(芦花古楼怪物!E162,怪物属性参数!S:S,0)),1)</f>
        <v>18590</v>
      </c>
      <c r="J162" s="58">
        <v>0</v>
      </c>
      <c r="K162" s="58">
        <v>0</v>
      </c>
      <c r="L162" s="58">
        <v>0</v>
      </c>
      <c r="M162" s="58">
        <v>0</v>
      </c>
      <c r="N162" s="58">
        <v>300</v>
      </c>
      <c r="O162" s="58">
        <v>0</v>
      </c>
      <c r="P162" s="58">
        <v>0</v>
      </c>
      <c r="Q162" s="58">
        <f>IFERROR(INDEX(怪物属性参数!AD:AD,MATCH(芦花古楼怪物!E162,怪物属性参数!Q:Q,0)),"1303015")</f>
        <v>1801010</v>
      </c>
      <c r="R162" s="15"/>
      <c r="S162" s="58" t="str">
        <f t="shared" si="8"/>
        <v>0</v>
      </c>
      <c r="T162" s="58">
        <f>IFERROR(INDEX(怪物属性参数!AA:AA,MATCH(芦花古楼怪物!E162,怪物属性参数!Q:Q,0)),"")</f>
        <v>1</v>
      </c>
      <c r="U162" s="58">
        <f>IFERROR(INDEX(怪物属性参数!AB:AB,MATCH(芦花古楼怪物!E162,怪物属性参数!Q:Q,0)),"999")</f>
        <v>999</v>
      </c>
      <c r="V162" s="58">
        <f>IFERROR(INDEX(怪物属性参数!AC:AC,MATCH(芦花古楼怪物!E162,怪物属性参数!Q:Q,0)),"")</f>
        <v>2</v>
      </c>
      <c r="W162" s="58" t="str">
        <f t="shared" si="9"/>
        <v>小蜘蛛</v>
      </c>
    </row>
    <row r="163" spans="1:23" ht="16.5" x14ac:dyDescent="0.2">
      <c r="A163" s="58">
        <f t="shared" si="10"/>
        <v>20160</v>
      </c>
      <c r="B163" s="58">
        <v>1</v>
      </c>
      <c r="C163" s="58">
        <f t="shared" si="11"/>
        <v>27</v>
      </c>
      <c r="D163" s="58" t="s">
        <v>37</v>
      </c>
      <c r="E163" s="58" t="str">
        <f>HLOOKUP(D163,芦花古楼!$G:$L,MATCH(B163&amp;C163,芦花古楼!$A:$A,0),FALSE)</f>
        <v/>
      </c>
      <c r="F163" s="58">
        <f>INDEX(芦花古楼!D:D,MATCH(芦花古楼怪物!B163&amp;芦花古楼怪物!C163,芦花古楼!A:A,0))</f>
        <v>90</v>
      </c>
      <c r="G163" s="58">
        <f>INDEX(怪物基础属性模板!B:B,MATCH(芦花古楼怪物!$F163,怪物基础属性模板!$A:$A,0))*IFERROR(INDEX(怪物属性参数!R:R,MATCH(芦花古楼怪物!E163,怪物属性参数!Q:Q,0)),1)</f>
        <v>3538</v>
      </c>
      <c r="H163" s="58">
        <f>INDEX(怪物基础属性模板!C:C,MATCH(芦花古楼怪物!$F163,怪物基础属性模板!$A:$A,0))*IFERROR(INDEX(怪物属性参数!R:R,MATCH(芦花古楼怪物!E163,怪物属性参数!R:R,0)),1)</f>
        <v>1675</v>
      </c>
      <c r="I163" s="58">
        <f>INDEX(怪物基础属性模板!D:D,MATCH(芦花古楼怪物!$F163,怪物基础属性模板!$A:$A,0))*IFERROR(INDEX(怪物属性参数!R:R,MATCH(芦花古楼怪物!E163,怪物属性参数!S:S,0)),1)</f>
        <v>18590</v>
      </c>
      <c r="J163" s="58">
        <v>0</v>
      </c>
      <c r="K163" s="58">
        <v>0</v>
      </c>
      <c r="L163" s="58">
        <v>0</v>
      </c>
      <c r="M163" s="58">
        <v>0</v>
      </c>
      <c r="N163" s="58">
        <v>300</v>
      </c>
      <c r="O163" s="58">
        <v>0</v>
      </c>
      <c r="P163" s="58">
        <v>0</v>
      </c>
      <c r="Q163" s="58" t="str">
        <f>IFERROR(INDEX(怪物属性参数!AD:AD,MATCH(芦花古楼怪物!E163,怪物属性参数!Q:Q,0)),"1303015")</f>
        <v>1303015</v>
      </c>
      <c r="R163" s="15"/>
      <c r="S163" s="58" t="str">
        <f t="shared" si="8"/>
        <v>0</v>
      </c>
      <c r="T163" s="58" t="str">
        <f>IFERROR(INDEX(怪物属性参数!AA:AA,MATCH(芦花古楼怪物!E163,怪物属性参数!Q:Q,0)),"")</f>
        <v/>
      </c>
      <c r="U163" s="58" t="str">
        <f>IFERROR(INDEX(怪物属性参数!AB:AB,MATCH(芦花古楼怪物!E163,怪物属性参数!Q:Q,0)),"999")</f>
        <v>999</v>
      </c>
      <c r="V163" s="58" t="str">
        <f>IFERROR(INDEX(怪物属性参数!AC:AC,MATCH(芦花古楼怪物!E163,怪物属性参数!Q:Q,0)),"")</f>
        <v/>
      </c>
      <c r="W163" s="58" t="str">
        <f t="shared" si="9"/>
        <v>于禁</v>
      </c>
    </row>
    <row r="164" spans="1:23" ht="16.5" x14ac:dyDescent="0.2">
      <c r="A164" s="58">
        <f t="shared" si="10"/>
        <v>20161</v>
      </c>
      <c r="B164" s="58">
        <v>1</v>
      </c>
      <c r="C164" s="58">
        <f t="shared" si="11"/>
        <v>27</v>
      </c>
      <c r="D164" s="58" t="s">
        <v>41</v>
      </c>
      <c r="E164" s="58" t="str">
        <f>HLOOKUP(D164,芦花古楼!$G:$L,MATCH(B164&amp;C164,芦花古楼!$A:$A,0),FALSE)</f>
        <v>小蜘蛛</v>
      </c>
      <c r="F164" s="58">
        <f>INDEX(芦花古楼!D:D,MATCH(芦花古楼怪物!B164&amp;芦花古楼怪物!C164,芦花古楼!A:A,0))</f>
        <v>90</v>
      </c>
      <c r="G164" s="58">
        <f>INDEX(怪物基础属性模板!B:B,MATCH(芦花古楼怪物!$F164,怪物基础属性模板!$A:$A,0))*IFERROR(INDEX(怪物属性参数!R:R,MATCH(芦花古楼怪物!E164,怪物属性参数!Q:Q,0)),1)</f>
        <v>3538</v>
      </c>
      <c r="H164" s="58">
        <f>INDEX(怪物基础属性模板!C:C,MATCH(芦花古楼怪物!$F164,怪物基础属性模板!$A:$A,0))*IFERROR(INDEX(怪物属性参数!R:R,MATCH(芦花古楼怪物!E164,怪物属性参数!R:R,0)),1)</f>
        <v>1675</v>
      </c>
      <c r="I164" s="58">
        <f>INDEX(怪物基础属性模板!D:D,MATCH(芦花古楼怪物!$F164,怪物基础属性模板!$A:$A,0))*IFERROR(INDEX(怪物属性参数!R:R,MATCH(芦花古楼怪物!E164,怪物属性参数!S:S,0)),1)</f>
        <v>18590</v>
      </c>
      <c r="J164" s="58">
        <v>0</v>
      </c>
      <c r="K164" s="58">
        <v>0</v>
      </c>
      <c r="L164" s="58">
        <v>0</v>
      </c>
      <c r="M164" s="58">
        <v>0</v>
      </c>
      <c r="N164" s="58">
        <v>300</v>
      </c>
      <c r="O164" s="58">
        <v>0</v>
      </c>
      <c r="P164" s="58">
        <v>0</v>
      </c>
      <c r="Q164" s="58">
        <f>IFERROR(INDEX(怪物属性参数!AD:AD,MATCH(芦花古楼怪物!E164,怪物属性参数!Q:Q,0)),"1303015")</f>
        <v>1801010</v>
      </c>
      <c r="R164" s="15"/>
      <c r="S164" s="58" t="str">
        <f t="shared" si="8"/>
        <v>0</v>
      </c>
      <c r="T164" s="58">
        <f>IFERROR(INDEX(怪物属性参数!AA:AA,MATCH(芦花古楼怪物!E164,怪物属性参数!Q:Q,0)),"")</f>
        <v>1</v>
      </c>
      <c r="U164" s="58">
        <f>IFERROR(INDEX(怪物属性参数!AB:AB,MATCH(芦花古楼怪物!E164,怪物属性参数!Q:Q,0)),"999")</f>
        <v>999</v>
      </c>
      <c r="V164" s="58">
        <f>IFERROR(INDEX(怪物属性参数!AC:AC,MATCH(芦花古楼怪物!E164,怪物属性参数!Q:Q,0)),"")</f>
        <v>2</v>
      </c>
      <c r="W164" s="58" t="str">
        <f t="shared" si="9"/>
        <v>小蜘蛛</v>
      </c>
    </row>
    <row r="165" spans="1:23" ht="16.5" x14ac:dyDescent="0.2">
      <c r="A165" s="58">
        <f t="shared" si="10"/>
        <v>20162</v>
      </c>
      <c r="B165" s="58">
        <v>1</v>
      </c>
      <c r="C165" s="58">
        <f t="shared" si="11"/>
        <v>27</v>
      </c>
      <c r="D165" s="58" t="s">
        <v>38</v>
      </c>
      <c r="E165" s="58" t="str">
        <f>HLOOKUP(D165,芦花古楼!$G:$L,MATCH(B165&amp;C165,芦花古楼!$A:$A,0),FALSE)</f>
        <v/>
      </c>
      <c r="F165" s="58">
        <f>INDEX(芦花古楼!D:D,MATCH(芦花古楼怪物!B165&amp;芦花古楼怪物!C165,芦花古楼!A:A,0))</f>
        <v>90</v>
      </c>
      <c r="G165" s="58">
        <f>INDEX(怪物基础属性模板!B:B,MATCH(芦花古楼怪物!$F165,怪物基础属性模板!$A:$A,0))*IFERROR(INDEX(怪物属性参数!R:R,MATCH(芦花古楼怪物!E165,怪物属性参数!Q:Q,0)),1)</f>
        <v>3538</v>
      </c>
      <c r="H165" s="58">
        <f>INDEX(怪物基础属性模板!C:C,MATCH(芦花古楼怪物!$F165,怪物基础属性模板!$A:$A,0))*IFERROR(INDEX(怪物属性参数!R:R,MATCH(芦花古楼怪物!E165,怪物属性参数!R:R,0)),1)</f>
        <v>1675</v>
      </c>
      <c r="I165" s="58">
        <f>INDEX(怪物基础属性模板!D:D,MATCH(芦花古楼怪物!$F165,怪物基础属性模板!$A:$A,0))*IFERROR(INDEX(怪物属性参数!R:R,MATCH(芦花古楼怪物!E165,怪物属性参数!S:S,0)),1)</f>
        <v>18590</v>
      </c>
      <c r="J165" s="58">
        <v>0</v>
      </c>
      <c r="K165" s="58">
        <v>0</v>
      </c>
      <c r="L165" s="58">
        <v>0</v>
      </c>
      <c r="M165" s="58">
        <v>0</v>
      </c>
      <c r="N165" s="58">
        <v>300</v>
      </c>
      <c r="O165" s="58">
        <v>0</v>
      </c>
      <c r="P165" s="58">
        <v>0</v>
      </c>
      <c r="Q165" s="58" t="str">
        <f>IFERROR(INDEX(怪物属性参数!AD:AD,MATCH(芦花古楼怪物!E165,怪物属性参数!Q:Q,0)),"1303015")</f>
        <v>1303015</v>
      </c>
      <c r="R165" s="15"/>
      <c r="S165" s="58" t="str">
        <f t="shared" si="8"/>
        <v>0</v>
      </c>
      <c r="T165" s="58" t="str">
        <f>IFERROR(INDEX(怪物属性参数!AA:AA,MATCH(芦花古楼怪物!E165,怪物属性参数!Q:Q,0)),"")</f>
        <v/>
      </c>
      <c r="U165" s="58" t="str">
        <f>IFERROR(INDEX(怪物属性参数!AB:AB,MATCH(芦花古楼怪物!E165,怪物属性参数!Q:Q,0)),"999")</f>
        <v>999</v>
      </c>
      <c r="V165" s="58" t="str">
        <f>IFERROR(INDEX(怪物属性参数!AC:AC,MATCH(芦花古楼怪物!E165,怪物属性参数!Q:Q,0)),"")</f>
        <v/>
      </c>
      <c r="W165" s="58" t="str">
        <f t="shared" si="9"/>
        <v>于禁</v>
      </c>
    </row>
    <row r="166" spans="1:23" ht="16.5" x14ac:dyDescent="0.2">
      <c r="A166" s="58">
        <f t="shared" si="10"/>
        <v>20163</v>
      </c>
      <c r="B166" s="58">
        <v>1</v>
      </c>
      <c r="C166" s="58">
        <f t="shared" si="11"/>
        <v>28</v>
      </c>
      <c r="D166" s="58" t="s">
        <v>39</v>
      </c>
      <c r="E166" s="58" t="str">
        <f>HLOOKUP(D166,芦花古楼!$G:$L,MATCH(B166&amp;C166,芦花古楼!$A:$A,0),FALSE)</f>
        <v>魔导机兵团</v>
      </c>
      <c r="F166" s="58">
        <f>INDEX(芦花古楼!D:D,MATCH(芦花古楼怪物!B166&amp;芦花古楼怪物!C166,芦花古楼!A:A,0))</f>
        <v>92</v>
      </c>
      <c r="G166" s="58">
        <f>INDEX(怪物基础属性模板!B:B,MATCH(芦花古楼怪物!$F166,怪物基础属性模板!$A:$A,0))*IFERROR(INDEX(怪物属性参数!R:R,MATCH(芦花古楼怪物!E166,怪物属性参数!Q:Q,0)),1)</f>
        <v>3658</v>
      </c>
      <c r="H166" s="58">
        <f>INDEX(怪物基础属性模板!C:C,MATCH(芦花古楼怪物!$F166,怪物基础属性模板!$A:$A,0))*IFERROR(INDEX(怪物属性参数!R:R,MATCH(芦花古楼怪物!E166,怪物属性参数!R:R,0)),1)</f>
        <v>1735</v>
      </c>
      <c r="I166" s="58">
        <f>INDEX(怪物基础属性模板!D:D,MATCH(芦花古楼怪物!$F166,怪物基础属性模板!$A:$A,0))*IFERROR(INDEX(怪物属性参数!R:R,MATCH(芦花古楼怪物!E166,怪物属性参数!S:S,0)),1)</f>
        <v>19190</v>
      </c>
      <c r="J166" s="58">
        <v>0</v>
      </c>
      <c r="K166" s="58">
        <v>0</v>
      </c>
      <c r="L166" s="58">
        <v>0</v>
      </c>
      <c r="M166" s="58">
        <v>0</v>
      </c>
      <c r="N166" s="58">
        <v>300</v>
      </c>
      <c r="O166" s="58">
        <v>0</v>
      </c>
      <c r="P166" s="58">
        <v>0</v>
      </c>
      <c r="Q166" s="58">
        <f>IFERROR(INDEX(怪物属性参数!AD:AD,MATCH(芦花古楼怪物!E166,怪物属性参数!Q:Q,0)),"1303015")</f>
        <v>1801011</v>
      </c>
      <c r="R166" s="15"/>
      <c r="S166" s="58" t="str">
        <f t="shared" si="8"/>
        <v>0</v>
      </c>
      <c r="T166" s="58">
        <f>IFERROR(INDEX(怪物属性参数!AA:AA,MATCH(芦花古楼怪物!E166,怪物属性参数!Q:Q,0)),"")</f>
        <v>1</v>
      </c>
      <c r="U166" s="58">
        <f>IFERROR(INDEX(怪物属性参数!AB:AB,MATCH(芦花古楼怪物!E166,怪物属性参数!Q:Q,0)),"999")</f>
        <v>999</v>
      </c>
      <c r="V166" s="58">
        <f>IFERROR(INDEX(怪物属性参数!AC:AC,MATCH(芦花古楼怪物!E166,怪物属性参数!Q:Q,0)),"")</f>
        <v>3</v>
      </c>
      <c r="W166" s="58" t="str">
        <f t="shared" si="9"/>
        <v>魔导机兵团</v>
      </c>
    </row>
    <row r="167" spans="1:23" ht="16.5" x14ac:dyDescent="0.2">
      <c r="A167" s="58">
        <f t="shared" si="10"/>
        <v>20164</v>
      </c>
      <c r="B167" s="58">
        <v>1</v>
      </c>
      <c r="C167" s="58">
        <f t="shared" si="11"/>
        <v>28</v>
      </c>
      <c r="D167" s="58" t="s">
        <v>36</v>
      </c>
      <c r="E167" s="58" t="str">
        <f>HLOOKUP(D167,芦花古楼!$G:$L,MATCH(B167&amp;C167,芦花古楼!$A:$A,0),FALSE)</f>
        <v/>
      </c>
      <c r="F167" s="58">
        <f>INDEX(芦花古楼!D:D,MATCH(芦花古楼怪物!B167&amp;芦花古楼怪物!C167,芦花古楼!A:A,0))</f>
        <v>92</v>
      </c>
      <c r="G167" s="58">
        <f>INDEX(怪物基础属性模板!B:B,MATCH(芦花古楼怪物!$F167,怪物基础属性模板!$A:$A,0))*IFERROR(INDEX(怪物属性参数!R:R,MATCH(芦花古楼怪物!E167,怪物属性参数!Q:Q,0)),1)</f>
        <v>3658</v>
      </c>
      <c r="H167" s="58">
        <f>INDEX(怪物基础属性模板!C:C,MATCH(芦花古楼怪物!$F167,怪物基础属性模板!$A:$A,0))*IFERROR(INDEX(怪物属性参数!R:R,MATCH(芦花古楼怪物!E167,怪物属性参数!R:R,0)),1)</f>
        <v>1735</v>
      </c>
      <c r="I167" s="58">
        <f>INDEX(怪物基础属性模板!D:D,MATCH(芦花古楼怪物!$F167,怪物基础属性模板!$A:$A,0))*IFERROR(INDEX(怪物属性参数!R:R,MATCH(芦花古楼怪物!E167,怪物属性参数!S:S,0)),1)</f>
        <v>19190</v>
      </c>
      <c r="J167" s="58">
        <v>0</v>
      </c>
      <c r="K167" s="58">
        <v>0</v>
      </c>
      <c r="L167" s="58">
        <v>0</v>
      </c>
      <c r="M167" s="58">
        <v>0</v>
      </c>
      <c r="N167" s="58">
        <v>300</v>
      </c>
      <c r="O167" s="58">
        <v>0</v>
      </c>
      <c r="P167" s="58">
        <v>0</v>
      </c>
      <c r="Q167" s="58" t="str">
        <f>IFERROR(INDEX(怪物属性参数!AD:AD,MATCH(芦花古楼怪物!E167,怪物属性参数!Q:Q,0)),"1303015")</f>
        <v>1303015</v>
      </c>
      <c r="R167" s="15"/>
      <c r="S167" s="58" t="str">
        <f t="shared" si="8"/>
        <v>0</v>
      </c>
      <c r="T167" s="58" t="str">
        <f>IFERROR(INDEX(怪物属性参数!AA:AA,MATCH(芦花古楼怪物!E167,怪物属性参数!Q:Q,0)),"")</f>
        <v/>
      </c>
      <c r="U167" s="58" t="str">
        <f>IFERROR(INDEX(怪物属性参数!AB:AB,MATCH(芦花古楼怪物!E167,怪物属性参数!Q:Q,0)),"999")</f>
        <v>999</v>
      </c>
      <c r="V167" s="58" t="str">
        <f>IFERROR(INDEX(怪物属性参数!AC:AC,MATCH(芦花古楼怪物!E167,怪物属性参数!Q:Q,0)),"")</f>
        <v/>
      </c>
      <c r="W167" s="58" t="str">
        <f t="shared" si="9"/>
        <v>于禁</v>
      </c>
    </row>
    <row r="168" spans="1:23" ht="16.5" x14ac:dyDescent="0.2">
      <c r="A168" s="58">
        <f t="shared" si="10"/>
        <v>20165</v>
      </c>
      <c r="B168" s="58">
        <v>1</v>
      </c>
      <c r="C168" s="58">
        <f t="shared" si="11"/>
        <v>28</v>
      </c>
      <c r="D168" s="58" t="s">
        <v>40</v>
      </c>
      <c r="E168" s="58" t="str">
        <f>HLOOKUP(D168,芦花古楼!$G:$L,MATCH(B168&amp;C168,芦花古楼!$A:$A,0),FALSE)</f>
        <v>魔导机兵团</v>
      </c>
      <c r="F168" s="58">
        <f>INDEX(芦花古楼!D:D,MATCH(芦花古楼怪物!B168&amp;芦花古楼怪物!C168,芦花古楼!A:A,0))</f>
        <v>92</v>
      </c>
      <c r="G168" s="58">
        <f>INDEX(怪物基础属性模板!B:B,MATCH(芦花古楼怪物!$F168,怪物基础属性模板!$A:$A,0))*IFERROR(INDEX(怪物属性参数!R:R,MATCH(芦花古楼怪物!E168,怪物属性参数!Q:Q,0)),1)</f>
        <v>3658</v>
      </c>
      <c r="H168" s="58">
        <f>INDEX(怪物基础属性模板!C:C,MATCH(芦花古楼怪物!$F168,怪物基础属性模板!$A:$A,0))*IFERROR(INDEX(怪物属性参数!R:R,MATCH(芦花古楼怪物!E168,怪物属性参数!R:R,0)),1)</f>
        <v>1735</v>
      </c>
      <c r="I168" s="58">
        <f>INDEX(怪物基础属性模板!D:D,MATCH(芦花古楼怪物!$F168,怪物基础属性模板!$A:$A,0))*IFERROR(INDEX(怪物属性参数!R:R,MATCH(芦花古楼怪物!E168,怪物属性参数!S:S,0)),1)</f>
        <v>19190</v>
      </c>
      <c r="J168" s="58">
        <v>0</v>
      </c>
      <c r="K168" s="58">
        <v>0</v>
      </c>
      <c r="L168" s="58">
        <v>0</v>
      </c>
      <c r="M168" s="58">
        <v>0</v>
      </c>
      <c r="N168" s="58">
        <v>300</v>
      </c>
      <c r="O168" s="58">
        <v>0</v>
      </c>
      <c r="P168" s="58">
        <v>0</v>
      </c>
      <c r="Q168" s="58">
        <f>IFERROR(INDEX(怪物属性参数!AD:AD,MATCH(芦花古楼怪物!E168,怪物属性参数!Q:Q,0)),"1303015")</f>
        <v>1801011</v>
      </c>
      <c r="R168" s="15"/>
      <c r="S168" s="58" t="str">
        <f t="shared" si="8"/>
        <v>0</v>
      </c>
      <c r="T168" s="58">
        <f>IFERROR(INDEX(怪物属性参数!AA:AA,MATCH(芦花古楼怪物!E168,怪物属性参数!Q:Q,0)),"")</f>
        <v>1</v>
      </c>
      <c r="U168" s="58">
        <f>IFERROR(INDEX(怪物属性参数!AB:AB,MATCH(芦花古楼怪物!E168,怪物属性参数!Q:Q,0)),"999")</f>
        <v>999</v>
      </c>
      <c r="V168" s="58">
        <f>IFERROR(INDEX(怪物属性参数!AC:AC,MATCH(芦花古楼怪物!E168,怪物属性参数!Q:Q,0)),"")</f>
        <v>3</v>
      </c>
      <c r="W168" s="58" t="str">
        <f t="shared" si="9"/>
        <v>魔导机兵团</v>
      </c>
    </row>
    <row r="169" spans="1:23" ht="16.5" x14ac:dyDescent="0.2">
      <c r="A169" s="58">
        <f t="shared" si="10"/>
        <v>20166</v>
      </c>
      <c r="B169" s="58">
        <v>1</v>
      </c>
      <c r="C169" s="58">
        <f t="shared" si="11"/>
        <v>28</v>
      </c>
      <c r="D169" s="58" t="s">
        <v>37</v>
      </c>
      <c r="E169" s="58" t="str">
        <f>HLOOKUP(D169,芦花古楼!$G:$L,MATCH(B169&amp;C169,芦花古楼!$A:$A,0),FALSE)</f>
        <v/>
      </c>
      <c r="F169" s="58">
        <f>INDEX(芦花古楼!D:D,MATCH(芦花古楼怪物!B169&amp;芦花古楼怪物!C169,芦花古楼!A:A,0))</f>
        <v>92</v>
      </c>
      <c r="G169" s="58">
        <f>INDEX(怪物基础属性模板!B:B,MATCH(芦花古楼怪物!$F169,怪物基础属性模板!$A:$A,0))*IFERROR(INDEX(怪物属性参数!R:R,MATCH(芦花古楼怪物!E169,怪物属性参数!Q:Q,0)),1)</f>
        <v>3658</v>
      </c>
      <c r="H169" s="58">
        <f>INDEX(怪物基础属性模板!C:C,MATCH(芦花古楼怪物!$F169,怪物基础属性模板!$A:$A,0))*IFERROR(INDEX(怪物属性参数!R:R,MATCH(芦花古楼怪物!E169,怪物属性参数!R:R,0)),1)</f>
        <v>1735</v>
      </c>
      <c r="I169" s="58">
        <f>INDEX(怪物基础属性模板!D:D,MATCH(芦花古楼怪物!$F169,怪物基础属性模板!$A:$A,0))*IFERROR(INDEX(怪物属性参数!R:R,MATCH(芦花古楼怪物!E169,怪物属性参数!S:S,0)),1)</f>
        <v>19190</v>
      </c>
      <c r="J169" s="58">
        <v>0</v>
      </c>
      <c r="K169" s="58">
        <v>0</v>
      </c>
      <c r="L169" s="58">
        <v>0</v>
      </c>
      <c r="M169" s="58">
        <v>0</v>
      </c>
      <c r="N169" s="58">
        <v>300</v>
      </c>
      <c r="O169" s="58">
        <v>0</v>
      </c>
      <c r="P169" s="58">
        <v>0</v>
      </c>
      <c r="Q169" s="58" t="str">
        <f>IFERROR(INDEX(怪物属性参数!AD:AD,MATCH(芦花古楼怪物!E169,怪物属性参数!Q:Q,0)),"1303015")</f>
        <v>1303015</v>
      </c>
      <c r="R169" s="15"/>
      <c r="S169" s="58" t="str">
        <f t="shared" si="8"/>
        <v>0</v>
      </c>
      <c r="T169" s="58" t="str">
        <f>IFERROR(INDEX(怪物属性参数!AA:AA,MATCH(芦花古楼怪物!E169,怪物属性参数!Q:Q,0)),"")</f>
        <v/>
      </c>
      <c r="U169" s="58" t="str">
        <f>IFERROR(INDEX(怪物属性参数!AB:AB,MATCH(芦花古楼怪物!E169,怪物属性参数!Q:Q,0)),"999")</f>
        <v>999</v>
      </c>
      <c r="V169" s="58" t="str">
        <f>IFERROR(INDEX(怪物属性参数!AC:AC,MATCH(芦花古楼怪物!E169,怪物属性参数!Q:Q,0)),"")</f>
        <v/>
      </c>
      <c r="W169" s="58" t="str">
        <f t="shared" si="9"/>
        <v>于禁</v>
      </c>
    </row>
    <row r="170" spans="1:23" ht="16.5" x14ac:dyDescent="0.2">
      <c r="A170" s="58">
        <f t="shared" si="10"/>
        <v>20167</v>
      </c>
      <c r="B170" s="58">
        <v>1</v>
      </c>
      <c r="C170" s="58">
        <f t="shared" si="11"/>
        <v>28</v>
      </c>
      <c r="D170" s="58" t="s">
        <v>41</v>
      </c>
      <c r="E170" s="58" t="str">
        <f>HLOOKUP(D170,芦花古楼!$G:$L,MATCH(B170&amp;C170,芦花古楼!$A:$A,0),FALSE)</f>
        <v>魔导机兵团</v>
      </c>
      <c r="F170" s="58">
        <f>INDEX(芦花古楼!D:D,MATCH(芦花古楼怪物!B170&amp;芦花古楼怪物!C170,芦花古楼!A:A,0))</f>
        <v>92</v>
      </c>
      <c r="G170" s="58">
        <f>INDEX(怪物基础属性模板!B:B,MATCH(芦花古楼怪物!$F170,怪物基础属性模板!$A:$A,0))*IFERROR(INDEX(怪物属性参数!R:R,MATCH(芦花古楼怪物!E170,怪物属性参数!Q:Q,0)),1)</f>
        <v>3658</v>
      </c>
      <c r="H170" s="58">
        <f>INDEX(怪物基础属性模板!C:C,MATCH(芦花古楼怪物!$F170,怪物基础属性模板!$A:$A,0))*IFERROR(INDEX(怪物属性参数!R:R,MATCH(芦花古楼怪物!E170,怪物属性参数!R:R,0)),1)</f>
        <v>1735</v>
      </c>
      <c r="I170" s="58">
        <f>INDEX(怪物基础属性模板!D:D,MATCH(芦花古楼怪物!$F170,怪物基础属性模板!$A:$A,0))*IFERROR(INDEX(怪物属性参数!R:R,MATCH(芦花古楼怪物!E170,怪物属性参数!S:S,0)),1)</f>
        <v>19190</v>
      </c>
      <c r="J170" s="58">
        <v>0</v>
      </c>
      <c r="K170" s="58">
        <v>0</v>
      </c>
      <c r="L170" s="58">
        <v>0</v>
      </c>
      <c r="M170" s="58">
        <v>0</v>
      </c>
      <c r="N170" s="58">
        <v>300</v>
      </c>
      <c r="O170" s="58">
        <v>0</v>
      </c>
      <c r="P170" s="58">
        <v>0</v>
      </c>
      <c r="Q170" s="58">
        <f>IFERROR(INDEX(怪物属性参数!AD:AD,MATCH(芦花古楼怪物!E170,怪物属性参数!Q:Q,0)),"1303015")</f>
        <v>1801011</v>
      </c>
      <c r="R170" s="15"/>
      <c r="S170" s="58" t="str">
        <f t="shared" si="8"/>
        <v>0</v>
      </c>
      <c r="T170" s="58">
        <f>IFERROR(INDEX(怪物属性参数!AA:AA,MATCH(芦花古楼怪物!E170,怪物属性参数!Q:Q,0)),"")</f>
        <v>1</v>
      </c>
      <c r="U170" s="58">
        <f>IFERROR(INDEX(怪物属性参数!AB:AB,MATCH(芦花古楼怪物!E170,怪物属性参数!Q:Q,0)),"999")</f>
        <v>999</v>
      </c>
      <c r="V170" s="58">
        <f>IFERROR(INDEX(怪物属性参数!AC:AC,MATCH(芦花古楼怪物!E170,怪物属性参数!Q:Q,0)),"")</f>
        <v>3</v>
      </c>
      <c r="W170" s="58" t="str">
        <f t="shared" si="9"/>
        <v>魔导机兵团</v>
      </c>
    </row>
    <row r="171" spans="1:23" ht="16.5" x14ac:dyDescent="0.2">
      <c r="A171" s="58">
        <f t="shared" si="10"/>
        <v>20168</v>
      </c>
      <c r="B171" s="58">
        <v>1</v>
      </c>
      <c r="C171" s="58">
        <f t="shared" si="11"/>
        <v>28</v>
      </c>
      <c r="D171" s="58" t="s">
        <v>38</v>
      </c>
      <c r="E171" s="58" t="str">
        <f>HLOOKUP(D171,芦花古楼!$G:$L,MATCH(B171&amp;C171,芦花古楼!$A:$A,0),FALSE)</f>
        <v/>
      </c>
      <c r="F171" s="58">
        <f>INDEX(芦花古楼!D:D,MATCH(芦花古楼怪物!B171&amp;芦花古楼怪物!C171,芦花古楼!A:A,0))</f>
        <v>92</v>
      </c>
      <c r="G171" s="58">
        <f>INDEX(怪物基础属性模板!B:B,MATCH(芦花古楼怪物!$F171,怪物基础属性模板!$A:$A,0))*IFERROR(INDEX(怪物属性参数!R:R,MATCH(芦花古楼怪物!E171,怪物属性参数!Q:Q,0)),1)</f>
        <v>3658</v>
      </c>
      <c r="H171" s="58">
        <f>INDEX(怪物基础属性模板!C:C,MATCH(芦花古楼怪物!$F171,怪物基础属性模板!$A:$A,0))*IFERROR(INDEX(怪物属性参数!R:R,MATCH(芦花古楼怪物!E171,怪物属性参数!R:R,0)),1)</f>
        <v>1735</v>
      </c>
      <c r="I171" s="58">
        <f>INDEX(怪物基础属性模板!D:D,MATCH(芦花古楼怪物!$F171,怪物基础属性模板!$A:$A,0))*IFERROR(INDEX(怪物属性参数!R:R,MATCH(芦花古楼怪物!E171,怪物属性参数!S:S,0)),1)</f>
        <v>19190</v>
      </c>
      <c r="J171" s="58">
        <v>0</v>
      </c>
      <c r="K171" s="58">
        <v>0</v>
      </c>
      <c r="L171" s="58">
        <v>0</v>
      </c>
      <c r="M171" s="58">
        <v>0</v>
      </c>
      <c r="N171" s="58">
        <v>300</v>
      </c>
      <c r="O171" s="58">
        <v>0</v>
      </c>
      <c r="P171" s="58">
        <v>0</v>
      </c>
      <c r="Q171" s="58" t="str">
        <f>IFERROR(INDEX(怪物属性参数!AD:AD,MATCH(芦花古楼怪物!E171,怪物属性参数!Q:Q,0)),"1303015")</f>
        <v>1303015</v>
      </c>
      <c r="R171" s="15"/>
      <c r="S171" s="58" t="str">
        <f t="shared" si="8"/>
        <v>0</v>
      </c>
      <c r="T171" s="58" t="str">
        <f>IFERROR(INDEX(怪物属性参数!AA:AA,MATCH(芦花古楼怪物!E171,怪物属性参数!Q:Q,0)),"")</f>
        <v/>
      </c>
      <c r="U171" s="58" t="str">
        <f>IFERROR(INDEX(怪物属性参数!AB:AB,MATCH(芦花古楼怪物!E171,怪物属性参数!Q:Q,0)),"999")</f>
        <v>999</v>
      </c>
      <c r="V171" s="58" t="str">
        <f>IFERROR(INDEX(怪物属性参数!AC:AC,MATCH(芦花古楼怪物!E171,怪物属性参数!Q:Q,0)),"")</f>
        <v/>
      </c>
      <c r="W171" s="58" t="str">
        <f t="shared" si="9"/>
        <v>于禁</v>
      </c>
    </row>
    <row r="172" spans="1:23" ht="16.5" x14ac:dyDescent="0.2">
      <c r="A172" s="58">
        <f t="shared" si="10"/>
        <v>20169</v>
      </c>
      <c r="B172" s="58">
        <v>1</v>
      </c>
      <c r="C172" s="58">
        <f t="shared" si="11"/>
        <v>29</v>
      </c>
      <c r="D172" s="58" t="s">
        <v>39</v>
      </c>
      <c r="E172" s="58" t="str">
        <f>HLOOKUP(D172,芦花古楼!$G:$L,MATCH(B172&amp;C172,芦花古楼!$A:$A,0),FALSE)</f>
        <v>小蜘蛛</v>
      </c>
      <c r="F172" s="58">
        <f>INDEX(芦花古楼!D:D,MATCH(芦花古楼怪物!B172&amp;芦花古楼怪物!C172,芦花古楼!A:A,0))</f>
        <v>93</v>
      </c>
      <c r="G172" s="58">
        <f>INDEX(怪物基础属性模板!B:B,MATCH(芦花古楼怪物!$F172,怪物基础属性模板!$A:$A,0))*IFERROR(INDEX(怪物属性参数!R:R,MATCH(芦花古楼怪物!E172,怪物属性参数!Q:Q,0)),1)</f>
        <v>3718</v>
      </c>
      <c r="H172" s="58">
        <f>INDEX(怪物基础属性模板!C:C,MATCH(芦花古楼怪物!$F172,怪物基础属性模板!$A:$A,0))*IFERROR(INDEX(怪物属性参数!R:R,MATCH(芦花古楼怪物!E172,怪物属性参数!R:R,0)),1)</f>
        <v>1765</v>
      </c>
      <c r="I172" s="58">
        <f>INDEX(怪物基础属性模板!D:D,MATCH(芦花古楼怪物!$F172,怪物基础属性模板!$A:$A,0))*IFERROR(INDEX(怪物属性参数!R:R,MATCH(芦花古楼怪物!E172,怪物属性参数!S:S,0)),1)</f>
        <v>19490</v>
      </c>
      <c r="J172" s="58">
        <v>0</v>
      </c>
      <c r="K172" s="58">
        <v>0</v>
      </c>
      <c r="L172" s="58">
        <v>0</v>
      </c>
      <c r="M172" s="58">
        <v>0</v>
      </c>
      <c r="N172" s="58">
        <v>300</v>
      </c>
      <c r="O172" s="58">
        <v>0</v>
      </c>
      <c r="P172" s="58">
        <v>0</v>
      </c>
      <c r="Q172" s="58">
        <f>IFERROR(INDEX(怪物属性参数!AD:AD,MATCH(芦花古楼怪物!E172,怪物属性参数!Q:Q,0)),"1303015")</f>
        <v>1801010</v>
      </c>
      <c r="R172" s="15"/>
      <c r="S172" s="58" t="str">
        <f t="shared" si="8"/>
        <v>0</v>
      </c>
      <c r="T172" s="58">
        <f>IFERROR(INDEX(怪物属性参数!AA:AA,MATCH(芦花古楼怪物!E172,怪物属性参数!Q:Q,0)),"")</f>
        <v>1</v>
      </c>
      <c r="U172" s="58">
        <f>IFERROR(INDEX(怪物属性参数!AB:AB,MATCH(芦花古楼怪物!E172,怪物属性参数!Q:Q,0)),"999")</f>
        <v>999</v>
      </c>
      <c r="V172" s="58">
        <f>IFERROR(INDEX(怪物属性参数!AC:AC,MATCH(芦花古楼怪物!E172,怪物属性参数!Q:Q,0)),"")</f>
        <v>2</v>
      </c>
      <c r="W172" s="58" t="str">
        <f t="shared" si="9"/>
        <v>小蜘蛛</v>
      </c>
    </row>
    <row r="173" spans="1:23" ht="16.5" x14ac:dyDescent="0.2">
      <c r="A173" s="58">
        <f t="shared" si="10"/>
        <v>20170</v>
      </c>
      <c r="B173" s="58">
        <v>1</v>
      </c>
      <c r="C173" s="58">
        <f t="shared" si="11"/>
        <v>29</v>
      </c>
      <c r="D173" s="58" t="s">
        <v>36</v>
      </c>
      <c r="E173" s="58" t="str">
        <f>HLOOKUP(D173,芦花古楼!$G:$L,MATCH(B173&amp;C173,芦花古楼!$A:$A,0),FALSE)</f>
        <v/>
      </c>
      <c r="F173" s="58">
        <f>INDEX(芦花古楼!D:D,MATCH(芦花古楼怪物!B173&amp;芦花古楼怪物!C173,芦花古楼!A:A,0))</f>
        <v>93</v>
      </c>
      <c r="G173" s="58">
        <f>INDEX(怪物基础属性模板!B:B,MATCH(芦花古楼怪物!$F173,怪物基础属性模板!$A:$A,0))*IFERROR(INDEX(怪物属性参数!R:R,MATCH(芦花古楼怪物!E173,怪物属性参数!Q:Q,0)),1)</f>
        <v>3718</v>
      </c>
      <c r="H173" s="58">
        <f>INDEX(怪物基础属性模板!C:C,MATCH(芦花古楼怪物!$F173,怪物基础属性模板!$A:$A,0))*IFERROR(INDEX(怪物属性参数!R:R,MATCH(芦花古楼怪物!E173,怪物属性参数!R:R,0)),1)</f>
        <v>1765</v>
      </c>
      <c r="I173" s="58">
        <f>INDEX(怪物基础属性模板!D:D,MATCH(芦花古楼怪物!$F173,怪物基础属性模板!$A:$A,0))*IFERROR(INDEX(怪物属性参数!R:R,MATCH(芦花古楼怪物!E173,怪物属性参数!S:S,0)),1)</f>
        <v>19490</v>
      </c>
      <c r="J173" s="58">
        <v>0</v>
      </c>
      <c r="K173" s="58">
        <v>0</v>
      </c>
      <c r="L173" s="58">
        <v>0</v>
      </c>
      <c r="M173" s="58">
        <v>0</v>
      </c>
      <c r="N173" s="58">
        <v>300</v>
      </c>
      <c r="O173" s="58">
        <v>0</v>
      </c>
      <c r="P173" s="58">
        <v>0</v>
      </c>
      <c r="Q173" s="58" t="str">
        <f>IFERROR(INDEX(怪物属性参数!AD:AD,MATCH(芦花古楼怪物!E173,怪物属性参数!Q:Q,0)),"1303015")</f>
        <v>1303015</v>
      </c>
      <c r="R173" s="15"/>
      <c r="S173" s="58" t="str">
        <f t="shared" si="8"/>
        <v>0</v>
      </c>
      <c r="T173" s="58" t="str">
        <f>IFERROR(INDEX(怪物属性参数!AA:AA,MATCH(芦花古楼怪物!E173,怪物属性参数!Q:Q,0)),"")</f>
        <v/>
      </c>
      <c r="U173" s="58" t="str">
        <f>IFERROR(INDEX(怪物属性参数!AB:AB,MATCH(芦花古楼怪物!E173,怪物属性参数!Q:Q,0)),"999")</f>
        <v>999</v>
      </c>
      <c r="V173" s="58" t="str">
        <f>IFERROR(INDEX(怪物属性参数!AC:AC,MATCH(芦花古楼怪物!E173,怪物属性参数!Q:Q,0)),"")</f>
        <v/>
      </c>
      <c r="W173" s="58" t="str">
        <f t="shared" si="9"/>
        <v>于禁</v>
      </c>
    </row>
    <row r="174" spans="1:23" ht="16.5" x14ac:dyDescent="0.2">
      <c r="A174" s="58">
        <f t="shared" si="10"/>
        <v>20171</v>
      </c>
      <c r="B174" s="58">
        <v>1</v>
      </c>
      <c r="C174" s="58">
        <f t="shared" si="11"/>
        <v>29</v>
      </c>
      <c r="D174" s="58" t="s">
        <v>40</v>
      </c>
      <c r="E174" s="58" t="str">
        <f>HLOOKUP(D174,芦花古楼!$G:$L,MATCH(B174&amp;C174,芦花古楼!$A:$A,0),FALSE)</f>
        <v>黑尔·坎普</v>
      </c>
      <c r="F174" s="58">
        <f>INDEX(芦花古楼!D:D,MATCH(芦花古楼怪物!B174&amp;芦花古楼怪物!C174,芦花古楼!A:A,0))</f>
        <v>93</v>
      </c>
      <c r="G174" s="58">
        <f>INDEX(怪物基础属性模板!B:B,MATCH(芦花古楼怪物!$F174,怪物基础属性模板!$A:$A,0))*IFERROR(INDEX(怪物属性参数!R:R,MATCH(芦花古楼怪物!E174,怪物属性参数!Q:Q,0)),1)</f>
        <v>3718</v>
      </c>
      <c r="H174" s="58">
        <f>INDEX(怪物基础属性模板!C:C,MATCH(芦花古楼怪物!$F174,怪物基础属性模板!$A:$A,0))*IFERROR(INDEX(怪物属性参数!R:R,MATCH(芦花古楼怪物!E174,怪物属性参数!R:R,0)),1)</f>
        <v>1765</v>
      </c>
      <c r="I174" s="58">
        <f>INDEX(怪物基础属性模板!D:D,MATCH(芦花古楼怪物!$F174,怪物基础属性模板!$A:$A,0))*IFERROR(INDEX(怪物属性参数!R:R,MATCH(芦花古楼怪物!E174,怪物属性参数!S:S,0)),1)</f>
        <v>19490</v>
      </c>
      <c r="J174" s="58">
        <v>0</v>
      </c>
      <c r="K174" s="58">
        <v>0</v>
      </c>
      <c r="L174" s="58">
        <v>0</v>
      </c>
      <c r="M174" s="58">
        <v>0</v>
      </c>
      <c r="N174" s="58">
        <v>300</v>
      </c>
      <c r="O174" s="58">
        <v>0</v>
      </c>
      <c r="P174" s="58">
        <v>0</v>
      </c>
      <c r="Q174" s="58" t="str">
        <f>IFERROR(INDEX(怪物属性参数!AD:AD,MATCH(芦花古楼怪物!E174,怪物属性参数!Q:Q,0)),"1303015")</f>
        <v>1301008#1302008</v>
      </c>
      <c r="R174" s="15"/>
      <c r="S174" s="58">
        <f t="shared" si="8"/>
        <v>20172</v>
      </c>
      <c r="T174" s="58">
        <f>IFERROR(INDEX(怪物属性参数!AA:AA,MATCH(芦花古楼怪物!E174,怪物属性参数!Q:Q,0)),"")</f>
        <v>0</v>
      </c>
      <c r="U174" s="58">
        <f>IFERROR(INDEX(怪物属性参数!AB:AB,MATCH(芦花古楼怪物!E174,怪物属性参数!Q:Q,0)),"999")</f>
        <v>999</v>
      </c>
      <c r="V174" s="58">
        <f>IFERROR(INDEX(怪物属性参数!AC:AC,MATCH(芦花古楼怪物!E174,怪物属性参数!Q:Q,0)),"")</f>
        <v>0</v>
      </c>
      <c r="W174" s="58" t="str">
        <f t="shared" si="9"/>
        <v>黑尔·坎普</v>
      </c>
    </row>
    <row r="175" spans="1:23" ht="16.5" x14ac:dyDescent="0.2">
      <c r="A175" s="58">
        <f t="shared" si="10"/>
        <v>20172</v>
      </c>
      <c r="B175" s="58">
        <v>1</v>
      </c>
      <c r="C175" s="58">
        <f t="shared" si="11"/>
        <v>29</v>
      </c>
      <c r="D175" s="58" t="s">
        <v>37</v>
      </c>
      <c r="E175" s="58" t="str">
        <f>HLOOKUP(D175,芦花古楼!$G:$L,MATCH(B175&amp;C175,芦花古楼!$A:$A,0),FALSE)</f>
        <v>塞伯罗斯</v>
      </c>
      <c r="F175" s="58">
        <f>INDEX(芦花古楼!D:D,MATCH(芦花古楼怪物!B175&amp;芦花古楼怪物!C175,芦花古楼!A:A,0))</f>
        <v>93</v>
      </c>
      <c r="G175" s="58">
        <f>INDEX(怪物基础属性模板!B:B,MATCH(芦花古楼怪物!$F175,怪物基础属性模板!$A:$A,0))*IFERROR(INDEX(怪物属性参数!R:R,MATCH(芦花古楼怪物!E175,怪物属性参数!Q:Q,0)),1)</f>
        <v>3718</v>
      </c>
      <c r="H175" s="58">
        <f>INDEX(怪物基础属性模板!C:C,MATCH(芦花古楼怪物!$F175,怪物基础属性模板!$A:$A,0))*IFERROR(INDEX(怪物属性参数!R:R,MATCH(芦花古楼怪物!E175,怪物属性参数!R:R,0)),1)</f>
        <v>1765</v>
      </c>
      <c r="I175" s="58">
        <f>INDEX(怪物基础属性模板!D:D,MATCH(芦花古楼怪物!$F175,怪物基础属性模板!$A:$A,0))*IFERROR(INDEX(怪物属性参数!R:R,MATCH(芦花古楼怪物!E175,怪物属性参数!S:S,0)),1)</f>
        <v>19490</v>
      </c>
      <c r="J175" s="58">
        <v>0</v>
      </c>
      <c r="K175" s="58">
        <v>0</v>
      </c>
      <c r="L175" s="58">
        <v>0</v>
      </c>
      <c r="M175" s="58">
        <v>0</v>
      </c>
      <c r="N175" s="58">
        <v>300</v>
      </c>
      <c r="O175" s="58">
        <v>0</v>
      </c>
      <c r="P175" s="58">
        <v>0</v>
      </c>
      <c r="Q175" s="58">
        <f>IFERROR(INDEX(怪物属性参数!AD:AD,MATCH(芦花古楼怪物!E175,怪物属性参数!Q:Q,0)),"1303015")</f>
        <v>1303013</v>
      </c>
      <c r="R175" s="15"/>
      <c r="S175" s="58" t="str">
        <f t="shared" si="8"/>
        <v>0</v>
      </c>
      <c r="T175" s="58">
        <f>IFERROR(INDEX(怪物属性参数!AA:AA,MATCH(芦花古楼怪物!E175,怪物属性参数!Q:Q,0)),"")</f>
        <v>6</v>
      </c>
      <c r="U175" s="58">
        <f>IFERROR(INDEX(怪物属性参数!AB:AB,MATCH(芦花古楼怪物!E175,怪物属性参数!Q:Q,0)),"999")</f>
        <v>999</v>
      </c>
      <c r="V175" s="58">
        <f>IFERROR(INDEX(怪物属性参数!AC:AC,MATCH(芦花古楼怪物!E175,怪物属性参数!Q:Q,0)),"")</f>
        <v>2</v>
      </c>
      <c r="W175" s="58" t="str">
        <f t="shared" si="9"/>
        <v>塞伯罗斯</v>
      </c>
    </row>
    <row r="176" spans="1:23" ht="16.5" x14ac:dyDescent="0.2">
      <c r="A176" s="58">
        <f t="shared" si="10"/>
        <v>20173</v>
      </c>
      <c r="B176" s="58">
        <v>1</v>
      </c>
      <c r="C176" s="58">
        <f t="shared" si="11"/>
        <v>29</v>
      </c>
      <c r="D176" s="58" t="s">
        <v>41</v>
      </c>
      <c r="E176" s="58" t="str">
        <f>HLOOKUP(D176,芦花古楼!$G:$L,MATCH(B176&amp;C176,芦花古楼!$A:$A,0),FALSE)</f>
        <v>小蜘蛛</v>
      </c>
      <c r="F176" s="58">
        <f>INDEX(芦花古楼!D:D,MATCH(芦花古楼怪物!B176&amp;芦花古楼怪物!C176,芦花古楼!A:A,0))</f>
        <v>93</v>
      </c>
      <c r="G176" s="58">
        <f>INDEX(怪物基础属性模板!B:B,MATCH(芦花古楼怪物!$F176,怪物基础属性模板!$A:$A,0))*IFERROR(INDEX(怪物属性参数!R:R,MATCH(芦花古楼怪物!E176,怪物属性参数!Q:Q,0)),1)</f>
        <v>3718</v>
      </c>
      <c r="H176" s="58">
        <f>INDEX(怪物基础属性模板!C:C,MATCH(芦花古楼怪物!$F176,怪物基础属性模板!$A:$A,0))*IFERROR(INDEX(怪物属性参数!R:R,MATCH(芦花古楼怪物!E176,怪物属性参数!R:R,0)),1)</f>
        <v>1765</v>
      </c>
      <c r="I176" s="58">
        <f>INDEX(怪物基础属性模板!D:D,MATCH(芦花古楼怪物!$F176,怪物基础属性模板!$A:$A,0))*IFERROR(INDEX(怪物属性参数!R:R,MATCH(芦花古楼怪物!E176,怪物属性参数!S:S,0)),1)</f>
        <v>19490</v>
      </c>
      <c r="J176" s="58">
        <v>0</v>
      </c>
      <c r="K176" s="58">
        <v>0</v>
      </c>
      <c r="L176" s="58">
        <v>0</v>
      </c>
      <c r="M176" s="58">
        <v>0</v>
      </c>
      <c r="N176" s="58">
        <v>300</v>
      </c>
      <c r="O176" s="58">
        <v>0</v>
      </c>
      <c r="P176" s="58">
        <v>0</v>
      </c>
      <c r="Q176" s="58">
        <f>IFERROR(INDEX(怪物属性参数!AD:AD,MATCH(芦花古楼怪物!E176,怪物属性参数!Q:Q,0)),"1303015")</f>
        <v>1801010</v>
      </c>
      <c r="R176" s="15"/>
      <c r="S176" s="58" t="str">
        <f t="shared" si="8"/>
        <v>0</v>
      </c>
      <c r="T176" s="58">
        <f>IFERROR(INDEX(怪物属性参数!AA:AA,MATCH(芦花古楼怪物!E176,怪物属性参数!Q:Q,0)),"")</f>
        <v>1</v>
      </c>
      <c r="U176" s="58">
        <f>IFERROR(INDEX(怪物属性参数!AB:AB,MATCH(芦花古楼怪物!E176,怪物属性参数!Q:Q,0)),"999")</f>
        <v>999</v>
      </c>
      <c r="V176" s="58">
        <f>IFERROR(INDEX(怪物属性参数!AC:AC,MATCH(芦花古楼怪物!E176,怪物属性参数!Q:Q,0)),"")</f>
        <v>2</v>
      </c>
      <c r="W176" s="58" t="str">
        <f t="shared" si="9"/>
        <v>小蜘蛛</v>
      </c>
    </row>
    <row r="177" spans="1:23" ht="16.5" x14ac:dyDescent="0.2">
      <c r="A177" s="58">
        <f t="shared" si="10"/>
        <v>20174</v>
      </c>
      <c r="B177" s="58">
        <v>1</v>
      </c>
      <c r="C177" s="58">
        <f t="shared" si="11"/>
        <v>29</v>
      </c>
      <c r="D177" s="58" t="s">
        <v>38</v>
      </c>
      <c r="E177" s="58" t="str">
        <f>HLOOKUP(D177,芦花古楼!$G:$L,MATCH(B177&amp;C177,芦花古楼!$A:$A,0),FALSE)</f>
        <v/>
      </c>
      <c r="F177" s="58">
        <f>INDEX(芦花古楼!D:D,MATCH(芦花古楼怪物!B177&amp;芦花古楼怪物!C177,芦花古楼!A:A,0))</f>
        <v>93</v>
      </c>
      <c r="G177" s="58">
        <f>INDEX(怪物基础属性模板!B:B,MATCH(芦花古楼怪物!$F177,怪物基础属性模板!$A:$A,0))*IFERROR(INDEX(怪物属性参数!R:R,MATCH(芦花古楼怪物!E177,怪物属性参数!Q:Q,0)),1)</f>
        <v>3718</v>
      </c>
      <c r="H177" s="58">
        <f>INDEX(怪物基础属性模板!C:C,MATCH(芦花古楼怪物!$F177,怪物基础属性模板!$A:$A,0))*IFERROR(INDEX(怪物属性参数!R:R,MATCH(芦花古楼怪物!E177,怪物属性参数!R:R,0)),1)</f>
        <v>1765</v>
      </c>
      <c r="I177" s="58">
        <f>INDEX(怪物基础属性模板!D:D,MATCH(芦花古楼怪物!$F177,怪物基础属性模板!$A:$A,0))*IFERROR(INDEX(怪物属性参数!R:R,MATCH(芦花古楼怪物!E177,怪物属性参数!S:S,0)),1)</f>
        <v>19490</v>
      </c>
      <c r="J177" s="58">
        <v>0</v>
      </c>
      <c r="K177" s="58">
        <v>0</v>
      </c>
      <c r="L177" s="58">
        <v>0</v>
      </c>
      <c r="M177" s="58">
        <v>0</v>
      </c>
      <c r="N177" s="58">
        <v>300</v>
      </c>
      <c r="O177" s="58">
        <v>0</v>
      </c>
      <c r="P177" s="58">
        <v>0</v>
      </c>
      <c r="Q177" s="58" t="str">
        <f>IFERROR(INDEX(怪物属性参数!AD:AD,MATCH(芦花古楼怪物!E177,怪物属性参数!Q:Q,0)),"1303015")</f>
        <v>1303015</v>
      </c>
      <c r="R177" s="15"/>
      <c r="S177" s="58" t="str">
        <f t="shared" si="8"/>
        <v>0</v>
      </c>
      <c r="T177" s="58" t="str">
        <f>IFERROR(INDEX(怪物属性参数!AA:AA,MATCH(芦花古楼怪物!E177,怪物属性参数!Q:Q,0)),"")</f>
        <v/>
      </c>
      <c r="U177" s="58" t="str">
        <f>IFERROR(INDEX(怪物属性参数!AB:AB,MATCH(芦花古楼怪物!E177,怪物属性参数!Q:Q,0)),"999")</f>
        <v>999</v>
      </c>
      <c r="V177" s="58" t="str">
        <f>IFERROR(INDEX(怪物属性参数!AC:AC,MATCH(芦花古楼怪物!E177,怪物属性参数!Q:Q,0)),"")</f>
        <v/>
      </c>
      <c r="W177" s="58" t="str">
        <f t="shared" si="9"/>
        <v>于禁</v>
      </c>
    </row>
    <row r="178" spans="1:23" ht="16.5" x14ac:dyDescent="0.2">
      <c r="A178" s="58">
        <f t="shared" si="10"/>
        <v>20175</v>
      </c>
      <c r="B178" s="58">
        <v>1</v>
      </c>
      <c r="C178" s="58">
        <f t="shared" si="11"/>
        <v>30</v>
      </c>
      <c r="D178" s="58" t="s">
        <v>39</v>
      </c>
      <c r="E178" s="58" t="str">
        <f>HLOOKUP(D178,芦花古楼!$G:$L,MATCH(B178&amp;C178,芦花古楼!$A:$A,0),FALSE)</f>
        <v>砍刀鬼兵</v>
      </c>
      <c r="F178" s="58">
        <f>INDEX(芦花古楼!D:D,MATCH(芦花古楼怪物!B178&amp;芦花古楼怪物!C178,芦花古楼!A:A,0))</f>
        <v>100</v>
      </c>
      <c r="G178" s="58">
        <f>INDEX(怪物基础属性模板!B:B,MATCH(芦花古楼怪物!$F178,怪物基础属性模板!$A:$A,0))*IFERROR(INDEX(怪物属性参数!R:R,MATCH(芦花古楼怪物!E178,怪物属性参数!Q:Q,0)),1)</f>
        <v>4138</v>
      </c>
      <c r="H178" s="58">
        <f>INDEX(怪物基础属性模板!C:C,MATCH(芦花古楼怪物!$F178,怪物基础属性模板!$A:$A,0))*IFERROR(INDEX(怪物属性参数!R:R,MATCH(芦花古楼怪物!E178,怪物属性参数!R:R,0)),1)</f>
        <v>1975</v>
      </c>
      <c r="I178" s="58">
        <f>INDEX(怪物基础属性模板!D:D,MATCH(芦花古楼怪物!$F178,怪物基础属性模板!$A:$A,0))*IFERROR(INDEX(怪物属性参数!R:R,MATCH(芦花古楼怪物!E178,怪物属性参数!S:S,0)),1)</f>
        <v>21590</v>
      </c>
      <c r="J178" s="58">
        <v>0</v>
      </c>
      <c r="K178" s="58">
        <v>0</v>
      </c>
      <c r="L178" s="58">
        <v>0</v>
      </c>
      <c r="M178" s="58">
        <v>0</v>
      </c>
      <c r="N178" s="58">
        <v>300</v>
      </c>
      <c r="O178" s="58">
        <v>0</v>
      </c>
      <c r="P178" s="58">
        <v>0</v>
      </c>
      <c r="Q178" s="58">
        <f>IFERROR(INDEX(怪物属性参数!AD:AD,MATCH(芦花古楼怪物!E178,怪物属性参数!Q:Q,0)),"1303015")</f>
        <v>1801001</v>
      </c>
      <c r="R178" s="15"/>
      <c r="S178" s="58" t="str">
        <f t="shared" si="8"/>
        <v>0</v>
      </c>
      <c r="T178" s="58">
        <f>IFERROR(INDEX(怪物属性参数!AA:AA,MATCH(芦花古楼怪物!E178,怪物属性参数!Q:Q,0)),"")</f>
        <v>1</v>
      </c>
      <c r="U178" s="58">
        <f>IFERROR(INDEX(怪物属性参数!AB:AB,MATCH(芦花古楼怪物!E178,怪物属性参数!Q:Q,0)),"999")</f>
        <v>999</v>
      </c>
      <c r="V178" s="58">
        <f>IFERROR(INDEX(怪物属性参数!AC:AC,MATCH(芦花古楼怪物!E178,怪物属性参数!Q:Q,0)),"")</f>
        <v>1</v>
      </c>
      <c r="W178" s="58" t="str">
        <f t="shared" si="9"/>
        <v>砍刀鬼兵</v>
      </c>
    </row>
    <row r="179" spans="1:23" ht="16.5" x14ac:dyDescent="0.2">
      <c r="A179" s="58">
        <f t="shared" si="10"/>
        <v>20176</v>
      </c>
      <c r="B179" s="58">
        <v>1</v>
      </c>
      <c r="C179" s="58">
        <f t="shared" si="11"/>
        <v>30</v>
      </c>
      <c r="D179" s="58" t="s">
        <v>36</v>
      </c>
      <c r="E179" s="58" t="str">
        <f>HLOOKUP(D179,芦花古楼!$G:$L,MATCH(B179&amp;C179,芦花古楼!$A:$A,0),FALSE)</f>
        <v/>
      </c>
      <c r="F179" s="58">
        <f>INDEX(芦花古楼!D:D,MATCH(芦花古楼怪物!B179&amp;芦花古楼怪物!C179,芦花古楼!A:A,0))</f>
        <v>100</v>
      </c>
      <c r="G179" s="58">
        <f>INDEX(怪物基础属性模板!B:B,MATCH(芦花古楼怪物!$F179,怪物基础属性模板!$A:$A,0))*IFERROR(INDEX(怪物属性参数!R:R,MATCH(芦花古楼怪物!E179,怪物属性参数!Q:Q,0)),1)</f>
        <v>4138</v>
      </c>
      <c r="H179" s="58">
        <f>INDEX(怪物基础属性模板!C:C,MATCH(芦花古楼怪物!$F179,怪物基础属性模板!$A:$A,0))*IFERROR(INDEX(怪物属性参数!R:R,MATCH(芦花古楼怪物!E179,怪物属性参数!R:R,0)),1)</f>
        <v>1975</v>
      </c>
      <c r="I179" s="58">
        <f>INDEX(怪物基础属性模板!D:D,MATCH(芦花古楼怪物!$F179,怪物基础属性模板!$A:$A,0))*IFERROR(INDEX(怪物属性参数!R:R,MATCH(芦花古楼怪物!E179,怪物属性参数!S:S,0)),1)</f>
        <v>21590</v>
      </c>
      <c r="J179" s="58">
        <v>0</v>
      </c>
      <c r="K179" s="58">
        <v>0</v>
      </c>
      <c r="L179" s="58">
        <v>0</v>
      </c>
      <c r="M179" s="58">
        <v>0</v>
      </c>
      <c r="N179" s="58">
        <v>300</v>
      </c>
      <c r="O179" s="58">
        <v>0</v>
      </c>
      <c r="P179" s="58">
        <v>0</v>
      </c>
      <c r="Q179" s="58" t="str">
        <f>IFERROR(INDEX(怪物属性参数!AD:AD,MATCH(芦花古楼怪物!E179,怪物属性参数!Q:Q,0)),"1303015")</f>
        <v>1303015</v>
      </c>
      <c r="R179" s="15"/>
      <c r="S179" s="58" t="str">
        <f t="shared" si="8"/>
        <v>0</v>
      </c>
      <c r="T179" s="58" t="str">
        <f>IFERROR(INDEX(怪物属性参数!AA:AA,MATCH(芦花古楼怪物!E179,怪物属性参数!Q:Q,0)),"")</f>
        <v/>
      </c>
      <c r="U179" s="58" t="str">
        <f>IFERROR(INDEX(怪物属性参数!AB:AB,MATCH(芦花古楼怪物!E179,怪物属性参数!Q:Q,0)),"999")</f>
        <v>999</v>
      </c>
      <c r="V179" s="58" t="str">
        <f>IFERROR(INDEX(怪物属性参数!AC:AC,MATCH(芦花古楼怪物!E179,怪物属性参数!Q:Q,0)),"")</f>
        <v/>
      </c>
      <c r="W179" s="58" t="str">
        <f t="shared" si="9"/>
        <v>于禁</v>
      </c>
    </row>
    <row r="180" spans="1:23" ht="16.5" x14ac:dyDescent="0.2">
      <c r="A180" s="58">
        <f t="shared" si="10"/>
        <v>20177</v>
      </c>
      <c r="B180" s="58">
        <v>1</v>
      </c>
      <c r="C180" s="58">
        <f t="shared" si="11"/>
        <v>30</v>
      </c>
      <c r="D180" s="58" t="s">
        <v>40</v>
      </c>
      <c r="E180" s="58" t="str">
        <f>HLOOKUP(D180,芦花古楼!$G:$L,MATCH(B180&amp;C180,芦花古楼!$A:$A,0),FALSE)</f>
        <v>伏尸将军</v>
      </c>
      <c r="F180" s="58">
        <f>INDEX(芦花古楼!D:D,MATCH(芦花古楼怪物!B180&amp;芦花古楼怪物!C180,芦花古楼!A:A,0))</f>
        <v>100</v>
      </c>
      <c r="G180" s="58">
        <f>INDEX(怪物基础属性模板!B:B,MATCH(芦花古楼怪物!$F180,怪物基础属性模板!$A:$A,0))*IFERROR(INDEX(怪物属性参数!R:R,MATCH(芦花古楼怪物!E180,怪物属性参数!Q:Q,0)),1)</f>
        <v>4138</v>
      </c>
      <c r="H180" s="58">
        <f>INDEX(怪物基础属性模板!C:C,MATCH(芦花古楼怪物!$F180,怪物基础属性模板!$A:$A,0))*IFERROR(INDEX(怪物属性参数!R:R,MATCH(芦花古楼怪物!E180,怪物属性参数!R:R,0)),1)</f>
        <v>1975</v>
      </c>
      <c r="I180" s="58">
        <f>INDEX(怪物基础属性模板!D:D,MATCH(芦花古楼怪物!$F180,怪物基础属性模板!$A:$A,0))*IFERROR(INDEX(怪物属性参数!R:R,MATCH(芦花古楼怪物!E180,怪物属性参数!S:S,0)),1)</f>
        <v>21590</v>
      </c>
      <c r="J180" s="58">
        <v>0</v>
      </c>
      <c r="K180" s="58">
        <v>0</v>
      </c>
      <c r="L180" s="58">
        <v>0</v>
      </c>
      <c r="M180" s="58">
        <v>0</v>
      </c>
      <c r="N180" s="58">
        <v>300</v>
      </c>
      <c r="O180" s="58">
        <v>0</v>
      </c>
      <c r="P180" s="58">
        <v>0</v>
      </c>
      <c r="Q180" s="58" t="str">
        <f>IFERROR(INDEX(怪物属性参数!AD:AD,MATCH(芦花古楼怪物!E180,怪物属性参数!Q:Q,0)),"1303015")</f>
        <v>1801008#1802008</v>
      </c>
      <c r="R180" s="15"/>
      <c r="S180" s="58" t="str">
        <f t="shared" si="8"/>
        <v>0</v>
      </c>
      <c r="T180" s="58">
        <f>IFERROR(INDEX(怪物属性参数!AA:AA,MATCH(芦花古楼怪物!E180,怪物属性参数!Q:Q,0)),"")</f>
        <v>1</v>
      </c>
      <c r="U180" s="58">
        <f>IFERROR(INDEX(怪物属性参数!AB:AB,MATCH(芦花古楼怪物!E180,怪物属性参数!Q:Q,0)),"999")</f>
        <v>999</v>
      </c>
      <c r="V180" s="58">
        <f>IFERROR(INDEX(怪物属性参数!AC:AC,MATCH(芦花古楼怪物!E180,怪物属性参数!Q:Q,0)),"")</f>
        <v>1</v>
      </c>
      <c r="W180" s="58" t="str">
        <f t="shared" si="9"/>
        <v>伏尸将军</v>
      </c>
    </row>
    <row r="181" spans="1:23" ht="16.5" x14ac:dyDescent="0.2">
      <c r="A181" s="58">
        <f t="shared" si="10"/>
        <v>20178</v>
      </c>
      <c r="B181" s="58">
        <v>1</v>
      </c>
      <c r="C181" s="58">
        <f t="shared" si="11"/>
        <v>30</v>
      </c>
      <c r="D181" s="58" t="s">
        <v>37</v>
      </c>
      <c r="E181" s="58" t="str">
        <f>HLOOKUP(D181,芦花古楼!$G:$L,MATCH(B181&amp;C181,芦花古楼!$A:$A,0),FALSE)</f>
        <v/>
      </c>
      <c r="F181" s="58">
        <f>INDEX(芦花古楼!D:D,MATCH(芦花古楼怪物!B181&amp;芦花古楼怪物!C181,芦花古楼!A:A,0))</f>
        <v>100</v>
      </c>
      <c r="G181" s="58">
        <f>INDEX(怪物基础属性模板!B:B,MATCH(芦花古楼怪物!$F181,怪物基础属性模板!$A:$A,0))*IFERROR(INDEX(怪物属性参数!R:R,MATCH(芦花古楼怪物!E181,怪物属性参数!Q:Q,0)),1)</f>
        <v>4138</v>
      </c>
      <c r="H181" s="58">
        <f>INDEX(怪物基础属性模板!C:C,MATCH(芦花古楼怪物!$F181,怪物基础属性模板!$A:$A,0))*IFERROR(INDEX(怪物属性参数!R:R,MATCH(芦花古楼怪物!E181,怪物属性参数!R:R,0)),1)</f>
        <v>1975</v>
      </c>
      <c r="I181" s="58">
        <f>INDEX(怪物基础属性模板!D:D,MATCH(芦花古楼怪物!$F181,怪物基础属性模板!$A:$A,0))*IFERROR(INDEX(怪物属性参数!R:R,MATCH(芦花古楼怪物!E181,怪物属性参数!S:S,0)),1)</f>
        <v>21590</v>
      </c>
      <c r="J181" s="58">
        <v>0</v>
      </c>
      <c r="K181" s="58">
        <v>0</v>
      </c>
      <c r="L181" s="58">
        <v>0</v>
      </c>
      <c r="M181" s="58">
        <v>0</v>
      </c>
      <c r="N181" s="58">
        <v>300</v>
      </c>
      <c r="O181" s="58">
        <v>0</v>
      </c>
      <c r="P181" s="58">
        <v>0</v>
      </c>
      <c r="Q181" s="58" t="str">
        <f>IFERROR(INDEX(怪物属性参数!AD:AD,MATCH(芦花古楼怪物!E181,怪物属性参数!Q:Q,0)),"1303015")</f>
        <v>1303015</v>
      </c>
      <c r="R181" s="15"/>
      <c r="S181" s="58" t="str">
        <f t="shared" si="8"/>
        <v>0</v>
      </c>
      <c r="T181" s="58" t="str">
        <f>IFERROR(INDEX(怪物属性参数!AA:AA,MATCH(芦花古楼怪物!E181,怪物属性参数!Q:Q,0)),"")</f>
        <v/>
      </c>
      <c r="U181" s="58" t="str">
        <f>IFERROR(INDEX(怪物属性参数!AB:AB,MATCH(芦花古楼怪物!E181,怪物属性参数!Q:Q,0)),"999")</f>
        <v>999</v>
      </c>
      <c r="V181" s="58" t="str">
        <f>IFERROR(INDEX(怪物属性参数!AC:AC,MATCH(芦花古楼怪物!E181,怪物属性参数!Q:Q,0)),"")</f>
        <v/>
      </c>
      <c r="W181" s="58" t="str">
        <f t="shared" si="9"/>
        <v>于禁</v>
      </c>
    </row>
    <row r="182" spans="1:23" ht="16.5" x14ac:dyDescent="0.2">
      <c r="A182" s="58">
        <f t="shared" si="10"/>
        <v>20179</v>
      </c>
      <c r="B182" s="58">
        <v>1</v>
      </c>
      <c r="C182" s="58">
        <f t="shared" si="11"/>
        <v>30</v>
      </c>
      <c r="D182" s="58" t="s">
        <v>41</v>
      </c>
      <c r="E182" s="58" t="str">
        <f>HLOOKUP(D182,芦花古楼!$G:$L,MATCH(B182&amp;C182,芦花古楼!$A:$A,0),FALSE)</f>
        <v>砍刀鬼兵</v>
      </c>
      <c r="F182" s="58">
        <f>INDEX(芦花古楼!D:D,MATCH(芦花古楼怪物!B182&amp;芦花古楼怪物!C182,芦花古楼!A:A,0))</f>
        <v>100</v>
      </c>
      <c r="G182" s="58">
        <f>INDEX(怪物基础属性模板!B:B,MATCH(芦花古楼怪物!$F182,怪物基础属性模板!$A:$A,0))*IFERROR(INDEX(怪物属性参数!R:R,MATCH(芦花古楼怪物!E182,怪物属性参数!Q:Q,0)),1)</f>
        <v>4138</v>
      </c>
      <c r="H182" s="58">
        <f>INDEX(怪物基础属性模板!C:C,MATCH(芦花古楼怪物!$F182,怪物基础属性模板!$A:$A,0))*IFERROR(INDEX(怪物属性参数!R:R,MATCH(芦花古楼怪物!E182,怪物属性参数!R:R,0)),1)</f>
        <v>1975</v>
      </c>
      <c r="I182" s="58">
        <f>INDEX(怪物基础属性模板!D:D,MATCH(芦花古楼怪物!$F182,怪物基础属性模板!$A:$A,0))*IFERROR(INDEX(怪物属性参数!R:R,MATCH(芦花古楼怪物!E182,怪物属性参数!S:S,0)),1)</f>
        <v>21590</v>
      </c>
      <c r="J182" s="58">
        <v>0</v>
      </c>
      <c r="K182" s="58">
        <v>0</v>
      </c>
      <c r="L182" s="58">
        <v>0</v>
      </c>
      <c r="M182" s="58">
        <v>0</v>
      </c>
      <c r="N182" s="58">
        <v>300</v>
      </c>
      <c r="O182" s="58">
        <v>0</v>
      </c>
      <c r="P182" s="58">
        <v>0</v>
      </c>
      <c r="Q182" s="58">
        <f>IFERROR(INDEX(怪物属性参数!AD:AD,MATCH(芦花古楼怪物!E182,怪物属性参数!Q:Q,0)),"1303015")</f>
        <v>1801001</v>
      </c>
      <c r="R182" s="15"/>
      <c r="S182" s="58" t="str">
        <f t="shared" si="8"/>
        <v>0</v>
      </c>
      <c r="T182" s="58">
        <f>IFERROR(INDEX(怪物属性参数!AA:AA,MATCH(芦花古楼怪物!E182,怪物属性参数!Q:Q,0)),"")</f>
        <v>1</v>
      </c>
      <c r="U182" s="58">
        <f>IFERROR(INDEX(怪物属性参数!AB:AB,MATCH(芦花古楼怪物!E182,怪物属性参数!Q:Q,0)),"999")</f>
        <v>999</v>
      </c>
      <c r="V182" s="58">
        <f>IFERROR(INDEX(怪物属性参数!AC:AC,MATCH(芦花古楼怪物!E182,怪物属性参数!Q:Q,0)),"")</f>
        <v>1</v>
      </c>
      <c r="W182" s="58" t="str">
        <f t="shared" si="9"/>
        <v>砍刀鬼兵</v>
      </c>
    </row>
    <row r="183" spans="1:23" ht="16.5" x14ac:dyDescent="0.2">
      <c r="A183" s="58">
        <f t="shared" si="10"/>
        <v>20180</v>
      </c>
      <c r="B183" s="58">
        <v>1</v>
      </c>
      <c r="C183" s="58">
        <f t="shared" si="11"/>
        <v>30</v>
      </c>
      <c r="D183" s="58" t="s">
        <v>38</v>
      </c>
      <c r="E183" s="58" t="str">
        <f>HLOOKUP(D183,芦花古楼!$G:$L,MATCH(B183&amp;C183,芦花古楼!$A:$A,0),FALSE)</f>
        <v/>
      </c>
      <c r="F183" s="58">
        <f>INDEX(芦花古楼!D:D,MATCH(芦花古楼怪物!B183&amp;芦花古楼怪物!C183,芦花古楼!A:A,0))</f>
        <v>100</v>
      </c>
      <c r="G183" s="58">
        <f>INDEX(怪物基础属性模板!B:B,MATCH(芦花古楼怪物!$F183,怪物基础属性模板!$A:$A,0))*IFERROR(INDEX(怪物属性参数!R:R,MATCH(芦花古楼怪物!E183,怪物属性参数!Q:Q,0)),1)</f>
        <v>4138</v>
      </c>
      <c r="H183" s="58">
        <f>INDEX(怪物基础属性模板!C:C,MATCH(芦花古楼怪物!$F183,怪物基础属性模板!$A:$A,0))*IFERROR(INDEX(怪物属性参数!R:R,MATCH(芦花古楼怪物!E183,怪物属性参数!R:R,0)),1)</f>
        <v>1975</v>
      </c>
      <c r="I183" s="58">
        <f>INDEX(怪物基础属性模板!D:D,MATCH(芦花古楼怪物!$F183,怪物基础属性模板!$A:$A,0))*IFERROR(INDEX(怪物属性参数!R:R,MATCH(芦花古楼怪物!E183,怪物属性参数!S:S,0)),1)</f>
        <v>21590</v>
      </c>
      <c r="J183" s="58">
        <v>0</v>
      </c>
      <c r="K183" s="58">
        <v>0</v>
      </c>
      <c r="L183" s="58">
        <v>0</v>
      </c>
      <c r="M183" s="58">
        <v>0</v>
      </c>
      <c r="N183" s="58">
        <v>300</v>
      </c>
      <c r="O183" s="58">
        <v>0</v>
      </c>
      <c r="P183" s="58">
        <v>0</v>
      </c>
      <c r="Q183" s="58" t="str">
        <f>IFERROR(INDEX(怪物属性参数!AD:AD,MATCH(芦花古楼怪物!E183,怪物属性参数!Q:Q,0)),"1303015")</f>
        <v>1303015</v>
      </c>
      <c r="R183" s="15"/>
      <c r="S183" s="58" t="str">
        <f t="shared" si="8"/>
        <v>0</v>
      </c>
      <c r="T183" s="58" t="str">
        <f>IFERROR(INDEX(怪物属性参数!AA:AA,MATCH(芦花古楼怪物!E183,怪物属性参数!Q:Q,0)),"")</f>
        <v/>
      </c>
      <c r="U183" s="58" t="str">
        <f>IFERROR(INDEX(怪物属性参数!AB:AB,MATCH(芦花古楼怪物!E183,怪物属性参数!Q:Q,0)),"999")</f>
        <v>999</v>
      </c>
      <c r="V183" s="58" t="str">
        <f>IFERROR(INDEX(怪物属性参数!AC:AC,MATCH(芦花古楼怪物!E183,怪物属性参数!Q:Q,0)),"")</f>
        <v/>
      </c>
      <c r="W183" s="58" t="str">
        <f t="shared" si="9"/>
        <v>于禁</v>
      </c>
    </row>
    <row r="184" spans="1:23" ht="16.5" x14ac:dyDescent="0.2">
      <c r="A184" s="58">
        <f t="shared" si="10"/>
        <v>20181</v>
      </c>
      <c r="B184" s="58">
        <v>2</v>
      </c>
      <c r="C184" s="58">
        <v>1</v>
      </c>
      <c r="D184" s="58" t="s">
        <v>39</v>
      </c>
      <c r="E184" s="58" t="str">
        <f>HLOOKUP(D184,芦花古楼!$G:$L,MATCH(B184&amp;C184,芦花古楼!$A:$A,0),FALSE)</f>
        <v>盖文</v>
      </c>
      <c r="F184" s="58">
        <f>INDEX(芦花古楼!D:D,MATCH(芦花古楼怪物!B184&amp;芦花古楼怪物!C184,芦花古楼!A:A,0))</f>
        <v>3</v>
      </c>
      <c r="G184" s="58">
        <f>INDEX(怪物基础属性模板!B:B,MATCH(芦花古楼怪物!$F184,怪物基础属性模板!$A:$A,0))*IFERROR(INDEX(怪物属性参数!R:R,MATCH(芦花古楼怪物!E184,怪物属性参数!Q:Q,0)),1)</f>
        <v>50</v>
      </c>
      <c r="H184" s="58">
        <f>INDEX(怪物基础属性模板!C:C,MATCH(芦花古楼怪物!$F184,怪物基础属性模板!$A:$A,0))*IFERROR(INDEX(怪物属性参数!R:R,MATCH(芦花古楼怪物!E184,怪物属性参数!R:R,0)),1)</f>
        <v>15</v>
      </c>
      <c r="I184" s="58">
        <f>INDEX(怪物基础属性模板!D:D,MATCH(芦花古楼怪物!$F184,怪物基础属性模板!$A:$A,0))*IFERROR(INDEX(怪物属性参数!R:R,MATCH(芦花古楼怪物!E184,怪物属性参数!S:S,0)),1)</f>
        <v>350</v>
      </c>
      <c r="J184" s="58">
        <v>0</v>
      </c>
      <c r="K184" s="58">
        <v>0</v>
      </c>
      <c r="L184" s="58">
        <v>0</v>
      </c>
      <c r="M184" s="58">
        <v>0</v>
      </c>
      <c r="N184" s="58">
        <v>300</v>
      </c>
      <c r="O184" s="58">
        <v>0</v>
      </c>
      <c r="P184" s="58">
        <v>0</v>
      </c>
      <c r="Q184" s="58" t="str">
        <f>IFERROR(INDEX(怪物属性参数!AD:AD,MATCH(芦花古楼怪物!E184,怪物属性参数!Q:Q,0)),"1303015")</f>
        <v>1301010#1302010</v>
      </c>
      <c r="R184" s="15"/>
      <c r="S184" s="58">
        <f t="shared" si="8"/>
        <v>20182</v>
      </c>
      <c r="T184" s="58">
        <f>IFERROR(INDEX(怪物属性参数!AA:AA,MATCH(芦花古楼怪物!E184,怪物属性参数!Q:Q,0)),"")</f>
        <v>0</v>
      </c>
      <c r="U184" s="58">
        <f>IFERROR(INDEX(怪物属性参数!AB:AB,MATCH(芦花古楼怪物!E184,怪物属性参数!Q:Q,0)),"999")</f>
        <v>999</v>
      </c>
      <c r="V184" s="58">
        <f>IFERROR(INDEX(怪物属性参数!AC:AC,MATCH(芦花古楼怪物!E184,怪物属性参数!Q:Q,0)),"")</f>
        <v>0</v>
      </c>
      <c r="W184" s="58" t="str">
        <f t="shared" si="9"/>
        <v>盖文</v>
      </c>
    </row>
    <row r="185" spans="1:23" ht="16.5" x14ac:dyDescent="0.2">
      <c r="A185" s="58">
        <f t="shared" si="10"/>
        <v>20182</v>
      </c>
      <c r="B185" s="58">
        <v>2</v>
      </c>
      <c r="C185" s="58">
        <v>1</v>
      </c>
      <c r="D185" s="58" t="s">
        <v>36</v>
      </c>
      <c r="E185" s="58" t="str">
        <f>HLOOKUP(D185,芦花古楼!$G:$L,MATCH(B185&amp;C185,芦花古楼!$A:$A,0),FALSE)</f>
        <v>西方龙</v>
      </c>
      <c r="F185" s="58">
        <f>INDEX(芦花古楼!D:D,MATCH(芦花古楼怪物!B185&amp;芦花古楼怪物!C185,芦花古楼!A:A,0))</f>
        <v>3</v>
      </c>
      <c r="G185" s="58">
        <f>INDEX(怪物基础属性模板!B:B,MATCH(芦花古楼怪物!$F185,怪物基础属性模板!$A:$A,0))*IFERROR(INDEX(怪物属性参数!R:R,MATCH(芦花古楼怪物!E185,怪物属性参数!Q:Q,0)),1)</f>
        <v>50</v>
      </c>
      <c r="H185" s="58">
        <f>INDEX(怪物基础属性模板!C:C,MATCH(芦花古楼怪物!$F185,怪物基础属性模板!$A:$A,0))*IFERROR(INDEX(怪物属性参数!R:R,MATCH(芦花古楼怪物!E185,怪物属性参数!R:R,0)),1)</f>
        <v>15</v>
      </c>
      <c r="I185" s="58">
        <f>INDEX(怪物基础属性模板!D:D,MATCH(芦花古楼怪物!$F185,怪物基础属性模板!$A:$A,0))*IFERROR(INDEX(怪物属性参数!R:R,MATCH(芦花古楼怪物!E185,怪物属性参数!S:S,0)),1)</f>
        <v>350</v>
      </c>
      <c r="J185" s="58">
        <v>0</v>
      </c>
      <c r="K185" s="58">
        <v>0</v>
      </c>
      <c r="L185" s="58">
        <v>0</v>
      </c>
      <c r="M185" s="58">
        <v>0</v>
      </c>
      <c r="N185" s="58">
        <v>300</v>
      </c>
      <c r="O185" s="58">
        <v>0</v>
      </c>
      <c r="P185" s="58">
        <v>0</v>
      </c>
      <c r="Q185" s="58">
        <f>IFERROR(INDEX(怪物属性参数!AD:AD,MATCH(芦花古楼怪物!E185,怪物属性参数!Q:Q,0)),"1303015")</f>
        <v>1303016</v>
      </c>
      <c r="R185" s="15"/>
      <c r="S185" s="58" t="str">
        <f t="shared" si="8"/>
        <v>0</v>
      </c>
      <c r="T185" s="58">
        <f>IFERROR(INDEX(怪物属性参数!AA:AA,MATCH(芦花古楼怪物!E185,怪物属性参数!Q:Q,0)),"")</f>
        <v>4</v>
      </c>
      <c r="U185" s="58">
        <f>IFERROR(INDEX(怪物属性参数!AB:AB,MATCH(芦花古楼怪物!E185,怪物属性参数!Q:Q,0)),"999")</f>
        <v>999</v>
      </c>
      <c r="V185" s="58">
        <f>IFERROR(INDEX(怪物属性参数!AC:AC,MATCH(芦花古楼怪物!E185,怪物属性参数!Q:Q,0)),"")</f>
        <v>2</v>
      </c>
      <c r="W185" s="58" t="str">
        <f t="shared" si="9"/>
        <v>西方龙</v>
      </c>
    </row>
    <row r="186" spans="1:23" ht="16.5" x14ac:dyDescent="0.2">
      <c r="A186" s="58">
        <f t="shared" si="10"/>
        <v>20183</v>
      </c>
      <c r="B186" s="58">
        <v>2</v>
      </c>
      <c r="C186" s="58">
        <v>1</v>
      </c>
      <c r="D186" s="58" t="s">
        <v>40</v>
      </c>
      <c r="E186" s="58" t="str">
        <f>HLOOKUP(D186,芦花古楼!$G:$L,MATCH(B186&amp;C186,芦花古楼!$A:$A,0),FALSE)</f>
        <v>刘羽禅</v>
      </c>
      <c r="F186" s="58">
        <f>INDEX(芦花古楼!D:D,MATCH(芦花古楼怪物!B186&amp;芦花古楼怪物!C186,芦花古楼!A:A,0))</f>
        <v>3</v>
      </c>
      <c r="G186" s="58">
        <f>INDEX(怪物基础属性模板!B:B,MATCH(芦花古楼怪物!$F186,怪物基础属性模板!$A:$A,0))*IFERROR(INDEX(怪物属性参数!R:R,MATCH(芦花古楼怪物!E186,怪物属性参数!Q:Q,0)),1)</f>
        <v>50</v>
      </c>
      <c r="H186" s="58">
        <f>INDEX(怪物基础属性模板!C:C,MATCH(芦花古楼怪物!$F186,怪物基础属性模板!$A:$A,0))*IFERROR(INDEX(怪物属性参数!R:R,MATCH(芦花古楼怪物!E186,怪物属性参数!R:R,0)),1)</f>
        <v>15</v>
      </c>
      <c r="I186" s="58">
        <f>INDEX(怪物基础属性模板!D:D,MATCH(芦花古楼怪物!$F186,怪物基础属性模板!$A:$A,0))*IFERROR(INDEX(怪物属性参数!R:R,MATCH(芦花古楼怪物!E186,怪物属性参数!S:S,0)),1)</f>
        <v>350</v>
      </c>
      <c r="J186" s="58">
        <v>0</v>
      </c>
      <c r="K186" s="58">
        <v>0</v>
      </c>
      <c r="L186" s="58">
        <v>0</v>
      </c>
      <c r="M186" s="58">
        <v>0</v>
      </c>
      <c r="N186" s="58">
        <v>300</v>
      </c>
      <c r="O186" s="58">
        <v>0</v>
      </c>
      <c r="P186" s="58">
        <v>0</v>
      </c>
      <c r="Q186" s="58" t="str">
        <f>IFERROR(INDEX(怪物属性参数!AD:AD,MATCH(芦花古楼怪物!E186,怪物属性参数!Q:Q,0)),"1303015")</f>
        <v>1301005#1302005</v>
      </c>
      <c r="R186" s="15"/>
      <c r="S186" s="58">
        <f t="shared" si="8"/>
        <v>20184</v>
      </c>
      <c r="T186" s="58">
        <f>IFERROR(INDEX(怪物属性参数!AA:AA,MATCH(芦花古楼怪物!E186,怪物属性参数!Q:Q,0)),"")</f>
        <v>0</v>
      </c>
      <c r="U186" s="58">
        <f>IFERROR(INDEX(怪物属性参数!AB:AB,MATCH(芦花古楼怪物!E186,怪物属性参数!Q:Q,0)),"999")</f>
        <v>999</v>
      </c>
      <c r="V186" s="58">
        <f>IFERROR(INDEX(怪物属性参数!AC:AC,MATCH(芦花古楼怪物!E186,怪物属性参数!Q:Q,0)),"")</f>
        <v>0</v>
      </c>
      <c r="W186" s="58" t="str">
        <f t="shared" si="9"/>
        <v>刘羽禅</v>
      </c>
    </row>
    <row r="187" spans="1:23" ht="16.5" x14ac:dyDescent="0.2">
      <c r="A187" s="58">
        <f t="shared" si="10"/>
        <v>20184</v>
      </c>
      <c r="B187" s="58">
        <v>2</v>
      </c>
      <c r="C187" s="58">
        <v>1</v>
      </c>
      <c r="D187" s="58" t="s">
        <v>37</v>
      </c>
      <c r="E187" s="58" t="str">
        <f>HLOOKUP(D187,芦花古楼!$G:$L,MATCH(B187&amp;C187,芦花古楼!$A:$A,0),FALSE)</f>
        <v>张飞</v>
      </c>
      <c r="F187" s="58">
        <f>INDEX(芦花古楼!D:D,MATCH(芦花古楼怪物!B187&amp;芦花古楼怪物!C187,芦花古楼!A:A,0))</f>
        <v>3</v>
      </c>
      <c r="G187" s="58">
        <f>INDEX(怪物基础属性模板!B:B,MATCH(芦花古楼怪物!$F187,怪物基础属性模板!$A:$A,0))*IFERROR(INDEX(怪物属性参数!R:R,MATCH(芦花古楼怪物!E187,怪物属性参数!Q:Q,0)),1)</f>
        <v>50</v>
      </c>
      <c r="H187" s="58">
        <f>INDEX(怪物基础属性模板!C:C,MATCH(芦花古楼怪物!$F187,怪物基础属性模板!$A:$A,0))*IFERROR(INDEX(怪物属性参数!R:R,MATCH(芦花古楼怪物!E187,怪物属性参数!R:R,0)),1)</f>
        <v>15</v>
      </c>
      <c r="I187" s="58">
        <f>INDEX(怪物基础属性模板!D:D,MATCH(芦花古楼怪物!$F187,怪物基础属性模板!$A:$A,0))*IFERROR(INDEX(怪物属性参数!R:R,MATCH(芦花古楼怪物!E187,怪物属性参数!S:S,0)),1)</f>
        <v>350</v>
      </c>
      <c r="J187" s="58">
        <v>0</v>
      </c>
      <c r="K187" s="58">
        <v>0</v>
      </c>
      <c r="L187" s="58">
        <v>0</v>
      </c>
      <c r="M187" s="58">
        <v>0</v>
      </c>
      <c r="N187" s="58">
        <v>300</v>
      </c>
      <c r="O187" s="58">
        <v>0</v>
      </c>
      <c r="P187" s="58">
        <v>0</v>
      </c>
      <c r="Q187" s="58">
        <f>IFERROR(INDEX(怪物属性参数!AD:AD,MATCH(芦花古楼怪物!E187,怪物属性参数!Q:Q,0)),"1303015")</f>
        <v>1303011</v>
      </c>
      <c r="R187" s="15"/>
      <c r="S187" s="58" t="str">
        <f t="shared" si="8"/>
        <v>0</v>
      </c>
      <c r="T187" s="58">
        <f>IFERROR(INDEX(怪物属性参数!AA:AA,MATCH(芦花古楼怪物!E187,怪物属性参数!Q:Q,0)),"")</f>
        <v>4</v>
      </c>
      <c r="U187" s="58">
        <f>IFERROR(INDEX(怪物属性参数!AB:AB,MATCH(芦花古楼怪物!E187,怪物属性参数!Q:Q,0)),"999")</f>
        <v>999</v>
      </c>
      <c r="V187" s="58">
        <f>IFERROR(INDEX(怪物属性参数!AC:AC,MATCH(芦花古楼怪物!E187,怪物属性参数!Q:Q,0)),"")</f>
        <v>2</v>
      </c>
      <c r="W187" s="58" t="str">
        <f t="shared" si="9"/>
        <v>张飞</v>
      </c>
    </row>
    <row r="188" spans="1:23" ht="16.5" x14ac:dyDescent="0.2">
      <c r="A188" s="58">
        <f t="shared" si="10"/>
        <v>20185</v>
      </c>
      <c r="B188" s="58">
        <v>2</v>
      </c>
      <c r="C188" s="58">
        <v>1</v>
      </c>
      <c r="D188" s="58" t="s">
        <v>41</v>
      </c>
      <c r="E188" s="58" t="str">
        <f>HLOOKUP(D188,芦花古楼!$G:$L,MATCH(B188&amp;C188,芦花古楼!$A:$A,0),FALSE)</f>
        <v>北落师门</v>
      </c>
      <c r="F188" s="58">
        <f>INDEX(芦花古楼!D:D,MATCH(芦花古楼怪物!B188&amp;芦花古楼怪物!C188,芦花古楼!A:A,0))</f>
        <v>3</v>
      </c>
      <c r="G188" s="58">
        <f>INDEX(怪物基础属性模板!B:B,MATCH(芦花古楼怪物!$F188,怪物基础属性模板!$A:$A,0))*IFERROR(INDEX(怪物属性参数!R:R,MATCH(芦花古楼怪物!E188,怪物属性参数!Q:Q,0)),1)</f>
        <v>50</v>
      </c>
      <c r="H188" s="58">
        <f>INDEX(怪物基础属性模板!C:C,MATCH(芦花古楼怪物!$F188,怪物基础属性模板!$A:$A,0))*IFERROR(INDEX(怪物属性参数!R:R,MATCH(芦花古楼怪物!E188,怪物属性参数!R:R,0)),1)</f>
        <v>15</v>
      </c>
      <c r="I188" s="58">
        <f>INDEX(怪物基础属性模板!D:D,MATCH(芦花古楼怪物!$F188,怪物基础属性模板!$A:$A,0))*IFERROR(INDEX(怪物属性参数!R:R,MATCH(芦花古楼怪物!E188,怪物属性参数!S:S,0)),1)</f>
        <v>350</v>
      </c>
      <c r="J188" s="58">
        <v>0</v>
      </c>
      <c r="K188" s="58">
        <v>0</v>
      </c>
      <c r="L188" s="58">
        <v>0</v>
      </c>
      <c r="M188" s="58">
        <v>0</v>
      </c>
      <c r="N188" s="58">
        <v>300</v>
      </c>
      <c r="O188" s="58">
        <v>0</v>
      </c>
      <c r="P188" s="58">
        <v>0</v>
      </c>
      <c r="Q188" s="58" t="str">
        <f>IFERROR(INDEX(怪物属性参数!AD:AD,MATCH(芦花古楼怪物!E188,怪物属性参数!Q:Q,0)),"1303015")</f>
        <v>1301009#1302009</v>
      </c>
      <c r="R188" s="15"/>
      <c r="S188" s="58">
        <f t="shared" si="8"/>
        <v>20186</v>
      </c>
      <c r="T188" s="58">
        <f>IFERROR(INDEX(怪物属性参数!AA:AA,MATCH(芦花古楼怪物!E188,怪物属性参数!Q:Q,0)),"")</f>
        <v>0</v>
      </c>
      <c r="U188" s="58">
        <f>IFERROR(INDEX(怪物属性参数!AB:AB,MATCH(芦花古楼怪物!E188,怪物属性参数!Q:Q,0)),"999")</f>
        <v>999</v>
      </c>
      <c r="V188" s="58">
        <f>IFERROR(INDEX(怪物属性参数!AC:AC,MATCH(芦花古楼怪物!E188,怪物属性参数!Q:Q,0)),"")</f>
        <v>0</v>
      </c>
      <c r="W188" s="58" t="str">
        <f t="shared" si="9"/>
        <v>北落师门</v>
      </c>
    </row>
    <row r="189" spans="1:23" ht="16.5" x14ac:dyDescent="0.2">
      <c r="A189" s="58">
        <f t="shared" si="10"/>
        <v>20186</v>
      </c>
      <c r="B189" s="58">
        <v>2</v>
      </c>
      <c r="C189" s="58">
        <v>1</v>
      </c>
      <c r="D189" s="58" t="s">
        <v>38</v>
      </c>
      <c r="E189" s="58" t="str">
        <f>HLOOKUP(D189,芦花古楼!$G:$L,MATCH(B189&amp;C189,芦花古楼!$A:$A,0),FALSE)</f>
        <v>石灵明</v>
      </c>
      <c r="F189" s="58">
        <f>INDEX(芦花古楼!D:D,MATCH(芦花古楼怪物!B189&amp;芦花古楼怪物!C189,芦花古楼!A:A,0))</f>
        <v>3</v>
      </c>
      <c r="G189" s="58">
        <f>INDEX(怪物基础属性模板!B:B,MATCH(芦花古楼怪物!$F189,怪物基础属性模板!$A:$A,0))*IFERROR(INDEX(怪物属性参数!R:R,MATCH(芦花古楼怪物!E189,怪物属性参数!Q:Q,0)),1)</f>
        <v>50</v>
      </c>
      <c r="H189" s="58">
        <f>INDEX(怪物基础属性模板!C:C,MATCH(芦花古楼怪物!$F189,怪物基础属性模板!$A:$A,0))*IFERROR(INDEX(怪物属性参数!R:R,MATCH(芦花古楼怪物!E189,怪物属性参数!R:R,0)),1)</f>
        <v>15</v>
      </c>
      <c r="I189" s="58">
        <f>INDEX(怪物基础属性模板!D:D,MATCH(芦花古楼怪物!$F189,怪物基础属性模板!$A:$A,0))*IFERROR(INDEX(怪物属性参数!R:R,MATCH(芦花古楼怪物!E189,怪物属性参数!S:S,0)),1)</f>
        <v>350</v>
      </c>
      <c r="J189" s="58">
        <v>0</v>
      </c>
      <c r="K189" s="58">
        <v>0</v>
      </c>
      <c r="L189" s="58">
        <v>0</v>
      </c>
      <c r="M189" s="58">
        <v>0</v>
      </c>
      <c r="N189" s="58">
        <v>300</v>
      </c>
      <c r="O189" s="58">
        <v>0</v>
      </c>
      <c r="P189" s="58">
        <v>0</v>
      </c>
      <c r="Q189" s="58">
        <f>IFERROR(INDEX(怪物属性参数!AD:AD,MATCH(芦花古楼怪物!E189,怪物属性参数!Q:Q,0)),"1303015")</f>
        <v>1303014</v>
      </c>
      <c r="R189" s="15"/>
      <c r="S189" s="58" t="str">
        <f t="shared" si="8"/>
        <v>0</v>
      </c>
      <c r="T189" s="58">
        <f>IFERROR(INDEX(怪物属性参数!AA:AA,MATCH(芦花古楼怪物!E189,怪物属性参数!Q:Q,0)),"")</f>
        <v>4</v>
      </c>
      <c r="U189" s="58">
        <f>IFERROR(INDEX(怪物属性参数!AB:AB,MATCH(芦花古楼怪物!E189,怪物属性参数!Q:Q,0)),"999")</f>
        <v>999</v>
      </c>
      <c r="V189" s="58">
        <f>IFERROR(INDEX(怪物属性参数!AC:AC,MATCH(芦花古楼怪物!E189,怪物属性参数!Q:Q,0)),"")</f>
        <v>1</v>
      </c>
      <c r="W189" s="58" t="str">
        <f t="shared" si="9"/>
        <v>石灵明</v>
      </c>
    </row>
    <row r="190" spans="1:23" ht="16.5" x14ac:dyDescent="0.2">
      <c r="A190" s="58">
        <f t="shared" si="10"/>
        <v>20187</v>
      </c>
      <c r="B190" s="58">
        <v>2</v>
      </c>
      <c r="C190" s="58">
        <f>C184+1</f>
        <v>2</v>
      </c>
      <c r="D190" s="58" t="s">
        <v>39</v>
      </c>
      <c r="E190" s="58" t="str">
        <f>HLOOKUP(D190,芦花古楼!$G:$L,MATCH(B190&amp;C190,芦花古楼!$A:$A,0),FALSE)</f>
        <v>常服曹焱兵</v>
      </c>
      <c r="F190" s="58">
        <f>INDEX(芦花古楼!D:D,MATCH(芦花古楼怪物!B190&amp;芦花古楼怪物!C190,芦花古楼!A:A,0))</f>
        <v>4</v>
      </c>
      <c r="G190" s="58">
        <f>INDEX(怪物基础属性模板!B:B,MATCH(芦花古楼怪物!$F190,怪物基础属性模板!$A:$A,0))*IFERROR(INDEX(怪物属性参数!R:R,MATCH(芦花古楼怪物!E190,怪物属性参数!Q:Q,0)),1)</f>
        <v>60</v>
      </c>
      <c r="H190" s="58">
        <f>INDEX(怪物基础属性模板!C:C,MATCH(芦花古楼怪物!$F190,怪物基础属性模板!$A:$A,0))*IFERROR(INDEX(怪物属性参数!R:R,MATCH(芦花古楼怪物!E190,怪物属性参数!R:R,0)),1)</f>
        <v>20</v>
      </c>
      <c r="I190" s="58">
        <f>INDEX(怪物基础属性模板!D:D,MATCH(芦花古楼怪物!$F190,怪物基础属性模板!$A:$A,0))*IFERROR(INDEX(怪物属性参数!R:R,MATCH(芦花古楼怪物!E190,怪物属性参数!S:S,0)),1)</f>
        <v>400</v>
      </c>
      <c r="J190" s="58">
        <v>0</v>
      </c>
      <c r="K190" s="58">
        <v>0</v>
      </c>
      <c r="L190" s="58">
        <v>0</v>
      </c>
      <c r="M190" s="58">
        <v>0</v>
      </c>
      <c r="N190" s="58">
        <v>300</v>
      </c>
      <c r="O190" s="58">
        <v>0</v>
      </c>
      <c r="P190" s="58">
        <v>0</v>
      </c>
      <c r="Q190" s="58" t="str">
        <f>IFERROR(INDEX(怪物属性参数!AD:AD,MATCH(芦花古楼怪物!E190,怪物属性参数!Q:Q,0)),"1303015")</f>
        <v>1301001#1302001</v>
      </c>
      <c r="R190" s="15"/>
      <c r="S190" s="58">
        <f t="shared" si="8"/>
        <v>20188</v>
      </c>
      <c r="T190" s="58">
        <f>IFERROR(INDEX(怪物属性参数!AA:AA,MATCH(芦花古楼怪物!E190,怪物属性参数!Q:Q,0)),"")</f>
        <v>0</v>
      </c>
      <c r="U190" s="58">
        <f>IFERROR(INDEX(怪物属性参数!AB:AB,MATCH(芦花古楼怪物!E190,怪物属性参数!Q:Q,0)),"999")</f>
        <v>999</v>
      </c>
      <c r="V190" s="58">
        <f>IFERROR(INDEX(怪物属性参数!AC:AC,MATCH(芦花古楼怪物!E190,怪物属性参数!Q:Q,0)),"")</f>
        <v>0</v>
      </c>
      <c r="W190" s="58" t="str">
        <f t="shared" si="9"/>
        <v>常服曹焱兵</v>
      </c>
    </row>
    <row r="191" spans="1:23" ht="16.5" x14ac:dyDescent="0.2">
      <c r="A191" s="58">
        <f t="shared" si="10"/>
        <v>20188</v>
      </c>
      <c r="B191" s="58">
        <v>2</v>
      </c>
      <c r="C191" s="58">
        <f t="shared" ref="C191:C254" si="12">C185+1</f>
        <v>2</v>
      </c>
      <c r="D191" s="58" t="s">
        <v>36</v>
      </c>
      <c r="E191" s="58" t="str">
        <f>HLOOKUP(D191,芦花古楼!$G:$L,MATCH(B191&amp;C191,芦花古楼!$A:$A,0),FALSE)</f>
        <v>张郃</v>
      </c>
      <c r="F191" s="58">
        <f>INDEX(芦花古楼!D:D,MATCH(芦花古楼怪物!B191&amp;芦花古楼怪物!C191,芦花古楼!A:A,0))</f>
        <v>4</v>
      </c>
      <c r="G191" s="58">
        <f>INDEX(怪物基础属性模板!B:B,MATCH(芦花古楼怪物!$F191,怪物基础属性模板!$A:$A,0))*IFERROR(INDEX(怪物属性参数!R:R,MATCH(芦花古楼怪物!E191,怪物属性参数!Q:Q,0)),1)</f>
        <v>60</v>
      </c>
      <c r="H191" s="58">
        <f>INDEX(怪物基础属性模板!C:C,MATCH(芦花古楼怪物!$F191,怪物基础属性模板!$A:$A,0))*IFERROR(INDEX(怪物属性参数!R:R,MATCH(芦花古楼怪物!E191,怪物属性参数!R:R,0)),1)</f>
        <v>20</v>
      </c>
      <c r="I191" s="58">
        <f>INDEX(怪物基础属性模板!D:D,MATCH(芦花古楼怪物!$F191,怪物基础属性模板!$A:$A,0))*IFERROR(INDEX(怪物属性参数!R:R,MATCH(芦花古楼怪物!E191,怪物属性参数!S:S,0)),1)</f>
        <v>400</v>
      </c>
      <c r="J191" s="58">
        <v>0</v>
      </c>
      <c r="K191" s="58">
        <v>0</v>
      </c>
      <c r="L191" s="58">
        <v>0</v>
      </c>
      <c r="M191" s="58">
        <v>0</v>
      </c>
      <c r="N191" s="58">
        <v>300</v>
      </c>
      <c r="O191" s="58">
        <v>0</v>
      </c>
      <c r="P191" s="58">
        <v>0</v>
      </c>
      <c r="Q191" s="58">
        <f>IFERROR(INDEX(怪物属性参数!AD:AD,MATCH(芦花古楼怪物!E191,怪物属性参数!Q:Q,0)),"1303015")</f>
        <v>1303010</v>
      </c>
      <c r="R191" s="15"/>
      <c r="S191" s="58" t="str">
        <f t="shared" si="8"/>
        <v>0</v>
      </c>
      <c r="T191" s="58">
        <f>IFERROR(INDEX(怪物属性参数!AA:AA,MATCH(芦花古楼怪物!E191,怪物属性参数!Q:Q,0)),"")</f>
        <v>6</v>
      </c>
      <c r="U191" s="58">
        <f>IFERROR(INDEX(怪物属性参数!AB:AB,MATCH(芦花古楼怪物!E191,怪物属性参数!Q:Q,0)),"999")</f>
        <v>999</v>
      </c>
      <c r="V191" s="58">
        <f>IFERROR(INDEX(怪物属性参数!AC:AC,MATCH(芦花古楼怪物!E191,怪物属性参数!Q:Q,0)),"")</f>
        <v>3</v>
      </c>
      <c r="W191" s="58" t="str">
        <f t="shared" si="9"/>
        <v>张郃</v>
      </c>
    </row>
    <row r="192" spans="1:23" ht="16.5" x14ac:dyDescent="0.2">
      <c r="A192" s="58">
        <f t="shared" si="10"/>
        <v>20189</v>
      </c>
      <c r="B192" s="58">
        <v>2</v>
      </c>
      <c r="C192" s="58">
        <f t="shared" si="12"/>
        <v>2</v>
      </c>
      <c r="D192" s="58" t="s">
        <v>40</v>
      </c>
      <c r="E192" s="58" t="str">
        <f>HLOOKUP(D192,芦花古楼!$G:$L,MATCH(B192&amp;C192,芦花古楼!$A:$A,0),FALSE)</f>
        <v>战斗曹焱兵</v>
      </c>
      <c r="F192" s="58">
        <f>INDEX(芦花古楼!D:D,MATCH(芦花古楼怪物!B192&amp;芦花古楼怪物!C192,芦花古楼!A:A,0))</f>
        <v>4</v>
      </c>
      <c r="G192" s="58">
        <f>INDEX(怪物基础属性模板!B:B,MATCH(芦花古楼怪物!$F192,怪物基础属性模板!$A:$A,0))*IFERROR(INDEX(怪物属性参数!R:R,MATCH(芦花古楼怪物!E192,怪物属性参数!Q:Q,0)),1)</f>
        <v>60</v>
      </c>
      <c r="H192" s="58">
        <f>INDEX(怪物基础属性模板!C:C,MATCH(芦花古楼怪物!$F192,怪物基础属性模板!$A:$A,0))*IFERROR(INDEX(怪物属性参数!R:R,MATCH(芦花古楼怪物!E192,怪物属性参数!R:R,0)),1)</f>
        <v>20</v>
      </c>
      <c r="I192" s="58">
        <f>INDEX(怪物基础属性模板!D:D,MATCH(芦花古楼怪物!$F192,怪物基础属性模板!$A:$A,0))*IFERROR(INDEX(怪物属性参数!R:R,MATCH(芦花古楼怪物!E192,怪物属性参数!S:S,0)),1)</f>
        <v>400</v>
      </c>
      <c r="J192" s="58">
        <v>0</v>
      </c>
      <c r="K192" s="58">
        <v>0</v>
      </c>
      <c r="L192" s="58">
        <v>0</v>
      </c>
      <c r="M192" s="58">
        <v>0</v>
      </c>
      <c r="N192" s="58">
        <v>300</v>
      </c>
      <c r="O192" s="58">
        <v>0</v>
      </c>
      <c r="P192" s="58">
        <v>0</v>
      </c>
      <c r="Q192" s="58" t="str">
        <f>IFERROR(INDEX(怪物属性参数!AD:AD,MATCH(芦花古楼怪物!E192,怪物属性参数!Q:Q,0)),"1303015")</f>
        <v>1301007#1302007</v>
      </c>
      <c r="R192" s="15"/>
      <c r="S192" s="58">
        <f t="shared" si="8"/>
        <v>20190</v>
      </c>
      <c r="T192" s="58">
        <f>IFERROR(INDEX(怪物属性参数!AA:AA,MATCH(芦花古楼怪物!E192,怪物属性参数!Q:Q,0)),"")</f>
        <v>0</v>
      </c>
      <c r="U192" s="58">
        <f>IFERROR(INDEX(怪物属性参数!AB:AB,MATCH(芦花古楼怪物!E192,怪物属性参数!Q:Q,0)),"999")</f>
        <v>999</v>
      </c>
      <c r="V192" s="58">
        <f>IFERROR(INDEX(怪物属性参数!AC:AC,MATCH(芦花古楼怪物!E192,怪物属性参数!Q:Q,0)),"")</f>
        <v>0</v>
      </c>
      <c r="W192" s="58" t="str">
        <f t="shared" si="9"/>
        <v>战斗曹焱兵</v>
      </c>
    </row>
    <row r="193" spans="1:23" ht="16.5" x14ac:dyDescent="0.2">
      <c r="A193" s="58">
        <f t="shared" si="10"/>
        <v>20190</v>
      </c>
      <c r="B193" s="58">
        <v>2</v>
      </c>
      <c r="C193" s="58">
        <f t="shared" si="12"/>
        <v>2</v>
      </c>
      <c r="D193" s="58" t="s">
        <v>37</v>
      </c>
      <c r="E193" s="58" t="str">
        <f>HLOOKUP(D193,芦花古楼!$G:$L,MATCH(B193&amp;C193,芦花古楼!$A:$A,0),FALSE)</f>
        <v>徐晃</v>
      </c>
      <c r="F193" s="58">
        <f>INDEX(芦花古楼!D:D,MATCH(芦花古楼怪物!B193&amp;芦花古楼怪物!C193,芦花古楼!A:A,0))</f>
        <v>4</v>
      </c>
      <c r="G193" s="58">
        <f>INDEX(怪物基础属性模板!B:B,MATCH(芦花古楼怪物!$F193,怪物基础属性模板!$A:$A,0))*IFERROR(INDEX(怪物属性参数!R:R,MATCH(芦花古楼怪物!E193,怪物属性参数!Q:Q,0)),1)</f>
        <v>60</v>
      </c>
      <c r="H193" s="58">
        <f>INDEX(怪物基础属性模板!C:C,MATCH(芦花古楼怪物!$F193,怪物基础属性模板!$A:$A,0))*IFERROR(INDEX(怪物属性参数!R:R,MATCH(芦花古楼怪物!E193,怪物属性参数!R:R,0)),1)</f>
        <v>20</v>
      </c>
      <c r="I193" s="58">
        <f>INDEX(怪物基础属性模板!D:D,MATCH(芦花古楼怪物!$F193,怪物基础属性模板!$A:$A,0))*IFERROR(INDEX(怪物属性参数!R:R,MATCH(芦花古楼怪物!E193,怪物属性参数!S:S,0)),1)</f>
        <v>400</v>
      </c>
      <c r="J193" s="58">
        <v>0</v>
      </c>
      <c r="K193" s="58">
        <v>0</v>
      </c>
      <c r="L193" s="58">
        <v>0</v>
      </c>
      <c r="M193" s="58">
        <v>0</v>
      </c>
      <c r="N193" s="58">
        <v>300</v>
      </c>
      <c r="O193" s="58">
        <v>0</v>
      </c>
      <c r="P193" s="58">
        <v>0</v>
      </c>
      <c r="Q193" s="58">
        <f>IFERROR(INDEX(怪物属性参数!AD:AD,MATCH(芦花古楼怪物!E193,怪物属性参数!Q:Q,0)),"1303015")</f>
        <v>1303009</v>
      </c>
      <c r="R193" s="15"/>
      <c r="S193" s="58" t="str">
        <f t="shared" si="8"/>
        <v>0</v>
      </c>
      <c r="T193" s="58">
        <f>IFERROR(INDEX(怪物属性参数!AA:AA,MATCH(芦花古楼怪物!E193,怪物属性参数!Q:Q,0)),"")</f>
        <v>4</v>
      </c>
      <c r="U193" s="58">
        <f>IFERROR(INDEX(怪物属性参数!AB:AB,MATCH(芦花古楼怪物!E193,怪物属性参数!Q:Q,0)),"999")</f>
        <v>999</v>
      </c>
      <c r="V193" s="58">
        <f>IFERROR(INDEX(怪物属性参数!AC:AC,MATCH(芦花古楼怪物!E193,怪物属性参数!Q:Q,0)),"")</f>
        <v>2</v>
      </c>
      <c r="W193" s="58" t="str">
        <f t="shared" si="9"/>
        <v>徐晃</v>
      </c>
    </row>
    <row r="194" spans="1:23" ht="16.5" x14ac:dyDescent="0.2">
      <c r="A194" s="58">
        <f t="shared" si="10"/>
        <v>20191</v>
      </c>
      <c r="B194" s="58">
        <v>2</v>
      </c>
      <c r="C194" s="58">
        <f t="shared" si="12"/>
        <v>2</v>
      </c>
      <c r="D194" s="58" t="s">
        <v>41</v>
      </c>
      <c r="E194" s="58" t="str">
        <f>HLOOKUP(D194,芦花古楼!$G:$L,MATCH(B194&amp;C194,芦花古楼!$A:$A,0),FALSE)</f>
        <v>红莲·缇娜</v>
      </c>
      <c r="F194" s="58">
        <f>INDEX(芦花古楼!D:D,MATCH(芦花古楼怪物!B194&amp;芦花古楼怪物!C194,芦花古楼!A:A,0))</f>
        <v>4</v>
      </c>
      <c r="G194" s="58">
        <f>INDEX(怪物基础属性模板!B:B,MATCH(芦花古楼怪物!$F194,怪物基础属性模板!$A:$A,0))*IFERROR(INDEX(怪物属性参数!R:R,MATCH(芦花古楼怪物!E194,怪物属性参数!Q:Q,0)),1)</f>
        <v>60</v>
      </c>
      <c r="H194" s="58">
        <f>INDEX(怪物基础属性模板!C:C,MATCH(芦花古楼怪物!$F194,怪物基础属性模板!$A:$A,0))*IFERROR(INDEX(怪物属性参数!R:R,MATCH(芦花古楼怪物!E194,怪物属性参数!R:R,0)),1)</f>
        <v>20</v>
      </c>
      <c r="I194" s="58">
        <f>INDEX(怪物基础属性模板!D:D,MATCH(芦花古楼怪物!$F194,怪物基础属性模板!$A:$A,0))*IFERROR(INDEX(怪物属性参数!R:R,MATCH(芦花古楼怪物!E194,怪物属性参数!S:S,0)),1)</f>
        <v>400</v>
      </c>
      <c r="J194" s="58">
        <v>0</v>
      </c>
      <c r="K194" s="58">
        <v>0</v>
      </c>
      <c r="L194" s="58">
        <v>0</v>
      </c>
      <c r="M194" s="58">
        <v>0</v>
      </c>
      <c r="N194" s="58">
        <v>300</v>
      </c>
      <c r="O194" s="58">
        <v>0</v>
      </c>
      <c r="P194" s="58">
        <v>0</v>
      </c>
      <c r="Q194" s="58" t="str">
        <f>IFERROR(INDEX(怪物属性参数!AD:AD,MATCH(芦花古楼怪物!E194,怪物属性参数!Q:Q,0)),"1303015")</f>
        <v>1301006#1302006</v>
      </c>
      <c r="R194" s="15"/>
      <c r="S194" s="58">
        <f t="shared" si="8"/>
        <v>20192</v>
      </c>
      <c r="T194" s="58">
        <f>IFERROR(INDEX(怪物属性参数!AA:AA,MATCH(芦花古楼怪物!E194,怪物属性参数!Q:Q,0)),"")</f>
        <v>0</v>
      </c>
      <c r="U194" s="58">
        <f>IFERROR(INDEX(怪物属性参数!AB:AB,MATCH(芦花古楼怪物!E194,怪物属性参数!Q:Q,0)),"999")</f>
        <v>999</v>
      </c>
      <c r="V194" s="58">
        <f>IFERROR(INDEX(怪物属性参数!AC:AC,MATCH(芦花古楼怪物!E194,怪物属性参数!Q:Q,0)),"")</f>
        <v>0</v>
      </c>
      <c r="W194" s="58" t="str">
        <f t="shared" si="9"/>
        <v>红莲·缇娜</v>
      </c>
    </row>
    <row r="195" spans="1:23" ht="16.5" x14ac:dyDescent="0.2">
      <c r="A195" s="58">
        <f t="shared" si="10"/>
        <v>20192</v>
      </c>
      <c r="B195" s="58">
        <v>2</v>
      </c>
      <c r="C195" s="58">
        <f t="shared" si="12"/>
        <v>2</v>
      </c>
      <c r="D195" s="58" t="s">
        <v>38</v>
      </c>
      <c r="E195" s="58" t="str">
        <f>HLOOKUP(D195,芦花古楼!$G:$L,MATCH(B195&amp;C195,芦花古楼!$A:$A,0),FALSE)</f>
        <v>天使·缇娜</v>
      </c>
      <c r="F195" s="58">
        <f>INDEX(芦花古楼!D:D,MATCH(芦花古楼怪物!B195&amp;芦花古楼怪物!C195,芦花古楼!A:A,0))</f>
        <v>4</v>
      </c>
      <c r="G195" s="58">
        <f>INDEX(怪物基础属性模板!B:B,MATCH(芦花古楼怪物!$F195,怪物基础属性模板!$A:$A,0))*IFERROR(INDEX(怪物属性参数!R:R,MATCH(芦花古楼怪物!E195,怪物属性参数!Q:Q,0)),1)</f>
        <v>60</v>
      </c>
      <c r="H195" s="58">
        <f>INDEX(怪物基础属性模板!C:C,MATCH(芦花古楼怪物!$F195,怪物基础属性模板!$A:$A,0))*IFERROR(INDEX(怪物属性参数!R:R,MATCH(芦花古楼怪物!E195,怪物属性参数!R:R,0)),1)</f>
        <v>20</v>
      </c>
      <c r="I195" s="58">
        <f>INDEX(怪物基础属性模板!D:D,MATCH(芦花古楼怪物!$F195,怪物基础属性模板!$A:$A,0))*IFERROR(INDEX(怪物属性参数!R:R,MATCH(芦花古楼怪物!E195,怪物属性参数!S:S,0)),1)</f>
        <v>400</v>
      </c>
      <c r="J195" s="58">
        <v>0</v>
      </c>
      <c r="K195" s="58">
        <v>0</v>
      </c>
      <c r="L195" s="58">
        <v>0</v>
      </c>
      <c r="M195" s="58">
        <v>0</v>
      </c>
      <c r="N195" s="58">
        <v>300</v>
      </c>
      <c r="O195" s="58">
        <v>0</v>
      </c>
      <c r="P195" s="58">
        <v>0</v>
      </c>
      <c r="Q195" s="58">
        <f>IFERROR(INDEX(怪物属性参数!AD:AD,MATCH(芦花古楼怪物!E195,怪物属性参数!Q:Q,0)),"1303015")</f>
        <v>1303007</v>
      </c>
      <c r="R195" s="15"/>
      <c r="S195" s="58" t="str">
        <f t="shared" si="8"/>
        <v>0</v>
      </c>
      <c r="T195" s="58">
        <f>IFERROR(INDEX(怪物属性参数!AA:AA,MATCH(芦花古楼怪物!E195,怪物属性参数!Q:Q,0)),"")</f>
        <v>6</v>
      </c>
      <c r="U195" s="58">
        <f>IFERROR(INDEX(怪物属性参数!AB:AB,MATCH(芦花古楼怪物!E195,怪物属性参数!Q:Q,0)),"999")</f>
        <v>999</v>
      </c>
      <c r="V195" s="58">
        <f>IFERROR(INDEX(怪物属性参数!AC:AC,MATCH(芦花古楼怪物!E195,怪物属性参数!Q:Q,0)),"")</f>
        <v>1</v>
      </c>
      <c r="W195" s="58" t="str">
        <f t="shared" si="9"/>
        <v>天使·缇娜</v>
      </c>
    </row>
    <row r="196" spans="1:23" ht="16.5" x14ac:dyDescent="0.2">
      <c r="A196" s="58">
        <f t="shared" si="10"/>
        <v>20193</v>
      </c>
      <c r="B196" s="58">
        <v>2</v>
      </c>
      <c r="C196" s="58">
        <f t="shared" si="12"/>
        <v>3</v>
      </c>
      <c r="D196" s="58" t="s">
        <v>39</v>
      </c>
      <c r="E196" s="58" t="str">
        <f>HLOOKUP(D196,芦花古楼!$G:$L,MATCH(B196&amp;C196,芦花古楼!$A:$A,0),FALSE)</f>
        <v>战斗夏玲</v>
      </c>
      <c r="F196" s="58">
        <f>INDEX(芦花古楼!D:D,MATCH(芦花古楼怪物!B196&amp;芦花古楼怪物!C196,芦花古楼!A:A,0))</f>
        <v>5</v>
      </c>
      <c r="G196" s="58">
        <f>INDEX(怪物基础属性模板!B:B,MATCH(芦花古楼怪物!$F196,怪物基础属性模板!$A:$A,0))*IFERROR(INDEX(怪物属性参数!R:R,MATCH(芦花古楼怪物!E196,怪物属性参数!Q:Q,0)),1)</f>
        <v>70</v>
      </c>
      <c r="H196" s="58">
        <f>INDEX(怪物基础属性模板!C:C,MATCH(芦花古楼怪物!$F196,怪物基础属性模板!$A:$A,0))*IFERROR(INDEX(怪物属性参数!R:R,MATCH(芦花古楼怪物!E196,怪物属性参数!R:R,0)),1)</f>
        <v>25</v>
      </c>
      <c r="I196" s="58">
        <f>INDEX(怪物基础属性模板!D:D,MATCH(芦花古楼怪物!$F196,怪物基础属性模板!$A:$A,0))*IFERROR(INDEX(怪物属性参数!R:R,MATCH(芦花古楼怪物!E196,怪物属性参数!S:S,0)),1)</f>
        <v>450</v>
      </c>
      <c r="J196" s="58">
        <v>0</v>
      </c>
      <c r="K196" s="58">
        <v>0</v>
      </c>
      <c r="L196" s="58">
        <v>0</v>
      </c>
      <c r="M196" s="58">
        <v>0</v>
      </c>
      <c r="N196" s="58">
        <v>300</v>
      </c>
      <c r="O196" s="58">
        <v>0</v>
      </c>
      <c r="P196" s="58">
        <v>0</v>
      </c>
      <c r="Q196" s="58" t="str">
        <f>IFERROR(INDEX(怪物属性参数!AD:AD,MATCH(芦花古楼怪物!E196,怪物属性参数!Q:Q,0)),"1303015")</f>
        <v>1301003#1302003</v>
      </c>
      <c r="R196" s="15"/>
      <c r="S196" s="58">
        <f t="shared" si="8"/>
        <v>20194</v>
      </c>
      <c r="T196" s="58">
        <f>IFERROR(INDEX(怪物属性参数!AA:AA,MATCH(芦花古楼怪物!E196,怪物属性参数!Q:Q,0)),"")</f>
        <v>0</v>
      </c>
      <c r="U196" s="58">
        <f>IFERROR(INDEX(怪物属性参数!AB:AB,MATCH(芦花古楼怪物!E196,怪物属性参数!Q:Q,0)),"999")</f>
        <v>999</v>
      </c>
      <c r="V196" s="58">
        <f>IFERROR(INDEX(怪物属性参数!AC:AC,MATCH(芦花古楼怪物!E196,怪物属性参数!Q:Q,0)),"")</f>
        <v>0</v>
      </c>
      <c r="W196" s="58" t="str">
        <f t="shared" si="9"/>
        <v>战斗夏玲</v>
      </c>
    </row>
    <row r="197" spans="1:23" ht="16.5" x14ac:dyDescent="0.2">
      <c r="A197" s="58">
        <f t="shared" si="10"/>
        <v>20194</v>
      </c>
      <c r="B197" s="58">
        <v>2</v>
      </c>
      <c r="C197" s="58">
        <f t="shared" si="12"/>
        <v>3</v>
      </c>
      <c r="D197" s="58" t="s">
        <v>36</v>
      </c>
      <c r="E197" s="58" t="str">
        <f>HLOOKUP(D197,芦花古楼!$G:$L,MATCH(B197&amp;C197,芦花古楼!$A:$A,0),FALSE)</f>
        <v>李轩辕</v>
      </c>
      <c r="F197" s="58">
        <f>INDEX(芦花古楼!D:D,MATCH(芦花古楼怪物!B197&amp;芦花古楼怪物!C197,芦花古楼!A:A,0))</f>
        <v>5</v>
      </c>
      <c r="G197" s="58">
        <f>INDEX(怪物基础属性模板!B:B,MATCH(芦花古楼怪物!$F197,怪物基础属性模板!$A:$A,0))*IFERROR(INDEX(怪物属性参数!R:R,MATCH(芦花古楼怪物!E197,怪物属性参数!Q:Q,0)),1)</f>
        <v>70</v>
      </c>
      <c r="H197" s="58">
        <f>INDEX(怪物基础属性模板!C:C,MATCH(芦花古楼怪物!$F197,怪物基础属性模板!$A:$A,0))*IFERROR(INDEX(怪物属性参数!R:R,MATCH(芦花古楼怪物!E197,怪物属性参数!R:R,0)),1)</f>
        <v>25</v>
      </c>
      <c r="I197" s="58">
        <f>INDEX(怪物基础属性模板!D:D,MATCH(芦花古楼怪物!$F197,怪物基础属性模板!$A:$A,0))*IFERROR(INDEX(怪物属性参数!R:R,MATCH(芦花古楼怪物!E197,怪物属性参数!S:S,0)),1)</f>
        <v>450</v>
      </c>
      <c r="J197" s="58">
        <v>0</v>
      </c>
      <c r="K197" s="58">
        <v>0</v>
      </c>
      <c r="L197" s="58">
        <v>0</v>
      </c>
      <c r="M197" s="58">
        <v>0</v>
      </c>
      <c r="N197" s="58">
        <v>300</v>
      </c>
      <c r="O197" s="58">
        <v>0</v>
      </c>
      <c r="P197" s="58">
        <v>0</v>
      </c>
      <c r="Q197" s="58">
        <f>IFERROR(INDEX(怪物属性参数!AD:AD,MATCH(芦花古楼怪物!E197,怪物属性参数!Q:Q,0)),"1303015")</f>
        <v>1303005</v>
      </c>
      <c r="R197" s="15"/>
      <c r="S197" s="58" t="str">
        <f t="shared" ref="S197:S260" si="13">IF(MOD(A197,2)=0,"0",IF(E198="","0",A198))</f>
        <v>0</v>
      </c>
      <c r="T197" s="58">
        <f>IFERROR(INDEX(怪物属性参数!AA:AA,MATCH(芦花古楼怪物!E197,怪物属性参数!Q:Q,0)),"")</f>
        <v>2</v>
      </c>
      <c r="U197" s="58">
        <f>IFERROR(INDEX(怪物属性参数!AB:AB,MATCH(芦花古楼怪物!E197,怪物属性参数!Q:Q,0)),"999")</f>
        <v>999</v>
      </c>
      <c r="V197" s="58">
        <f>IFERROR(INDEX(怪物属性参数!AC:AC,MATCH(芦花古楼怪物!E197,怪物属性参数!Q:Q,0)),"")</f>
        <v>3</v>
      </c>
      <c r="W197" s="58" t="str">
        <f t="shared" ref="W197:W260" si="14">IF(OR(E197=0,E197="")=TRUE,"于禁",E197)</f>
        <v>李轩辕</v>
      </c>
    </row>
    <row r="198" spans="1:23" ht="16.5" x14ac:dyDescent="0.2">
      <c r="A198" s="58">
        <f t="shared" ref="A198:A261" si="15">A197+1</f>
        <v>20195</v>
      </c>
      <c r="B198" s="58">
        <v>2</v>
      </c>
      <c r="C198" s="58">
        <f t="shared" si="12"/>
        <v>3</v>
      </c>
      <c r="D198" s="58" t="s">
        <v>40</v>
      </c>
      <c r="E198" s="58" t="str">
        <f>HLOOKUP(D198,芦花古楼!$G:$L,MATCH(B198&amp;C198,芦花古楼!$A:$A,0),FALSE)</f>
        <v>阎风吒</v>
      </c>
      <c r="F198" s="58">
        <f>INDEX(芦花古楼!D:D,MATCH(芦花古楼怪物!B198&amp;芦花古楼怪物!C198,芦花古楼!A:A,0))</f>
        <v>5</v>
      </c>
      <c r="G198" s="58">
        <f>INDEX(怪物基础属性模板!B:B,MATCH(芦花古楼怪物!$F198,怪物基础属性模板!$A:$A,0))*IFERROR(INDEX(怪物属性参数!R:R,MATCH(芦花古楼怪物!E198,怪物属性参数!Q:Q,0)),1)</f>
        <v>70</v>
      </c>
      <c r="H198" s="58">
        <f>INDEX(怪物基础属性模板!C:C,MATCH(芦花古楼怪物!$F198,怪物基础属性模板!$A:$A,0))*IFERROR(INDEX(怪物属性参数!R:R,MATCH(芦花古楼怪物!E198,怪物属性参数!R:R,0)),1)</f>
        <v>25</v>
      </c>
      <c r="I198" s="58">
        <f>INDEX(怪物基础属性模板!D:D,MATCH(芦花古楼怪物!$F198,怪物基础属性模板!$A:$A,0))*IFERROR(INDEX(怪物属性参数!R:R,MATCH(芦花古楼怪物!E198,怪物属性参数!S:S,0)),1)</f>
        <v>450</v>
      </c>
      <c r="J198" s="58">
        <v>0</v>
      </c>
      <c r="K198" s="58">
        <v>0</v>
      </c>
      <c r="L198" s="58">
        <v>0</v>
      </c>
      <c r="M198" s="58">
        <v>0</v>
      </c>
      <c r="N198" s="58">
        <v>300</v>
      </c>
      <c r="O198" s="58">
        <v>0</v>
      </c>
      <c r="P198" s="58">
        <v>0</v>
      </c>
      <c r="Q198" s="58" t="str">
        <f>IFERROR(INDEX(怪物属性参数!AD:AD,MATCH(芦花古楼怪物!E198,怪物属性参数!Q:Q,0)),"1303015")</f>
        <v>1301011#1302011</v>
      </c>
      <c r="R198" s="15"/>
      <c r="S198" s="58">
        <f t="shared" si="13"/>
        <v>20196</v>
      </c>
      <c r="T198" s="58">
        <f>IFERROR(INDEX(怪物属性参数!AA:AA,MATCH(芦花古楼怪物!E198,怪物属性参数!Q:Q,0)),"")</f>
        <v>0</v>
      </c>
      <c r="U198" s="58">
        <f>IFERROR(INDEX(怪物属性参数!AB:AB,MATCH(芦花古楼怪物!E198,怪物属性参数!Q:Q,0)),"999")</f>
        <v>999</v>
      </c>
      <c r="V198" s="58">
        <f>IFERROR(INDEX(怪物属性参数!AC:AC,MATCH(芦花古楼怪物!E198,怪物属性参数!Q:Q,0)),"")</f>
        <v>0</v>
      </c>
      <c r="W198" s="58" t="str">
        <f t="shared" si="14"/>
        <v>阎风吒</v>
      </c>
    </row>
    <row r="199" spans="1:23" ht="16.5" x14ac:dyDescent="0.2">
      <c r="A199" s="58">
        <f t="shared" si="15"/>
        <v>20196</v>
      </c>
      <c r="B199" s="58">
        <v>2</v>
      </c>
      <c r="C199" s="58">
        <f t="shared" si="12"/>
        <v>3</v>
      </c>
      <c r="D199" s="58" t="s">
        <v>37</v>
      </c>
      <c r="E199" s="58" t="str">
        <f>HLOOKUP(D199,芦花古楼!$G:$L,MATCH(B199&amp;C199,芦花古楼!$A:$A,0),FALSE)</f>
        <v>飞廉</v>
      </c>
      <c r="F199" s="58">
        <f>INDEX(芦花古楼!D:D,MATCH(芦花古楼怪物!B199&amp;芦花古楼怪物!C199,芦花古楼!A:A,0))</f>
        <v>5</v>
      </c>
      <c r="G199" s="58">
        <f>INDEX(怪物基础属性模板!B:B,MATCH(芦花古楼怪物!$F199,怪物基础属性模板!$A:$A,0))*IFERROR(INDEX(怪物属性参数!R:R,MATCH(芦花古楼怪物!E199,怪物属性参数!Q:Q,0)),1)</f>
        <v>70</v>
      </c>
      <c r="H199" s="58">
        <f>INDEX(怪物基础属性模板!C:C,MATCH(芦花古楼怪物!$F199,怪物基础属性模板!$A:$A,0))*IFERROR(INDEX(怪物属性参数!R:R,MATCH(芦花古楼怪物!E199,怪物属性参数!R:R,0)),1)</f>
        <v>25</v>
      </c>
      <c r="I199" s="58">
        <f>INDEX(怪物基础属性模板!D:D,MATCH(芦花古楼怪物!$F199,怪物基础属性模板!$A:$A,0))*IFERROR(INDEX(怪物属性参数!R:R,MATCH(芦花古楼怪物!E199,怪物属性参数!S:S,0)),1)</f>
        <v>450</v>
      </c>
      <c r="J199" s="58">
        <v>0</v>
      </c>
      <c r="K199" s="58">
        <v>0</v>
      </c>
      <c r="L199" s="58">
        <v>0</v>
      </c>
      <c r="M199" s="58">
        <v>0</v>
      </c>
      <c r="N199" s="58">
        <v>300</v>
      </c>
      <c r="O199" s="58">
        <v>0</v>
      </c>
      <c r="P199" s="58">
        <v>0</v>
      </c>
      <c r="Q199" s="58">
        <f>IFERROR(INDEX(怪物属性参数!AD:AD,MATCH(芦花古楼怪物!E199,怪物属性参数!Q:Q,0)),"1303015")</f>
        <v>1303017</v>
      </c>
      <c r="R199" s="15"/>
      <c r="S199" s="58" t="str">
        <f t="shared" si="13"/>
        <v>0</v>
      </c>
      <c r="T199" s="58">
        <f>IFERROR(INDEX(怪物属性参数!AA:AA,MATCH(芦花古楼怪物!E199,怪物属性参数!Q:Q,0)),"")</f>
        <v>4</v>
      </c>
      <c r="U199" s="58">
        <f>IFERROR(INDEX(怪物属性参数!AB:AB,MATCH(芦花古楼怪物!E199,怪物属性参数!Q:Q,0)),"999")</f>
        <v>999</v>
      </c>
      <c r="V199" s="58">
        <f>IFERROR(INDEX(怪物属性参数!AC:AC,MATCH(芦花古楼怪物!E199,怪物属性参数!Q:Q,0)),"")</f>
        <v>2</v>
      </c>
      <c r="W199" s="58" t="str">
        <f t="shared" si="14"/>
        <v>飞廉</v>
      </c>
    </row>
    <row r="200" spans="1:23" ht="16.5" x14ac:dyDescent="0.2">
      <c r="A200" s="58">
        <f t="shared" si="15"/>
        <v>20197</v>
      </c>
      <c r="B200" s="58">
        <v>2</v>
      </c>
      <c r="C200" s="58">
        <f t="shared" si="12"/>
        <v>3</v>
      </c>
      <c r="D200" s="58" t="s">
        <v>41</v>
      </c>
      <c r="E200" s="58" t="str">
        <f>HLOOKUP(D200,芦花古楼!$G:$L,MATCH(B200&amp;C200,芦花古楼!$A:$A,0),FALSE)</f>
        <v>常服曹焱兵</v>
      </c>
      <c r="F200" s="58">
        <f>INDEX(芦花古楼!D:D,MATCH(芦花古楼怪物!B200&amp;芦花古楼怪物!C200,芦花古楼!A:A,0))</f>
        <v>5</v>
      </c>
      <c r="G200" s="58">
        <f>INDEX(怪物基础属性模板!B:B,MATCH(芦花古楼怪物!$F200,怪物基础属性模板!$A:$A,0))*IFERROR(INDEX(怪物属性参数!R:R,MATCH(芦花古楼怪物!E200,怪物属性参数!Q:Q,0)),1)</f>
        <v>70</v>
      </c>
      <c r="H200" s="58">
        <f>INDEX(怪物基础属性模板!C:C,MATCH(芦花古楼怪物!$F200,怪物基础属性模板!$A:$A,0))*IFERROR(INDEX(怪物属性参数!R:R,MATCH(芦花古楼怪物!E200,怪物属性参数!R:R,0)),1)</f>
        <v>25</v>
      </c>
      <c r="I200" s="58">
        <f>INDEX(怪物基础属性模板!D:D,MATCH(芦花古楼怪物!$F200,怪物基础属性模板!$A:$A,0))*IFERROR(INDEX(怪物属性参数!R:R,MATCH(芦花古楼怪物!E200,怪物属性参数!S:S,0)),1)</f>
        <v>450</v>
      </c>
      <c r="J200" s="58">
        <v>0</v>
      </c>
      <c r="K200" s="58">
        <v>0</v>
      </c>
      <c r="L200" s="58">
        <v>0</v>
      </c>
      <c r="M200" s="58">
        <v>0</v>
      </c>
      <c r="N200" s="58">
        <v>300</v>
      </c>
      <c r="O200" s="58">
        <v>0</v>
      </c>
      <c r="P200" s="58">
        <v>0</v>
      </c>
      <c r="Q200" s="58" t="str">
        <f>IFERROR(INDEX(怪物属性参数!AD:AD,MATCH(芦花古楼怪物!E200,怪物属性参数!Q:Q,0)),"1303015")</f>
        <v>1301001#1302001</v>
      </c>
      <c r="R200" s="15"/>
      <c r="S200" s="58">
        <f t="shared" si="13"/>
        <v>20198</v>
      </c>
      <c r="T200" s="58">
        <f>IFERROR(INDEX(怪物属性参数!AA:AA,MATCH(芦花古楼怪物!E200,怪物属性参数!Q:Q,0)),"")</f>
        <v>0</v>
      </c>
      <c r="U200" s="58">
        <f>IFERROR(INDEX(怪物属性参数!AB:AB,MATCH(芦花古楼怪物!E200,怪物属性参数!Q:Q,0)),"999")</f>
        <v>999</v>
      </c>
      <c r="V200" s="58">
        <f>IFERROR(INDEX(怪物属性参数!AC:AC,MATCH(芦花古楼怪物!E200,怪物属性参数!Q:Q,0)),"")</f>
        <v>0</v>
      </c>
      <c r="W200" s="58" t="str">
        <f t="shared" si="14"/>
        <v>常服曹焱兵</v>
      </c>
    </row>
    <row r="201" spans="1:23" ht="16.5" x14ac:dyDescent="0.2">
      <c r="A201" s="58">
        <f t="shared" si="15"/>
        <v>20198</v>
      </c>
      <c r="B201" s="58">
        <v>2</v>
      </c>
      <c r="C201" s="58">
        <f t="shared" si="12"/>
        <v>3</v>
      </c>
      <c r="D201" s="58" t="s">
        <v>38</v>
      </c>
      <c r="E201" s="58" t="str">
        <f>HLOOKUP(D201,芦花古楼!$G:$L,MATCH(B201&amp;C201,芦花古楼!$A:$A,0),FALSE)</f>
        <v>许褚</v>
      </c>
      <c r="F201" s="58">
        <f>INDEX(芦花古楼!D:D,MATCH(芦花古楼怪物!B201&amp;芦花古楼怪物!C201,芦花古楼!A:A,0))</f>
        <v>5</v>
      </c>
      <c r="G201" s="58">
        <f>INDEX(怪物基础属性模板!B:B,MATCH(芦花古楼怪物!$F201,怪物基础属性模板!$A:$A,0))*IFERROR(INDEX(怪物属性参数!R:R,MATCH(芦花古楼怪物!E201,怪物属性参数!Q:Q,0)),1)</f>
        <v>70</v>
      </c>
      <c r="H201" s="58">
        <f>INDEX(怪物基础属性模板!C:C,MATCH(芦花古楼怪物!$F201,怪物基础属性模板!$A:$A,0))*IFERROR(INDEX(怪物属性参数!R:R,MATCH(芦花古楼怪物!E201,怪物属性参数!R:R,0)),1)</f>
        <v>25</v>
      </c>
      <c r="I201" s="58">
        <f>INDEX(怪物基础属性模板!D:D,MATCH(芦花古楼怪物!$F201,怪物基础属性模板!$A:$A,0))*IFERROR(INDEX(怪物属性参数!R:R,MATCH(芦花古楼怪物!E201,怪物属性参数!S:S,0)),1)</f>
        <v>450</v>
      </c>
      <c r="J201" s="58">
        <v>0</v>
      </c>
      <c r="K201" s="58">
        <v>0</v>
      </c>
      <c r="L201" s="58">
        <v>0</v>
      </c>
      <c r="M201" s="58">
        <v>0</v>
      </c>
      <c r="N201" s="58">
        <v>300</v>
      </c>
      <c r="O201" s="58">
        <v>0</v>
      </c>
      <c r="P201" s="58">
        <v>0</v>
      </c>
      <c r="Q201" s="58">
        <f>IFERROR(INDEX(怪物属性参数!AD:AD,MATCH(芦花古楼怪物!E201,怪物属性参数!Q:Q,0)),"1303015")</f>
        <v>1303002</v>
      </c>
      <c r="R201" s="15"/>
      <c r="S201" s="58" t="str">
        <f t="shared" si="13"/>
        <v>0</v>
      </c>
      <c r="T201" s="58">
        <f>IFERROR(INDEX(怪物属性参数!AA:AA,MATCH(芦花古楼怪物!E201,怪物属性参数!Q:Q,0)),"")</f>
        <v>4</v>
      </c>
      <c r="U201" s="58">
        <f>IFERROR(INDEX(怪物属性参数!AB:AB,MATCH(芦花古楼怪物!E201,怪物属性参数!Q:Q,0)),"999")</f>
        <v>999</v>
      </c>
      <c r="V201" s="58">
        <f>IFERROR(INDEX(怪物属性参数!AC:AC,MATCH(芦花古楼怪物!E201,怪物属性参数!Q:Q,0)),"")</f>
        <v>1</v>
      </c>
      <c r="W201" s="58" t="str">
        <f t="shared" si="14"/>
        <v>许褚</v>
      </c>
    </row>
    <row r="202" spans="1:23" ht="16.5" x14ac:dyDescent="0.2">
      <c r="A202" s="58">
        <f t="shared" si="15"/>
        <v>20199</v>
      </c>
      <c r="B202" s="58">
        <v>2</v>
      </c>
      <c r="C202" s="58">
        <f t="shared" si="12"/>
        <v>4</v>
      </c>
      <c r="D202" s="58" t="s">
        <v>39</v>
      </c>
      <c r="E202" s="58" t="str">
        <f>HLOOKUP(D202,芦花古楼!$G:$L,MATCH(B202&amp;C202,芦花古楼!$A:$A,0),FALSE)</f>
        <v>战斗夏玲</v>
      </c>
      <c r="F202" s="58">
        <f>INDEX(芦花古楼!D:D,MATCH(芦花古楼怪物!B202&amp;芦花古楼怪物!C202,芦花古楼!A:A,0))</f>
        <v>7</v>
      </c>
      <c r="G202" s="58">
        <f>INDEX(怪物基础属性模板!B:B,MATCH(芦花古楼怪物!$F202,怪物基础属性模板!$A:$A,0))*IFERROR(INDEX(怪物属性参数!R:R,MATCH(芦花古楼怪物!E202,怪物属性参数!Q:Q,0)),1)</f>
        <v>90</v>
      </c>
      <c r="H202" s="58">
        <f>INDEX(怪物基础属性模板!C:C,MATCH(芦花古楼怪物!$F202,怪物基础属性模板!$A:$A,0))*IFERROR(INDEX(怪物属性参数!R:R,MATCH(芦花古楼怪物!E202,怪物属性参数!R:R,0)),1)</f>
        <v>35</v>
      </c>
      <c r="I202" s="58">
        <f>INDEX(怪物基础属性模板!D:D,MATCH(芦花古楼怪物!$F202,怪物基础属性模板!$A:$A,0))*IFERROR(INDEX(怪物属性参数!R:R,MATCH(芦花古楼怪物!E202,怪物属性参数!S:S,0)),1)</f>
        <v>550</v>
      </c>
      <c r="J202" s="58">
        <v>0</v>
      </c>
      <c r="K202" s="58">
        <v>0</v>
      </c>
      <c r="L202" s="58">
        <v>0</v>
      </c>
      <c r="M202" s="58">
        <v>0</v>
      </c>
      <c r="N202" s="58">
        <v>300</v>
      </c>
      <c r="O202" s="58">
        <v>0</v>
      </c>
      <c r="P202" s="58">
        <v>0</v>
      </c>
      <c r="Q202" s="58" t="str">
        <f>IFERROR(INDEX(怪物属性参数!AD:AD,MATCH(芦花古楼怪物!E202,怪物属性参数!Q:Q,0)),"1303015")</f>
        <v>1301003#1302003</v>
      </c>
      <c r="R202" s="15"/>
      <c r="S202" s="58">
        <f t="shared" si="13"/>
        <v>20200</v>
      </c>
      <c r="T202" s="58">
        <f>IFERROR(INDEX(怪物属性参数!AA:AA,MATCH(芦花古楼怪物!E202,怪物属性参数!Q:Q,0)),"")</f>
        <v>0</v>
      </c>
      <c r="U202" s="58">
        <f>IFERROR(INDEX(怪物属性参数!AB:AB,MATCH(芦花古楼怪物!E202,怪物属性参数!Q:Q,0)),"999")</f>
        <v>999</v>
      </c>
      <c r="V202" s="58">
        <f>IFERROR(INDEX(怪物属性参数!AC:AC,MATCH(芦花古楼怪物!E202,怪物属性参数!Q:Q,0)),"")</f>
        <v>0</v>
      </c>
      <c r="W202" s="58" t="str">
        <f t="shared" si="14"/>
        <v>战斗夏玲</v>
      </c>
    </row>
    <row r="203" spans="1:23" ht="16.5" x14ac:dyDescent="0.2">
      <c r="A203" s="58">
        <f t="shared" si="15"/>
        <v>20200</v>
      </c>
      <c r="B203" s="58">
        <v>2</v>
      </c>
      <c r="C203" s="58">
        <f t="shared" si="12"/>
        <v>4</v>
      </c>
      <c r="D203" s="58" t="s">
        <v>36</v>
      </c>
      <c r="E203" s="58" t="str">
        <f>HLOOKUP(D203,芦花古楼!$G:$L,MATCH(B203&amp;C203,芦花古楼!$A:$A,0),FALSE)</f>
        <v>李轩辕</v>
      </c>
      <c r="F203" s="58">
        <f>INDEX(芦花古楼!D:D,MATCH(芦花古楼怪物!B203&amp;芦花古楼怪物!C203,芦花古楼!A:A,0))</f>
        <v>7</v>
      </c>
      <c r="G203" s="58">
        <f>INDEX(怪物基础属性模板!B:B,MATCH(芦花古楼怪物!$F203,怪物基础属性模板!$A:$A,0))*IFERROR(INDEX(怪物属性参数!R:R,MATCH(芦花古楼怪物!E203,怪物属性参数!Q:Q,0)),1)</f>
        <v>90</v>
      </c>
      <c r="H203" s="58">
        <f>INDEX(怪物基础属性模板!C:C,MATCH(芦花古楼怪物!$F203,怪物基础属性模板!$A:$A,0))*IFERROR(INDEX(怪物属性参数!R:R,MATCH(芦花古楼怪物!E203,怪物属性参数!R:R,0)),1)</f>
        <v>35</v>
      </c>
      <c r="I203" s="58">
        <f>INDEX(怪物基础属性模板!D:D,MATCH(芦花古楼怪物!$F203,怪物基础属性模板!$A:$A,0))*IFERROR(INDEX(怪物属性参数!R:R,MATCH(芦花古楼怪物!E203,怪物属性参数!S:S,0)),1)</f>
        <v>550</v>
      </c>
      <c r="J203" s="58">
        <v>0</v>
      </c>
      <c r="K203" s="58">
        <v>0</v>
      </c>
      <c r="L203" s="58">
        <v>0</v>
      </c>
      <c r="M203" s="58">
        <v>0</v>
      </c>
      <c r="N203" s="58">
        <v>300</v>
      </c>
      <c r="O203" s="58">
        <v>0</v>
      </c>
      <c r="P203" s="58">
        <v>0</v>
      </c>
      <c r="Q203" s="58">
        <f>IFERROR(INDEX(怪物属性参数!AD:AD,MATCH(芦花古楼怪物!E203,怪物属性参数!Q:Q,0)),"1303015")</f>
        <v>1303005</v>
      </c>
      <c r="R203" s="15"/>
      <c r="S203" s="58" t="str">
        <f t="shared" si="13"/>
        <v>0</v>
      </c>
      <c r="T203" s="58">
        <f>IFERROR(INDEX(怪物属性参数!AA:AA,MATCH(芦花古楼怪物!E203,怪物属性参数!Q:Q,0)),"")</f>
        <v>2</v>
      </c>
      <c r="U203" s="58">
        <f>IFERROR(INDEX(怪物属性参数!AB:AB,MATCH(芦花古楼怪物!E203,怪物属性参数!Q:Q,0)),"999")</f>
        <v>999</v>
      </c>
      <c r="V203" s="58">
        <f>IFERROR(INDEX(怪物属性参数!AC:AC,MATCH(芦花古楼怪物!E203,怪物属性参数!Q:Q,0)),"")</f>
        <v>3</v>
      </c>
      <c r="W203" s="58" t="str">
        <f t="shared" si="14"/>
        <v>李轩辕</v>
      </c>
    </row>
    <row r="204" spans="1:23" ht="16.5" x14ac:dyDescent="0.2">
      <c r="A204" s="58">
        <f t="shared" si="15"/>
        <v>20201</v>
      </c>
      <c r="B204" s="58">
        <v>2</v>
      </c>
      <c r="C204" s="58">
        <f t="shared" si="12"/>
        <v>4</v>
      </c>
      <c r="D204" s="58" t="s">
        <v>40</v>
      </c>
      <c r="E204" s="58" t="str">
        <f>HLOOKUP(D204,芦花古楼!$G:$L,MATCH(B204&amp;C204,芦花古楼!$A:$A,0),FALSE)</f>
        <v>阎巧巧</v>
      </c>
      <c r="F204" s="58">
        <f>INDEX(芦花古楼!D:D,MATCH(芦花古楼怪物!B204&amp;芦花古楼怪物!C204,芦花古楼!A:A,0))</f>
        <v>7</v>
      </c>
      <c r="G204" s="58">
        <f>INDEX(怪物基础属性模板!B:B,MATCH(芦花古楼怪物!$F204,怪物基础属性模板!$A:$A,0))*IFERROR(INDEX(怪物属性参数!R:R,MATCH(芦花古楼怪物!E204,怪物属性参数!Q:Q,0)),1)</f>
        <v>90</v>
      </c>
      <c r="H204" s="58">
        <f>INDEX(怪物基础属性模板!C:C,MATCH(芦花古楼怪物!$F204,怪物基础属性模板!$A:$A,0))*IFERROR(INDEX(怪物属性参数!R:R,MATCH(芦花古楼怪物!E204,怪物属性参数!R:R,0)),1)</f>
        <v>35</v>
      </c>
      <c r="I204" s="58">
        <f>INDEX(怪物基础属性模板!D:D,MATCH(芦花古楼怪物!$F204,怪物基础属性模板!$A:$A,0))*IFERROR(INDEX(怪物属性参数!R:R,MATCH(芦花古楼怪物!E204,怪物属性参数!S:S,0)),1)</f>
        <v>550</v>
      </c>
      <c r="J204" s="58">
        <v>0</v>
      </c>
      <c r="K204" s="58">
        <v>0</v>
      </c>
      <c r="L204" s="58">
        <v>0</v>
      </c>
      <c r="M204" s="58">
        <v>0</v>
      </c>
      <c r="N204" s="58">
        <v>300</v>
      </c>
      <c r="O204" s="58">
        <v>0</v>
      </c>
      <c r="P204" s="58">
        <v>0</v>
      </c>
      <c r="Q204" s="58" t="str">
        <f>IFERROR(INDEX(怪物属性参数!AD:AD,MATCH(芦花古楼怪物!E204,怪物属性参数!Q:Q,0)),"1303015")</f>
        <v>1301015#1302015</v>
      </c>
      <c r="R204" s="15"/>
      <c r="S204" s="58">
        <f t="shared" si="13"/>
        <v>20202</v>
      </c>
      <c r="T204" s="58">
        <f>IFERROR(INDEX(怪物属性参数!AA:AA,MATCH(芦花古楼怪物!E204,怪物属性参数!Q:Q,0)),"")</f>
        <v>0</v>
      </c>
      <c r="U204" s="58">
        <f>IFERROR(INDEX(怪物属性参数!AB:AB,MATCH(芦花古楼怪物!E204,怪物属性参数!Q:Q,0)),"999")</f>
        <v>999</v>
      </c>
      <c r="V204" s="58">
        <f>IFERROR(INDEX(怪物属性参数!AC:AC,MATCH(芦花古楼怪物!E204,怪物属性参数!Q:Q,0)),"")</f>
        <v>0</v>
      </c>
      <c r="W204" s="58" t="str">
        <f t="shared" si="14"/>
        <v>阎巧巧</v>
      </c>
    </row>
    <row r="205" spans="1:23" ht="16.5" x14ac:dyDescent="0.2">
      <c r="A205" s="58">
        <f t="shared" si="15"/>
        <v>20202</v>
      </c>
      <c r="B205" s="58">
        <v>2</v>
      </c>
      <c r="C205" s="58">
        <f t="shared" si="12"/>
        <v>4</v>
      </c>
      <c r="D205" s="58" t="s">
        <v>37</v>
      </c>
      <c r="E205" s="58" t="str">
        <f>HLOOKUP(D205,芦花古楼!$G:$L,MATCH(B205&amp;C205,芦花古楼!$A:$A,0),FALSE)</f>
        <v>烈风螳螂</v>
      </c>
      <c r="F205" s="58">
        <f>INDEX(芦花古楼!D:D,MATCH(芦花古楼怪物!B205&amp;芦花古楼怪物!C205,芦花古楼!A:A,0))</f>
        <v>7</v>
      </c>
      <c r="G205" s="58">
        <f>INDEX(怪物基础属性模板!B:B,MATCH(芦花古楼怪物!$F205,怪物基础属性模板!$A:$A,0))*IFERROR(INDEX(怪物属性参数!R:R,MATCH(芦花古楼怪物!E205,怪物属性参数!Q:Q,0)),1)</f>
        <v>90</v>
      </c>
      <c r="H205" s="58">
        <f>INDEX(怪物基础属性模板!C:C,MATCH(芦花古楼怪物!$F205,怪物基础属性模板!$A:$A,0))*IFERROR(INDEX(怪物属性参数!R:R,MATCH(芦花古楼怪物!E205,怪物属性参数!R:R,0)),1)</f>
        <v>35</v>
      </c>
      <c r="I205" s="58">
        <f>INDEX(怪物基础属性模板!D:D,MATCH(芦花古楼怪物!$F205,怪物基础属性模板!$A:$A,0))*IFERROR(INDEX(怪物属性参数!R:R,MATCH(芦花古楼怪物!E205,怪物属性参数!S:S,0)),1)</f>
        <v>550</v>
      </c>
      <c r="J205" s="58">
        <v>0</v>
      </c>
      <c r="K205" s="58">
        <v>0</v>
      </c>
      <c r="L205" s="58">
        <v>0</v>
      </c>
      <c r="M205" s="58">
        <v>0</v>
      </c>
      <c r="N205" s="58">
        <v>300</v>
      </c>
      <c r="O205" s="58">
        <v>0</v>
      </c>
      <c r="P205" s="58">
        <v>0</v>
      </c>
      <c r="Q205" s="58">
        <f>IFERROR(INDEX(怪物属性参数!AD:AD,MATCH(芦花古楼怪物!E205,怪物属性参数!Q:Q,0)),"1303015")</f>
        <v>1303021</v>
      </c>
      <c r="R205" s="15"/>
      <c r="S205" s="58" t="str">
        <f t="shared" si="13"/>
        <v>0</v>
      </c>
      <c r="T205" s="58">
        <f>IFERROR(INDEX(怪物属性参数!AA:AA,MATCH(芦花古楼怪物!E205,怪物属性参数!Q:Q,0)),"")</f>
        <v>6</v>
      </c>
      <c r="U205" s="58">
        <f>IFERROR(INDEX(怪物属性参数!AB:AB,MATCH(芦花古楼怪物!E205,怪物属性参数!Q:Q,0)),"999")</f>
        <v>999</v>
      </c>
      <c r="V205" s="58">
        <f>IFERROR(INDEX(怪物属性参数!AC:AC,MATCH(芦花古楼怪物!E205,怪物属性参数!Q:Q,0)),"")</f>
        <v>2</v>
      </c>
      <c r="W205" s="58" t="str">
        <f t="shared" si="14"/>
        <v>烈风螳螂</v>
      </c>
    </row>
    <row r="206" spans="1:23" ht="16.5" x14ac:dyDescent="0.2">
      <c r="A206" s="58">
        <f t="shared" si="15"/>
        <v>20203</v>
      </c>
      <c r="B206" s="58">
        <v>2</v>
      </c>
      <c r="C206" s="58">
        <f t="shared" si="12"/>
        <v>4</v>
      </c>
      <c r="D206" s="58" t="s">
        <v>41</v>
      </c>
      <c r="E206" s="58" t="str">
        <f>HLOOKUP(D206,芦花古楼!$G:$L,MATCH(B206&amp;C206,芦花古楼!$A:$A,0),FALSE)</f>
        <v>战斗曹焱兵</v>
      </c>
      <c r="F206" s="58">
        <f>INDEX(芦花古楼!D:D,MATCH(芦花古楼怪物!B206&amp;芦花古楼怪物!C206,芦花古楼!A:A,0))</f>
        <v>7</v>
      </c>
      <c r="G206" s="58">
        <f>INDEX(怪物基础属性模板!B:B,MATCH(芦花古楼怪物!$F206,怪物基础属性模板!$A:$A,0))*IFERROR(INDEX(怪物属性参数!R:R,MATCH(芦花古楼怪物!E206,怪物属性参数!Q:Q,0)),1)</f>
        <v>90</v>
      </c>
      <c r="H206" s="58">
        <f>INDEX(怪物基础属性模板!C:C,MATCH(芦花古楼怪物!$F206,怪物基础属性模板!$A:$A,0))*IFERROR(INDEX(怪物属性参数!R:R,MATCH(芦花古楼怪物!E206,怪物属性参数!R:R,0)),1)</f>
        <v>35</v>
      </c>
      <c r="I206" s="58">
        <f>INDEX(怪物基础属性模板!D:D,MATCH(芦花古楼怪物!$F206,怪物基础属性模板!$A:$A,0))*IFERROR(INDEX(怪物属性参数!R:R,MATCH(芦花古楼怪物!E206,怪物属性参数!S:S,0)),1)</f>
        <v>550</v>
      </c>
      <c r="J206" s="58">
        <v>0</v>
      </c>
      <c r="K206" s="58">
        <v>0</v>
      </c>
      <c r="L206" s="58">
        <v>0</v>
      </c>
      <c r="M206" s="58">
        <v>0</v>
      </c>
      <c r="N206" s="58">
        <v>300</v>
      </c>
      <c r="O206" s="58">
        <v>0</v>
      </c>
      <c r="P206" s="58">
        <v>0</v>
      </c>
      <c r="Q206" s="58" t="str">
        <f>IFERROR(INDEX(怪物属性参数!AD:AD,MATCH(芦花古楼怪物!E206,怪物属性参数!Q:Q,0)),"1303015")</f>
        <v>1301007#1302007</v>
      </c>
      <c r="R206" s="15"/>
      <c r="S206" s="58">
        <f t="shared" si="13"/>
        <v>20204</v>
      </c>
      <c r="T206" s="58">
        <f>IFERROR(INDEX(怪物属性参数!AA:AA,MATCH(芦花古楼怪物!E206,怪物属性参数!Q:Q,0)),"")</f>
        <v>0</v>
      </c>
      <c r="U206" s="58">
        <f>IFERROR(INDEX(怪物属性参数!AB:AB,MATCH(芦花古楼怪物!E206,怪物属性参数!Q:Q,0)),"999")</f>
        <v>999</v>
      </c>
      <c r="V206" s="58">
        <f>IFERROR(INDEX(怪物属性参数!AC:AC,MATCH(芦花古楼怪物!E206,怪物属性参数!Q:Q,0)),"")</f>
        <v>0</v>
      </c>
      <c r="W206" s="58" t="str">
        <f t="shared" si="14"/>
        <v>战斗曹焱兵</v>
      </c>
    </row>
    <row r="207" spans="1:23" ht="16.5" x14ac:dyDescent="0.2">
      <c r="A207" s="58">
        <f t="shared" si="15"/>
        <v>20204</v>
      </c>
      <c r="B207" s="58">
        <v>2</v>
      </c>
      <c r="C207" s="58">
        <f t="shared" si="12"/>
        <v>4</v>
      </c>
      <c r="D207" s="58" t="s">
        <v>38</v>
      </c>
      <c r="E207" s="58" t="str">
        <f>HLOOKUP(D207,芦花古楼!$G:$L,MATCH(B207&amp;C207,芦花古楼!$A:$A,0),FALSE)</f>
        <v>典韦</v>
      </c>
      <c r="F207" s="58">
        <f>INDEX(芦花古楼!D:D,MATCH(芦花古楼怪物!B207&amp;芦花古楼怪物!C207,芦花古楼!A:A,0))</f>
        <v>7</v>
      </c>
      <c r="G207" s="58">
        <f>INDEX(怪物基础属性模板!B:B,MATCH(芦花古楼怪物!$F207,怪物基础属性模板!$A:$A,0))*IFERROR(INDEX(怪物属性参数!R:R,MATCH(芦花古楼怪物!E207,怪物属性参数!Q:Q,0)),1)</f>
        <v>90</v>
      </c>
      <c r="H207" s="58">
        <f>INDEX(怪物基础属性模板!C:C,MATCH(芦花古楼怪物!$F207,怪物基础属性模板!$A:$A,0))*IFERROR(INDEX(怪物属性参数!R:R,MATCH(芦花古楼怪物!E207,怪物属性参数!R:R,0)),1)</f>
        <v>35</v>
      </c>
      <c r="I207" s="58">
        <f>INDEX(怪物基础属性模板!D:D,MATCH(芦花古楼怪物!$F207,怪物基础属性模板!$A:$A,0))*IFERROR(INDEX(怪物属性参数!R:R,MATCH(芦花古楼怪物!E207,怪物属性参数!S:S,0)),1)</f>
        <v>550</v>
      </c>
      <c r="J207" s="58">
        <v>0</v>
      </c>
      <c r="K207" s="58">
        <v>0</v>
      </c>
      <c r="L207" s="58">
        <v>0</v>
      </c>
      <c r="M207" s="58">
        <v>0</v>
      </c>
      <c r="N207" s="58">
        <v>300</v>
      </c>
      <c r="O207" s="58">
        <v>0</v>
      </c>
      <c r="P207" s="58">
        <v>0</v>
      </c>
      <c r="Q207" s="58">
        <f>IFERROR(INDEX(怪物属性参数!AD:AD,MATCH(芦花古楼怪物!E207,怪物属性参数!Q:Q,0)),"1303015")</f>
        <v>1303003</v>
      </c>
      <c r="R207" s="15"/>
      <c r="S207" s="58" t="str">
        <f t="shared" si="13"/>
        <v>0</v>
      </c>
      <c r="T207" s="58">
        <f>IFERROR(INDEX(怪物属性参数!AA:AA,MATCH(芦花古楼怪物!E207,怪物属性参数!Q:Q,0)),"")</f>
        <v>4</v>
      </c>
      <c r="U207" s="58">
        <f>IFERROR(INDEX(怪物属性参数!AB:AB,MATCH(芦花古楼怪物!E207,怪物属性参数!Q:Q,0)),"999")</f>
        <v>999</v>
      </c>
      <c r="V207" s="58">
        <f>IFERROR(INDEX(怪物属性参数!AC:AC,MATCH(芦花古楼怪物!E207,怪物属性参数!Q:Q,0)),"")</f>
        <v>2</v>
      </c>
      <c r="W207" s="58" t="str">
        <f t="shared" si="14"/>
        <v>典韦</v>
      </c>
    </row>
    <row r="208" spans="1:23" ht="16.5" x14ac:dyDescent="0.2">
      <c r="A208" s="58">
        <f t="shared" si="15"/>
        <v>20205</v>
      </c>
      <c r="B208" s="58">
        <v>2</v>
      </c>
      <c r="C208" s="58">
        <f t="shared" si="12"/>
        <v>5</v>
      </c>
      <c r="D208" s="58" t="s">
        <v>39</v>
      </c>
      <c r="E208" s="58" t="str">
        <f>HLOOKUP(D208,芦花古楼!$G:$L,MATCH(B208&amp;C208,芦花古楼!$A:$A,0),FALSE)</f>
        <v>链球鬼兵</v>
      </c>
      <c r="F208" s="58">
        <f>INDEX(芦花古楼!D:D,MATCH(芦花古楼怪物!B208&amp;芦花古楼怪物!C208,芦花古楼!A:A,0))</f>
        <v>10</v>
      </c>
      <c r="G208" s="58">
        <f>INDEX(怪物基础属性模板!B:B,MATCH(芦花古楼怪物!$F208,怪物基础属性模板!$A:$A,0))*IFERROR(INDEX(怪物属性参数!R:R,MATCH(芦花古楼怪物!E208,怪物属性参数!Q:Q,0)),1)</f>
        <v>120</v>
      </c>
      <c r="H208" s="58">
        <f>INDEX(怪物基础属性模板!C:C,MATCH(芦花古楼怪物!$F208,怪物基础属性模板!$A:$A,0))*IFERROR(INDEX(怪物属性参数!R:R,MATCH(芦花古楼怪物!E208,怪物属性参数!R:R,0)),1)</f>
        <v>50</v>
      </c>
      <c r="I208" s="58">
        <f>INDEX(怪物基础属性模板!D:D,MATCH(芦花古楼怪物!$F208,怪物基础属性模板!$A:$A,0))*IFERROR(INDEX(怪物属性参数!R:R,MATCH(芦花古楼怪物!E208,怪物属性参数!S:S,0)),1)</f>
        <v>700</v>
      </c>
      <c r="J208" s="58">
        <v>0</v>
      </c>
      <c r="K208" s="58">
        <v>0</v>
      </c>
      <c r="L208" s="58">
        <v>0</v>
      </c>
      <c r="M208" s="58">
        <v>0</v>
      </c>
      <c r="N208" s="58">
        <v>300</v>
      </c>
      <c r="O208" s="58">
        <v>0</v>
      </c>
      <c r="P208" s="58">
        <v>0</v>
      </c>
      <c r="Q208" s="58">
        <f>IFERROR(INDEX(怪物属性参数!AD:AD,MATCH(芦花古楼怪物!E208,怪物属性参数!Q:Q,0)),"1303015")</f>
        <v>1801003</v>
      </c>
      <c r="R208" s="15"/>
      <c r="S208" s="58" t="str">
        <f t="shared" si="13"/>
        <v>0</v>
      </c>
      <c r="T208" s="58">
        <f>IFERROR(INDEX(怪物属性参数!AA:AA,MATCH(芦花古楼怪物!E208,怪物属性参数!Q:Q,0)),"")</f>
        <v>1</v>
      </c>
      <c r="U208" s="58">
        <f>IFERROR(INDEX(怪物属性参数!AB:AB,MATCH(芦花古楼怪物!E208,怪物属性参数!Q:Q,0)),"999")</f>
        <v>999</v>
      </c>
      <c r="V208" s="58">
        <f>IFERROR(INDEX(怪物属性参数!AC:AC,MATCH(芦花古楼怪物!E208,怪物属性参数!Q:Q,0)),"")</f>
        <v>3</v>
      </c>
      <c r="W208" s="58" t="str">
        <f t="shared" si="14"/>
        <v>链球鬼兵</v>
      </c>
    </row>
    <row r="209" spans="1:23" ht="16.5" x14ac:dyDescent="0.2">
      <c r="A209" s="58">
        <f t="shared" si="15"/>
        <v>20206</v>
      </c>
      <c r="B209" s="58">
        <v>2</v>
      </c>
      <c r="C209" s="58">
        <f t="shared" si="12"/>
        <v>5</v>
      </c>
      <c r="D209" s="58" t="s">
        <v>36</v>
      </c>
      <c r="E209" s="58" t="str">
        <f>HLOOKUP(D209,芦花古楼!$G:$L,MATCH(B209&amp;C209,芦花古楼!$A:$A,0),FALSE)</f>
        <v/>
      </c>
      <c r="F209" s="58">
        <f>INDEX(芦花古楼!D:D,MATCH(芦花古楼怪物!B209&amp;芦花古楼怪物!C209,芦花古楼!A:A,0))</f>
        <v>10</v>
      </c>
      <c r="G209" s="58">
        <f>INDEX(怪物基础属性模板!B:B,MATCH(芦花古楼怪物!$F209,怪物基础属性模板!$A:$A,0))*IFERROR(INDEX(怪物属性参数!R:R,MATCH(芦花古楼怪物!E209,怪物属性参数!Q:Q,0)),1)</f>
        <v>120</v>
      </c>
      <c r="H209" s="58">
        <f>INDEX(怪物基础属性模板!C:C,MATCH(芦花古楼怪物!$F209,怪物基础属性模板!$A:$A,0))*IFERROR(INDEX(怪物属性参数!R:R,MATCH(芦花古楼怪物!E209,怪物属性参数!R:R,0)),1)</f>
        <v>50</v>
      </c>
      <c r="I209" s="58">
        <f>INDEX(怪物基础属性模板!D:D,MATCH(芦花古楼怪物!$F209,怪物基础属性模板!$A:$A,0))*IFERROR(INDEX(怪物属性参数!R:R,MATCH(芦花古楼怪物!E209,怪物属性参数!S:S,0)),1)</f>
        <v>700</v>
      </c>
      <c r="J209" s="58">
        <v>0</v>
      </c>
      <c r="K209" s="58">
        <v>0</v>
      </c>
      <c r="L209" s="58">
        <v>0</v>
      </c>
      <c r="M209" s="58">
        <v>0</v>
      </c>
      <c r="N209" s="58">
        <v>300</v>
      </c>
      <c r="O209" s="58">
        <v>0</v>
      </c>
      <c r="P209" s="58">
        <v>0</v>
      </c>
      <c r="Q209" s="58" t="str">
        <f>IFERROR(INDEX(怪物属性参数!AD:AD,MATCH(芦花古楼怪物!E209,怪物属性参数!Q:Q,0)),"1303015")</f>
        <v>1303015</v>
      </c>
      <c r="R209" s="15"/>
      <c r="S209" s="58" t="str">
        <f t="shared" si="13"/>
        <v>0</v>
      </c>
      <c r="T209" s="58" t="str">
        <f>IFERROR(INDEX(怪物属性参数!AA:AA,MATCH(芦花古楼怪物!E209,怪物属性参数!Q:Q,0)),"")</f>
        <v/>
      </c>
      <c r="U209" s="58" t="str">
        <f>IFERROR(INDEX(怪物属性参数!AB:AB,MATCH(芦花古楼怪物!E209,怪物属性参数!Q:Q,0)),"999")</f>
        <v>999</v>
      </c>
      <c r="V209" s="58" t="str">
        <f>IFERROR(INDEX(怪物属性参数!AC:AC,MATCH(芦花古楼怪物!E209,怪物属性参数!Q:Q,0)),"")</f>
        <v/>
      </c>
      <c r="W209" s="58" t="str">
        <f t="shared" si="14"/>
        <v>于禁</v>
      </c>
    </row>
    <row r="210" spans="1:23" ht="16.5" x14ac:dyDescent="0.2">
      <c r="A210" s="58">
        <f t="shared" si="15"/>
        <v>20207</v>
      </c>
      <c r="B210" s="58">
        <v>2</v>
      </c>
      <c r="C210" s="58">
        <f t="shared" si="12"/>
        <v>5</v>
      </c>
      <c r="D210" s="58" t="s">
        <v>40</v>
      </c>
      <c r="E210" s="58" t="str">
        <f>HLOOKUP(D210,芦花古楼!$G:$L,MATCH(B210&amp;C210,芦花古楼!$A:$A,0),FALSE)</f>
        <v>鬼将军</v>
      </c>
      <c r="F210" s="58">
        <f>INDEX(芦花古楼!D:D,MATCH(芦花古楼怪物!B210&amp;芦花古楼怪物!C210,芦花古楼!A:A,0))</f>
        <v>10</v>
      </c>
      <c r="G210" s="58">
        <f>INDEX(怪物基础属性模板!B:B,MATCH(芦花古楼怪物!$F210,怪物基础属性模板!$A:$A,0))*IFERROR(INDEX(怪物属性参数!R:R,MATCH(芦花古楼怪物!E210,怪物属性参数!Q:Q,0)),1)</f>
        <v>120</v>
      </c>
      <c r="H210" s="58">
        <f>INDEX(怪物基础属性模板!C:C,MATCH(芦花古楼怪物!$F210,怪物基础属性模板!$A:$A,0))*IFERROR(INDEX(怪物属性参数!R:R,MATCH(芦花古楼怪物!E210,怪物属性参数!R:R,0)),1)</f>
        <v>50</v>
      </c>
      <c r="I210" s="58">
        <f>INDEX(怪物基础属性模板!D:D,MATCH(芦花古楼怪物!$F210,怪物基础属性模板!$A:$A,0))*IFERROR(INDEX(怪物属性参数!R:R,MATCH(芦花古楼怪物!E210,怪物属性参数!S:S,0)),1)</f>
        <v>700</v>
      </c>
      <c r="J210" s="58">
        <v>0</v>
      </c>
      <c r="K210" s="58">
        <v>0</v>
      </c>
      <c r="L210" s="58">
        <v>0</v>
      </c>
      <c r="M210" s="58">
        <v>0</v>
      </c>
      <c r="N210" s="58">
        <v>300</v>
      </c>
      <c r="O210" s="58">
        <v>0</v>
      </c>
      <c r="P210" s="58">
        <v>0</v>
      </c>
      <c r="Q210" s="58" t="str">
        <f>IFERROR(INDEX(怪物属性参数!AD:AD,MATCH(芦花古楼怪物!E210,怪物属性参数!Q:Q,0)),"1303015")</f>
        <v>1801004#1802004</v>
      </c>
      <c r="R210" s="15"/>
      <c r="S210" s="58" t="str">
        <f t="shared" si="13"/>
        <v>0</v>
      </c>
      <c r="T210" s="58">
        <f>IFERROR(INDEX(怪物属性参数!AA:AA,MATCH(芦花古楼怪物!E210,怪物属性参数!Q:Q,0)),"")</f>
        <v>1</v>
      </c>
      <c r="U210" s="58">
        <f>IFERROR(INDEX(怪物属性参数!AB:AB,MATCH(芦花古楼怪物!E210,怪物属性参数!Q:Q,0)),"999")</f>
        <v>999</v>
      </c>
      <c r="V210" s="58">
        <f>IFERROR(INDEX(怪物属性参数!AC:AC,MATCH(芦花古楼怪物!E210,怪物属性参数!Q:Q,0)),"")</f>
        <v>1</v>
      </c>
      <c r="W210" s="58" t="str">
        <f t="shared" si="14"/>
        <v>鬼将军</v>
      </c>
    </row>
    <row r="211" spans="1:23" ht="16.5" x14ac:dyDescent="0.2">
      <c r="A211" s="58">
        <f t="shared" si="15"/>
        <v>20208</v>
      </c>
      <c r="B211" s="58">
        <v>2</v>
      </c>
      <c r="C211" s="58">
        <f t="shared" si="12"/>
        <v>5</v>
      </c>
      <c r="D211" s="58" t="s">
        <v>37</v>
      </c>
      <c r="E211" s="58" t="str">
        <f>HLOOKUP(D211,芦花古楼!$G:$L,MATCH(B211&amp;C211,芦花古楼!$A:$A,0),FALSE)</f>
        <v/>
      </c>
      <c r="F211" s="58">
        <f>INDEX(芦花古楼!D:D,MATCH(芦花古楼怪物!B211&amp;芦花古楼怪物!C211,芦花古楼!A:A,0))</f>
        <v>10</v>
      </c>
      <c r="G211" s="58">
        <f>INDEX(怪物基础属性模板!B:B,MATCH(芦花古楼怪物!$F211,怪物基础属性模板!$A:$A,0))*IFERROR(INDEX(怪物属性参数!R:R,MATCH(芦花古楼怪物!E211,怪物属性参数!Q:Q,0)),1)</f>
        <v>120</v>
      </c>
      <c r="H211" s="58">
        <f>INDEX(怪物基础属性模板!C:C,MATCH(芦花古楼怪物!$F211,怪物基础属性模板!$A:$A,0))*IFERROR(INDEX(怪物属性参数!R:R,MATCH(芦花古楼怪物!E211,怪物属性参数!R:R,0)),1)</f>
        <v>50</v>
      </c>
      <c r="I211" s="58">
        <f>INDEX(怪物基础属性模板!D:D,MATCH(芦花古楼怪物!$F211,怪物基础属性模板!$A:$A,0))*IFERROR(INDEX(怪物属性参数!R:R,MATCH(芦花古楼怪物!E211,怪物属性参数!S:S,0)),1)</f>
        <v>700</v>
      </c>
      <c r="J211" s="58">
        <v>0</v>
      </c>
      <c r="K211" s="58">
        <v>0</v>
      </c>
      <c r="L211" s="58">
        <v>0</v>
      </c>
      <c r="M211" s="58">
        <v>0</v>
      </c>
      <c r="N211" s="58">
        <v>300</v>
      </c>
      <c r="O211" s="58">
        <v>0</v>
      </c>
      <c r="P211" s="58">
        <v>0</v>
      </c>
      <c r="Q211" s="58" t="str">
        <f>IFERROR(INDEX(怪物属性参数!AD:AD,MATCH(芦花古楼怪物!E211,怪物属性参数!Q:Q,0)),"1303015")</f>
        <v>1303015</v>
      </c>
      <c r="R211" s="15"/>
      <c r="S211" s="58" t="str">
        <f t="shared" si="13"/>
        <v>0</v>
      </c>
      <c r="T211" s="58" t="str">
        <f>IFERROR(INDEX(怪物属性参数!AA:AA,MATCH(芦花古楼怪物!E211,怪物属性参数!Q:Q,0)),"")</f>
        <v/>
      </c>
      <c r="U211" s="58" t="str">
        <f>IFERROR(INDEX(怪物属性参数!AB:AB,MATCH(芦花古楼怪物!E211,怪物属性参数!Q:Q,0)),"999")</f>
        <v>999</v>
      </c>
      <c r="V211" s="58" t="str">
        <f>IFERROR(INDEX(怪物属性参数!AC:AC,MATCH(芦花古楼怪物!E211,怪物属性参数!Q:Q,0)),"")</f>
        <v/>
      </c>
      <c r="W211" s="58" t="str">
        <f t="shared" si="14"/>
        <v>于禁</v>
      </c>
    </row>
    <row r="212" spans="1:23" ht="16.5" x14ac:dyDescent="0.2">
      <c r="A212" s="58">
        <f t="shared" si="15"/>
        <v>20209</v>
      </c>
      <c r="B212" s="58">
        <v>2</v>
      </c>
      <c r="C212" s="58">
        <f t="shared" si="12"/>
        <v>5</v>
      </c>
      <c r="D212" s="58" t="s">
        <v>41</v>
      </c>
      <c r="E212" s="58" t="str">
        <f>HLOOKUP(D212,芦花古楼!$G:$L,MATCH(B212&amp;C212,芦花古楼!$A:$A,0),FALSE)</f>
        <v>链球鬼兵</v>
      </c>
      <c r="F212" s="58">
        <f>INDEX(芦花古楼!D:D,MATCH(芦花古楼怪物!B212&amp;芦花古楼怪物!C212,芦花古楼!A:A,0))</f>
        <v>10</v>
      </c>
      <c r="G212" s="58">
        <f>INDEX(怪物基础属性模板!B:B,MATCH(芦花古楼怪物!$F212,怪物基础属性模板!$A:$A,0))*IFERROR(INDEX(怪物属性参数!R:R,MATCH(芦花古楼怪物!E212,怪物属性参数!Q:Q,0)),1)</f>
        <v>120</v>
      </c>
      <c r="H212" s="58">
        <f>INDEX(怪物基础属性模板!C:C,MATCH(芦花古楼怪物!$F212,怪物基础属性模板!$A:$A,0))*IFERROR(INDEX(怪物属性参数!R:R,MATCH(芦花古楼怪物!E212,怪物属性参数!R:R,0)),1)</f>
        <v>50</v>
      </c>
      <c r="I212" s="58">
        <f>INDEX(怪物基础属性模板!D:D,MATCH(芦花古楼怪物!$F212,怪物基础属性模板!$A:$A,0))*IFERROR(INDEX(怪物属性参数!R:R,MATCH(芦花古楼怪物!E212,怪物属性参数!S:S,0)),1)</f>
        <v>700</v>
      </c>
      <c r="J212" s="58">
        <v>0</v>
      </c>
      <c r="K212" s="58">
        <v>0</v>
      </c>
      <c r="L212" s="58">
        <v>0</v>
      </c>
      <c r="M212" s="58">
        <v>0</v>
      </c>
      <c r="N212" s="58">
        <v>300</v>
      </c>
      <c r="O212" s="58">
        <v>0</v>
      </c>
      <c r="P212" s="58">
        <v>0</v>
      </c>
      <c r="Q212" s="58">
        <f>IFERROR(INDEX(怪物属性参数!AD:AD,MATCH(芦花古楼怪物!E212,怪物属性参数!Q:Q,0)),"1303015")</f>
        <v>1801003</v>
      </c>
      <c r="R212" s="15"/>
      <c r="S212" s="58" t="str">
        <f t="shared" si="13"/>
        <v>0</v>
      </c>
      <c r="T212" s="58">
        <f>IFERROR(INDEX(怪物属性参数!AA:AA,MATCH(芦花古楼怪物!E212,怪物属性参数!Q:Q,0)),"")</f>
        <v>1</v>
      </c>
      <c r="U212" s="58">
        <f>IFERROR(INDEX(怪物属性参数!AB:AB,MATCH(芦花古楼怪物!E212,怪物属性参数!Q:Q,0)),"999")</f>
        <v>999</v>
      </c>
      <c r="V212" s="58">
        <f>IFERROR(INDEX(怪物属性参数!AC:AC,MATCH(芦花古楼怪物!E212,怪物属性参数!Q:Q,0)),"")</f>
        <v>3</v>
      </c>
      <c r="W212" s="58" t="str">
        <f t="shared" si="14"/>
        <v>链球鬼兵</v>
      </c>
    </row>
    <row r="213" spans="1:23" ht="16.5" x14ac:dyDescent="0.2">
      <c r="A213" s="58">
        <f t="shared" si="15"/>
        <v>20210</v>
      </c>
      <c r="B213" s="58">
        <v>2</v>
      </c>
      <c r="C213" s="58">
        <f t="shared" si="12"/>
        <v>5</v>
      </c>
      <c r="D213" s="58" t="s">
        <v>38</v>
      </c>
      <c r="E213" s="58" t="str">
        <f>HLOOKUP(D213,芦花古楼!$G:$L,MATCH(B213&amp;C213,芦花古楼!$A:$A,0),FALSE)</f>
        <v/>
      </c>
      <c r="F213" s="58">
        <f>INDEX(芦花古楼!D:D,MATCH(芦花古楼怪物!B213&amp;芦花古楼怪物!C213,芦花古楼!A:A,0))</f>
        <v>10</v>
      </c>
      <c r="G213" s="58">
        <f>INDEX(怪物基础属性模板!B:B,MATCH(芦花古楼怪物!$F213,怪物基础属性模板!$A:$A,0))*IFERROR(INDEX(怪物属性参数!R:R,MATCH(芦花古楼怪物!E213,怪物属性参数!Q:Q,0)),1)</f>
        <v>120</v>
      </c>
      <c r="H213" s="58">
        <f>INDEX(怪物基础属性模板!C:C,MATCH(芦花古楼怪物!$F213,怪物基础属性模板!$A:$A,0))*IFERROR(INDEX(怪物属性参数!R:R,MATCH(芦花古楼怪物!E213,怪物属性参数!R:R,0)),1)</f>
        <v>50</v>
      </c>
      <c r="I213" s="58">
        <f>INDEX(怪物基础属性模板!D:D,MATCH(芦花古楼怪物!$F213,怪物基础属性模板!$A:$A,0))*IFERROR(INDEX(怪物属性参数!R:R,MATCH(芦花古楼怪物!E213,怪物属性参数!S:S,0)),1)</f>
        <v>700</v>
      </c>
      <c r="J213" s="58">
        <v>0</v>
      </c>
      <c r="K213" s="58">
        <v>0</v>
      </c>
      <c r="L213" s="58">
        <v>0</v>
      </c>
      <c r="M213" s="58">
        <v>0</v>
      </c>
      <c r="N213" s="58">
        <v>300</v>
      </c>
      <c r="O213" s="58">
        <v>0</v>
      </c>
      <c r="P213" s="58">
        <v>0</v>
      </c>
      <c r="Q213" s="58" t="str">
        <f>IFERROR(INDEX(怪物属性参数!AD:AD,MATCH(芦花古楼怪物!E213,怪物属性参数!Q:Q,0)),"1303015")</f>
        <v>1303015</v>
      </c>
      <c r="R213" s="15"/>
      <c r="S213" s="58" t="str">
        <f t="shared" si="13"/>
        <v>0</v>
      </c>
      <c r="T213" s="58" t="str">
        <f>IFERROR(INDEX(怪物属性参数!AA:AA,MATCH(芦花古楼怪物!E213,怪物属性参数!Q:Q,0)),"")</f>
        <v/>
      </c>
      <c r="U213" s="58" t="str">
        <f>IFERROR(INDEX(怪物属性参数!AB:AB,MATCH(芦花古楼怪物!E213,怪物属性参数!Q:Q,0)),"999")</f>
        <v>999</v>
      </c>
      <c r="V213" s="58" t="str">
        <f>IFERROR(INDEX(怪物属性参数!AC:AC,MATCH(芦花古楼怪物!E213,怪物属性参数!Q:Q,0)),"")</f>
        <v/>
      </c>
      <c r="W213" s="58" t="str">
        <f t="shared" si="14"/>
        <v>于禁</v>
      </c>
    </row>
    <row r="214" spans="1:23" ht="16.5" x14ac:dyDescent="0.2">
      <c r="A214" s="58">
        <f t="shared" si="15"/>
        <v>20211</v>
      </c>
      <c r="B214" s="58">
        <v>2</v>
      </c>
      <c r="C214" s="58">
        <f t="shared" si="12"/>
        <v>6</v>
      </c>
      <c r="D214" s="58" t="s">
        <v>39</v>
      </c>
      <c r="E214" s="58" t="str">
        <f>HLOOKUP(D214,芦花古楼!$G:$L,MATCH(B214&amp;C214,芦花古楼!$A:$A,0),FALSE)</f>
        <v>常服曹焱兵</v>
      </c>
      <c r="F214" s="58">
        <f>INDEX(芦花古楼!D:D,MATCH(芦花古楼怪物!B214&amp;芦花古楼怪物!C214,芦花古楼!A:A,0))</f>
        <v>15</v>
      </c>
      <c r="G214" s="58">
        <f>INDEX(怪物基础属性模板!B:B,MATCH(芦花古楼怪物!$F214,怪物基础属性模板!$A:$A,0))*IFERROR(INDEX(怪物属性参数!R:R,MATCH(芦花古楼怪物!E214,怪物属性参数!Q:Q,0)),1)</f>
        <v>170</v>
      </c>
      <c r="H214" s="58">
        <f>INDEX(怪物基础属性模板!C:C,MATCH(芦花古楼怪物!$F214,怪物基础属性模板!$A:$A,0))*IFERROR(INDEX(怪物属性参数!R:R,MATCH(芦花古楼怪物!E214,怪物属性参数!R:R,0)),1)</f>
        <v>75</v>
      </c>
      <c r="I214" s="58">
        <f>INDEX(怪物基础属性模板!D:D,MATCH(芦花古楼怪物!$F214,怪物基础属性模板!$A:$A,0))*IFERROR(INDEX(怪物属性参数!R:R,MATCH(芦花古楼怪物!E214,怪物属性参数!S:S,0)),1)</f>
        <v>950</v>
      </c>
      <c r="J214" s="58">
        <v>0</v>
      </c>
      <c r="K214" s="58">
        <v>0</v>
      </c>
      <c r="L214" s="58">
        <v>0</v>
      </c>
      <c r="M214" s="58">
        <v>0</v>
      </c>
      <c r="N214" s="58">
        <v>300</v>
      </c>
      <c r="O214" s="58">
        <v>0</v>
      </c>
      <c r="P214" s="58">
        <v>0</v>
      </c>
      <c r="Q214" s="58" t="str">
        <f>IFERROR(INDEX(怪物属性参数!AD:AD,MATCH(芦花古楼怪物!E214,怪物属性参数!Q:Q,0)),"1303015")</f>
        <v>1301001#1302001</v>
      </c>
      <c r="R214" s="15"/>
      <c r="S214" s="58">
        <f t="shared" si="13"/>
        <v>20212</v>
      </c>
      <c r="T214" s="58">
        <f>IFERROR(INDEX(怪物属性参数!AA:AA,MATCH(芦花古楼怪物!E214,怪物属性参数!Q:Q,0)),"")</f>
        <v>0</v>
      </c>
      <c r="U214" s="58">
        <f>IFERROR(INDEX(怪物属性参数!AB:AB,MATCH(芦花古楼怪物!E214,怪物属性参数!Q:Q,0)),"999")</f>
        <v>999</v>
      </c>
      <c r="V214" s="58">
        <f>IFERROR(INDEX(怪物属性参数!AC:AC,MATCH(芦花古楼怪物!E214,怪物属性参数!Q:Q,0)),"")</f>
        <v>0</v>
      </c>
      <c r="W214" s="58" t="str">
        <f t="shared" si="14"/>
        <v>常服曹焱兵</v>
      </c>
    </row>
    <row r="215" spans="1:23" ht="16.5" x14ac:dyDescent="0.2">
      <c r="A215" s="58">
        <f t="shared" si="15"/>
        <v>20212</v>
      </c>
      <c r="B215" s="58">
        <v>2</v>
      </c>
      <c r="C215" s="58">
        <f t="shared" si="12"/>
        <v>6</v>
      </c>
      <c r="D215" s="58" t="s">
        <v>36</v>
      </c>
      <c r="E215" s="58" t="str">
        <f>HLOOKUP(D215,芦花古楼!$G:$L,MATCH(B215&amp;C215,芦花古楼!$A:$A,0),FALSE)</f>
        <v>张郃</v>
      </c>
      <c r="F215" s="58">
        <f>INDEX(芦花古楼!D:D,MATCH(芦花古楼怪物!B215&amp;芦花古楼怪物!C215,芦花古楼!A:A,0))</f>
        <v>15</v>
      </c>
      <c r="G215" s="58">
        <f>INDEX(怪物基础属性模板!B:B,MATCH(芦花古楼怪物!$F215,怪物基础属性模板!$A:$A,0))*IFERROR(INDEX(怪物属性参数!R:R,MATCH(芦花古楼怪物!E215,怪物属性参数!Q:Q,0)),1)</f>
        <v>170</v>
      </c>
      <c r="H215" s="58">
        <f>INDEX(怪物基础属性模板!C:C,MATCH(芦花古楼怪物!$F215,怪物基础属性模板!$A:$A,0))*IFERROR(INDEX(怪物属性参数!R:R,MATCH(芦花古楼怪物!E215,怪物属性参数!R:R,0)),1)</f>
        <v>75</v>
      </c>
      <c r="I215" s="58">
        <f>INDEX(怪物基础属性模板!D:D,MATCH(芦花古楼怪物!$F215,怪物基础属性模板!$A:$A,0))*IFERROR(INDEX(怪物属性参数!R:R,MATCH(芦花古楼怪物!E215,怪物属性参数!S:S,0)),1)</f>
        <v>950</v>
      </c>
      <c r="J215" s="58">
        <v>0</v>
      </c>
      <c r="K215" s="58">
        <v>0</v>
      </c>
      <c r="L215" s="58">
        <v>0</v>
      </c>
      <c r="M215" s="58">
        <v>0</v>
      </c>
      <c r="N215" s="58">
        <v>300</v>
      </c>
      <c r="O215" s="58">
        <v>0</v>
      </c>
      <c r="P215" s="58">
        <v>0</v>
      </c>
      <c r="Q215" s="58">
        <f>IFERROR(INDEX(怪物属性参数!AD:AD,MATCH(芦花古楼怪物!E215,怪物属性参数!Q:Q,0)),"1303015")</f>
        <v>1303010</v>
      </c>
      <c r="R215" s="15"/>
      <c r="S215" s="58" t="str">
        <f t="shared" si="13"/>
        <v>0</v>
      </c>
      <c r="T215" s="58">
        <f>IFERROR(INDEX(怪物属性参数!AA:AA,MATCH(芦花古楼怪物!E215,怪物属性参数!Q:Q,0)),"")</f>
        <v>6</v>
      </c>
      <c r="U215" s="58">
        <f>IFERROR(INDEX(怪物属性参数!AB:AB,MATCH(芦花古楼怪物!E215,怪物属性参数!Q:Q,0)),"999")</f>
        <v>999</v>
      </c>
      <c r="V215" s="58">
        <f>IFERROR(INDEX(怪物属性参数!AC:AC,MATCH(芦花古楼怪物!E215,怪物属性参数!Q:Q,0)),"")</f>
        <v>3</v>
      </c>
      <c r="W215" s="58" t="str">
        <f t="shared" si="14"/>
        <v>张郃</v>
      </c>
    </row>
    <row r="216" spans="1:23" ht="16.5" x14ac:dyDescent="0.2">
      <c r="A216" s="58">
        <f t="shared" si="15"/>
        <v>20213</v>
      </c>
      <c r="B216" s="58">
        <v>2</v>
      </c>
      <c r="C216" s="58">
        <f t="shared" si="12"/>
        <v>6</v>
      </c>
      <c r="D216" s="58" t="s">
        <v>40</v>
      </c>
      <c r="E216" s="58" t="str">
        <f>HLOOKUP(D216,芦花古楼!$G:$L,MATCH(B216&amp;C216,芦花古楼!$A:$A,0),FALSE)</f>
        <v>战斗曹焱兵</v>
      </c>
      <c r="F216" s="58">
        <f>INDEX(芦花古楼!D:D,MATCH(芦花古楼怪物!B216&amp;芦花古楼怪物!C216,芦花古楼!A:A,0))</f>
        <v>15</v>
      </c>
      <c r="G216" s="58">
        <f>INDEX(怪物基础属性模板!B:B,MATCH(芦花古楼怪物!$F216,怪物基础属性模板!$A:$A,0))*IFERROR(INDEX(怪物属性参数!R:R,MATCH(芦花古楼怪物!E216,怪物属性参数!Q:Q,0)),1)</f>
        <v>170</v>
      </c>
      <c r="H216" s="58">
        <f>INDEX(怪物基础属性模板!C:C,MATCH(芦花古楼怪物!$F216,怪物基础属性模板!$A:$A,0))*IFERROR(INDEX(怪物属性参数!R:R,MATCH(芦花古楼怪物!E216,怪物属性参数!R:R,0)),1)</f>
        <v>75</v>
      </c>
      <c r="I216" s="58">
        <f>INDEX(怪物基础属性模板!D:D,MATCH(芦花古楼怪物!$F216,怪物基础属性模板!$A:$A,0))*IFERROR(INDEX(怪物属性参数!R:R,MATCH(芦花古楼怪物!E216,怪物属性参数!S:S,0)),1)</f>
        <v>950</v>
      </c>
      <c r="J216" s="58">
        <v>0</v>
      </c>
      <c r="K216" s="58">
        <v>0</v>
      </c>
      <c r="L216" s="58">
        <v>0</v>
      </c>
      <c r="M216" s="58">
        <v>0</v>
      </c>
      <c r="N216" s="58">
        <v>300</v>
      </c>
      <c r="O216" s="58">
        <v>0</v>
      </c>
      <c r="P216" s="58">
        <v>0</v>
      </c>
      <c r="Q216" s="58" t="str">
        <f>IFERROR(INDEX(怪物属性参数!AD:AD,MATCH(芦花古楼怪物!E216,怪物属性参数!Q:Q,0)),"1303015")</f>
        <v>1301007#1302007</v>
      </c>
      <c r="R216" s="15"/>
      <c r="S216" s="58">
        <f t="shared" si="13"/>
        <v>20214</v>
      </c>
      <c r="T216" s="58">
        <f>IFERROR(INDEX(怪物属性参数!AA:AA,MATCH(芦花古楼怪物!E216,怪物属性参数!Q:Q,0)),"")</f>
        <v>0</v>
      </c>
      <c r="U216" s="58">
        <f>IFERROR(INDEX(怪物属性参数!AB:AB,MATCH(芦花古楼怪物!E216,怪物属性参数!Q:Q,0)),"999")</f>
        <v>999</v>
      </c>
      <c r="V216" s="58">
        <f>IFERROR(INDEX(怪物属性参数!AC:AC,MATCH(芦花古楼怪物!E216,怪物属性参数!Q:Q,0)),"")</f>
        <v>0</v>
      </c>
      <c r="W216" s="58" t="str">
        <f t="shared" si="14"/>
        <v>战斗曹焱兵</v>
      </c>
    </row>
    <row r="217" spans="1:23" ht="16.5" x14ac:dyDescent="0.2">
      <c r="A217" s="58">
        <f t="shared" si="15"/>
        <v>20214</v>
      </c>
      <c r="B217" s="58">
        <v>2</v>
      </c>
      <c r="C217" s="58">
        <f t="shared" si="12"/>
        <v>6</v>
      </c>
      <c r="D217" s="58" t="s">
        <v>37</v>
      </c>
      <c r="E217" s="58" t="str">
        <f>HLOOKUP(D217,芦花古楼!$G:$L,MATCH(B217&amp;C217,芦花古楼!$A:$A,0),FALSE)</f>
        <v>徐晃</v>
      </c>
      <c r="F217" s="58">
        <f>INDEX(芦花古楼!D:D,MATCH(芦花古楼怪物!B217&amp;芦花古楼怪物!C217,芦花古楼!A:A,0))</f>
        <v>15</v>
      </c>
      <c r="G217" s="58">
        <f>INDEX(怪物基础属性模板!B:B,MATCH(芦花古楼怪物!$F217,怪物基础属性模板!$A:$A,0))*IFERROR(INDEX(怪物属性参数!R:R,MATCH(芦花古楼怪物!E217,怪物属性参数!Q:Q,0)),1)</f>
        <v>170</v>
      </c>
      <c r="H217" s="58">
        <f>INDEX(怪物基础属性模板!C:C,MATCH(芦花古楼怪物!$F217,怪物基础属性模板!$A:$A,0))*IFERROR(INDEX(怪物属性参数!R:R,MATCH(芦花古楼怪物!E217,怪物属性参数!R:R,0)),1)</f>
        <v>75</v>
      </c>
      <c r="I217" s="58">
        <f>INDEX(怪物基础属性模板!D:D,MATCH(芦花古楼怪物!$F217,怪物基础属性模板!$A:$A,0))*IFERROR(INDEX(怪物属性参数!R:R,MATCH(芦花古楼怪物!E217,怪物属性参数!S:S,0)),1)</f>
        <v>950</v>
      </c>
      <c r="J217" s="58">
        <v>0</v>
      </c>
      <c r="K217" s="58">
        <v>0</v>
      </c>
      <c r="L217" s="58">
        <v>0</v>
      </c>
      <c r="M217" s="58">
        <v>0</v>
      </c>
      <c r="N217" s="58">
        <v>300</v>
      </c>
      <c r="O217" s="58">
        <v>0</v>
      </c>
      <c r="P217" s="58">
        <v>0</v>
      </c>
      <c r="Q217" s="58">
        <f>IFERROR(INDEX(怪物属性参数!AD:AD,MATCH(芦花古楼怪物!E217,怪物属性参数!Q:Q,0)),"1303015")</f>
        <v>1303009</v>
      </c>
      <c r="R217" s="15"/>
      <c r="S217" s="58" t="str">
        <f t="shared" si="13"/>
        <v>0</v>
      </c>
      <c r="T217" s="58">
        <f>IFERROR(INDEX(怪物属性参数!AA:AA,MATCH(芦花古楼怪物!E217,怪物属性参数!Q:Q,0)),"")</f>
        <v>4</v>
      </c>
      <c r="U217" s="58">
        <f>IFERROR(INDEX(怪物属性参数!AB:AB,MATCH(芦花古楼怪物!E217,怪物属性参数!Q:Q,0)),"999")</f>
        <v>999</v>
      </c>
      <c r="V217" s="58">
        <f>IFERROR(INDEX(怪物属性参数!AC:AC,MATCH(芦花古楼怪物!E217,怪物属性参数!Q:Q,0)),"")</f>
        <v>2</v>
      </c>
      <c r="W217" s="58" t="str">
        <f t="shared" si="14"/>
        <v>徐晃</v>
      </c>
    </row>
    <row r="218" spans="1:23" ht="16.5" x14ac:dyDescent="0.2">
      <c r="A218" s="58">
        <f t="shared" si="15"/>
        <v>20215</v>
      </c>
      <c r="B218" s="58">
        <v>2</v>
      </c>
      <c r="C218" s="58">
        <f t="shared" si="12"/>
        <v>6</v>
      </c>
      <c r="D218" s="58" t="s">
        <v>41</v>
      </c>
      <c r="E218" s="58" t="str">
        <f>HLOOKUP(D218,芦花古楼!$G:$L,MATCH(B218&amp;C218,芦花古楼!$A:$A,0),FALSE)</f>
        <v>黑尔·坎普</v>
      </c>
      <c r="F218" s="58">
        <f>INDEX(芦花古楼!D:D,MATCH(芦花古楼怪物!B218&amp;芦花古楼怪物!C218,芦花古楼!A:A,0))</f>
        <v>15</v>
      </c>
      <c r="G218" s="58">
        <f>INDEX(怪物基础属性模板!B:B,MATCH(芦花古楼怪物!$F218,怪物基础属性模板!$A:$A,0))*IFERROR(INDEX(怪物属性参数!R:R,MATCH(芦花古楼怪物!E218,怪物属性参数!Q:Q,0)),1)</f>
        <v>170</v>
      </c>
      <c r="H218" s="58">
        <f>INDEX(怪物基础属性模板!C:C,MATCH(芦花古楼怪物!$F218,怪物基础属性模板!$A:$A,0))*IFERROR(INDEX(怪物属性参数!R:R,MATCH(芦花古楼怪物!E218,怪物属性参数!R:R,0)),1)</f>
        <v>75</v>
      </c>
      <c r="I218" s="58">
        <f>INDEX(怪物基础属性模板!D:D,MATCH(芦花古楼怪物!$F218,怪物基础属性模板!$A:$A,0))*IFERROR(INDEX(怪物属性参数!R:R,MATCH(芦花古楼怪物!E218,怪物属性参数!S:S,0)),1)</f>
        <v>950</v>
      </c>
      <c r="J218" s="58">
        <v>0</v>
      </c>
      <c r="K218" s="58">
        <v>0</v>
      </c>
      <c r="L218" s="58">
        <v>0</v>
      </c>
      <c r="M218" s="58">
        <v>0</v>
      </c>
      <c r="N218" s="58">
        <v>300</v>
      </c>
      <c r="O218" s="58">
        <v>0</v>
      </c>
      <c r="P218" s="58">
        <v>0</v>
      </c>
      <c r="Q218" s="58" t="str">
        <f>IFERROR(INDEX(怪物属性参数!AD:AD,MATCH(芦花古楼怪物!E218,怪物属性参数!Q:Q,0)),"1303015")</f>
        <v>1301008#1302008</v>
      </c>
      <c r="R218" s="15"/>
      <c r="S218" s="58">
        <f t="shared" si="13"/>
        <v>20216</v>
      </c>
      <c r="T218" s="58">
        <f>IFERROR(INDEX(怪物属性参数!AA:AA,MATCH(芦花古楼怪物!E218,怪物属性参数!Q:Q,0)),"")</f>
        <v>0</v>
      </c>
      <c r="U218" s="58">
        <f>IFERROR(INDEX(怪物属性参数!AB:AB,MATCH(芦花古楼怪物!E218,怪物属性参数!Q:Q,0)),"999")</f>
        <v>999</v>
      </c>
      <c r="V218" s="58">
        <f>IFERROR(INDEX(怪物属性参数!AC:AC,MATCH(芦花古楼怪物!E218,怪物属性参数!Q:Q,0)),"")</f>
        <v>0</v>
      </c>
      <c r="W218" s="58" t="str">
        <f t="shared" si="14"/>
        <v>黑尔·坎普</v>
      </c>
    </row>
    <row r="219" spans="1:23" ht="16.5" x14ac:dyDescent="0.2">
      <c r="A219" s="58">
        <f t="shared" si="15"/>
        <v>20216</v>
      </c>
      <c r="B219" s="58">
        <v>2</v>
      </c>
      <c r="C219" s="58">
        <f t="shared" si="12"/>
        <v>6</v>
      </c>
      <c r="D219" s="58" t="s">
        <v>38</v>
      </c>
      <c r="E219" s="58" t="str">
        <f>HLOOKUP(D219,芦花古楼!$G:$L,MATCH(B219&amp;C219,芦花古楼!$A:$A,0),FALSE)</f>
        <v>塞伯罗斯</v>
      </c>
      <c r="F219" s="58">
        <f>INDEX(芦花古楼!D:D,MATCH(芦花古楼怪物!B219&amp;芦花古楼怪物!C219,芦花古楼!A:A,0))</f>
        <v>15</v>
      </c>
      <c r="G219" s="58">
        <f>INDEX(怪物基础属性模板!B:B,MATCH(芦花古楼怪物!$F219,怪物基础属性模板!$A:$A,0))*IFERROR(INDEX(怪物属性参数!R:R,MATCH(芦花古楼怪物!E219,怪物属性参数!Q:Q,0)),1)</f>
        <v>170</v>
      </c>
      <c r="H219" s="58">
        <f>INDEX(怪物基础属性模板!C:C,MATCH(芦花古楼怪物!$F219,怪物基础属性模板!$A:$A,0))*IFERROR(INDEX(怪物属性参数!R:R,MATCH(芦花古楼怪物!E219,怪物属性参数!R:R,0)),1)</f>
        <v>75</v>
      </c>
      <c r="I219" s="58">
        <f>INDEX(怪物基础属性模板!D:D,MATCH(芦花古楼怪物!$F219,怪物基础属性模板!$A:$A,0))*IFERROR(INDEX(怪物属性参数!R:R,MATCH(芦花古楼怪物!E219,怪物属性参数!S:S,0)),1)</f>
        <v>950</v>
      </c>
      <c r="J219" s="58">
        <v>0</v>
      </c>
      <c r="K219" s="58">
        <v>0</v>
      </c>
      <c r="L219" s="58">
        <v>0</v>
      </c>
      <c r="M219" s="58">
        <v>0</v>
      </c>
      <c r="N219" s="58">
        <v>300</v>
      </c>
      <c r="O219" s="58">
        <v>0</v>
      </c>
      <c r="P219" s="58">
        <v>0</v>
      </c>
      <c r="Q219" s="58">
        <f>IFERROR(INDEX(怪物属性参数!AD:AD,MATCH(芦花古楼怪物!E219,怪物属性参数!Q:Q,0)),"1303015")</f>
        <v>1303013</v>
      </c>
      <c r="R219" s="15"/>
      <c r="S219" s="58" t="str">
        <f t="shared" si="13"/>
        <v>0</v>
      </c>
      <c r="T219" s="58">
        <f>IFERROR(INDEX(怪物属性参数!AA:AA,MATCH(芦花古楼怪物!E219,怪物属性参数!Q:Q,0)),"")</f>
        <v>6</v>
      </c>
      <c r="U219" s="58">
        <f>IFERROR(INDEX(怪物属性参数!AB:AB,MATCH(芦花古楼怪物!E219,怪物属性参数!Q:Q,0)),"999")</f>
        <v>999</v>
      </c>
      <c r="V219" s="58">
        <f>IFERROR(INDEX(怪物属性参数!AC:AC,MATCH(芦花古楼怪物!E219,怪物属性参数!Q:Q,0)),"")</f>
        <v>2</v>
      </c>
      <c r="W219" s="58" t="str">
        <f t="shared" si="14"/>
        <v>塞伯罗斯</v>
      </c>
    </row>
    <row r="220" spans="1:23" ht="16.5" x14ac:dyDescent="0.2">
      <c r="A220" s="58">
        <f t="shared" si="15"/>
        <v>20217</v>
      </c>
      <c r="B220" s="58">
        <v>2</v>
      </c>
      <c r="C220" s="58">
        <f t="shared" si="12"/>
        <v>7</v>
      </c>
      <c r="D220" s="58" t="s">
        <v>39</v>
      </c>
      <c r="E220" s="58" t="str">
        <f>HLOOKUP(D220,芦花古楼!$G:$L,MATCH(B220&amp;C220,芦花古楼!$A:$A,0),FALSE)</f>
        <v>南御夫</v>
      </c>
      <c r="F220" s="58">
        <f>INDEX(芦花古楼!D:D,MATCH(芦花古楼怪物!B220&amp;芦花古楼怪物!C220,芦花古楼!A:A,0))</f>
        <v>21</v>
      </c>
      <c r="G220" s="58">
        <f>INDEX(怪物基础属性模板!B:B,MATCH(芦花古楼怪物!$F220,怪物基础属性模板!$A:$A,0))*IFERROR(INDEX(怪物属性参数!R:R,MATCH(芦花古楼怪物!E220,怪物属性参数!Q:Q,0)),1)</f>
        <v>295</v>
      </c>
      <c r="H220" s="58">
        <f>INDEX(怪物基础属性模板!C:C,MATCH(芦花古楼怪物!$F220,怪物基础属性模板!$A:$A,0))*IFERROR(INDEX(怪物属性参数!R:R,MATCH(芦花古楼怪物!E220,怪物属性参数!R:R,0)),1)</f>
        <v>127</v>
      </c>
      <c r="I220" s="58">
        <f>INDEX(怪物基础属性模板!D:D,MATCH(芦花古楼怪物!$F220,怪物基础属性模板!$A:$A,0))*IFERROR(INDEX(怪物属性参数!R:R,MATCH(芦花古楼怪物!E220,怪物属性参数!S:S,0)),1)</f>
        <v>1675</v>
      </c>
      <c r="J220" s="58">
        <v>0</v>
      </c>
      <c r="K220" s="58">
        <v>0</v>
      </c>
      <c r="L220" s="58">
        <v>0</v>
      </c>
      <c r="M220" s="58">
        <v>0</v>
      </c>
      <c r="N220" s="58">
        <v>300</v>
      </c>
      <c r="O220" s="58">
        <v>0</v>
      </c>
      <c r="P220" s="58">
        <v>0</v>
      </c>
      <c r="Q220" s="58" t="str">
        <f>IFERROR(INDEX(怪物属性参数!AD:AD,MATCH(芦花古楼怪物!E220,怪物属性参数!Q:Q,0)),"1303015")</f>
        <v>1301012#1302012</v>
      </c>
      <c r="R220" s="15"/>
      <c r="S220" s="58">
        <f t="shared" si="13"/>
        <v>20218</v>
      </c>
      <c r="T220" s="58">
        <f>IFERROR(INDEX(怪物属性参数!AA:AA,MATCH(芦花古楼怪物!E220,怪物属性参数!Q:Q,0)),"")</f>
        <v>0</v>
      </c>
      <c r="U220" s="58">
        <f>IFERROR(INDEX(怪物属性参数!AB:AB,MATCH(芦花古楼怪物!E220,怪物属性参数!Q:Q,0)),"999")</f>
        <v>999</v>
      </c>
      <c r="V220" s="58">
        <f>IFERROR(INDEX(怪物属性参数!AC:AC,MATCH(芦花古楼怪物!E220,怪物属性参数!Q:Q,0)),"")</f>
        <v>0</v>
      </c>
      <c r="W220" s="58" t="str">
        <f t="shared" si="14"/>
        <v>南御夫</v>
      </c>
    </row>
    <row r="221" spans="1:23" ht="16.5" x14ac:dyDescent="0.2">
      <c r="A221" s="58">
        <f t="shared" si="15"/>
        <v>20218</v>
      </c>
      <c r="B221" s="58">
        <v>2</v>
      </c>
      <c r="C221" s="58">
        <f t="shared" si="12"/>
        <v>7</v>
      </c>
      <c r="D221" s="58" t="s">
        <v>36</v>
      </c>
      <c r="E221" s="58" t="str">
        <f>HLOOKUP(D221,芦花古楼!$G:$L,MATCH(B221&amp;C221,芦花古楼!$A:$A,0),FALSE)</f>
        <v>噬日</v>
      </c>
      <c r="F221" s="58">
        <f>INDEX(芦花古楼!D:D,MATCH(芦花古楼怪物!B221&amp;芦花古楼怪物!C221,芦花古楼!A:A,0))</f>
        <v>21</v>
      </c>
      <c r="G221" s="58">
        <f>INDEX(怪物基础属性模板!B:B,MATCH(芦花古楼怪物!$F221,怪物基础属性模板!$A:$A,0))*IFERROR(INDEX(怪物属性参数!R:R,MATCH(芦花古楼怪物!E221,怪物属性参数!Q:Q,0)),1)</f>
        <v>295</v>
      </c>
      <c r="H221" s="58">
        <f>INDEX(怪物基础属性模板!C:C,MATCH(芦花古楼怪物!$F221,怪物基础属性模板!$A:$A,0))*IFERROR(INDEX(怪物属性参数!R:R,MATCH(芦花古楼怪物!E221,怪物属性参数!R:R,0)),1)</f>
        <v>127</v>
      </c>
      <c r="I221" s="58">
        <f>INDEX(怪物基础属性模板!D:D,MATCH(芦花古楼怪物!$F221,怪物基础属性模板!$A:$A,0))*IFERROR(INDEX(怪物属性参数!R:R,MATCH(芦花古楼怪物!E221,怪物属性参数!S:S,0)),1)</f>
        <v>1675</v>
      </c>
      <c r="J221" s="58">
        <v>0</v>
      </c>
      <c r="K221" s="58">
        <v>0</v>
      </c>
      <c r="L221" s="58">
        <v>0</v>
      </c>
      <c r="M221" s="58">
        <v>0</v>
      </c>
      <c r="N221" s="58">
        <v>300</v>
      </c>
      <c r="O221" s="58">
        <v>0</v>
      </c>
      <c r="P221" s="58">
        <v>0</v>
      </c>
      <c r="Q221" s="58">
        <f>IFERROR(INDEX(怪物属性参数!AD:AD,MATCH(芦花古楼怪物!E221,怪物属性参数!Q:Q,0)),"1303015")</f>
        <v>1303018</v>
      </c>
      <c r="R221" s="15"/>
      <c r="S221" s="58" t="str">
        <f t="shared" si="13"/>
        <v>0</v>
      </c>
      <c r="T221" s="58">
        <f>IFERROR(INDEX(怪物属性参数!AA:AA,MATCH(芦花古楼怪物!E221,怪物属性参数!Q:Q,0)),"")</f>
        <v>2</v>
      </c>
      <c r="U221" s="58">
        <f>IFERROR(INDEX(怪物属性参数!AB:AB,MATCH(芦花古楼怪物!E221,怪物属性参数!Q:Q,0)),"999")</f>
        <v>999</v>
      </c>
      <c r="V221" s="58">
        <f>IFERROR(INDEX(怪物属性参数!AC:AC,MATCH(芦花古楼怪物!E221,怪物属性参数!Q:Q,0)),"")</f>
        <v>2</v>
      </c>
      <c r="W221" s="58" t="str">
        <f t="shared" si="14"/>
        <v>噬日</v>
      </c>
    </row>
    <row r="222" spans="1:23" ht="16.5" x14ac:dyDescent="0.2">
      <c r="A222" s="58">
        <f t="shared" si="15"/>
        <v>20219</v>
      </c>
      <c r="B222" s="58">
        <v>2</v>
      </c>
      <c r="C222" s="58">
        <f t="shared" si="12"/>
        <v>7</v>
      </c>
      <c r="D222" s="58" t="s">
        <v>40</v>
      </c>
      <c r="E222" s="58" t="str">
        <f>HLOOKUP(D222,芦花古楼!$G:$L,MATCH(B222&amp;C222,芦花古楼!$A:$A,0),FALSE)</f>
        <v>吕仙宫</v>
      </c>
      <c r="F222" s="58">
        <f>INDEX(芦花古楼!D:D,MATCH(芦花古楼怪物!B222&amp;芦花古楼怪物!C222,芦花古楼!A:A,0))</f>
        <v>21</v>
      </c>
      <c r="G222" s="58">
        <f>INDEX(怪物基础属性模板!B:B,MATCH(芦花古楼怪物!$F222,怪物基础属性模板!$A:$A,0))*IFERROR(INDEX(怪物属性参数!R:R,MATCH(芦花古楼怪物!E222,怪物属性参数!Q:Q,0)),1)</f>
        <v>295</v>
      </c>
      <c r="H222" s="58">
        <f>INDEX(怪物基础属性模板!C:C,MATCH(芦花古楼怪物!$F222,怪物基础属性模板!$A:$A,0))*IFERROR(INDEX(怪物属性参数!R:R,MATCH(芦花古楼怪物!E222,怪物属性参数!R:R,0)),1)</f>
        <v>127</v>
      </c>
      <c r="I222" s="58">
        <f>INDEX(怪物基础属性模板!D:D,MATCH(芦花古楼怪物!$F222,怪物基础属性模板!$A:$A,0))*IFERROR(INDEX(怪物属性参数!R:R,MATCH(芦花古楼怪物!E222,怪物属性参数!S:S,0)),1)</f>
        <v>1675</v>
      </c>
      <c r="J222" s="58">
        <v>0</v>
      </c>
      <c r="K222" s="58">
        <v>0</v>
      </c>
      <c r="L222" s="58">
        <v>0</v>
      </c>
      <c r="M222" s="58">
        <v>0</v>
      </c>
      <c r="N222" s="58">
        <v>300</v>
      </c>
      <c r="O222" s="58">
        <v>0</v>
      </c>
      <c r="P222" s="58">
        <v>0</v>
      </c>
      <c r="Q222" s="58" t="str">
        <f>IFERROR(INDEX(怪物属性参数!AD:AD,MATCH(芦花古楼怪物!E222,怪物属性参数!Q:Q,0)),"1303015")</f>
        <v>1301014#1302014</v>
      </c>
      <c r="R222" s="15"/>
      <c r="S222" s="58">
        <f t="shared" si="13"/>
        <v>20220</v>
      </c>
      <c r="T222" s="58">
        <f>IFERROR(INDEX(怪物属性参数!AA:AA,MATCH(芦花古楼怪物!E222,怪物属性参数!Q:Q,0)),"")</f>
        <v>0</v>
      </c>
      <c r="U222" s="58">
        <f>IFERROR(INDEX(怪物属性参数!AB:AB,MATCH(芦花古楼怪物!E222,怪物属性参数!Q:Q,0)),"999")</f>
        <v>999</v>
      </c>
      <c r="V222" s="58">
        <f>IFERROR(INDEX(怪物属性参数!AC:AC,MATCH(芦花古楼怪物!E222,怪物属性参数!Q:Q,0)),"")</f>
        <v>0</v>
      </c>
      <c r="W222" s="58" t="str">
        <f t="shared" si="14"/>
        <v>吕仙宫</v>
      </c>
    </row>
    <row r="223" spans="1:23" ht="16.5" x14ac:dyDescent="0.2">
      <c r="A223" s="58">
        <f t="shared" si="15"/>
        <v>20220</v>
      </c>
      <c r="B223" s="58">
        <v>2</v>
      </c>
      <c r="C223" s="58">
        <f t="shared" si="12"/>
        <v>7</v>
      </c>
      <c r="D223" s="58" t="s">
        <v>37</v>
      </c>
      <c r="E223" s="58" t="str">
        <f>HLOOKUP(D223,芦花古楼!$G:$L,MATCH(B223&amp;C223,芦花古楼!$A:$A,0),FALSE)</f>
        <v>高顺</v>
      </c>
      <c r="F223" s="58">
        <f>INDEX(芦花古楼!D:D,MATCH(芦花古楼怪物!B223&amp;芦花古楼怪物!C223,芦花古楼!A:A,0))</f>
        <v>21</v>
      </c>
      <c r="G223" s="58">
        <f>INDEX(怪物基础属性模板!B:B,MATCH(芦花古楼怪物!$F223,怪物基础属性模板!$A:$A,0))*IFERROR(INDEX(怪物属性参数!R:R,MATCH(芦花古楼怪物!E223,怪物属性参数!Q:Q,0)),1)</f>
        <v>295</v>
      </c>
      <c r="H223" s="58">
        <f>INDEX(怪物基础属性模板!C:C,MATCH(芦花古楼怪物!$F223,怪物基础属性模板!$A:$A,0))*IFERROR(INDEX(怪物属性参数!R:R,MATCH(芦花古楼怪物!E223,怪物属性参数!R:R,0)),1)</f>
        <v>127</v>
      </c>
      <c r="I223" s="58">
        <f>INDEX(怪物基础属性模板!D:D,MATCH(芦花古楼怪物!$F223,怪物基础属性模板!$A:$A,0))*IFERROR(INDEX(怪物属性参数!R:R,MATCH(芦花古楼怪物!E223,怪物属性参数!S:S,0)),1)</f>
        <v>1675</v>
      </c>
      <c r="J223" s="58">
        <v>0</v>
      </c>
      <c r="K223" s="58">
        <v>0</v>
      </c>
      <c r="L223" s="58">
        <v>0</v>
      </c>
      <c r="M223" s="58">
        <v>0</v>
      </c>
      <c r="N223" s="58">
        <v>300</v>
      </c>
      <c r="O223" s="58">
        <v>0</v>
      </c>
      <c r="P223" s="58">
        <v>0</v>
      </c>
      <c r="Q223" s="58">
        <f>IFERROR(INDEX(怪物属性参数!AD:AD,MATCH(芦花古楼怪物!E223,怪物属性参数!Q:Q,0)),"1303015")</f>
        <v>1303020</v>
      </c>
      <c r="R223" s="15"/>
      <c r="S223" s="58" t="str">
        <f t="shared" si="13"/>
        <v>0</v>
      </c>
      <c r="T223" s="58">
        <f>IFERROR(INDEX(怪物属性参数!AA:AA,MATCH(芦花古楼怪物!E223,怪物属性参数!Q:Q,0)),"")</f>
        <v>2</v>
      </c>
      <c r="U223" s="58">
        <f>IFERROR(INDEX(怪物属性参数!AB:AB,MATCH(芦花古楼怪物!E223,怪物属性参数!Q:Q,0)),"999")</f>
        <v>999</v>
      </c>
      <c r="V223" s="58">
        <f>IFERROR(INDEX(怪物属性参数!AC:AC,MATCH(芦花古楼怪物!E223,怪物属性参数!Q:Q,0)),"")</f>
        <v>2</v>
      </c>
      <c r="W223" s="58" t="str">
        <f t="shared" si="14"/>
        <v>高顺</v>
      </c>
    </row>
    <row r="224" spans="1:23" ht="16.5" x14ac:dyDescent="0.2">
      <c r="A224" s="58">
        <f t="shared" si="15"/>
        <v>20221</v>
      </c>
      <c r="B224" s="58">
        <v>2</v>
      </c>
      <c r="C224" s="58">
        <f t="shared" si="12"/>
        <v>7</v>
      </c>
      <c r="D224" s="58" t="s">
        <v>41</v>
      </c>
      <c r="E224" s="58" t="str">
        <f>HLOOKUP(D224,芦花古楼!$G:$L,MATCH(B224&amp;C224,芦花古楼!$A:$A,0),FALSE)</f>
        <v>战斗夏玲</v>
      </c>
      <c r="F224" s="58">
        <f>INDEX(芦花古楼!D:D,MATCH(芦花古楼怪物!B224&amp;芦花古楼怪物!C224,芦花古楼!A:A,0))</f>
        <v>21</v>
      </c>
      <c r="G224" s="58">
        <f>INDEX(怪物基础属性模板!B:B,MATCH(芦花古楼怪物!$F224,怪物基础属性模板!$A:$A,0))*IFERROR(INDEX(怪物属性参数!R:R,MATCH(芦花古楼怪物!E224,怪物属性参数!Q:Q,0)),1)</f>
        <v>295</v>
      </c>
      <c r="H224" s="58">
        <f>INDEX(怪物基础属性模板!C:C,MATCH(芦花古楼怪物!$F224,怪物基础属性模板!$A:$A,0))*IFERROR(INDEX(怪物属性参数!R:R,MATCH(芦花古楼怪物!E224,怪物属性参数!R:R,0)),1)</f>
        <v>127</v>
      </c>
      <c r="I224" s="58">
        <f>INDEX(怪物基础属性模板!D:D,MATCH(芦花古楼怪物!$F224,怪物基础属性模板!$A:$A,0))*IFERROR(INDEX(怪物属性参数!R:R,MATCH(芦花古楼怪物!E224,怪物属性参数!S:S,0)),1)</f>
        <v>1675</v>
      </c>
      <c r="J224" s="58">
        <v>0</v>
      </c>
      <c r="K224" s="58">
        <v>0</v>
      </c>
      <c r="L224" s="58">
        <v>0</v>
      </c>
      <c r="M224" s="58">
        <v>0</v>
      </c>
      <c r="N224" s="58">
        <v>300</v>
      </c>
      <c r="O224" s="58">
        <v>0</v>
      </c>
      <c r="P224" s="58">
        <v>0</v>
      </c>
      <c r="Q224" s="58" t="str">
        <f>IFERROR(INDEX(怪物属性参数!AD:AD,MATCH(芦花古楼怪物!E224,怪物属性参数!Q:Q,0)),"1303015")</f>
        <v>1301003#1302003</v>
      </c>
      <c r="R224" s="15"/>
      <c r="S224" s="58">
        <f t="shared" si="13"/>
        <v>20222</v>
      </c>
      <c r="T224" s="58">
        <f>IFERROR(INDEX(怪物属性参数!AA:AA,MATCH(芦花古楼怪物!E224,怪物属性参数!Q:Q,0)),"")</f>
        <v>0</v>
      </c>
      <c r="U224" s="58">
        <f>IFERROR(INDEX(怪物属性参数!AB:AB,MATCH(芦花古楼怪物!E224,怪物属性参数!Q:Q,0)),"999")</f>
        <v>999</v>
      </c>
      <c r="V224" s="58">
        <f>IFERROR(INDEX(怪物属性参数!AC:AC,MATCH(芦花古楼怪物!E224,怪物属性参数!Q:Q,0)),"")</f>
        <v>0</v>
      </c>
      <c r="W224" s="58" t="str">
        <f t="shared" si="14"/>
        <v>战斗夏玲</v>
      </c>
    </row>
    <row r="225" spans="1:23" ht="16.5" x14ac:dyDescent="0.2">
      <c r="A225" s="58">
        <f t="shared" si="15"/>
        <v>20222</v>
      </c>
      <c r="B225" s="58">
        <v>2</v>
      </c>
      <c r="C225" s="58">
        <f t="shared" si="12"/>
        <v>7</v>
      </c>
      <c r="D225" s="58" t="s">
        <v>38</v>
      </c>
      <c r="E225" s="58" t="str">
        <f>HLOOKUP(D225,芦花古楼!$G:$L,MATCH(B225&amp;C225,芦花古楼!$A:$A,0),FALSE)</f>
        <v>李轩辕</v>
      </c>
      <c r="F225" s="58">
        <f>INDEX(芦花古楼!D:D,MATCH(芦花古楼怪物!B225&amp;芦花古楼怪物!C225,芦花古楼!A:A,0))</f>
        <v>21</v>
      </c>
      <c r="G225" s="58">
        <f>INDEX(怪物基础属性模板!B:B,MATCH(芦花古楼怪物!$F225,怪物基础属性模板!$A:$A,0))*IFERROR(INDEX(怪物属性参数!R:R,MATCH(芦花古楼怪物!E225,怪物属性参数!Q:Q,0)),1)</f>
        <v>295</v>
      </c>
      <c r="H225" s="58">
        <f>INDEX(怪物基础属性模板!C:C,MATCH(芦花古楼怪物!$F225,怪物基础属性模板!$A:$A,0))*IFERROR(INDEX(怪物属性参数!R:R,MATCH(芦花古楼怪物!E225,怪物属性参数!R:R,0)),1)</f>
        <v>127</v>
      </c>
      <c r="I225" s="58">
        <f>INDEX(怪物基础属性模板!D:D,MATCH(芦花古楼怪物!$F225,怪物基础属性模板!$A:$A,0))*IFERROR(INDEX(怪物属性参数!R:R,MATCH(芦花古楼怪物!E225,怪物属性参数!S:S,0)),1)</f>
        <v>1675</v>
      </c>
      <c r="J225" s="58">
        <v>0</v>
      </c>
      <c r="K225" s="58">
        <v>0</v>
      </c>
      <c r="L225" s="58">
        <v>0</v>
      </c>
      <c r="M225" s="58">
        <v>0</v>
      </c>
      <c r="N225" s="58">
        <v>300</v>
      </c>
      <c r="O225" s="58">
        <v>0</v>
      </c>
      <c r="P225" s="58">
        <v>0</v>
      </c>
      <c r="Q225" s="58">
        <f>IFERROR(INDEX(怪物属性参数!AD:AD,MATCH(芦花古楼怪物!E225,怪物属性参数!Q:Q,0)),"1303015")</f>
        <v>1303005</v>
      </c>
      <c r="R225" s="15"/>
      <c r="S225" s="58" t="str">
        <f t="shared" si="13"/>
        <v>0</v>
      </c>
      <c r="T225" s="58">
        <f>IFERROR(INDEX(怪物属性参数!AA:AA,MATCH(芦花古楼怪物!E225,怪物属性参数!Q:Q,0)),"")</f>
        <v>2</v>
      </c>
      <c r="U225" s="58">
        <f>IFERROR(INDEX(怪物属性参数!AB:AB,MATCH(芦花古楼怪物!E225,怪物属性参数!Q:Q,0)),"999")</f>
        <v>999</v>
      </c>
      <c r="V225" s="58">
        <f>IFERROR(INDEX(怪物属性参数!AC:AC,MATCH(芦花古楼怪物!E225,怪物属性参数!Q:Q,0)),"")</f>
        <v>3</v>
      </c>
      <c r="W225" s="58" t="str">
        <f t="shared" si="14"/>
        <v>李轩辕</v>
      </c>
    </row>
    <row r="226" spans="1:23" ht="16.5" x14ac:dyDescent="0.2">
      <c r="A226" s="58">
        <f t="shared" si="15"/>
        <v>20223</v>
      </c>
      <c r="B226" s="58">
        <v>2</v>
      </c>
      <c r="C226" s="58">
        <f t="shared" si="12"/>
        <v>8</v>
      </c>
      <c r="D226" s="58" t="s">
        <v>39</v>
      </c>
      <c r="E226" s="58" t="str">
        <f>HLOOKUP(D226,芦花古楼!$G:$L,MATCH(B226&amp;C226,芦花古楼!$A:$A,0),FALSE)</f>
        <v>砍刀鬼兵</v>
      </c>
      <c r="F226" s="58">
        <f>INDEX(芦花古楼!D:D,MATCH(芦花古楼怪物!B226&amp;芦花古楼怪物!C226,芦花古楼!A:A,0))</f>
        <v>22</v>
      </c>
      <c r="G226" s="58">
        <f>INDEX(怪物基础属性模板!B:B,MATCH(芦花古楼怪物!$F226,怪物基础属性模板!$A:$A,0))*IFERROR(INDEX(怪物属性参数!R:R,MATCH(芦花古楼怪物!E226,怪物属性参数!Q:Q,0)),1)</f>
        <v>309</v>
      </c>
      <c r="H226" s="58">
        <f>INDEX(怪物基础属性模板!C:C,MATCH(芦花古楼怪物!$F226,怪物基础属性模板!$A:$A,0))*IFERROR(INDEX(怪物属性参数!R:R,MATCH(芦花古楼怪物!E226,怪物属性参数!R:R,0)),1)</f>
        <v>134</v>
      </c>
      <c r="I226" s="58">
        <f>INDEX(怪物基础属性模板!D:D,MATCH(芦花古楼怪物!$F226,怪物基础属性模板!$A:$A,0))*IFERROR(INDEX(怪物属性参数!R:R,MATCH(芦花古楼怪物!E226,怪物属性参数!S:S,0)),1)</f>
        <v>1745</v>
      </c>
      <c r="J226" s="58">
        <v>0</v>
      </c>
      <c r="K226" s="58">
        <v>0</v>
      </c>
      <c r="L226" s="58">
        <v>0</v>
      </c>
      <c r="M226" s="58">
        <v>0</v>
      </c>
      <c r="N226" s="58">
        <v>300</v>
      </c>
      <c r="O226" s="58">
        <v>0</v>
      </c>
      <c r="P226" s="58">
        <v>0</v>
      </c>
      <c r="Q226" s="58">
        <f>IFERROR(INDEX(怪物属性参数!AD:AD,MATCH(芦花古楼怪物!E226,怪物属性参数!Q:Q,0)),"1303015")</f>
        <v>1801001</v>
      </c>
      <c r="R226" s="15"/>
      <c r="S226" s="58" t="str">
        <f t="shared" si="13"/>
        <v>0</v>
      </c>
      <c r="T226" s="58">
        <f>IFERROR(INDEX(怪物属性参数!AA:AA,MATCH(芦花古楼怪物!E226,怪物属性参数!Q:Q,0)),"")</f>
        <v>1</v>
      </c>
      <c r="U226" s="58">
        <f>IFERROR(INDEX(怪物属性参数!AB:AB,MATCH(芦花古楼怪物!E226,怪物属性参数!Q:Q,0)),"999")</f>
        <v>999</v>
      </c>
      <c r="V226" s="58">
        <f>IFERROR(INDEX(怪物属性参数!AC:AC,MATCH(芦花古楼怪物!E226,怪物属性参数!Q:Q,0)),"")</f>
        <v>1</v>
      </c>
      <c r="W226" s="58" t="str">
        <f t="shared" si="14"/>
        <v>砍刀鬼兵</v>
      </c>
    </row>
    <row r="227" spans="1:23" ht="16.5" x14ac:dyDescent="0.2">
      <c r="A227" s="58">
        <f t="shared" si="15"/>
        <v>20224</v>
      </c>
      <c r="B227" s="58">
        <v>2</v>
      </c>
      <c r="C227" s="58">
        <f t="shared" si="12"/>
        <v>8</v>
      </c>
      <c r="D227" s="58" t="s">
        <v>36</v>
      </c>
      <c r="E227" s="58" t="str">
        <f>HLOOKUP(D227,芦花古楼!$G:$L,MATCH(B227&amp;C227,芦花古楼!$A:$A,0),FALSE)</f>
        <v/>
      </c>
      <c r="F227" s="58">
        <f>INDEX(芦花古楼!D:D,MATCH(芦花古楼怪物!B227&amp;芦花古楼怪物!C227,芦花古楼!A:A,0))</f>
        <v>22</v>
      </c>
      <c r="G227" s="58">
        <f>INDEX(怪物基础属性模板!B:B,MATCH(芦花古楼怪物!$F227,怪物基础属性模板!$A:$A,0))*IFERROR(INDEX(怪物属性参数!R:R,MATCH(芦花古楼怪物!E227,怪物属性参数!Q:Q,0)),1)</f>
        <v>309</v>
      </c>
      <c r="H227" s="58">
        <f>INDEX(怪物基础属性模板!C:C,MATCH(芦花古楼怪物!$F227,怪物基础属性模板!$A:$A,0))*IFERROR(INDEX(怪物属性参数!R:R,MATCH(芦花古楼怪物!E227,怪物属性参数!R:R,0)),1)</f>
        <v>134</v>
      </c>
      <c r="I227" s="58">
        <f>INDEX(怪物基础属性模板!D:D,MATCH(芦花古楼怪物!$F227,怪物基础属性模板!$A:$A,0))*IFERROR(INDEX(怪物属性参数!R:R,MATCH(芦花古楼怪物!E227,怪物属性参数!S:S,0)),1)</f>
        <v>1745</v>
      </c>
      <c r="J227" s="58">
        <v>0</v>
      </c>
      <c r="K227" s="58">
        <v>0</v>
      </c>
      <c r="L227" s="58">
        <v>0</v>
      </c>
      <c r="M227" s="58">
        <v>0</v>
      </c>
      <c r="N227" s="58">
        <v>300</v>
      </c>
      <c r="O227" s="58">
        <v>0</v>
      </c>
      <c r="P227" s="58">
        <v>0</v>
      </c>
      <c r="Q227" s="58" t="str">
        <f>IFERROR(INDEX(怪物属性参数!AD:AD,MATCH(芦花古楼怪物!E227,怪物属性参数!Q:Q,0)),"1303015")</f>
        <v>1303015</v>
      </c>
      <c r="R227" s="15"/>
      <c r="S227" s="58" t="str">
        <f t="shared" si="13"/>
        <v>0</v>
      </c>
      <c r="T227" s="58" t="str">
        <f>IFERROR(INDEX(怪物属性参数!AA:AA,MATCH(芦花古楼怪物!E227,怪物属性参数!Q:Q,0)),"")</f>
        <v/>
      </c>
      <c r="U227" s="58" t="str">
        <f>IFERROR(INDEX(怪物属性参数!AB:AB,MATCH(芦花古楼怪物!E227,怪物属性参数!Q:Q,0)),"999")</f>
        <v>999</v>
      </c>
      <c r="V227" s="58" t="str">
        <f>IFERROR(INDEX(怪物属性参数!AC:AC,MATCH(芦花古楼怪物!E227,怪物属性参数!Q:Q,0)),"")</f>
        <v/>
      </c>
      <c r="W227" s="58" t="str">
        <f t="shared" si="14"/>
        <v>于禁</v>
      </c>
    </row>
    <row r="228" spans="1:23" ht="16.5" x14ac:dyDescent="0.2">
      <c r="A228" s="58">
        <f t="shared" si="15"/>
        <v>20225</v>
      </c>
      <c r="B228" s="58">
        <v>2</v>
      </c>
      <c r="C228" s="58">
        <f t="shared" si="12"/>
        <v>8</v>
      </c>
      <c r="D228" s="58" t="s">
        <v>40</v>
      </c>
      <c r="E228" s="58" t="str">
        <f>HLOOKUP(D228,芦花古楼!$G:$L,MATCH(B228&amp;C228,芦花古楼!$A:$A,0),FALSE)</f>
        <v>链球鬼兵</v>
      </c>
      <c r="F228" s="58">
        <f>INDEX(芦花古楼!D:D,MATCH(芦花古楼怪物!B228&amp;芦花古楼怪物!C228,芦花古楼!A:A,0))</f>
        <v>22</v>
      </c>
      <c r="G228" s="58">
        <f>INDEX(怪物基础属性模板!B:B,MATCH(芦花古楼怪物!$F228,怪物基础属性模板!$A:$A,0))*IFERROR(INDEX(怪物属性参数!R:R,MATCH(芦花古楼怪物!E228,怪物属性参数!Q:Q,0)),1)</f>
        <v>309</v>
      </c>
      <c r="H228" s="58">
        <f>INDEX(怪物基础属性模板!C:C,MATCH(芦花古楼怪物!$F228,怪物基础属性模板!$A:$A,0))*IFERROR(INDEX(怪物属性参数!R:R,MATCH(芦花古楼怪物!E228,怪物属性参数!R:R,0)),1)</f>
        <v>134</v>
      </c>
      <c r="I228" s="58">
        <f>INDEX(怪物基础属性模板!D:D,MATCH(芦花古楼怪物!$F228,怪物基础属性模板!$A:$A,0))*IFERROR(INDEX(怪物属性参数!R:R,MATCH(芦花古楼怪物!E228,怪物属性参数!S:S,0)),1)</f>
        <v>1745</v>
      </c>
      <c r="J228" s="58">
        <v>0</v>
      </c>
      <c r="K228" s="58">
        <v>0</v>
      </c>
      <c r="L228" s="58">
        <v>0</v>
      </c>
      <c r="M228" s="58">
        <v>0</v>
      </c>
      <c r="N228" s="58">
        <v>300</v>
      </c>
      <c r="O228" s="58">
        <v>0</v>
      </c>
      <c r="P228" s="58">
        <v>0</v>
      </c>
      <c r="Q228" s="58">
        <f>IFERROR(INDEX(怪物属性参数!AD:AD,MATCH(芦花古楼怪物!E228,怪物属性参数!Q:Q,0)),"1303015")</f>
        <v>1801003</v>
      </c>
      <c r="R228" s="15"/>
      <c r="S228" s="58" t="str">
        <f t="shared" si="13"/>
        <v>0</v>
      </c>
      <c r="T228" s="58">
        <f>IFERROR(INDEX(怪物属性参数!AA:AA,MATCH(芦花古楼怪物!E228,怪物属性参数!Q:Q,0)),"")</f>
        <v>1</v>
      </c>
      <c r="U228" s="58">
        <f>IFERROR(INDEX(怪物属性参数!AB:AB,MATCH(芦花古楼怪物!E228,怪物属性参数!Q:Q,0)),"999")</f>
        <v>999</v>
      </c>
      <c r="V228" s="58">
        <f>IFERROR(INDEX(怪物属性参数!AC:AC,MATCH(芦花古楼怪物!E228,怪物属性参数!Q:Q,0)),"")</f>
        <v>3</v>
      </c>
      <c r="W228" s="58" t="str">
        <f t="shared" si="14"/>
        <v>链球鬼兵</v>
      </c>
    </row>
    <row r="229" spans="1:23" ht="16.5" x14ac:dyDescent="0.2">
      <c r="A229" s="58">
        <f t="shared" si="15"/>
        <v>20226</v>
      </c>
      <c r="B229" s="58">
        <v>2</v>
      </c>
      <c r="C229" s="58">
        <f t="shared" si="12"/>
        <v>8</v>
      </c>
      <c r="D229" s="58" t="s">
        <v>37</v>
      </c>
      <c r="E229" s="58" t="str">
        <f>HLOOKUP(D229,芦花古楼!$G:$L,MATCH(B229&amp;C229,芦花古楼!$A:$A,0),FALSE)</f>
        <v/>
      </c>
      <c r="F229" s="58">
        <f>INDEX(芦花古楼!D:D,MATCH(芦花古楼怪物!B229&amp;芦花古楼怪物!C229,芦花古楼!A:A,0))</f>
        <v>22</v>
      </c>
      <c r="G229" s="58">
        <f>INDEX(怪物基础属性模板!B:B,MATCH(芦花古楼怪物!$F229,怪物基础属性模板!$A:$A,0))*IFERROR(INDEX(怪物属性参数!R:R,MATCH(芦花古楼怪物!E229,怪物属性参数!Q:Q,0)),1)</f>
        <v>309</v>
      </c>
      <c r="H229" s="58">
        <f>INDEX(怪物基础属性模板!C:C,MATCH(芦花古楼怪物!$F229,怪物基础属性模板!$A:$A,0))*IFERROR(INDEX(怪物属性参数!R:R,MATCH(芦花古楼怪物!E229,怪物属性参数!R:R,0)),1)</f>
        <v>134</v>
      </c>
      <c r="I229" s="58">
        <f>INDEX(怪物基础属性模板!D:D,MATCH(芦花古楼怪物!$F229,怪物基础属性模板!$A:$A,0))*IFERROR(INDEX(怪物属性参数!R:R,MATCH(芦花古楼怪物!E229,怪物属性参数!S:S,0)),1)</f>
        <v>1745</v>
      </c>
      <c r="J229" s="58">
        <v>0</v>
      </c>
      <c r="K229" s="58">
        <v>0</v>
      </c>
      <c r="L229" s="58">
        <v>0</v>
      </c>
      <c r="M229" s="58">
        <v>0</v>
      </c>
      <c r="N229" s="58">
        <v>300</v>
      </c>
      <c r="O229" s="58">
        <v>0</v>
      </c>
      <c r="P229" s="58">
        <v>0</v>
      </c>
      <c r="Q229" s="58" t="str">
        <f>IFERROR(INDEX(怪物属性参数!AD:AD,MATCH(芦花古楼怪物!E229,怪物属性参数!Q:Q,0)),"1303015")</f>
        <v>1303015</v>
      </c>
      <c r="R229" s="15"/>
      <c r="S229" s="58" t="str">
        <f t="shared" si="13"/>
        <v>0</v>
      </c>
      <c r="T229" s="58" t="str">
        <f>IFERROR(INDEX(怪物属性参数!AA:AA,MATCH(芦花古楼怪物!E229,怪物属性参数!Q:Q,0)),"")</f>
        <v/>
      </c>
      <c r="U229" s="58" t="str">
        <f>IFERROR(INDEX(怪物属性参数!AB:AB,MATCH(芦花古楼怪物!E229,怪物属性参数!Q:Q,0)),"999")</f>
        <v>999</v>
      </c>
      <c r="V229" s="58" t="str">
        <f>IFERROR(INDEX(怪物属性参数!AC:AC,MATCH(芦花古楼怪物!E229,怪物属性参数!Q:Q,0)),"")</f>
        <v/>
      </c>
      <c r="W229" s="58" t="str">
        <f t="shared" si="14"/>
        <v>于禁</v>
      </c>
    </row>
    <row r="230" spans="1:23" ht="16.5" x14ac:dyDescent="0.2">
      <c r="A230" s="58">
        <f t="shared" si="15"/>
        <v>20227</v>
      </c>
      <c r="B230" s="58">
        <v>2</v>
      </c>
      <c r="C230" s="58">
        <f t="shared" si="12"/>
        <v>8</v>
      </c>
      <c r="D230" s="58" t="s">
        <v>41</v>
      </c>
      <c r="E230" s="58" t="str">
        <f>HLOOKUP(D230,芦花古楼!$G:$L,MATCH(B230&amp;C230,芦花古楼!$A:$A,0),FALSE)</f>
        <v>双刃鬼兵</v>
      </c>
      <c r="F230" s="58">
        <f>INDEX(芦花古楼!D:D,MATCH(芦花古楼怪物!B230&amp;芦花古楼怪物!C230,芦花古楼!A:A,0))</f>
        <v>22</v>
      </c>
      <c r="G230" s="58">
        <f>INDEX(怪物基础属性模板!B:B,MATCH(芦花古楼怪物!$F230,怪物基础属性模板!$A:$A,0))*IFERROR(INDEX(怪物属性参数!R:R,MATCH(芦花古楼怪物!E230,怪物属性参数!Q:Q,0)),1)</f>
        <v>309</v>
      </c>
      <c r="H230" s="58">
        <f>INDEX(怪物基础属性模板!C:C,MATCH(芦花古楼怪物!$F230,怪物基础属性模板!$A:$A,0))*IFERROR(INDEX(怪物属性参数!R:R,MATCH(芦花古楼怪物!E230,怪物属性参数!R:R,0)),1)</f>
        <v>134</v>
      </c>
      <c r="I230" s="58">
        <f>INDEX(怪物基础属性模板!D:D,MATCH(芦花古楼怪物!$F230,怪物基础属性模板!$A:$A,0))*IFERROR(INDEX(怪物属性参数!R:R,MATCH(芦花古楼怪物!E230,怪物属性参数!S:S,0)),1)</f>
        <v>1745</v>
      </c>
      <c r="J230" s="58">
        <v>0</v>
      </c>
      <c r="K230" s="58">
        <v>0</v>
      </c>
      <c r="L230" s="58">
        <v>0</v>
      </c>
      <c r="M230" s="58">
        <v>0</v>
      </c>
      <c r="N230" s="58">
        <v>300</v>
      </c>
      <c r="O230" s="58">
        <v>0</v>
      </c>
      <c r="P230" s="58">
        <v>0</v>
      </c>
      <c r="Q230" s="58">
        <f>IFERROR(INDEX(怪物属性参数!AD:AD,MATCH(芦花古楼怪物!E230,怪物属性参数!Q:Q,0)),"1303015")</f>
        <v>1801002</v>
      </c>
      <c r="R230" s="15"/>
      <c r="S230" s="58" t="str">
        <f t="shared" si="13"/>
        <v>0</v>
      </c>
      <c r="T230" s="58">
        <f>IFERROR(INDEX(怪物属性参数!AA:AA,MATCH(芦花古楼怪物!E230,怪物属性参数!Q:Q,0)),"")</f>
        <v>1</v>
      </c>
      <c r="U230" s="58">
        <f>IFERROR(INDEX(怪物属性参数!AB:AB,MATCH(芦花古楼怪物!E230,怪物属性参数!Q:Q,0)),"999")</f>
        <v>999</v>
      </c>
      <c r="V230" s="58">
        <f>IFERROR(INDEX(怪物属性参数!AC:AC,MATCH(芦花古楼怪物!E230,怪物属性参数!Q:Q,0)),"")</f>
        <v>2</v>
      </c>
      <c r="W230" s="58" t="str">
        <f t="shared" si="14"/>
        <v>双刃鬼兵</v>
      </c>
    </row>
    <row r="231" spans="1:23" ht="16.5" x14ac:dyDescent="0.2">
      <c r="A231" s="58">
        <f t="shared" si="15"/>
        <v>20228</v>
      </c>
      <c r="B231" s="58">
        <v>2</v>
      </c>
      <c r="C231" s="58">
        <f t="shared" si="12"/>
        <v>8</v>
      </c>
      <c r="D231" s="58" t="s">
        <v>38</v>
      </c>
      <c r="E231" s="58" t="str">
        <f>HLOOKUP(D231,芦花古楼!$G:$L,MATCH(B231&amp;C231,芦花古楼!$A:$A,0),FALSE)</f>
        <v/>
      </c>
      <c r="F231" s="58">
        <f>INDEX(芦花古楼!D:D,MATCH(芦花古楼怪物!B231&amp;芦花古楼怪物!C231,芦花古楼!A:A,0))</f>
        <v>22</v>
      </c>
      <c r="G231" s="58">
        <f>INDEX(怪物基础属性模板!B:B,MATCH(芦花古楼怪物!$F231,怪物基础属性模板!$A:$A,0))*IFERROR(INDEX(怪物属性参数!R:R,MATCH(芦花古楼怪物!E231,怪物属性参数!Q:Q,0)),1)</f>
        <v>309</v>
      </c>
      <c r="H231" s="58">
        <f>INDEX(怪物基础属性模板!C:C,MATCH(芦花古楼怪物!$F231,怪物基础属性模板!$A:$A,0))*IFERROR(INDEX(怪物属性参数!R:R,MATCH(芦花古楼怪物!E231,怪物属性参数!R:R,0)),1)</f>
        <v>134</v>
      </c>
      <c r="I231" s="58">
        <f>INDEX(怪物基础属性模板!D:D,MATCH(芦花古楼怪物!$F231,怪物基础属性模板!$A:$A,0))*IFERROR(INDEX(怪物属性参数!R:R,MATCH(芦花古楼怪物!E231,怪物属性参数!S:S,0)),1)</f>
        <v>1745</v>
      </c>
      <c r="J231" s="58">
        <v>0</v>
      </c>
      <c r="K231" s="58">
        <v>0</v>
      </c>
      <c r="L231" s="58">
        <v>0</v>
      </c>
      <c r="M231" s="58">
        <v>0</v>
      </c>
      <c r="N231" s="58">
        <v>300</v>
      </c>
      <c r="O231" s="58">
        <v>0</v>
      </c>
      <c r="P231" s="58">
        <v>0</v>
      </c>
      <c r="Q231" s="58" t="str">
        <f>IFERROR(INDEX(怪物属性参数!AD:AD,MATCH(芦花古楼怪物!E231,怪物属性参数!Q:Q,0)),"1303015")</f>
        <v>1303015</v>
      </c>
      <c r="R231" s="15"/>
      <c r="S231" s="58" t="str">
        <f t="shared" si="13"/>
        <v>0</v>
      </c>
      <c r="T231" s="58" t="str">
        <f>IFERROR(INDEX(怪物属性参数!AA:AA,MATCH(芦花古楼怪物!E231,怪物属性参数!Q:Q,0)),"")</f>
        <v/>
      </c>
      <c r="U231" s="58" t="str">
        <f>IFERROR(INDEX(怪物属性参数!AB:AB,MATCH(芦花古楼怪物!E231,怪物属性参数!Q:Q,0)),"999")</f>
        <v>999</v>
      </c>
      <c r="V231" s="58" t="str">
        <f>IFERROR(INDEX(怪物属性参数!AC:AC,MATCH(芦花古楼怪物!E231,怪物属性参数!Q:Q,0)),"")</f>
        <v/>
      </c>
      <c r="W231" s="58" t="str">
        <f t="shared" si="14"/>
        <v>于禁</v>
      </c>
    </row>
    <row r="232" spans="1:23" ht="16.5" x14ac:dyDescent="0.2">
      <c r="A232" s="58">
        <f t="shared" si="15"/>
        <v>20229</v>
      </c>
      <c r="B232" s="58">
        <v>2</v>
      </c>
      <c r="C232" s="58">
        <f t="shared" si="12"/>
        <v>9</v>
      </c>
      <c r="D232" s="58" t="s">
        <v>39</v>
      </c>
      <c r="E232" s="58" t="str">
        <f>HLOOKUP(D232,芦花古楼!$G:$L,MATCH(B232&amp;C232,芦花古楼!$A:$A,0),FALSE)</f>
        <v>战斗夏玲</v>
      </c>
      <c r="F232" s="58">
        <f>INDEX(芦花古楼!D:D,MATCH(芦花古楼怪物!B232&amp;芦花古楼怪物!C232,芦花古楼!A:A,0))</f>
        <v>23</v>
      </c>
      <c r="G232" s="58">
        <f>INDEX(怪物基础属性模板!B:B,MATCH(芦花古楼怪物!$F232,怪物基础属性模板!$A:$A,0))*IFERROR(INDEX(怪物属性参数!R:R,MATCH(芦花古楼怪物!E232,怪物属性参数!Q:Q,0)),1)</f>
        <v>323</v>
      </c>
      <c r="H232" s="58">
        <f>INDEX(怪物基础属性模板!C:C,MATCH(芦花古楼怪物!$F232,怪物基础属性模板!$A:$A,0))*IFERROR(INDEX(怪物属性参数!R:R,MATCH(芦花古楼怪物!E232,怪物属性参数!R:R,0)),1)</f>
        <v>141</v>
      </c>
      <c r="I232" s="58">
        <f>INDEX(怪物基础属性模板!D:D,MATCH(芦花古楼怪物!$F232,怪物基础属性模板!$A:$A,0))*IFERROR(INDEX(怪物属性参数!R:R,MATCH(芦花古楼怪物!E232,怪物属性参数!S:S,0)),1)</f>
        <v>1815</v>
      </c>
      <c r="J232" s="58">
        <v>0</v>
      </c>
      <c r="K232" s="58">
        <v>0</v>
      </c>
      <c r="L232" s="58">
        <v>0</v>
      </c>
      <c r="M232" s="58">
        <v>0</v>
      </c>
      <c r="N232" s="58">
        <v>300</v>
      </c>
      <c r="O232" s="58">
        <v>0</v>
      </c>
      <c r="P232" s="58">
        <v>0</v>
      </c>
      <c r="Q232" s="58" t="str">
        <f>IFERROR(INDEX(怪物属性参数!AD:AD,MATCH(芦花古楼怪物!E232,怪物属性参数!Q:Q,0)),"1303015")</f>
        <v>1301003#1302003</v>
      </c>
      <c r="R232" s="15"/>
      <c r="S232" s="58">
        <f t="shared" si="13"/>
        <v>20230</v>
      </c>
      <c r="T232" s="58">
        <f>IFERROR(INDEX(怪物属性参数!AA:AA,MATCH(芦花古楼怪物!E232,怪物属性参数!Q:Q,0)),"")</f>
        <v>0</v>
      </c>
      <c r="U232" s="58">
        <f>IFERROR(INDEX(怪物属性参数!AB:AB,MATCH(芦花古楼怪物!E232,怪物属性参数!Q:Q,0)),"999")</f>
        <v>999</v>
      </c>
      <c r="V232" s="58">
        <f>IFERROR(INDEX(怪物属性参数!AC:AC,MATCH(芦花古楼怪物!E232,怪物属性参数!Q:Q,0)),"")</f>
        <v>0</v>
      </c>
      <c r="W232" s="58" t="str">
        <f t="shared" si="14"/>
        <v>战斗夏玲</v>
      </c>
    </row>
    <row r="233" spans="1:23" ht="16.5" x14ac:dyDescent="0.2">
      <c r="A233" s="58">
        <f t="shared" si="15"/>
        <v>20230</v>
      </c>
      <c r="B233" s="58">
        <v>2</v>
      </c>
      <c r="C233" s="58">
        <f t="shared" si="12"/>
        <v>9</v>
      </c>
      <c r="D233" s="58" t="s">
        <v>36</v>
      </c>
      <c r="E233" s="58" t="str">
        <f>HLOOKUP(D233,芦花古楼!$G:$L,MATCH(B233&amp;C233,芦花古楼!$A:$A,0),FALSE)</f>
        <v>李轩辕</v>
      </c>
      <c r="F233" s="58">
        <f>INDEX(芦花古楼!D:D,MATCH(芦花古楼怪物!B233&amp;芦花古楼怪物!C233,芦花古楼!A:A,0))</f>
        <v>23</v>
      </c>
      <c r="G233" s="58">
        <f>INDEX(怪物基础属性模板!B:B,MATCH(芦花古楼怪物!$F233,怪物基础属性模板!$A:$A,0))*IFERROR(INDEX(怪物属性参数!R:R,MATCH(芦花古楼怪物!E233,怪物属性参数!Q:Q,0)),1)</f>
        <v>323</v>
      </c>
      <c r="H233" s="58">
        <f>INDEX(怪物基础属性模板!C:C,MATCH(芦花古楼怪物!$F233,怪物基础属性模板!$A:$A,0))*IFERROR(INDEX(怪物属性参数!R:R,MATCH(芦花古楼怪物!E233,怪物属性参数!R:R,0)),1)</f>
        <v>141</v>
      </c>
      <c r="I233" s="58">
        <f>INDEX(怪物基础属性模板!D:D,MATCH(芦花古楼怪物!$F233,怪物基础属性模板!$A:$A,0))*IFERROR(INDEX(怪物属性参数!R:R,MATCH(芦花古楼怪物!E233,怪物属性参数!S:S,0)),1)</f>
        <v>1815</v>
      </c>
      <c r="J233" s="58">
        <v>0</v>
      </c>
      <c r="K233" s="58">
        <v>0</v>
      </c>
      <c r="L233" s="58">
        <v>0</v>
      </c>
      <c r="M233" s="58">
        <v>0</v>
      </c>
      <c r="N233" s="58">
        <v>300</v>
      </c>
      <c r="O233" s="58">
        <v>0</v>
      </c>
      <c r="P233" s="58">
        <v>0</v>
      </c>
      <c r="Q233" s="58">
        <f>IFERROR(INDEX(怪物属性参数!AD:AD,MATCH(芦花古楼怪物!E233,怪物属性参数!Q:Q,0)),"1303015")</f>
        <v>1303005</v>
      </c>
      <c r="R233" s="15"/>
      <c r="S233" s="58" t="str">
        <f t="shared" si="13"/>
        <v>0</v>
      </c>
      <c r="T233" s="58">
        <f>IFERROR(INDEX(怪物属性参数!AA:AA,MATCH(芦花古楼怪物!E233,怪物属性参数!Q:Q,0)),"")</f>
        <v>2</v>
      </c>
      <c r="U233" s="58">
        <f>IFERROR(INDEX(怪物属性参数!AB:AB,MATCH(芦花古楼怪物!E233,怪物属性参数!Q:Q,0)),"999")</f>
        <v>999</v>
      </c>
      <c r="V233" s="58">
        <f>IFERROR(INDEX(怪物属性参数!AC:AC,MATCH(芦花古楼怪物!E233,怪物属性参数!Q:Q,0)),"")</f>
        <v>3</v>
      </c>
      <c r="W233" s="58" t="str">
        <f t="shared" si="14"/>
        <v>李轩辕</v>
      </c>
    </row>
    <row r="234" spans="1:23" ht="16.5" x14ac:dyDescent="0.2">
      <c r="A234" s="58">
        <f t="shared" si="15"/>
        <v>20231</v>
      </c>
      <c r="B234" s="58">
        <v>2</v>
      </c>
      <c r="C234" s="58">
        <f t="shared" si="12"/>
        <v>9</v>
      </c>
      <c r="D234" s="58" t="s">
        <v>40</v>
      </c>
      <c r="E234" s="58" t="str">
        <f>HLOOKUP(D234,芦花古楼!$G:$L,MATCH(B234&amp;C234,芦花古楼!$A:$A,0),FALSE)</f>
        <v>阎风吒</v>
      </c>
      <c r="F234" s="58">
        <f>INDEX(芦花古楼!D:D,MATCH(芦花古楼怪物!B234&amp;芦花古楼怪物!C234,芦花古楼!A:A,0))</f>
        <v>23</v>
      </c>
      <c r="G234" s="58">
        <f>INDEX(怪物基础属性模板!B:B,MATCH(芦花古楼怪物!$F234,怪物基础属性模板!$A:$A,0))*IFERROR(INDEX(怪物属性参数!R:R,MATCH(芦花古楼怪物!E234,怪物属性参数!Q:Q,0)),1)</f>
        <v>323</v>
      </c>
      <c r="H234" s="58">
        <f>INDEX(怪物基础属性模板!C:C,MATCH(芦花古楼怪物!$F234,怪物基础属性模板!$A:$A,0))*IFERROR(INDEX(怪物属性参数!R:R,MATCH(芦花古楼怪物!E234,怪物属性参数!R:R,0)),1)</f>
        <v>141</v>
      </c>
      <c r="I234" s="58">
        <f>INDEX(怪物基础属性模板!D:D,MATCH(芦花古楼怪物!$F234,怪物基础属性模板!$A:$A,0))*IFERROR(INDEX(怪物属性参数!R:R,MATCH(芦花古楼怪物!E234,怪物属性参数!S:S,0)),1)</f>
        <v>1815</v>
      </c>
      <c r="J234" s="58">
        <v>0</v>
      </c>
      <c r="K234" s="58">
        <v>0</v>
      </c>
      <c r="L234" s="58">
        <v>0</v>
      </c>
      <c r="M234" s="58">
        <v>0</v>
      </c>
      <c r="N234" s="58">
        <v>300</v>
      </c>
      <c r="O234" s="58">
        <v>0</v>
      </c>
      <c r="P234" s="58">
        <v>0</v>
      </c>
      <c r="Q234" s="58" t="str">
        <f>IFERROR(INDEX(怪物属性参数!AD:AD,MATCH(芦花古楼怪物!E234,怪物属性参数!Q:Q,0)),"1303015")</f>
        <v>1301011#1302011</v>
      </c>
      <c r="R234" s="15"/>
      <c r="S234" s="58">
        <f t="shared" si="13"/>
        <v>20232</v>
      </c>
      <c r="T234" s="58">
        <f>IFERROR(INDEX(怪物属性参数!AA:AA,MATCH(芦花古楼怪物!E234,怪物属性参数!Q:Q,0)),"")</f>
        <v>0</v>
      </c>
      <c r="U234" s="58">
        <f>IFERROR(INDEX(怪物属性参数!AB:AB,MATCH(芦花古楼怪物!E234,怪物属性参数!Q:Q,0)),"999")</f>
        <v>999</v>
      </c>
      <c r="V234" s="58">
        <f>IFERROR(INDEX(怪物属性参数!AC:AC,MATCH(芦花古楼怪物!E234,怪物属性参数!Q:Q,0)),"")</f>
        <v>0</v>
      </c>
      <c r="W234" s="58" t="str">
        <f t="shared" si="14"/>
        <v>阎风吒</v>
      </c>
    </row>
    <row r="235" spans="1:23" ht="16.5" x14ac:dyDescent="0.2">
      <c r="A235" s="58">
        <f t="shared" si="15"/>
        <v>20232</v>
      </c>
      <c r="B235" s="58">
        <v>2</v>
      </c>
      <c r="C235" s="58">
        <f t="shared" si="12"/>
        <v>9</v>
      </c>
      <c r="D235" s="58" t="s">
        <v>37</v>
      </c>
      <c r="E235" s="58" t="str">
        <f>HLOOKUP(D235,芦花古楼!$G:$L,MATCH(B235&amp;C235,芦花古楼!$A:$A,0),FALSE)</f>
        <v>飞廉</v>
      </c>
      <c r="F235" s="58">
        <f>INDEX(芦花古楼!D:D,MATCH(芦花古楼怪物!B235&amp;芦花古楼怪物!C235,芦花古楼!A:A,0))</f>
        <v>23</v>
      </c>
      <c r="G235" s="58">
        <f>INDEX(怪物基础属性模板!B:B,MATCH(芦花古楼怪物!$F235,怪物基础属性模板!$A:$A,0))*IFERROR(INDEX(怪物属性参数!R:R,MATCH(芦花古楼怪物!E235,怪物属性参数!Q:Q,0)),1)</f>
        <v>323</v>
      </c>
      <c r="H235" s="58">
        <f>INDEX(怪物基础属性模板!C:C,MATCH(芦花古楼怪物!$F235,怪物基础属性模板!$A:$A,0))*IFERROR(INDEX(怪物属性参数!R:R,MATCH(芦花古楼怪物!E235,怪物属性参数!R:R,0)),1)</f>
        <v>141</v>
      </c>
      <c r="I235" s="58">
        <f>INDEX(怪物基础属性模板!D:D,MATCH(芦花古楼怪物!$F235,怪物基础属性模板!$A:$A,0))*IFERROR(INDEX(怪物属性参数!R:R,MATCH(芦花古楼怪物!E235,怪物属性参数!S:S,0)),1)</f>
        <v>1815</v>
      </c>
      <c r="J235" s="58">
        <v>0</v>
      </c>
      <c r="K235" s="58">
        <v>0</v>
      </c>
      <c r="L235" s="58">
        <v>0</v>
      </c>
      <c r="M235" s="58">
        <v>0</v>
      </c>
      <c r="N235" s="58">
        <v>300</v>
      </c>
      <c r="O235" s="58">
        <v>0</v>
      </c>
      <c r="P235" s="58">
        <v>0</v>
      </c>
      <c r="Q235" s="58">
        <f>IFERROR(INDEX(怪物属性参数!AD:AD,MATCH(芦花古楼怪物!E235,怪物属性参数!Q:Q,0)),"1303015")</f>
        <v>1303017</v>
      </c>
      <c r="R235" s="15"/>
      <c r="S235" s="58" t="str">
        <f t="shared" si="13"/>
        <v>0</v>
      </c>
      <c r="T235" s="58">
        <f>IFERROR(INDEX(怪物属性参数!AA:AA,MATCH(芦花古楼怪物!E235,怪物属性参数!Q:Q,0)),"")</f>
        <v>4</v>
      </c>
      <c r="U235" s="58">
        <f>IFERROR(INDEX(怪物属性参数!AB:AB,MATCH(芦花古楼怪物!E235,怪物属性参数!Q:Q,0)),"999")</f>
        <v>999</v>
      </c>
      <c r="V235" s="58">
        <f>IFERROR(INDEX(怪物属性参数!AC:AC,MATCH(芦花古楼怪物!E235,怪物属性参数!Q:Q,0)),"")</f>
        <v>2</v>
      </c>
      <c r="W235" s="58" t="str">
        <f t="shared" si="14"/>
        <v>飞廉</v>
      </c>
    </row>
    <row r="236" spans="1:23" ht="16.5" x14ac:dyDescent="0.2">
      <c r="A236" s="58">
        <f t="shared" si="15"/>
        <v>20233</v>
      </c>
      <c r="B236" s="58">
        <v>2</v>
      </c>
      <c r="C236" s="58">
        <f t="shared" si="12"/>
        <v>9</v>
      </c>
      <c r="D236" s="58" t="s">
        <v>41</v>
      </c>
      <c r="E236" s="58" t="str">
        <f>HLOOKUP(D236,芦花古楼!$G:$L,MATCH(B236&amp;C236,芦花古楼!$A:$A,0),FALSE)</f>
        <v>常服曹焱兵</v>
      </c>
      <c r="F236" s="58">
        <f>INDEX(芦花古楼!D:D,MATCH(芦花古楼怪物!B236&amp;芦花古楼怪物!C236,芦花古楼!A:A,0))</f>
        <v>23</v>
      </c>
      <c r="G236" s="58">
        <f>INDEX(怪物基础属性模板!B:B,MATCH(芦花古楼怪物!$F236,怪物基础属性模板!$A:$A,0))*IFERROR(INDEX(怪物属性参数!R:R,MATCH(芦花古楼怪物!E236,怪物属性参数!Q:Q,0)),1)</f>
        <v>323</v>
      </c>
      <c r="H236" s="58">
        <f>INDEX(怪物基础属性模板!C:C,MATCH(芦花古楼怪物!$F236,怪物基础属性模板!$A:$A,0))*IFERROR(INDEX(怪物属性参数!R:R,MATCH(芦花古楼怪物!E236,怪物属性参数!R:R,0)),1)</f>
        <v>141</v>
      </c>
      <c r="I236" s="58">
        <f>INDEX(怪物基础属性模板!D:D,MATCH(芦花古楼怪物!$F236,怪物基础属性模板!$A:$A,0))*IFERROR(INDEX(怪物属性参数!R:R,MATCH(芦花古楼怪物!E236,怪物属性参数!S:S,0)),1)</f>
        <v>1815</v>
      </c>
      <c r="J236" s="58">
        <v>0</v>
      </c>
      <c r="K236" s="58">
        <v>0</v>
      </c>
      <c r="L236" s="58">
        <v>0</v>
      </c>
      <c r="M236" s="58">
        <v>0</v>
      </c>
      <c r="N236" s="58">
        <v>300</v>
      </c>
      <c r="O236" s="58">
        <v>0</v>
      </c>
      <c r="P236" s="58">
        <v>0</v>
      </c>
      <c r="Q236" s="58" t="str">
        <f>IFERROR(INDEX(怪物属性参数!AD:AD,MATCH(芦花古楼怪物!E236,怪物属性参数!Q:Q,0)),"1303015")</f>
        <v>1301001#1302001</v>
      </c>
      <c r="R236" s="15"/>
      <c r="S236" s="58">
        <f t="shared" si="13"/>
        <v>20234</v>
      </c>
      <c r="T236" s="58">
        <f>IFERROR(INDEX(怪物属性参数!AA:AA,MATCH(芦花古楼怪物!E236,怪物属性参数!Q:Q,0)),"")</f>
        <v>0</v>
      </c>
      <c r="U236" s="58">
        <f>IFERROR(INDEX(怪物属性参数!AB:AB,MATCH(芦花古楼怪物!E236,怪物属性参数!Q:Q,0)),"999")</f>
        <v>999</v>
      </c>
      <c r="V236" s="58">
        <f>IFERROR(INDEX(怪物属性参数!AC:AC,MATCH(芦花古楼怪物!E236,怪物属性参数!Q:Q,0)),"")</f>
        <v>0</v>
      </c>
      <c r="W236" s="58" t="str">
        <f t="shared" si="14"/>
        <v>常服曹焱兵</v>
      </c>
    </row>
    <row r="237" spans="1:23" ht="16.5" x14ac:dyDescent="0.2">
      <c r="A237" s="58">
        <f t="shared" si="15"/>
        <v>20234</v>
      </c>
      <c r="B237" s="58">
        <v>2</v>
      </c>
      <c r="C237" s="58">
        <f t="shared" si="12"/>
        <v>9</v>
      </c>
      <c r="D237" s="58" t="s">
        <v>38</v>
      </c>
      <c r="E237" s="58" t="str">
        <f>HLOOKUP(D237,芦花古楼!$G:$L,MATCH(B237&amp;C237,芦花古楼!$A:$A,0),FALSE)</f>
        <v>许褚</v>
      </c>
      <c r="F237" s="58">
        <f>INDEX(芦花古楼!D:D,MATCH(芦花古楼怪物!B237&amp;芦花古楼怪物!C237,芦花古楼!A:A,0))</f>
        <v>23</v>
      </c>
      <c r="G237" s="58">
        <f>INDEX(怪物基础属性模板!B:B,MATCH(芦花古楼怪物!$F237,怪物基础属性模板!$A:$A,0))*IFERROR(INDEX(怪物属性参数!R:R,MATCH(芦花古楼怪物!E237,怪物属性参数!Q:Q,0)),1)</f>
        <v>323</v>
      </c>
      <c r="H237" s="58">
        <f>INDEX(怪物基础属性模板!C:C,MATCH(芦花古楼怪物!$F237,怪物基础属性模板!$A:$A,0))*IFERROR(INDEX(怪物属性参数!R:R,MATCH(芦花古楼怪物!E237,怪物属性参数!R:R,0)),1)</f>
        <v>141</v>
      </c>
      <c r="I237" s="58">
        <f>INDEX(怪物基础属性模板!D:D,MATCH(芦花古楼怪物!$F237,怪物基础属性模板!$A:$A,0))*IFERROR(INDEX(怪物属性参数!R:R,MATCH(芦花古楼怪物!E237,怪物属性参数!S:S,0)),1)</f>
        <v>1815</v>
      </c>
      <c r="J237" s="58">
        <v>0</v>
      </c>
      <c r="K237" s="58">
        <v>0</v>
      </c>
      <c r="L237" s="58">
        <v>0</v>
      </c>
      <c r="M237" s="58">
        <v>0</v>
      </c>
      <c r="N237" s="58">
        <v>300</v>
      </c>
      <c r="O237" s="58">
        <v>0</v>
      </c>
      <c r="P237" s="58">
        <v>0</v>
      </c>
      <c r="Q237" s="58">
        <f>IFERROR(INDEX(怪物属性参数!AD:AD,MATCH(芦花古楼怪物!E237,怪物属性参数!Q:Q,0)),"1303015")</f>
        <v>1303002</v>
      </c>
      <c r="R237" s="15"/>
      <c r="S237" s="58" t="str">
        <f t="shared" si="13"/>
        <v>0</v>
      </c>
      <c r="T237" s="58">
        <f>IFERROR(INDEX(怪物属性参数!AA:AA,MATCH(芦花古楼怪物!E237,怪物属性参数!Q:Q,0)),"")</f>
        <v>4</v>
      </c>
      <c r="U237" s="58">
        <f>IFERROR(INDEX(怪物属性参数!AB:AB,MATCH(芦花古楼怪物!E237,怪物属性参数!Q:Q,0)),"999")</f>
        <v>999</v>
      </c>
      <c r="V237" s="58">
        <f>IFERROR(INDEX(怪物属性参数!AC:AC,MATCH(芦花古楼怪物!E237,怪物属性参数!Q:Q,0)),"")</f>
        <v>1</v>
      </c>
      <c r="W237" s="58" t="str">
        <f t="shared" si="14"/>
        <v>许褚</v>
      </c>
    </row>
    <row r="238" spans="1:23" ht="16.5" x14ac:dyDescent="0.2">
      <c r="A238" s="58">
        <f t="shared" si="15"/>
        <v>20235</v>
      </c>
      <c r="B238" s="58">
        <v>2</v>
      </c>
      <c r="C238" s="58">
        <f t="shared" si="12"/>
        <v>10</v>
      </c>
      <c r="D238" s="58" t="s">
        <v>39</v>
      </c>
      <c r="E238" s="58" t="str">
        <f>HLOOKUP(D238,芦花古楼!$G:$L,MATCH(B238&amp;C238,芦花古楼!$A:$A,0),FALSE)</f>
        <v>砍刀鬼兵</v>
      </c>
      <c r="F238" s="58">
        <f>INDEX(芦花古楼!D:D,MATCH(芦花古楼怪物!B238&amp;芦花古楼怪物!C238,芦花古楼!A:A,0))</f>
        <v>30</v>
      </c>
      <c r="G238" s="58">
        <f>INDEX(怪物基础属性模板!B:B,MATCH(芦花古楼怪物!$F238,怪物基础属性模板!$A:$A,0))*IFERROR(INDEX(怪物属性参数!R:R,MATCH(芦花古楼怪物!E238,怪物属性参数!Q:Q,0)),1)</f>
        <v>482</v>
      </c>
      <c r="H238" s="58">
        <f>INDEX(怪物基础属性模板!C:C,MATCH(芦花古楼怪物!$F238,怪物基础属性模板!$A:$A,0))*IFERROR(INDEX(怪物属性参数!R:R,MATCH(芦花古楼怪物!E238,怪物属性参数!R:R,0)),1)</f>
        <v>210</v>
      </c>
      <c r="I238" s="58">
        <f>INDEX(怪物基础属性模板!D:D,MATCH(芦花古楼怪物!$F238,怪物基础属性模板!$A:$A,0))*IFERROR(INDEX(怪物属性参数!R:R,MATCH(芦花古楼怪物!E238,怪物属性参数!S:S,0)),1)</f>
        <v>2710</v>
      </c>
      <c r="J238" s="58">
        <v>0</v>
      </c>
      <c r="K238" s="58">
        <v>0</v>
      </c>
      <c r="L238" s="58">
        <v>0</v>
      </c>
      <c r="M238" s="58">
        <v>0</v>
      </c>
      <c r="N238" s="58">
        <v>300</v>
      </c>
      <c r="O238" s="58">
        <v>0</v>
      </c>
      <c r="P238" s="58">
        <v>0</v>
      </c>
      <c r="Q238" s="58">
        <f>IFERROR(INDEX(怪物属性参数!AD:AD,MATCH(芦花古楼怪物!E238,怪物属性参数!Q:Q,0)),"1303015")</f>
        <v>1801001</v>
      </c>
      <c r="R238" s="15"/>
      <c r="S238" s="58" t="str">
        <f t="shared" si="13"/>
        <v>0</v>
      </c>
      <c r="T238" s="58">
        <f>IFERROR(INDEX(怪物属性参数!AA:AA,MATCH(芦花古楼怪物!E238,怪物属性参数!Q:Q,0)),"")</f>
        <v>1</v>
      </c>
      <c r="U238" s="58">
        <f>IFERROR(INDEX(怪物属性参数!AB:AB,MATCH(芦花古楼怪物!E238,怪物属性参数!Q:Q,0)),"999")</f>
        <v>999</v>
      </c>
      <c r="V238" s="58">
        <f>IFERROR(INDEX(怪物属性参数!AC:AC,MATCH(芦花古楼怪物!E238,怪物属性参数!Q:Q,0)),"")</f>
        <v>1</v>
      </c>
      <c r="W238" s="58" t="str">
        <f t="shared" si="14"/>
        <v>砍刀鬼兵</v>
      </c>
    </row>
    <row r="239" spans="1:23" ht="16.5" x14ac:dyDescent="0.2">
      <c r="A239" s="58">
        <f t="shared" si="15"/>
        <v>20236</v>
      </c>
      <c r="B239" s="58">
        <v>2</v>
      </c>
      <c r="C239" s="58">
        <f t="shared" si="12"/>
        <v>10</v>
      </c>
      <c r="D239" s="58" t="s">
        <v>36</v>
      </c>
      <c r="E239" s="58" t="str">
        <f>HLOOKUP(D239,芦花古楼!$G:$L,MATCH(B239&amp;C239,芦花古楼!$A:$A,0),FALSE)</f>
        <v/>
      </c>
      <c r="F239" s="58">
        <f>INDEX(芦花古楼!D:D,MATCH(芦花古楼怪物!B239&amp;芦花古楼怪物!C239,芦花古楼!A:A,0))</f>
        <v>30</v>
      </c>
      <c r="G239" s="58">
        <f>INDEX(怪物基础属性模板!B:B,MATCH(芦花古楼怪物!$F239,怪物基础属性模板!$A:$A,0))*IFERROR(INDEX(怪物属性参数!R:R,MATCH(芦花古楼怪物!E239,怪物属性参数!Q:Q,0)),1)</f>
        <v>482</v>
      </c>
      <c r="H239" s="58">
        <f>INDEX(怪物基础属性模板!C:C,MATCH(芦花古楼怪物!$F239,怪物基础属性模板!$A:$A,0))*IFERROR(INDEX(怪物属性参数!R:R,MATCH(芦花古楼怪物!E239,怪物属性参数!R:R,0)),1)</f>
        <v>210</v>
      </c>
      <c r="I239" s="58">
        <f>INDEX(怪物基础属性模板!D:D,MATCH(芦花古楼怪物!$F239,怪物基础属性模板!$A:$A,0))*IFERROR(INDEX(怪物属性参数!R:R,MATCH(芦花古楼怪物!E239,怪物属性参数!S:S,0)),1)</f>
        <v>2710</v>
      </c>
      <c r="J239" s="58">
        <v>0</v>
      </c>
      <c r="K239" s="58">
        <v>0</v>
      </c>
      <c r="L239" s="58">
        <v>0</v>
      </c>
      <c r="M239" s="58">
        <v>0</v>
      </c>
      <c r="N239" s="58">
        <v>300</v>
      </c>
      <c r="O239" s="58">
        <v>0</v>
      </c>
      <c r="P239" s="58">
        <v>0</v>
      </c>
      <c r="Q239" s="58" t="str">
        <f>IFERROR(INDEX(怪物属性参数!AD:AD,MATCH(芦花古楼怪物!E239,怪物属性参数!Q:Q,0)),"1303015")</f>
        <v>1303015</v>
      </c>
      <c r="R239" s="15"/>
      <c r="S239" s="58" t="str">
        <f t="shared" si="13"/>
        <v>0</v>
      </c>
      <c r="T239" s="58" t="str">
        <f>IFERROR(INDEX(怪物属性参数!AA:AA,MATCH(芦花古楼怪物!E239,怪物属性参数!Q:Q,0)),"")</f>
        <v/>
      </c>
      <c r="U239" s="58" t="str">
        <f>IFERROR(INDEX(怪物属性参数!AB:AB,MATCH(芦花古楼怪物!E239,怪物属性参数!Q:Q,0)),"999")</f>
        <v>999</v>
      </c>
      <c r="V239" s="58" t="str">
        <f>IFERROR(INDEX(怪物属性参数!AC:AC,MATCH(芦花古楼怪物!E239,怪物属性参数!Q:Q,0)),"")</f>
        <v/>
      </c>
      <c r="W239" s="58" t="str">
        <f t="shared" si="14"/>
        <v>于禁</v>
      </c>
    </row>
    <row r="240" spans="1:23" ht="16.5" x14ac:dyDescent="0.2">
      <c r="A240" s="58">
        <f t="shared" si="15"/>
        <v>20237</v>
      </c>
      <c r="B240" s="58">
        <v>2</v>
      </c>
      <c r="C240" s="58">
        <f t="shared" si="12"/>
        <v>10</v>
      </c>
      <c r="D240" s="58" t="s">
        <v>40</v>
      </c>
      <c r="E240" s="58" t="str">
        <f>HLOOKUP(D240,芦花古楼!$G:$L,MATCH(B240&amp;C240,芦花古楼!$A:$A,0),FALSE)</f>
        <v>链球鬼兵</v>
      </c>
      <c r="F240" s="58">
        <f>INDEX(芦花古楼!D:D,MATCH(芦花古楼怪物!B240&amp;芦花古楼怪物!C240,芦花古楼!A:A,0))</f>
        <v>30</v>
      </c>
      <c r="G240" s="58">
        <f>INDEX(怪物基础属性模板!B:B,MATCH(芦花古楼怪物!$F240,怪物基础属性模板!$A:$A,0))*IFERROR(INDEX(怪物属性参数!R:R,MATCH(芦花古楼怪物!E240,怪物属性参数!Q:Q,0)),1)</f>
        <v>482</v>
      </c>
      <c r="H240" s="58">
        <f>INDEX(怪物基础属性模板!C:C,MATCH(芦花古楼怪物!$F240,怪物基础属性模板!$A:$A,0))*IFERROR(INDEX(怪物属性参数!R:R,MATCH(芦花古楼怪物!E240,怪物属性参数!R:R,0)),1)</f>
        <v>210</v>
      </c>
      <c r="I240" s="58">
        <f>INDEX(怪物基础属性模板!D:D,MATCH(芦花古楼怪物!$F240,怪物基础属性模板!$A:$A,0))*IFERROR(INDEX(怪物属性参数!R:R,MATCH(芦花古楼怪物!E240,怪物属性参数!S:S,0)),1)</f>
        <v>2710</v>
      </c>
      <c r="J240" s="58">
        <v>0</v>
      </c>
      <c r="K240" s="58">
        <v>0</v>
      </c>
      <c r="L240" s="58">
        <v>0</v>
      </c>
      <c r="M240" s="58">
        <v>0</v>
      </c>
      <c r="N240" s="58">
        <v>300</v>
      </c>
      <c r="O240" s="58">
        <v>0</v>
      </c>
      <c r="P240" s="58">
        <v>0</v>
      </c>
      <c r="Q240" s="58">
        <f>IFERROR(INDEX(怪物属性参数!AD:AD,MATCH(芦花古楼怪物!E240,怪物属性参数!Q:Q,0)),"1303015")</f>
        <v>1801003</v>
      </c>
      <c r="R240" s="15"/>
      <c r="S240" s="58" t="str">
        <f t="shared" si="13"/>
        <v>0</v>
      </c>
      <c r="T240" s="58">
        <f>IFERROR(INDEX(怪物属性参数!AA:AA,MATCH(芦花古楼怪物!E240,怪物属性参数!Q:Q,0)),"")</f>
        <v>1</v>
      </c>
      <c r="U240" s="58">
        <f>IFERROR(INDEX(怪物属性参数!AB:AB,MATCH(芦花古楼怪物!E240,怪物属性参数!Q:Q,0)),"999")</f>
        <v>999</v>
      </c>
      <c r="V240" s="58">
        <f>IFERROR(INDEX(怪物属性参数!AC:AC,MATCH(芦花古楼怪物!E240,怪物属性参数!Q:Q,0)),"")</f>
        <v>3</v>
      </c>
      <c r="W240" s="58" t="str">
        <f t="shared" si="14"/>
        <v>链球鬼兵</v>
      </c>
    </row>
    <row r="241" spans="1:23" ht="16.5" x14ac:dyDescent="0.2">
      <c r="A241" s="58">
        <f t="shared" si="15"/>
        <v>20238</v>
      </c>
      <c r="B241" s="58">
        <v>2</v>
      </c>
      <c r="C241" s="58">
        <f t="shared" si="12"/>
        <v>10</v>
      </c>
      <c r="D241" s="58" t="s">
        <v>37</v>
      </c>
      <c r="E241" s="58" t="str">
        <f>HLOOKUP(D241,芦花古楼!$G:$L,MATCH(B241&amp;C241,芦花古楼!$A:$A,0),FALSE)</f>
        <v/>
      </c>
      <c r="F241" s="58">
        <f>INDEX(芦花古楼!D:D,MATCH(芦花古楼怪物!B241&amp;芦花古楼怪物!C241,芦花古楼!A:A,0))</f>
        <v>30</v>
      </c>
      <c r="G241" s="58">
        <f>INDEX(怪物基础属性模板!B:B,MATCH(芦花古楼怪物!$F241,怪物基础属性模板!$A:$A,0))*IFERROR(INDEX(怪物属性参数!R:R,MATCH(芦花古楼怪物!E241,怪物属性参数!Q:Q,0)),1)</f>
        <v>482</v>
      </c>
      <c r="H241" s="58">
        <f>INDEX(怪物基础属性模板!C:C,MATCH(芦花古楼怪物!$F241,怪物基础属性模板!$A:$A,0))*IFERROR(INDEX(怪物属性参数!R:R,MATCH(芦花古楼怪物!E241,怪物属性参数!R:R,0)),1)</f>
        <v>210</v>
      </c>
      <c r="I241" s="58">
        <f>INDEX(怪物基础属性模板!D:D,MATCH(芦花古楼怪物!$F241,怪物基础属性模板!$A:$A,0))*IFERROR(INDEX(怪物属性参数!R:R,MATCH(芦花古楼怪物!E241,怪物属性参数!S:S,0)),1)</f>
        <v>2710</v>
      </c>
      <c r="J241" s="58">
        <v>0</v>
      </c>
      <c r="K241" s="58">
        <v>0</v>
      </c>
      <c r="L241" s="58">
        <v>0</v>
      </c>
      <c r="M241" s="58">
        <v>0</v>
      </c>
      <c r="N241" s="58">
        <v>300</v>
      </c>
      <c r="O241" s="58">
        <v>0</v>
      </c>
      <c r="P241" s="58">
        <v>0</v>
      </c>
      <c r="Q241" s="58" t="str">
        <f>IFERROR(INDEX(怪物属性参数!AD:AD,MATCH(芦花古楼怪物!E241,怪物属性参数!Q:Q,0)),"1303015")</f>
        <v>1303015</v>
      </c>
      <c r="R241" s="15"/>
      <c r="S241" s="58" t="str">
        <f t="shared" si="13"/>
        <v>0</v>
      </c>
      <c r="T241" s="58" t="str">
        <f>IFERROR(INDEX(怪物属性参数!AA:AA,MATCH(芦花古楼怪物!E241,怪物属性参数!Q:Q,0)),"")</f>
        <v/>
      </c>
      <c r="U241" s="58" t="str">
        <f>IFERROR(INDEX(怪物属性参数!AB:AB,MATCH(芦花古楼怪物!E241,怪物属性参数!Q:Q,0)),"999")</f>
        <v>999</v>
      </c>
      <c r="V241" s="58" t="str">
        <f>IFERROR(INDEX(怪物属性参数!AC:AC,MATCH(芦花古楼怪物!E241,怪物属性参数!Q:Q,0)),"")</f>
        <v/>
      </c>
      <c r="W241" s="58" t="str">
        <f t="shared" si="14"/>
        <v>于禁</v>
      </c>
    </row>
    <row r="242" spans="1:23" ht="16.5" x14ac:dyDescent="0.2">
      <c r="A242" s="58">
        <f t="shared" si="15"/>
        <v>20239</v>
      </c>
      <c r="B242" s="58">
        <v>2</v>
      </c>
      <c r="C242" s="58">
        <f t="shared" si="12"/>
        <v>10</v>
      </c>
      <c r="D242" s="58" t="s">
        <v>41</v>
      </c>
      <c r="E242" s="58" t="str">
        <f>HLOOKUP(D242,芦花古楼!$G:$L,MATCH(B242&amp;C242,芦花古楼!$A:$A,0),FALSE)</f>
        <v>双刃鬼兵</v>
      </c>
      <c r="F242" s="58">
        <f>INDEX(芦花古楼!D:D,MATCH(芦花古楼怪物!B242&amp;芦花古楼怪物!C242,芦花古楼!A:A,0))</f>
        <v>30</v>
      </c>
      <c r="G242" s="58">
        <f>INDEX(怪物基础属性模板!B:B,MATCH(芦花古楼怪物!$F242,怪物基础属性模板!$A:$A,0))*IFERROR(INDEX(怪物属性参数!R:R,MATCH(芦花古楼怪物!E242,怪物属性参数!Q:Q,0)),1)</f>
        <v>482</v>
      </c>
      <c r="H242" s="58">
        <f>INDEX(怪物基础属性模板!C:C,MATCH(芦花古楼怪物!$F242,怪物基础属性模板!$A:$A,0))*IFERROR(INDEX(怪物属性参数!R:R,MATCH(芦花古楼怪物!E242,怪物属性参数!R:R,0)),1)</f>
        <v>210</v>
      </c>
      <c r="I242" s="58">
        <f>INDEX(怪物基础属性模板!D:D,MATCH(芦花古楼怪物!$F242,怪物基础属性模板!$A:$A,0))*IFERROR(INDEX(怪物属性参数!R:R,MATCH(芦花古楼怪物!E242,怪物属性参数!S:S,0)),1)</f>
        <v>2710</v>
      </c>
      <c r="J242" s="58">
        <v>0</v>
      </c>
      <c r="K242" s="58">
        <v>0</v>
      </c>
      <c r="L242" s="58">
        <v>0</v>
      </c>
      <c r="M242" s="58">
        <v>0</v>
      </c>
      <c r="N242" s="58">
        <v>300</v>
      </c>
      <c r="O242" s="58">
        <v>0</v>
      </c>
      <c r="P242" s="58">
        <v>0</v>
      </c>
      <c r="Q242" s="58">
        <f>IFERROR(INDEX(怪物属性参数!AD:AD,MATCH(芦花古楼怪物!E242,怪物属性参数!Q:Q,0)),"1303015")</f>
        <v>1801002</v>
      </c>
      <c r="R242" s="15"/>
      <c r="S242" s="58" t="str">
        <f t="shared" si="13"/>
        <v>0</v>
      </c>
      <c r="T242" s="58">
        <f>IFERROR(INDEX(怪物属性参数!AA:AA,MATCH(芦花古楼怪物!E242,怪物属性参数!Q:Q,0)),"")</f>
        <v>1</v>
      </c>
      <c r="U242" s="58">
        <f>IFERROR(INDEX(怪物属性参数!AB:AB,MATCH(芦花古楼怪物!E242,怪物属性参数!Q:Q,0)),"999")</f>
        <v>999</v>
      </c>
      <c r="V242" s="58">
        <f>IFERROR(INDEX(怪物属性参数!AC:AC,MATCH(芦花古楼怪物!E242,怪物属性参数!Q:Q,0)),"")</f>
        <v>2</v>
      </c>
      <c r="W242" s="58" t="str">
        <f t="shared" si="14"/>
        <v>双刃鬼兵</v>
      </c>
    </row>
    <row r="243" spans="1:23" ht="16.5" x14ac:dyDescent="0.2">
      <c r="A243" s="58">
        <f t="shared" si="15"/>
        <v>20240</v>
      </c>
      <c r="B243" s="58">
        <v>2</v>
      </c>
      <c r="C243" s="58">
        <f t="shared" si="12"/>
        <v>10</v>
      </c>
      <c r="D243" s="58" t="s">
        <v>38</v>
      </c>
      <c r="E243" s="58" t="str">
        <f>HLOOKUP(D243,芦花古楼!$G:$L,MATCH(B243&amp;C243,芦花古楼!$A:$A,0),FALSE)</f>
        <v/>
      </c>
      <c r="F243" s="58">
        <f>INDEX(芦花古楼!D:D,MATCH(芦花古楼怪物!B243&amp;芦花古楼怪物!C243,芦花古楼!A:A,0))</f>
        <v>30</v>
      </c>
      <c r="G243" s="58">
        <f>INDEX(怪物基础属性模板!B:B,MATCH(芦花古楼怪物!$F243,怪物基础属性模板!$A:$A,0))*IFERROR(INDEX(怪物属性参数!R:R,MATCH(芦花古楼怪物!E243,怪物属性参数!Q:Q,0)),1)</f>
        <v>482</v>
      </c>
      <c r="H243" s="58">
        <f>INDEX(怪物基础属性模板!C:C,MATCH(芦花古楼怪物!$F243,怪物基础属性模板!$A:$A,0))*IFERROR(INDEX(怪物属性参数!R:R,MATCH(芦花古楼怪物!E243,怪物属性参数!R:R,0)),1)</f>
        <v>210</v>
      </c>
      <c r="I243" s="58">
        <f>INDEX(怪物基础属性模板!D:D,MATCH(芦花古楼怪物!$F243,怪物基础属性模板!$A:$A,0))*IFERROR(INDEX(怪物属性参数!R:R,MATCH(芦花古楼怪物!E243,怪物属性参数!S:S,0)),1)</f>
        <v>2710</v>
      </c>
      <c r="J243" s="58">
        <v>0</v>
      </c>
      <c r="K243" s="58">
        <v>0</v>
      </c>
      <c r="L243" s="58">
        <v>0</v>
      </c>
      <c r="M243" s="58">
        <v>0</v>
      </c>
      <c r="N243" s="58">
        <v>300</v>
      </c>
      <c r="O243" s="58">
        <v>0</v>
      </c>
      <c r="P243" s="58">
        <v>0</v>
      </c>
      <c r="Q243" s="58" t="str">
        <f>IFERROR(INDEX(怪物属性参数!AD:AD,MATCH(芦花古楼怪物!E243,怪物属性参数!Q:Q,0)),"1303015")</f>
        <v>1303015</v>
      </c>
      <c r="R243" s="15"/>
      <c r="S243" s="58" t="str">
        <f t="shared" si="13"/>
        <v>0</v>
      </c>
      <c r="T243" s="58" t="str">
        <f>IFERROR(INDEX(怪物属性参数!AA:AA,MATCH(芦花古楼怪物!E243,怪物属性参数!Q:Q,0)),"")</f>
        <v/>
      </c>
      <c r="U243" s="58" t="str">
        <f>IFERROR(INDEX(怪物属性参数!AB:AB,MATCH(芦花古楼怪物!E243,怪物属性参数!Q:Q,0)),"999")</f>
        <v>999</v>
      </c>
      <c r="V243" s="58" t="str">
        <f>IFERROR(INDEX(怪物属性参数!AC:AC,MATCH(芦花古楼怪物!E243,怪物属性参数!Q:Q,0)),"")</f>
        <v/>
      </c>
      <c r="W243" s="58" t="str">
        <f t="shared" si="14"/>
        <v>于禁</v>
      </c>
    </row>
    <row r="244" spans="1:23" ht="16.5" x14ac:dyDescent="0.2">
      <c r="A244" s="58">
        <f t="shared" si="15"/>
        <v>20241</v>
      </c>
      <c r="B244" s="58">
        <v>2</v>
      </c>
      <c r="C244" s="58">
        <f t="shared" si="12"/>
        <v>11</v>
      </c>
      <c r="D244" s="58" t="s">
        <v>39</v>
      </c>
      <c r="E244" s="58" t="str">
        <f>HLOOKUP(D244,芦花古楼!$G:$L,MATCH(B244&amp;C244,芦花古楼!$A:$A,0),FALSE)</f>
        <v>链球鬼兵</v>
      </c>
      <c r="F244" s="58">
        <f>INDEX(芦花古楼!D:D,MATCH(芦花古楼怪物!B244&amp;芦花古楼怪物!C244,芦花古楼!A:A,0))</f>
        <v>31</v>
      </c>
      <c r="G244" s="58">
        <f>INDEX(怪物基础属性模板!B:B,MATCH(芦花古楼怪物!$F244,怪物基础属性模板!$A:$A,0))*IFERROR(INDEX(怪物属性参数!R:R,MATCH(芦花古楼怪物!E244,怪物属性参数!Q:Q,0)),1)</f>
        <v>502</v>
      </c>
      <c r="H244" s="58">
        <f>INDEX(怪物基础属性模板!C:C,MATCH(芦花古楼怪物!$F244,怪物基础属性模板!$A:$A,0))*IFERROR(INDEX(怪物属性参数!R:R,MATCH(芦花古楼怪物!E244,怪物属性参数!R:R,0)),1)</f>
        <v>220</v>
      </c>
      <c r="I244" s="58">
        <f>INDEX(怪物基础属性模板!D:D,MATCH(芦花古楼怪物!$F244,怪物基础属性模板!$A:$A,0))*IFERROR(INDEX(怪物属性参数!R:R,MATCH(芦花古楼怪物!E244,怪物属性参数!S:S,0)),1)</f>
        <v>2810</v>
      </c>
      <c r="J244" s="58">
        <v>0</v>
      </c>
      <c r="K244" s="58">
        <v>0</v>
      </c>
      <c r="L244" s="58">
        <v>0</v>
      </c>
      <c r="M244" s="58">
        <v>0</v>
      </c>
      <c r="N244" s="58">
        <v>300</v>
      </c>
      <c r="O244" s="58">
        <v>0</v>
      </c>
      <c r="P244" s="58">
        <v>0</v>
      </c>
      <c r="Q244" s="58">
        <f>IFERROR(INDEX(怪物属性参数!AD:AD,MATCH(芦花古楼怪物!E244,怪物属性参数!Q:Q,0)),"1303015")</f>
        <v>1801003</v>
      </c>
      <c r="R244" s="15"/>
      <c r="S244" s="58" t="str">
        <f t="shared" si="13"/>
        <v>0</v>
      </c>
      <c r="T244" s="58">
        <f>IFERROR(INDEX(怪物属性参数!AA:AA,MATCH(芦花古楼怪物!E244,怪物属性参数!Q:Q,0)),"")</f>
        <v>1</v>
      </c>
      <c r="U244" s="58">
        <f>IFERROR(INDEX(怪物属性参数!AB:AB,MATCH(芦花古楼怪物!E244,怪物属性参数!Q:Q,0)),"999")</f>
        <v>999</v>
      </c>
      <c r="V244" s="58">
        <f>IFERROR(INDEX(怪物属性参数!AC:AC,MATCH(芦花古楼怪物!E244,怪物属性参数!Q:Q,0)),"")</f>
        <v>3</v>
      </c>
      <c r="W244" s="58" t="str">
        <f t="shared" si="14"/>
        <v>链球鬼兵</v>
      </c>
    </row>
    <row r="245" spans="1:23" ht="16.5" x14ac:dyDescent="0.2">
      <c r="A245" s="58">
        <f t="shared" si="15"/>
        <v>20242</v>
      </c>
      <c r="B245" s="58">
        <v>2</v>
      </c>
      <c r="C245" s="58">
        <f t="shared" si="12"/>
        <v>11</v>
      </c>
      <c r="D245" s="58" t="s">
        <v>36</v>
      </c>
      <c r="E245" s="58" t="str">
        <f>HLOOKUP(D245,芦花古楼!$G:$L,MATCH(B245&amp;C245,芦花古楼!$A:$A,0),FALSE)</f>
        <v/>
      </c>
      <c r="F245" s="58">
        <f>INDEX(芦花古楼!D:D,MATCH(芦花古楼怪物!B245&amp;芦花古楼怪物!C245,芦花古楼!A:A,0))</f>
        <v>31</v>
      </c>
      <c r="G245" s="58">
        <f>INDEX(怪物基础属性模板!B:B,MATCH(芦花古楼怪物!$F245,怪物基础属性模板!$A:$A,0))*IFERROR(INDEX(怪物属性参数!R:R,MATCH(芦花古楼怪物!E245,怪物属性参数!Q:Q,0)),1)</f>
        <v>502</v>
      </c>
      <c r="H245" s="58">
        <f>INDEX(怪物基础属性模板!C:C,MATCH(芦花古楼怪物!$F245,怪物基础属性模板!$A:$A,0))*IFERROR(INDEX(怪物属性参数!R:R,MATCH(芦花古楼怪物!E245,怪物属性参数!R:R,0)),1)</f>
        <v>220</v>
      </c>
      <c r="I245" s="58">
        <f>INDEX(怪物基础属性模板!D:D,MATCH(芦花古楼怪物!$F245,怪物基础属性模板!$A:$A,0))*IFERROR(INDEX(怪物属性参数!R:R,MATCH(芦花古楼怪物!E245,怪物属性参数!S:S,0)),1)</f>
        <v>2810</v>
      </c>
      <c r="J245" s="58">
        <v>0</v>
      </c>
      <c r="K245" s="58">
        <v>0</v>
      </c>
      <c r="L245" s="58">
        <v>0</v>
      </c>
      <c r="M245" s="58">
        <v>0</v>
      </c>
      <c r="N245" s="58">
        <v>300</v>
      </c>
      <c r="O245" s="58">
        <v>0</v>
      </c>
      <c r="P245" s="58">
        <v>0</v>
      </c>
      <c r="Q245" s="58" t="str">
        <f>IFERROR(INDEX(怪物属性参数!AD:AD,MATCH(芦花古楼怪物!E245,怪物属性参数!Q:Q,0)),"1303015")</f>
        <v>1303015</v>
      </c>
      <c r="R245" s="15"/>
      <c r="S245" s="58" t="str">
        <f t="shared" si="13"/>
        <v>0</v>
      </c>
      <c r="T245" s="58" t="str">
        <f>IFERROR(INDEX(怪物属性参数!AA:AA,MATCH(芦花古楼怪物!E245,怪物属性参数!Q:Q,0)),"")</f>
        <v/>
      </c>
      <c r="U245" s="58" t="str">
        <f>IFERROR(INDEX(怪物属性参数!AB:AB,MATCH(芦花古楼怪物!E245,怪物属性参数!Q:Q,0)),"999")</f>
        <v>999</v>
      </c>
      <c r="V245" s="58" t="str">
        <f>IFERROR(INDEX(怪物属性参数!AC:AC,MATCH(芦花古楼怪物!E245,怪物属性参数!Q:Q,0)),"")</f>
        <v/>
      </c>
      <c r="W245" s="58" t="str">
        <f t="shared" si="14"/>
        <v>于禁</v>
      </c>
    </row>
    <row r="246" spans="1:23" ht="16.5" x14ac:dyDescent="0.2">
      <c r="A246" s="58">
        <f t="shared" si="15"/>
        <v>20243</v>
      </c>
      <c r="B246" s="58">
        <v>2</v>
      </c>
      <c r="C246" s="58">
        <f t="shared" si="12"/>
        <v>11</v>
      </c>
      <c r="D246" s="58" t="s">
        <v>40</v>
      </c>
      <c r="E246" s="58" t="str">
        <f>HLOOKUP(D246,芦花古楼!$G:$L,MATCH(B246&amp;C246,芦花古楼!$A:$A,0),FALSE)</f>
        <v>鬼将军</v>
      </c>
      <c r="F246" s="58">
        <f>INDEX(芦花古楼!D:D,MATCH(芦花古楼怪物!B246&amp;芦花古楼怪物!C246,芦花古楼!A:A,0))</f>
        <v>31</v>
      </c>
      <c r="G246" s="58">
        <f>INDEX(怪物基础属性模板!B:B,MATCH(芦花古楼怪物!$F246,怪物基础属性模板!$A:$A,0))*IFERROR(INDEX(怪物属性参数!R:R,MATCH(芦花古楼怪物!E246,怪物属性参数!Q:Q,0)),1)</f>
        <v>502</v>
      </c>
      <c r="H246" s="58">
        <f>INDEX(怪物基础属性模板!C:C,MATCH(芦花古楼怪物!$F246,怪物基础属性模板!$A:$A,0))*IFERROR(INDEX(怪物属性参数!R:R,MATCH(芦花古楼怪物!E246,怪物属性参数!R:R,0)),1)</f>
        <v>220</v>
      </c>
      <c r="I246" s="58">
        <f>INDEX(怪物基础属性模板!D:D,MATCH(芦花古楼怪物!$F246,怪物基础属性模板!$A:$A,0))*IFERROR(INDEX(怪物属性参数!R:R,MATCH(芦花古楼怪物!E246,怪物属性参数!S:S,0)),1)</f>
        <v>2810</v>
      </c>
      <c r="J246" s="58">
        <v>0</v>
      </c>
      <c r="K246" s="58">
        <v>0</v>
      </c>
      <c r="L246" s="58">
        <v>0</v>
      </c>
      <c r="M246" s="58">
        <v>0</v>
      </c>
      <c r="N246" s="58">
        <v>300</v>
      </c>
      <c r="O246" s="58">
        <v>0</v>
      </c>
      <c r="P246" s="58">
        <v>0</v>
      </c>
      <c r="Q246" s="58" t="str">
        <f>IFERROR(INDEX(怪物属性参数!AD:AD,MATCH(芦花古楼怪物!E246,怪物属性参数!Q:Q,0)),"1303015")</f>
        <v>1801004#1802004</v>
      </c>
      <c r="R246" s="15"/>
      <c r="S246" s="58" t="str">
        <f t="shared" si="13"/>
        <v>0</v>
      </c>
      <c r="T246" s="58">
        <f>IFERROR(INDEX(怪物属性参数!AA:AA,MATCH(芦花古楼怪物!E246,怪物属性参数!Q:Q,0)),"")</f>
        <v>1</v>
      </c>
      <c r="U246" s="58">
        <f>IFERROR(INDEX(怪物属性参数!AB:AB,MATCH(芦花古楼怪物!E246,怪物属性参数!Q:Q,0)),"999")</f>
        <v>999</v>
      </c>
      <c r="V246" s="58">
        <f>IFERROR(INDEX(怪物属性参数!AC:AC,MATCH(芦花古楼怪物!E246,怪物属性参数!Q:Q,0)),"")</f>
        <v>1</v>
      </c>
      <c r="W246" s="58" t="str">
        <f t="shared" si="14"/>
        <v>鬼将军</v>
      </c>
    </row>
    <row r="247" spans="1:23" ht="16.5" x14ac:dyDescent="0.2">
      <c r="A247" s="58">
        <f t="shared" si="15"/>
        <v>20244</v>
      </c>
      <c r="B247" s="58">
        <v>2</v>
      </c>
      <c r="C247" s="58">
        <f t="shared" si="12"/>
        <v>11</v>
      </c>
      <c r="D247" s="58" t="s">
        <v>37</v>
      </c>
      <c r="E247" s="58" t="str">
        <f>HLOOKUP(D247,芦花古楼!$G:$L,MATCH(B247&amp;C247,芦花古楼!$A:$A,0),FALSE)</f>
        <v/>
      </c>
      <c r="F247" s="58">
        <f>INDEX(芦花古楼!D:D,MATCH(芦花古楼怪物!B247&amp;芦花古楼怪物!C247,芦花古楼!A:A,0))</f>
        <v>31</v>
      </c>
      <c r="G247" s="58">
        <f>INDEX(怪物基础属性模板!B:B,MATCH(芦花古楼怪物!$F247,怪物基础属性模板!$A:$A,0))*IFERROR(INDEX(怪物属性参数!R:R,MATCH(芦花古楼怪物!E247,怪物属性参数!Q:Q,0)),1)</f>
        <v>502</v>
      </c>
      <c r="H247" s="58">
        <f>INDEX(怪物基础属性模板!C:C,MATCH(芦花古楼怪物!$F247,怪物基础属性模板!$A:$A,0))*IFERROR(INDEX(怪物属性参数!R:R,MATCH(芦花古楼怪物!E247,怪物属性参数!R:R,0)),1)</f>
        <v>220</v>
      </c>
      <c r="I247" s="58">
        <f>INDEX(怪物基础属性模板!D:D,MATCH(芦花古楼怪物!$F247,怪物基础属性模板!$A:$A,0))*IFERROR(INDEX(怪物属性参数!R:R,MATCH(芦花古楼怪物!E247,怪物属性参数!S:S,0)),1)</f>
        <v>2810</v>
      </c>
      <c r="J247" s="58">
        <v>0</v>
      </c>
      <c r="K247" s="58">
        <v>0</v>
      </c>
      <c r="L247" s="58">
        <v>0</v>
      </c>
      <c r="M247" s="58">
        <v>0</v>
      </c>
      <c r="N247" s="58">
        <v>300</v>
      </c>
      <c r="O247" s="58">
        <v>0</v>
      </c>
      <c r="P247" s="58">
        <v>0</v>
      </c>
      <c r="Q247" s="58" t="str">
        <f>IFERROR(INDEX(怪物属性参数!AD:AD,MATCH(芦花古楼怪物!E247,怪物属性参数!Q:Q,0)),"1303015")</f>
        <v>1303015</v>
      </c>
      <c r="R247" s="15"/>
      <c r="S247" s="58" t="str">
        <f t="shared" si="13"/>
        <v>0</v>
      </c>
      <c r="T247" s="58" t="str">
        <f>IFERROR(INDEX(怪物属性参数!AA:AA,MATCH(芦花古楼怪物!E247,怪物属性参数!Q:Q,0)),"")</f>
        <v/>
      </c>
      <c r="U247" s="58" t="str">
        <f>IFERROR(INDEX(怪物属性参数!AB:AB,MATCH(芦花古楼怪物!E247,怪物属性参数!Q:Q,0)),"999")</f>
        <v>999</v>
      </c>
      <c r="V247" s="58" t="str">
        <f>IFERROR(INDEX(怪物属性参数!AC:AC,MATCH(芦花古楼怪物!E247,怪物属性参数!Q:Q,0)),"")</f>
        <v/>
      </c>
      <c r="W247" s="58" t="str">
        <f t="shared" si="14"/>
        <v>于禁</v>
      </c>
    </row>
    <row r="248" spans="1:23" ht="16.5" x14ac:dyDescent="0.2">
      <c r="A248" s="58">
        <f t="shared" si="15"/>
        <v>20245</v>
      </c>
      <c r="B248" s="58">
        <v>2</v>
      </c>
      <c r="C248" s="58">
        <f t="shared" si="12"/>
        <v>11</v>
      </c>
      <c r="D248" s="58" t="s">
        <v>41</v>
      </c>
      <c r="E248" s="58" t="str">
        <f>HLOOKUP(D248,芦花古楼!$G:$L,MATCH(B248&amp;C248,芦花古楼!$A:$A,0),FALSE)</f>
        <v>链球鬼兵</v>
      </c>
      <c r="F248" s="58">
        <f>INDEX(芦花古楼!D:D,MATCH(芦花古楼怪物!B248&amp;芦花古楼怪物!C248,芦花古楼!A:A,0))</f>
        <v>31</v>
      </c>
      <c r="G248" s="58">
        <f>INDEX(怪物基础属性模板!B:B,MATCH(芦花古楼怪物!$F248,怪物基础属性模板!$A:$A,0))*IFERROR(INDEX(怪物属性参数!R:R,MATCH(芦花古楼怪物!E248,怪物属性参数!Q:Q,0)),1)</f>
        <v>502</v>
      </c>
      <c r="H248" s="58">
        <f>INDEX(怪物基础属性模板!C:C,MATCH(芦花古楼怪物!$F248,怪物基础属性模板!$A:$A,0))*IFERROR(INDEX(怪物属性参数!R:R,MATCH(芦花古楼怪物!E248,怪物属性参数!R:R,0)),1)</f>
        <v>220</v>
      </c>
      <c r="I248" s="58">
        <f>INDEX(怪物基础属性模板!D:D,MATCH(芦花古楼怪物!$F248,怪物基础属性模板!$A:$A,0))*IFERROR(INDEX(怪物属性参数!R:R,MATCH(芦花古楼怪物!E248,怪物属性参数!S:S,0)),1)</f>
        <v>2810</v>
      </c>
      <c r="J248" s="58">
        <v>0</v>
      </c>
      <c r="K248" s="58">
        <v>0</v>
      </c>
      <c r="L248" s="58">
        <v>0</v>
      </c>
      <c r="M248" s="58">
        <v>0</v>
      </c>
      <c r="N248" s="58">
        <v>300</v>
      </c>
      <c r="O248" s="58">
        <v>0</v>
      </c>
      <c r="P248" s="58">
        <v>0</v>
      </c>
      <c r="Q248" s="58">
        <f>IFERROR(INDEX(怪物属性参数!AD:AD,MATCH(芦花古楼怪物!E248,怪物属性参数!Q:Q,0)),"1303015")</f>
        <v>1801003</v>
      </c>
      <c r="R248" s="15"/>
      <c r="S248" s="58" t="str">
        <f t="shared" si="13"/>
        <v>0</v>
      </c>
      <c r="T248" s="58">
        <f>IFERROR(INDEX(怪物属性参数!AA:AA,MATCH(芦花古楼怪物!E248,怪物属性参数!Q:Q,0)),"")</f>
        <v>1</v>
      </c>
      <c r="U248" s="58">
        <f>IFERROR(INDEX(怪物属性参数!AB:AB,MATCH(芦花古楼怪物!E248,怪物属性参数!Q:Q,0)),"999")</f>
        <v>999</v>
      </c>
      <c r="V248" s="58">
        <f>IFERROR(INDEX(怪物属性参数!AC:AC,MATCH(芦花古楼怪物!E248,怪物属性参数!Q:Q,0)),"")</f>
        <v>3</v>
      </c>
      <c r="W248" s="58" t="str">
        <f t="shared" si="14"/>
        <v>链球鬼兵</v>
      </c>
    </row>
    <row r="249" spans="1:23" ht="16.5" x14ac:dyDescent="0.2">
      <c r="A249" s="58">
        <f t="shared" si="15"/>
        <v>20246</v>
      </c>
      <c r="B249" s="58">
        <v>2</v>
      </c>
      <c r="C249" s="58">
        <f t="shared" si="12"/>
        <v>11</v>
      </c>
      <c r="D249" s="58" t="s">
        <v>38</v>
      </c>
      <c r="E249" s="58" t="str">
        <f>HLOOKUP(D249,芦花古楼!$G:$L,MATCH(B249&amp;C249,芦花古楼!$A:$A,0),FALSE)</f>
        <v/>
      </c>
      <c r="F249" s="58">
        <f>INDEX(芦花古楼!D:D,MATCH(芦花古楼怪物!B249&amp;芦花古楼怪物!C249,芦花古楼!A:A,0))</f>
        <v>31</v>
      </c>
      <c r="G249" s="58">
        <f>INDEX(怪物基础属性模板!B:B,MATCH(芦花古楼怪物!$F249,怪物基础属性模板!$A:$A,0))*IFERROR(INDEX(怪物属性参数!R:R,MATCH(芦花古楼怪物!E249,怪物属性参数!Q:Q,0)),1)</f>
        <v>502</v>
      </c>
      <c r="H249" s="58">
        <f>INDEX(怪物基础属性模板!C:C,MATCH(芦花古楼怪物!$F249,怪物基础属性模板!$A:$A,0))*IFERROR(INDEX(怪物属性参数!R:R,MATCH(芦花古楼怪物!E249,怪物属性参数!R:R,0)),1)</f>
        <v>220</v>
      </c>
      <c r="I249" s="58">
        <f>INDEX(怪物基础属性模板!D:D,MATCH(芦花古楼怪物!$F249,怪物基础属性模板!$A:$A,0))*IFERROR(INDEX(怪物属性参数!R:R,MATCH(芦花古楼怪物!E249,怪物属性参数!S:S,0)),1)</f>
        <v>2810</v>
      </c>
      <c r="J249" s="58">
        <v>0</v>
      </c>
      <c r="K249" s="58">
        <v>0</v>
      </c>
      <c r="L249" s="58">
        <v>0</v>
      </c>
      <c r="M249" s="58">
        <v>0</v>
      </c>
      <c r="N249" s="58">
        <v>300</v>
      </c>
      <c r="O249" s="58">
        <v>0</v>
      </c>
      <c r="P249" s="58">
        <v>0</v>
      </c>
      <c r="Q249" s="58" t="str">
        <f>IFERROR(INDEX(怪物属性参数!AD:AD,MATCH(芦花古楼怪物!E249,怪物属性参数!Q:Q,0)),"1303015")</f>
        <v>1303015</v>
      </c>
      <c r="R249" s="15"/>
      <c r="S249" s="58" t="str">
        <f t="shared" si="13"/>
        <v>0</v>
      </c>
      <c r="T249" s="58" t="str">
        <f>IFERROR(INDEX(怪物属性参数!AA:AA,MATCH(芦花古楼怪物!E249,怪物属性参数!Q:Q,0)),"")</f>
        <v/>
      </c>
      <c r="U249" s="58" t="str">
        <f>IFERROR(INDEX(怪物属性参数!AB:AB,MATCH(芦花古楼怪物!E249,怪物属性参数!Q:Q,0)),"999")</f>
        <v>999</v>
      </c>
      <c r="V249" s="58" t="str">
        <f>IFERROR(INDEX(怪物属性参数!AC:AC,MATCH(芦花古楼怪物!E249,怪物属性参数!Q:Q,0)),"")</f>
        <v/>
      </c>
      <c r="W249" s="58" t="str">
        <f t="shared" si="14"/>
        <v>于禁</v>
      </c>
    </row>
    <row r="250" spans="1:23" ht="16.5" x14ac:dyDescent="0.2">
      <c r="A250" s="58">
        <f t="shared" si="15"/>
        <v>20247</v>
      </c>
      <c r="B250" s="58">
        <v>2</v>
      </c>
      <c r="C250" s="58">
        <f t="shared" si="12"/>
        <v>12</v>
      </c>
      <c r="D250" s="58" t="s">
        <v>39</v>
      </c>
      <c r="E250" s="58" t="str">
        <f>HLOOKUP(D250,芦花古楼!$G:$L,MATCH(B250&amp;C250,芦花古楼!$A:$A,0),FALSE)</f>
        <v>常服曹焱兵</v>
      </c>
      <c r="F250" s="58">
        <f>INDEX(芦花古楼!D:D,MATCH(芦花古楼怪物!B250&amp;芦花古楼怪物!C250,芦花古楼!A:A,0))</f>
        <v>33</v>
      </c>
      <c r="G250" s="58">
        <f>INDEX(怪物基础属性模板!B:B,MATCH(芦花古楼怪物!$F250,怪物基础属性模板!$A:$A,0))*IFERROR(INDEX(怪物属性参数!R:R,MATCH(芦花古楼怪物!E250,怪物属性参数!Q:Q,0)),1)</f>
        <v>542</v>
      </c>
      <c r="H250" s="58">
        <f>INDEX(怪物基础属性模板!C:C,MATCH(芦花古楼怪物!$F250,怪物基础属性模板!$A:$A,0))*IFERROR(INDEX(怪物属性参数!R:R,MATCH(芦花古楼怪物!E250,怪物属性参数!R:R,0)),1)</f>
        <v>240</v>
      </c>
      <c r="I250" s="58">
        <f>INDEX(怪物基础属性模板!D:D,MATCH(芦花古楼怪物!$F250,怪物基础属性模板!$A:$A,0))*IFERROR(INDEX(怪物属性参数!R:R,MATCH(芦花古楼怪物!E250,怪物属性参数!S:S,0)),1)</f>
        <v>3010</v>
      </c>
      <c r="J250" s="58">
        <v>0</v>
      </c>
      <c r="K250" s="58">
        <v>0</v>
      </c>
      <c r="L250" s="58">
        <v>0</v>
      </c>
      <c r="M250" s="58">
        <v>0</v>
      </c>
      <c r="N250" s="58">
        <v>300</v>
      </c>
      <c r="O250" s="58">
        <v>0</v>
      </c>
      <c r="P250" s="58">
        <v>0</v>
      </c>
      <c r="Q250" s="58" t="str">
        <f>IFERROR(INDEX(怪物属性参数!AD:AD,MATCH(芦花古楼怪物!E250,怪物属性参数!Q:Q,0)),"1303015")</f>
        <v>1301001#1302001</v>
      </c>
      <c r="R250" s="15"/>
      <c r="S250" s="58">
        <f t="shared" si="13"/>
        <v>20248</v>
      </c>
      <c r="T250" s="58">
        <f>IFERROR(INDEX(怪物属性参数!AA:AA,MATCH(芦花古楼怪物!E250,怪物属性参数!Q:Q,0)),"")</f>
        <v>0</v>
      </c>
      <c r="U250" s="58">
        <f>IFERROR(INDEX(怪物属性参数!AB:AB,MATCH(芦花古楼怪物!E250,怪物属性参数!Q:Q,0)),"999")</f>
        <v>999</v>
      </c>
      <c r="V250" s="58">
        <f>IFERROR(INDEX(怪物属性参数!AC:AC,MATCH(芦花古楼怪物!E250,怪物属性参数!Q:Q,0)),"")</f>
        <v>0</v>
      </c>
      <c r="W250" s="58" t="str">
        <f t="shared" si="14"/>
        <v>常服曹焱兵</v>
      </c>
    </row>
    <row r="251" spans="1:23" ht="16.5" x14ac:dyDescent="0.2">
      <c r="A251" s="58">
        <f t="shared" si="15"/>
        <v>20248</v>
      </c>
      <c r="B251" s="58">
        <v>2</v>
      </c>
      <c r="C251" s="58">
        <f t="shared" si="12"/>
        <v>12</v>
      </c>
      <c r="D251" s="58" t="s">
        <v>36</v>
      </c>
      <c r="E251" s="58" t="str">
        <f>HLOOKUP(D251,芦花古楼!$G:$L,MATCH(B251&amp;C251,芦花古楼!$A:$A,0),FALSE)</f>
        <v>张郃</v>
      </c>
      <c r="F251" s="58">
        <f>INDEX(芦花古楼!D:D,MATCH(芦花古楼怪物!B251&amp;芦花古楼怪物!C251,芦花古楼!A:A,0))</f>
        <v>33</v>
      </c>
      <c r="G251" s="58">
        <f>INDEX(怪物基础属性模板!B:B,MATCH(芦花古楼怪物!$F251,怪物基础属性模板!$A:$A,0))*IFERROR(INDEX(怪物属性参数!R:R,MATCH(芦花古楼怪物!E251,怪物属性参数!Q:Q,0)),1)</f>
        <v>542</v>
      </c>
      <c r="H251" s="58">
        <f>INDEX(怪物基础属性模板!C:C,MATCH(芦花古楼怪物!$F251,怪物基础属性模板!$A:$A,0))*IFERROR(INDEX(怪物属性参数!R:R,MATCH(芦花古楼怪物!E251,怪物属性参数!R:R,0)),1)</f>
        <v>240</v>
      </c>
      <c r="I251" s="58">
        <f>INDEX(怪物基础属性模板!D:D,MATCH(芦花古楼怪物!$F251,怪物基础属性模板!$A:$A,0))*IFERROR(INDEX(怪物属性参数!R:R,MATCH(芦花古楼怪物!E251,怪物属性参数!S:S,0)),1)</f>
        <v>3010</v>
      </c>
      <c r="J251" s="58">
        <v>0</v>
      </c>
      <c r="K251" s="58">
        <v>0</v>
      </c>
      <c r="L251" s="58">
        <v>0</v>
      </c>
      <c r="M251" s="58">
        <v>0</v>
      </c>
      <c r="N251" s="58">
        <v>300</v>
      </c>
      <c r="O251" s="58">
        <v>0</v>
      </c>
      <c r="P251" s="58">
        <v>0</v>
      </c>
      <c r="Q251" s="58">
        <f>IFERROR(INDEX(怪物属性参数!AD:AD,MATCH(芦花古楼怪物!E251,怪物属性参数!Q:Q,0)),"1303015")</f>
        <v>1303010</v>
      </c>
      <c r="R251" s="15"/>
      <c r="S251" s="58" t="str">
        <f t="shared" si="13"/>
        <v>0</v>
      </c>
      <c r="T251" s="58">
        <f>IFERROR(INDEX(怪物属性参数!AA:AA,MATCH(芦花古楼怪物!E251,怪物属性参数!Q:Q,0)),"")</f>
        <v>6</v>
      </c>
      <c r="U251" s="58">
        <f>IFERROR(INDEX(怪物属性参数!AB:AB,MATCH(芦花古楼怪物!E251,怪物属性参数!Q:Q,0)),"999")</f>
        <v>999</v>
      </c>
      <c r="V251" s="58">
        <f>IFERROR(INDEX(怪物属性参数!AC:AC,MATCH(芦花古楼怪物!E251,怪物属性参数!Q:Q,0)),"")</f>
        <v>3</v>
      </c>
      <c r="W251" s="58" t="str">
        <f t="shared" si="14"/>
        <v>张郃</v>
      </c>
    </row>
    <row r="252" spans="1:23" ht="16.5" x14ac:dyDescent="0.2">
      <c r="A252" s="58">
        <f t="shared" si="15"/>
        <v>20249</v>
      </c>
      <c r="B252" s="58">
        <v>2</v>
      </c>
      <c r="C252" s="58">
        <f t="shared" si="12"/>
        <v>12</v>
      </c>
      <c r="D252" s="58" t="s">
        <v>40</v>
      </c>
      <c r="E252" s="58" t="str">
        <f>HLOOKUP(D252,芦花古楼!$G:$L,MATCH(B252&amp;C252,芦花古楼!$A:$A,0),FALSE)</f>
        <v>战斗曹焱兵</v>
      </c>
      <c r="F252" s="58">
        <f>INDEX(芦花古楼!D:D,MATCH(芦花古楼怪物!B252&amp;芦花古楼怪物!C252,芦花古楼!A:A,0))</f>
        <v>33</v>
      </c>
      <c r="G252" s="58">
        <f>INDEX(怪物基础属性模板!B:B,MATCH(芦花古楼怪物!$F252,怪物基础属性模板!$A:$A,0))*IFERROR(INDEX(怪物属性参数!R:R,MATCH(芦花古楼怪物!E252,怪物属性参数!Q:Q,0)),1)</f>
        <v>542</v>
      </c>
      <c r="H252" s="58">
        <f>INDEX(怪物基础属性模板!C:C,MATCH(芦花古楼怪物!$F252,怪物基础属性模板!$A:$A,0))*IFERROR(INDEX(怪物属性参数!R:R,MATCH(芦花古楼怪物!E252,怪物属性参数!R:R,0)),1)</f>
        <v>240</v>
      </c>
      <c r="I252" s="58">
        <f>INDEX(怪物基础属性模板!D:D,MATCH(芦花古楼怪物!$F252,怪物基础属性模板!$A:$A,0))*IFERROR(INDEX(怪物属性参数!R:R,MATCH(芦花古楼怪物!E252,怪物属性参数!S:S,0)),1)</f>
        <v>3010</v>
      </c>
      <c r="J252" s="58">
        <v>0</v>
      </c>
      <c r="K252" s="58">
        <v>0</v>
      </c>
      <c r="L252" s="58">
        <v>0</v>
      </c>
      <c r="M252" s="58">
        <v>0</v>
      </c>
      <c r="N252" s="58">
        <v>300</v>
      </c>
      <c r="O252" s="58">
        <v>0</v>
      </c>
      <c r="P252" s="58">
        <v>0</v>
      </c>
      <c r="Q252" s="58" t="str">
        <f>IFERROR(INDEX(怪物属性参数!AD:AD,MATCH(芦花古楼怪物!E252,怪物属性参数!Q:Q,0)),"1303015")</f>
        <v>1301007#1302007</v>
      </c>
      <c r="R252" s="15"/>
      <c r="S252" s="58">
        <f t="shared" si="13"/>
        <v>20250</v>
      </c>
      <c r="T252" s="58">
        <f>IFERROR(INDEX(怪物属性参数!AA:AA,MATCH(芦花古楼怪物!E252,怪物属性参数!Q:Q,0)),"")</f>
        <v>0</v>
      </c>
      <c r="U252" s="58">
        <f>IFERROR(INDEX(怪物属性参数!AB:AB,MATCH(芦花古楼怪物!E252,怪物属性参数!Q:Q,0)),"999")</f>
        <v>999</v>
      </c>
      <c r="V252" s="58">
        <f>IFERROR(INDEX(怪物属性参数!AC:AC,MATCH(芦花古楼怪物!E252,怪物属性参数!Q:Q,0)),"")</f>
        <v>0</v>
      </c>
      <c r="W252" s="58" t="str">
        <f t="shared" si="14"/>
        <v>战斗曹焱兵</v>
      </c>
    </row>
    <row r="253" spans="1:23" ht="16.5" x14ac:dyDescent="0.2">
      <c r="A253" s="58">
        <f t="shared" si="15"/>
        <v>20250</v>
      </c>
      <c r="B253" s="58">
        <v>2</v>
      </c>
      <c r="C253" s="58">
        <f t="shared" si="12"/>
        <v>12</v>
      </c>
      <c r="D253" s="58" t="s">
        <v>37</v>
      </c>
      <c r="E253" s="58" t="str">
        <f>HLOOKUP(D253,芦花古楼!$G:$L,MATCH(B253&amp;C253,芦花古楼!$A:$A,0),FALSE)</f>
        <v>徐晃</v>
      </c>
      <c r="F253" s="58">
        <f>INDEX(芦花古楼!D:D,MATCH(芦花古楼怪物!B253&amp;芦花古楼怪物!C253,芦花古楼!A:A,0))</f>
        <v>33</v>
      </c>
      <c r="G253" s="58">
        <f>INDEX(怪物基础属性模板!B:B,MATCH(芦花古楼怪物!$F253,怪物基础属性模板!$A:$A,0))*IFERROR(INDEX(怪物属性参数!R:R,MATCH(芦花古楼怪物!E253,怪物属性参数!Q:Q,0)),1)</f>
        <v>542</v>
      </c>
      <c r="H253" s="58">
        <f>INDEX(怪物基础属性模板!C:C,MATCH(芦花古楼怪物!$F253,怪物基础属性模板!$A:$A,0))*IFERROR(INDEX(怪物属性参数!R:R,MATCH(芦花古楼怪物!E253,怪物属性参数!R:R,0)),1)</f>
        <v>240</v>
      </c>
      <c r="I253" s="58">
        <f>INDEX(怪物基础属性模板!D:D,MATCH(芦花古楼怪物!$F253,怪物基础属性模板!$A:$A,0))*IFERROR(INDEX(怪物属性参数!R:R,MATCH(芦花古楼怪物!E253,怪物属性参数!S:S,0)),1)</f>
        <v>3010</v>
      </c>
      <c r="J253" s="58">
        <v>0</v>
      </c>
      <c r="K253" s="58">
        <v>0</v>
      </c>
      <c r="L253" s="58">
        <v>0</v>
      </c>
      <c r="M253" s="58">
        <v>0</v>
      </c>
      <c r="N253" s="58">
        <v>300</v>
      </c>
      <c r="O253" s="58">
        <v>0</v>
      </c>
      <c r="P253" s="58">
        <v>0</v>
      </c>
      <c r="Q253" s="58">
        <f>IFERROR(INDEX(怪物属性参数!AD:AD,MATCH(芦花古楼怪物!E253,怪物属性参数!Q:Q,0)),"1303015")</f>
        <v>1303009</v>
      </c>
      <c r="R253" s="15"/>
      <c r="S253" s="58" t="str">
        <f t="shared" si="13"/>
        <v>0</v>
      </c>
      <c r="T253" s="58">
        <f>IFERROR(INDEX(怪物属性参数!AA:AA,MATCH(芦花古楼怪物!E253,怪物属性参数!Q:Q,0)),"")</f>
        <v>4</v>
      </c>
      <c r="U253" s="58">
        <f>IFERROR(INDEX(怪物属性参数!AB:AB,MATCH(芦花古楼怪物!E253,怪物属性参数!Q:Q,0)),"999")</f>
        <v>999</v>
      </c>
      <c r="V253" s="58">
        <f>IFERROR(INDEX(怪物属性参数!AC:AC,MATCH(芦花古楼怪物!E253,怪物属性参数!Q:Q,0)),"")</f>
        <v>2</v>
      </c>
      <c r="W253" s="58" t="str">
        <f t="shared" si="14"/>
        <v>徐晃</v>
      </c>
    </row>
    <row r="254" spans="1:23" ht="16.5" x14ac:dyDescent="0.2">
      <c r="A254" s="58">
        <f t="shared" si="15"/>
        <v>20251</v>
      </c>
      <c r="B254" s="58">
        <v>2</v>
      </c>
      <c r="C254" s="58">
        <f t="shared" si="12"/>
        <v>12</v>
      </c>
      <c r="D254" s="58" t="s">
        <v>41</v>
      </c>
      <c r="E254" s="58" t="str">
        <f>HLOOKUP(D254,芦花古楼!$G:$L,MATCH(B254&amp;C254,芦花古楼!$A:$A,0),FALSE)</f>
        <v>红莲·缇娜</v>
      </c>
      <c r="F254" s="58">
        <f>INDEX(芦花古楼!D:D,MATCH(芦花古楼怪物!B254&amp;芦花古楼怪物!C254,芦花古楼!A:A,0))</f>
        <v>33</v>
      </c>
      <c r="G254" s="58">
        <f>INDEX(怪物基础属性模板!B:B,MATCH(芦花古楼怪物!$F254,怪物基础属性模板!$A:$A,0))*IFERROR(INDEX(怪物属性参数!R:R,MATCH(芦花古楼怪物!E254,怪物属性参数!Q:Q,0)),1)</f>
        <v>542</v>
      </c>
      <c r="H254" s="58">
        <f>INDEX(怪物基础属性模板!C:C,MATCH(芦花古楼怪物!$F254,怪物基础属性模板!$A:$A,0))*IFERROR(INDEX(怪物属性参数!R:R,MATCH(芦花古楼怪物!E254,怪物属性参数!R:R,0)),1)</f>
        <v>240</v>
      </c>
      <c r="I254" s="58">
        <f>INDEX(怪物基础属性模板!D:D,MATCH(芦花古楼怪物!$F254,怪物基础属性模板!$A:$A,0))*IFERROR(INDEX(怪物属性参数!R:R,MATCH(芦花古楼怪物!E254,怪物属性参数!S:S,0)),1)</f>
        <v>3010</v>
      </c>
      <c r="J254" s="58">
        <v>0</v>
      </c>
      <c r="K254" s="58">
        <v>0</v>
      </c>
      <c r="L254" s="58">
        <v>0</v>
      </c>
      <c r="M254" s="58">
        <v>0</v>
      </c>
      <c r="N254" s="58">
        <v>300</v>
      </c>
      <c r="O254" s="58">
        <v>0</v>
      </c>
      <c r="P254" s="58">
        <v>0</v>
      </c>
      <c r="Q254" s="58" t="str">
        <f>IFERROR(INDEX(怪物属性参数!AD:AD,MATCH(芦花古楼怪物!E254,怪物属性参数!Q:Q,0)),"1303015")</f>
        <v>1301006#1302006</v>
      </c>
      <c r="R254" s="15"/>
      <c r="S254" s="58">
        <f t="shared" si="13"/>
        <v>20252</v>
      </c>
      <c r="T254" s="58">
        <f>IFERROR(INDEX(怪物属性参数!AA:AA,MATCH(芦花古楼怪物!E254,怪物属性参数!Q:Q,0)),"")</f>
        <v>0</v>
      </c>
      <c r="U254" s="58">
        <f>IFERROR(INDEX(怪物属性参数!AB:AB,MATCH(芦花古楼怪物!E254,怪物属性参数!Q:Q,0)),"999")</f>
        <v>999</v>
      </c>
      <c r="V254" s="58">
        <f>IFERROR(INDEX(怪物属性参数!AC:AC,MATCH(芦花古楼怪物!E254,怪物属性参数!Q:Q,0)),"")</f>
        <v>0</v>
      </c>
      <c r="W254" s="58" t="str">
        <f t="shared" si="14"/>
        <v>红莲·缇娜</v>
      </c>
    </row>
    <row r="255" spans="1:23" ht="16.5" x14ac:dyDescent="0.2">
      <c r="A255" s="58">
        <f t="shared" si="15"/>
        <v>20252</v>
      </c>
      <c r="B255" s="58">
        <v>2</v>
      </c>
      <c r="C255" s="58">
        <f t="shared" ref="C255:C318" si="16">C249+1</f>
        <v>12</v>
      </c>
      <c r="D255" s="58" t="s">
        <v>38</v>
      </c>
      <c r="E255" s="58" t="str">
        <f>HLOOKUP(D255,芦花古楼!$G:$L,MATCH(B255&amp;C255,芦花古楼!$A:$A,0),FALSE)</f>
        <v>天使·缇娜</v>
      </c>
      <c r="F255" s="58">
        <f>INDEX(芦花古楼!D:D,MATCH(芦花古楼怪物!B255&amp;芦花古楼怪物!C255,芦花古楼!A:A,0))</f>
        <v>33</v>
      </c>
      <c r="G255" s="58">
        <f>INDEX(怪物基础属性模板!B:B,MATCH(芦花古楼怪物!$F255,怪物基础属性模板!$A:$A,0))*IFERROR(INDEX(怪物属性参数!R:R,MATCH(芦花古楼怪物!E255,怪物属性参数!Q:Q,0)),1)</f>
        <v>542</v>
      </c>
      <c r="H255" s="58">
        <f>INDEX(怪物基础属性模板!C:C,MATCH(芦花古楼怪物!$F255,怪物基础属性模板!$A:$A,0))*IFERROR(INDEX(怪物属性参数!R:R,MATCH(芦花古楼怪物!E255,怪物属性参数!R:R,0)),1)</f>
        <v>240</v>
      </c>
      <c r="I255" s="58">
        <f>INDEX(怪物基础属性模板!D:D,MATCH(芦花古楼怪物!$F255,怪物基础属性模板!$A:$A,0))*IFERROR(INDEX(怪物属性参数!R:R,MATCH(芦花古楼怪物!E255,怪物属性参数!S:S,0)),1)</f>
        <v>3010</v>
      </c>
      <c r="J255" s="58">
        <v>0</v>
      </c>
      <c r="K255" s="58">
        <v>0</v>
      </c>
      <c r="L255" s="58">
        <v>0</v>
      </c>
      <c r="M255" s="58">
        <v>0</v>
      </c>
      <c r="N255" s="58">
        <v>300</v>
      </c>
      <c r="O255" s="58">
        <v>0</v>
      </c>
      <c r="P255" s="58">
        <v>0</v>
      </c>
      <c r="Q255" s="58">
        <f>IFERROR(INDEX(怪物属性参数!AD:AD,MATCH(芦花古楼怪物!E255,怪物属性参数!Q:Q,0)),"1303015")</f>
        <v>1303007</v>
      </c>
      <c r="R255" s="15"/>
      <c r="S255" s="58" t="str">
        <f t="shared" si="13"/>
        <v>0</v>
      </c>
      <c r="T255" s="58">
        <f>IFERROR(INDEX(怪物属性参数!AA:AA,MATCH(芦花古楼怪物!E255,怪物属性参数!Q:Q,0)),"")</f>
        <v>6</v>
      </c>
      <c r="U255" s="58">
        <f>IFERROR(INDEX(怪物属性参数!AB:AB,MATCH(芦花古楼怪物!E255,怪物属性参数!Q:Q,0)),"999")</f>
        <v>999</v>
      </c>
      <c r="V255" s="58">
        <f>IFERROR(INDEX(怪物属性参数!AC:AC,MATCH(芦花古楼怪物!E255,怪物属性参数!Q:Q,0)),"")</f>
        <v>1</v>
      </c>
      <c r="W255" s="58" t="str">
        <f t="shared" si="14"/>
        <v>天使·缇娜</v>
      </c>
    </row>
    <row r="256" spans="1:23" ht="16.5" x14ac:dyDescent="0.2">
      <c r="A256" s="58">
        <f t="shared" si="15"/>
        <v>20253</v>
      </c>
      <c r="B256" s="58">
        <v>2</v>
      </c>
      <c r="C256" s="58">
        <f t="shared" si="16"/>
        <v>13</v>
      </c>
      <c r="D256" s="58" t="s">
        <v>39</v>
      </c>
      <c r="E256" s="58" t="str">
        <f>HLOOKUP(D256,芦花古楼!$G:$L,MATCH(B256&amp;C256,芦花古楼!$A:$A,0),FALSE)</f>
        <v>盖文</v>
      </c>
      <c r="F256" s="58">
        <f>INDEX(芦花古楼!D:D,MATCH(芦花古楼怪物!B256&amp;芦花古楼怪物!C256,芦花古楼!A:A,0))</f>
        <v>35</v>
      </c>
      <c r="G256" s="58">
        <f>INDEX(怪物基础属性模板!B:B,MATCH(芦花古楼怪物!$F256,怪物基础属性模板!$A:$A,0))*IFERROR(INDEX(怪物属性参数!R:R,MATCH(芦花古楼怪物!E256,怪物属性参数!Q:Q,0)),1)</f>
        <v>582</v>
      </c>
      <c r="H256" s="58">
        <f>INDEX(怪物基础属性模板!C:C,MATCH(芦花古楼怪物!$F256,怪物基础属性模板!$A:$A,0))*IFERROR(INDEX(怪物属性参数!R:R,MATCH(芦花古楼怪物!E256,怪物属性参数!R:R,0)),1)</f>
        <v>260</v>
      </c>
      <c r="I256" s="58">
        <f>INDEX(怪物基础属性模板!D:D,MATCH(芦花古楼怪物!$F256,怪物基础属性模板!$A:$A,0))*IFERROR(INDEX(怪物属性参数!R:R,MATCH(芦花古楼怪物!E256,怪物属性参数!S:S,0)),1)</f>
        <v>3210</v>
      </c>
      <c r="J256" s="58">
        <v>0</v>
      </c>
      <c r="K256" s="58">
        <v>0</v>
      </c>
      <c r="L256" s="58">
        <v>0</v>
      </c>
      <c r="M256" s="58">
        <v>0</v>
      </c>
      <c r="N256" s="58">
        <v>300</v>
      </c>
      <c r="O256" s="58">
        <v>0</v>
      </c>
      <c r="P256" s="58">
        <v>0</v>
      </c>
      <c r="Q256" s="58" t="str">
        <f>IFERROR(INDEX(怪物属性参数!AD:AD,MATCH(芦花古楼怪物!E256,怪物属性参数!Q:Q,0)),"1303015")</f>
        <v>1301010#1302010</v>
      </c>
      <c r="R256" s="15"/>
      <c r="S256" s="58">
        <f t="shared" si="13"/>
        <v>20254</v>
      </c>
      <c r="T256" s="58">
        <f>IFERROR(INDEX(怪物属性参数!AA:AA,MATCH(芦花古楼怪物!E256,怪物属性参数!Q:Q,0)),"")</f>
        <v>0</v>
      </c>
      <c r="U256" s="58">
        <f>IFERROR(INDEX(怪物属性参数!AB:AB,MATCH(芦花古楼怪物!E256,怪物属性参数!Q:Q,0)),"999")</f>
        <v>999</v>
      </c>
      <c r="V256" s="58">
        <f>IFERROR(INDEX(怪物属性参数!AC:AC,MATCH(芦花古楼怪物!E256,怪物属性参数!Q:Q,0)),"")</f>
        <v>0</v>
      </c>
      <c r="W256" s="58" t="str">
        <f t="shared" si="14"/>
        <v>盖文</v>
      </c>
    </row>
    <row r="257" spans="1:23" ht="16.5" x14ac:dyDescent="0.2">
      <c r="A257" s="58">
        <f t="shared" si="15"/>
        <v>20254</v>
      </c>
      <c r="B257" s="58">
        <v>2</v>
      </c>
      <c r="C257" s="58">
        <f t="shared" si="16"/>
        <v>13</v>
      </c>
      <c r="D257" s="58" t="s">
        <v>36</v>
      </c>
      <c r="E257" s="58" t="str">
        <f>HLOOKUP(D257,芦花古楼!$G:$L,MATCH(B257&amp;C257,芦花古楼!$A:$A,0),FALSE)</f>
        <v>西方龙</v>
      </c>
      <c r="F257" s="58">
        <f>INDEX(芦花古楼!D:D,MATCH(芦花古楼怪物!B257&amp;芦花古楼怪物!C257,芦花古楼!A:A,0))</f>
        <v>35</v>
      </c>
      <c r="G257" s="58">
        <f>INDEX(怪物基础属性模板!B:B,MATCH(芦花古楼怪物!$F257,怪物基础属性模板!$A:$A,0))*IFERROR(INDEX(怪物属性参数!R:R,MATCH(芦花古楼怪物!E257,怪物属性参数!Q:Q,0)),1)</f>
        <v>582</v>
      </c>
      <c r="H257" s="58">
        <f>INDEX(怪物基础属性模板!C:C,MATCH(芦花古楼怪物!$F257,怪物基础属性模板!$A:$A,0))*IFERROR(INDEX(怪物属性参数!R:R,MATCH(芦花古楼怪物!E257,怪物属性参数!R:R,0)),1)</f>
        <v>260</v>
      </c>
      <c r="I257" s="58">
        <f>INDEX(怪物基础属性模板!D:D,MATCH(芦花古楼怪物!$F257,怪物基础属性模板!$A:$A,0))*IFERROR(INDEX(怪物属性参数!R:R,MATCH(芦花古楼怪物!E257,怪物属性参数!S:S,0)),1)</f>
        <v>3210</v>
      </c>
      <c r="J257" s="58">
        <v>0</v>
      </c>
      <c r="K257" s="58">
        <v>0</v>
      </c>
      <c r="L257" s="58">
        <v>0</v>
      </c>
      <c r="M257" s="58">
        <v>0</v>
      </c>
      <c r="N257" s="58">
        <v>300</v>
      </c>
      <c r="O257" s="58">
        <v>0</v>
      </c>
      <c r="P257" s="58">
        <v>0</v>
      </c>
      <c r="Q257" s="58">
        <f>IFERROR(INDEX(怪物属性参数!AD:AD,MATCH(芦花古楼怪物!E257,怪物属性参数!Q:Q,0)),"1303015")</f>
        <v>1303016</v>
      </c>
      <c r="R257" s="15"/>
      <c r="S257" s="58" t="str">
        <f t="shared" si="13"/>
        <v>0</v>
      </c>
      <c r="T257" s="58">
        <f>IFERROR(INDEX(怪物属性参数!AA:AA,MATCH(芦花古楼怪物!E257,怪物属性参数!Q:Q,0)),"")</f>
        <v>4</v>
      </c>
      <c r="U257" s="58">
        <f>IFERROR(INDEX(怪物属性参数!AB:AB,MATCH(芦花古楼怪物!E257,怪物属性参数!Q:Q,0)),"999")</f>
        <v>999</v>
      </c>
      <c r="V257" s="58">
        <f>IFERROR(INDEX(怪物属性参数!AC:AC,MATCH(芦花古楼怪物!E257,怪物属性参数!Q:Q,0)),"")</f>
        <v>2</v>
      </c>
      <c r="W257" s="58" t="str">
        <f t="shared" si="14"/>
        <v>西方龙</v>
      </c>
    </row>
    <row r="258" spans="1:23" ht="16.5" x14ac:dyDescent="0.2">
      <c r="A258" s="58">
        <f t="shared" si="15"/>
        <v>20255</v>
      </c>
      <c r="B258" s="58">
        <v>2</v>
      </c>
      <c r="C258" s="58">
        <f t="shared" si="16"/>
        <v>13</v>
      </c>
      <c r="D258" s="58" t="s">
        <v>40</v>
      </c>
      <c r="E258" s="58" t="str">
        <f>HLOOKUP(D258,芦花古楼!$G:$L,MATCH(B258&amp;C258,芦花古楼!$A:$A,0),FALSE)</f>
        <v>刘羽禅</v>
      </c>
      <c r="F258" s="58">
        <f>INDEX(芦花古楼!D:D,MATCH(芦花古楼怪物!B258&amp;芦花古楼怪物!C258,芦花古楼!A:A,0))</f>
        <v>35</v>
      </c>
      <c r="G258" s="58">
        <f>INDEX(怪物基础属性模板!B:B,MATCH(芦花古楼怪物!$F258,怪物基础属性模板!$A:$A,0))*IFERROR(INDEX(怪物属性参数!R:R,MATCH(芦花古楼怪物!E258,怪物属性参数!Q:Q,0)),1)</f>
        <v>582</v>
      </c>
      <c r="H258" s="58">
        <f>INDEX(怪物基础属性模板!C:C,MATCH(芦花古楼怪物!$F258,怪物基础属性模板!$A:$A,0))*IFERROR(INDEX(怪物属性参数!R:R,MATCH(芦花古楼怪物!E258,怪物属性参数!R:R,0)),1)</f>
        <v>260</v>
      </c>
      <c r="I258" s="58">
        <f>INDEX(怪物基础属性模板!D:D,MATCH(芦花古楼怪物!$F258,怪物基础属性模板!$A:$A,0))*IFERROR(INDEX(怪物属性参数!R:R,MATCH(芦花古楼怪物!E258,怪物属性参数!S:S,0)),1)</f>
        <v>3210</v>
      </c>
      <c r="J258" s="58">
        <v>0</v>
      </c>
      <c r="K258" s="58">
        <v>0</v>
      </c>
      <c r="L258" s="58">
        <v>0</v>
      </c>
      <c r="M258" s="58">
        <v>0</v>
      </c>
      <c r="N258" s="58">
        <v>300</v>
      </c>
      <c r="O258" s="58">
        <v>0</v>
      </c>
      <c r="P258" s="58">
        <v>0</v>
      </c>
      <c r="Q258" s="58" t="str">
        <f>IFERROR(INDEX(怪物属性参数!AD:AD,MATCH(芦花古楼怪物!E258,怪物属性参数!Q:Q,0)),"1303015")</f>
        <v>1301005#1302005</v>
      </c>
      <c r="R258" s="15"/>
      <c r="S258" s="58">
        <f t="shared" si="13"/>
        <v>20256</v>
      </c>
      <c r="T258" s="58">
        <f>IFERROR(INDEX(怪物属性参数!AA:AA,MATCH(芦花古楼怪物!E258,怪物属性参数!Q:Q,0)),"")</f>
        <v>0</v>
      </c>
      <c r="U258" s="58">
        <f>IFERROR(INDEX(怪物属性参数!AB:AB,MATCH(芦花古楼怪物!E258,怪物属性参数!Q:Q,0)),"999")</f>
        <v>999</v>
      </c>
      <c r="V258" s="58">
        <f>IFERROR(INDEX(怪物属性参数!AC:AC,MATCH(芦花古楼怪物!E258,怪物属性参数!Q:Q,0)),"")</f>
        <v>0</v>
      </c>
      <c r="W258" s="58" t="str">
        <f t="shared" si="14"/>
        <v>刘羽禅</v>
      </c>
    </row>
    <row r="259" spans="1:23" ht="16.5" x14ac:dyDescent="0.2">
      <c r="A259" s="58">
        <f t="shared" si="15"/>
        <v>20256</v>
      </c>
      <c r="B259" s="58">
        <v>2</v>
      </c>
      <c r="C259" s="58">
        <f t="shared" si="16"/>
        <v>13</v>
      </c>
      <c r="D259" s="58" t="s">
        <v>37</v>
      </c>
      <c r="E259" s="58" t="str">
        <f>HLOOKUP(D259,芦花古楼!$G:$L,MATCH(B259&amp;C259,芦花古楼!$A:$A,0),FALSE)</f>
        <v>张飞</v>
      </c>
      <c r="F259" s="58">
        <f>INDEX(芦花古楼!D:D,MATCH(芦花古楼怪物!B259&amp;芦花古楼怪物!C259,芦花古楼!A:A,0))</f>
        <v>35</v>
      </c>
      <c r="G259" s="58">
        <f>INDEX(怪物基础属性模板!B:B,MATCH(芦花古楼怪物!$F259,怪物基础属性模板!$A:$A,0))*IFERROR(INDEX(怪物属性参数!R:R,MATCH(芦花古楼怪物!E259,怪物属性参数!Q:Q,0)),1)</f>
        <v>582</v>
      </c>
      <c r="H259" s="58">
        <f>INDEX(怪物基础属性模板!C:C,MATCH(芦花古楼怪物!$F259,怪物基础属性模板!$A:$A,0))*IFERROR(INDEX(怪物属性参数!R:R,MATCH(芦花古楼怪物!E259,怪物属性参数!R:R,0)),1)</f>
        <v>260</v>
      </c>
      <c r="I259" s="58">
        <f>INDEX(怪物基础属性模板!D:D,MATCH(芦花古楼怪物!$F259,怪物基础属性模板!$A:$A,0))*IFERROR(INDEX(怪物属性参数!R:R,MATCH(芦花古楼怪物!E259,怪物属性参数!S:S,0)),1)</f>
        <v>3210</v>
      </c>
      <c r="J259" s="58">
        <v>0</v>
      </c>
      <c r="K259" s="58">
        <v>0</v>
      </c>
      <c r="L259" s="58">
        <v>0</v>
      </c>
      <c r="M259" s="58">
        <v>0</v>
      </c>
      <c r="N259" s="58">
        <v>300</v>
      </c>
      <c r="O259" s="58">
        <v>0</v>
      </c>
      <c r="P259" s="58">
        <v>0</v>
      </c>
      <c r="Q259" s="58">
        <f>IFERROR(INDEX(怪物属性参数!AD:AD,MATCH(芦花古楼怪物!E259,怪物属性参数!Q:Q,0)),"1303015")</f>
        <v>1303011</v>
      </c>
      <c r="R259" s="15"/>
      <c r="S259" s="58" t="str">
        <f t="shared" si="13"/>
        <v>0</v>
      </c>
      <c r="T259" s="58">
        <f>IFERROR(INDEX(怪物属性参数!AA:AA,MATCH(芦花古楼怪物!E259,怪物属性参数!Q:Q,0)),"")</f>
        <v>4</v>
      </c>
      <c r="U259" s="58">
        <f>IFERROR(INDEX(怪物属性参数!AB:AB,MATCH(芦花古楼怪物!E259,怪物属性参数!Q:Q,0)),"999")</f>
        <v>999</v>
      </c>
      <c r="V259" s="58">
        <f>IFERROR(INDEX(怪物属性参数!AC:AC,MATCH(芦花古楼怪物!E259,怪物属性参数!Q:Q,0)),"")</f>
        <v>2</v>
      </c>
      <c r="W259" s="58" t="str">
        <f t="shared" si="14"/>
        <v>张飞</v>
      </c>
    </row>
    <row r="260" spans="1:23" ht="16.5" x14ac:dyDescent="0.2">
      <c r="A260" s="58">
        <f t="shared" si="15"/>
        <v>20257</v>
      </c>
      <c r="B260" s="58">
        <v>2</v>
      </c>
      <c r="C260" s="58">
        <f t="shared" si="16"/>
        <v>13</v>
      </c>
      <c r="D260" s="58" t="s">
        <v>41</v>
      </c>
      <c r="E260" s="58" t="str">
        <f>HLOOKUP(D260,芦花古楼!$G:$L,MATCH(B260&amp;C260,芦花古楼!$A:$A,0),FALSE)</f>
        <v>刘羽禅</v>
      </c>
      <c r="F260" s="58">
        <f>INDEX(芦花古楼!D:D,MATCH(芦花古楼怪物!B260&amp;芦花古楼怪物!C260,芦花古楼!A:A,0))</f>
        <v>35</v>
      </c>
      <c r="G260" s="58">
        <f>INDEX(怪物基础属性模板!B:B,MATCH(芦花古楼怪物!$F260,怪物基础属性模板!$A:$A,0))*IFERROR(INDEX(怪物属性参数!R:R,MATCH(芦花古楼怪物!E260,怪物属性参数!Q:Q,0)),1)</f>
        <v>582</v>
      </c>
      <c r="H260" s="58">
        <f>INDEX(怪物基础属性模板!C:C,MATCH(芦花古楼怪物!$F260,怪物基础属性模板!$A:$A,0))*IFERROR(INDEX(怪物属性参数!R:R,MATCH(芦花古楼怪物!E260,怪物属性参数!R:R,0)),1)</f>
        <v>260</v>
      </c>
      <c r="I260" s="58">
        <f>INDEX(怪物基础属性模板!D:D,MATCH(芦花古楼怪物!$F260,怪物基础属性模板!$A:$A,0))*IFERROR(INDEX(怪物属性参数!R:R,MATCH(芦花古楼怪物!E260,怪物属性参数!S:S,0)),1)</f>
        <v>3210</v>
      </c>
      <c r="J260" s="58">
        <v>0</v>
      </c>
      <c r="K260" s="58">
        <v>0</v>
      </c>
      <c r="L260" s="58">
        <v>0</v>
      </c>
      <c r="M260" s="58">
        <v>0</v>
      </c>
      <c r="N260" s="58">
        <v>300</v>
      </c>
      <c r="O260" s="58">
        <v>0</v>
      </c>
      <c r="P260" s="58">
        <v>0</v>
      </c>
      <c r="Q260" s="58" t="str">
        <f>IFERROR(INDEX(怪物属性参数!AD:AD,MATCH(芦花古楼怪物!E260,怪物属性参数!Q:Q,0)),"1303015")</f>
        <v>1301005#1302005</v>
      </c>
      <c r="R260" s="15"/>
      <c r="S260" s="58">
        <f t="shared" si="13"/>
        <v>20258</v>
      </c>
      <c r="T260" s="58">
        <f>IFERROR(INDEX(怪物属性参数!AA:AA,MATCH(芦花古楼怪物!E260,怪物属性参数!Q:Q,0)),"")</f>
        <v>0</v>
      </c>
      <c r="U260" s="58">
        <f>IFERROR(INDEX(怪物属性参数!AB:AB,MATCH(芦花古楼怪物!E260,怪物属性参数!Q:Q,0)),"999")</f>
        <v>999</v>
      </c>
      <c r="V260" s="58">
        <f>IFERROR(INDEX(怪物属性参数!AC:AC,MATCH(芦花古楼怪物!E260,怪物属性参数!Q:Q,0)),"")</f>
        <v>0</v>
      </c>
      <c r="W260" s="58" t="str">
        <f t="shared" si="14"/>
        <v>刘羽禅</v>
      </c>
    </row>
    <row r="261" spans="1:23" ht="16.5" x14ac:dyDescent="0.2">
      <c r="A261" s="58">
        <f t="shared" si="15"/>
        <v>20258</v>
      </c>
      <c r="B261" s="58">
        <v>2</v>
      </c>
      <c r="C261" s="58">
        <f t="shared" si="16"/>
        <v>13</v>
      </c>
      <c r="D261" s="58" t="s">
        <v>38</v>
      </c>
      <c r="E261" s="58" t="str">
        <f>HLOOKUP(D261,芦花古楼!$G:$L,MATCH(B261&amp;C261,芦花古楼!$A:$A,0),FALSE)</f>
        <v>关羽</v>
      </c>
      <c r="F261" s="58">
        <f>INDEX(芦花古楼!D:D,MATCH(芦花古楼怪物!B261&amp;芦花古楼怪物!C261,芦花古楼!A:A,0))</f>
        <v>35</v>
      </c>
      <c r="G261" s="58">
        <f>INDEX(怪物基础属性模板!B:B,MATCH(芦花古楼怪物!$F261,怪物基础属性模板!$A:$A,0))*IFERROR(INDEX(怪物属性参数!R:R,MATCH(芦花古楼怪物!E261,怪物属性参数!Q:Q,0)),1)</f>
        <v>582</v>
      </c>
      <c r="H261" s="58">
        <f>INDEX(怪物基础属性模板!C:C,MATCH(芦花古楼怪物!$F261,怪物基础属性模板!$A:$A,0))*IFERROR(INDEX(怪物属性参数!R:R,MATCH(芦花古楼怪物!E261,怪物属性参数!R:R,0)),1)</f>
        <v>260</v>
      </c>
      <c r="I261" s="58">
        <f>INDEX(怪物基础属性模板!D:D,MATCH(芦花古楼怪物!$F261,怪物基础属性模板!$A:$A,0))*IFERROR(INDEX(怪物属性参数!R:R,MATCH(芦花古楼怪物!E261,怪物属性参数!S:S,0)),1)</f>
        <v>3210</v>
      </c>
      <c r="J261" s="58">
        <v>0</v>
      </c>
      <c r="K261" s="58">
        <v>0</v>
      </c>
      <c r="L261" s="58">
        <v>0</v>
      </c>
      <c r="M261" s="58">
        <v>0</v>
      </c>
      <c r="N261" s="58">
        <v>300</v>
      </c>
      <c r="O261" s="58">
        <v>0</v>
      </c>
      <c r="P261" s="58">
        <v>0</v>
      </c>
      <c r="Q261" s="58">
        <f>IFERROR(INDEX(怪物属性参数!AD:AD,MATCH(芦花古楼怪物!E261,怪物属性参数!Q:Q,0)),"1303015")</f>
        <v>1303001</v>
      </c>
      <c r="R261" s="15"/>
      <c r="S261" s="58" t="str">
        <f t="shared" ref="S261:S324" si="17">IF(MOD(A261,2)=0,"0",IF(E262="","0",A262))</f>
        <v>0</v>
      </c>
      <c r="T261" s="58">
        <f>IFERROR(INDEX(怪物属性参数!AA:AA,MATCH(芦花古楼怪物!E261,怪物属性参数!Q:Q,0)),"")</f>
        <v>6</v>
      </c>
      <c r="U261" s="58">
        <f>IFERROR(INDEX(怪物属性参数!AB:AB,MATCH(芦花古楼怪物!E261,怪物属性参数!Q:Q,0)),"999")</f>
        <v>999</v>
      </c>
      <c r="V261" s="58">
        <f>IFERROR(INDEX(怪物属性参数!AC:AC,MATCH(芦花古楼怪物!E261,怪物属性参数!Q:Q,0)),"")</f>
        <v>1</v>
      </c>
      <c r="W261" s="58" t="str">
        <f t="shared" ref="W261:W324" si="18">IF(OR(E261=0,E261="")=TRUE,"于禁",E261)</f>
        <v>关羽</v>
      </c>
    </row>
    <row r="262" spans="1:23" ht="16.5" x14ac:dyDescent="0.2">
      <c r="A262" s="58">
        <f t="shared" ref="A262:A325" si="19">A261+1</f>
        <v>20259</v>
      </c>
      <c r="B262" s="58">
        <v>2</v>
      </c>
      <c r="C262" s="58">
        <f t="shared" si="16"/>
        <v>14</v>
      </c>
      <c r="D262" s="58" t="s">
        <v>39</v>
      </c>
      <c r="E262" s="58" t="str">
        <f>HLOOKUP(D262,芦花古楼!$G:$L,MATCH(B262&amp;C262,芦花古楼!$A:$A,0),FALSE)</f>
        <v>链球鬼兵</v>
      </c>
      <c r="F262" s="58">
        <f>INDEX(芦花古楼!D:D,MATCH(芦花古楼怪物!B262&amp;芦花古楼怪物!C262,芦花古楼!A:A,0))</f>
        <v>37</v>
      </c>
      <c r="G262" s="58">
        <f>INDEX(怪物基础属性模板!B:B,MATCH(芦花古楼怪物!$F262,怪物基础属性模板!$A:$A,0))*IFERROR(INDEX(怪物属性参数!R:R,MATCH(芦花古楼怪物!E262,怪物属性参数!Q:Q,0)),1)</f>
        <v>707</v>
      </c>
      <c r="H262" s="58">
        <f>INDEX(怪物基础属性模板!C:C,MATCH(芦花古楼怪物!$F262,怪物基础属性模板!$A:$A,0))*IFERROR(INDEX(怪物属性参数!R:R,MATCH(芦花古楼怪物!E262,怪物属性参数!R:R,0)),1)</f>
        <v>312</v>
      </c>
      <c r="I262" s="58">
        <f>INDEX(怪物基础属性模板!D:D,MATCH(芦花古楼怪物!$F262,怪物基础属性模板!$A:$A,0))*IFERROR(INDEX(怪物属性参数!R:R,MATCH(芦花古楼怪物!E262,怪物属性参数!S:S,0)),1)</f>
        <v>3935</v>
      </c>
      <c r="J262" s="58">
        <v>0</v>
      </c>
      <c r="K262" s="58">
        <v>0</v>
      </c>
      <c r="L262" s="58">
        <v>0</v>
      </c>
      <c r="M262" s="58">
        <v>0</v>
      </c>
      <c r="N262" s="58">
        <v>300</v>
      </c>
      <c r="O262" s="58">
        <v>0</v>
      </c>
      <c r="P262" s="58">
        <v>0</v>
      </c>
      <c r="Q262" s="58">
        <f>IFERROR(INDEX(怪物属性参数!AD:AD,MATCH(芦花古楼怪物!E262,怪物属性参数!Q:Q,0)),"1303015")</f>
        <v>1801003</v>
      </c>
      <c r="R262" s="15"/>
      <c r="S262" s="58" t="str">
        <f t="shared" si="17"/>
        <v>0</v>
      </c>
      <c r="T262" s="58">
        <f>IFERROR(INDEX(怪物属性参数!AA:AA,MATCH(芦花古楼怪物!E262,怪物属性参数!Q:Q,0)),"")</f>
        <v>1</v>
      </c>
      <c r="U262" s="58">
        <f>IFERROR(INDEX(怪物属性参数!AB:AB,MATCH(芦花古楼怪物!E262,怪物属性参数!Q:Q,0)),"999")</f>
        <v>999</v>
      </c>
      <c r="V262" s="58">
        <f>IFERROR(INDEX(怪物属性参数!AC:AC,MATCH(芦花古楼怪物!E262,怪物属性参数!Q:Q,0)),"")</f>
        <v>3</v>
      </c>
      <c r="W262" s="58" t="str">
        <f t="shared" si="18"/>
        <v>链球鬼兵</v>
      </c>
    </row>
    <row r="263" spans="1:23" ht="16.5" x14ac:dyDescent="0.2">
      <c r="A263" s="58">
        <f t="shared" si="19"/>
        <v>20260</v>
      </c>
      <c r="B263" s="58">
        <v>2</v>
      </c>
      <c r="C263" s="58">
        <f t="shared" si="16"/>
        <v>14</v>
      </c>
      <c r="D263" s="58" t="s">
        <v>36</v>
      </c>
      <c r="E263" s="58" t="str">
        <f>HLOOKUP(D263,芦花古楼!$G:$L,MATCH(B263&amp;C263,芦花古楼!$A:$A,0),FALSE)</f>
        <v/>
      </c>
      <c r="F263" s="58">
        <f>INDEX(芦花古楼!D:D,MATCH(芦花古楼怪物!B263&amp;芦花古楼怪物!C263,芦花古楼!A:A,0))</f>
        <v>37</v>
      </c>
      <c r="G263" s="58">
        <f>INDEX(怪物基础属性模板!B:B,MATCH(芦花古楼怪物!$F263,怪物基础属性模板!$A:$A,0))*IFERROR(INDEX(怪物属性参数!R:R,MATCH(芦花古楼怪物!E263,怪物属性参数!Q:Q,0)),1)</f>
        <v>707</v>
      </c>
      <c r="H263" s="58">
        <f>INDEX(怪物基础属性模板!C:C,MATCH(芦花古楼怪物!$F263,怪物基础属性模板!$A:$A,0))*IFERROR(INDEX(怪物属性参数!R:R,MATCH(芦花古楼怪物!E263,怪物属性参数!R:R,0)),1)</f>
        <v>312</v>
      </c>
      <c r="I263" s="58">
        <f>INDEX(怪物基础属性模板!D:D,MATCH(芦花古楼怪物!$F263,怪物基础属性模板!$A:$A,0))*IFERROR(INDEX(怪物属性参数!R:R,MATCH(芦花古楼怪物!E263,怪物属性参数!S:S,0)),1)</f>
        <v>3935</v>
      </c>
      <c r="J263" s="58">
        <v>0</v>
      </c>
      <c r="K263" s="58">
        <v>0</v>
      </c>
      <c r="L263" s="58">
        <v>0</v>
      </c>
      <c r="M263" s="58">
        <v>0</v>
      </c>
      <c r="N263" s="58">
        <v>300</v>
      </c>
      <c r="O263" s="58">
        <v>0</v>
      </c>
      <c r="P263" s="58">
        <v>0</v>
      </c>
      <c r="Q263" s="58" t="str">
        <f>IFERROR(INDEX(怪物属性参数!AD:AD,MATCH(芦花古楼怪物!E263,怪物属性参数!Q:Q,0)),"1303015")</f>
        <v>1303015</v>
      </c>
      <c r="R263" s="15"/>
      <c r="S263" s="58" t="str">
        <f t="shared" si="17"/>
        <v>0</v>
      </c>
      <c r="T263" s="58" t="str">
        <f>IFERROR(INDEX(怪物属性参数!AA:AA,MATCH(芦花古楼怪物!E263,怪物属性参数!Q:Q,0)),"")</f>
        <v/>
      </c>
      <c r="U263" s="58" t="str">
        <f>IFERROR(INDEX(怪物属性参数!AB:AB,MATCH(芦花古楼怪物!E263,怪物属性参数!Q:Q,0)),"999")</f>
        <v>999</v>
      </c>
      <c r="V263" s="58" t="str">
        <f>IFERROR(INDEX(怪物属性参数!AC:AC,MATCH(芦花古楼怪物!E263,怪物属性参数!Q:Q,0)),"")</f>
        <v/>
      </c>
      <c r="W263" s="58" t="str">
        <f t="shared" si="18"/>
        <v>于禁</v>
      </c>
    </row>
    <row r="264" spans="1:23" ht="16.5" x14ac:dyDescent="0.2">
      <c r="A264" s="58">
        <f t="shared" si="19"/>
        <v>20261</v>
      </c>
      <c r="B264" s="58">
        <v>2</v>
      </c>
      <c r="C264" s="58">
        <f t="shared" si="16"/>
        <v>14</v>
      </c>
      <c r="D264" s="58" t="s">
        <v>40</v>
      </c>
      <c r="E264" s="58" t="str">
        <f>HLOOKUP(D264,芦花古楼!$G:$L,MATCH(B264&amp;C264,芦花古楼!$A:$A,0),FALSE)</f>
        <v>鬼将军</v>
      </c>
      <c r="F264" s="58">
        <f>INDEX(芦花古楼!D:D,MATCH(芦花古楼怪物!B264&amp;芦花古楼怪物!C264,芦花古楼!A:A,0))</f>
        <v>37</v>
      </c>
      <c r="G264" s="58">
        <f>INDEX(怪物基础属性模板!B:B,MATCH(芦花古楼怪物!$F264,怪物基础属性模板!$A:$A,0))*IFERROR(INDEX(怪物属性参数!R:R,MATCH(芦花古楼怪物!E264,怪物属性参数!Q:Q,0)),1)</f>
        <v>707</v>
      </c>
      <c r="H264" s="58">
        <f>INDEX(怪物基础属性模板!C:C,MATCH(芦花古楼怪物!$F264,怪物基础属性模板!$A:$A,0))*IFERROR(INDEX(怪物属性参数!R:R,MATCH(芦花古楼怪物!E264,怪物属性参数!R:R,0)),1)</f>
        <v>312</v>
      </c>
      <c r="I264" s="58">
        <f>INDEX(怪物基础属性模板!D:D,MATCH(芦花古楼怪物!$F264,怪物基础属性模板!$A:$A,0))*IFERROR(INDEX(怪物属性参数!R:R,MATCH(芦花古楼怪物!E264,怪物属性参数!S:S,0)),1)</f>
        <v>3935</v>
      </c>
      <c r="J264" s="58">
        <v>0</v>
      </c>
      <c r="K264" s="58">
        <v>0</v>
      </c>
      <c r="L264" s="58">
        <v>0</v>
      </c>
      <c r="M264" s="58">
        <v>0</v>
      </c>
      <c r="N264" s="58">
        <v>300</v>
      </c>
      <c r="O264" s="58">
        <v>0</v>
      </c>
      <c r="P264" s="58">
        <v>0</v>
      </c>
      <c r="Q264" s="58" t="str">
        <f>IFERROR(INDEX(怪物属性参数!AD:AD,MATCH(芦花古楼怪物!E264,怪物属性参数!Q:Q,0)),"1303015")</f>
        <v>1801004#1802004</v>
      </c>
      <c r="R264" s="15"/>
      <c r="S264" s="58" t="str">
        <f t="shared" si="17"/>
        <v>0</v>
      </c>
      <c r="T264" s="58">
        <f>IFERROR(INDEX(怪物属性参数!AA:AA,MATCH(芦花古楼怪物!E264,怪物属性参数!Q:Q,0)),"")</f>
        <v>1</v>
      </c>
      <c r="U264" s="58">
        <f>IFERROR(INDEX(怪物属性参数!AB:AB,MATCH(芦花古楼怪物!E264,怪物属性参数!Q:Q,0)),"999")</f>
        <v>999</v>
      </c>
      <c r="V264" s="58">
        <f>IFERROR(INDEX(怪物属性参数!AC:AC,MATCH(芦花古楼怪物!E264,怪物属性参数!Q:Q,0)),"")</f>
        <v>1</v>
      </c>
      <c r="W264" s="58" t="str">
        <f t="shared" si="18"/>
        <v>鬼将军</v>
      </c>
    </row>
    <row r="265" spans="1:23" ht="16.5" x14ac:dyDescent="0.2">
      <c r="A265" s="58">
        <f t="shared" si="19"/>
        <v>20262</v>
      </c>
      <c r="B265" s="58">
        <v>2</v>
      </c>
      <c r="C265" s="58">
        <f t="shared" si="16"/>
        <v>14</v>
      </c>
      <c r="D265" s="58" t="s">
        <v>37</v>
      </c>
      <c r="E265" s="58" t="str">
        <f>HLOOKUP(D265,芦花古楼!$G:$L,MATCH(B265&amp;C265,芦花古楼!$A:$A,0),FALSE)</f>
        <v/>
      </c>
      <c r="F265" s="58">
        <f>INDEX(芦花古楼!D:D,MATCH(芦花古楼怪物!B265&amp;芦花古楼怪物!C265,芦花古楼!A:A,0))</f>
        <v>37</v>
      </c>
      <c r="G265" s="58">
        <f>INDEX(怪物基础属性模板!B:B,MATCH(芦花古楼怪物!$F265,怪物基础属性模板!$A:$A,0))*IFERROR(INDEX(怪物属性参数!R:R,MATCH(芦花古楼怪物!E265,怪物属性参数!Q:Q,0)),1)</f>
        <v>707</v>
      </c>
      <c r="H265" s="58">
        <f>INDEX(怪物基础属性模板!C:C,MATCH(芦花古楼怪物!$F265,怪物基础属性模板!$A:$A,0))*IFERROR(INDEX(怪物属性参数!R:R,MATCH(芦花古楼怪物!E265,怪物属性参数!R:R,0)),1)</f>
        <v>312</v>
      </c>
      <c r="I265" s="58">
        <f>INDEX(怪物基础属性模板!D:D,MATCH(芦花古楼怪物!$F265,怪物基础属性模板!$A:$A,0))*IFERROR(INDEX(怪物属性参数!R:R,MATCH(芦花古楼怪物!E265,怪物属性参数!S:S,0)),1)</f>
        <v>3935</v>
      </c>
      <c r="J265" s="58">
        <v>0</v>
      </c>
      <c r="K265" s="58">
        <v>0</v>
      </c>
      <c r="L265" s="58">
        <v>0</v>
      </c>
      <c r="M265" s="58">
        <v>0</v>
      </c>
      <c r="N265" s="58">
        <v>300</v>
      </c>
      <c r="O265" s="58">
        <v>0</v>
      </c>
      <c r="P265" s="58">
        <v>0</v>
      </c>
      <c r="Q265" s="58" t="str">
        <f>IFERROR(INDEX(怪物属性参数!AD:AD,MATCH(芦花古楼怪物!E265,怪物属性参数!Q:Q,0)),"1303015")</f>
        <v>1303015</v>
      </c>
      <c r="R265" s="15"/>
      <c r="S265" s="58" t="str">
        <f t="shared" si="17"/>
        <v>0</v>
      </c>
      <c r="T265" s="58" t="str">
        <f>IFERROR(INDEX(怪物属性参数!AA:AA,MATCH(芦花古楼怪物!E265,怪物属性参数!Q:Q,0)),"")</f>
        <v/>
      </c>
      <c r="U265" s="58" t="str">
        <f>IFERROR(INDEX(怪物属性参数!AB:AB,MATCH(芦花古楼怪物!E265,怪物属性参数!Q:Q,0)),"999")</f>
        <v>999</v>
      </c>
      <c r="V265" s="58" t="str">
        <f>IFERROR(INDEX(怪物属性参数!AC:AC,MATCH(芦花古楼怪物!E265,怪物属性参数!Q:Q,0)),"")</f>
        <v/>
      </c>
      <c r="W265" s="58" t="str">
        <f t="shared" si="18"/>
        <v>于禁</v>
      </c>
    </row>
    <row r="266" spans="1:23" ht="16.5" x14ac:dyDescent="0.2">
      <c r="A266" s="58">
        <f t="shared" si="19"/>
        <v>20263</v>
      </c>
      <c r="B266" s="58">
        <v>2</v>
      </c>
      <c r="C266" s="58">
        <f t="shared" si="16"/>
        <v>14</v>
      </c>
      <c r="D266" s="58" t="s">
        <v>41</v>
      </c>
      <c r="E266" s="58" t="str">
        <f>HLOOKUP(D266,芦花古楼!$G:$L,MATCH(B266&amp;C266,芦花古楼!$A:$A,0),FALSE)</f>
        <v>链球鬼兵</v>
      </c>
      <c r="F266" s="58">
        <f>INDEX(芦花古楼!D:D,MATCH(芦花古楼怪物!B266&amp;芦花古楼怪物!C266,芦花古楼!A:A,0))</f>
        <v>37</v>
      </c>
      <c r="G266" s="58">
        <f>INDEX(怪物基础属性模板!B:B,MATCH(芦花古楼怪物!$F266,怪物基础属性模板!$A:$A,0))*IFERROR(INDEX(怪物属性参数!R:R,MATCH(芦花古楼怪物!E266,怪物属性参数!Q:Q,0)),1)</f>
        <v>707</v>
      </c>
      <c r="H266" s="58">
        <f>INDEX(怪物基础属性模板!C:C,MATCH(芦花古楼怪物!$F266,怪物基础属性模板!$A:$A,0))*IFERROR(INDEX(怪物属性参数!R:R,MATCH(芦花古楼怪物!E266,怪物属性参数!R:R,0)),1)</f>
        <v>312</v>
      </c>
      <c r="I266" s="58">
        <f>INDEX(怪物基础属性模板!D:D,MATCH(芦花古楼怪物!$F266,怪物基础属性模板!$A:$A,0))*IFERROR(INDEX(怪物属性参数!R:R,MATCH(芦花古楼怪物!E266,怪物属性参数!S:S,0)),1)</f>
        <v>3935</v>
      </c>
      <c r="J266" s="58">
        <v>0</v>
      </c>
      <c r="K266" s="58">
        <v>0</v>
      </c>
      <c r="L266" s="58">
        <v>0</v>
      </c>
      <c r="M266" s="58">
        <v>0</v>
      </c>
      <c r="N266" s="58">
        <v>300</v>
      </c>
      <c r="O266" s="58">
        <v>0</v>
      </c>
      <c r="P266" s="58">
        <v>0</v>
      </c>
      <c r="Q266" s="58">
        <f>IFERROR(INDEX(怪物属性参数!AD:AD,MATCH(芦花古楼怪物!E266,怪物属性参数!Q:Q,0)),"1303015")</f>
        <v>1801003</v>
      </c>
      <c r="R266" s="15"/>
      <c r="S266" s="58" t="str">
        <f t="shared" si="17"/>
        <v>0</v>
      </c>
      <c r="T266" s="58">
        <f>IFERROR(INDEX(怪物属性参数!AA:AA,MATCH(芦花古楼怪物!E266,怪物属性参数!Q:Q,0)),"")</f>
        <v>1</v>
      </c>
      <c r="U266" s="58">
        <f>IFERROR(INDEX(怪物属性参数!AB:AB,MATCH(芦花古楼怪物!E266,怪物属性参数!Q:Q,0)),"999")</f>
        <v>999</v>
      </c>
      <c r="V266" s="58">
        <f>IFERROR(INDEX(怪物属性参数!AC:AC,MATCH(芦花古楼怪物!E266,怪物属性参数!Q:Q,0)),"")</f>
        <v>3</v>
      </c>
      <c r="W266" s="58" t="str">
        <f t="shared" si="18"/>
        <v>链球鬼兵</v>
      </c>
    </row>
    <row r="267" spans="1:23" ht="16.5" x14ac:dyDescent="0.2">
      <c r="A267" s="58">
        <f t="shared" si="19"/>
        <v>20264</v>
      </c>
      <c r="B267" s="58">
        <v>2</v>
      </c>
      <c r="C267" s="58">
        <f t="shared" si="16"/>
        <v>14</v>
      </c>
      <c r="D267" s="58" t="s">
        <v>38</v>
      </c>
      <c r="E267" s="58" t="str">
        <f>HLOOKUP(D267,芦花古楼!$G:$L,MATCH(B267&amp;C267,芦花古楼!$A:$A,0),FALSE)</f>
        <v/>
      </c>
      <c r="F267" s="58">
        <f>INDEX(芦花古楼!D:D,MATCH(芦花古楼怪物!B267&amp;芦花古楼怪物!C267,芦花古楼!A:A,0))</f>
        <v>37</v>
      </c>
      <c r="G267" s="58">
        <f>INDEX(怪物基础属性模板!B:B,MATCH(芦花古楼怪物!$F267,怪物基础属性模板!$A:$A,0))*IFERROR(INDEX(怪物属性参数!R:R,MATCH(芦花古楼怪物!E267,怪物属性参数!Q:Q,0)),1)</f>
        <v>707</v>
      </c>
      <c r="H267" s="58">
        <f>INDEX(怪物基础属性模板!C:C,MATCH(芦花古楼怪物!$F267,怪物基础属性模板!$A:$A,0))*IFERROR(INDEX(怪物属性参数!R:R,MATCH(芦花古楼怪物!E267,怪物属性参数!R:R,0)),1)</f>
        <v>312</v>
      </c>
      <c r="I267" s="58">
        <f>INDEX(怪物基础属性模板!D:D,MATCH(芦花古楼怪物!$F267,怪物基础属性模板!$A:$A,0))*IFERROR(INDEX(怪物属性参数!R:R,MATCH(芦花古楼怪物!E267,怪物属性参数!S:S,0)),1)</f>
        <v>3935</v>
      </c>
      <c r="J267" s="58">
        <v>0</v>
      </c>
      <c r="K267" s="58">
        <v>0</v>
      </c>
      <c r="L267" s="58">
        <v>0</v>
      </c>
      <c r="M267" s="58">
        <v>0</v>
      </c>
      <c r="N267" s="58">
        <v>300</v>
      </c>
      <c r="O267" s="58">
        <v>0</v>
      </c>
      <c r="P267" s="58">
        <v>0</v>
      </c>
      <c r="Q267" s="58" t="str">
        <f>IFERROR(INDEX(怪物属性参数!AD:AD,MATCH(芦花古楼怪物!E267,怪物属性参数!Q:Q,0)),"1303015")</f>
        <v>1303015</v>
      </c>
      <c r="R267" s="15"/>
      <c r="S267" s="58" t="str">
        <f t="shared" si="17"/>
        <v>0</v>
      </c>
      <c r="T267" s="58" t="str">
        <f>IFERROR(INDEX(怪物属性参数!AA:AA,MATCH(芦花古楼怪物!E267,怪物属性参数!Q:Q,0)),"")</f>
        <v/>
      </c>
      <c r="U267" s="58" t="str">
        <f>IFERROR(INDEX(怪物属性参数!AB:AB,MATCH(芦花古楼怪物!E267,怪物属性参数!Q:Q,0)),"999")</f>
        <v>999</v>
      </c>
      <c r="V267" s="58" t="str">
        <f>IFERROR(INDEX(怪物属性参数!AC:AC,MATCH(芦花古楼怪物!E267,怪物属性参数!Q:Q,0)),"")</f>
        <v/>
      </c>
      <c r="W267" s="58" t="str">
        <f t="shared" si="18"/>
        <v>于禁</v>
      </c>
    </row>
    <row r="268" spans="1:23" ht="16.5" x14ac:dyDescent="0.2">
      <c r="A268" s="58">
        <f t="shared" si="19"/>
        <v>20265</v>
      </c>
      <c r="B268" s="58">
        <v>2</v>
      </c>
      <c r="C268" s="58">
        <f t="shared" si="16"/>
        <v>15</v>
      </c>
      <c r="D268" s="58" t="s">
        <v>39</v>
      </c>
      <c r="E268" s="58" t="str">
        <f>HLOOKUP(D268,芦花古楼!$G:$L,MATCH(B268&amp;C268,芦花古楼!$A:$A,0),FALSE)</f>
        <v>小蜘蛛</v>
      </c>
      <c r="F268" s="58">
        <f>INDEX(芦花古楼!D:D,MATCH(芦花古楼怪物!B268&amp;芦花古楼怪物!C268,芦花古楼!A:A,0))</f>
        <v>45</v>
      </c>
      <c r="G268" s="58">
        <f>INDEX(怪物基础属性模板!B:B,MATCH(芦花古楼怪物!$F268,怪物基础属性模板!$A:$A,0))*IFERROR(INDEX(怪物属性参数!R:R,MATCH(芦花古楼怪物!E268,怪物属性参数!Q:Q,0)),1)</f>
        <v>887</v>
      </c>
      <c r="H268" s="58">
        <f>INDEX(怪物基础属性模板!C:C,MATCH(芦花古楼怪物!$F268,怪物基础属性模板!$A:$A,0))*IFERROR(INDEX(怪物属性参数!R:R,MATCH(芦花古楼怪物!E268,怪物属性参数!R:R,0)),1)</f>
        <v>402</v>
      </c>
      <c r="I268" s="58">
        <f>INDEX(怪物基础属性模板!D:D,MATCH(芦花古楼怪物!$F268,怪物基础属性模板!$A:$A,0))*IFERROR(INDEX(怪物属性参数!R:R,MATCH(芦花古楼怪物!E268,怪物属性参数!S:S,0)),1)</f>
        <v>4835</v>
      </c>
      <c r="J268" s="58">
        <v>0</v>
      </c>
      <c r="K268" s="58">
        <v>0</v>
      </c>
      <c r="L268" s="58">
        <v>0</v>
      </c>
      <c r="M268" s="58">
        <v>0</v>
      </c>
      <c r="N268" s="58">
        <v>300</v>
      </c>
      <c r="O268" s="58">
        <v>0</v>
      </c>
      <c r="P268" s="58">
        <v>0</v>
      </c>
      <c r="Q268" s="58">
        <f>IFERROR(INDEX(怪物属性参数!AD:AD,MATCH(芦花古楼怪物!E268,怪物属性参数!Q:Q,0)),"1303015")</f>
        <v>1801010</v>
      </c>
      <c r="R268" s="15"/>
      <c r="S268" s="58" t="str">
        <f t="shared" si="17"/>
        <v>0</v>
      </c>
      <c r="T268" s="58">
        <f>IFERROR(INDEX(怪物属性参数!AA:AA,MATCH(芦花古楼怪物!E268,怪物属性参数!Q:Q,0)),"")</f>
        <v>1</v>
      </c>
      <c r="U268" s="58">
        <f>IFERROR(INDEX(怪物属性参数!AB:AB,MATCH(芦花古楼怪物!E268,怪物属性参数!Q:Q,0)),"999")</f>
        <v>999</v>
      </c>
      <c r="V268" s="58">
        <f>IFERROR(INDEX(怪物属性参数!AC:AC,MATCH(芦花古楼怪物!E268,怪物属性参数!Q:Q,0)),"")</f>
        <v>2</v>
      </c>
      <c r="W268" s="58" t="str">
        <f t="shared" si="18"/>
        <v>小蜘蛛</v>
      </c>
    </row>
    <row r="269" spans="1:23" ht="16.5" x14ac:dyDescent="0.2">
      <c r="A269" s="58">
        <f t="shared" si="19"/>
        <v>20266</v>
      </c>
      <c r="B269" s="58">
        <v>2</v>
      </c>
      <c r="C269" s="58">
        <f t="shared" si="16"/>
        <v>15</v>
      </c>
      <c r="D269" s="58" t="s">
        <v>36</v>
      </c>
      <c r="E269" s="58" t="str">
        <f>HLOOKUP(D269,芦花古楼!$G:$L,MATCH(B269&amp;C269,芦花古楼!$A:$A,0),FALSE)</f>
        <v/>
      </c>
      <c r="F269" s="58">
        <f>INDEX(芦花古楼!D:D,MATCH(芦花古楼怪物!B269&amp;芦花古楼怪物!C269,芦花古楼!A:A,0))</f>
        <v>45</v>
      </c>
      <c r="G269" s="58">
        <f>INDEX(怪物基础属性模板!B:B,MATCH(芦花古楼怪物!$F269,怪物基础属性模板!$A:$A,0))*IFERROR(INDEX(怪物属性参数!R:R,MATCH(芦花古楼怪物!E269,怪物属性参数!Q:Q,0)),1)</f>
        <v>887</v>
      </c>
      <c r="H269" s="58">
        <f>INDEX(怪物基础属性模板!C:C,MATCH(芦花古楼怪物!$F269,怪物基础属性模板!$A:$A,0))*IFERROR(INDEX(怪物属性参数!R:R,MATCH(芦花古楼怪物!E269,怪物属性参数!R:R,0)),1)</f>
        <v>402</v>
      </c>
      <c r="I269" s="58">
        <f>INDEX(怪物基础属性模板!D:D,MATCH(芦花古楼怪物!$F269,怪物基础属性模板!$A:$A,0))*IFERROR(INDEX(怪物属性参数!R:R,MATCH(芦花古楼怪物!E269,怪物属性参数!S:S,0)),1)</f>
        <v>4835</v>
      </c>
      <c r="J269" s="58">
        <v>0</v>
      </c>
      <c r="K269" s="58">
        <v>0</v>
      </c>
      <c r="L269" s="58">
        <v>0</v>
      </c>
      <c r="M269" s="58">
        <v>0</v>
      </c>
      <c r="N269" s="58">
        <v>300</v>
      </c>
      <c r="O269" s="58">
        <v>0</v>
      </c>
      <c r="P269" s="58">
        <v>0</v>
      </c>
      <c r="Q269" s="58" t="str">
        <f>IFERROR(INDEX(怪物属性参数!AD:AD,MATCH(芦花古楼怪物!E269,怪物属性参数!Q:Q,0)),"1303015")</f>
        <v>1303015</v>
      </c>
      <c r="R269" s="15"/>
      <c r="S269" s="58" t="str">
        <f t="shared" si="17"/>
        <v>0</v>
      </c>
      <c r="T269" s="58" t="str">
        <f>IFERROR(INDEX(怪物属性参数!AA:AA,MATCH(芦花古楼怪物!E269,怪物属性参数!Q:Q,0)),"")</f>
        <v/>
      </c>
      <c r="U269" s="58" t="str">
        <f>IFERROR(INDEX(怪物属性参数!AB:AB,MATCH(芦花古楼怪物!E269,怪物属性参数!Q:Q,0)),"999")</f>
        <v>999</v>
      </c>
      <c r="V269" s="58" t="str">
        <f>IFERROR(INDEX(怪物属性参数!AC:AC,MATCH(芦花古楼怪物!E269,怪物属性参数!Q:Q,0)),"")</f>
        <v/>
      </c>
      <c r="W269" s="58" t="str">
        <f t="shared" si="18"/>
        <v>于禁</v>
      </c>
    </row>
    <row r="270" spans="1:23" ht="16.5" x14ac:dyDescent="0.2">
      <c r="A270" s="58">
        <f t="shared" si="19"/>
        <v>20267</v>
      </c>
      <c r="B270" s="58">
        <v>2</v>
      </c>
      <c r="C270" s="58">
        <f t="shared" si="16"/>
        <v>15</v>
      </c>
      <c r="D270" s="58" t="s">
        <v>40</v>
      </c>
      <c r="E270" s="58" t="str">
        <f>HLOOKUP(D270,芦花古楼!$G:$L,MATCH(B270&amp;C270,芦花古楼!$A:$A,0),FALSE)</f>
        <v>黑尔·坎普</v>
      </c>
      <c r="F270" s="58">
        <f>INDEX(芦花古楼!D:D,MATCH(芦花古楼怪物!B270&amp;芦花古楼怪物!C270,芦花古楼!A:A,0))</f>
        <v>45</v>
      </c>
      <c r="G270" s="58">
        <f>INDEX(怪物基础属性模板!B:B,MATCH(芦花古楼怪物!$F270,怪物基础属性模板!$A:$A,0))*IFERROR(INDEX(怪物属性参数!R:R,MATCH(芦花古楼怪物!E270,怪物属性参数!Q:Q,0)),1)</f>
        <v>887</v>
      </c>
      <c r="H270" s="58">
        <f>INDEX(怪物基础属性模板!C:C,MATCH(芦花古楼怪物!$F270,怪物基础属性模板!$A:$A,0))*IFERROR(INDEX(怪物属性参数!R:R,MATCH(芦花古楼怪物!E270,怪物属性参数!R:R,0)),1)</f>
        <v>402</v>
      </c>
      <c r="I270" s="58">
        <f>INDEX(怪物基础属性模板!D:D,MATCH(芦花古楼怪物!$F270,怪物基础属性模板!$A:$A,0))*IFERROR(INDEX(怪物属性参数!R:R,MATCH(芦花古楼怪物!E270,怪物属性参数!S:S,0)),1)</f>
        <v>4835</v>
      </c>
      <c r="J270" s="58">
        <v>0</v>
      </c>
      <c r="K270" s="58">
        <v>0</v>
      </c>
      <c r="L270" s="58">
        <v>0</v>
      </c>
      <c r="M270" s="58">
        <v>0</v>
      </c>
      <c r="N270" s="58">
        <v>300</v>
      </c>
      <c r="O270" s="58">
        <v>0</v>
      </c>
      <c r="P270" s="58">
        <v>0</v>
      </c>
      <c r="Q270" s="58" t="str">
        <f>IFERROR(INDEX(怪物属性参数!AD:AD,MATCH(芦花古楼怪物!E270,怪物属性参数!Q:Q,0)),"1303015")</f>
        <v>1301008#1302008</v>
      </c>
      <c r="R270" s="15"/>
      <c r="S270" s="58">
        <f t="shared" si="17"/>
        <v>20268</v>
      </c>
      <c r="T270" s="58">
        <f>IFERROR(INDEX(怪物属性参数!AA:AA,MATCH(芦花古楼怪物!E270,怪物属性参数!Q:Q,0)),"")</f>
        <v>0</v>
      </c>
      <c r="U270" s="58">
        <f>IFERROR(INDEX(怪物属性参数!AB:AB,MATCH(芦花古楼怪物!E270,怪物属性参数!Q:Q,0)),"999")</f>
        <v>999</v>
      </c>
      <c r="V270" s="58">
        <f>IFERROR(INDEX(怪物属性参数!AC:AC,MATCH(芦花古楼怪物!E270,怪物属性参数!Q:Q,0)),"")</f>
        <v>0</v>
      </c>
      <c r="W270" s="58" t="str">
        <f t="shared" si="18"/>
        <v>黑尔·坎普</v>
      </c>
    </row>
    <row r="271" spans="1:23" ht="16.5" x14ac:dyDescent="0.2">
      <c r="A271" s="58">
        <f t="shared" si="19"/>
        <v>20268</v>
      </c>
      <c r="B271" s="58">
        <v>2</v>
      </c>
      <c r="C271" s="58">
        <f t="shared" si="16"/>
        <v>15</v>
      </c>
      <c r="D271" s="58" t="s">
        <v>37</v>
      </c>
      <c r="E271" s="58" t="str">
        <f>HLOOKUP(D271,芦花古楼!$G:$L,MATCH(B271&amp;C271,芦花古楼!$A:$A,0),FALSE)</f>
        <v>塞伯罗斯</v>
      </c>
      <c r="F271" s="58">
        <f>INDEX(芦花古楼!D:D,MATCH(芦花古楼怪物!B271&amp;芦花古楼怪物!C271,芦花古楼!A:A,0))</f>
        <v>45</v>
      </c>
      <c r="G271" s="58">
        <f>INDEX(怪物基础属性模板!B:B,MATCH(芦花古楼怪物!$F271,怪物基础属性模板!$A:$A,0))*IFERROR(INDEX(怪物属性参数!R:R,MATCH(芦花古楼怪物!E271,怪物属性参数!Q:Q,0)),1)</f>
        <v>887</v>
      </c>
      <c r="H271" s="58">
        <f>INDEX(怪物基础属性模板!C:C,MATCH(芦花古楼怪物!$F271,怪物基础属性模板!$A:$A,0))*IFERROR(INDEX(怪物属性参数!R:R,MATCH(芦花古楼怪物!E271,怪物属性参数!R:R,0)),1)</f>
        <v>402</v>
      </c>
      <c r="I271" s="58">
        <f>INDEX(怪物基础属性模板!D:D,MATCH(芦花古楼怪物!$F271,怪物基础属性模板!$A:$A,0))*IFERROR(INDEX(怪物属性参数!R:R,MATCH(芦花古楼怪物!E271,怪物属性参数!S:S,0)),1)</f>
        <v>4835</v>
      </c>
      <c r="J271" s="58">
        <v>0</v>
      </c>
      <c r="K271" s="58">
        <v>0</v>
      </c>
      <c r="L271" s="58">
        <v>0</v>
      </c>
      <c r="M271" s="58">
        <v>0</v>
      </c>
      <c r="N271" s="58">
        <v>300</v>
      </c>
      <c r="O271" s="58">
        <v>0</v>
      </c>
      <c r="P271" s="58">
        <v>0</v>
      </c>
      <c r="Q271" s="58">
        <f>IFERROR(INDEX(怪物属性参数!AD:AD,MATCH(芦花古楼怪物!E271,怪物属性参数!Q:Q,0)),"1303015")</f>
        <v>1303013</v>
      </c>
      <c r="R271" s="15"/>
      <c r="S271" s="58" t="str">
        <f t="shared" si="17"/>
        <v>0</v>
      </c>
      <c r="T271" s="58">
        <f>IFERROR(INDEX(怪物属性参数!AA:AA,MATCH(芦花古楼怪物!E271,怪物属性参数!Q:Q,0)),"")</f>
        <v>6</v>
      </c>
      <c r="U271" s="58">
        <f>IFERROR(INDEX(怪物属性参数!AB:AB,MATCH(芦花古楼怪物!E271,怪物属性参数!Q:Q,0)),"999")</f>
        <v>999</v>
      </c>
      <c r="V271" s="58">
        <f>IFERROR(INDEX(怪物属性参数!AC:AC,MATCH(芦花古楼怪物!E271,怪物属性参数!Q:Q,0)),"")</f>
        <v>2</v>
      </c>
      <c r="W271" s="58" t="str">
        <f t="shared" si="18"/>
        <v>塞伯罗斯</v>
      </c>
    </row>
    <row r="272" spans="1:23" ht="16.5" x14ac:dyDescent="0.2">
      <c r="A272" s="58">
        <f t="shared" si="19"/>
        <v>20269</v>
      </c>
      <c r="B272" s="58">
        <v>2</v>
      </c>
      <c r="C272" s="58">
        <f t="shared" si="16"/>
        <v>15</v>
      </c>
      <c r="D272" s="58" t="s">
        <v>41</v>
      </c>
      <c r="E272" s="58" t="str">
        <f>HLOOKUP(D272,芦花古楼!$G:$L,MATCH(B272&amp;C272,芦花古楼!$A:$A,0),FALSE)</f>
        <v>小蜘蛛</v>
      </c>
      <c r="F272" s="58">
        <f>INDEX(芦花古楼!D:D,MATCH(芦花古楼怪物!B272&amp;芦花古楼怪物!C272,芦花古楼!A:A,0))</f>
        <v>45</v>
      </c>
      <c r="G272" s="58">
        <f>INDEX(怪物基础属性模板!B:B,MATCH(芦花古楼怪物!$F272,怪物基础属性模板!$A:$A,0))*IFERROR(INDEX(怪物属性参数!R:R,MATCH(芦花古楼怪物!E272,怪物属性参数!Q:Q,0)),1)</f>
        <v>887</v>
      </c>
      <c r="H272" s="58">
        <f>INDEX(怪物基础属性模板!C:C,MATCH(芦花古楼怪物!$F272,怪物基础属性模板!$A:$A,0))*IFERROR(INDEX(怪物属性参数!R:R,MATCH(芦花古楼怪物!E272,怪物属性参数!R:R,0)),1)</f>
        <v>402</v>
      </c>
      <c r="I272" s="58">
        <f>INDEX(怪物基础属性模板!D:D,MATCH(芦花古楼怪物!$F272,怪物基础属性模板!$A:$A,0))*IFERROR(INDEX(怪物属性参数!R:R,MATCH(芦花古楼怪物!E272,怪物属性参数!S:S,0)),1)</f>
        <v>4835</v>
      </c>
      <c r="J272" s="58">
        <v>0</v>
      </c>
      <c r="K272" s="58">
        <v>0</v>
      </c>
      <c r="L272" s="58">
        <v>0</v>
      </c>
      <c r="M272" s="58">
        <v>0</v>
      </c>
      <c r="N272" s="58">
        <v>300</v>
      </c>
      <c r="O272" s="58">
        <v>0</v>
      </c>
      <c r="P272" s="58">
        <v>0</v>
      </c>
      <c r="Q272" s="58">
        <f>IFERROR(INDEX(怪物属性参数!AD:AD,MATCH(芦花古楼怪物!E272,怪物属性参数!Q:Q,0)),"1303015")</f>
        <v>1801010</v>
      </c>
      <c r="R272" s="15"/>
      <c r="S272" s="58" t="str">
        <f t="shared" si="17"/>
        <v>0</v>
      </c>
      <c r="T272" s="58">
        <f>IFERROR(INDEX(怪物属性参数!AA:AA,MATCH(芦花古楼怪物!E272,怪物属性参数!Q:Q,0)),"")</f>
        <v>1</v>
      </c>
      <c r="U272" s="58">
        <f>IFERROR(INDEX(怪物属性参数!AB:AB,MATCH(芦花古楼怪物!E272,怪物属性参数!Q:Q,0)),"999")</f>
        <v>999</v>
      </c>
      <c r="V272" s="58">
        <f>IFERROR(INDEX(怪物属性参数!AC:AC,MATCH(芦花古楼怪物!E272,怪物属性参数!Q:Q,0)),"")</f>
        <v>2</v>
      </c>
      <c r="W272" s="58" t="str">
        <f t="shared" si="18"/>
        <v>小蜘蛛</v>
      </c>
    </row>
    <row r="273" spans="1:23" ht="16.5" x14ac:dyDescent="0.2">
      <c r="A273" s="58">
        <f t="shared" si="19"/>
        <v>20270</v>
      </c>
      <c r="B273" s="58">
        <v>2</v>
      </c>
      <c r="C273" s="58">
        <f t="shared" si="16"/>
        <v>15</v>
      </c>
      <c r="D273" s="58" t="s">
        <v>38</v>
      </c>
      <c r="E273" s="58" t="str">
        <f>HLOOKUP(D273,芦花古楼!$G:$L,MATCH(B273&amp;C273,芦花古楼!$A:$A,0),FALSE)</f>
        <v/>
      </c>
      <c r="F273" s="58">
        <f>INDEX(芦花古楼!D:D,MATCH(芦花古楼怪物!B273&amp;芦花古楼怪物!C273,芦花古楼!A:A,0))</f>
        <v>45</v>
      </c>
      <c r="G273" s="58">
        <f>INDEX(怪物基础属性模板!B:B,MATCH(芦花古楼怪物!$F273,怪物基础属性模板!$A:$A,0))*IFERROR(INDEX(怪物属性参数!R:R,MATCH(芦花古楼怪物!E273,怪物属性参数!Q:Q,0)),1)</f>
        <v>887</v>
      </c>
      <c r="H273" s="58">
        <f>INDEX(怪物基础属性模板!C:C,MATCH(芦花古楼怪物!$F273,怪物基础属性模板!$A:$A,0))*IFERROR(INDEX(怪物属性参数!R:R,MATCH(芦花古楼怪物!E273,怪物属性参数!R:R,0)),1)</f>
        <v>402</v>
      </c>
      <c r="I273" s="58">
        <f>INDEX(怪物基础属性模板!D:D,MATCH(芦花古楼怪物!$F273,怪物基础属性模板!$A:$A,0))*IFERROR(INDEX(怪物属性参数!R:R,MATCH(芦花古楼怪物!E273,怪物属性参数!S:S,0)),1)</f>
        <v>4835</v>
      </c>
      <c r="J273" s="58">
        <v>0</v>
      </c>
      <c r="K273" s="58">
        <v>0</v>
      </c>
      <c r="L273" s="58">
        <v>0</v>
      </c>
      <c r="M273" s="58">
        <v>0</v>
      </c>
      <c r="N273" s="58">
        <v>300</v>
      </c>
      <c r="O273" s="58">
        <v>0</v>
      </c>
      <c r="P273" s="58">
        <v>0</v>
      </c>
      <c r="Q273" s="58" t="str">
        <f>IFERROR(INDEX(怪物属性参数!AD:AD,MATCH(芦花古楼怪物!E273,怪物属性参数!Q:Q,0)),"1303015")</f>
        <v>1303015</v>
      </c>
      <c r="R273" s="15"/>
      <c r="S273" s="58" t="str">
        <f t="shared" si="17"/>
        <v>0</v>
      </c>
      <c r="T273" s="58" t="str">
        <f>IFERROR(INDEX(怪物属性参数!AA:AA,MATCH(芦花古楼怪物!E273,怪物属性参数!Q:Q,0)),"")</f>
        <v/>
      </c>
      <c r="U273" s="58" t="str">
        <f>IFERROR(INDEX(怪物属性参数!AB:AB,MATCH(芦花古楼怪物!E273,怪物属性参数!Q:Q,0)),"999")</f>
        <v>999</v>
      </c>
      <c r="V273" s="58" t="str">
        <f>IFERROR(INDEX(怪物属性参数!AC:AC,MATCH(芦花古楼怪物!E273,怪物属性参数!Q:Q,0)),"")</f>
        <v/>
      </c>
      <c r="W273" s="58" t="str">
        <f t="shared" si="18"/>
        <v>于禁</v>
      </c>
    </row>
    <row r="274" spans="1:23" ht="16.5" x14ac:dyDescent="0.2">
      <c r="A274" s="58">
        <f t="shared" si="19"/>
        <v>20271</v>
      </c>
      <c r="B274" s="58">
        <v>2</v>
      </c>
      <c r="C274" s="58">
        <f t="shared" si="16"/>
        <v>16</v>
      </c>
      <c r="D274" s="58" t="s">
        <v>39</v>
      </c>
      <c r="E274" s="58" t="str">
        <f>HLOOKUP(D274,芦花古楼!$G:$L,MATCH(B274&amp;C274,芦花古楼!$A:$A,0),FALSE)</f>
        <v>战斗夏玲</v>
      </c>
      <c r="F274" s="58">
        <f>INDEX(芦花古楼!D:D,MATCH(芦花古楼怪物!B274&amp;芦花古楼怪物!C274,芦花古楼!A:A,0))</f>
        <v>46</v>
      </c>
      <c r="G274" s="58">
        <f>INDEX(怪物基础属性模板!B:B,MATCH(芦花古楼怪物!$F274,怪物基础属性模板!$A:$A,0))*IFERROR(INDEX(怪物属性参数!R:R,MATCH(芦花古楼怪物!E274,怪物属性参数!Q:Q,0)),1)</f>
        <v>1026</v>
      </c>
      <c r="H274" s="58">
        <f>INDEX(怪物基础属性模板!C:C,MATCH(芦花古楼怪物!$F274,怪物基础属性模板!$A:$A,0))*IFERROR(INDEX(怪物属性参数!R:R,MATCH(芦花古楼怪物!E274,怪物属性参数!R:R,0)),1)</f>
        <v>461</v>
      </c>
      <c r="I274" s="58">
        <f>INDEX(怪物基础属性模板!D:D,MATCH(芦花古楼怪物!$F274,怪物基础属性模板!$A:$A,0))*IFERROR(INDEX(怪物属性参数!R:R,MATCH(芦花古楼怪物!E274,怪物属性参数!S:S,0)),1)</f>
        <v>5630</v>
      </c>
      <c r="J274" s="58">
        <v>0</v>
      </c>
      <c r="K274" s="58">
        <v>0</v>
      </c>
      <c r="L274" s="58">
        <v>0</v>
      </c>
      <c r="M274" s="58">
        <v>0</v>
      </c>
      <c r="N274" s="58">
        <v>300</v>
      </c>
      <c r="O274" s="58">
        <v>0</v>
      </c>
      <c r="P274" s="58">
        <v>0</v>
      </c>
      <c r="Q274" s="58" t="str">
        <f>IFERROR(INDEX(怪物属性参数!AD:AD,MATCH(芦花古楼怪物!E274,怪物属性参数!Q:Q,0)),"1303015")</f>
        <v>1301003#1302003</v>
      </c>
      <c r="R274" s="15"/>
      <c r="S274" s="58">
        <f t="shared" si="17"/>
        <v>20272</v>
      </c>
      <c r="T274" s="58">
        <f>IFERROR(INDEX(怪物属性参数!AA:AA,MATCH(芦花古楼怪物!E274,怪物属性参数!Q:Q,0)),"")</f>
        <v>0</v>
      </c>
      <c r="U274" s="58">
        <f>IFERROR(INDEX(怪物属性参数!AB:AB,MATCH(芦花古楼怪物!E274,怪物属性参数!Q:Q,0)),"999")</f>
        <v>999</v>
      </c>
      <c r="V274" s="58">
        <f>IFERROR(INDEX(怪物属性参数!AC:AC,MATCH(芦花古楼怪物!E274,怪物属性参数!Q:Q,0)),"")</f>
        <v>0</v>
      </c>
      <c r="W274" s="58" t="str">
        <f t="shared" si="18"/>
        <v>战斗夏玲</v>
      </c>
    </row>
    <row r="275" spans="1:23" ht="16.5" x14ac:dyDescent="0.2">
      <c r="A275" s="58">
        <f t="shared" si="19"/>
        <v>20272</v>
      </c>
      <c r="B275" s="58">
        <v>2</v>
      </c>
      <c r="C275" s="58">
        <f t="shared" si="16"/>
        <v>16</v>
      </c>
      <c r="D275" s="58" t="s">
        <v>36</v>
      </c>
      <c r="E275" s="58" t="str">
        <f>HLOOKUP(D275,芦花古楼!$G:$L,MATCH(B275&amp;C275,芦花古楼!$A:$A,0),FALSE)</f>
        <v>李轩辕</v>
      </c>
      <c r="F275" s="58">
        <f>INDEX(芦花古楼!D:D,MATCH(芦花古楼怪物!B275&amp;芦花古楼怪物!C275,芦花古楼!A:A,0))</f>
        <v>46</v>
      </c>
      <c r="G275" s="58">
        <f>INDEX(怪物基础属性模板!B:B,MATCH(芦花古楼怪物!$F275,怪物基础属性模板!$A:$A,0))*IFERROR(INDEX(怪物属性参数!R:R,MATCH(芦花古楼怪物!E275,怪物属性参数!Q:Q,0)),1)</f>
        <v>1026</v>
      </c>
      <c r="H275" s="58">
        <f>INDEX(怪物基础属性模板!C:C,MATCH(芦花古楼怪物!$F275,怪物基础属性模板!$A:$A,0))*IFERROR(INDEX(怪物属性参数!R:R,MATCH(芦花古楼怪物!E275,怪物属性参数!R:R,0)),1)</f>
        <v>461</v>
      </c>
      <c r="I275" s="58">
        <f>INDEX(怪物基础属性模板!D:D,MATCH(芦花古楼怪物!$F275,怪物基础属性模板!$A:$A,0))*IFERROR(INDEX(怪物属性参数!R:R,MATCH(芦花古楼怪物!E275,怪物属性参数!S:S,0)),1)</f>
        <v>5630</v>
      </c>
      <c r="J275" s="58">
        <v>0</v>
      </c>
      <c r="K275" s="58">
        <v>0</v>
      </c>
      <c r="L275" s="58">
        <v>0</v>
      </c>
      <c r="M275" s="58">
        <v>0</v>
      </c>
      <c r="N275" s="58">
        <v>300</v>
      </c>
      <c r="O275" s="58">
        <v>0</v>
      </c>
      <c r="P275" s="58">
        <v>0</v>
      </c>
      <c r="Q275" s="58">
        <f>IFERROR(INDEX(怪物属性参数!AD:AD,MATCH(芦花古楼怪物!E275,怪物属性参数!Q:Q,0)),"1303015")</f>
        <v>1303005</v>
      </c>
      <c r="R275" s="15"/>
      <c r="S275" s="58" t="str">
        <f t="shared" si="17"/>
        <v>0</v>
      </c>
      <c r="T275" s="58">
        <f>IFERROR(INDEX(怪物属性参数!AA:AA,MATCH(芦花古楼怪物!E275,怪物属性参数!Q:Q,0)),"")</f>
        <v>2</v>
      </c>
      <c r="U275" s="58">
        <f>IFERROR(INDEX(怪物属性参数!AB:AB,MATCH(芦花古楼怪物!E275,怪物属性参数!Q:Q,0)),"999")</f>
        <v>999</v>
      </c>
      <c r="V275" s="58">
        <f>IFERROR(INDEX(怪物属性参数!AC:AC,MATCH(芦花古楼怪物!E275,怪物属性参数!Q:Q,0)),"")</f>
        <v>3</v>
      </c>
      <c r="W275" s="58" t="str">
        <f t="shared" si="18"/>
        <v>李轩辕</v>
      </c>
    </row>
    <row r="276" spans="1:23" ht="16.5" x14ac:dyDescent="0.2">
      <c r="A276" s="58">
        <f t="shared" si="19"/>
        <v>20273</v>
      </c>
      <c r="B276" s="58">
        <v>2</v>
      </c>
      <c r="C276" s="58">
        <f t="shared" si="16"/>
        <v>16</v>
      </c>
      <c r="D276" s="58" t="s">
        <v>40</v>
      </c>
      <c r="E276" s="58" t="str">
        <f>HLOOKUP(D276,芦花古楼!$G:$L,MATCH(B276&amp;C276,芦花古楼!$A:$A,0),FALSE)</f>
        <v>阎巧巧</v>
      </c>
      <c r="F276" s="58">
        <f>INDEX(芦花古楼!D:D,MATCH(芦花古楼怪物!B276&amp;芦花古楼怪物!C276,芦花古楼!A:A,0))</f>
        <v>46</v>
      </c>
      <c r="G276" s="58">
        <f>INDEX(怪物基础属性模板!B:B,MATCH(芦花古楼怪物!$F276,怪物基础属性模板!$A:$A,0))*IFERROR(INDEX(怪物属性参数!R:R,MATCH(芦花古楼怪物!E276,怪物属性参数!Q:Q,0)),1)</f>
        <v>1026</v>
      </c>
      <c r="H276" s="58">
        <f>INDEX(怪物基础属性模板!C:C,MATCH(芦花古楼怪物!$F276,怪物基础属性模板!$A:$A,0))*IFERROR(INDEX(怪物属性参数!R:R,MATCH(芦花古楼怪物!E276,怪物属性参数!R:R,0)),1)</f>
        <v>461</v>
      </c>
      <c r="I276" s="58">
        <f>INDEX(怪物基础属性模板!D:D,MATCH(芦花古楼怪物!$F276,怪物基础属性模板!$A:$A,0))*IFERROR(INDEX(怪物属性参数!R:R,MATCH(芦花古楼怪物!E276,怪物属性参数!S:S,0)),1)</f>
        <v>5630</v>
      </c>
      <c r="J276" s="58">
        <v>0</v>
      </c>
      <c r="K276" s="58">
        <v>0</v>
      </c>
      <c r="L276" s="58">
        <v>0</v>
      </c>
      <c r="M276" s="58">
        <v>0</v>
      </c>
      <c r="N276" s="58">
        <v>300</v>
      </c>
      <c r="O276" s="58">
        <v>0</v>
      </c>
      <c r="P276" s="58">
        <v>0</v>
      </c>
      <c r="Q276" s="58" t="str">
        <f>IFERROR(INDEX(怪物属性参数!AD:AD,MATCH(芦花古楼怪物!E276,怪物属性参数!Q:Q,0)),"1303015")</f>
        <v>1301015#1302015</v>
      </c>
      <c r="R276" s="15"/>
      <c r="S276" s="58">
        <f t="shared" si="17"/>
        <v>20274</v>
      </c>
      <c r="T276" s="58">
        <f>IFERROR(INDEX(怪物属性参数!AA:AA,MATCH(芦花古楼怪物!E276,怪物属性参数!Q:Q,0)),"")</f>
        <v>0</v>
      </c>
      <c r="U276" s="58">
        <f>IFERROR(INDEX(怪物属性参数!AB:AB,MATCH(芦花古楼怪物!E276,怪物属性参数!Q:Q,0)),"999")</f>
        <v>999</v>
      </c>
      <c r="V276" s="58">
        <f>IFERROR(INDEX(怪物属性参数!AC:AC,MATCH(芦花古楼怪物!E276,怪物属性参数!Q:Q,0)),"")</f>
        <v>0</v>
      </c>
      <c r="W276" s="58" t="str">
        <f t="shared" si="18"/>
        <v>阎巧巧</v>
      </c>
    </row>
    <row r="277" spans="1:23" ht="16.5" x14ac:dyDescent="0.2">
      <c r="A277" s="58">
        <f t="shared" si="19"/>
        <v>20274</v>
      </c>
      <c r="B277" s="58">
        <v>2</v>
      </c>
      <c r="C277" s="58">
        <f t="shared" si="16"/>
        <v>16</v>
      </c>
      <c r="D277" s="58" t="s">
        <v>37</v>
      </c>
      <c r="E277" s="58" t="str">
        <f>HLOOKUP(D277,芦花古楼!$G:$L,MATCH(B277&amp;C277,芦花古楼!$A:$A,0),FALSE)</f>
        <v>烈风螳螂</v>
      </c>
      <c r="F277" s="58">
        <f>INDEX(芦花古楼!D:D,MATCH(芦花古楼怪物!B277&amp;芦花古楼怪物!C277,芦花古楼!A:A,0))</f>
        <v>46</v>
      </c>
      <c r="G277" s="58">
        <f>INDEX(怪物基础属性模板!B:B,MATCH(芦花古楼怪物!$F277,怪物基础属性模板!$A:$A,0))*IFERROR(INDEX(怪物属性参数!R:R,MATCH(芦花古楼怪物!E277,怪物属性参数!Q:Q,0)),1)</f>
        <v>1026</v>
      </c>
      <c r="H277" s="58">
        <f>INDEX(怪物基础属性模板!C:C,MATCH(芦花古楼怪物!$F277,怪物基础属性模板!$A:$A,0))*IFERROR(INDEX(怪物属性参数!R:R,MATCH(芦花古楼怪物!E277,怪物属性参数!R:R,0)),1)</f>
        <v>461</v>
      </c>
      <c r="I277" s="58">
        <f>INDEX(怪物基础属性模板!D:D,MATCH(芦花古楼怪物!$F277,怪物基础属性模板!$A:$A,0))*IFERROR(INDEX(怪物属性参数!R:R,MATCH(芦花古楼怪物!E277,怪物属性参数!S:S,0)),1)</f>
        <v>5630</v>
      </c>
      <c r="J277" s="58">
        <v>0</v>
      </c>
      <c r="K277" s="58">
        <v>0</v>
      </c>
      <c r="L277" s="58">
        <v>0</v>
      </c>
      <c r="M277" s="58">
        <v>0</v>
      </c>
      <c r="N277" s="58">
        <v>300</v>
      </c>
      <c r="O277" s="58">
        <v>0</v>
      </c>
      <c r="P277" s="58">
        <v>0</v>
      </c>
      <c r="Q277" s="58">
        <f>IFERROR(INDEX(怪物属性参数!AD:AD,MATCH(芦花古楼怪物!E277,怪物属性参数!Q:Q,0)),"1303015")</f>
        <v>1303021</v>
      </c>
      <c r="R277" s="15"/>
      <c r="S277" s="58" t="str">
        <f t="shared" si="17"/>
        <v>0</v>
      </c>
      <c r="T277" s="58">
        <f>IFERROR(INDEX(怪物属性参数!AA:AA,MATCH(芦花古楼怪物!E277,怪物属性参数!Q:Q,0)),"")</f>
        <v>6</v>
      </c>
      <c r="U277" s="58">
        <f>IFERROR(INDEX(怪物属性参数!AB:AB,MATCH(芦花古楼怪物!E277,怪物属性参数!Q:Q,0)),"999")</f>
        <v>999</v>
      </c>
      <c r="V277" s="58">
        <f>IFERROR(INDEX(怪物属性参数!AC:AC,MATCH(芦花古楼怪物!E277,怪物属性参数!Q:Q,0)),"")</f>
        <v>2</v>
      </c>
      <c r="W277" s="58" t="str">
        <f t="shared" si="18"/>
        <v>烈风螳螂</v>
      </c>
    </row>
    <row r="278" spans="1:23" ht="16.5" x14ac:dyDescent="0.2">
      <c r="A278" s="58">
        <f t="shared" si="19"/>
        <v>20275</v>
      </c>
      <c r="B278" s="58">
        <v>2</v>
      </c>
      <c r="C278" s="58">
        <f t="shared" si="16"/>
        <v>16</v>
      </c>
      <c r="D278" s="58" t="s">
        <v>41</v>
      </c>
      <c r="E278" s="58" t="str">
        <f>HLOOKUP(D278,芦花古楼!$G:$L,MATCH(B278&amp;C278,芦花古楼!$A:$A,0),FALSE)</f>
        <v>战斗曹焱兵</v>
      </c>
      <c r="F278" s="58">
        <f>INDEX(芦花古楼!D:D,MATCH(芦花古楼怪物!B278&amp;芦花古楼怪物!C278,芦花古楼!A:A,0))</f>
        <v>46</v>
      </c>
      <c r="G278" s="58">
        <f>INDEX(怪物基础属性模板!B:B,MATCH(芦花古楼怪物!$F278,怪物基础属性模板!$A:$A,0))*IFERROR(INDEX(怪物属性参数!R:R,MATCH(芦花古楼怪物!E278,怪物属性参数!Q:Q,0)),1)</f>
        <v>1026</v>
      </c>
      <c r="H278" s="58">
        <f>INDEX(怪物基础属性模板!C:C,MATCH(芦花古楼怪物!$F278,怪物基础属性模板!$A:$A,0))*IFERROR(INDEX(怪物属性参数!R:R,MATCH(芦花古楼怪物!E278,怪物属性参数!R:R,0)),1)</f>
        <v>461</v>
      </c>
      <c r="I278" s="58">
        <f>INDEX(怪物基础属性模板!D:D,MATCH(芦花古楼怪物!$F278,怪物基础属性模板!$A:$A,0))*IFERROR(INDEX(怪物属性参数!R:R,MATCH(芦花古楼怪物!E278,怪物属性参数!S:S,0)),1)</f>
        <v>5630</v>
      </c>
      <c r="J278" s="58">
        <v>0</v>
      </c>
      <c r="K278" s="58">
        <v>0</v>
      </c>
      <c r="L278" s="58">
        <v>0</v>
      </c>
      <c r="M278" s="58">
        <v>0</v>
      </c>
      <c r="N278" s="58">
        <v>300</v>
      </c>
      <c r="O278" s="58">
        <v>0</v>
      </c>
      <c r="P278" s="58">
        <v>0</v>
      </c>
      <c r="Q278" s="58" t="str">
        <f>IFERROR(INDEX(怪物属性参数!AD:AD,MATCH(芦花古楼怪物!E278,怪物属性参数!Q:Q,0)),"1303015")</f>
        <v>1301007#1302007</v>
      </c>
      <c r="R278" s="15"/>
      <c r="S278" s="58">
        <f t="shared" si="17"/>
        <v>20276</v>
      </c>
      <c r="T278" s="58">
        <f>IFERROR(INDEX(怪物属性参数!AA:AA,MATCH(芦花古楼怪物!E278,怪物属性参数!Q:Q,0)),"")</f>
        <v>0</v>
      </c>
      <c r="U278" s="58">
        <f>IFERROR(INDEX(怪物属性参数!AB:AB,MATCH(芦花古楼怪物!E278,怪物属性参数!Q:Q,0)),"999")</f>
        <v>999</v>
      </c>
      <c r="V278" s="58">
        <f>IFERROR(INDEX(怪物属性参数!AC:AC,MATCH(芦花古楼怪物!E278,怪物属性参数!Q:Q,0)),"")</f>
        <v>0</v>
      </c>
      <c r="W278" s="58" t="str">
        <f t="shared" si="18"/>
        <v>战斗曹焱兵</v>
      </c>
    </row>
    <row r="279" spans="1:23" ht="16.5" x14ac:dyDescent="0.2">
      <c r="A279" s="58">
        <f t="shared" si="19"/>
        <v>20276</v>
      </c>
      <c r="B279" s="58">
        <v>2</v>
      </c>
      <c r="C279" s="58">
        <f t="shared" si="16"/>
        <v>16</v>
      </c>
      <c r="D279" s="58" t="s">
        <v>38</v>
      </c>
      <c r="E279" s="58" t="str">
        <f>HLOOKUP(D279,芦花古楼!$G:$L,MATCH(B279&amp;C279,芦花古楼!$A:$A,0),FALSE)</f>
        <v>典韦</v>
      </c>
      <c r="F279" s="58">
        <f>INDEX(芦花古楼!D:D,MATCH(芦花古楼怪物!B279&amp;芦花古楼怪物!C279,芦花古楼!A:A,0))</f>
        <v>46</v>
      </c>
      <c r="G279" s="58">
        <f>INDEX(怪物基础属性模板!B:B,MATCH(芦花古楼怪物!$F279,怪物基础属性模板!$A:$A,0))*IFERROR(INDEX(怪物属性参数!R:R,MATCH(芦花古楼怪物!E279,怪物属性参数!Q:Q,0)),1)</f>
        <v>1026</v>
      </c>
      <c r="H279" s="58">
        <f>INDEX(怪物基础属性模板!C:C,MATCH(芦花古楼怪物!$F279,怪物基础属性模板!$A:$A,0))*IFERROR(INDEX(怪物属性参数!R:R,MATCH(芦花古楼怪物!E279,怪物属性参数!R:R,0)),1)</f>
        <v>461</v>
      </c>
      <c r="I279" s="58">
        <f>INDEX(怪物基础属性模板!D:D,MATCH(芦花古楼怪物!$F279,怪物基础属性模板!$A:$A,0))*IFERROR(INDEX(怪物属性参数!R:R,MATCH(芦花古楼怪物!E279,怪物属性参数!S:S,0)),1)</f>
        <v>5630</v>
      </c>
      <c r="J279" s="58">
        <v>0</v>
      </c>
      <c r="K279" s="58">
        <v>0</v>
      </c>
      <c r="L279" s="58">
        <v>0</v>
      </c>
      <c r="M279" s="58">
        <v>0</v>
      </c>
      <c r="N279" s="58">
        <v>300</v>
      </c>
      <c r="O279" s="58">
        <v>0</v>
      </c>
      <c r="P279" s="58">
        <v>0</v>
      </c>
      <c r="Q279" s="58">
        <f>IFERROR(INDEX(怪物属性参数!AD:AD,MATCH(芦花古楼怪物!E279,怪物属性参数!Q:Q,0)),"1303015")</f>
        <v>1303003</v>
      </c>
      <c r="R279" s="15"/>
      <c r="S279" s="58" t="str">
        <f t="shared" si="17"/>
        <v>0</v>
      </c>
      <c r="T279" s="58">
        <f>IFERROR(INDEX(怪物属性参数!AA:AA,MATCH(芦花古楼怪物!E279,怪物属性参数!Q:Q,0)),"")</f>
        <v>4</v>
      </c>
      <c r="U279" s="58">
        <f>IFERROR(INDEX(怪物属性参数!AB:AB,MATCH(芦花古楼怪物!E279,怪物属性参数!Q:Q,0)),"999")</f>
        <v>999</v>
      </c>
      <c r="V279" s="58">
        <f>IFERROR(INDEX(怪物属性参数!AC:AC,MATCH(芦花古楼怪物!E279,怪物属性参数!Q:Q,0)),"")</f>
        <v>2</v>
      </c>
      <c r="W279" s="58" t="str">
        <f t="shared" si="18"/>
        <v>典韦</v>
      </c>
    </row>
    <row r="280" spans="1:23" ht="16.5" x14ac:dyDescent="0.2">
      <c r="A280" s="58">
        <f t="shared" si="19"/>
        <v>20277</v>
      </c>
      <c r="B280" s="58">
        <v>2</v>
      </c>
      <c r="C280" s="58">
        <f t="shared" si="16"/>
        <v>17</v>
      </c>
      <c r="D280" s="58" t="s">
        <v>39</v>
      </c>
      <c r="E280" s="58" t="str">
        <f>HLOOKUP(D280,芦花古楼!$G:$L,MATCH(B280&amp;C280,芦花古楼!$A:$A,0),FALSE)</f>
        <v>盖文</v>
      </c>
      <c r="F280" s="58">
        <f>INDEX(芦花古楼!D:D,MATCH(芦花古楼怪物!B280&amp;芦花古楼怪物!C280,芦花古楼!A:A,0))</f>
        <v>47</v>
      </c>
      <c r="G280" s="58">
        <f>INDEX(怪物基础属性模板!B:B,MATCH(芦花古楼怪物!$F280,怪物基础属性模板!$A:$A,0))*IFERROR(INDEX(怪物属性参数!R:R,MATCH(芦花古楼怪物!E280,怪物属性参数!Q:Q,0)),1)</f>
        <v>1050</v>
      </c>
      <c r="H280" s="58">
        <f>INDEX(怪物基础属性模板!C:C,MATCH(芦花古楼怪物!$F280,怪物基础属性模板!$A:$A,0))*IFERROR(INDEX(怪物属性参数!R:R,MATCH(芦花古楼怪物!E280,怪物属性参数!R:R,0)),1)</f>
        <v>473</v>
      </c>
      <c r="I280" s="58">
        <f>INDEX(怪物基础属性模板!D:D,MATCH(芦花古楼怪物!$F280,怪物基础属性模板!$A:$A,0))*IFERROR(INDEX(怪物属性参数!R:R,MATCH(芦花古楼怪物!E280,怪物属性参数!S:S,0)),1)</f>
        <v>5750</v>
      </c>
      <c r="J280" s="58">
        <v>0</v>
      </c>
      <c r="K280" s="58">
        <v>0</v>
      </c>
      <c r="L280" s="58">
        <v>0</v>
      </c>
      <c r="M280" s="58">
        <v>0</v>
      </c>
      <c r="N280" s="58">
        <v>300</v>
      </c>
      <c r="O280" s="58">
        <v>0</v>
      </c>
      <c r="P280" s="58">
        <v>0</v>
      </c>
      <c r="Q280" s="58" t="str">
        <f>IFERROR(INDEX(怪物属性参数!AD:AD,MATCH(芦花古楼怪物!E280,怪物属性参数!Q:Q,0)),"1303015")</f>
        <v>1301010#1302010</v>
      </c>
      <c r="R280" s="15"/>
      <c r="S280" s="58">
        <f t="shared" si="17"/>
        <v>20278</v>
      </c>
      <c r="T280" s="58">
        <f>IFERROR(INDEX(怪物属性参数!AA:AA,MATCH(芦花古楼怪物!E280,怪物属性参数!Q:Q,0)),"")</f>
        <v>0</v>
      </c>
      <c r="U280" s="58">
        <f>IFERROR(INDEX(怪物属性参数!AB:AB,MATCH(芦花古楼怪物!E280,怪物属性参数!Q:Q,0)),"999")</f>
        <v>999</v>
      </c>
      <c r="V280" s="58">
        <f>IFERROR(INDEX(怪物属性参数!AC:AC,MATCH(芦花古楼怪物!E280,怪物属性参数!Q:Q,0)),"")</f>
        <v>0</v>
      </c>
      <c r="W280" s="58" t="str">
        <f t="shared" si="18"/>
        <v>盖文</v>
      </c>
    </row>
    <row r="281" spans="1:23" ht="16.5" x14ac:dyDescent="0.2">
      <c r="A281" s="58">
        <f t="shared" si="19"/>
        <v>20278</v>
      </c>
      <c r="B281" s="58">
        <v>2</v>
      </c>
      <c r="C281" s="58">
        <f t="shared" si="16"/>
        <v>17</v>
      </c>
      <c r="D281" s="58" t="s">
        <v>36</v>
      </c>
      <c r="E281" s="58" t="str">
        <f>HLOOKUP(D281,芦花古楼!$G:$L,MATCH(B281&amp;C281,芦花古楼!$A:$A,0),FALSE)</f>
        <v>西方龙</v>
      </c>
      <c r="F281" s="58">
        <f>INDEX(芦花古楼!D:D,MATCH(芦花古楼怪物!B281&amp;芦花古楼怪物!C281,芦花古楼!A:A,0))</f>
        <v>47</v>
      </c>
      <c r="G281" s="58">
        <f>INDEX(怪物基础属性模板!B:B,MATCH(芦花古楼怪物!$F281,怪物基础属性模板!$A:$A,0))*IFERROR(INDEX(怪物属性参数!R:R,MATCH(芦花古楼怪物!E281,怪物属性参数!Q:Q,0)),1)</f>
        <v>1050</v>
      </c>
      <c r="H281" s="58">
        <f>INDEX(怪物基础属性模板!C:C,MATCH(芦花古楼怪物!$F281,怪物基础属性模板!$A:$A,0))*IFERROR(INDEX(怪物属性参数!R:R,MATCH(芦花古楼怪物!E281,怪物属性参数!R:R,0)),1)</f>
        <v>473</v>
      </c>
      <c r="I281" s="58">
        <f>INDEX(怪物基础属性模板!D:D,MATCH(芦花古楼怪物!$F281,怪物基础属性模板!$A:$A,0))*IFERROR(INDEX(怪物属性参数!R:R,MATCH(芦花古楼怪物!E281,怪物属性参数!S:S,0)),1)</f>
        <v>5750</v>
      </c>
      <c r="J281" s="58">
        <v>0</v>
      </c>
      <c r="K281" s="58">
        <v>0</v>
      </c>
      <c r="L281" s="58">
        <v>0</v>
      </c>
      <c r="M281" s="58">
        <v>0</v>
      </c>
      <c r="N281" s="58">
        <v>300</v>
      </c>
      <c r="O281" s="58">
        <v>0</v>
      </c>
      <c r="P281" s="58">
        <v>0</v>
      </c>
      <c r="Q281" s="58">
        <f>IFERROR(INDEX(怪物属性参数!AD:AD,MATCH(芦花古楼怪物!E281,怪物属性参数!Q:Q,0)),"1303015")</f>
        <v>1303016</v>
      </c>
      <c r="R281" s="15"/>
      <c r="S281" s="58" t="str">
        <f t="shared" si="17"/>
        <v>0</v>
      </c>
      <c r="T281" s="58">
        <f>IFERROR(INDEX(怪物属性参数!AA:AA,MATCH(芦花古楼怪物!E281,怪物属性参数!Q:Q,0)),"")</f>
        <v>4</v>
      </c>
      <c r="U281" s="58">
        <f>IFERROR(INDEX(怪物属性参数!AB:AB,MATCH(芦花古楼怪物!E281,怪物属性参数!Q:Q,0)),"999")</f>
        <v>999</v>
      </c>
      <c r="V281" s="58">
        <f>IFERROR(INDEX(怪物属性参数!AC:AC,MATCH(芦花古楼怪物!E281,怪物属性参数!Q:Q,0)),"")</f>
        <v>2</v>
      </c>
      <c r="W281" s="58" t="str">
        <f t="shared" si="18"/>
        <v>西方龙</v>
      </c>
    </row>
    <row r="282" spans="1:23" ht="16.5" x14ac:dyDescent="0.2">
      <c r="A282" s="58">
        <f t="shared" si="19"/>
        <v>20279</v>
      </c>
      <c r="B282" s="58">
        <v>2</v>
      </c>
      <c r="C282" s="58">
        <f t="shared" si="16"/>
        <v>17</v>
      </c>
      <c r="D282" s="58" t="s">
        <v>40</v>
      </c>
      <c r="E282" s="58" t="str">
        <f>HLOOKUP(D282,芦花古楼!$G:$L,MATCH(B282&amp;C282,芦花古楼!$A:$A,0),FALSE)</f>
        <v>刘羽禅</v>
      </c>
      <c r="F282" s="58">
        <f>INDEX(芦花古楼!D:D,MATCH(芦花古楼怪物!B282&amp;芦花古楼怪物!C282,芦花古楼!A:A,0))</f>
        <v>47</v>
      </c>
      <c r="G282" s="58">
        <f>INDEX(怪物基础属性模板!B:B,MATCH(芦花古楼怪物!$F282,怪物基础属性模板!$A:$A,0))*IFERROR(INDEX(怪物属性参数!R:R,MATCH(芦花古楼怪物!E282,怪物属性参数!Q:Q,0)),1)</f>
        <v>1050</v>
      </c>
      <c r="H282" s="58">
        <f>INDEX(怪物基础属性模板!C:C,MATCH(芦花古楼怪物!$F282,怪物基础属性模板!$A:$A,0))*IFERROR(INDEX(怪物属性参数!R:R,MATCH(芦花古楼怪物!E282,怪物属性参数!R:R,0)),1)</f>
        <v>473</v>
      </c>
      <c r="I282" s="58">
        <f>INDEX(怪物基础属性模板!D:D,MATCH(芦花古楼怪物!$F282,怪物基础属性模板!$A:$A,0))*IFERROR(INDEX(怪物属性参数!R:R,MATCH(芦花古楼怪物!E282,怪物属性参数!S:S,0)),1)</f>
        <v>5750</v>
      </c>
      <c r="J282" s="58">
        <v>0</v>
      </c>
      <c r="K282" s="58">
        <v>0</v>
      </c>
      <c r="L282" s="58">
        <v>0</v>
      </c>
      <c r="M282" s="58">
        <v>0</v>
      </c>
      <c r="N282" s="58">
        <v>300</v>
      </c>
      <c r="O282" s="58">
        <v>0</v>
      </c>
      <c r="P282" s="58">
        <v>0</v>
      </c>
      <c r="Q282" s="58" t="str">
        <f>IFERROR(INDEX(怪物属性参数!AD:AD,MATCH(芦花古楼怪物!E282,怪物属性参数!Q:Q,0)),"1303015")</f>
        <v>1301005#1302005</v>
      </c>
      <c r="R282" s="15"/>
      <c r="S282" s="58">
        <f t="shared" si="17"/>
        <v>20280</v>
      </c>
      <c r="T282" s="58">
        <f>IFERROR(INDEX(怪物属性参数!AA:AA,MATCH(芦花古楼怪物!E282,怪物属性参数!Q:Q,0)),"")</f>
        <v>0</v>
      </c>
      <c r="U282" s="58">
        <f>IFERROR(INDEX(怪物属性参数!AB:AB,MATCH(芦花古楼怪物!E282,怪物属性参数!Q:Q,0)),"999")</f>
        <v>999</v>
      </c>
      <c r="V282" s="58">
        <f>IFERROR(INDEX(怪物属性参数!AC:AC,MATCH(芦花古楼怪物!E282,怪物属性参数!Q:Q,0)),"")</f>
        <v>0</v>
      </c>
      <c r="W282" s="58" t="str">
        <f t="shared" si="18"/>
        <v>刘羽禅</v>
      </c>
    </row>
    <row r="283" spans="1:23" ht="16.5" x14ac:dyDescent="0.2">
      <c r="A283" s="58">
        <f t="shared" si="19"/>
        <v>20280</v>
      </c>
      <c r="B283" s="58">
        <v>2</v>
      </c>
      <c r="C283" s="58">
        <f t="shared" si="16"/>
        <v>17</v>
      </c>
      <c r="D283" s="58" t="s">
        <v>37</v>
      </c>
      <c r="E283" s="58" t="str">
        <f>HLOOKUP(D283,芦花古楼!$G:$L,MATCH(B283&amp;C283,芦花古楼!$A:$A,0),FALSE)</f>
        <v>张飞</v>
      </c>
      <c r="F283" s="58">
        <f>INDEX(芦花古楼!D:D,MATCH(芦花古楼怪物!B283&amp;芦花古楼怪物!C283,芦花古楼!A:A,0))</f>
        <v>47</v>
      </c>
      <c r="G283" s="58">
        <f>INDEX(怪物基础属性模板!B:B,MATCH(芦花古楼怪物!$F283,怪物基础属性模板!$A:$A,0))*IFERROR(INDEX(怪物属性参数!R:R,MATCH(芦花古楼怪物!E283,怪物属性参数!Q:Q,0)),1)</f>
        <v>1050</v>
      </c>
      <c r="H283" s="58">
        <f>INDEX(怪物基础属性模板!C:C,MATCH(芦花古楼怪物!$F283,怪物基础属性模板!$A:$A,0))*IFERROR(INDEX(怪物属性参数!R:R,MATCH(芦花古楼怪物!E283,怪物属性参数!R:R,0)),1)</f>
        <v>473</v>
      </c>
      <c r="I283" s="58">
        <f>INDEX(怪物基础属性模板!D:D,MATCH(芦花古楼怪物!$F283,怪物基础属性模板!$A:$A,0))*IFERROR(INDEX(怪物属性参数!R:R,MATCH(芦花古楼怪物!E283,怪物属性参数!S:S,0)),1)</f>
        <v>5750</v>
      </c>
      <c r="J283" s="58">
        <v>0</v>
      </c>
      <c r="K283" s="58">
        <v>0</v>
      </c>
      <c r="L283" s="58">
        <v>0</v>
      </c>
      <c r="M283" s="58">
        <v>0</v>
      </c>
      <c r="N283" s="58">
        <v>300</v>
      </c>
      <c r="O283" s="58">
        <v>0</v>
      </c>
      <c r="P283" s="58">
        <v>0</v>
      </c>
      <c r="Q283" s="58">
        <f>IFERROR(INDEX(怪物属性参数!AD:AD,MATCH(芦花古楼怪物!E283,怪物属性参数!Q:Q,0)),"1303015")</f>
        <v>1303011</v>
      </c>
      <c r="R283" s="15"/>
      <c r="S283" s="58" t="str">
        <f t="shared" si="17"/>
        <v>0</v>
      </c>
      <c r="T283" s="58">
        <f>IFERROR(INDEX(怪物属性参数!AA:AA,MATCH(芦花古楼怪物!E283,怪物属性参数!Q:Q,0)),"")</f>
        <v>4</v>
      </c>
      <c r="U283" s="58">
        <f>IFERROR(INDEX(怪物属性参数!AB:AB,MATCH(芦花古楼怪物!E283,怪物属性参数!Q:Q,0)),"999")</f>
        <v>999</v>
      </c>
      <c r="V283" s="58">
        <f>IFERROR(INDEX(怪物属性参数!AC:AC,MATCH(芦花古楼怪物!E283,怪物属性参数!Q:Q,0)),"")</f>
        <v>2</v>
      </c>
      <c r="W283" s="58" t="str">
        <f t="shared" si="18"/>
        <v>张飞</v>
      </c>
    </row>
    <row r="284" spans="1:23" ht="16.5" x14ac:dyDescent="0.2">
      <c r="A284" s="58">
        <f t="shared" si="19"/>
        <v>20281</v>
      </c>
      <c r="B284" s="58">
        <v>2</v>
      </c>
      <c r="C284" s="58">
        <f t="shared" si="16"/>
        <v>17</v>
      </c>
      <c r="D284" s="58" t="s">
        <v>41</v>
      </c>
      <c r="E284" s="58" t="str">
        <f>HLOOKUP(D284,芦花古楼!$G:$L,MATCH(B284&amp;C284,芦花古楼!$A:$A,0),FALSE)</f>
        <v>常服曹焱兵</v>
      </c>
      <c r="F284" s="58">
        <f>INDEX(芦花古楼!D:D,MATCH(芦花古楼怪物!B284&amp;芦花古楼怪物!C284,芦花古楼!A:A,0))</f>
        <v>47</v>
      </c>
      <c r="G284" s="58">
        <f>INDEX(怪物基础属性模板!B:B,MATCH(芦花古楼怪物!$F284,怪物基础属性模板!$A:$A,0))*IFERROR(INDEX(怪物属性参数!R:R,MATCH(芦花古楼怪物!E284,怪物属性参数!Q:Q,0)),1)</f>
        <v>1050</v>
      </c>
      <c r="H284" s="58">
        <f>INDEX(怪物基础属性模板!C:C,MATCH(芦花古楼怪物!$F284,怪物基础属性模板!$A:$A,0))*IFERROR(INDEX(怪物属性参数!R:R,MATCH(芦花古楼怪物!E284,怪物属性参数!R:R,0)),1)</f>
        <v>473</v>
      </c>
      <c r="I284" s="58">
        <f>INDEX(怪物基础属性模板!D:D,MATCH(芦花古楼怪物!$F284,怪物基础属性模板!$A:$A,0))*IFERROR(INDEX(怪物属性参数!R:R,MATCH(芦花古楼怪物!E284,怪物属性参数!S:S,0)),1)</f>
        <v>5750</v>
      </c>
      <c r="J284" s="58">
        <v>0</v>
      </c>
      <c r="K284" s="58">
        <v>0</v>
      </c>
      <c r="L284" s="58">
        <v>0</v>
      </c>
      <c r="M284" s="58">
        <v>0</v>
      </c>
      <c r="N284" s="58">
        <v>300</v>
      </c>
      <c r="O284" s="58">
        <v>0</v>
      </c>
      <c r="P284" s="58">
        <v>0</v>
      </c>
      <c r="Q284" s="58" t="str">
        <f>IFERROR(INDEX(怪物属性参数!AD:AD,MATCH(芦花古楼怪物!E284,怪物属性参数!Q:Q,0)),"1303015")</f>
        <v>1301001#1302001</v>
      </c>
      <c r="R284" s="15"/>
      <c r="S284" s="58">
        <f t="shared" si="17"/>
        <v>20282</v>
      </c>
      <c r="T284" s="58">
        <f>IFERROR(INDEX(怪物属性参数!AA:AA,MATCH(芦花古楼怪物!E284,怪物属性参数!Q:Q,0)),"")</f>
        <v>0</v>
      </c>
      <c r="U284" s="58">
        <f>IFERROR(INDEX(怪物属性参数!AB:AB,MATCH(芦花古楼怪物!E284,怪物属性参数!Q:Q,0)),"999")</f>
        <v>999</v>
      </c>
      <c r="V284" s="58">
        <f>IFERROR(INDEX(怪物属性参数!AC:AC,MATCH(芦花古楼怪物!E284,怪物属性参数!Q:Q,0)),"")</f>
        <v>0</v>
      </c>
      <c r="W284" s="58" t="str">
        <f t="shared" si="18"/>
        <v>常服曹焱兵</v>
      </c>
    </row>
    <row r="285" spans="1:23" ht="16.5" x14ac:dyDescent="0.2">
      <c r="A285" s="58">
        <f t="shared" si="19"/>
        <v>20282</v>
      </c>
      <c r="B285" s="58">
        <v>2</v>
      </c>
      <c r="C285" s="58">
        <f t="shared" si="16"/>
        <v>17</v>
      </c>
      <c r="D285" s="58" t="s">
        <v>38</v>
      </c>
      <c r="E285" s="58" t="str">
        <f>HLOOKUP(D285,芦花古楼!$G:$L,MATCH(B285&amp;C285,芦花古楼!$A:$A,0),FALSE)</f>
        <v>许褚</v>
      </c>
      <c r="F285" s="58">
        <f>INDEX(芦花古楼!D:D,MATCH(芦花古楼怪物!B285&amp;芦花古楼怪物!C285,芦花古楼!A:A,0))</f>
        <v>47</v>
      </c>
      <c r="G285" s="58">
        <f>INDEX(怪物基础属性模板!B:B,MATCH(芦花古楼怪物!$F285,怪物基础属性模板!$A:$A,0))*IFERROR(INDEX(怪物属性参数!R:R,MATCH(芦花古楼怪物!E285,怪物属性参数!Q:Q,0)),1)</f>
        <v>1050</v>
      </c>
      <c r="H285" s="58">
        <f>INDEX(怪物基础属性模板!C:C,MATCH(芦花古楼怪物!$F285,怪物基础属性模板!$A:$A,0))*IFERROR(INDEX(怪物属性参数!R:R,MATCH(芦花古楼怪物!E285,怪物属性参数!R:R,0)),1)</f>
        <v>473</v>
      </c>
      <c r="I285" s="58">
        <f>INDEX(怪物基础属性模板!D:D,MATCH(芦花古楼怪物!$F285,怪物基础属性模板!$A:$A,0))*IFERROR(INDEX(怪物属性参数!R:R,MATCH(芦花古楼怪物!E285,怪物属性参数!S:S,0)),1)</f>
        <v>5750</v>
      </c>
      <c r="J285" s="58">
        <v>0</v>
      </c>
      <c r="K285" s="58">
        <v>0</v>
      </c>
      <c r="L285" s="58">
        <v>0</v>
      </c>
      <c r="M285" s="58">
        <v>0</v>
      </c>
      <c r="N285" s="58">
        <v>300</v>
      </c>
      <c r="O285" s="58">
        <v>0</v>
      </c>
      <c r="P285" s="58">
        <v>0</v>
      </c>
      <c r="Q285" s="58">
        <f>IFERROR(INDEX(怪物属性参数!AD:AD,MATCH(芦花古楼怪物!E285,怪物属性参数!Q:Q,0)),"1303015")</f>
        <v>1303002</v>
      </c>
      <c r="R285" s="15"/>
      <c r="S285" s="58" t="str">
        <f t="shared" si="17"/>
        <v>0</v>
      </c>
      <c r="T285" s="58">
        <f>IFERROR(INDEX(怪物属性参数!AA:AA,MATCH(芦花古楼怪物!E285,怪物属性参数!Q:Q,0)),"")</f>
        <v>4</v>
      </c>
      <c r="U285" s="58">
        <f>IFERROR(INDEX(怪物属性参数!AB:AB,MATCH(芦花古楼怪物!E285,怪物属性参数!Q:Q,0)),"999")</f>
        <v>999</v>
      </c>
      <c r="V285" s="58">
        <f>IFERROR(INDEX(怪物属性参数!AC:AC,MATCH(芦花古楼怪物!E285,怪物属性参数!Q:Q,0)),"")</f>
        <v>1</v>
      </c>
      <c r="W285" s="58" t="str">
        <f t="shared" si="18"/>
        <v>许褚</v>
      </c>
    </row>
    <row r="286" spans="1:23" ht="16.5" x14ac:dyDescent="0.2">
      <c r="A286" s="58">
        <f t="shared" si="19"/>
        <v>20283</v>
      </c>
      <c r="B286" s="58">
        <v>2</v>
      </c>
      <c r="C286" s="58">
        <f t="shared" si="16"/>
        <v>18</v>
      </c>
      <c r="D286" s="58" t="s">
        <v>39</v>
      </c>
      <c r="E286" s="58" t="str">
        <f>HLOOKUP(D286,芦花古楼!$G:$L,MATCH(B286&amp;C286,芦花古楼!$A:$A,0),FALSE)</f>
        <v>战斗夏玲</v>
      </c>
      <c r="F286" s="58">
        <f>INDEX(芦花古楼!D:D,MATCH(芦花古楼怪物!B286&amp;芦花古楼怪物!C286,芦花古楼!A:A,0))</f>
        <v>48</v>
      </c>
      <c r="G286" s="58">
        <f>INDEX(怪物基础属性模板!B:B,MATCH(芦花古楼怪物!$F286,怪物基础属性模板!$A:$A,0))*IFERROR(INDEX(怪物属性参数!R:R,MATCH(芦花古楼怪物!E286,怪物属性参数!Q:Q,0)),1)</f>
        <v>1074</v>
      </c>
      <c r="H286" s="58">
        <f>INDEX(怪物基础属性模板!C:C,MATCH(芦花古楼怪物!$F286,怪物基础属性模板!$A:$A,0))*IFERROR(INDEX(怪物属性参数!R:R,MATCH(芦花古楼怪物!E286,怪物属性参数!R:R,0)),1)</f>
        <v>485</v>
      </c>
      <c r="I286" s="58">
        <f>INDEX(怪物基础属性模板!D:D,MATCH(芦花古楼怪物!$F286,怪物基础属性模板!$A:$A,0))*IFERROR(INDEX(怪物属性参数!R:R,MATCH(芦花古楼怪物!E286,怪物属性参数!S:S,0)),1)</f>
        <v>5870</v>
      </c>
      <c r="J286" s="58">
        <v>0</v>
      </c>
      <c r="K286" s="58">
        <v>0</v>
      </c>
      <c r="L286" s="58">
        <v>0</v>
      </c>
      <c r="M286" s="58">
        <v>0</v>
      </c>
      <c r="N286" s="58">
        <v>300</v>
      </c>
      <c r="O286" s="58">
        <v>0</v>
      </c>
      <c r="P286" s="58">
        <v>0</v>
      </c>
      <c r="Q286" s="58" t="str">
        <f>IFERROR(INDEX(怪物属性参数!AD:AD,MATCH(芦花古楼怪物!E286,怪物属性参数!Q:Q,0)),"1303015")</f>
        <v>1301003#1302003</v>
      </c>
      <c r="R286" s="15"/>
      <c r="S286" s="58">
        <f t="shared" si="17"/>
        <v>20284</v>
      </c>
      <c r="T286" s="58">
        <f>IFERROR(INDEX(怪物属性参数!AA:AA,MATCH(芦花古楼怪物!E286,怪物属性参数!Q:Q,0)),"")</f>
        <v>0</v>
      </c>
      <c r="U286" s="58">
        <f>IFERROR(INDEX(怪物属性参数!AB:AB,MATCH(芦花古楼怪物!E286,怪物属性参数!Q:Q,0)),"999")</f>
        <v>999</v>
      </c>
      <c r="V286" s="58">
        <f>IFERROR(INDEX(怪物属性参数!AC:AC,MATCH(芦花古楼怪物!E286,怪物属性参数!Q:Q,0)),"")</f>
        <v>0</v>
      </c>
      <c r="W286" s="58" t="str">
        <f t="shared" si="18"/>
        <v>战斗夏玲</v>
      </c>
    </row>
    <row r="287" spans="1:23" ht="16.5" x14ac:dyDescent="0.2">
      <c r="A287" s="58">
        <f t="shared" si="19"/>
        <v>20284</v>
      </c>
      <c r="B287" s="58">
        <v>2</v>
      </c>
      <c r="C287" s="58">
        <f t="shared" si="16"/>
        <v>18</v>
      </c>
      <c r="D287" s="58" t="s">
        <v>36</v>
      </c>
      <c r="E287" s="58" t="str">
        <f>HLOOKUP(D287,芦花古楼!$G:$L,MATCH(B287&amp;C287,芦花古楼!$A:$A,0),FALSE)</f>
        <v>李轩辕</v>
      </c>
      <c r="F287" s="58">
        <f>INDEX(芦花古楼!D:D,MATCH(芦花古楼怪物!B287&amp;芦花古楼怪物!C287,芦花古楼!A:A,0))</f>
        <v>48</v>
      </c>
      <c r="G287" s="58">
        <f>INDEX(怪物基础属性模板!B:B,MATCH(芦花古楼怪物!$F287,怪物基础属性模板!$A:$A,0))*IFERROR(INDEX(怪物属性参数!R:R,MATCH(芦花古楼怪物!E287,怪物属性参数!Q:Q,0)),1)</f>
        <v>1074</v>
      </c>
      <c r="H287" s="58">
        <f>INDEX(怪物基础属性模板!C:C,MATCH(芦花古楼怪物!$F287,怪物基础属性模板!$A:$A,0))*IFERROR(INDEX(怪物属性参数!R:R,MATCH(芦花古楼怪物!E287,怪物属性参数!R:R,0)),1)</f>
        <v>485</v>
      </c>
      <c r="I287" s="58">
        <f>INDEX(怪物基础属性模板!D:D,MATCH(芦花古楼怪物!$F287,怪物基础属性模板!$A:$A,0))*IFERROR(INDEX(怪物属性参数!R:R,MATCH(芦花古楼怪物!E287,怪物属性参数!S:S,0)),1)</f>
        <v>5870</v>
      </c>
      <c r="J287" s="58">
        <v>0</v>
      </c>
      <c r="K287" s="58">
        <v>0</v>
      </c>
      <c r="L287" s="58">
        <v>0</v>
      </c>
      <c r="M287" s="58">
        <v>0</v>
      </c>
      <c r="N287" s="58">
        <v>300</v>
      </c>
      <c r="O287" s="58">
        <v>0</v>
      </c>
      <c r="P287" s="58">
        <v>0</v>
      </c>
      <c r="Q287" s="58">
        <f>IFERROR(INDEX(怪物属性参数!AD:AD,MATCH(芦花古楼怪物!E287,怪物属性参数!Q:Q,0)),"1303015")</f>
        <v>1303005</v>
      </c>
      <c r="R287" s="15"/>
      <c r="S287" s="58" t="str">
        <f t="shared" si="17"/>
        <v>0</v>
      </c>
      <c r="T287" s="58">
        <f>IFERROR(INDEX(怪物属性参数!AA:AA,MATCH(芦花古楼怪物!E287,怪物属性参数!Q:Q,0)),"")</f>
        <v>2</v>
      </c>
      <c r="U287" s="58">
        <f>IFERROR(INDEX(怪物属性参数!AB:AB,MATCH(芦花古楼怪物!E287,怪物属性参数!Q:Q,0)),"999")</f>
        <v>999</v>
      </c>
      <c r="V287" s="58">
        <f>IFERROR(INDEX(怪物属性参数!AC:AC,MATCH(芦花古楼怪物!E287,怪物属性参数!Q:Q,0)),"")</f>
        <v>3</v>
      </c>
      <c r="W287" s="58" t="str">
        <f t="shared" si="18"/>
        <v>李轩辕</v>
      </c>
    </row>
    <row r="288" spans="1:23" ht="16.5" x14ac:dyDescent="0.2">
      <c r="A288" s="58">
        <f t="shared" si="19"/>
        <v>20285</v>
      </c>
      <c r="B288" s="58">
        <v>2</v>
      </c>
      <c r="C288" s="58">
        <f t="shared" si="16"/>
        <v>18</v>
      </c>
      <c r="D288" s="58" t="s">
        <v>40</v>
      </c>
      <c r="E288" s="58" t="str">
        <f>HLOOKUP(D288,芦花古楼!$G:$L,MATCH(B288&amp;C288,芦花古楼!$A:$A,0),FALSE)</f>
        <v>常服曹焱兵</v>
      </c>
      <c r="F288" s="58">
        <f>INDEX(芦花古楼!D:D,MATCH(芦花古楼怪物!B288&amp;芦花古楼怪物!C288,芦花古楼!A:A,0))</f>
        <v>48</v>
      </c>
      <c r="G288" s="58">
        <f>INDEX(怪物基础属性模板!B:B,MATCH(芦花古楼怪物!$F288,怪物基础属性模板!$A:$A,0))*IFERROR(INDEX(怪物属性参数!R:R,MATCH(芦花古楼怪物!E288,怪物属性参数!Q:Q,0)),1)</f>
        <v>1074</v>
      </c>
      <c r="H288" s="58">
        <f>INDEX(怪物基础属性模板!C:C,MATCH(芦花古楼怪物!$F288,怪物基础属性模板!$A:$A,0))*IFERROR(INDEX(怪物属性参数!R:R,MATCH(芦花古楼怪物!E288,怪物属性参数!R:R,0)),1)</f>
        <v>485</v>
      </c>
      <c r="I288" s="58">
        <f>INDEX(怪物基础属性模板!D:D,MATCH(芦花古楼怪物!$F288,怪物基础属性模板!$A:$A,0))*IFERROR(INDEX(怪物属性参数!R:R,MATCH(芦花古楼怪物!E288,怪物属性参数!S:S,0)),1)</f>
        <v>5870</v>
      </c>
      <c r="J288" s="58">
        <v>0</v>
      </c>
      <c r="K288" s="58">
        <v>0</v>
      </c>
      <c r="L288" s="58">
        <v>0</v>
      </c>
      <c r="M288" s="58">
        <v>0</v>
      </c>
      <c r="N288" s="58">
        <v>300</v>
      </c>
      <c r="O288" s="58">
        <v>0</v>
      </c>
      <c r="P288" s="58">
        <v>0</v>
      </c>
      <c r="Q288" s="58" t="str">
        <f>IFERROR(INDEX(怪物属性参数!AD:AD,MATCH(芦花古楼怪物!E288,怪物属性参数!Q:Q,0)),"1303015")</f>
        <v>1301001#1302001</v>
      </c>
      <c r="R288" s="15"/>
      <c r="S288" s="58">
        <f t="shared" si="17"/>
        <v>20286</v>
      </c>
      <c r="T288" s="58">
        <f>IFERROR(INDEX(怪物属性参数!AA:AA,MATCH(芦花古楼怪物!E288,怪物属性参数!Q:Q,0)),"")</f>
        <v>0</v>
      </c>
      <c r="U288" s="58">
        <f>IFERROR(INDEX(怪物属性参数!AB:AB,MATCH(芦花古楼怪物!E288,怪物属性参数!Q:Q,0)),"999")</f>
        <v>999</v>
      </c>
      <c r="V288" s="58">
        <f>IFERROR(INDEX(怪物属性参数!AC:AC,MATCH(芦花古楼怪物!E288,怪物属性参数!Q:Q,0)),"")</f>
        <v>0</v>
      </c>
      <c r="W288" s="58" t="str">
        <f t="shared" si="18"/>
        <v>常服曹焱兵</v>
      </c>
    </row>
    <row r="289" spans="1:23" ht="16.5" x14ac:dyDescent="0.2">
      <c r="A289" s="58">
        <f t="shared" si="19"/>
        <v>20286</v>
      </c>
      <c r="B289" s="58">
        <v>2</v>
      </c>
      <c r="C289" s="58">
        <f t="shared" si="16"/>
        <v>18</v>
      </c>
      <c r="D289" s="58" t="s">
        <v>37</v>
      </c>
      <c r="E289" s="58" t="str">
        <f>HLOOKUP(D289,芦花古楼!$G:$L,MATCH(B289&amp;C289,芦花古楼!$A:$A,0),FALSE)</f>
        <v>于禁</v>
      </c>
      <c r="F289" s="58">
        <f>INDEX(芦花古楼!D:D,MATCH(芦花古楼怪物!B289&amp;芦花古楼怪物!C289,芦花古楼!A:A,0))</f>
        <v>48</v>
      </c>
      <c r="G289" s="58">
        <f>INDEX(怪物基础属性模板!B:B,MATCH(芦花古楼怪物!$F289,怪物基础属性模板!$A:$A,0))*IFERROR(INDEX(怪物属性参数!R:R,MATCH(芦花古楼怪物!E289,怪物属性参数!Q:Q,0)),1)</f>
        <v>1074</v>
      </c>
      <c r="H289" s="58">
        <f>INDEX(怪物基础属性模板!C:C,MATCH(芦花古楼怪物!$F289,怪物基础属性模板!$A:$A,0))*IFERROR(INDEX(怪物属性参数!R:R,MATCH(芦花古楼怪物!E289,怪物属性参数!R:R,0)),1)</f>
        <v>485</v>
      </c>
      <c r="I289" s="58">
        <f>INDEX(怪物基础属性模板!D:D,MATCH(芦花古楼怪物!$F289,怪物基础属性模板!$A:$A,0))*IFERROR(INDEX(怪物属性参数!R:R,MATCH(芦花古楼怪物!E289,怪物属性参数!S:S,0)),1)</f>
        <v>5870</v>
      </c>
      <c r="J289" s="58">
        <v>0</v>
      </c>
      <c r="K289" s="58">
        <v>0</v>
      </c>
      <c r="L289" s="58">
        <v>0</v>
      </c>
      <c r="M289" s="58">
        <v>0</v>
      </c>
      <c r="N289" s="58">
        <v>300</v>
      </c>
      <c r="O289" s="58">
        <v>0</v>
      </c>
      <c r="P289" s="58">
        <v>0</v>
      </c>
      <c r="Q289" s="58">
        <f>IFERROR(INDEX(怪物属性参数!AD:AD,MATCH(芦花古楼怪物!E289,怪物属性参数!Q:Q,0)),"1303015")</f>
        <v>1303015</v>
      </c>
      <c r="R289" s="15"/>
      <c r="S289" s="58" t="str">
        <f t="shared" si="17"/>
        <v>0</v>
      </c>
      <c r="T289" s="58">
        <f>IFERROR(INDEX(怪物属性参数!AA:AA,MATCH(芦花古楼怪物!E289,怪物属性参数!Q:Q,0)),"")</f>
        <v>4</v>
      </c>
      <c r="U289" s="58">
        <f>IFERROR(INDEX(怪物属性参数!AB:AB,MATCH(芦花古楼怪物!E289,怪物属性参数!Q:Q,0)),"999")</f>
        <v>999</v>
      </c>
      <c r="V289" s="58">
        <f>IFERROR(INDEX(怪物属性参数!AC:AC,MATCH(芦花古楼怪物!E289,怪物属性参数!Q:Q,0)),"")</f>
        <v>2</v>
      </c>
      <c r="W289" s="58" t="str">
        <f t="shared" si="18"/>
        <v>于禁</v>
      </c>
    </row>
    <row r="290" spans="1:23" ht="16.5" x14ac:dyDescent="0.2">
      <c r="A290" s="58">
        <f t="shared" si="19"/>
        <v>20287</v>
      </c>
      <c r="B290" s="58">
        <v>2</v>
      </c>
      <c r="C290" s="58">
        <f t="shared" si="16"/>
        <v>18</v>
      </c>
      <c r="D290" s="58" t="s">
        <v>41</v>
      </c>
      <c r="E290" s="58" t="str">
        <f>HLOOKUP(D290,芦花古楼!$G:$L,MATCH(B290&amp;C290,芦花古楼!$A:$A,0),FALSE)</f>
        <v>曹玄亮</v>
      </c>
      <c r="F290" s="58">
        <f>INDEX(芦花古楼!D:D,MATCH(芦花古楼怪物!B290&amp;芦花古楼怪物!C290,芦花古楼!A:A,0))</f>
        <v>48</v>
      </c>
      <c r="G290" s="58">
        <f>INDEX(怪物基础属性模板!B:B,MATCH(芦花古楼怪物!$F290,怪物基础属性模板!$A:$A,0))*IFERROR(INDEX(怪物属性参数!R:R,MATCH(芦花古楼怪物!E290,怪物属性参数!Q:Q,0)),1)</f>
        <v>1074</v>
      </c>
      <c r="H290" s="58">
        <f>INDEX(怪物基础属性模板!C:C,MATCH(芦花古楼怪物!$F290,怪物基础属性模板!$A:$A,0))*IFERROR(INDEX(怪物属性参数!R:R,MATCH(芦花古楼怪物!E290,怪物属性参数!R:R,0)),1)</f>
        <v>485</v>
      </c>
      <c r="I290" s="58">
        <f>INDEX(怪物基础属性模板!D:D,MATCH(芦花古楼怪物!$F290,怪物基础属性模板!$A:$A,0))*IFERROR(INDEX(怪物属性参数!R:R,MATCH(芦花古楼怪物!E290,怪物属性参数!S:S,0)),1)</f>
        <v>5870</v>
      </c>
      <c r="J290" s="58">
        <v>0</v>
      </c>
      <c r="K290" s="58">
        <v>0</v>
      </c>
      <c r="L290" s="58">
        <v>0</v>
      </c>
      <c r="M290" s="58">
        <v>0</v>
      </c>
      <c r="N290" s="58">
        <v>300</v>
      </c>
      <c r="O290" s="58">
        <v>0</v>
      </c>
      <c r="P290" s="58">
        <v>0</v>
      </c>
      <c r="Q290" s="58" t="str">
        <f>IFERROR(INDEX(怪物属性参数!AD:AD,MATCH(芦花古楼怪物!E290,怪物属性参数!Q:Q,0)),"1303015")</f>
        <v>1301002#1302002</v>
      </c>
      <c r="R290" s="15"/>
      <c r="S290" s="58">
        <f t="shared" si="17"/>
        <v>20288</v>
      </c>
      <c r="T290" s="58">
        <f>IFERROR(INDEX(怪物属性参数!AA:AA,MATCH(芦花古楼怪物!E290,怪物属性参数!Q:Q,0)),"")</f>
        <v>0</v>
      </c>
      <c r="U290" s="58">
        <f>IFERROR(INDEX(怪物属性参数!AB:AB,MATCH(芦花古楼怪物!E290,怪物属性参数!Q:Q,0)),"999")</f>
        <v>999</v>
      </c>
      <c r="V290" s="58">
        <f>IFERROR(INDEX(怪物属性参数!AC:AC,MATCH(芦花古楼怪物!E290,怪物属性参数!Q:Q,0)),"")</f>
        <v>0</v>
      </c>
      <c r="W290" s="58" t="str">
        <f t="shared" si="18"/>
        <v>曹玄亮</v>
      </c>
    </row>
    <row r="291" spans="1:23" ht="16.5" x14ac:dyDescent="0.2">
      <c r="A291" s="58">
        <f t="shared" si="19"/>
        <v>20288</v>
      </c>
      <c r="B291" s="58">
        <v>2</v>
      </c>
      <c r="C291" s="58">
        <f t="shared" si="16"/>
        <v>18</v>
      </c>
      <c r="D291" s="58" t="s">
        <v>38</v>
      </c>
      <c r="E291" s="58" t="str">
        <f>HLOOKUP(D291,芦花古楼!$G:$L,MATCH(B291&amp;C291,芦花古楼!$A:$A,0),FALSE)</f>
        <v>唐流雨</v>
      </c>
      <c r="F291" s="58">
        <f>INDEX(芦花古楼!D:D,MATCH(芦花古楼怪物!B291&amp;芦花古楼怪物!C291,芦花古楼!A:A,0))</f>
        <v>48</v>
      </c>
      <c r="G291" s="58">
        <f>INDEX(怪物基础属性模板!B:B,MATCH(芦花古楼怪物!$F291,怪物基础属性模板!$A:$A,0))*IFERROR(INDEX(怪物属性参数!R:R,MATCH(芦花古楼怪物!E291,怪物属性参数!Q:Q,0)),1)</f>
        <v>1074</v>
      </c>
      <c r="H291" s="58">
        <f>INDEX(怪物基础属性模板!C:C,MATCH(芦花古楼怪物!$F291,怪物基础属性模板!$A:$A,0))*IFERROR(INDEX(怪物属性参数!R:R,MATCH(芦花古楼怪物!E291,怪物属性参数!R:R,0)),1)</f>
        <v>485</v>
      </c>
      <c r="I291" s="58">
        <f>INDEX(怪物基础属性模板!D:D,MATCH(芦花古楼怪物!$F291,怪物基础属性模板!$A:$A,0))*IFERROR(INDEX(怪物属性参数!R:R,MATCH(芦花古楼怪物!E291,怪物属性参数!S:S,0)),1)</f>
        <v>5870</v>
      </c>
      <c r="J291" s="58">
        <v>0</v>
      </c>
      <c r="K291" s="58">
        <v>0</v>
      </c>
      <c r="L291" s="58">
        <v>0</v>
      </c>
      <c r="M291" s="58">
        <v>0</v>
      </c>
      <c r="N291" s="58">
        <v>300</v>
      </c>
      <c r="O291" s="58">
        <v>0</v>
      </c>
      <c r="P291" s="58">
        <v>0</v>
      </c>
      <c r="Q291" s="58">
        <f>IFERROR(INDEX(怪物属性参数!AD:AD,MATCH(芦花古楼怪物!E291,怪物属性参数!Q:Q,0)),"1303015")</f>
        <v>1303004</v>
      </c>
      <c r="R291" s="15"/>
      <c r="S291" s="58" t="str">
        <f t="shared" si="17"/>
        <v>0</v>
      </c>
      <c r="T291" s="58">
        <f>IFERROR(INDEX(怪物属性参数!AA:AA,MATCH(芦花古楼怪物!E291,怪物属性参数!Q:Q,0)),"")</f>
        <v>4</v>
      </c>
      <c r="U291" s="58">
        <f>IFERROR(INDEX(怪物属性参数!AB:AB,MATCH(芦花古楼怪物!E291,怪物属性参数!Q:Q,0)),"999")</f>
        <v>999</v>
      </c>
      <c r="V291" s="58">
        <f>IFERROR(INDEX(怪物属性参数!AC:AC,MATCH(芦花古楼怪物!E291,怪物属性参数!Q:Q,0)),"")</f>
        <v>1</v>
      </c>
      <c r="W291" s="58" t="str">
        <f t="shared" si="18"/>
        <v>唐流雨</v>
      </c>
    </row>
    <row r="292" spans="1:23" ht="16.5" x14ac:dyDescent="0.2">
      <c r="A292" s="58">
        <f t="shared" si="19"/>
        <v>20289</v>
      </c>
      <c r="B292" s="58">
        <v>2</v>
      </c>
      <c r="C292" s="58">
        <f t="shared" si="16"/>
        <v>19</v>
      </c>
      <c r="D292" s="58" t="s">
        <v>39</v>
      </c>
      <c r="E292" s="58" t="str">
        <f>HLOOKUP(D292,芦花古楼!$G:$L,MATCH(B292&amp;C292,芦花古楼!$A:$A,0),FALSE)</f>
        <v>小蜘蛛</v>
      </c>
      <c r="F292" s="58">
        <f>INDEX(芦花古楼!D:D,MATCH(芦花古楼怪物!B292&amp;芦花古楼怪物!C292,芦花古楼!A:A,0))</f>
        <v>49</v>
      </c>
      <c r="G292" s="58">
        <f>INDEX(怪物基础属性模板!B:B,MATCH(芦花古楼怪物!$F292,怪物基础属性模板!$A:$A,0))*IFERROR(INDEX(怪物属性参数!R:R,MATCH(芦花古楼怪物!E292,怪物属性参数!Q:Q,0)),1)</f>
        <v>1098</v>
      </c>
      <c r="H292" s="58">
        <f>INDEX(怪物基础属性模板!C:C,MATCH(芦花古楼怪物!$F292,怪物基础属性模板!$A:$A,0))*IFERROR(INDEX(怪物属性参数!R:R,MATCH(芦花古楼怪物!E292,怪物属性参数!R:R,0)),1)</f>
        <v>497</v>
      </c>
      <c r="I292" s="58">
        <f>INDEX(怪物基础属性模板!D:D,MATCH(芦花古楼怪物!$F292,怪物基础属性模板!$A:$A,0))*IFERROR(INDEX(怪物属性参数!R:R,MATCH(芦花古楼怪物!E292,怪物属性参数!S:S,0)),1)</f>
        <v>5990</v>
      </c>
      <c r="J292" s="58">
        <v>0</v>
      </c>
      <c r="K292" s="58">
        <v>0</v>
      </c>
      <c r="L292" s="58">
        <v>0</v>
      </c>
      <c r="M292" s="58">
        <v>0</v>
      </c>
      <c r="N292" s="58">
        <v>300</v>
      </c>
      <c r="O292" s="58">
        <v>0</v>
      </c>
      <c r="P292" s="58">
        <v>0</v>
      </c>
      <c r="Q292" s="58">
        <f>IFERROR(INDEX(怪物属性参数!AD:AD,MATCH(芦花古楼怪物!E292,怪物属性参数!Q:Q,0)),"1303015")</f>
        <v>1801010</v>
      </c>
      <c r="R292" s="15"/>
      <c r="S292" s="58" t="str">
        <f t="shared" si="17"/>
        <v>0</v>
      </c>
      <c r="T292" s="58">
        <f>IFERROR(INDEX(怪物属性参数!AA:AA,MATCH(芦花古楼怪物!E292,怪物属性参数!Q:Q,0)),"")</f>
        <v>1</v>
      </c>
      <c r="U292" s="58">
        <f>IFERROR(INDEX(怪物属性参数!AB:AB,MATCH(芦花古楼怪物!E292,怪物属性参数!Q:Q,0)),"999")</f>
        <v>999</v>
      </c>
      <c r="V292" s="58">
        <f>IFERROR(INDEX(怪物属性参数!AC:AC,MATCH(芦花古楼怪物!E292,怪物属性参数!Q:Q,0)),"")</f>
        <v>2</v>
      </c>
      <c r="W292" s="58" t="str">
        <f t="shared" si="18"/>
        <v>小蜘蛛</v>
      </c>
    </row>
    <row r="293" spans="1:23" ht="16.5" x14ac:dyDescent="0.2">
      <c r="A293" s="58">
        <f t="shared" si="19"/>
        <v>20290</v>
      </c>
      <c r="B293" s="58">
        <v>2</v>
      </c>
      <c r="C293" s="58">
        <f t="shared" si="16"/>
        <v>19</v>
      </c>
      <c r="D293" s="58" t="s">
        <v>36</v>
      </c>
      <c r="E293" s="58" t="str">
        <f>HLOOKUP(D293,芦花古楼!$G:$L,MATCH(B293&amp;C293,芦花古楼!$A:$A,0),FALSE)</f>
        <v/>
      </c>
      <c r="F293" s="58">
        <f>INDEX(芦花古楼!D:D,MATCH(芦花古楼怪物!B293&amp;芦花古楼怪物!C293,芦花古楼!A:A,0))</f>
        <v>49</v>
      </c>
      <c r="G293" s="58">
        <f>INDEX(怪物基础属性模板!B:B,MATCH(芦花古楼怪物!$F293,怪物基础属性模板!$A:$A,0))*IFERROR(INDEX(怪物属性参数!R:R,MATCH(芦花古楼怪物!E293,怪物属性参数!Q:Q,0)),1)</f>
        <v>1098</v>
      </c>
      <c r="H293" s="58">
        <f>INDEX(怪物基础属性模板!C:C,MATCH(芦花古楼怪物!$F293,怪物基础属性模板!$A:$A,0))*IFERROR(INDEX(怪物属性参数!R:R,MATCH(芦花古楼怪物!E293,怪物属性参数!R:R,0)),1)</f>
        <v>497</v>
      </c>
      <c r="I293" s="58">
        <f>INDEX(怪物基础属性模板!D:D,MATCH(芦花古楼怪物!$F293,怪物基础属性模板!$A:$A,0))*IFERROR(INDEX(怪物属性参数!R:R,MATCH(芦花古楼怪物!E293,怪物属性参数!S:S,0)),1)</f>
        <v>5990</v>
      </c>
      <c r="J293" s="58">
        <v>0</v>
      </c>
      <c r="K293" s="58">
        <v>0</v>
      </c>
      <c r="L293" s="58">
        <v>0</v>
      </c>
      <c r="M293" s="58">
        <v>0</v>
      </c>
      <c r="N293" s="58">
        <v>300</v>
      </c>
      <c r="O293" s="58">
        <v>0</v>
      </c>
      <c r="P293" s="58">
        <v>0</v>
      </c>
      <c r="Q293" s="58" t="str">
        <f>IFERROR(INDEX(怪物属性参数!AD:AD,MATCH(芦花古楼怪物!E293,怪物属性参数!Q:Q,0)),"1303015")</f>
        <v>1303015</v>
      </c>
      <c r="R293" s="15"/>
      <c r="S293" s="58" t="str">
        <f t="shared" si="17"/>
        <v>0</v>
      </c>
      <c r="T293" s="58" t="str">
        <f>IFERROR(INDEX(怪物属性参数!AA:AA,MATCH(芦花古楼怪物!E293,怪物属性参数!Q:Q,0)),"")</f>
        <v/>
      </c>
      <c r="U293" s="58" t="str">
        <f>IFERROR(INDEX(怪物属性参数!AB:AB,MATCH(芦花古楼怪物!E293,怪物属性参数!Q:Q,0)),"999")</f>
        <v>999</v>
      </c>
      <c r="V293" s="58" t="str">
        <f>IFERROR(INDEX(怪物属性参数!AC:AC,MATCH(芦花古楼怪物!E293,怪物属性参数!Q:Q,0)),"")</f>
        <v/>
      </c>
      <c r="W293" s="58" t="str">
        <f t="shared" si="18"/>
        <v>于禁</v>
      </c>
    </row>
    <row r="294" spans="1:23" ht="16.5" x14ac:dyDescent="0.2">
      <c r="A294" s="58">
        <f t="shared" si="19"/>
        <v>20291</v>
      </c>
      <c r="B294" s="58">
        <v>2</v>
      </c>
      <c r="C294" s="58">
        <f t="shared" si="16"/>
        <v>19</v>
      </c>
      <c r="D294" s="58" t="s">
        <v>40</v>
      </c>
      <c r="E294" s="58" t="str">
        <f>HLOOKUP(D294,芦花古楼!$G:$L,MATCH(B294&amp;C294,芦花古楼!$A:$A,0),FALSE)</f>
        <v>山蜘蛛</v>
      </c>
      <c r="F294" s="58">
        <f>INDEX(芦花古楼!D:D,MATCH(芦花古楼怪物!B294&amp;芦花古楼怪物!C294,芦花古楼!A:A,0))</f>
        <v>49</v>
      </c>
      <c r="G294" s="58">
        <f>INDEX(怪物基础属性模板!B:B,MATCH(芦花古楼怪物!$F294,怪物基础属性模板!$A:$A,0))*IFERROR(INDEX(怪物属性参数!R:R,MATCH(芦花古楼怪物!E294,怪物属性参数!Q:Q,0)),1)</f>
        <v>1098</v>
      </c>
      <c r="H294" s="58">
        <f>INDEX(怪物基础属性模板!C:C,MATCH(芦花古楼怪物!$F294,怪物基础属性模板!$A:$A,0))*IFERROR(INDEX(怪物属性参数!R:R,MATCH(芦花古楼怪物!E294,怪物属性参数!R:R,0)),1)</f>
        <v>497</v>
      </c>
      <c r="I294" s="58">
        <f>INDEX(怪物基础属性模板!D:D,MATCH(芦花古楼怪物!$F294,怪物基础属性模板!$A:$A,0))*IFERROR(INDEX(怪物属性参数!R:R,MATCH(芦花古楼怪物!E294,怪物属性参数!S:S,0)),1)</f>
        <v>5990</v>
      </c>
      <c r="J294" s="58">
        <v>0</v>
      </c>
      <c r="K294" s="58">
        <v>0</v>
      </c>
      <c r="L294" s="58">
        <v>0</v>
      </c>
      <c r="M294" s="58">
        <v>0</v>
      </c>
      <c r="N294" s="58">
        <v>300</v>
      </c>
      <c r="O294" s="58">
        <v>0</v>
      </c>
      <c r="P294" s="58">
        <v>0</v>
      </c>
      <c r="Q294" s="58" t="str">
        <f>IFERROR(INDEX(怪物属性参数!AD:AD,MATCH(芦花古楼怪物!E294,怪物属性参数!Q:Q,0)),"1303015")</f>
        <v>1801012#1802012</v>
      </c>
      <c r="R294" s="15"/>
      <c r="S294" s="58" t="str">
        <f t="shared" si="17"/>
        <v>0</v>
      </c>
      <c r="T294" s="58">
        <f>IFERROR(INDEX(怪物属性参数!AA:AA,MATCH(芦花古楼怪物!E294,怪物属性参数!Q:Q,0)),"")</f>
        <v>1</v>
      </c>
      <c r="U294" s="58">
        <f>IFERROR(INDEX(怪物属性参数!AB:AB,MATCH(芦花古楼怪物!E294,怪物属性参数!Q:Q,0)),"999")</f>
        <v>999</v>
      </c>
      <c r="V294" s="58">
        <f>IFERROR(INDEX(怪物属性参数!AC:AC,MATCH(芦花古楼怪物!E294,怪物属性参数!Q:Q,0)),"")</f>
        <v>2</v>
      </c>
      <c r="W294" s="58" t="str">
        <f t="shared" si="18"/>
        <v>山蜘蛛</v>
      </c>
    </row>
    <row r="295" spans="1:23" ht="16.5" x14ac:dyDescent="0.2">
      <c r="A295" s="58">
        <f t="shared" si="19"/>
        <v>20292</v>
      </c>
      <c r="B295" s="58">
        <v>2</v>
      </c>
      <c r="C295" s="58">
        <f t="shared" si="16"/>
        <v>19</v>
      </c>
      <c r="D295" s="58" t="s">
        <v>37</v>
      </c>
      <c r="E295" s="58" t="str">
        <f>HLOOKUP(D295,芦花古楼!$G:$L,MATCH(B295&amp;C295,芦花古楼!$A:$A,0),FALSE)</f>
        <v/>
      </c>
      <c r="F295" s="58">
        <f>INDEX(芦花古楼!D:D,MATCH(芦花古楼怪物!B295&amp;芦花古楼怪物!C295,芦花古楼!A:A,0))</f>
        <v>49</v>
      </c>
      <c r="G295" s="58">
        <f>INDEX(怪物基础属性模板!B:B,MATCH(芦花古楼怪物!$F295,怪物基础属性模板!$A:$A,0))*IFERROR(INDEX(怪物属性参数!R:R,MATCH(芦花古楼怪物!E295,怪物属性参数!Q:Q,0)),1)</f>
        <v>1098</v>
      </c>
      <c r="H295" s="58">
        <f>INDEX(怪物基础属性模板!C:C,MATCH(芦花古楼怪物!$F295,怪物基础属性模板!$A:$A,0))*IFERROR(INDEX(怪物属性参数!R:R,MATCH(芦花古楼怪物!E295,怪物属性参数!R:R,0)),1)</f>
        <v>497</v>
      </c>
      <c r="I295" s="58">
        <f>INDEX(怪物基础属性模板!D:D,MATCH(芦花古楼怪物!$F295,怪物基础属性模板!$A:$A,0))*IFERROR(INDEX(怪物属性参数!R:R,MATCH(芦花古楼怪物!E295,怪物属性参数!S:S,0)),1)</f>
        <v>5990</v>
      </c>
      <c r="J295" s="58">
        <v>0</v>
      </c>
      <c r="K295" s="58">
        <v>0</v>
      </c>
      <c r="L295" s="58">
        <v>0</v>
      </c>
      <c r="M295" s="58">
        <v>0</v>
      </c>
      <c r="N295" s="58">
        <v>300</v>
      </c>
      <c r="O295" s="58">
        <v>0</v>
      </c>
      <c r="P295" s="58">
        <v>0</v>
      </c>
      <c r="Q295" s="58" t="str">
        <f>IFERROR(INDEX(怪物属性参数!AD:AD,MATCH(芦花古楼怪物!E295,怪物属性参数!Q:Q,0)),"1303015")</f>
        <v>1303015</v>
      </c>
      <c r="R295" s="15"/>
      <c r="S295" s="58" t="str">
        <f t="shared" si="17"/>
        <v>0</v>
      </c>
      <c r="T295" s="58" t="str">
        <f>IFERROR(INDEX(怪物属性参数!AA:AA,MATCH(芦花古楼怪物!E295,怪物属性参数!Q:Q,0)),"")</f>
        <v/>
      </c>
      <c r="U295" s="58" t="str">
        <f>IFERROR(INDEX(怪物属性参数!AB:AB,MATCH(芦花古楼怪物!E295,怪物属性参数!Q:Q,0)),"999")</f>
        <v>999</v>
      </c>
      <c r="V295" s="58" t="str">
        <f>IFERROR(INDEX(怪物属性参数!AC:AC,MATCH(芦花古楼怪物!E295,怪物属性参数!Q:Q,0)),"")</f>
        <v/>
      </c>
      <c r="W295" s="58" t="str">
        <f t="shared" si="18"/>
        <v>于禁</v>
      </c>
    </row>
    <row r="296" spans="1:23" ht="16.5" x14ac:dyDescent="0.2">
      <c r="A296" s="58">
        <f t="shared" si="19"/>
        <v>20293</v>
      </c>
      <c r="B296" s="58">
        <v>2</v>
      </c>
      <c r="C296" s="58">
        <f t="shared" si="16"/>
        <v>19</v>
      </c>
      <c r="D296" s="58" t="s">
        <v>41</v>
      </c>
      <c r="E296" s="58" t="str">
        <f>HLOOKUP(D296,芦花古楼!$G:$L,MATCH(B296&amp;C296,芦花古楼!$A:$A,0),FALSE)</f>
        <v>小蜘蛛</v>
      </c>
      <c r="F296" s="58">
        <f>INDEX(芦花古楼!D:D,MATCH(芦花古楼怪物!B296&amp;芦花古楼怪物!C296,芦花古楼!A:A,0))</f>
        <v>49</v>
      </c>
      <c r="G296" s="58">
        <f>INDEX(怪物基础属性模板!B:B,MATCH(芦花古楼怪物!$F296,怪物基础属性模板!$A:$A,0))*IFERROR(INDEX(怪物属性参数!R:R,MATCH(芦花古楼怪物!E296,怪物属性参数!Q:Q,0)),1)</f>
        <v>1098</v>
      </c>
      <c r="H296" s="58">
        <f>INDEX(怪物基础属性模板!C:C,MATCH(芦花古楼怪物!$F296,怪物基础属性模板!$A:$A,0))*IFERROR(INDEX(怪物属性参数!R:R,MATCH(芦花古楼怪物!E296,怪物属性参数!R:R,0)),1)</f>
        <v>497</v>
      </c>
      <c r="I296" s="58">
        <f>INDEX(怪物基础属性模板!D:D,MATCH(芦花古楼怪物!$F296,怪物基础属性模板!$A:$A,0))*IFERROR(INDEX(怪物属性参数!R:R,MATCH(芦花古楼怪物!E296,怪物属性参数!S:S,0)),1)</f>
        <v>5990</v>
      </c>
      <c r="J296" s="58">
        <v>0</v>
      </c>
      <c r="K296" s="58">
        <v>0</v>
      </c>
      <c r="L296" s="58">
        <v>0</v>
      </c>
      <c r="M296" s="58">
        <v>0</v>
      </c>
      <c r="N296" s="58">
        <v>300</v>
      </c>
      <c r="O296" s="58">
        <v>0</v>
      </c>
      <c r="P296" s="58">
        <v>0</v>
      </c>
      <c r="Q296" s="58">
        <f>IFERROR(INDEX(怪物属性参数!AD:AD,MATCH(芦花古楼怪物!E296,怪物属性参数!Q:Q,0)),"1303015")</f>
        <v>1801010</v>
      </c>
      <c r="R296" s="15"/>
      <c r="S296" s="58" t="str">
        <f t="shared" si="17"/>
        <v>0</v>
      </c>
      <c r="T296" s="58">
        <f>IFERROR(INDEX(怪物属性参数!AA:AA,MATCH(芦花古楼怪物!E296,怪物属性参数!Q:Q,0)),"")</f>
        <v>1</v>
      </c>
      <c r="U296" s="58">
        <f>IFERROR(INDEX(怪物属性参数!AB:AB,MATCH(芦花古楼怪物!E296,怪物属性参数!Q:Q,0)),"999")</f>
        <v>999</v>
      </c>
      <c r="V296" s="58">
        <f>IFERROR(INDEX(怪物属性参数!AC:AC,MATCH(芦花古楼怪物!E296,怪物属性参数!Q:Q,0)),"")</f>
        <v>2</v>
      </c>
      <c r="W296" s="58" t="str">
        <f t="shared" si="18"/>
        <v>小蜘蛛</v>
      </c>
    </row>
    <row r="297" spans="1:23" ht="16.5" x14ac:dyDescent="0.2">
      <c r="A297" s="58">
        <f t="shared" si="19"/>
        <v>20294</v>
      </c>
      <c r="B297" s="58">
        <v>2</v>
      </c>
      <c r="C297" s="58">
        <f t="shared" si="16"/>
        <v>19</v>
      </c>
      <c r="D297" s="58" t="s">
        <v>38</v>
      </c>
      <c r="E297" s="58" t="str">
        <f>HLOOKUP(D297,芦花古楼!$G:$L,MATCH(B297&amp;C297,芦花古楼!$A:$A,0),FALSE)</f>
        <v/>
      </c>
      <c r="F297" s="58">
        <f>INDEX(芦花古楼!D:D,MATCH(芦花古楼怪物!B297&amp;芦花古楼怪物!C297,芦花古楼!A:A,0))</f>
        <v>49</v>
      </c>
      <c r="G297" s="58">
        <f>INDEX(怪物基础属性模板!B:B,MATCH(芦花古楼怪物!$F297,怪物基础属性模板!$A:$A,0))*IFERROR(INDEX(怪物属性参数!R:R,MATCH(芦花古楼怪物!E297,怪物属性参数!Q:Q,0)),1)</f>
        <v>1098</v>
      </c>
      <c r="H297" s="58">
        <f>INDEX(怪物基础属性模板!C:C,MATCH(芦花古楼怪物!$F297,怪物基础属性模板!$A:$A,0))*IFERROR(INDEX(怪物属性参数!R:R,MATCH(芦花古楼怪物!E297,怪物属性参数!R:R,0)),1)</f>
        <v>497</v>
      </c>
      <c r="I297" s="58">
        <f>INDEX(怪物基础属性模板!D:D,MATCH(芦花古楼怪物!$F297,怪物基础属性模板!$A:$A,0))*IFERROR(INDEX(怪物属性参数!R:R,MATCH(芦花古楼怪物!E297,怪物属性参数!S:S,0)),1)</f>
        <v>5990</v>
      </c>
      <c r="J297" s="58">
        <v>0</v>
      </c>
      <c r="K297" s="58">
        <v>0</v>
      </c>
      <c r="L297" s="58">
        <v>0</v>
      </c>
      <c r="M297" s="58">
        <v>0</v>
      </c>
      <c r="N297" s="58">
        <v>300</v>
      </c>
      <c r="O297" s="58">
        <v>0</v>
      </c>
      <c r="P297" s="58">
        <v>0</v>
      </c>
      <c r="Q297" s="58" t="str">
        <f>IFERROR(INDEX(怪物属性参数!AD:AD,MATCH(芦花古楼怪物!E297,怪物属性参数!Q:Q,0)),"1303015")</f>
        <v>1303015</v>
      </c>
      <c r="R297" s="15"/>
      <c r="S297" s="58" t="str">
        <f t="shared" si="17"/>
        <v>0</v>
      </c>
      <c r="T297" s="58" t="str">
        <f>IFERROR(INDEX(怪物属性参数!AA:AA,MATCH(芦花古楼怪物!E297,怪物属性参数!Q:Q,0)),"")</f>
        <v/>
      </c>
      <c r="U297" s="58" t="str">
        <f>IFERROR(INDEX(怪物属性参数!AB:AB,MATCH(芦花古楼怪物!E297,怪物属性参数!Q:Q,0)),"999")</f>
        <v>999</v>
      </c>
      <c r="V297" s="58" t="str">
        <f>IFERROR(INDEX(怪物属性参数!AC:AC,MATCH(芦花古楼怪物!E297,怪物属性参数!Q:Q,0)),"")</f>
        <v/>
      </c>
      <c r="W297" s="58" t="str">
        <f t="shared" si="18"/>
        <v>于禁</v>
      </c>
    </row>
    <row r="298" spans="1:23" ht="16.5" x14ac:dyDescent="0.2">
      <c r="A298" s="58">
        <f t="shared" si="19"/>
        <v>20295</v>
      </c>
      <c r="B298" s="58">
        <v>2</v>
      </c>
      <c r="C298" s="58">
        <f t="shared" si="16"/>
        <v>20</v>
      </c>
      <c r="D298" s="58" t="s">
        <v>39</v>
      </c>
      <c r="E298" s="58" t="str">
        <f>HLOOKUP(D298,芦花古楼!$G:$L,MATCH(B298&amp;C298,芦花古楼!$A:$A,0),FALSE)</f>
        <v>战斗曹焱兵</v>
      </c>
      <c r="F298" s="58">
        <f>INDEX(芦花古楼!D:D,MATCH(芦花古楼怪物!B298&amp;芦花古楼怪物!C298,芦花古楼!A:A,0))</f>
        <v>60</v>
      </c>
      <c r="G298" s="58">
        <f>INDEX(怪物基础属性模板!B:B,MATCH(芦花古楼怪物!$F298,怪物基础属性模板!$A:$A,0))*IFERROR(INDEX(怪物属性参数!R:R,MATCH(芦花古楼怪物!E298,怪物属性参数!Q:Q,0)),1)</f>
        <v>1571</v>
      </c>
      <c r="H298" s="58">
        <f>INDEX(怪物基础属性模板!C:C,MATCH(芦花古楼怪物!$F298,怪物基础属性模板!$A:$A,0))*IFERROR(INDEX(怪物属性参数!R:R,MATCH(芦花古楼怪物!E298,怪物属性参数!R:R,0)),1)</f>
        <v>723</v>
      </c>
      <c r="I298" s="58">
        <f>INDEX(怪物基础属性模板!D:D,MATCH(芦花古楼怪物!$F298,怪物基础属性模板!$A:$A,0))*IFERROR(INDEX(怪物属性参数!R:R,MATCH(芦花古楼怪物!E298,怪物属性参数!S:S,0)),1)</f>
        <v>8455</v>
      </c>
      <c r="J298" s="58">
        <v>0</v>
      </c>
      <c r="K298" s="58">
        <v>0</v>
      </c>
      <c r="L298" s="58">
        <v>0</v>
      </c>
      <c r="M298" s="58">
        <v>0</v>
      </c>
      <c r="N298" s="58">
        <v>300</v>
      </c>
      <c r="O298" s="58">
        <v>0</v>
      </c>
      <c r="P298" s="58">
        <v>0</v>
      </c>
      <c r="Q298" s="58" t="str">
        <f>IFERROR(INDEX(怪物属性参数!AD:AD,MATCH(芦花古楼怪物!E298,怪物属性参数!Q:Q,0)),"1303015")</f>
        <v>1301007#1302007</v>
      </c>
      <c r="R298" s="15"/>
      <c r="S298" s="58">
        <f t="shared" si="17"/>
        <v>20296</v>
      </c>
      <c r="T298" s="58">
        <f>IFERROR(INDEX(怪物属性参数!AA:AA,MATCH(芦花古楼怪物!E298,怪物属性参数!Q:Q,0)),"")</f>
        <v>0</v>
      </c>
      <c r="U298" s="58">
        <f>IFERROR(INDEX(怪物属性参数!AB:AB,MATCH(芦花古楼怪物!E298,怪物属性参数!Q:Q,0)),"999")</f>
        <v>999</v>
      </c>
      <c r="V298" s="58">
        <f>IFERROR(INDEX(怪物属性参数!AC:AC,MATCH(芦花古楼怪物!E298,怪物属性参数!Q:Q,0)),"")</f>
        <v>0</v>
      </c>
      <c r="W298" s="58" t="str">
        <f t="shared" si="18"/>
        <v>战斗曹焱兵</v>
      </c>
    </row>
    <row r="299" spans="1:23" ht="16.5" x14ac:dyDescent="0.2">
      <c r="A299" s="58">
        <f t="shared" si="19"/>
        <v>20296</v>
      </c>
      <c r="B299" s="58">
        <v>2</v>
      </c>
      <c r="C299" s="58">
        <f t="shared" si="16"/>
        <v>20</v>
      </c>
      <c r="D299" s="58" t="s">
        <v>36</v>
      </c>
      <c r="E299" s="58" t="str">
        <f>HLOOKUP(D299,芦花古楼!$G:$L,MATCH(B299&amp;C299,芦花古楼!$A:$A,0),FALSE)</f>
        <v>张郃</v>
      </c>
      <c r="F299" s="58">
        <f>INDEX(芦花古楼!D:D,MATCH(芦花古楼怪物!B299&amp;芦花古楼怪物!C299,芦花古楼!A:A,0))</f>
        <v>60</v>
      </c>
      <c r="G299" s="58">
        <f>INDEX(怪物基础属性模板!B:B,MATCH(芦花古楼怪物!$F299,怪物基础属性模板!$A:$A,0))*IFERROR(INDEX(怪物属性参数!R:R,MATCH(芦花古楼怪物!E299,怪物属性参数!Q:Q,0)),1)</f>
        <v>1571</v>
      </c>
      <c r="H299" s="58">
        <f>INDEX(怪物基础属性模板!C:C,MATCH(芦花古楼怪物!$F299,怪物基础属性模板!$A:$A,0))*IFERROR(INDEX(怪物属性参数!R:R,MATCH(芦花古楼怪物!E299,怪物属性参数!R:R,0)),1)</f>
        <v>723</v>
      </c>
      <c r="I299" s="58">
        <f>INDEX(怪物基础属性模板!D:D,MATCH(芦花古楼怪物!$F299,怪物基础属性模板!$A:$A,0))*IFERROR(INDEX(怪物属性参数!R:R,MATCH(芦花古楼怪物!E299,怪物属性参数!S:S,0)),1)</f>
        <v>8455</v>
      </c>
      <c r="J299" s="58">
        <v>0</v>
      </c>
      <c r="K299" s="58">
        <v>0</v>
      </c>
      <c r="L299" s="58">
        <v>0</v>
      </c>
      <c r="M299" s="58">
        <v>0</v>
      </c>
      <c r="N299" s="58">
        <v>300</v>
      </c>
      <c r="O299" s="58">
        <v>0</v>
      </c>
      <c r="P299" s="58">
        <v>0</v>
      </c>
      <c r="Q299" s="58">
        <f>IFERROR(INDEX(怪物属性参数!AD:AD,MATCH(芦花古楼怪物!E299,怪物属性参数!Q:Q,0)),"1303015")</f>
        <v>1303010</v>
      </c>
      <c r="R299" s="15"/>
      <c r="S299" s="58" t="str">
        <f t="shared" si="17"/>
        <v>0</v>
      </c>
      <c r="T299" s="58">
        <f>IFERROR(INDEX(怪物属性参数!AA:AA,MATCH(芦花古楼怪物!E299,怪物属性参数!Q:Q,0)),"")</f>
        <v>6</v>
      </c>
      <c r="U299" s="58">
        <f>IFERROR(INDEX(怪物属性参数!AB:AB,MATCH(芦花古楼怪物!E299,怪物属性参数!Q:Q,0)),"999")</f>
        <v>999</v>
      </c>
      <c r="V299" s="58">
        <f>IFERROR(INDEX(怪物属性参数!AC:AC,MATCH(芦花古楼怪物!E299,怪物属性参数!Q:Q,0)),"")</f>
        <v>3</v>
      </c>
      <c r="W299" s="58" t="str">
        <f t="shared" si="18"/>
        <v>张郃</v>
      </c>
    </row>
    <row r="300" spans="1:23" ht="16.5" x14ac:dyDescent="0.2">
      <c r="A300" s="58">
        <f t="shared" si="19"/>
        <v>20297</v>
      </c>
      <c r="B300" s="58">
        <v>2</v>
      </c>
      <c r="C300" s="58">
        <f t="shared" si="16"/>
        <v>20</v>
      </c>
      <c r="D300" s="58" t="s">
        <v>40</v>
      </c>
      <c r="E300" s="58" t="str">
        <f>HLOOKUP(D300,芦花古楼!$G:$L,MATCH(B300&amp;C300,芦花古楼!$A:$A,0),FALSE)</f>
        <v>常服曹焱兵</v>
      </c>
      <c r="F300" s="58">
        <f>INDEX(芦花古楼!D:D,MATCH(芦花古楼怪物!B300&amp;芦花古楼怪物!C300,芦花古楼!A:A,0))</f>
        <v>60</v>
      </c>
      <c r="G300" s="58">
        <f>INDEX(怪物基础属性模板!B:B,MATCH(芦花古楼怪物!$F300,怪物基础属性模板!$A:$A,0))*IFERROR(INDEX(怪物属性参数!R:R,MATCH(芦花古楼怪物!E300,怪物属性参数!Q:Q,0)),1)</f>
        <v>1571</v>
      </c>
      <c r="H300" s="58">
        <f>INDEX(怪物基础属性模板!C:C,MATCH(芦花古楼怪物!$F300,怪物基础属性模板!$A:$A,0))*IFERROR(INDEX(怪物属性参数!R:R,MATCH(芦花古楼怪物!E300,怪物属性参数!R:R,0)),1)</f>
        <v>723</v>
      </c>
      <c r="I300" s="58">
        <f>INDEX(怪物基础属性模板!D:D,MATCH(芦花古楼怪物!$F300,怪物基础属性模板!$A:$A,0))*IFERROR(INDEX(怪物属性参数!R:R,MATCH(芦花古楼怪物!E300,怪物属性参数!S:S,0)),1)</f>
        <v>8455</v>
      </c>
      <c r="J300" s="58">
        <v>0</v>
      </c>
      <c r="K300" s="58">
        <v>0</v>
      </c>
      <c r="L300" s="58">
        <v>0</v>
      </c>
      <c r="M300" s="58">
        <v>0</v>
      </c>
      <c r="N300" s="58">
        <v>300</v>
      </c>
      <c r="O300" s="58">
        <v>0</v>
      </c>
      <c r="P300" s="58">
        <v>0</v>
      </c>
      <c r="Q300" s="58" t="str">
        <f>IFERROR(INDEX(怪物属性参数!AD:AD,MATCH(芦花古楼怪物!E300,怪物属性参数!Q:Q,0)),"1303015")</f>
        <v>1301001#1302001</v>
      </c>
      <c r="R300" s="15"/>
      <c r="S300" s="58">
        <f t="shared" si="17"/>
        <v>20298</v>
      </c>
      <c r="T300" s="58">
        <f>IFERROR(INDEX(怪物属性参数!AA:AA,MATCH(芦花古楼怪物!E300,怪物属性参数!Q:Q,0)),"")</f>
        <v>0</v>
      </c>
      <c r="U300" s="58">
        <f>IFERROR(INDEX(怪物属性参数!AB:AB,MATCH(芦花古楼怪物!E300,怪物属性参数!Q:Q,0)),"999")</f>
        <v>999</v>
      </c>
      <c r="V300" s="58">
        <f>IFERROR(INDEX(怪物属性参数!AC:AC,MATCH(芦花古楼怪物!E300,怪物属性参数!Q:Q,0)),"")</f>
        <v>0</v>
      </c>
      <c r="W300" s="58" t="str">
        <f t="shared" si="18"/>
        <v>常服曹焱兵</v>
      </c>
    </row>
    <row r="301" spans="1:23" ht="16.5" x14ac:dyDescent="0.2">
      <c r="A301" s="58">
        <f t="shared" si="19"/>
        <v>20298</v>
      </c>
      <c r="B301" s="58">
        <v>2</v>
      </c>
      <c r="C301" s="58">
        <f t="shared" si="16"/>
        <v>20</v>
      </c>
      <c r="D301" s="58" t="s">
        <v>37</v>
      </c>
      <c r="E301" s="58" t="str">
        <f>HLOOKUP(D301,芦花古楼!$G:$L,MATCH(B301&amp;C301,芦花古楼!$A:$A,0),FALSE)</f>
        <v>典韦</v>
      </c>
      <c r="F301" s="58">
        <f>INDEX(芦花古楼!D:D,MATCH(芦花古楼怪物!B301&amp;芦花古楼怪物!C301,芦花古楼!A:A,0))</f>
        <v>60</v>
      </c>
      <c r="G301" s="58">
        <f>INDEX(怪物基础属性模板!B:B,MATCH(芦花古楼怪物!$F301,怪物基础属性模板!$A:$A,0))*IFERROR(INDEX(怪物属性参数!R:R,MATCH(芦花古楼怪物!E301,怪物属性参数!Q:Q,0)),1)</f>
        <v>1571</v>
      </c>
      <c r="H301" s="58">
        <f>INDEX(怪物基础属性模板!C:C,MATCH(芦花古楼怪物!$F301,怪物基础属性模板!$A:$A,0))*IFERROR(INDEX(怪物属性参数!R:R,MATCH(芦花古楼怪物!E301,怪物属性参数!R:R,0)),1)</f>
        <v>723</v>
      </c>
      <c r="I301" s="58">
        <f>INDEX(怪物基础属性模板!D:D,MATCH(芦花古楼怪物!$F301,怪物基础属性模板!$A:$A,0))*IFERROR(INDEX(怪物属性参数!R:R,MATCH(芦花古楼怪物!E301,怪物属性参数!S:S,0)),1)</f>
        <v>8455</v>
      </c>
      <c r="J301" s="58">
        <v>0</v>
      </c>
      <c r="K301" s="58">
        <v>0</v>
      </c>
      <c r="L301" s="58">
        <v>0</v>
      </c>
      <c r="M301" s="58">
        <v>0</v>
      </c>
      <c r="N301" s="58">
        <v>300</v>
      </c>
      <c r="O301" s="58">
        <v>0</v>
      </c>
      <c r="P301" s="58">
        <v>0</v>
      </c>
      <c r="Q301" s="58">
        <f>IFERROR(INDEX(怪物属性参数!AD:AD,MATCH(芦花古楼怪物!E301,怪物属性参数!Q:Q,0)),"1303015")</f>
        <v>1303003</v>
      </c>
      <c r="R301" s="15"/>
      <c r="S301" s="58" t="str">
        <f t="shared" si="17"/>
        <v>0</v>
      </c>
      <c r="T301" s="58">
        <f>IFERROR(INDEX(怪物属性参数!AA:AA,MATCH(芦花古楼怪物!E301,怪物属性参数!Q:Q,0)),"")</f>
        <v>4</v>
      </c>
      <c r="U301" s="58">
        <f>IFERROR(INDEX(怪物属性参数!AB:AB,MATCH(芦花古楼怪物!E301,怪物属性参数!Q:Q,0)),"999")</f>
        <v>999</v>
      </c>
      <c r="V301" s="58">
        <f>IFERROR(INDEX(怪物属性参数!AC:AC,MATCH(芦花古楼怪物!E301,怪物属性参数!Q:Q,0)),"")</f>
        <v>2</v>
      </c>
      <c r="W301" s="58" t="str">
        <f t="shared" si="18"/>
        <v>典韦</v>
      </c>
    </row>
    <row r="302" spans="1:23" ht="16.5" x14ac:dyDescent="0.2">
      <c r="A302" s="58">
        <f t="shared" si="19"/>
        <v>20299</v>
      </c>
      <c r="B302" s="58">
        <v>2</v>
      </c>
      <c r="C302" s="58">
        <f t="shared" si="16"/>
        <v>20</v>
      </c>
      <c r="D302" s="58" t="s">
        <v>41</v>
      </c>
      <c r="E302" s="58" t="str">
        <f>HLOOKUP(D302,芦花古楼!$G:$L,MATCH(B302&amp;C302,芦花古楼!$A:$A,0),FALSE)</f>
        <v>刘羽禅</v>
      </c>
      <c r="F302" s="58">
        <f>INDEX(芦花古楼!D:D,MATCH(芦花古楼怪物!B302&amp;芦花古楼怪物!C302,芦花古楼!A:A,0))</f>
        <v>60</v>
      </c>
      <c r="G302" s="58">
        <f>INDEX(怪物基础属性模板!B:B,MATCH(芦花古楼怪物!$F302,怪物基础属性模板!$A:$A,0))*IFERROR(INDEX(怪物属性参数!R:R,MATCH(芦花古楼怪物!E302,怪物属性参数!Q:Q,0)),1)</f>
        <v>1571</v>
      </c>
      <c r="H302" s="58">
        <f>INDEX(怪物基础属性模板!C:C,MATCH(芦花古楼怪物!$F302,怪物基础属性模板!$A:$A,0))*IFERROR(INDEX(怪物属性参数!R:R,MATCH(芦花古楼怪物!E302,怪物属性参数!R:R,0)),1)</f>
        <v>723</v>
      </c>
      <c r="I302" s="58">
        <f>INDEX(怪物基础属性模板!D:D,MATCH(芦花古楼怪物!$F302,怪物基础属性模板!$A:$A,0))*IFERROR(INDEX(怪物属性参数!R:R,MATCH(芦花古楼怪物!E302,怪物属性参数!S:S,0)),1)</f>
        <v>8455</v>
      </c>
      <c r="J302" s="58">
        <v>0</v>
      </c>
      <c r="K302" s="58">
        <v>0</v>
      </c>
      <c r="L302" s="58">
        <v>0</v>
      </c>
      <c r="M302" s="58">
        <v>0</v>
      </c>
      <c r="N302" s="58">
        <v>300</v>
      </c>
      <c r="O302" s="58">
        <v>0</v>
      </c>
      <c r="P302" s="58">
        <v>0</v>
      </c>
      <c r="Q302" s="58" t="str">
        <f>IFERROR(INDEX(怪物属性参数!AD:AD,MATCH(芦花古楼怪物!E302,怪物属性参数!Q:Q,0)),"1303015")</f>
        <v>1301005#1302005</v>
      </c>
      <c r="R302" s="15"/>
      <c r="S302" s="58">
        <f t="shared" si="17"/>
        <v>20300</v>
      </c>
      <c r="T302" s="58">
        <f>IFERROR(INDEX(怪物属性参数!AA:AA,MATCH(芦花古楼怪物!E302,怪物属性参数!Q:Q,0)),"")</f>
        <v>0</v>
      </c>
      <c r="U302" s="58">
        <f>IFERROR(INDEX(怪物属性参数!AB:AB,MATCH(芦花古楼怪物!E302,怪物属性参数!Q:Q,0)),"999")</f>
        <v>999</v>
      </c>
      <c r="V302" s="58">
        <f>IFERROR(INDEX(怪物属性参数!AC:AC,MATCH(芦花古楼怪物!E302,怪物属性参数!Q:Q,0)),"")</f>
        <v>0</v>
      </c>
      <c r="W302" s="58" t="str">
        <f t="shared" si="18"/>
        <v>刘羽禅</v>
      </c>
    </row>
    <row r="303" spans="1:23" ht="16.5" x14ac:dyDescent="0.2">
      <c r="A303" s="58">
        <f t="shared" si="19"/>
        <v>20300</v>
      </c>
      <c r="B303" s="58">
        <v>2</v>
      </c>
      <c r="C303" s="58">
        <f t="shared" si="16"/>
        <v>20</v>
      </c>
      <c r="D303" s="58" t="s">
        <v>38</v>
      </c>
      <c r="E303" s="58" t="str">
        <f>HLOOKUP(D303,芦花古楼!$G:$L,MATCH(B303&amp;C303,芦花古楼!$A:$A,0),FALSE)</f>
        <v>关羽</v>
      </c>
      <c r="F303" s="58">
        <f>INDEX(芦花古楼!D:D,MATCH(芦花古楼怪物!B303&amp;芦花古楼怪物!C303,芦花古楼!A:A,0))</f>
        <v>60</v>
      </c>
      <c r="G303" s="58">
        <f>INDEX(怪物基础属性模板!B:B,MATCH(芦花古楼怪物!$F303,怪物基础属性模板!$A:$A,0))*IFERROR(INDEX(怪物属性参数!R:R,MATCH(芦花古楼怪物!E303,怪物属性参数!Q:Q,0)),1)</f>
        <v>1571</v>
      </c>
      <c r="H303" s="58">
        <f>INDEX(怪物基础属性模板!C:C,MATCH(芦花古楼怪物!$F303,怪物基础属性模板!$A:$A,0))*IFERROR(INDEX(怪物属性参数!R:R,MATCH(芦花古楼怪物!E303,怪物属性参数!R:R,0)),1)</f>
        <v>723</v>
      </c>
      <c r="I303" s="58">
        <f>INDEX(怪物基础属性模板!D:D,MATCH(芦花古楼怪物!$F303,怪物基础属性模板!$A:$A,0))*IFERROR(INDEX(怪物属性参数!R:R,MATCH(芦花古楼怪物!E303,怪物属性参数!S:S,0)),1)</f>
        <v>8455</v>
      </c>
      <c r="J303" s="58">
        <v>0</v>
      </c>
      <c r="K303" s="58">
        <v>0</v>
      </c>
      <c r="L303" s="58">
        <v>0</v>
      </c>
      <c r="M303" s="58">
        <v>0</v>
      </c>
      <c r="N303" s="58">
        <v>300</v>
      </c>
      <c r="O303" s="58">
        <v>0</v>
      </c>
      <c r="P303" s="58">
        <v>0</v>
      </c>
      <c r="Q303" s="58">
        <f>IFERROR(INDEX(怪物属性参数!AD:AD,MATCH(芦花古楼怪物!E303,怪物属性参数!Q:Q,0)),"1303015")</f>
        <v>1303001</v>
      </c>
      <c r="R303" s="15"/>
      <c r="S303" s="58" t="str">
        <f t="shared" si="17"/>
        <v>0</v>
      </c>
      <c r="T303" s="58">
        <f>IFERROR(INDEX(怪物属性参数!AA:AA,MATCH(芦花古楼怪物!E303,怪物属性参数!Q:Q,0)),"")</f>
        <v>6</v>
      </c>
      <c r="U303" s="58">
        <f>IFERROR(INDEX(怪物属性参数!AB:AB,MATCH(芦花古楼怪物!E303,怪物属性参数!Q:Q,0)),"999")</f>
        <v>999</v>
      </c>
      <c r="V303" s="58">
        <f>IFERROR(INDEX(怪物属性参数!AC:AC,MATCH(芦花古楼怪物!E303,怪物属性参数!Q:Q,0)),"")</f>
        <v>1</v>
      </c>
      <c r="W303" s="58" t="str">
        <f t="shared" si="18"/>
        <v>关羽</v>
      </c>
    </row>
    <row r="304" spans="1:23" ht="16.5" x14ac:dyDescent="0.2">
      <c r="A304" s="58">
        <f t="shared" si="19"/>
        <v>20301</v>
      </c>
      <c r="B304" s="58">
        <v>2</v>
      </c>
      <c r="C304" s="58">
        <f t="shared" si="16"/>
        <v>21</v>
      </c>
      <c r="D304" s="58" t="s">
        <v>39</v>
      </c>
      <c r="E304" s="58" t="str">
        <f>HLOOKUP(D304,芦花古楼!$G:$L,MATCH(B304&amp;C304,芦花古楼!$A:$A,0),FALSE)</f>
        <v>常服曹焱兵</v>
      </c>
      <c r="F304" s="58">
        <f>INDEX(芦花古楼!D:D,MATCH(芦花古楼怪物!B304&amp;芦花古楼怪物!C304,芦花古楼!A:A,0))</f>
        <v>63</v>
      </c>
      <c r="G304" s="58">
        <f>INDEX(怪物基础属性模板!B:B,MATCH(芦花古楼怪物!$F304,怪物基础属性模板!$A:$A,0))*IFERROR(INDEX(怪物属性参数!R:R,MATCH(芦花古楼怪物!E304,怪物属性参数!Q:Q,0)),1)</f>
        <v>1673</v>
      </c>
      <c r="H304" s="58">
        <f>INDEX(怪物基础属性模板!C:C,MATCH(芦花古楼怪物!$F304,怪物基础属性模板!$A:$A,0))*IFERROR(INDEX(怪物属性参数!R:R,MATCH(芦花古楼怪物!E304,怪物属性参数!R:R,0)),1)</f>
        <v>774</v>
      </c>
      <c r="I304" s="58">
        <f>INDEX(怪物基础属性模板!D:D,MATCH(芦花古楼怪物!$F304,怪物基础属性模板!$A:$A,0))*IFERROR(INDEX(怪物属性参数!R:R,MATCH(芦花古楼怪物!E304,怪物属性参数!S:S,0)),1)</f>
        <v>8965</v>
      </c>
      <c r="J304" s="58">
        <v>0</v>
      </c>
      <c r="K304" s="58">
        <v>0</v>
      </c>
      <c r="L304" s="58">
        <v>0</v>
      </c>
      <c r="M304" s="58">
        <v>0</v>
      </c>
      <c r="N304" s="58">
        <v>300</v>
      </c>
      <c r="O304" s="58">
        <v>0</v>
      </c>
      <c r="P304" s="58">
        <v>0</v>
      </c>
      <c r="Q304" s="58" t="str">
        <f>IFERROR(INDEX(怪物属性参数!AD:AD,MATCH(芦花古楼怪物!E304,怪物属性参数!Q:Q,0)),"1303015")</f>
        <v>1301001#1302001</v>
      </c>
      <c r="R304" s="15"/>
      <c r="S304" s="58">
        <f t="shared" si="17"/>
        <v>20302</v>
      </c>
      <c r="T304" s="58">
        <f>IFERROR(INDEX(怪物属性参数!AA:AA,MATCH(芦花古楼怪物!E304,怪物属性参数!Q:Q,0)),"")</f>
        <v>0</v>
      </c>
      <c r="U304" s="58">
        <f>IFERROR(INDEX(怪物属性参数!AB:AB,MATCH(芦花古楼怪物!E304,怪物属性参数!Q:Q,0)),"999")</f>
        <v>999</v>
      </c>
      <c r="V304" s="58">
        <f>IFERROR(INDEX(怪物属性参数!AC:AC,MATCH(芦花古楼怪物!E304,怪物属性参数!Q:Q,0)),"")</f>
        <v>0</v>
      </c>
      <c r="W304" s="58" t="str">
        <f t="shared" si="18"/>
        <v>常服曹焱兵</v>
      </c>
    </row>
    <row r="305" spans="1:23" ht="16.5" x14ac:dyDescent="0.2">
      <c r="A305" s="58">
        <f t="shared" si="19"/>
        <v>20302</v>
      </c>
      <c r="B305" s="58">
        <v>2</v>
      </c>
      <c r="C305" s="58">
        <f t="shared" si="16"/>
        <v>21</v>
      </c>
      <c r="D305" s="58" t="s">
        <v>36</v>
      </c>
      <c r="E305" s="58" t="str">
        <f>HLOOKUP(D305,芦花古楼!$G:$L,MATCH(B305&amp;C305,芦花古楼!$A:$A,0),FALSE)</f>
        <v>张郃</v>
      </c>
      <c r="F305" s="58">
        <f>INDEX(芦花古楼!D:D,MATCH(芦花古楼怪物!B305&amp;芦花古楼怪物!C305,芦花古楼!A:A,0))</f>
        <v>63</v>
      </c>
      <c r="G305" s="58">
        <f>INDEX(怪物基础属性模板!B:B,MATCH(芦花古楼怪物!$F305,怪物基础属性模板!$A:$A,0))*IFERROR(INDEX(怪物属性参数!R:R,MATCH(芦花古楼怪物!E305,怪物属性参数!Q:Q,0)),1)</f>
        <v>1673</v>
      </c>
      <c r="H305" s="58">
        <f>INDEX(怪物基础属性模板!C:C,MATCH(芦花古楼怪物!$F305,怪物基础属性模板!$A:$A,0))*IFERROR(INDEX(怪物属性参数!R:R,MATCH(芦花古楼怪物!E305,怪物属性参数!R:R,0)),1)</f>
        <v>774</v>
      </c>
      <c r="I305" s="58">
        <f>INDEX(怪物基础属性模板!D:D,MATCH(芦花古楼怪物!$F305,怪物基础属性模板!$A:$A,0))*IFERROR(INDEX(怪物属性参数!R:R,MATCH(芦花古楼怪物!E305,怪物属性参数!S:S,0)),1)</f>
        <v>8965</v>
      </c>
      <c r="J305" s="58">
        <v>0</v>
      </c>
      <c r="K305" s="58">
        <v>0</v>
      </c>
      <c r="L305" s="58">
        <v>0</v>
      </c>
      <c r="M305" s="58">
        <v>0</v>
      </c>
      <c r="N305" s="58">
        <v>300</v>
      </c>
      <c r="O305" s="58">
        <v>0</v>
      </c>
      <c r="P305" s="58">
        <v>0</v>
      </c>
      <c r="Q305" s="58">
        <f>IFERROR(INDEX(怪物属性参数!AD:AD,MATCH(芦花古楼怪物!E305,怪物属性参数!Q:Q,0)),"1303015")</f>
        <v>1303010</v>
      </c>
      <c r="R305" s="15"/>
      <c r="S305" s="58" t="str">
        <f t="shared" si="17"/>
        <v>0</v>
      </c>
      <c r="T305" s="58">
        <f>IFERROR(INDEX(怪物属性参数!AA:AA,MATCH(芦花古楼怪物!E305,怪物属性参数!Q:Q,0)),"")</f>
        <v>6</v>
      </c>
      <c r="U305" s="58">
        <f>IFERROR(INDEX(怪物属性参数!AB:AB,MATCH(芦花古楼怪物!E305,怪物属性参数!Q:Q,0)),"999")</f>
        <v>999</v>
      </c>
      <c r="V305" s="58">
        <f>IFERROR(INDEX(怪物属性参数!AC:AC,MATCH(芦花古楼怪物!E305,怪物属性参数!Q:Q,0)),"")</f>
        <v>3</v>
      </c>
      <c r="W305" s="58" t="str">
        <f t="shared" si="18"/>
        <v>张郃</v>
      </c>
    </row>
    <row r="306" spans="1:23" ht="16.5" x14ac:dyDescent="0.2">
      <c r="A306" s="58">
        <f t="shared" si="19"/>
        <v>20303</v>
      </c>
      <c r="B306" s="58">
        <v>2</v>
      </c>
      <c r="C306" s="58">
        <f t="shared" si="16"/>
        <v>21</v>
      </c>
      <c r="D306" s="58" t="s">
        <v>40</v>
      </c>
      <c r="E306" s="58" t="str">
        <f>HLOOKUP(D306,芦花古楼!$G:$L,MATCH(B306&amp;C306,芦花古楼!$A:$A,0),FALSE)</f>
        <v>战斗曹焱兵</v>
      </c>
      <c r="F306" s="58">
        <f>INDEX(芦花古楼!D:D,MATCH(芦花古楼怪物!B306&amp;芦花古楼怪物!C306,芦花古楼!A:A,0))</f>
        <v>63</v>
      </c>
      <c r="G306" s="58">
        <f>INDEX(怪物基础属性模板!B:B,MATCH(芦花古楼怪物!$F306,怪物基础属性模板!$A:$A,0))*IFERROR(INDEX(怪物属性参数!R:R,MATCH(芦花古楼怪物!E306,怪物属性参数!Q:Q,0)),1)</f>
        <v>1673</v>
      </c>
      <c r="H306" s="58">
        <f>INDEX(怪物基础属性模板!C:C,MATCH(芦花古楼怪物!$F306,怪物基础属性模板!$A:$A,0))*IFERROR(INDEX(怪物属性参数!R:R,MATCH(芦花古楼怪物!E306,怪物属性参数!R:R,0)),1)</f>
        <v>774</v>
      </c>
      <c r="I306" s="58">
        <f>INDEX(怪物基础属性模板!D:D,MATCH(芦花古楼怪物!$F306,怪物基础属性模板!$A:$A,0))*IFERROR(INDEX(怪物属性参数!R:R,MATCH(芦花古楼怪物!E306,怪物属性参数!S:S,0)),1)</f>
        <v>8965</v>
      </c>
      <c r="J306" s="58">
        <v>0</v>
      </c>
      <c r="K306" s="58">
        <v>0</v>
      </c>
      <c r="L306" s="58">
        <v>0</v>
      </c>
      <c r="M306" s="58">
        <v>0</v>
      </c>
      <c r="N306" s="58">
        <v>300</v>
      </c>
      <c r="O306" s="58">
        <v>0</v>
      </c>
      <c r="P306" s="58">
        <v>0</v>
      </c>
      <c r="Q306" s="58" t="str">
        <f>IFERROR(INDEX(怪物属性参数!AD:AD,MATCH(芦花古楼怪物!E306,怪物属性参数!Q:Q,0)),"1303015")</f>
        <v>1301007#1302007</v>
      </c>
      <c r="R306" s="15"/>
      <c r="S306" s="58">
        <f t="shared" si="17"/>
        <v>20304</v>
      </c>
      <c r="T306" s="58">
        <f>IFERROR(INDEX(怪物属性参数!AA:AA,MATCH(芦花古楼怪物!E306,怪物属性参数!Q:Q,0)),"")</f>
        <v>0</v>
      </c>
      <c r="U306" s="58">
        <f>IFERROR(INDEX(怪物属性参数!AB:AB,MATCH(芦花古楼怪物!E306,怪物属性参数!Q:Q,0)),"999")</f>
        <v>999</v>
      </c>
      <c r="V306" s="58">
        <f>IFERROR(INDEX(怪物属性参数!AC:AC,MATCH(芦花古楼怪物!E306,怪物属性参数!Q:Q,0)),"")</f>
        <v>0</v>
      </c>
      <c r="W306" s="58" t="str">
        <f t="shared" si="18"/>
        <v>战斗曹焱兵</v>
      </c>
    </row>
    <row r="307" spans="1:23" ht="16.5" x14ac:dyDescent="0.2">
      <c r="A307" s="58">
        <f t="shared" si="19"/>
        <v>20304</v>
      </c>
      <c r="B307" s="58">
        <v>2</v>
      </c>
      <c r="C307" s="58">
        <f t="shared" si="16"/>
        <v>21</v>
      </c>
      <c r="D307" s="58" t="s">
        <v>37</v>
      </c>
      <c r="E307" s="58" t="str">
        <f>HLOOKUP(D307,芦花古楼!$G:$L,MATCH(B307&amp;C307,芦花古楼!$A:$A,0),FALSE)</f>
        <v>徐晃</v>
      </c>
      <c r="F307" s="58">
        <f>INDEX(芦花古楼!D:D,MATCH(芦花古楼怪物!B307&amp;芦花古楼怪物!C307,芦花古楼!A:A,0))</f>
        <v>63</v>
      </c>
      <c r="G307" s="58">
        <f>INDEX(怪物基础属性模板!B:B,MATCH(芦花古楼怪物!$F307,怪物基础属性模板!$A:$A,0))*IFERROR(INDEX(怪物属性参数!R:R,MATCH(芦花古楼怪物!E307,怪物属性参数!Q:Q,0)),1)</f>
        <v>1673</v>
      </c>
      <c r="H307" s="58">
        <f>INDEX(怪物基础属性模板!C:C,MATCH(芦花古楼怪物!$F307,怪物基础属性模板!$A:$A,0))*IFERROR(INDEX(怪物属性参数!R:R,MATCH(芦花古楼怪物!E307,怪物属性参数!R:R,0)),1)</f>
        <v>774</v>
      </c>
      <c r="I307" s="58">
        <f>INDEX(怪物基础属性模板!D:D,MATCH(芦花古楼怪物!$F307,怪物基础属性模板!$A:$A,0))*IFERROR(INDEX(怪物属性参数!R:R,MATCH(芦花古楼怪物!E307,怪物属性参数!S:S,0)),1)</f>
        <v>8965</v>
      </c>
      <c r="J307" s="58">
        <v>0</v>
      </c>
      <c r="K307" s="58">
        <v>0</v>
      </c>
      <c r="L307" s="58">
        <v>0</v>
      </c>
      <c r="M307" s="58">
        <v>0</v>
      </c>
      <c r="N307" s="58">
        <v>300</v>
      </c>
      <c r="O307" s="58">
        <v>0</v>
      </c>
      <c r="P307" s="58">
        <v>0</v>
      </c>
      <c r="Q307" s="58">
        <f>IFERROR(INDEX(怪物属性参数!AD:AD,MATCH(芦花古楼怪物!E307,怪物属性参数!Q:Q,0)),"1303015")</f>
        <v>1303009</v>
      </c>
      <c r="R307" s="15"/>
      <c r="S307" s="58" t="str">
        <f t="shared" si="17"/>
        <v>0</v>
      </c>
      <c r="T307" s="58">
        <f>IFERROR(INDEX(怪物属性参数!AA:AA,MATCH(芦花古楼怪物!E307,怪物属性参数!Q:Q,0)),"")</f>
        <v>4</v>
      </c>
      <c r="U307" s="58">
        <f>IFERROR(INDEX(怪物属性参数!AB:AB,MATCH(芦花古楼怪物!E307,怪物属性参数!Q:Q,0)),"999")</f>
        <v>999</v>
      </c>
      <c r="V307" s="58">
        <f>IFERROR(INDEX(怪物属性参数!AC:AC,MATCH(芦花古楼怪物!E307,怪物属性参数!Q:Q,0)),"")</f>
        <v>2</v>
      </c>
      <c r="W307" s="58" t="str">
        <f t="shared" si="18"/>
        <v>徐晃</v>
      </c>
    </row>
    <row r="308" spans="1:23" ht="16.5" x14ac:dyDescent="0.2">
      <c r="A308" s="58">
        <f t="shared" si="19"/>
        <v>20305</v>
      </c>
      <c r="B308" s="58">
        <v>2</v>
      </c>
      <c r="C308" s="58">
        <f t="shared" si="16"/>
        <v>21</v>
      </c>
      <c r="D308" s="58" t="s">
        <v>41</v>
      </c>
      <c r="E308" s="58" t="str">
        <f>HLOOKUP(D308,芦花古楼!$G:$L,MATCH(B308&amp;C308,芦花古楼!$A:$A,0),FALSE)</f>
        <v>吉拉</v>
      </c>
      <c r="F308" s="58">
        <f>INDEX(芦花古楼!D:D,MATCH(芦花古楼怪物!B308&amp;芦花古楼怪物!C308,芦花古楼!A:A,0))</f>
        <v>63</v>
      </c>
      <c r="G308" s="58">
        <f>INDEX(怪物基础属性模板!B:B,MATCH(芦花古楼怪物!$F308,怪物基础属性模板!$A:$A,0))*IFERROR(INDEX(怪物属性参数!R:R,MATCH(芦花古楼怪物!E308,怪物属性参数!Q:Q,0)),1)</f>
        <v>1673</v>
      </c>
      <c r="H308" s="58">
        <f>INDEX(怪物基础属性模板!C:C,MATCH(芦花古楼怪物!$F308,怪物基础属性模板!$A:$A,0))*IFERROR(INDEX(怪物属性参数!R:R,MATCH(芦花古楼怪物!E308,怪物属性参数!R:R,0)),1)</f>
        <v>774</v>
      </c>
      <c r="I308" s="58">
        <f>INDEX(怪物基础属性模板!D:D,MATCH(芦花古楼怪物!$F308,怪物基础属性模板!$A:$A,0))*IFERROR(INDEX(怪物属性参数!R:R,MATCH(芦花古楼怪物!E308,怪物属性参数!S:S,0)),1)</f>
        <v>8965</v>
      </c>
      <c r="J308" s="58">
        <v>0</v>
      </c>
      <c r="K308" s="58">
        <v>0</v>
      </c>
      <c r="L308" s="58">
        <v>0</v>
      </c>
      <c r="M308" s="58">
        <v>0</v>
      </c>
      <c r="N308" s="58">
        <v>300</v>
      </c>
      <c r="O308" s="58">
        <v>0</v>
      </c>
      <c r="P308" s="58">
        <v>0</v>
      </c>
      <c r="Q308" s="58" t="str">
        <f>IFERROR(INDEX(怪物属性参数!AD:AD,MATCH(芦花古楼怪物!E308,怪物属性参数!Q:Q,0)),"1303015")</f>
        <v>1301013#1302013</v>
      </c>
      <c r="R308" s="15"/>
      <c r="S308" s="58">
        <f t="shared" si="17"/>
        <v>20306</v>
      </c>
      <c r="T308" s="58">
        <f>IFERROR(INDEX(怪物属性参数!AA:AA,MATCH(芦花古楼怪物!E308,怪物属性参数!Q:Q,0)),"")</f>
        <v>0</v>
      </c>
      <c r="U308" s="58">
        <f>IFERROR(INDEX(怪物属性参数!AB:AB,MATCH(芦花古楼怪物!E308,怪物属性参数!Q:Q,0)),"999")</f>
        <v>999</v>
      </c>
      <c r="V308" s="58">
        <f>IFERROR(INDEX(怪物属性参数!AC:AC,MATCH(芦花古楼怪物!E308,怪物属性参数!Q:Q,0)),"")</f>
        <v>0</v>
      </c>
      <c r="W308" s="58" t="str">
        <f t="shared" si="18"/>
        <v>吉拉</v>
      </c>
    </row>
    <row r="309" spans="1:23" ht="16.5" x14ac:dyDescent="0.2">
      <c r="A309" s="58">
        <f t="shared" si="19"/>
        <v>20306</v>
      </c>
      <c r="B309" s="58">
        <v>2</v>
      </c>
      <c r="C309" s="58">
        <f t="shared" si="16"/>
        <v>21</v>
      </c>
      <c r="D309" s="58" t="s">
        <v>38</v>
      </c>
      <c r="E309" s="58" t="str">
        <f>HLOOKUP(D309,芦花古楼!$G:$L,MATCH(B309&amp;C309,芦花古楼!$A:$A,0),FALSE)</f>
        <v>食火蜥</v>
      </c>
      <c r="F309" s="58">
        <f>INDEX(芦花古楼!D:D,MATCH(芦花古楼怪物!B309&amp;芦花古楼怪物!C309,芦花古楼!A:A,0))</f>
        <v>63</v>
      </c>
      <c r="G309" s="58">
        <f>INDEX(怪物基础属性模板!B:B,MATCH(芦花古楼怪物!$F309,怪物基础属性模板!$A:$A,0))*IFERROR(INDEX(怪物属性参数!R:R,MATCH(芦花古楼怪物!E309,怪物属性参数!Q:Q,0)),1)</f>
        <v>1673</v>
      </c>
      <c r="H309" s="58">
        <f>INDEX(怪物基础属性模板!C:C,MATCH(芦花古楼怪物!$F309,怪物基础属性模板!$A:$A,0))*IFERROR(INDEX(怪物属性参数!R:R,MATCH(芦花古楼怪物!E309,怪物属性参数!R:R,0)),1)</f>
        <v>774</v>
      </c>
      <c r="I309" s="58">
        <f>INDEX(怪物基础属性模板!D:D,MATCH(芦花古楼怪物!$F309,怪物基础属性模板!$A:$A,0))*IFERROR(INDEX(怪物属性参数!R:R,MATCH(芦花古楼怪物!E309,怪物属性参数!S:S,0)),1)</f>
        <v>8965</v>
      </c>
      <c r="J309" s="58">
        <v>0</v>
      </c>
      <c r="K309" s="58">
        <v>0</v>
      </c>
      <c r="L309" s="58">
        <v>0</v>
      </c>
      <c r="M309" s="58">
        <v>0</v>
      </c>
      <c r="N309" s="58">
        <v>300</v>
      </c>
      <c r="O309" s="58">
        <v>0</v>
      </c>
      <c r="P309" s="58">
        <v>0</v>
      </c>
      <c r="Q309" s="58">
        <f>IFERROR(INDEX(怪物属性参数!AD:AD,MATCH(芦花古楼怪物!E309,怪物属性参数!Q:Q,0)),"1303015")</f>
        <v>1303019</v>
      </c>
      <c r="R309" s="15"/>
      <c r="S309" s="58" t="str">
        <f t="shared" si="17"/>
        <v>0</v>
      </c>
      <c r="T309" s="58">
        <f>IFERROR(INDEX(怪物属性参数!AA:AA,MATCH(芦花古楼怪物!E309,怪物属性参数!Q:Q,0)),"")</f>
        <v>4</v>
      </c>
      <c r="U309" s="58">
        <f>IFERROR(INDEX(怪物属性参数!AB:AB,MATCH(芦花古楼怪物!E309,怪物属性参数!Q:Q,0)),"999")</f>
        <v>999</v>
      </c>
      <c r="V309" s="58">
        <f>IFERROR(INDEX(怪物属性参数!AC:AC,MATCH(芦花古楼怪物!E309,怪物属性参数!Q:Q,0)),"")</f>
        <v>2</v>
      </c>
      <c r="W309" s="58" t="str">
        <f t="shared" si="18"/>
        <v>食火蜥</v>
      </c>
    </row>
    <row r="310" spans="1:23" ht="16.5" x14ac:dyDescent="0.2">
      <c r="A310" s="58">
        <f t="shared" si="19"/>
        <v>20307</v>
      </c>
      <c r="B310" s="58">
        <v>2</v>
      </c>
      <c r="C310" s="58">
        <f t="shared" si="16"/>
        <v>22</v>
      </c>
      <c r="D310" s="58" t="s">
        <v>39</v>
      </c>
      <c r="E310" s="58" t="str">
        <f>HLOOKUP(D310,芦花古楼!$G:$L,MATCH(B310&amp;C310,芦花古楼!$A:$A,0),FALSE)</f>
        <v>伏尸将军</v>
      </c>
      <c r="F310" s="58">
        <f>INDEX(芦花古楼!D:D,MATCH(芦花古楼怪物!B310&amp;芦花古楼怪物!C310,芦花古楼!A:A,0))</f>
        <v>66</v>
      </c>
      <c r="G310" s="58">
        <f>INDEX(怪物基础属性模板!B:B,MATCH(芦花古楼怪物!$F310,怪物基础属性模板!$A:$A,0))*IFERROR(INDEX(怪物属性参数!R:R,MATCH(芦花古楼怪物!E310,怪物属性参数!Q:Q,0)),1)</f>
        <v>1964</v>
      </c>
      <c r="H310" s="58">
        <f>INDEX(怪物基础属性模板!C:C,MATCH(芦花古楼怪物!$F310,怪物基础属性模板!$A:$A,0))*IFERROR(INDEX(怪物属性参数!R:R,MATCH(芦花古楼怪物!E310,怪物属性参数!R:R,0)),1)</f>
        <v>909</v>
      </c>
      <c r="I310" s="58">
        <f>INDEX(怪物基础属性模板!D:D,MATCH(芦花古楼怪物!$F310,怪物基础属性模板!$A:$A,0))*IFERROR(INDEX(怪物属性参数!R:R,MATCH(芦花古楼怪物!E310,怪物属性参数!S:S,0)),1)</f>
        <v>10520</v>
      </c>
      <c r="J310" s="58">
        <v>0</v>
      </c>
      <c r="K310" s="58">
        <v>0</v>
      </c>
      <c r="L310" s="58">
        <v>0</v>
      </c>
      <c r="M310" s="58">
        <v>0</v>
      </c>
      <c r="N310" s="58">
        <v>300</v>
      </c>
      <c r="O310" s="58">
        <v>0</v>
      </c>
      <c r="P310" s="58">
        <v>0</v>
      </c>
      <c r="Q310" s="58" t="str">
        <f>IFERROR(INDEX(怪物属性参数!AD:AD,MATCH(芦花古楼怪物!E310,怪物属性参数!Q:Q,0)),"1303015")</f>
        <v>1801008#1802008</v>
      </c>
      <c r="R310" s="15"/>
      <c r="S310" s="58" t="str">
        <f t="shared" si="17"/>
        <v>0</v>
      </c>
      <c r="T310" s="58">
        <f>IFERROR(INDEX(怪物属性参数!AA:AA,MATCH(芦花古楼怪物!E310,怪物属性参数!Q:Q,0)),"")</f>
        <v>1</v>
      </c>
      <c r="U310" s="58">
        <f>IFERROR(INDEX(怪物属性参数!AB:AB,MATCH(芦花古楼怪物!E310,怪物属性参数!Q:Q,0)),"999")</f>
        <v>999</v>
      </c>
      <c r="V310" s="58">
        <f>IFERROR(INDEX(怪物属性参数!AC:AC,MATCH(芦花古楼怪物!E310,怪物属性参数!Q:Q,0)),"")</f>
        <v>1</v>
      </c>
      <c r="W310" s="58" t="str">
        <f t="shared" si="18"/>
        <v>伏尸将军</v>
      </c>
    </row>
    <row r="311" spans="1:23" ht="16.5" x14ac:dyDescent="0.2">
      <c r="A311" s="58">
        <f t="shared" si="19"/>
        <v>20308</v>
      </c>
      <c r="B311" s="58">
        <v>2</v>
      </c>
      <c r="C311" s="58">
        <f t="shared" si="16"/>
        <v>22</v>
      </c>
      <c r="D311" s="58" t="s">
        <v>36</v>
      </c>
      <c r="E311" s="58" t="str">
        <f>HLOOKUP(D311,芦花古楼!$G:$L,MATCH(B311&amp;C311,芦花古楼!$A:$A,0),FALSE)</f>
        <v/>
      </c>
      <c r="F311" s="58">
        <f>INDEX(芦花古楼!D:D,MATCH(芦花古楼怪物!B311&amp;芦花古楼怪物!C311,芦花古楼!A:A,0))</f>
        <v>66</v>
      </c>
      <c r="G311" s="58">
        <f>INDEX(怪物基础属性模板!B:B,MATCH(芦花古楼怪物!$F311,怪物基础属性模板!$A:$A,0))*IFERROR(INDEX(怪物属性参数!R:R,MATCH(芦花古楼怪物!E311,怪物属性参数!Q:Q,0)),1)</f>
        <v>1964</v>
      </c>
      <c r="H311" s="58">
        <f>INDEX(怪物基础属性模板!C:C,MATCH(芦花古楼怪物!$F311,怪物基础属性模板!$A:$A,0))*IFERROR(INDEX(怪物属性参数!R:R,MATCH(芦花古楼怪物!E311,怪物属性参数!R:R,0)),1)</f>
        <v>909</v>
      </c>
      <c r="I311" s="58">
        <f>INDEX(怪物基础属性模板!D:D,MATCH(芦花古楼怪物!$F311,怪物基础属性模板!$A:$A,0))*IFERROR(INDEX(怪物属性参数!R:R,MATCH(芦花古楼怪物!E311,怪物属性参数!S:S,0)),1)</f>
        <v>10520</v>
      </c>
      <c r="J311" s="58">
        <v>0</v>
      </c>
      <c r="K311" s="58">
        <v>0</v>
      </c>
      <c r="L311" s="58">
        <v>0</v>
      </c>
      <c r="M311" s="58">
        <v>0</v>
      </c>
      <c r="N311" s="58">
        <v>300</v>
      </c>
      <c r="O311" s="58">
        <v>0</v>
      </c>
      <c r="P311" s="58">
        <v>0</v>
      </c>
      <c r="Q311" s="58" t="str">
        <f>IFERROR(INDEX(怪物属性参数!AD:AD,MATCH(芦花古楼怪物!E311,怪物属性参数!Q:Q,0)),"1303015")</f>
        <v>1303015</v>
      </c>
      <c r="R311" s="15"/>
      <c r="S311" s="58" t="str">
        <f t="shared" si="17"/>
        <v>0</v>
      </c>
      <c r="T311" s="58" t="str">
        <f>IFERROR(INDEX(怪物属性参数!AA:AA,MATCH(芦花古楼怪物!E311,怪物属性参数!Q:Q,0)),"")</f>
        <v/>
      </c>
      <c r="U311" s="58" t="str">
        <f>IFERROR(INDEX(怪物属性参数!AB:AB,MATCH(芦花古楼怪物!E311,怪物属性参数!Q:Q,0)),"999")</f>
        <v>999</v>
      </c>
      <c r="V311" s="58" t="str">
        <f>IFERROR(INDEX(怪物属性参数!AC:AC,MATCH(芦花古楼怪物!E311,怪物属性参数!Q:Q,0)),"")</f>
        <v/>
      </c>
      <c r="W311" s="58" t="str">
        <f t="shared" si="18"/>
        <v>于禁</v>
      </c>
    </row>
    <row r="312" spans="1:23" ht="16.5" x14ac:dyDescent="0.2">
      <c r="A312" s="58">
        <f t="shared" si="19"/>
        <v>20309</v>
      </c>
      <c r="B312" s="58">
        <v>2</v>
      </c>
      <c r="C312" s="58">
        <f t="shared" si="16"/>
        <v>22</v>
      </c>
      <c r="D312" s="58" t="s">
        <v>40</v>
      </c>
      <c r="E312" s="58" t="str">
        <f>HLOOKUP(D312,芦花古楼!$G:$L,MATCH(B312&amp;C312,芦花古楼!$A:$A,0),FALSE)</f>
        <v>变身后鬼将军</v>
      </c>
      <c r="F312" s="58">
        <f>INDEX(芦花古楼!D:D,MATCH(芦花古楼怪物!B312&amp;芦花古楼怪物!C312,芦花古楼!A:A,0))</f>
        <v>66</v>
      </c>
      <c r="G312" s="58">
        <f>INDEX(怪物基础属性模板!B:B,MATCH(芦花古楼怪物!$F312,怪物基础属性模板!$A:$A,0))*IFERROR(INDEX(怪物属性参数!R:R,MATCH(芦花古楼怪物!E312,怪物属性参数!Q:Q,0)),1)</f>
        <v>1964</v>
      </c>
      <c r="H312" s="58">
        <f>INDEX(怪物基础属性模板!C:C,MATCH(芦花古楼怪物!$F312,怪物基础属性模板!$A:$A,0))*IFERROR(INDEX(怪物属性参数!R:R,MATCH(芦花古楼怪物!E312,怪物属性参数!R:R,0)),1)</f>
        <v>909</v>
      </c>
      <c r="I312" s="58">
        <f>INDEX(怪物基础属性模板!D:D,MATCH(芦花古楼怪物!$F312,怪物基础属性模板!$A:$A,0))*IFERROR(INDEX(怪物属性参数!R:R,MATCH(芦花古楼怪物!E312,怪物属性参数!S:S,0)),1)</f>
        <v>10520</v>
      </c>
      <c r="J312" s="58">
        <v>0</v>
      </c>
      <c r="K312" s="58">
        <v>0</v>
      </c>
      <c r="L312" s="58">
        <v>0</v>
      </c>
      <c r="M312" s="58">
        <v>0</v>
      </c>
      <c r="N312" s="58">
        <v>300</v>
      </c>
      <c r="O312" s="58">
        <v>0</v>
      </c>
      <c r="P312" s="58">
        <v>0</v>
      </c>
      <c r="Q312" s="58" t="str">
        <f>IFERROR(INDEX(怪物属性参数!AD:AD,MATCH(芦花古楼怪物!E312,怪物属性参数!Q:Q,0)),"1303015")</f>
        <v>1303015</v>
      </c>
      <c r="R312" s="15"/>
      <c r="S312" s="58" t="str">
        <f t="shared" si="17"/>
        <v>0</v>
      </c>
      <c r="T312" s="58" t="str">
        <f>IFERROR(INDEX(怪物属性参数!AA:AA,MATCH(芦花古楼怪物!E312,怪物属性参数!Q:Q,0)),"")</f>
        <v/>
      </c>
      <c r="U312" s="58" t="str">
        <f>IFERROR(INDEX(怪物属性参数!AB:AB,MATCH(芦花古楼怪物!E312,怪物属性参数!Q:Q,0)),"999")</f>
        <v>999</v>
      </c>
      <c r="V312" s="58" t="str">
        <f>IFERROR(INDEX(怪物属性参数!AC:AC,MATCH(芦花古楼怪物!E312,怪物属性参数!Q:Q,0)),"")</f>
        <v/>
      </c>
      <c r="W312" s="58" t="str">
        <f t="shared" si="18"/>
        <v>变身后鬼将军</v>
      </c>
    </row>
    <row r="313" spans="1:23" ht="16.5" x14ac:dyDescent="0.2">
      <c r="A313" s="58">
        <f t="shared" si="19"/>
        <v>20310</v>
      </c>
      <c r="B313" s="58">
        <v>2</v>
      </c>
      <c r="C313" s="58">
        <f t="shared" si="16"/>
        <v>22</v>
      </c>
      <c r="D313" s="58" t="s">
        <v>37</v>
      </c>
      <c r="E313" s="58" t="str">
        <f>HLOOKUP(D313,芦花古楼!$G:$L,MATCH(B313&amp;C313,芦花古楼!$A:$A,0),FALSE)</f>
        <v/>
      </c>
      <c r="F313" s="58">
        <f>INDEX(芦花古楼!D:D,MATCH(芦花古楼怪物!B313&amp;芦花古楼怪物!C313,芦花古楼!A:A,0))</f>
        <v>66</v>
      </c>
      <c r="G313" s="58">
        <f>INDEX(怪物基础属性模板!B:B,MATCH(芦花古楼怪物!$F313,怪物基础属性模板!$A:$A,0))*IFERROR(INDEX(怪物属性参数!R:R,MATCH(芦花古楼怪物!E313,怪物属性参数!Q:Q,0)),1)</f>
        <v>1964</v>
      </c>
      <c r="H313" s="58">
        <f>INDEX(怪物基础属性模板!C:C,MATCH(芦花古楼怪物!$F313,怪物基础属性模板!$A:$A,0))*IFERROR(INDEX(怪物属性参数!R:R,MATCH(芦花古楼怪物!E313,怪物属性参数!R:R,0)),1)</f>
        <v>909</v>
      </c>
      <c r="I313" s="58">
        <f>INDEX(怪物基础属性模板!D:D,MATCH(芦花古楼怪物!$F313,怪物基础属性模板!$A:$A,0))*IFERROR(INDEX(怪物属性参数!R:R,MATCH(芦花古楼怪物!E313,怪物属性参数!S:S,0)),1)</f>
        <v>10520</v>
      </c>
      <c r="J313" s="58">
        <v>0</v>
      </c>
      <c r="K313" s="58">
        <v>0</v>
      </c>
      <c r="L313" s="58">
        <v>0</v>
      </c>
      <c r="M313" s="58">
        <v>0</v>
      </c>
      <c r="N313" s="58">
        <v>300</v>
      </c>
      <c r="O313" s="58">
        <v>0</v>
      </c>
      <c r="P313" s="58">
        <v>0</v>
      </c>
      <c r="Q313" s="58" t="str">
        <f>IFERROR(INDEX(怪物属性参数!AD:AD,MATCH(芦花古楼怪物!E313,怪物属性参数!Q:Q,0)),"1303015")</f>
        <v>1303015</v>
      </c>
      <c r="R313" s="15"/>
      <c r="S313" s="58" t="str">
        <f t="shared" si="17"/>
        <v>0</v>
      </c>
      <c r="T313" s="58" t="str">
        <f>IFERROR(INDEX(怪物属性参数!AA:AA,MATCH(芦花古楼怪物!E313,怪物属性参数!Q:Q,0)),"")</f>
        <v/>
      </c>
      <c r="U313" s="58" t="str">
        <f>IFERROR(INDEX(怪物属性参数!AB:AB,MATCH(芦花古楼怪物!E313,怪物属性参数!Q:Q,0)),"999")</f>
        <v>999</v>
      </c>
      <c r="V313" s="58" t="str">
        <f>IFERROR(INDEX(怪物属性参数!AC:AC,MATCH(芦花古楼怪物!E313,怪物属性参数!Q:Q,0)),"")</f>
        <v/>
      </c>
      <c r="W313" s="58" t="str">
        <f t="shared" si="18"/>
        <v>于禁</v>
      </c>
    </row>
    <row r="314" spans="1:23" ht="16.5" x14ac:dyDescent="0.2">
      <c r="A314" s="58">
        <f t="shared" si="19"/>
        <v>20311</v>
      </c>
      <c r="B314" s="58">
        <v>2</v>
      </c>
      <c r="C314" s="58">
        <f t="shared" si="16"/>
        <v>22</v>
      </c>
      <c r="D314" s="58" t="s">
        <v>41</v>
      </c>
      <c r="E314" s="58" t="str">
        <f>HLOOKUP(D314,芦花古楼!$G:$L,MATCH(B314&amp;C314,芦花古楼!$A:$A,0),FALSE)</f>
        <v>石瀑将军</v>
      </c>
      <c r="F314" s="58">
        <f>INDEX(芦花古楼!D:D,MATCH(芦花古楼怪物!B314&amp;芦花古楼怪物!C314,芦花古楼!A:A,0))</f>
        <v>66</v>
      </c>
      <c r="G314" s="58">
        <f>INDEX(怪物基础属性模板!B:B,MATCH(芦花古楼怪物!$F314,怪物基础属性模板!$A:$A,0))*IFERROR(INDEX(怪物属性参数!R:R,MATCH(芦花古楼怪物!E314,怪物属性参数!Q:Q,0)),1)</f>
        <v>1964</v>
      </c>
      <c r="H314" s="58">
        <f>INDEX(怪物基础属性模板!C:C,MATCH(芦花古楼怪物!$F314,怪物基础属性模板!$A:$A,0))*IFERROR(INDEX(怪物属性参数!R:R,MATCH(芦花古楼怪物!E314,怪物属性参数!R:R,0)),1)</f>
        <v>909</v>
      </c>
      <c r="I314" s="58">
        <f>INDEX(怪物基础属性模板!D:D,MATCH(芦花古楼怪物!$F314,怪物基础属性模板!$A:$A,0))*IFERROR(INDEX(怪物属性参数!R:R,MATCH(芦花古楼怪物!E314,怪物属性参数!S:S,0)),1)</f>
        <v>10520</v>
      </c>
      <c r="J314" s="58">
        <v>0</v>
      </c>
      <c r="K314" s="58">
        <v>0</v>
      </c>
      <c r="L314" s="58">
        <v>0</v>
      </c>
      <c r="M314" s="58">
        <v>0</v>
      </c>
      <c r="N314" s="58">
        <v>300</v>
      </c>
      <c r="O314" s="58">
        <v>0</v>
      </c>
      <c r="P314" s="58">
        <v>0</v>
      </c>
      <c r="Q314" s="58" t="str">
        <f>IFERROR(INDEX(怪物属性参数!AD:AD,MATCH(芦花古楼怪物!E314,怪物属性参数!Q:Q,0)),"1303015")</f>
        <v>1801009#1802009</v>
      </c>
      <c r="R314" s="15"/>
      <c r="S314" s="58" t="str">
        <f t="shared" si="17"/>
        <v>0</v>
      </c>
      <c r="T314" s="58">
        <f>IFERROR(INDEX(怪物属性参数!AA:AA,MATCH(芦花古楼怪物!E314,怪物属性参数!Q:Q,0)),"")</f>
        <v>1</v>
      </c>
      <c r="U314" s="58">
        <f>IFERROR(INDEX(怪物属性参数!AB:AB,MATCH(芦花古楼怪物!E314,怪物属性参数!Q:Q,0)),"999")</f>
        <v>999</v>
      </c>
      <c r="V314" s="58">
        <f>IFERROR(INDEX(怪物属性参数!AC:AC,MATCH(芦花古楼怪物!E314,怪物属性参数!Q:Q,0)),"")</f>
        <v>1</v>
      </c>
      <c r="W314" s="58" t="str">
        <f t="shared" si="18"/>
        <v>石瀑将军</v>
      </c>
    </row>
    <row r="315" spans="1:23" ht="16.5" x14ac:dyDescent="0.2">
      <c r="A315" s="58">
        <f t="shared" si="19"/>
        <v>20312</v>
      </c>
      <c r="B315" s="58">
        <v>2</v>
      </c>
      <c r="C315" s="58">
        <f t="shared" si="16"/>
        <v>22</v>
      </c>
      <c r="D315" s="58" t="s">
        <v>38</v>
      </c>
      <c r="E315" s="58" t="str">
        <f>HLOOKUP(D315,芦花古楼!$G:$L,MATCH(B315&amp;C315,芦花古楼!$A:$A,0),FALSE)</f>
        <v/>
      </c>
      <c r="F315" s="58">
        <f>INDEX(芦花古楼!D:D,MATCH(芦花古楼怪物!B315&amp;芦花古楼怪物!C315,芦花古楼!A:A,0))</f>
        <v>66</v>
      </c>
      <c r="G315" s="58">
        <f>INDEX(怪物基础属性模板!B:B,MATCH(芦花古楼怪物!$F315,怪物基础属性模板!$A:$A,0))*IFERROR(INDEX(怪物属性参数!R:R,MATCH(芦花古楼怪物!E315,怪物属性参数!Q:Q,0)),1)</f>
        <v>1964</v>
      </c>
      <c r="H315" s="58">
        <f>INDEX(怪物基础属性模板!C:C,MATCH(芦花古楼怪物!$F315,怪物基础属性模板!$A:$A,0))*IFERROR(INDEX(怪物属性参数!R:R,MATCH(芦花古楼怪物!E315,怪物属性参数!R:R,0)),1)</f>
        <v>909</v>
      </c>
      <c r="I315" s="58">
        <f>INDEX(怪物基础属性模板!D:D,MATCH(芦花古楼怪物!$F315,怪物基础属性模板!$A:$A,0))*IFERROR(INDEX(怪物属性参数!R:R,MATCH(芦花古楼怪物!E315,怪物属性参数!S:S,0)),1)</f>
        <v>10520</v>
      </c>
      <c r="J315" s="58">
        <v>0</v>
      </c>
      <c r="K315" s="58">
        <v>0</v>
      </c>
      <c r="L315" s="58">
        <v>0</v>
      </c>
      <c r="M315" s="58">
        <v>0</v>
      </c>
      <c r="N315" s="58">
        <v>300</v>
      </c>
      <c r="O315" s="58">
        <v>0</v>
      </c>
      <c r="P315" s="58">
        <v>0</v>
      </c>
      <c r="Q315" s="58" t="str">
        <f>IFERROR(INDEX(怪物属性参数!AD:AD,MATCH(芦花古楼怪物!E315,怪物属性参数!Q:Q,0)),"1303015")</f>
        <v>1303015</v>
      </c>
      <c r="R315" s="15"/>
      <c r="S315" s="58" t="str">
        <f t="shared" si="17"/>
        <v>0</v>
      </c>
      <c r="T315" s="58" t="str">
        <f>IFERROR(INDEX(怪物属性参数!AA:AA,MATCH(芦花古楼怪物!E315,怪物属性参数!Q:Q,0)),"")</f>
        <v/>
      </c>
      <c r="U315" s="58" t="str">
        <f>IFERROR(INDEX(怪物属性参数!AB:AB,MATCH(芦花古楼怪物!E315,怪物属性参数!Q:Q,0)),"999")</f>
        <v>999</v>
      </c>
      <c r="V315" s="58" t="str">
        <f>IFERROR(INDEX(怪物属性参数!AC:AC,MATCH(芦花古楼怪物!E315,怪物属性参数!Q:Q,0)),"")</f>
        <v/>
      </c>
      <c r="W315" s="58" t="str">
        <f t="shared" si="18"/>
        <v>于禁</v>
      </c>
    </row>
    <row r="316" spans="1:23" ht="16.5" x14ac:dyDescent="0.2">
      <c r="A316" s="58">
        <f t="shared" si="19"/>
        <v>20313</v>
      </c>
      <c r="B316" s="58">
        <v>2</v>
      </c>
      <c r="C316" s="58">
        <f t="shared" si="16"/>
        <v>23</v>
      </c>
      <c r="D316" s="58" t="s">
        <v>39</v>
      </c>
      <c r="E316" s="58" t="str">
        <f>HLOOKUP(D316,芦花古楼!$G:$L,MATCH(B316&amp;C316,芦花古楼!$A:$A,0),FALSE)</f>
        <v>盖文</v>
      </c>
      <c r="F316" s="58">
        <f>INDEX(芦花古楼!D:D,MATCH(芦花古楼怪物!B316&amp;芦花古楼怪物!C316,芦花古楼!A:A,0))</f>
        <v>69</v>
      </c>
      <c r="G316" s="58">
        <f>INDEX(怪物基础属性模板!B:B,MATCH(芦花古楼怪物!$F316,怪物基础属性模板!$A:$A,0))*IFERROR(INDEX(怪物属性参数!R:R,MATCH(芦花古楼怪物!E316,怪物属性参数!Q:Q,0)),1)</f>
        <v>2066</v>
      </c>
      <c r="H316" s="58">
        <f>INDEX(怪物基础属性模板!C:C,MATCH(芦花古楼怪物!$F316,怪物基础属性模板!$A:$A,0))*IFERROR(INDEX(怪物属性参数!R:R,MATCH(芦花古楼怪物!E316,怪物属性参数!R:R,0)),1)</f>
        <v>960</v>
      </c>
      <c r="I316" s="58">
        <f>INDEX(怪物基础属性模板!D:D,MATCH(芦花古楼怪物!$F316,怪物基础属性模板!$A:$A,0))*IFERROR(INDEX(怪物属性参数!R:R,MATCH(芦花古楼怪物!E316,怪物属性参数!S:S,0)),1)</f>
        <v>11030</v>
      </c>
      <c r="J316" s="58">
        <v>0</v>
      </c>
      <c r="K316" s="58">
        <v>0</v>
      </c>
      <c r="L316" s="58">
        <v>0</v>
      </c>
      <c r="M316" s="58">
        <v>0</v>
      </c>
      <c r="N316" s="58">
        <v>300</v>
      </c>
      <c r="O316" s="58">
        <v>0</v>
      </c>
      <c r="P316" s="58">
        <v>0</v>
      </c>
      <c r="Q316" s="58" t="str">
        <f>IFERROR(INDEX(怪物属性参数!AD:AD,MATCH(芦花古楼怪物!E316,怪物属性参数!Q:Q,0)),"1303015")</f>
        <v>1301010#1302010</v>
      </c>
      <c r="R316" s="15"/>
      <c r="S316" s="58">
        <f t="shared" si="17"/>
        <v>20314</v>
      </c>
      <c r="T316" s="58">
        <f>IFERROR(INDEX(怪物属性参数!AA:AA,MATCH(芦花古楼怪物!E316,怪物属性参数!Q:Q,0)),"")</f>
        <v>0</v>
      </c>
      <c r="U316" s="58">
        <f>IFERROR(INDEX(怪物属性参数!AB:AB,MATCH(芦花古楼怪物!E316,怪物属性参数!Q:Q,0)),"999")</f>
        <v>999</v>
      </c>
      <c r="V316" s="58">
        <f>IFERROR(INDEX(怪物属性参数!AC:AC,MATCH(芦花古楼怪物!E316,怪物属性参数!Q:Q,0)),"")</f>
        <v>0</v>
      </c>
      <c r="W316" s="58" t="str">
        <f t="shared" si="18"/>
        <v>盖文</v>
      </c>
    </row>
    <row r="317" spans="1:23" ht="16.5" x14ac:dyDescent="0.2">
      <c r="A317" s="58">
        <f t="shared" si="19"/>
        <v>20314</v>
      </c>
      <c r="B317" s="58">
        <v>2</v>
      </c>
      <c r="C317" s="58">
        <f t="shared" si="16"/>
        <v>23</v>
      </c>
      <c r="D317" s="58" t="s">
        <v>36</v>
      </c>
      <c r="E317" s="58" t="str">
        <f>HLOOKUP(D317,芦花古楼!$G:$L,MATCH(B317&amp;C317,芦花古楼!$A:$A,0),FALSE)</f>
        <v>西方龙</v>
      </c>
      <c r="F317" s="58">
        <f>INDEX(芦花古楼!D:D,MATCH(芦花古楼怪物!B317&amp;芦花古楼怪物!C317,芦花古楼!A:A,0))</f>
        <v>69</v>
      </c>
      <c r="G317" s="58">
        <f>INDEX(怪物基础属性模板!B:B,MATCH(芦花古楼怪物!$F317,怪物基础属性模板!$A:$A,0))*IFERROR(INDEX(怪物属性参数!R:R,MATCH(芦花古楼怪物!E317,怪物属性参数!Q:Q,0)),1)</f>
        <v>2066</v>
      </c>
      <c r="H317" s="58">
        <f>INDEX(怪物基础属性模板!C:C,MATCH(芦花古楼怪物!$F317,怪物基础属性模板!$A:$A,0))*IFERROR(INDEX(怪物属性参数!R:R,MATCH(芦花古楼怪物!E317,怪物属性参数!R:R,0)),1)</f>
        <v>960</v>
      </c>
      <c r="I317" s="58">
        <f>INDEX(怪物基础属性模板!D:D,MATCH(芦花古楼怪物!$F317,怪物基础属性模板!$A:$A,0))*IFERROR(INDEX(怪物属性参数!R:R,MATCH(芦花古楼怪物!E317,怪物属性参数!S:S,0)),1)</f>
        <v>11030</v>
      </c>
      <c r="J317" s="58">
        <v>0</v>
      </c>
      <c r="K317" s="58">
        <v>0</v>
      </c>
      <c r="L317" s="58">
        <v>0</v>
      </c>
      <c r="M317" s="58">
        <v>0</v>
      </c>
      <c r="N317" s="58">
        <v>300</v>
      </c>
      <c r="O317" s="58">
        <v>0</v>
      </c>
      <c r="P317" s="58">
        <v>0</v>
      </c>
      <c r="Q317" s="58">
        <f>IFERROR(INDEX(怪物属性参数!AD:AD,MATCH(芦花古楼怪物!E317,怪物属性参数!Q:Q,0)),"1303015")</f>
        <v>1303016</v>
      </c>
      <c r="R317" s="15"/>
      <c r="S317" s="58" t="str">
        <f t="shared" si="17"/>
        <v>0</v>
      </c>
      <c r="T317" s="58">
        <f>IFERROR(INDEX(怪物属性参数!AA:AA,MATCH(芦花古楼怪物!E317,怪物属性参数!Q:Q,0)),"")</f>
        <v>4</v>
      </c>
      <c r="U317" s="58">
        <f>IFERROR(INDEX(怪物属性参数!AB:AB,MATCH(芦花古楼怪物!E317,怪物属性参数!Q:Q,0)),"999")</f>
        <v>999</v>
      </c>
      <c r="V317" s="58">
        <f>IFERROR(INDEX(怪物属性参数!AC:AC,MATCH(芦花古楼怪物!E317,怪物属性参数!Q:Q,0)),"")</f>
        <v>2</v>
      </c>
      <c r="W317" s="58" t="str">
        <f t="shared" si="18"/>
        <v>西方龙</v>
      </c>
    </row>
    <row r="318" spans="1:23" ht="16.5" x14ac:dyDescent="0.2">
      <c r="A318" s="58">
        <f t="shared" si="19"/>
        <v>20315</v>
      </c>
      <c r="B318" s="58">
        <v>2</v>
      </c>
      <c r="C318" s="58">
        <f t="shared" si="16"/>
        <v>23</v>
      </c>
      <c r="D318" s="58" t="s">
        <v>40</v>
      </c>
      <c r="E318" s="58" t="str">
        <f>HLOOKUP(D318,芦花古楼!$G:$L,MATCH(B318&amp;C318,芦花古楼!$A:$A,0),FALSE)</f>
        <v>北落师门</v>
      </c>
      <c r="F318" s="58">
        <f>INDEX(芦花古楼!D:D,MATCH(芦花古楼怪物!B318&amp;芦花古楼怪物!C318,芦花古楼!A:A,0))</f>
        <v>69</v>
      </c>
      <c r="G318" s="58">
        <f>INDEX(怪物基础属性模板!B:B,MATCH(芦花古楼怪物!$F318,怪物基础属性模板!$A:$A,0))*IFERROR(INDEX(怪物属性参数!R:R,MATCH(芦花古楼怪物!E318,怪物属性参数!Q:Q,0)),1)</f>
        <v>2066</v>
      </c>
      <c r="H318" s="58">
        <f>INDEX(怪物基础属性模板!C:C,MATCH(芦花古楼怪物!$F318,怪物基础属性模板!$A:$A,0))*IFERROR(INDEX(怪物属性参数!R:R,MATCH(芦花古楼怪物!E318,怪物属性参数!R:R,0)),1)</f>
        <v>960</v>
      </c>
      <c r="I318" s="58">
        <f>INDEX(怪物基础属性模板!D:D,MATCH(芦花古楼怪物!$F318,怪物基础属性模板!$A:$A,0))*IFERROR(INDEX(怪物属性参数!R:R,MATCH(芦花古楼怪物!E318,怪物属性参数!S:S,0)),1)</f>
        <v>11030</v>
      </c>
      <c r="J318" s="58">
        <v>0</v>
      </c>
      <c r="K318" s="58">
        <v>0</v>
      </c>
      <c r="L318" s="58">
        <v>0</v>
      </c>
      <c r="M318" s="58">
        <v>0</v>
      </c>
      <c r="N318" s="58">
        <v>300</v>
      </c>
      <c r="O318" s="58">
        <v>0</v>
      </c>
      <c r="P318" s="58">
        <v>0</v>
      </c>
      <c r="Q318" s="58" t="str">
        <f>IFERROR(INDEX(怪物属性参数!AD:AD,MATCH(芦花古楼怪物!E318,怪物属性参数!Q:Q,0)),"1303015")</f>
        <v>1301009#1302009</v>
      </c>
      <c r="R318" s="15"/>
      <c r="S318" s="58">
        <f t="shared" si="17"/>
        <v>20316</v>
      </c>
      <c r="T318" s="58">
        <f>IFERROR(INDEX(怪物属性参数!AA:AA,MATCH(芦花古楼怪物!E318,怪物属性参数!Q:Q,0)),"")</f>
        <v>0</v>
      </c>
      <c r="U318" s="58">
        <f>IFERROR(INDEX(怪物属性参数!AB:AB,MATCH(芦花古楼怪物!E318,怪物属性参数!Q:Q,0)),"999")</f>
        <v>999</v>
      </c>
      <c r="V318" s="58">
        <f>IFERROR(INDEX(怪物属性参数!AC:AC,MATCH(芦花古楼怪物!E318,怪物属性参数!Q:Q,0)),"")</f>
        <v>0</v>
      </c>
      <c r="W318" s="58" t="str">
        <f t="shared" si="18"/>
        <v>北落师门</v>
      </c>
    </row>
    <row r="319" spans="1:23" ht="16.5" x14ac:dyDescent="0.2">
      <c r="A319" s="58">
        <f t="shared" si="19"/>
        <v>20316</v>
      </c>
      <c r="B319" s="58">
        <v>2</v>
      </c>
      <c r="C319" s="58">
        <f t="shared" ref="C319:C363" si="20">C313+1</f>
        <v>23</v>
      </c>
      <c r="D319" s="58" t="s">
        <v>37</v>
      </c>
      <c r="E319" s="58" t="str">
        <f>HLOOKUP(D319,芦花古楼!$G:$L,MATCH(B319&amp;C319,芦花古楼!$A:$A,0),FALSE)</f>
        <v>石灵明</v>
      </c>
      <c r="F319" s="58">
        <f>INDEX(芦花古楼!D:D,MATCH(芦花古楼怪物!B319&amp;芦花古楼怪物!C319,芦花古楼!A:A,0))</f>
        <v>69</v>
      </c>
      <c r="G319" s="58">
        <f>INDEX(怪物基础属性模板!B:B,MATCH(芦花古楼怪物!$F319,怪物基础属性模板!$A:$A,0))*IFERROR(INDEX(怪物属性参数!R:R,MATCH(芦花古楼怪物!E319,怪物属性参数!Q:Q,0)),1)</f>
        <v>2066</v>
      </c>
      <c r="H319" s="58">
        <f>INDEX(怪物基础属性模板!C:C,MATCH(芦花古楼怪物!$F319,怪物基础属性模板!$A:$A,0))*IFERROR(INDEX(怪物属性参数!R:R,MATCH(芦花古楼怪物!E319,怪物属性参数!R:R,0)),1)</f>
        <v>960</v>
      </c>
      <c r="I319" s="58">
        <f>INDEX(怪物基础属性模板!D:D,MATCH(芦花古楼怪物!$F319,怪物基础属性模板!$A:$A,0))*IFERROR(INDEX(怪物属性参数!R:R,MATCH(芦花古楼怪物!E319,怪物属性参数!S:S,0)),1)</f>
        <v>11030</v>
      </c>
      <c r="J319" s="58">
        <v>0</v>
      </c>
      <c r="K319" s="58">
        <v>0</v>
      </c>
      <c r="L319" s="58">
        <v>0</v>
      </c>
      <c r="M319" s="58">
        <v>0</v>
      </c>
      <c r="N319" s="58">
        <v>300</v>
      </c>
      <c r="O319" s="58">
        <v>0</v>
      </c>
      <c r="P319" s="58">
        <v>0</v>
      </c>
      <c r="Q319" s="58">
        <f>IFERROR(INDEX(怪物属性参数!AD:AD,MATCH(芦花古楼怪物!E319,怪物属性参数!Q:Q,0)),"1303015")</f>
        <v>1303014</v>
      </c>
      <c r="R319" s="15"/>
      <c r="S319" s="58" t="str">
        <f t="shared" si="17"/>
        <v>0</v>
      </c>
      <c r="T319" s="58">
        <f>IFERROR(INDEX(怪物属性参数!AA:AA,MATCH(芦花古楼怪物!E319,怪物属性参数!Q:Q,0)),"")</f>
        <v>4</v>
      </c>
      <c r="U319" s="58">
        <f>IFERROR(INDEX(怪物属性参数!AB:AB,MATCH(芦花古楼怪物!E319,怪物属性参数!Q:Q,0)),"999")</f>
        <v>999</v>
      </c>
      <c r="V319" s="58">
        <f>IFERROR(INDEX(怪物属性参数!AC:AC,MATCH(芦花古楼怪物!E319,怪物属性参数!Q:Q,0)),"")</f>
        <v>1</v>
      </c>
      <c r="W319" s="58" t="str">
        <f t="shared" si="18"/>
        <v>石灵明</v>
      </c>
    </row>
    <row r="320" spans="1:23" ht="16.5" x14ac:dyDescent="0.2">
      <c r="A320" s="58">
        <f t="shared" si="19"/>
        <v>20317</v>
      </c>
      <c r="B320" s="58">
        <v>2</v>
      </c>
      <c r="C320" s="58">
        <f t="shared" si="20"/>
        <v>23</v>
      </c>
      <c r="D320" s="58" t="s">
        <v>41</v>
      </c>
      <c r="E320" s="58" t="str">
        <f>HLOOKUP(D320,芦花古楼!$G:$L,MATCH(B320&amp;C320,芦花古楼!$A:$A,0),FALSE)</f>
        <v>红莲·缇娜</v>
      </c>
      <c r="F320" s="58">
        <f>INDEX(芦花古楼!D:D,MATCH(芦花古楼怪物!B320&amp;芦花古楼怪物!C320,芦花古楼!A:A,0))</f>
        <v>69</v>
      </c>
      <c r="G320" s="58">
        <f>INDEX(怪物基础属性模板!B:B,MATCH(芦花古楼怪物!$F320,怪物基础属性模板!$A:$A,0))*IFERROR(INDEX(怪物属性参数!R:R,MATCH(芦花古楼怪物!E320,怪物属性参数!Q:Q,0)),1)</f>
        <v>2066</v>
      </c>
      <c r="H320" s="58">
        <f>INDEX(怪物基础属性模板!C:C,MATCH(芦花古楼怪物!$F320,怪物基础属性模板!$A:$A,0))*IFERROR(INDEX(怪物属性参数!R:R,MATCH(芦花古楼怪物!E320,怪物属性参数!R:R,0)),1)</f>
        <v>960</v>
      </c>
      <c r="I320" s="58">
        <f>INDEX(怪物基础属性模板!D:D,MATCH(芦花古楼怪物!$F320,怪物基础属性模板!$A:$A,0))*IFERROR(INDEX(怪物属性参数!R:R,MATCH(芦花古楼怪物!E320,怪物属性参数!S:S,0)),1)</f>
        <v>11030</v>
      </c>
      <c r="J320" s="58">
        <v>0</v>
      </c>
      <c r="K320" s="58">
        <v>0</v>
      </c>
      <c r="L320" s="58">
        <v>0</v>
      </c>
      <c r="M320" s="58">
        <v>0</v>
      </c>
      <c r="N320" s="58">
        <v>300</v>
      </c>
      <c r="O320" s="58">
        <v>0</v>
      </c>
      <c r="P320" s="58">
        <v>0</v>
      </c>
      <c r="Q320" s="58" t="str">
        <f>IFERROR(INDEX(怪物属性参数!AD:AD,MATCH(芦花古楼怪物!E320,怪物属性参数!Q:Q,0)),"1303015")</f>
        <v>1301006#1302006</v>
      </c>
      <c r="R320" s="15"/>
      <c r="S320" s="58">
        <f t="shared" si="17"/>
        <v>20318</v>
      </c>
      <c r="T320" s="58">
        <f>IFERROR(INDEX(怪物属性参数!AA:AA,MATCH(芦花古楼怪物!E320,怪物属性参数!Q:Q,0)),"")</f>
        <v>0</v>
      </c>
      <c r="U320" s="58">
        <f>IFERROR(INDEX(怪物属性参数!AB:AB,MATCH(芦花古楼怪物!E320,怪物属性参数!Q:Q,0)),"999")</f>
        <v>999</v>
      </c>
      <c r="V320" s="58">
        <f>IFERROR(INDEX(怪物属性参数!AC:AC,MATCH(芦花古楼怪物!E320,怪物属性参数!Q:Q,0)),"")</f>
        <v>0</v>
      </c>
      <c r="W320" s="58" t="str">
        <f t="shared" si="18"/>
        <v>红莲·缇娜</v>
      </c>
    </row>
    <row r="321" spans="1:23" ht="16.5" x14ac:dyDescent="0.2">
      <c r="A321" s="58">
        <f t="shared" si="19"/>
        <v>20318</v>
      </c>
      <c r="B321" s="58">
        <v>2</v>
      </c>
      <c r="C321" s="58">
        <f t="shared" si="20"/>
        <v>23</v>
      </c>
      <c r="D321" s="58" t="s">
        <v>38</v>
      </c>
      <c r="E321" s="58" t="str">
        <f>HLOOKUP(D321,芦花古楼!$G:$L,MATCH(B321&amp;C321,芦花古楼!$A:$A,0),FALSE)</f>
        <v>天使·缇娜</v>
      </c>
      <c r="F321" s="58">
        <f>INDEX(芦花古楼!D:D,MATCH(芦花古楼怪物!B321&amp;芦花古楼怪物!C321,芦花古楼!A:A,0))</f>
        <v>69</v>
      </c>
      <c r="G321" s="58">
        <f>INDEX(怪物基础属性模板!B:B,MATCH(芦花古楼怪物!$F321,怪物基础属性模板!$A:$A,0))*IFERROR(INDEX(怪物属性参数!R:R,MATCH(芦花古楼怪物!E321,怪物属性参数!Q:Q,0)),1)</f>
        <v>2066</v>
      </c>
      <c r="H321" s="58">
        <f>INDEX(怪物基础属性模板!C:C,MATCH(芦花古楼怪物!$F321,怪物基础属性模板!$A:$A,0))*IFERROR(INDEX(怪物属性参数!R:R,MATCH(芦花古楼怪物!E321,怪物属性参数!R:R,0)),1)</f>
        <v>960</v>
      </c>
      <c r="I321" s="58">
        <f>INDEX(怪物基础属性模板!D:D,MATCH(芦花古楼怪物!$F321,怪物基础属性模板!$A:$A,0))*IFERROR(INDEX(怪物属性参数!R:R,MATCH(芦花古楼怪物!E321,怪物属性参数!S:S,0)),1)</f>
        <v>11030</v>
      </c>
      <c r="J321" s="58">
        <v>0</v>
      </c>
      <c r="K321" s="58">
        <v>0</v>
      </c>
      <c r="L321" s="58">
        <v>0</v>
      </c>
      <c r="M321" s="58">
        <v>0</v>
      </c>
      <c r="N321" s="58">
        <v>300</v>
      </c>
      <c r="O321" s="58">
        <v>0</v>
      </c>
      <c r="P321" s="58">
        <v>0</v>
      </c>
      <c r="Q321" s="58">
        <f>IFERROR(INDEX(怪物属性参数!AD:AD,MATCH(芦花古楼怪物!E321,怪物属性参数!Q:Q,0)),"1303015")</f>
        <v>1303007</v>
      </c>
      <c r="R321" s="15"/>
      <c r="S321" s="58" t="str">
        <f t="shared" si="17"/>
        <v>0</v>
      </c>
      <c r="T321" s="58">
        <f>IFERROR(INDEX(怪物属性参数!AA:AA,MATCH(芦花古楼怪物!E321,怪物属性参数!Q:Q,0)),"")</f>
        <v>6</v>
      </c>
      <c r="U321" s="58">
        <f>IFERROR(INDEX(怪物属性参数!AB:AB,MATCH(芦花古楼怪物!E321,怪物属性参数!Q:Q,0)),"999")</f>
        <v>999</v>
      </c>
      <c r="V321" s="58">
        <f>IFERROR(INDEX(怪物属性参数!AC:AC,MATCH(芦花古楼怪物!E321,怪物属性参数!Q:Q,0)),"")</f>
        <v>1</v>
      </c>
      <c r="W321" s="58" t="str">
        <f t="shared" si="18"/>
        <v>天使·缇娜</v>
      </c>
    </row>
    <row r="322" spans="1:23" ht="16.5" x14ac:dyDescent="0.2">
      <c r="A322" s="58">
        <f t="shared" si="19"/>
        <v>20319</v>
      </c>
      <c r="B322" s="58">
        <v>2</v>
      </c>
      <c r="C322" s="58">
        <f t="shared" si="20"/>
        <v>24</v>
      </c>
      <c r="D322" s="58" t="s">
        <v>39</v>
      </c>
      <c r="E322" s="58" t="str">
        <f>HLOOKUP(D322,芦花古楼!$G:$L,MATCH(B322&amp;C322,芦花古楼!$A:$A,0),FALSE)</f>
        <v>战斗夏玲</v>
      </c>
      <c r="F322" s="58">
        <f>INDEX(芦花古楼!D:D,MATCH(芦花古楼怪物!B322&amp;芦花古楼怪物!C322,芦花古楼!A:A,0))</f>
        <v>72</v>
      </c>
      <c r="G322" s="58">
        <f>INDEX(怪物基础属性模板!B:B,MATCH(芦花古楼怪物!$F322,怪物基础属性模板!$A:$A,0))*IFERROR(INDEX(怪物属性参数!R:R,MATCH(芦花古楼怪物!E322,怪物属性参数!Q:Q,0)),1)</f>
        <v>2180</v>
      </c>
      <c r="H322" s="58">
        <f>INDEX(怪物基础属性模板!C:C,MATCH(芦花古楼怪物!$F322,怪物基础属性模板!$A:$A,0))*IFERROR(INDEX(怪物属性参数!R:R,MATCH(芦花古楼怪物!E322,怪物属性参数!R:R,0)),1)</f>
        <v>1017</v>
      </c>
      <c r="I322" s="58">
        <f>INDEX(怪物基础属性模板!D:D,MATCH(芦花古楼怪物!$F322,怪物基础属性模板!$A:$A,0))*IFERROR(INDEX(怪物属性参数!R:R,MATCH(芦花古楼怪物!E322,怪物属性参数!S:S,0)),1)</f>
        <v>11600</v>
      </c>
      <c r="J322" s="58">
        <v>0</v>
      </c>
      <c r="K322" s="58">
        <v>0</v>
      </c>
      <c r="L322" s="58">
        <v>0</v>
      </c>
      <c r="M322" s="58">
        <v>0</v>
      </c>
      <c r="N322" s="58">
        <v>300</v>
      </c>
      <c r="O322" s="58">
        <v>0</v>
      </c>
      <c r="P322" s="58">
        <v>0</v>
      </c>
      <c r="Q322" s="58" t="str">
        <f>IFERROR(INDEX(怪物属性参数!AD:AD,MATCH(芦花古楼怪物!E322,怪物属性参数!Q:Q,0)),"1303015")</f>
        <v>1301003#1302003</v>
      </c>
      <c r="R322" s="15"/>
      <c r="S322" s="58">
        <f t="shared" si="17"/>
        <v>20320</v>
      </c>
      <c r="T322" s="58">
        <f>IFERROR(INDEX(怪物属性参数!AA:AA,MATCH(芦花古楼怪物!E322,怪物属性参数!Q:Q,0)),"")</f>
        <v>0</v>
      </c>
      <c r="U322" s="58">
        <f>IFERROR(INDEX(怪物属性参数!AB:AB,MATCH(芦花古楼怪物!E322,怪物属性参数!Q:Q,0)),"999")</f>
        <v>999</v>
      </c>
      <c r="V322" s="58">
        <f>IFERROR(INDEX(怪物属性参数!AC:AC,MATCH(芦花古楼怪物!E322,怪物属性参数!Q:Q,0)),"")</f>
        <v>0</v>
      </c>
      <c r="W322" s="58" t="str">
        <f t="shared" si="18"/>
        <v>战斗夏玲</v>
      </c>
    </row>
    <row r="323" spans="1:23" ht="16.5" x14ac:dyDescent="0.2">
      <c r="A323" s="58">
        <f t="shared" si="19"/>
        <v>20320</v>
      </c>
      <c r="B323" s="58">
        <v>2</v>
      </c>
      <c r="C323" s="58">
        <f t="shared" si="20"/>
        <v>24</v>
      </c>
      <c r="D323" s="58" t="s">
        <v>36</v>
      </c>
      <c r="E323" s="58" t="str">
        <f>HLOOKUP(D323,芦花古楼!$G:$L,MATCH(B323&amp;C323,芦花古楼!$A:$A,0),FALSE)</f>
        <v>李轩辕</v>
      </c>
      <c r="F323" s="58">
        <f>INDEX(芦花古楼!D:D,MATCH(芦花古楼怪物!B323&amp;芦花古楼怪物!C323,芦花古楼!A:A,0))</f>
        <v>72</v>
      </c>
      <c r="G323" s="58">
        <f>INDEX(怪物基础属性模板!B:B,MATCH(芦花古楼怪物!$F323,怪物基础属性模板!$A:$A,0))*IFERROR(INDEX(怪物属性参数!R:R,MATCH(芦花古楼怪物!E323,怪物属性参数!Q:Q,0)),1)</f>
        <v>2180</v>
      </c>
      <c r="H323" s="58">
        <f>INDEX(怪物基础属性模板!C:C,MATCH(芦花古楼怪物!$F323,怪物基础属性模板!$A:$A,0))*IFERROR(INDEX(怪物属性参数!R:R,MATCH(芦花古楼怪物!E323,怪物属性参数!R:R,0)),1)</f>
        <v>1017</v>
      </c>
      <c r="I323" s="58">
        <f>INDEX(怪物基础属性模板!D:D,MATCH(芦花古楼怪物!$F323,怪物基础属性模板!$A:$A,0))*IFERROR(INDEX(怪物属性参数!R:R,MATCH(芦花古楼怪物!E323,怪物属性参数!S:S,0)),1)</f>
        <v>11600</v>
      </c>
      <c r="J323" s="58">
        <v>0</v>
      </c>
      <c r="K323" s="58">
        <v>0</v>
      </c>
      <c r="L323" s="58">
        <v>0</v>
      </c>
      <c r="M323" s="58">
        <v>0</v>
      </c>
      <c r="N323" s="58">
        <v>300</v>
      </c>
      <c r="O323" s="58">
        <v>0</v>
      </c>
      <c r="P323" s="58">
        <v>0</v>
      </c>
      <c r="Q323" s="58">
        <f>IFERROR(INDEX(怪物属性参数!AD:AD,MATCH(芦花古楼怪物!E323,怪物属性参数!Q:Q,0)),"1303015")</f>
        <v>1303005</v>
      </c>
      <c r="R323" s="15"/>
      <c r="S323" s="58" t="str">
        <f t="shared" si="17"/>
        <v>0</v>
      </c>
      <c r="T323" s="58">
        <f>IFERROR(INDEX(怪物属性参数!AA:AA,MATCH(芦花古楼怪物!E323,怪物属性参数!Q:Q,0)),"")</f>
        <v>2</v>
      </c>
      <c r="U323" s="58">
        <f>IFERROR(INDEX(怪物属性参数!AB:AB,MATCH(芦花古楼怪物!E323,怪物属性参数!Q:Q,0)),"999")</f>
        <v>999</v>
      </c>
      <c r="V323" s="58">
        <f>IFERROR(INDEX(怪物属性参数!AC:AC,MATCH(芦花古楼怪物!E323,怪物属性参数!Q:Q,0)),"")</f>
        <v>3</v>
      </c>
      <c r="W323" s="58" t="str">
        <f t="shared" si="18"/>
        <v>李轩辕</v>
      </c>
    </row>
    <row r="324" spans="1:23" ht="16.5" x14ac:dyDescent="0.2">
      <c r="A324" s="58">
        <f t="shared" si="19"/>
        <v>20321</v>
      </c>
      <c r="B324" s="58">
        <v>2</v>
      </c>
      <c r="C324" s="58">
        <f t="shared" si="20"/>
        <v>24</v>
      </c>
      <c r="D324" s="58" t="s">
        <v>40</v>
      </c>
      <c r="E324" s="58" t="str">
        <f>HLOOKUP(D324,芦花古楼!$G:$L,MATCH(B324&amp;C324,芦花古楼!$A:$A,0),FALSE)</f>
        <v>阎巧巧</v>
      </c>
      <c r="F324" s="58">
        <f>INDEX(芦花古楼!D:D,MATCH(芦花古楼怪物!B324&amp;芦花古楼怪物!C324,芦花古楼!A:A,0))</f>
        <v>72</v>
      </c>
      <c r="G324" s="58">
        <f>INDEX(怪物基础属性模板!B:B,MATCH(芦花古楼怪物!$F324,怪物基础属性模板!$A:$A,0))*IFERROR(INDEX(怪物属性参数!R:R,MATCH(芦花古楼怪物!E324,怪物属性参数!Q:Q,0)),1)</f>
        <v>2180</v>
      </c>
      <c r="H324" s="58">
        <f>INDEX(怪物基础属性模板!C:C,MATCH(芦花古楼怪物!$F324,怪物基础属性模板!$A:$A,0))*IFERROR(INDEX(怪物属性参数!R:R,MATCH(芦花古楼怪物!E324,怪物属性参数!R:R,0)),1)</f>
        <v>1017</v>
      </c>
      <c r="I324" s="58">
        <f>INDEX(怪物基础属性模板!D:D,MATCH(芦花古楼怪物!$F324,怪物基础属性模板!$A:$A,0))*IFERROR(INDEX(怪物属性参数!R:R,MATCH(芦花古楼怪物!E324,怪物属性参数!S:S,0)),1)</f>
        <v>11600</v>
      </c>
      <c r="J324" s="58">
        <v>0</v>
      </c>
      <c r="K324" s="58">
        <v>0</v>
      </c>
      <c r="L324" s="58">
        <v>0</v>
      </c>
      <c r="M324" s="58">
        <v>0</v>
      </c>
      <c r="N324" s="58">
        <v>300</v>
      </c>
      <c r="O324" s="58">
        <v>0</v>
      </c>
      <c r="P324" s="58">
        <v>0</v>
      </c>
      <c r="Q324" s="58" t="str">
        <f>IFERROR(INDEX(怪物属性参数!AD:AD,MATCH(芦花古楼怪物!E324,怪物属性参数!Q:Q,0)),"1303015")</f>
        <v>1301015#1302015</v>
      </c>
      <c r="R324" s="15"/>
      <c r="S324" s="58">
        <f t="shared" si="17"/>
        <v>20322</v>
      </c>
      <c r="T324" s="58">
        <f>IFERROR(INDEX(怪物属性参数!AA:AA,MATCH(芦花古楼怪物!E324,怪物属性参数!Q:Q,0)),"")</f>
        <v>0</v>
      </c>
      <c r="U324" s="58">
        <f>IFERROR(INDEX(怪物属性参数!AB:AB,MATCH(芦花古楼怪物!E324,怪物属性参数!Q:Q,0)),"999")</f>
        <v>999</v>
      </c>
      <c r="V324" s="58">
        <f>IFERROR(INDEX(怪物属性参数!AC:AC,MATCH(芦花古楼怪物!E324,怪物属性参数!Q:Q,0)),"")</f>
        <v>0</v>
      </c>
      <c r="W324" s="58" t="str">
        <f t="shared" si="18"/>
        <v>阎巧巧</v>
      </c>
    </row>
    <row r="325" spans="1:23" ht="16.5" x14ac:dyDescent="0.2">
      <c r="A325" s="58">
        <f t="shared" si="19"/>
        <v>20322</v>
      </c>
      <c r="B325" s="58">
        <v>2</v>
      </c>
      <c r="C325" s="58">
        <f t="shared" si="20"/>
        <v>24</v>
      </c>
      <c r="D325" s="58" t="s">
        <v>37</v>
      </c>
      <c r="E325" s="58" t="str">
        <f>HLOOKUP(D325,芦花古楼!$G:$L,MATCH(B325&amp;C325,芦花古楼!$A:$A,0),FALSE)</f>
        <v>烈风螳螂</v>
      </c>
      <c r="F325" s="58">
        <f>INDEX(芦花古楼!D:D,MATCH(芦花古楼怪物!B325&amp;芦花古楼怪物!C325,芦花古楼!A:A,0))</f>
        <v>72</v>
      </c>
      <c r="G325" s="58">
        <f>INDEX(怪物基础属性模板!B:B,MATCH(芦花古楼怪物!$F325,怪物基础属性模板!$A:$A,0))*IFERROR(INDEX(怪物属性参数!R:R,MATCH(芦花古楼怪物!E325,怪物属性参数!Q:Q,0)),1)</f>
        <v>2180</v>
      </c>
      <c r="H325" s="58">
        <f>INDEX(怪物基础属性模板!C:C,MATCH(芦花古楼怪物!$F325,怪物基础属性模板!$A:$A,0))*IFERROR(INDEX(怪物属性参数!R:R,MATCH(芦花古楼怪物!E325,怪物属性参数!R:R,0)),1)</f>
        <v>1017</v>
      </c>
      <c r="I325" s="58">
        <f>INDEX(怪物基础属性模板!D:D,MATCH(芦花古楼怪物!$F325,怪物基础属性模板!$A:$A,0))*IFERROR(INDEX(怪物属性参数!R:R,MATCH(芦花古楼怪物!E325,怪物属性参数!S:S,0)),1)</f>
        <v>11600</v>
      </c>
      <c r="J325" s="58">
        <v>0</v>
      </c>
      <c r="K325" s="58">
        <v>0</v>
      </c>
      <c r="L325" s="58">
        <v>0</v>
      </c>
      <c r="M325" s="58">
        <v>0</v>
      </c>
      <c r="N325" s="58">
        <v>300</v>
      </c>
      <c r="O325" s="58">
        <v>0</v>
      </c>
      <c r="P325" s="58">
        <v>0</v>
      </c>
      <c r="Q325" s="58">
        <f>IFERROR(INDEX(怪物属性参数!AD:AD,MATCH(芦花古楼怪物!E325,怪物属性参数!Q:Q,0)),"1303015")</f>
        <v>1303021</v>
      </c>
      <c r="R325" s="15"/>
      <c r="S325" s="58" t="str">
        <f t="shared" ref="S325:S388" si="21">IF(MOD(A325,2)=0,"0",IF(E326="","0",A326))</f>
        <v>0</v>
      </c>
      <c r="T325" s="58">
        <f>IFERROR(INDEX(怪物属性参数!AA:AA,MATCH(芦花古楼怪物!E325,怪物属性参数!Q:Q,0)),"")</f>
        <v>6</v>
      </c>
      <c r="U325" s="58">
        <f>IFERROR(INDEX(怪物属性参数!AB:AB,MATCH(芦花古楼怪物!E325,怪物属性参数!Q:Q,0)),"999")</f>
        <v>999</v>
      </c>
      <c r="V325" s="58">
        <f>IFERROR(INDEX(怪物属性参数!AC:AC,MATCH(芦花古楼怪物!E325,怪物属性参数!Q:Q,0)),"")</f>
        <v>2</v>
      </c>
      <c r="W325" s="58" t="str">
        <f t="shared" ref="W325:W388" si="22">IF(OR(E325=0,E325="")=TRUE,"于禁",E325)</f>
        <v>烈风螳螂</v>
      </c>
    </row>
    <row r="326" spans="1:23" ht="16.5" x14ac:dyDescent="0.2">
      <c r="A326" s="58">
        <f t="shared" ref="A326:A389" si="23">A325+1</f>
        <v>20323</v>
      </c>
      <c r="B326" s="58">
        <v>2</v>
      </c>
      <c r="C326" s="58">
        <f t="shared" si="20"/>
        <v>24</v>
      </c>
      <c r="D326" s="58" t="s">
        <v>41</v>
      </c>
      <c r="E326" s="58" t="str">
        <f>HLOOKUP(D326,芦花古楼!$G:$L,MATCH(B326&amp;C326,芦花古楼!$A:$A,0),FALSE)</f>
        <v>战斗曹焱兵</v>
      </c>
      <c r="F326" s="58">
        <f>INDEX(芦花古楼!D:D,MATCH(芦花古楼怪物!B326&amp;芦花古楼怪物!C326,芦花古楼!A:A,0))</f>
        <v>72</v>
      </c>
      <c r="G326" s="58">
        <f>INDEX(怪物基础属性模板!B:B,MATCH(芦花古楼怪物!$F326,怪物基础属性模板!$A:$A,0))*IFERROR(INDEX(怪物属性参数!R:R,MATCH(芦花古楼怪物!E326,怪物属性参数!Q:Q,0)),1)</f>
        <v>2180</v>
      </c>
      <c r="H326" s="58">
        <f>INDEX(怪物基础属性模板!C:C,MATCH(芦花古楼怪物!$F326,怪物基础属性模板!$A:$A,0))*IFERROR(INDEX(怪物属性参数!R:R,MATCH(芦花古楼怪物!E326,怪物属性参数!R:R,0)),1)</f>
        <v>1017</v>
      </c>
      <c r="I326" s="58">
        <f>INDEX(怪物基础属性模板!D:D,MATCH(芦花古楼怪物!$F326,怪物基础属性模板!$A:$A,0))*IFERROR(INDEX(怪物属性参数!R:R,MATCH(芦花古楼怪物!E326,怪物属性参数!S:S,0)),1)</f>
        <v>11600</v>
      </c>
      <c r="J326" s="58">
        <v>0</v>
      </c>
      <c r="K326" s="58">
        <v>0</v>
      </c>
      <c r="L326" s="58">
        <v>0</v>
      </c>
      <c r="M326" s="58">
        <v>0</v>
      </c>
      <c r="N326" s="58">
        <v>300</v>
      </c>
      <c r="O326" s="58">
        <v>0</v>
      </c>
      <c r="P326" s="58">
        <v>0</v>
      </c>
      <c r="Q326" s="58" t="str">
        <f>IFERROR(INDEX(怪物属性参数!AD:AD,MATCH(芦花古楼怪物!E326,怪物属性参数!Q:Q,0)),"1303015")</f>
        <v>1301007#1302007</v>
      </c>
      <c r="R326" s="15"/>
      <c r="S326" s="58">
        <f t="shared" si="21"/>
        <v>20324</v>
      </c>
      <c r="T326" s="58">
        <f>IFERROR(INDEX(怪物属性参数!AA:AA,MATCH(芦花古楼怪物!E326,怪物属性参数!Q:Q,0)),"")</f>
        <v>0</v>
      </c>
      <c r="U326" s="58">
        <f>IFERROR(INDEX(怪物属性参数!AB:AB,MATCH(芦花古楼怪物!E326,怪物属性参数!Q:Q,0)),"999")</f>
        <v>999</v>
      </c>
      <c r="V326" s="58">
        <f>IFERROR(INDEX(怪物属性参数!AC:AC,MATCH(芦花古楼怪物!E326,怪物属性参数!Q:Q,0)),"")</f>
        <v>0</v>
      </c>
      <c r="W326" s="58" t="str">
        <f t="shared" si="22"/>
        <v>战斗曹焱兵</v>
      </c>
    </row>
    <row r="327" spans="1:23" ht="16.5" x14ac:dyDescent="0.2">
      <c r="A327" s="58">
        <f t="shared" si="23"/>
        <v>20324</v>
      </c>
      <c r="B327" s="58">
        <v>2</v>
      </c>
      <c r="C327" s="58">
        <f t="shared" si="20"/>
        <v>24</v>
      </c>
      <c r="D327" s="58" t="s">
        <v>38</v>
      </c>
      <c r="E327" s="58" t="str">
        <f>HLOOKUP(D327,芦花古楼!$G:$L,MATCH(B327&amp;C327,芦花古楼!$A:$A,0),FALSE)</f>
        <v>典韦</v>
      </c>
      <c r="F327" s="58">
        <f>INDEX(芦花古楼!D:D,MATCH(芦花古楼怪物!B327&amp;芦花古楼怪物!C327,芦花古楼!A:A,0))</f>
        <v>72</v>
      </c>
      <c r="G327" s="58">
        <f>INDEX(怪物基础属性模板!B:B,MATCH(芦花古楼怪物!$F327,怪物基础属性模板!$A:$A,0))*IFERROR(INDEX(怪物属性参数!R:R,MATCH(芦花古楼怪物!E327,怪物属性参数!Q:Q,0)),1)</f>
        <v>2180</v>
      </c>
      <c r="H327" s="58">
        <f>INDEX(怪物基础属性模板!C:C,MATCH(芦花古楼怪物!$F327,怪物基础属性模板!$A:$A,0))*IFERROR(INDEX(怪物属性参数!R:R,MATCH(芦花古楼怪物!E327,怪物属性参数!R:R,0)),1)</f>
        <v>1017</v>
      </c>
      <c r="I327" s="58">
        <f>INDEX(怪物基础属性模板!D:D,MATCH(芦花古楼怪物!$F327,怪物基础属性模板!$A:$A,0))*IFERROR(INDEX(怪物属性参数!R:R,MATCH(芦花古楼怪物!E327,怪物属性参数!S:S,0)),1)</f>
        <v>11600</v>
      </c>
      <c r="J327" s="58">
        <v>0</v>
      </c>
      <c r="K327" s="58">
        <v>0</v>
      </c>
      <c r="L327" s="58">
        <v>0</v>
      </c>
      <c r="M327" s="58">
        <v>0</v>
      </c>
      <c r="N327" s="58">
        <v>300</v>
      </c>
      <c r="O327" s="58">
        <v>0</v>
      </c>
      <c r="P327" s="58">
        <v>0</v>
      </c>
      <c r="Q327" s="58">
        <f>IFERROR(INDEX(怪物属性参数!AD:AD,MATCH(芦花古楼怪物!E327,怪物属性参数!Q:Q,0)),"1303015")</f>
        <v>1303003</v>
      </c>
      <c r="R327" s="15"/>
      <c r="S327" s="58" t="str">
        <f t="shared" si="21"/>
        <v>0</v>
      </c>
      <c r="T327" s="58">
        <f>IFERROR(INDEX(怪物属性参数!AA:AA,MATCH(芦花古楼怪物!E327,怪物属性参数!Q:Q,0)),"")</f>
        <v>4</v>
      </c>
      <c r="U327" s="58">
        <f>IFERROR(INDEX(怪物属性参数!AB:AB,MATCH(芦花古楼怪物!E327,怪物属性参数!Q:Q,0)),"999")</f>
        <v>999</v>
      </c>
      <c r="V327" s="58">
        <f>IFERROR(INDEX(怪物属性参数!AC:AC,MATCH(芦花古楼怪物!E327,怪物属性参数!Q:Q,0)),"")</f>
        <v>2</v>
      </c>
      <c r="W327" s="58" t="str">
        <f t="shared" si="22"/>
        <v>典韦</v>
      </c>
    </row>
    <row r="328" spans="1:23" ht="16.5" x14ac:dyDescent="0.2">
      <c r="A328" s="58">
        <f t="shared" si="23"/>
        <v>20325</v>
      </c>
      <c r="B328" s="58">
        <v>2</v>
      </c>
      <c r="C328" s="58">
        <f t="shared" si="20"/>
        <v>25</v>
      </c>
      <c r="D328" s="58" t="s">
        <v>39</v>
      </c>
      <c r="E328" s="58" t="str">
        <f>HLOOKUP(D328,芦花古楼!$G:$L,MATCH(B328&amp;C328,芦花古楼!$A:$A,0),FALSE)</f>
        <v>盖文</v>
      </c>
      <c r="F328" s="58">
        <f>INDEX(芦花古楼!D:D,MATCH(芦花古楼怪物!B328&amp;芦花古楼怪物!C328,芦花古楼!A:A,0))</f>
        <v>85</v>
      </c>
      <c r="G328" s="58">
        <f>INDEX(怪物基础属性模板!B:B,MATCH(芦花古楼怪物!$F328,怪物基础属性模板!$A:$A,0))*IFERROR(INDEX(怪物属性参数!R:R,MATCH(芦花古楼怪物!E328,怪物属性参数!Q:Q,0)),1)</f>
        <v>2989</v>
      </c>
      <c r="H328" s="58">
        <f>INDEX(怪物基础属性模板!C:C,MATCH(芦花古楼怪物!$F328,怪物基础属性模板!$A:$A,0))*IFERROR(INDEX(怪物属性参数!R:R,MATCH(芦花古楼怪物!E328,怪物属性参数!R:R,0)),1)</f>
        <v>1411</v>
      </c>
      <c r="I328" s="58">
        <f>INDEX(怪物基础属性模板!D:D,MATCH(芦花古楼怪物!$F328,怪物基础属性模板!$A:$A,0))*IFERROR(INDEX(怪物属性参数!R:R,MATCH(芦花古楼怪物!E328,怪物属性参数!S:S,0)),1)</f>
        <v>15745</v>
      </c>
      <c r="J328" s="58">
        <v>0</v>
      </c>
      <c r="K328" s="58">
        <v>0</v>
      </c>
      <c r="L328" s="58">
        <v>0</v>
      </c>
      <c r="M328" s="58">
        <v>0</v>
      </c>
      <c r="N328" s="58">
        <v>300</v>
      </c>
      <c r="O328" s="58">
        <v>0</v>
      </c>
      <c r="P328" s="58">
        <v>0</v>
      </c>
      <c r="Q328" s="58" t="str">
        <f>IFERROR(INDEX(怪物属性参数!AD:AD,MATCH(芦花古楼怪物!E328,怪物属性参数!Q:Q,0)),"1303015")</f>
        <v>1301010#1302010</v>
      </c>
      <c r="R328" s="15"/>
      <c r="S328" s="58">
        <f t="shared" si="21"/>
        <v>20326</v>
      </c>
      <c r="T328" s="58">
        <f>IFERROR(INDEX(怪物属性参数!AA:AA,MATCH(芦花古楼怪物!E328,怪物属性参数!Q:Q,0)),"")</f>
        <v>0</v>
      </c>
      <c r="U328" s="58">
        <f>IFERROR(INDEX(怪物属性参数!AB:AB,MATCH(芦花古楼怪物!E328,怪物属性参数!Q:Q,0)),"999")</f>
        <v>999</v>
      </c>
      <c r="V328" s="58">
        <f>IFERROR(INDEX(怪物属性参数!AC:AC,MATCH(芦花古楼怪物!E328,怪物属性参数!Q:Q,0)),"")</f>
        <v>0</v>
      </c>
      <c r="W328" s="58" t="str">
        <f t="shared" si="22"/>
        <v>盖文</v>
      </c>
    </row>
    <row r="329" spans="1:23" ht="16.5" x14ac:dyDescent="0.2">
      <c r="A329" s="58">
        <f t="shared" si="23"/>
        <v>20326</v>
      </c>
      <c r="B329" s="58">
        <v>2</v>
      </c>
      <c r="C329" s="58">
        <f t="shared" si="20"/>
        <v>25</v>
      </c>
      <c r="D329" s="58" t="s">
        <v>36</v>
      </c>
      <c r="E329" s="58" t="str">
        <f>HLOOKUP(D329,芦花古楼!$G:$L,MATCH(B329&amp;C329,芦花古楼!$A:$A,0),FALSE)</f>
        <v>西方龙</v>
      </c>
      <c r="F329" s="58">
        <f>INDEX(芦花古楼!D:D,MATCH(芦花古楼怪物!B329&amp;芦花古楼怪物!C329,芦花古楼!A:A,0))</f>
        <v>85</v>
      </c>
      <c r="G329" s="58">
        <f>INDEX(怪物基础属性模板!B:B,MATCH(芦花古楼怪物!$F329,怪物基础属性模板!$A:$A,0))*IFERROR(INDEX(怪物属性参数!R:R,MATCH(芦花古楼怪物!E329,怪物属性参数!Q:Q,0)),1)</f>
        <v>2989</v>
      </c>
      <c r="H329" s="58">
        <f>INDEX(怪物基础属性模板!C:C,MATCH(芦花古楼怪物!$F329,怪物基础属性模板!$A:$A,0))*IFERROR(INDEX(怪物属性参数!R:R,MATCH(芦花古楼怪物!E329,怪物属性参数!R:R,0)),1)</f>
        <v>1411</v>
      </c>
      <c r="I329" s="58">
        <f>INDEX(怪物基础属性模板!D:D,MATCH(芦花古楼怪物!$F329,怪物基础属性模板!$A:$A,0))*IFERROR(INDEX(怪物属性参数!R:R,MATCH(芦花古楼怪物!E329,怪物属性参数!S:S,0)),1)</f>
        <v>15745</v>
      </c>
      <c r="J329" s="58">
        <v>0</v>
      </c>
      <c r="K329" s="58">
        <v>0</v>
      </c>
      <c r="L329" s="58">
        <v>0</v>
      </c>
      <c r="M329" s="58">
        <v>0</v>
      </c>
      <c r="N329" s="58">
        <v>300</v>
      </c>
      <c r="O329" s="58">
        <v>0</v>
      </c>
      <c r="P329" s="58">
        <v>0</v>
      </c>
      <c r="Q329" s="58">
        <f>IFERROR(INDEX(怪物属性参数!AD:AD,MATCH(芦花古楼怪物!E329,怪物属性参数!Q:Q,0)),"1303015")</f>
        <v>1303016</v>
      </c>
      <c r="R329" s="15"/>
      <c r="S329" s="58" t="str">
        <f t="shared" si="21"/>
        <v>0</v>
      </c>
      <c r="T329" s="58">
        <f>IFERROR(INDEX(怪物属性参数!AA:AA,MATCH(芦花古楼怪物!E329,怪物属性参数!Q:Q,0)),"")</f>
        <v>4</v>
      </c>
      <c r="U329" s="58">
        <f>IFERROR(INDEX(怪物属性参数!AB:AB,MATCH(芦花古楼怪物!E329,怪物属性参数!Q:Q,0)),"999")</f>
        <v>999</v>
      </c>
      <c r="V329" s="58">
        <f>IFERROR(INDEX(怪物属性参数!AC:AC,MATCH(芦花古楼怪物!E329,怪物属性参数!Q:Q,0)),"")</f>
        <v>2</v>
      </c>
      <c r="W329" s="58" t="str">
        <f t="shared" si="22"/>
        <v>西方龙</v>
      </c>
    </row>
    <row r="330" spans="1:23" ht="16.5" x14ac:dyDescent="0.2">
      <c r="A330" s="58">
        <f t="shared" si="23"/>
        <v>20327</v>
      </c>
      <c r="B330" s="58">
        <v>2</v>
      </c>
      <c r="C330" s="58">
        <f t="shared" si="20"/>
        <v>25</v>
      </c>
      <c r="D330" s="58" t="s">
        <v>40</v>
      </c>
      <c r="E330" s="58" t="str">
        <f>HLOOKUP(D330,芦花古楼!$G:$L,MATCH(B330&amp;C330,芦花古楼!$A:$A,0),FALSE)</f>
        <v>刘羽禅</v>
      </c>
      <c r="F330" s="58">
        <f>INDEX(芦花古楼!D:D,MATCH(芦花古楼怪物!B330&amp;芦花古楼怪物!C330,芦花古楼!A:A,0))</f>
        <v>85</v>
      </c>
      <c r="G330" s="58">
        <f>INDEX(怪物基础属性模板!B:B,MATCH(芦花古楼怪物!$F330,怪物基础属性模板!$A:$A,0))*IFERROR(INDEX(怪物属性参数!R:R,MATCH(芦花古楼怪物!E330,怪物属性参数!Q:Q,0)),1)</f>
        <v>2989</v>
      </c>
      <c r="H330" s="58">
        <f>INDEX(怪物基础属性模板!C:C,MATCH(芦花古楼怪物!$F330,怪物基础属性模板!$A:$A,0))*IFERROR(INDEX(怪物属性参数!R:R,MATCH(芦花古楼怪物!E330,怪物属性参数!R:R,0)),1)</f>
        <v>1411</v>
      </c>
      <c r="I330" s="58">
        <f>INDEX(怪物基础属性模板!D:D,MATCH(芦花古楼怪物!$F330,怪物基础属性模板!$A:$A,0))*IFERROR(INDEX(怪物属性参数!R:R,MATCH(芦花古楼怪物!E330,怪物属性参数!S:S,0)),1)</f>
        <v>15745</v>
      </c>
      <c r="J330" s="58">
        <v>0</v>
      </c>
      <c r="K330" s="58">
        <v>0</v>
      </c>
      <c r="L330" s="58">
        <v>0</v>
      </c>
      <c r="M330" s="58">
        <v>0</v>
      </c>
      <c r="N330" s="58">
        <v>300</v>
      </c>
      <c r="O330" s="58">
        <v>0</v>
      </c>
      <c r="P330" s="58">
        <v>0</v>
      </c>
      <c r="Q330" s="58" t="str">
        <f>IFERROR(INDEX(怪物属性参数!AD:AD,MATCH(芦花古楼怪物!E330,怪物属性参数!Q:Q,0)),"1303015")</f>
        <v>1301005#1302005</v>
      </c>
      <c r="R330" s="15"/>
      <c r="S330" s="58">
        <f t="shared" si="21"/>
        <v>20328</v>
      </c>
      <c r="T330" s="58">
        <f>IFERROR(INDEX(怪物属性参数!AA:AA,MATCH(芦花古楼怪物!E330,怪物属性参数!Q:Q,0)),"")</f>
        <v>0</v>
      </c>
      <c r="U330" s="58">
        <f>IFERROR(INDEX(怪物属性参数!AB:AB,MATCH(芦花古楼怪物!E330,怪物属性参数!Q:Q,0)),"999")</f>
        <v>999</v>
      </c>
      <c r="V330" s="58">
        <f>IFERROR(INDEX(怪物属性参数!AC:AC,MATCH(芦花古楼怪物!E330,怪物属性参数!Q:Q,0)),"")</f>
        <v>0</v>
      </c>
      <c r="W330" s="58" t="str">
        <f t="shared" si="22"/>
        <v>刘羽禅</v>
      </c>
    </row>
    <row r="331" spans="1:23" ht="16.5" x14ac:dyDescent="0.2">
      <c r="A331" s="58">
        <f t="shared" si="23"/>
        <v>20328</v>
      </c>
      <c r="B331" s="58">
        <v>2</v>
      </c>
      <c r="C331" s="58">
        <f t="shared" si="20"/>
        <v>25</v>
      </c>
      <c r="D331" s="58" t="s">
        <v>37</v>
      </c>
      <c r="E331" s="58" t="str">
        <f>HLOOKUP(D331,芦花古楼!$G:$L,MATCH(B331&amp;C331,芦花古楼!$A:$A,0),FALSE)</f>
        <v>张飞</v>
      </c>
      <c r="F331" s="58">
        <f>INDEX(芦花古楼!D:D,MATCH(芦花古楼怪物!B331&amp;芦花古楼怪物!C331,芦花古楼!A:A,0))</f>
        <v>85</v>
      </c>
      <c r="G331" s="58">
        <f>INDEX(怪物基础属性模板!B:B,MATCH(芦花古楼怪物!$F331,怪物基础属性模板!$A:$A,0))*IFERROR(INDEX(怪物属性参数!R:R,MATCH(芦花古楼怪物!E331,怪物属性参数!Q:Q,0)),1)</f>
        <v>2989</v>
      </c>
      <c r="H331" s="58">
        <f>INDEX(怪物基础属性模板!C:C,MATCH(芦花古楼怪物!$F331,怪物基础属性模板!$A:$A,0))*IFERROR(INDEX(怪物属性参数!R:R,MATCH(芦花古楼怪物!E331,怪物属性参数!R:R,0)),1)</f>
        <v>1411</v>
      </c>
      <c r="I331" s="58">
        <f>INDEX(怪物基础属性模板!D:D,MATCH(芦花古楼怪物!$F331,怪物基础属性模板!$A:$A,0))*IFERROR(INDEX(怪物属性参数!R:R,MATCH(芦花古楼怪物!E331,怪物属性参数!S:S,0)),1)</f>
        <v>15745</v>
      </c>
      <c r="J331" s="58">
        <v>0</v>
      </c>
      <c r="K331" s="58">
        <v>0</v>
      </c>
      <c r="L331" s="58">
        <v>0</v>
      </c>
      <c r="M331" s="58">
        <v>0</v>
      </c>
      <c r="N331" s="58">
        <v>300</v>
      </c>
      <c r="O331" s="58">
        <v>0</v>
      </c>
      <c r="P331" s="58">
        <v>0</v>
      </c>
      <c r="Q331" s="58">
        <f>IFERROR(INDEX(怪物属性参数!AD:AD,MATCH(芦花古楼怪物!E331,怪物属性参数!Q:Q,0)),"1303015")</f>
        <v>1303011</v>
      </c>
      <c r="R331" s="15"/>
      <c r="S331" s="58" t="str">
        <f t="shared" si="21"/>
        <v>0</v>
      </c>
      <c r="T331" s="58">
        <f>IFERROR(INDEX(怪物属性参数!AA:AA,MATCH(芦花古楼怪物!E331,怪物属性参数!Q:Q,0)),"")</f>
        <v>4</v>
      </c>
      <c r="U331" s="58">
        <f>IFERROR(INDEX(怪物属性参数!AB:AB,MATCH(芦花古楼怪物!E331,怪物属性参数!Q:Q,0)),"999")</f>
        <v>999</v>
      </c>
      <c r="V331" s="58">
        <f>IFERROR(INDEX(怪物属性参数!AC:AC,MATCH(芦花古楼怪物!E331,怪物属性参数!Q:Q,0)),"")</f>
        <v>2</v>
      </c>
      <c r="W331" s="58" t="str">
        <f t="shared" si="22"/>
        <v>张飞</v>
      </c>
    </row>
    <row r="332" spans="1:23" ht="16.5" x14ac:dyDescent="0.2">
      <c r="A332" s="58">
        <f t="shared" si="23"/>
        <v>20329</v>
      </c>
      <c r="B332" s="58">
        <v>2</v>
      </c>
      <c r="C332" s="58">
        <f t="shared" si="20"/>
        <v>25</v>
      </c>
      <c r="D332" s="58" t="s">
        <v>41</v>
      </c>
      <c r="E332" s="58" t="str">
        <f>HLOOKUP(D332,芦花古楼!$G:$L,MATCH(B332&amp;C332,芦花古楼!$A:$A,0),FALSE)</f>
        <v>刘羽禅</v>
      </c>
      <c r="F332" s="58">
        <f>INDEX(芦花古楼!D:D,MATCH(芦花古楼怪物!B332&amp;芦花古楼怪物!C332,芦花古楼!A:A,0))</f>
        <v>85</v>
      </c>
      <c r="G332" s="58">
        <f>INDEX(怪物基础属性模板!B:B,MATCH(芦花古楼怪物!$F332,怪物基础属性模板!$A:$A,0))*IFERROR(INDEX(怪物属性参数!R:R,MATCH(芦花古楼怪物!E332,怪物属性参数!Q:Q,0)),1)</f>
        <v>2989</v>
      </c>
      <c r="H332" s="58">
        <f>INDEX(怪物基础属性模板!C:C,MATCH(芦花古楼怪物!$F332,怪物基础属性模板!$A:$A,0))*IFERROR(INDEX(怪物属性参数!R:R,MATCH(芦花古楼怪物!E332,怪物属性参数!R:R,0)),1)</f>
        <v>1411</v>
      </c>
      <c r="I332" s="58">
        <f>INDEX(怪物基础属性模板!D:D,MATCH(芦花古楼怪物!$F332,怪物基础属性模板!$A:$A,0))*IFERROR(INDEX(怪物属性参数!R:R,MATCH(芦花古楼怪物!E332,怪物属性参数!S:S,0)),1)</f>
        <v>15745</v>
      </c>
      <c r="J332" s="58">
        <v>0</v>
      </c>
      <c r="K332" s="58">
        <v>0</v>
      </c>
      <c r="L332" s="58">
        <v>0</v>
      </c>
      <c r="M332" s="58">
        <v>0</v>
      </c>
      <c r="N332" s="58">
        <v>300</v>
      </c>
      <c r="O332" s="58">
        <v>0</v>
      </c>
      <c r="P332" s="58">
        <v>0</v>
      </c>
      <c r="Q332" s="58" t="str">
        <f>IFERROR(INDEX(怪物属性参数!AD:AD,MATCH(芦花古楼怪物!E332,怪物属性参数!Q:Q,0)),"1303015")</f>
        <v>1301005#1302005</v>
      </c>
      <c r="R332" s="15"/>
      <c r="S332" s="58">
        <f t="shared" si="21"/>
        <v>20330</v>
      </c>
      <c r="T332" s="58">
        <f>IFERROR(INDEX(怪物属性参数!AA:AA,MATCH(芦花古楼怪物!E332,怪物属性参数!Q:Q,0)),"")</f>
        <v>0</v>
      </c>
      <c r="U332" s="58">
        <f>IFERROR(INDEX(怪物属性参数!AB:AB,MATCH(芦花古楼怪物!E332,怪物属性参数!Q:Q,0)),"999")</f>
        <v>999</v>
      </c>
      <c r="V332" s="58">
        <f>IFERROR(INDEX(怪物属性参数!AC:AC,MATCH(芦花古楼怪物!E332,怪物属性参数!Q:Q,0)),"")</f>
        <v>0</v>
      </c>
      <c r="W332" s="58" t="str">
        <f t="shared" si="22"/>
        <v>刘羽禅</v>
      </c>
    </row>
    <row r="333" spans="1:23" ht="16.5" x14ac:dyDescent="0.2">
      <c r="A333" s="58">
        <f t="shared" si="23"/>
        <v>20330</v>
      </c>
      <c r="B333" s="58">
        <v>2</v>
      </c>
      <c r="C333" s="58">
        <f t="shared" si="20"/>
        <v>25</v>
      </c>
      <c r="D333" s="58" t="s">
        <v>38</v>
      </c>
      <c r="E333" s="58" t="str">
        <f>HLOOKUP(D333,芦花古楼!$G:$L,MATCH(B333&amp;C333,芦花古楼!$A:$A,0),FALSE)</f>
        <v>关羽</v>
      </c>
      <c r="F333" s="58">
        <f>INDEX(芦花古楼!D:D,MATCH(芦花古楼怪物!B333&amp;芦花古楼怪物!C333,芦花古楼!A:A,0))</f>
        <v>85</v>
      </c>
      <c r="G333" s="58">
        <f>INDEX(怪物基础属性模板!B:B,MATCH(芦花古楼怪物!$F333,怪物基础属性模板!$A:$A,0))*IFERROR(INDEX(怪物属性参数!R:R,MATCH(芦花古楼怪物!E333,怪物属性参数!Q:Q,0)),1)</f>
        <v>2989</v>
      </c>
      <c r="H333" s="58">
        <f>INDEX(怪物基础属性模板!C:C,MATCH(芦花古楼怪物!$F333,怪物基础属性模板!$A:$A,0))*IFERROR(INDEX(怪物属性参数!R:R,MATCH(芦花古楼怪物!E333,怪物属性参数!R:R,0)),1)</f>
        <v>1411</v>
      </c>
      <c r="I333" s="58">
        <f>INDEX(怪物基础属性模板!D:D,MATCH(芦花古楼怪物!$F333,怪物基础属性模板!$A:$A,0))*IFERROR(INDEX(怪物属性参数!R:R,MATCH(芦花古楼怪物!E333,怪物属性参数!S:S,0)),1)</f>
        <v>15745</v>
      </c>
      <c r="J333" s="58">
        <v>0</v>
      </c>
      <c r="K333" s="58">
        <v>0</v>
      </c>
      <c r="L333" s="58">
        <v>0</v>
      </c>
      <c r="M333" s="58">
        <v>0</v>
      </c>
      <c r="N333" s="58">
        <v>300</v>
      </c>
      <c r="O333" s="58">
        <v>0</v>
      </c>
      <c r="P333" s="58">
        <v>0</v>
      </c>
      <c r="Q333" s="58">
        <f>IFERROR(INDEX(怪物属性参数!AD:AD,MATCH(芦花古楼怪物!E333,怪物属性参数!Q:Q,0)),"1303015")</f>
        <v>1303001</v>
      </c>
      <c r="R333" s="15"/>
      <c r="S333" s="58" t="str">
        <f t="shared" si="21"/>
        <v>0</v>
      </c>
      <c r="T333" s="58">
        <f>IFERROR(INDEX(怪物属性参数!AA:AA,MATCH(芦花古楼怪物!E333,怪物属性参数!Q:Q,0)),"")</f>
        <v>6</v>
      </c>
      <c r="U333" s="58">
        <f>IFERROR(INDEX(怪物属性参数!AB:AB,MATCH(芦花古楼怪物!E333,怪物属性参数!Q:Q,0)),"999")</f>
        <v>999</v>
      </c>
      <c r="V333" s="58">
        <f>IFERROR(INDEX(怪物属性参数!AC:AC,MATCH(芦花古楼怪物!E333,怪物属性参数!Q:Q,0)),"")</f>
        <v>1</v>
      </c>
      <c r="W333" s="58" t="str">
        <f t="shared" si="22"/>
        <v>关羽</v>
      </c>
    </row>
    <row r="334" spans="1:23" ht="16.5" x14ac:dyDescent="0.2">
      <c r="A334" s="58">
        <f t="shared" si="23"/>
        <v>20331</v>
      </c>
      <c r="B334" s="58">
        <v>2</v>
      </c>
      <c r="C334" s="58">
        <f t="shared" si="20"/>
        <v>26</v>
      </c>
      <c r="D334" s="58" t="s">
        <v>39</v>
      </c>
      <c r="E334" s="58" t="str">
        <f>HLOOKUP(D334,芦花古楼!$G:$L,MATCH(B334&amp;C334,芦花古楼!$A:$A,0),FALSE)</f>
        <v>小蜘蛛</v>
      </c>
      <c r="F334" s="58">
        <f>INDEX(芦花古楼!D:D,MATCH(芦花古楼怪物!B334&amp;芦花古楼怪物!C334,芦花古楼!A:A,0))</f>
        <v>88</v>
      </c>
      <c r="G334" s="58">
        <f>INDEX(怪物基础属性模板!B:B,MATCH(芦花古楼怪物!$F334,怪物基础属性模板!$A:$A,0))*IFERROR(INDEX(怪物属性参数!R:R,MATCH(芦花古楼怪物!E334,怪物属性参数!Q:Q,0)),1)</f>
        <v>3438</v>
      </c>
      <c r="H334" s="58">
        <f>INDEX(怪物基础属性模板!C:C,MATCH(芦花古楼怪物!$F334,怪物基础属性模板!$A:$A,0))*IFERROR(INDEX(怪物属性参数!R:R,MATCH(芦花古楼怪物!E334,怪物属性参数!R:R,0)),1)</f>
        <v>1625</v>
      </c>
      <c r="I334" s="58">
        <f>INDEX(怪物基础属性模板!D:D,MATCH(芦花古楼怪物!$F334,怪物基础属性模板!$A:$A,0))*IFERROR(INDEX(怪物属性参数!R:R,MATCH(芦花古楼怪物!E334,怪物属性参数!S:S,0)),1)</f>
        <v>18090</v>
      </c>
      <c r="J334" s="58">
        <v>0</v>
      </c>
      <c r="K334" s="58">
        <v>0</v>
      </c>
      <c r="L334" s="58">
        <v>0</v>
      </c>
      <c r="M334" s="58">
        <v>0</v>
      </c>
      <c r="N334" s="58">
        <v>300</v>
      </c>
      <c r="O334" s="58">
        <v>0</v>
      </c>
      <c r="P334" s="58">
        <v>0</v>
      </c>
      <c r="Q334" s="58">
        <f>IFERROR(INDEX(怪物属性参数!AD:AD,MATCH(芦花古楼怪物!E334,怪物属性参数!Q:Q,0)),"1303015")</f>
        <v>1801010</v>
      </c>
      <c r="R334" s="15"/>
      <c r="S334" s="58" t="str">
        <f t="shared" si="21"/>
        <v>0</v>
      </c>
      <c r="T334" s="58">
        <f>IFERROR(INDEX(怪物属性参数!AA:AA,MATCH(芦花古楼怪物!E334,怪物属性参数!Q:Q,0)),"")</f>
        <v>1</v>
      </c>
      <c r="U334" s="58">
        <f>IFERROR(INDEX(怪物属性参数!AB:AB,MATCH(芦花古楼怪物!E334,怪物属性参数!Q:Q,0)),"999")</f>
        <v>999</v>
      </c>
      <c r="V334" s="58">
        <f>IFERROR(INDEX(怪物属性参数!AC:AC,MATCH(芦花古楼怪物!E334,怪物属性参数!Q:Q,0)),"")</f>
        <v>2</v>
      </c>
      <c r="W334" s="58" t="str">
        <f t="shared" si="22"/>
        <v>小蜘蛛</v>
      </c>
    </row>
    <row r="335" spans="1:23" ht="16.5" x14ac:dyDescent="0.2">
      <c r="A335" s="58">
        <f t="shared" si="23"/>
        <v>20332</v>
      </c>
      <c r="B335" s="58">
        <v>2</v>
      </c>
      <c r="C335" s="58">
        <f t="shared" si="20"/>
        <v>26</v>
      </c>
      <c r="D335" s="58" t="s">
        <v>36</v>
      </c>
      <c r="E335" s="58" t="str">
        <f>HLOOKUP(D335,芦花古楼!$G:$L,MATCH(B335&amp;C335,芦花古楼!$A:$A,0),FALSE)</f>
        <v/>
      </c>
      <c r="F335" s="58">
        <f>INDEX(芦花古楼!D:D,MATCH(芦花古楼怪物!B335&amp;芦花古楼怪物!C335,芦花古楼!A:A,0))</f>
        <v>88</v>
      </c>
      <c r="G335" s="58">
        <f>INDEX(怪物基础属性模板!B:B,MATCH(芦花古楼怪物!$F335,怪物基础属性模板!$A:$A,0))*IFERROR(INDEX(怪物属性参数!R:R,MATCH(芦花古楼怪物!E335,怪物属性参数!Q:Q,0)),1)</f>
        <v>3438</v>
      </c>
      <c r="H335" s="58">
        <f>INDEX(怪物基础属性模板!C:C,MATCH(芦花古楼怪物!$F335,怪物基础属性模板!$A:$A,0))*IFERROR(INDEX(怪物属性参数!R:R,MATCH(芦花古楼怪物!E335,怪物属性参数!R:R,0)),1)</f>
        <v>1625</v>
      </c>
      <c r="I335" s="58">
        <f>INDEX(怪物基础属性模板!D:D,MATCH(芦花古楼怪物!$F335,怪物基础属性模板!$A:$A,0))*IFERROR(INDEX(怪物属性参数!R:R,MATCH(芦花古楼怪物!E335,怪物属性参数!S:S,0)),1)</f>
        <v>18090</v>
      </c>
      <c r="J335" s="58">
        <v>0</v>
      </c>
      <c r="K335" s="58">
        <v>0</v>
      </c>
      <c r="L335" s="58">
        <v>0</v>
      </c>
      <c r="M335" s="58">
        <v>0</v>
      </c>
      <c r="N335" s="58">
        <v>300</v>
      </c>
      <c r="O335" s="58">
        <v>0</v>
      </c>
      <c r="P335" s="58">
        <v>0</v>
      </c>
      <c r="Q335" s="58" t="str">
        <f>IFERROR(INDEX(怪物属性参数!AD:AD,MATCH(芦花古楼怪物!E335,怪物属性参数!Q:Q,0)),"1303015")</f>
        <v>1303015</v>
      </c>
      <c r="R335" s="15"/>
      <c r="S335" s="58" t="str">
        <f t="shared" si="21"/>
        <v>0</v>
      </c>
      <c r="T335" s="58" t="str">
        <f>IFERROR(INDEX(怪物属性参数!AA:AA,MATCH(芦花古楼怪物!E335,怪物属性参数!Q:Q,0)),"")</f>
        <v/>
      </c>
      <c r="U335" s="58" t="str">
        <f>IFERROR(INDEX(怪物属性参数!AB:AB,MATCH(芦花古楼怪物!E335,怪物属性参数!Q:Q,0)),"999")</f>
        <v>999</v>
      </c>
      <c r="V335" s="58" t="str">
        <f>IFERROR(INDEX(怪物属性参数!AC:AC,MATCH(芦花古楼怪物!E335,怪物属性参数!Q:Q,0)),"")</f>
        <v/>
      </c>
      <c r="W335" s="58" t="str">
        <f t="shared" si="22"/>
        <v>于禁</v>
      </c>
    </row>
    <row r="336" spans="1:23" ht="16.5" x14ac:dyDescent="0.2">
      <c r="A336" s="58">
        <f t="shared" si="23"/>
        <v>20333</v>
      </c>
      <c r="B336" s="58">
        <v>2</v>
      </c>
      <c r="C336" s="58">
        <f t="shared" si="20"/>
        <v>26</v>
      </c>
      <c r="D336" s="58" t="s">
        <v>40</v>
      </c>
      <c r="E336" s="58" t="str">
        <f>HLOOKUP(D336,芦花古楼!$G:$L,MATCH(B336&amp;C336,芦花古楼!$A:$A,0),FALSE)</f>
        <v>黑尔·坎普</v>
      </c>
      <c r="F336" s="58">
        <f>INDEX(芦花古楼!D:D,MATCH(芦花古楼怪物!B336&amp;芦花古楼怪物!C336,芦花古楼!A:A,0))</f>
        <v>88</v>
      </c>
      <c r="G336" s="58">
        <f>INDEX(怪物基础属性模板!B:B,MATCH(芦花古楼怪物!$F336,怪物基础属性模板!$A:$A,0))*IFERROR(INDEX(怪物属性参数!R:R,MATCH(芦花古楼怪物!E336,怪物属性参数!Q:Q,0)),1)</f>
        <v>3438</v>
      </c>
      <c r="H336" s="58">
        <f>INDEX(怪物基础属性模板!C:C,MATCH(芦花古楼怪物!$F336,怪物基础属性模板!$A:$A,0))*IFERROR(INDEX(怪物属性参数!R:R,MATCH(芦花古楼怪物!E336,怪物属性参数!R:R,0)),1)</f>
        <v>1625</v>
      </c>
      <c r="I336" s="58">
        <f>INDEX(怪物基础属性模板!D:D,MATCH(芦花古楼怪物!$F336,怪物基础属性模板!$A:$A,0))*IFERROR(INDEX(怪物属性参数!R:R,MATCH(芦花古楼怪物!E336,怪物属性参数!S:S,0)),1)</f>
        <v>18090</v>
      </c>
      <c r="J336" s="58">
        <v>0</v>
      </c>
      <c r="K336" s="58">
        <v>0</v>
      </c>
      <c r="L336" s="58">
        <v>0</v>
      </c>
      <c r="M336" s="58">
        <v>0</v>
      </c>
      <c r="N336" s="58">
        <v>300</v>
      </c>
      <c r="O336" s="58">
        <v>0</v>
      </c>
      <c r="P336" s="58">
        <v>0</v>
      </c>
      <c r="Q336" s="58" t="str">
        <f>IFERROR(INDEX(怪物属性参数!AD:AD,MATCH(芦花古楼怪物!E336,怪物属性参数!Q:Q,0)),"1303015")</f>
        <v>1301008#1302008</v>
      </c>
      <c r="R336" s="15"/>
      <c r="S336" s="58">
        <f t="shared" si="21"/>
        <v>20334</v>
      </c>
      <c r="T336" s="58">
        <f>IFERROR(INDEX(怪物属性参数!AA:AA,MATCH(芦花古楼怪物!E336,怪物属性参数!Q:Q,0)),"")</f>
        <v>0</v>
      </c>
      <c r="U336" s="58">
        <f>IFERROR(INDEX(怪物属性参数!AB:AB,MATCH(芦花古楼怪物!E336,怪物属性参数!Q:Q,0)),"999")</f>
        <v>999</v>
      </c>
      <c r="V336" s="58">
        <f>IFERROR(INDEX(怪物属性参数!AC:AC,MATCH(芦花古楼怪物!E336,怪物属性参数!Q:Q,0)),"")</f>
        <v>0</v>
      </c>
      <c r="W336" s="58" t="str">
        <f t="shared" si="22"/>
        <v>黑尔·坎普</v>
      </c>
    </row>
    <row r="337" spans="1:23" ht="16.5" x14ac:dyDescent="0.2">
      <c r="A337" s="58">
        <f t="shared" si="23"/>
        <v>20334</v>
      </c>
      <c r="B337" s="58">
        <v>2</v>
      </c>
      <c r="C337" s="58">
        <f t="shared" si="20"/>
        <v>26</v>
      </c>
      <c r="D337" s="58" t="s">
        <v>37</v>
      </c>
      <c r="E337" s="58" t="str">
        <f>HLOOKUP(D337,芦花古楼!$G:$L,MATCH(B337&amp;C337,芦花古楼!$A:$A,0),FALSE)</f>
        <v>塞伯罗斯</v>
      </c>
      <c r="F337" s="58">
        <f>INDEX(芦花古楼!D:D,MATCH(芦花古楼怪物!B337&amp;芦花古楼怪物!C337,芦花古楼!A:A,0))</f>
        <v>88</v>
      </c>
      <c r="G337" s="58">
        <f>INDEX(怪物基础属性模板!B:B,MATCH(芦花古楼怪物!$F337,怪物基础属性模板!$A:$A,0))*IFERROR(INDEX(怪物属性参数!R:R,MATCH(芦花古楼怪物!E337,怪物属性参数!Q:Q,0)),1)</f>
        <v>3438</v>
      </c>
      <c r="H337" s="58">
        <f>INDEX(怪物基础属性模板!C:C,MATCH(芦花古楼怪物!$F337,怪物基础属性模板!$A:$A,0))*IFERROR(INDEX(怪物属性参数!R:R,MATCH(芦花古楼怪物!E337,怪物属性参数!R:R,0)),1)</f>
        <v>1625</v>
      </c>
      <c r="I337" s="58">
        <f>INDEX(怪物基础属性模板!D:D,MATCH(芦花古楼怪物!$F337,怪物基础属性模板!$A:$A,0))*IFERROR(INDEX(怪物属性参数!R:R,MATCH(芦花古楼怪物!E337,怪物属性参数!S:S,0)),1)</f>
        <v>18090</v>
      </c>
      <c r="J337" s="58">
        <v>0</v>
      </c>
      <c r="K337" s="58">
        <v>0</v>
      </c>
      <c r="L337" s="58">
        <v>0</v>
      </c>
      <c r="M337" s="58">
        <v>0</v>
      </c>
      <c r="N337" s="58">
        <v>300</v>
      </c>
      <c r="O337" s="58">
        <v>0</v>
      </c>
      <c r="P337" s="58">
        <v>0</v>
      </c>
      <c r="Q337" s="58">
        <f>IFERROR(INDEX(怪物属性参数!AD:AD,MATCH(芦花古楼怪物!E337,怪物属性参数!Q:Q,0)),"1303015")</f>
        <v>1303013</v>
      </c>
      <c r="R337" s="15"/>
      <c r="S337" s="58" t="str">
        <f t="shared" si="21"/>
        <v>0</v>
      </c>
      <c r="T337" s="58">
        <f>IFERROR(INDEX(怪物属性参数!AA:AA,MATCH(芦花古楼怪物!E337,怪物属性参数!Q:Q,0)),"")</f>
        <v>6</v>
      </c>
      <c r="U337" s="58">
        <f>IFERROR(INDEX(怪物属性参数!AB:AB,MATCH(芦花古楼怪物!E337,怪物属性参数!Q:Q,0)),"999")</f>
        <v>999</v>
      </c>
      <c r="V337" s="58">
        <f>IFERROR(INDEX(怪物属性参数!AC:AC,MATCH(芦花古楼怪物!E337,怪物属性参数!Q:Q,0)),"")</f>
        <v>2</v>
      </c>
      <c r="W337" s="58" t="str">
        <f t="shared" si="22"/>
        <v>塞伯罗斯</v>
      </c>
    </row>
    <row r="338" spans="1:23" ht="16.5" x14ac:dyDescent="0.2">
      <c r="A338" s="58">
        <f t="shared" si="23"/>
        <v>20335</v>
      </c>
      <c r="B338" s="58">
        <v>2</v>
      </c>
      <c r="C338" s="58">
        <f t="shared" si="20"/>
        <v>26</v>
      </c>
      <c r="D338" s="58" t="s">
        <v>41</v>
      </c>
      <c r="E338" s="58" t="str">
        <f>HLOOKUP(D338,芦花古楼!$G:$L,MATCH(B338&amp;C338,芦花古楼!$A:$A,0),FALSE)</f>
        <v>小蜘蛛</v>
      </c>
      <c r="F338" s="58">
        <f>INDEX(芦花古楼!D:D,MATCH(芦花古楼怪物!B338&amp;芦花古楼怪物!C338,芦花古楼!A:A,0))</f>
        <v>88</v>
      </c>
      <c r="G338" s="58">
        <f>INDEX(怪物基础属性模板!B:B,MATCH(芦花古楼怪物!$F338,怪物基础属性模板!$A:$A,0))*IFERROR(INDEX(怪物属性参数!R:R,MATCH(芦花古楼怪物!E338,怪物属性参数!Q:Q,0)),1)</f>
        <v>3438</v>
      </c>
      <c r="H338" s="58">
        <f>INDEX(怪物基础属性模板!C:C,MATCH(芦花古楼怪物!$F338,怪物基础属性模板!$A:$A,0))*IFERROR(INDEX(怪物属性参数!R:R,MATCH(芦花古楼怪物!E338,怪物属性参数!R:R,0)),1)</f>
        <v>1625</v>
      </c>
      <c r="I338" s="58">
        <f>INDEX(怪物基础属性模板!D:D,MATCH(芦花古楼怪物!$F338,怪物基础属性模板!$A:$A,0))*IFERROR(INDEX(怪物属性参数!R:R,MATCH(芦花古楼怪物!E338,怪物属性参数!S:S,0)),1)</f>
        <v>18090</v>
      </c>
      <c r="J338" s="58">
        <v>0</v>
      </c>
      <c r="K338" s="58">
        <v>0</v>
      </c>
      <c r="L338" s="58">
        <v>0</v>
      </c>
      <c r="M338" s="58">
        <v>0</v>
      </c>
      <c r="N338" s="58">
        <v>300</v>
      </c>
      <c r="O338" s="58">
        <v>0</v>
      </c>
      <c r="P338" s="58">
        <v>0</v>
      </c>
      <c r="Q338" s="58">
        <f>IFERROR(INDEX(怪物属性参数!AD:AD,MATCH(芦花古楼怪物!E338,怪物属性参数!Q:Q,0)),"1303015")</f>
        <v>1801010</v>
      </c>
      <c r="R338" s="15"/>
      <c r="S338" s="58" t="str">
        <f t="shared" si="21"/>
        <v>0</v>
      </c>
      <c r="T338" s="58">
        <f>IFERROR(INDEX(怪物属性参数!AA:AA,MATCH(芦花古楼怪物!E338,怪物属性参数!Q:Q,0)),"")</f>
        <v>1</v>
      </c>
      <c r="U338" s="58">
        <f>IFERROR(INDEX(怪物属性参数!AB:AB,MATCH(芦花古楼怪物!E338,怪物属性参数!Q:Q,0)),"999")</f>
        <v>999</v>
      </c>
      <c r="V338" s="58">
        <f>IFERROR(INDEX(怪物属性参数!AC:AC,MATCH(芦花古楼怪物!E338,怪物属性参数!Q:Q,0)),"")</f>
        <v>2</v>
      </c>
      <c r="W338" s="58" t="str">
        <f t="shared" si="22"/>
        <v>小蜘蛛</v>
      </c>
    </row>
    <row r="339" spans="1:23" ht="16.5" x14ac:dyDescent="0.2">
      <c r="A339" s="58">
        <f t="shared" si="23"/>
        <v>20336</v>
      </c>
      <c r="B339" s="58">
        <v>2</v>
      </c>
      <c r="C339" s="58">
        <f t="shared" si="20"/>
        <v>26</v>
      </c>
      <c r="D339" s="58" t="s">
        <v>38</v>
      </c>
      <c r="E339" s="58" t="str">
        <f>HLOOKUP(D339,芦花古楼!$G:$L,MATCH(B339&amp;C339,芦花古楼!$A:$A,0),FALSE)</f>
        <v/>
      </c>
      <c r="F339" s="58">
        <f>INDEX(芦花古楼!D:D,MATCH(芦花古楼怪物!B339&amp;芦花古楼怪物!C339,芦花古楼!A:A,0))</f>
        <v>88</v>
      </c>
      <c r="G339" s="58">
        <f>INDEX(怪物基础属性模板!B:B,MATCH(芦花古楼怪物!$F339,怪物基础属性模板!$A:$A,0))*IFERROR(INDEX(怪物属性参数!R:R,MATCH(芦花古楼怪物!E339,怪物属性参数!Q:Q,0)),1)</f>
        <v>3438</v>
      </c>
      <c r="H339" s="58">
        <f>INDEX(怪物基础属性模板!C:C,MATCH(芦花古楼怪物!$F339,怪物基础属性模板!$A:$A,0))*IFERROR(INDEX(怪物属性参数!R:R,MATCH(芦花古楼怪物!E339,怪物属性参数!R:R,0)),1)</f>
        <v>1625</v>
      </c>
      <c r="I339" s="58">
        <f>INDEX(怪物基础属性模板!D:D,MATCH(芦花古楼怪物!$F339,怪物基础属性模板!$A:$A,0))*IFERROR(INDEX(怪物属性参数!R:R,MATCH(芦花古楼怪物!E339,怪物属性参数!S:S,0)),1)</f>
        <v>18090</v>
      </c>
      <c r="J339" s="58">
        <v>0</v>
      </c>
      <c r="K339" s="58">
        <v>0</v>
      </c>
      <c r="L339" s="58">
        <v>0</v>
      </c>
      <c r="M339" s="58">
        <v>0</v>
      </c>
      <c r="N339" s="58">
        <v>300</v>
      </c>
      <c r="O339" s="58">
        <v>0</v>
      </c>
      <c r="P339" s="58">
        <v>0</v>
      </c>
      <c r="Q339" s="58" t="str">
        <f>IFERROR(INDEX(怪物属性参数!AD:AD,MATCH(芦花古楼怪物!E339,怪物属性参数!Q:Q,0)),"1303015")</f>
        <v>1303015</v>
      </c>
      <c r="R339" s="15"/>
      <c r="S339" s="58" t="str">
        <f t="shared" si="21"/>
        <v>0</v>
      </c>
      <c r="T339" s="58" t="str">
        <f>IFERROR(INDEX(怪物属性参数!AA:AA,MATCH(芦花古楼怪物!E339,怪物属性参数!Q:Q,0)),"")</f>
        <v/>
      </c>
      <c r="U339" s="58" t="str">
        <f>IFERROR(INDEX(怪物属性参数!AB:AB,MATCH(芦花古楼怪物!E339,怪物属性参数!Q:Q,0)),"999")</f>
        <v>999</v>
      </c>
      <c r="V339" s="58" t="str">
        <f>IFERROR(INDEX(怪物属性参数!AC:AC,MATCH(芦花古楼怪物!E339,怪物属性参数!Q:Q,0)),"")</f>
        <v/>
      </c>
      <c r="W339" s="58" t="str">
        <f t="shared" si="22"/>
        <v>于禁</v>
      </c>
    </row>
    <row r="340" spans="1:23" ht="16.5" x14ac:dyDescent="0.2">
      <c r="A340" s="58">
        <f t="shared" si="23"/>
        <v>20337</v>
      </c>
      <c r="B340" s="58">
        <v>2</v>
      </c>
      <c r="C340" s="58">
        <f t="shared" si="20"/>
        <v>27</v>
      </c>
      <c r="D340" s="58" t="s">
        <v>39</v>
      </c>
      <c r="E340" s="58" t="str">
        <f>HLOOKUP(D340,芦花古楼!$G:$L,MATCH(B340&amp;C340,芦花古楼!$A:$A,0),FALSE)</f>
        <v>小蜘蛛</v>
      </c>
      <c r="F340" s="58">
        <f>INDEX(芦花古楼!D:D,MATCH(芦花古楼怪物!B340&amp;芦花古楼怪物!C340,芦花古楼!A:A,0))</f>
        <v>90</v>
      </c>
      <c r="G340" s="58">
        <f>INDEX(怪物基础属性模板!B:B,MATCH(芦花古楼怪物!$F340,怪物基础属性模板!$A:$A,0))*IFERROR(INDEX(怪物属性参数!R:R,MATCH(芦花古楼怪物!E340,怪物属性参数!Q:Q,0)),1)</f>
        <v>3538</v>
      </c>
      <c r="H340" s="58">
        <f>INDEX(怪物基础属性模板!C:C,MATCH(芦花古楼怪物!$F340,怪物基础属性模板!$A:$A,0))*IFERROR(INDEX(怪物属性参数!R:R,MATCH(芦花古楼怪物!E340,怪物属性参数!R:R,0)),1)</f>
        <v>1675</v>
      </c>
      <c r="I340" s="58">
        <f>INDEX(怪物基础属性模板!D:D,MATCH(芦花古楼怪物!$F340,怪物基础属性模板!$A:$A,0))*IFERROR(INDEX(怪物属性参数!R:R,MATCH(芦花古楼怪物!E340,怪物属性参数!S:S,0)),1)</f>
        <v>18590</v>
      </c>
      <c r="J340" s="58">
        <v>0</v>
      </c>
      <c r="K340" s="58">
        <v>0</v>
      </c>
      <c r="L340" s="58">
        <v>0</v>
      </c>
      <c r="M340" s="58">
        <v>0</v>
      </c>
      <c r="N340" s="58">
        <v>300</v>
      </c>
      <c r="O340" s="58">
        <v>0</v>
      </c>
      <c r="P340" s="58">
        <v>0</v>
      </c>
      <c r="Q340" s="58">
        <f>IFERROR(INDEX(怪物属性参数!AD:AD,MATCH(芦花古楼怪物!E340,怪物属性参数!Q:Q,0)),"1303015")</f>
        <v>1801010</v>
      </c>
      <c r="R340" s="15"/>
      <c r="S340" s="58" t="str">
        <f t="shared" si="21"/>
        <v>0</v>
      </c>
      <c r="T340" s="58">
        <f>IFERROR(INDEX(怪物属性参数!AA:AA,MATCH(芦花古楼怪物!E340,怪物属性参数!Q:Q,0)),"")</f>
        <v>1</v>
      </c>
      <c r="U340" s="58">
        <f>IFERROR(INDEX(怪物属性参数!AB:AB,MATCH(芦花古楼怪物!E340,怪物属性参数!Q:Q,0)),"999")</f>
        <v>999</v>
      </c>
      <c r="V340" s="58">
        <f>IFERROR(INDEX(怪物属性参数!AC:AC,MATCH(芦花古楼怪物!E340,怪物属性参数!Q:Q,0)),"")</f>
        <v>2</v>
      </c>
      <c r="W340" s="58" t="str">
        <f t="shared" si="22"/>
        <v>小蜘蛛</v>
      </c>
    </row>
    <row r="341" spans="1:23" ht="16.5" x14ac:dyDescent="0.2">
      <c r="A341" s="58">
        <f t="shared" si="23"/>
        <v>20338</v>
      </c>
      <c r="B341" s="58">
        <v>2</v>
      </c>
      <c r="C341" s="58">
        <f t="shared" si="20"/>
        <v>27</v>
      </c>
      <c r="D341" s="58" t="s">
        <v>36</v>
      </c>
      <c r="E341" s="58" t="str">
        <f>HLOOKUP(D341,芦花古楼!$G:$L,MATCH(B341&amp;C341,芦花古楼!$A:$A,0),FALSE)</f>
        <v/>
      </c>
      <c r="F341" s="58">
        <f>INDEX(芦花古楼!D:D,MATCH(芦花古楼怪物!B341&amp;芦花古楼怪物!C341,芦花古楼!A:A,0))</f>
        <v>90</v>
      </c>
      <c r="G341" s="58">
        <f>INDEX(怪物基础属性模板!B:B,MATCH(芦花古楼怪物!$F341,怪物基础属性模板!$A:$A,0))*IFERROR(INDEX(怪物属性参数!R:R,MATCH(芦花古楼怪物!E341,怪物属性参数!Q:Q,0)),1)</f>
        <v>3538</v>
      </c>
      <c r="H341" s="58">
        <f>INDEX(怪物基础属性模板!C:C,MATCH(芦花古楼怪物!$F341,怪物基础属性模板!$A:$A,0))*IFERROR(INDEX(怪物属性参数!R:R,MATCH(芦花古楼怪物!E341,怪物属性参数!R:R,0)),1)</f>
        <v>1675</v>
      </c>
      <c r="I341" s="58">
        <f>INDEX(怪物基础属性模板!D:D,MATCH(芦花古楼怪物!$F341,怪物基础属性模板!$A:$A,0))*IFERROR(INDEX(怪物属性参数!R:R,MATCH(芦花古楼怪物!E341,怪物属性参数!S:S,0)),1)</f>
        <v>18590</v>
      </c>
      <c r="J341" s="58">
        <v>0</v>
      </c>
      <c r="K341" s="58">
        <v>0</v>
      </c>
      <c r="L341" s="58">
        <v>0</v>
      </c>
      <c r="M341" s="58">
        <v>0</v>
      </c>
      <c r="N341" s="58">
        <v>300</v>
      </c>
      <c r="O341" s="58">
        <v>0</v>
      </c>
      <c r="P341" s="58">
        <v>0</v>
      </c>
      <c r="Q341" s="58" t="str">
        <f>IFERROR(INDEX(怪物属性参数!AD:AD,MATCH(芦花古楼怪物!E341,怪物属性参数!Q:Q,0)),"1303015")</f>
        <v>1303015</v>
      </c>
      <c r="R341" s="15"/>
      <c r="S341" s="58" t="str">
        <f t="shared" si="21"/>
        <v>0</v>
      </c>
      <c r="T341" s="58" t="str">
        <f>IFERROR(INDEX(怪物属性参数!AA:AA,MATCH(芦花古楼怪物!E341,怪物属性参数!Q:Q,0)),"")</f>
        <v/>
      </c>
      <c r="U341" s="58" t="str">
        <f>IFERROR(INDEX(怪物属性参数!AB:AB,MATCH(芦花古楼怪物!E341,怪物属性参数!Q:Q,0)),"999")</f>
        <v>999</v>
      </c>
      <c r="V341" s="58" t="str">
        <f>IFERROR(INDEX(怪物属性参数!AC:AC,MATCH(芦花古楼怪物!E341,怪物属性参数!Q:Q,0)),"")</f>
        <v/>
      </c>
      <c r="W341" s="58" t="str">
        <f t="shared" si="22"/>
        <v>于禁</v>
      </c>
    </row>
    <row r="342" spans="1:23" ht="16.5" x14ac:dyDescent="0.2">
      <c r="A342" s="58">
        <f t="shared" si="23"/>
        <v>20339</v>
      </c>
      <c r="B342" s="58">
        <v>2</v>
      </c>
      <c r="C342" s="58">
        <f t="shared" si="20"/>
        <v>27</v>
      </c>
      <c r="D342" s="58" t="s">
        <v>40</v>
      </c>
      <c r="E342" s="58" t="str">
        <f>HLOOKUP(D342,芦花古楼!$G:$L,MATCH(B342&amp;C342,芦花古楼!$A:$A,0),FALSE)</f>
        <v>小蜘蛛</v>
      </c>
      <c r="F342" s="58">
        <f>INDEX(芦花古楼!D:D,MATCH(芦花古楼怪物!B342&amp;芦花古楼怪物!C342,芦花古楼!A:A,0))</f>
        <v>90</v>
      </c>
      <c r="G342" s="58">
        <f>INDEX(怪物基础属性模板!B:B,MATCH(芦花古楼怪物!$F342,怪物基础属性模板!$A:$A,0))*IFERROR(INDEX(怪物属性参数!R:R,MATCH(芦花古楼怪物!E342,怪物属性参数!Q:Q,0)),1)</f>
        <v>3538</v>
      </c>
      <c r="H342" s="58">
        <f>INDEX(怪物基础属性模板!C:C,MATCH(芦花古楼怪物!$F342,怪物基础属性模板!$A:$A,0))*IFERROR(INDEX(怪物属性参数!R:R,MATCH(芦花古楼怪物!E342,怪物属性参数!R:R,0)),1)</f>
        <v>1675</v>
      </c>
      <c r="I342" s="58">
        <f>INDEX(怪物基础属性模板!D:D,MATCH(芦花古楼怪物!$F342,怪物基础属性模板!$A:$A,0))*IFERROR(INDEX(怪物属性参数!R:R,MATCH(芦花古楼怪物!E342,怪物属性参数!S:S,0)),1)</f>
        <v>18590</v>
      </c>
      <c r="J342" s="58">
        <v>0</v>
      </c>
      <c r="K342" s="58">
        <v>0</v>
      </c>
      <c r="L342" s="58">
        <v>0</v>
      </c>
      <c r="M342" s="58">
        <v>0</v>
      </c>
      <c r="N342" s="58">
        <v>300</v>
      </c>
      <c r="O342" s="58">
        <v>0</v>
      </c>
      <c r="P342" s="58">
        <v>0</v>
      </c>
      <c r="Q342" s="58">
        <f>IFERROR(INDEX(怪物属性参数!AD:AD,MATCH(芦花古楼怪物!E342,怪物属性参数!Q:Q,0)),"1303015")</f>
        <v>1801010</v>
      </c>
      <c r="R342" s="15"/>
      <c r="S342" s="58" t="str">
        <f t="shared" si="21"/>
        <v>0</v>
      </c>
      <c r="T342" s="58">
        <f>IFERROR(INDEX(怪物属性参数!AA:AA,MATCH(芦花古楼怪物!E342,怪物属性参数!Q:Q,0)),"")</f>
        <v>1</v>
      </c>
      <c r="U342" s="58">
        <f>IFERROR(INDEX(怪物属性参数!AB:AB,MATCH(芦花古楼怪物!E342,怪物属性参数!Q:Q,0)),"999")</f>
        <v>999</v>
      </c>
      <c r="V342" s="58">
        <f>IFERROR(INDEX(怪物属性参数!AC:AC,MATCH(芦花古楼怪物!E342,怪物属性参数!Q:Q,0)),"")</f>
        <v>2</v>
      </c>
      <c r="W342" s="58" t="str">
        <f t="shared" si="22"/>
        <v>小蜘蛛</v>
      </c>
    </row>
    <row r="343" spans="1:23" ht="16.5" x14ac:dyDescent="0.2">
      <c r="A343" s="58">
        <f t="shared" si="23"/>
        <v>20340</v>
      </c>
      <c r="B343" s="58">
        <v>2</v>
      </c>
      <c r="C343" s="58">
        <f t="shared" si="20"/>
        <v>27</v>
      </c>
      <c r="D343" s="58" t="s">
        <v>37</v>
      </c>
      <c r="E343" s="58" t="str">
        <f>HLOOKUP(D343,芦花古楼!$G:$L,MATCH(B343&amp;C343,芦花古楼!$A:$A,0),FALSE)</f>
        <v/>
      </c>
      <c r="F343" s="58">
        <f>INDEX(芦花古楼!D:D,MATCH(芦花古楼怪物!B343&amp;芦花古楼怪物!C343,芦花古楼!A:A,0))</f>
        <v>90</v>
      </c>
      <c r="G343" s="58">
        <f>INDEX(怪物基础属性模板!B:B,MATCH(芦花古楼怪物!$F343,怪物基础属性模板!$A:$A,0))*IFERROR(INDEX(怪物属性参数!R:R,MATCH(芦花古楼怪物!E343,怪物属性参数!Q:Q,0)),1)</f>
        <v>3538</v>
      </c>
      <c r="H343" s="58">
        <f>INDEX(怪物基础属性模板!C:C,MATCH(芦花古楼怪物!$F343,怪物基础属性模板!$A:$A,0))*IFERROR(INDEX(怪物属性参数!R:R,MATCH(芦花古楼怪物!E343,怪物属性参数!R:R,0)),1)</f>
        <v>1675</v>
      </c>
      <c r="I343" s="58">
        <f>INDEX(怪物基础属性模板!D:D,MATCH(芦花古楼怪物!$F343,怪物基础属性模板!$A:$A,0))*IFERROR(INDEX(怪物属性参数!R:R,MATCH(芦花古楼怪物!E343,怪物属性参数!S:S,0)),1)</f>
        <v>18590</v>
      </c>
      <c r="J343" s="58">
        <v>0</v>
      </c>
      <c r="K343" s="58">
        <v>0</v>
      </c>
      <c r="L343" s="58">
        <v>0</v>
      </c>
      <c r="M343" s="58">
        <v>0</v>
      </c>
      <c r="N343" s="58">
        <v>300</v>
      </c>
      <c r="O343" s="58">
        <v>0</v>
      </c>
      <c r="P343" s="58">
        <v>0</v>
      </c>
      <c r="Q343" s="58" t="str">
        <f>IFERROR(INDEX(怪物属性参数!AD:AD,MATCH(芦花古楼怪物!E343,怪物属性参数!Q:Q,0)),"1303015")</f>
        <v>1303015</v>
      </c>
      <c r="R343" s="15"/>
      <c r="S343" s="58" t="str">
        <f t="shared" si="21"/>
        <v>0</v>
      </c>
      <c r="T343" s="58" t="str">
        <f>IFERROR(INDEX(怪物属性参数!AA:AA,MATCH(芦花古楼怪物!E343,怪物属性参数!Q:Q,0)),"")</f>
        <v/>
      </c>
      <c r="U343" s="58" t="str">
        <f>IFERROR(INDEX(怪物属性参数!AB:AB,MATCH(芦花古楼怪物!E343,怪物属性参数!Q:Q,0)),"999")</f>
        <v>999</v>
      </c>
      <c r="V343" s="58" t="str">
        <f>IFERROR(INDEX(怪物属性参数!AC:AC,MATCH(芦花古楼怪物!E343,怪物属性参数!Q:Q,0)),"")</f>
        <v/>
      </c>
      <c r="W343" s="58" t="str">
        <f t="shared" si="22"/>
        <v>于禁</v>
      </c>
    </row>
    <row r="344" spans="1:23" ht="16.5" x14ac:dyDescent="0.2">
      <c r="A344" s="58">
        <f t="shared" si="23"/>
        <v>20341</v>
      </c>
      <c r="B344" s="58">
        <v>2</v>
      </c>
      <c r="C344" s="58">
        <f t="shared" si="20"/>
        <v>27</v>
      </c>
      <c r="D344" s="58" t="s">
        <v>41</v>
      </c>
      <c r="E344" s="58" t="str">
        <f>HLOOKUP(D344,芦花古楼!$G:$L,MATCH(B344&amp;C344,芦花古楼!$A:$A,0),FALSE)</f>
        <v>小蜘蛛</v>
      </c>
      <c r="F344" s="58">
        <f>INDEX(芦花古楼!D:D,MATCH(芦花古楼怪物!B344&amp;芦花古楼怪物!C344,芦花古楼!A:A,0))</f>
        <v>90</v>
      </c>
      <c r="G344" s="58">
        <f>INDEX(怪物基础属性模板!B:B,MATCH(芦花古楼怪物!$F344,怪物基础属性模板!$A:$A,0))*IFERROR(INDEX(怪物属性参数!R:R,MATCH(芦花古楼怪物!E344,怪物属性参数!Q:Q,0)),1)</f>
        <v>3538</v>
      </c>
      <c r="H344" s="58">
        <f>INDEX(怪物基础属性模板!C:C,MATCH(芦花古楼怪物!$F344,怪物基础属性模板!$A:$A,0))*IFERROR(INDEX(怪物属性参数!R:R,MATCH(芦花古楼怪物!E344,怪物属性参数!R:R,0)),1)</f>
        <v>1675</v>
      </c>
      <c r="I344" s="58">
        <f>INDEX(怪物基础属性模板!D:D,MATCH(芦花古楼怪物!$F344,怪物基础属性模板!$A:$A,0))*IFERROR(INDEX(怪物属性参数!R:R,MATCH(芦花古楼怪物!E344,怪物属性参数!S:S,0)),1)</f>
        <v>18590</v>
      </c>
      <c r="J344" s="58">
        <v>0</v>
      </c>
      <c r="K344" s="58">
        <v>0</v>
      </c>
      <c r="L344" s="58">
        <v>0</v>
      </c>
      <c r="M344" s="58">
        <v>0</v>
      </c>
      <c r="N344" s="58">
        <v>300</v>
      </c>
      <c r="O344" s="58">
        <v>0</v>
      </c>
      <c r="P344" s="58">
        <v>0</v>
      </c>
      <c r="Q344" s="58">
        <f>IFERROR(INDEX(怪物属性参数!AD:AD,MATCH(芦花古楼怪物!E344,怪物属性参数!Q:Q,0)),"1303015")</f>
        <v>1801010</v>
      </c>
      <c r="R344" s="15"/>
      <c r="S344" s="58" t="str">
        <f t="shared" si="21"/>
        <v>0</v>
      </c>
      <c r="T344" s="58">
        <f>IFERROR(INDEX(怪物属性参数!AA:AA,MATCH(芦花古楼怪物!E344,怪物属性参数!Q:Q,0)),"")</f>
        <v>1</v>
      </c>
      <c r="U344" s="58">
        <f>IFERROR(INDEX(怪物属性参数!AB:AB,MATCH(芦花古楼怪物!E344,怪物属性参数!Q:Q,0)),"999")</f>
        <v>999</v>
      </c>
      <c r="V344" s="58">
        <f>IFERROR(INDEX(怪物属性参数!AC:AC,MATCH(芦花古楼怪物!E344,怪物属性参数!Q:Q,0)),"")</f>
        <v>2</v>
      </c>
      <c r="W344" s="58" t="str">
        <f t="shared" si="22"/>
        <v>小蜘蛛</v>
      </c>
    </row>
    <row r="345" spans="1:23" ht="16.5" x14ac:dyDescent="0.2">
      <c r="A345" s="58">
        <f t="shared" si="23"/>
        <v>20342</v>
      </c>
      <c r="B345" s="58">
        <v>2</v>
      </c>
      <c r="C345" s="58">
        <f t="shared" si="20"/>
        <v>27</v>
      </c>
      <c r="D345" s="58" t="s">
        <v>38</v>
      </c>
      <c r="E345" s="58" t="str">
        <f>HLOOKUP(D345,芦花古楼!$G:$L,MATCH(B345&amp;C345,芦花古楼!$A:$A,0),FALSE)</f>
        <v/>
      </c>
      <c r="F345" s="58">
        <f>INDEX(芦花古楼!D:D,MATCH(芦花古楼怪物!B345&amp;芦花古楼怪物!C345,芦花古楼!A:A,0))</f>
        <v>90</v>
      </c>
      <c r="G345" s="58">
        <f>INDEX(怪物基础属性模板!B:B,MATCH(芦花古楼怪物!$F345,怪物基础属性模板!$A:$A,0))*IFERROR(INDEX(怪物属性参数!R:R,MATCH(芦花古楼怪物!E345,怪物属性参数!Q:Q,0)),1)</f>
        <v>3538</v>
      </c>
      <c r="H345" s="58">
        <f>INDEX(怪物基础属性模板!C:C,MATCH(芦花古楼怪物!$F345,怪物基础属性模板!$A:$A,0))*IFERROR(INDEX(怪物属性参数!R:R,MATCH(芦花古楼怪物!E345,怪物属性参数!R:R,0)),1)</f>
        <v>1675</v>
      </c>
      <c r="I345" s="58">
        <f>INDEX(怪物基础属性模板!D:D,MATCH(芦花古楼怪物!$F345,怪物基础属性模板!$A:$A,0))*IFERROR(INDEX(怪物属性参数!R:R,MATCH(芦花古楼怪物!E345,怪物属性参数!S:S,0)),1)</f>
        <v>18590</v>
      </c>
      <c r="J345" s="58">
        <v>0</v>
      </c>
      <c r="K345" s="58">
        <v>0</v>
      </c>
      <c r="L345" s="58">
        <v>0</v>
      </c>
      <c r="M345" s="58">
        <v>0</v>
      </c>
      <c r="N345" s="58">
        <v>300</v>
      </c>
      <c r="O345" s="58">
        <v>0</v>
      </c>
      <c r="P345" s="58">
        <v>0</v>
      </c>
      <c r="Q345" s="58" t="str">
        <f>IFERROR(INDEX(怪物属性参数!AD:AD,MATCH(芦花古楼怪物!E345,怪物属性参数!Q:Q,0)),"1303015")</f>
        <v>1303015</v>
      </c>
      <c r="R345" s="15"/>
      <c r="S345" s="58" t="str">
        <f t="shared" si="21"/>
        <v>0</v>
      </c>
      <c r="T345" s="58" t="str">
        <f>IFERROR(INDEX(怪物属性参数!AA:AA,MATCH(芦花古楼怪物!E345,怪物属性参数!Q:Q,0)),"")</f>
        <v/>
      </c>
      <c r="U345" s="58" t="str">
        <f>IFERROR(INDEX(怪物属性参数!AB:AB,MATCH(芦花古楼怪物!E345,怪物属性参数!Q:Q,0)),"999")</f>
        <v>999</v>
      </c>
      <c r="V345" s="58" t="str">
        <f>IFERROR(INDEX(怪物属性参数!AC:AC,MATCH(芦花古楼怪物!E345,怪物属性参数!Q:Q,0)),"")</f>
        <v/>
      </c>
      <c r="W345" s="58" t="str">
        <f t="shared" si="22"/>
        <v>于禁</v>
      </c>
    </row>
    <row r="346" spans="1:23" ht="16.5" x14ac:dyDescent="0.2">
      <c r="A346" s="58">
        <f t="shared" si="23"/>
        <v>20343</v>
      </c>
      <c r="B346" s="58">
        <v>2</v>
      </c>
      <c r="C346" s="58">
        <f t="shared" si="20"/>
        <v>28</v>
      </c>
      <c r="D346" s="58" t="s">
        <v>39</v>
      </c>
      <c r="E346" s="58" t="str">
        <f>HLOOKUP(D346,芦花古楼!$G:$L,MATCH(B346&amp;C346,芦花古楼!$A:$A,0),FALSE)</f>
        <v>战斗曹焱兵</v>
      </c>
      <c r="F346" s="58">
        <f>INDEX(芦花古楼!D:D,MATCH(芦花古楼怪物!B346&amp;芦花古楼怪物!C346,芦花古楼!A:A,0))</f>
        <v>92</v>
      </c>
      <c r="G346" s="58">
        <f>INDEX(怪物基础属性模板!B:B,MATCH(芦花古楼怪物!$F346,怪物基础属性模板!$A:$A,0))*IFERROR(INDEX(怪物属性参数!R:R,MATCH(芦花古楼怪物!E346,怪物属性参数!Q:Q,0)),1)</f>
        <v>3658</v>
      </c>
      <c r="H346" s="58">
        <f>INDEX(怪物基础属性模板!C:C,MATCH(芦花古楼怪物!$F346,怪物基础属性模板!$A:$A,0))*IFERROR(INDEX(怪物属性参数!R:R,MATCH(芦花古楼怪物!E346,怪物属性参数!R:R,0)),1)</f>
        <v>1735</v>
      </c>
      <c r="I346" s="58">
        <f>INDEX(怪物基础属性模板!D:D,MATCH(芦花古楼怪物!$F346,怪物基础属性模板!$A:$A,0))*IFERROR(INDEX(怪物属性参数!R:R,MATCH(芦花古楼怪物!E346,怪物属性参数!S:S,0)),1)</f>
        <v>19190</v>
      </c>
      <c r="J346" s="58">
        <v>0</v>
      </c>
      <c r="K346" s="58">
        <v>0</v>
      </c>
      <c r="L346" s="58">
        <v>0</v>
      </c>
      <c r="M346" s="58">
        <v>0</v>
      </c>
      <c r="N346" s="58">
        <v>300</v>
      </c>
      <c r="O346" s="58">
        <v>0</v>
      </c>
      <c r="P346" s="58">
        <v>0</v>
      </c>
      <c r="Q346" s="58" t="str">
        <f>IFERROR(INDEX(怪物属性参数!AD:AD,MATCH(芦花古楼怪物!E346,怪物属性参数!Q:Q,0)),"1303015")</f>
        <v>1301007#1302007</v>
      </c>
      <c r="R346" s="15"/>
      <c r="S346" s="58">
        <f t="shared" si="21"/>
        <v>20344</v>
      </c>
      <c r="T346" s="58">
        <f>IFERROR(INDEX(怪物属性参数!AA:AA,MATCH(芦花古楼怪物!E346,怪物属性参数!Q:Q,0)),"")</f>
        <v>0</v>
      </c>
      <c r="U346" s="58">
        <f>IFERROR(INDEX(怪物属性参数!AB:AB,MATCH(芦花古楼怪物!E346,怪物属性参数!Q:Q,0)),"999")</f>
        <v>999</v>
      </c>
      <c r="V346" s="58">
        <f>IFERROR(INDEX(怪物属性参数!AC:AC,MATCH(芦花古楼怪物!E346,怪物属性参数!Q:Q,0)),"")</f>
        <v>0</v>
      </c>
      <c r="W346" s="58" t="str">
        <f t="shared" si="22"/>
        <v>战斗曹焱兵</v>
      </c>
    </row>
    <row r="347" spans="1:23" ht="16.5" x14ac:dyDescent="0.2">
      <c r="A347" s="58">
        <f t="shared" si="23"/>
        <v>20344</v>
      </c>
      <c r="B347" s="58">
        <v>2</v>
      </c>
      <c r="C347" s="58">
        <f t="shared" si="20"/>
        <v>28</v>
      </c>
      <c r="D347" s="58" t="s">
        <v>36</v>
      </c>
      <c r="E347" s="58" t="str">
        <f>HLOOKUP(D347,芦花古楼!$G:$L,MATCH(B347&amp;C347,芦花古楼!$A:$A,0),FALSE)</f>
        <v>张郃</v>
      </c>
      <c r="F347" s="58">
        <f>INDEX(芦花古楼!D:D,MATCH(芦花古楼怪物!B347&amp;芦花古楼怪物!C347,芦花古楼!A:A,0))</f>
        <v>92</v>
      </c>
      <c r="G347" s="58">
        <f>INDEX(怪物基础属性模板!B:B,MATCH(芦花古楼怪物!$F347,怪物基础属性模板!$A:$A,0))*IFERROR(INDEX(怪物属性参数!R:R,MATCH(芦花古楼怪物!E347,怪物属性参数!Q:Q,0)),1)</f>
        <v>3658</v>
      </c>
      <c r="H347" s="58">
        <f>INDEX(怪物基础属性模板!C:C,MATCH(芦花古楼怪物!$F347,怪物基础属性模板!$A:$A,0))*IFERROR(INDEX(怪物属性参数!R:R,MATCH(芦花古楼怪物!E347,怪物属性参数!R:R,0)),1)</f>
        <v>1735</v>
      </c>
      <c r="I347" s="58">
        <f>INDEX(怪物基础属性模板!D:D,MATCH(芦花古楼怪物!$F347,怪物基础属性模板!$A:$A,0))*IFERROR(INDEX(怪物属性参数!R:R,MATCH(芦花古楼怪物!E347,怪物属性参数!S:S,0)),1)</f>
        <v>19190</v>
      </c>
      <c r="J347" s="58">
        <v>0</v>
      </c>
      <c r="K347" s="58">
        <v>0</v>
      </c>
      <c r="L347" s="58">
        <v>0</v>
      </c>
      <c r="M347" s="58">
        <v>0</v>
      </c>
      <c r="N347" s="58">
        <v>300</v>
      </c>
      <c r="O347" s="58">
        <v>0</v>
      </c>
      <c r="P347" s="58">
        <v>0</v>
      </c>
      <c r="Q347" s="58">
        <f>IFERROR(INDEX(怪物属性参数!AD:AD,MATCH(芦花古楼怪物!E347,怪物属性参数!Q:Q,0)),"1303015")</f>
        <v>1303010</v>
      </c>
      <c r="R347" s="15"/>
      <c r="S347" s="58" t="str">
        <f t="shared" si="21"/>
        <v>0</v>
      </c>
      <c r="T347" s="58">
        <f>IFERROR(INDEX(怪物属性参数!AA:AA,MATCH(芦花古楼怪物!E347,怪物属性参数!Q:Q,0)),"")</f>
        <v>6</v>
      </c>
      <c r="U347" s="58">
        <f>IFERROR(INDEX(怪物属性参数!AB:AB,MATCH(芦花古楼怪物!E347,怪物属性参数!Q:Q,0)),"999")</f>
        <v>999</v>
      </c>
      <c r="V347" s="58">
        <f>IFERROR(INDEX(怪物属性参数!AC:AC,MATCH(芦花古楼怪物!E347,怪物属性参数!Q:Q,0)),"")</f>
        <v>3</v>
      </c>
      <c r="W347" s="58" t="str">
        <f t="shared" si="22"/>
        <v>张郃</v>
      </c>
    </row>
    <row r="348" spans="1:23" ht="16.5" x14ac:dyDescent="0.2">
      <c r="A348" s="58">
        <f t="shared" si="23"/>
        <v>20345</v>
      </c>
      <c r="B348" s="58">
        <v>2</v>
      </c>
      <c r="C348" s="58">
        <f t="shared" si="20"/>
        <v>28</v>
      </c>
      <c r="D348" s="58" t="s">
        <v>40</v>
      </c>
      <c r="E348" s="58" t="str">
        <f>HLOOKUP(D348,芦花古楼!$G:$L,MATCH(B348&amp;C348,芦花古楼!$A:$A,0),FALSE)</f>
        <v>红莲·缇娜</v>
      </c>
      <c r="F348" s="58">
        <f>INDEX(芦花古楼!D:D,MATCH(芦花古楼怪物!B348&amp;芦花古楼怪物!C348,芦花古楼!A:A,0))</f>
        <v>92</v>
      </c>
      <c r="G348" s="58">
        <f>INDEX(怪物基础属性模板!B:B,MATCH(芦花古楼怪物!$F348,怪物基础属性模板!$A:$A,0))*IFERROR(INDEX(怪物属性参数!R:R,MATCH(芦花古楼怪物!E348,怪物属性参数!Q:Q,0)),1)</f>
        <v>3658</v>
      </c>
      <c r="H348" s="58">
        <f>INDEX(怪物基础属性模板!C:C,MATCH(芦花古楼怪物!$F348,怪物基础属性模板!$A:$A,0))*IFERROR(INDEX(怪物属性参数!R:R,MATCH(芦花古楼怪物!E348,怪物属性参数!R:R,0)),1)</f>
        <v>1735</v>
      </c>
      <c r="I348" s="58">
        <f>INDEX(怪物基础属性模板!D:D,MATCH(芦花古楼怪物!$F348,怪物基础属性模板!$A:$A,0))*IFERROR(INDEX(怪物属性参数!R:R,MATCH(芦花古楼怪物!E348,怪物属性参数!S:S,0)),1)</f>
        <v>19190</v>
      </c>
      <c r="J348" s="58">
        <v>0</v>
      </c>
      <c r="K348" s="58">
        <v>0</v>
      </c>
      <c r="L348" s="58">
        <v>0</v>
      </c>
      <c r="M348" s="58">
        <v>0</v>
      </c>
      <c r="N348" s="58">
        <v>300</v>
      </c>
      <c r="O348" s="58">
        <v>0</v>
      </c>
      <c r="P348" s="58">
        <v>0</v>
      </c>
      <c r="Q348" s="58" t="str">
        <f>IFERROR(INDEX(怪物属性参数!AD:AD,MATCH(芦花古楼怪物!E348,怪物属性参数!Q:Q,0)),"1303015")</f>
        <v>1301006#1302006</v>
      </c>
      <c r="R348" s="15"/>
      <c r="S348" s="58">
        <f t="shared" si="21"/>
        <v>20346</v>
      </c>
      <c r="T348" s="58">
        <f>IFERROR(INDEX(怪物属性参数!AA:AA,MATCH(芦花古楼怪物!E348,怪物属性参数!Q:Q,0)),"")</f>
        <v>0</v>
      </c>
      <c r="U348" s="58">
        <f>IFERROR(INDEX(怪物属性参数!AB:AB,MATCH(芦花古楼怪物!E348,怪物属性参数!Q:Q,0)),"999")</f>
        <v>999</v>
      </c>
      <c r="V348" s="58">
        <f>IFERROR(INDEX(怪物属性参数!AC:AC,MATCH(芦花古楼怪物!E348,怪物属性参数!Q:Q,0)),"")</f>
        <v>0</v>
      </c>
      <c r="W348" s="58" t="str">
        <f t="shared" si="22"/>
        <v>红莲·缇娜</v>
      </c>
    </row>
    <row r="349" spans="1:23" ht="16.5" x14ac:dyDescent="0.2">
      <c r="A349" s="58">
        <f t="shared" si="23"/>
        <v>20346</v>
      </c>
      <c r="B349" s="58">
        <v>2</v>
      </c>
      <c r="C349" s="58">
        <f t="shared" si="20"/>
        <v>28</v>
      </c>
      <c r="D349" s="58" t="s">
        <v>37</v>
      </c>
      <c r="E349" s="58" t="str">
        <f>HLOOKUP(D349,芦花古楼!$G:$L,MATCH(B349&amp;C349,芦花古楼!$A:$A,0),FALSE)</f>
        <v>天使·缇娜</v>
      </c>
      <c r="F349" s="58">
        <f>INDEX(芦花古楼!D:D,MATCH(芦花古楼怪物!B349&amp;芦花古楼怪物!C349,芦花古楼!A:A,0))</f>
        <v>92</v>
      </c>
      <c r="G349" s="58">
        <f>INDEX(怪物基础属性模板!B:B,MATCH(芦花古楼怪物!$F349,怪物基础属性模板!$A:$A,0))*IFERROR(INDEX(怪物属性参数!R:R,MATCH(芦花古楼怪物!E349,怪物属性参数!Q:Q,0)),1)</f>
        <v>3658</v>
      </c>
      <c r="H349" s="58">
        <f>INDEX(怪物基础属性模板!C:C,MATCH(芦花古楼怪物!$F349,怪物基础属性模板!$A:$A,0))*IFERROR(INDEX(怪物属性参数!R:R,MATCH(芦花古楼怪物!E349,怪物属性参数!R:R,0)),1)</f>
        <v>1735</v>
      </c>
      <c r="I349" s="58">
        <f>INDEX(怪物基础属性模板!D:D,MATCH(芦花古楼怪物!$F349,怪物基础属性模板!$A:$A,0))*IFERROR(INDEX(怪物属性参数!R:R,MATCH(芦花古楼怪物!E349,怪物属性参数!S:S,0)),1)</f>
        <v>19190</v>
      </c>
      <c r="J349" s="58">
        <v>0</v>
      </c>
      <c r="K349" s="58">
        <v>0</v>
      </c>
      <c r="L349" s="58">
        <v>0</v>
      </c>
      <c r="M349" s="58">
        <v>0</v>
      </c>
      <c r="N349" s="58">
        <v>300</v>
      </c>
      <c r="O349" s="58">
        <v>0</v>
      </c>
      <c r="P349" s="58">
        <v>0</v>
      </c>
      <c r="Q349" s="58">
        <f>IFERROR(INDEX(怪物属性参数!AD:AD,MATCH(芦花古楼怪物!E349,怪物属性参数!Q:Q,0)),"1303015")</f>
        <v>1303007</v>
      </c>
      <c r="R349" s="15"/>
      <c r="S349" s="58" t="str">
        <f t="shared" si="21"/>
        <v>0</v>
      </c>
      <c r="T349" s="58">
        <f>IFERROR(INDEX(怪物属性参数!AA:AA,MATCH(芦花古楼怪物!E349,怪物属性参数!Q:Q,0)),"")</f>
        <v>6</v>
      </c>
      <c r="U349" s="58">
        <f>IFERROR(INDEX(怪物属性参数!AB:AB,MATCH(芦花古楼怪物!E349,怪物属性参数!Q:Q,0)),"999")</f>
        <v>999</v>
      </c>
      <c r="V349" s="58">
        <f>IFERROR(INDEX(怪物属性参数!AC:AC,MATCH(芦花古楼怪物!E349,怪物属性参数!Q:Q,0)),"")</f>
        <v>1</v>
      </c>
      <c r="W349" s="58" t="str">
        <f t="shared" si="22"/>
        <v>天使·缇娜</v>
      </c>
    </row>
    <row r="350" spans="1:23" ht="16.5" x14ac:dyDescent="0.2">
      <c r="A350" s="58">
        <f t="shared" si="23"/>
        <v>20347</v>
      </c>
      <c r="B350" s="58">
        <v>2</v>
      </c>
      <c r="C350" s="58">
        <f t="shared" si="20"/>
        <v>28</v>
      </c>
      <c r="D350" s="58" t="s">
        <v>41</v>
      </c>
      <c r="E350" s="58" t="str">
        <f>HLOOKUP(D350,芦花古楼!$G:$L,MATCH(B350&amp;C350,芦花古楼!$A:$A,0),FALSE)</f>
        <v>吉拉</v>
      </c>
      <c r="F350" s="58">
        <f>INDEX(芦花古楼!D:D,MATCH(芦花古楼怪物!B350&amp;芦花古楼怪物!C350,芦花古楼!A:A,0))</f>
        <v>92</v>
      </c>
      <c r="G350" s="58">
        <f>INDEX(怪物基础属性模板!B:B,MATCH(芦花古楼怪物!$F350,怪物基础属性模板!$A:$A,0))*IFERROR(INDEX(怪物属性参数!R:R,MATCH(芦花古楼怪物!E350,怪物属性参数!Q:Q,0)),1)</f>
        <v>3658</v>
      </c>
      <c r="H350" s="58">
        <f>INDEX(怪物基础属性模板!C:C,MATCH(芦花古楼怪物!$F350,怪物基础属性模板!$A:$A,0))*IFERROR(INDEX(怪物属性参数!R:R,MATCH(芦花古楼怪物!E350,怪物属性参数!R:R,0)),1)</f>
        <v>1735</v>
      </c>
      <c r="I350" s="58">
        <f>INDEX(怪物基础属性模板!D:D,MATCH(芦花古楼怪物!$F350,怪物基础属性模板!$A:$A,0))*IFERROR(INDEX(怪物属性参数!R:R,MATCH(芦花古楼怪物!E350,怪物属性参数!S:S,0)),1)</f>
        <v>19190</v>
      </c>
      <c r="J350" s="58">
        <v>0</v>
      </c>
      <c r="K350" s="58">
        <v>0</v>
      </c>
      <c r="L350" s="58">
        <v>0</v>
      </c>
      <c r="M350" s="58">
        <v>0</v>
      </c>
      <c r="N350" s="58">
        <v>300</v>
      </c>
      <c r="O350" s="58">
        <v>0</v>
      </c>
      <c r="P350" s="58">
        <v>0</v>
      </c>
      <c r="Q350" s="58" t="str">
        <f>IFERROR(INDEX(怪物属性参数!AD:AD,MATCH(芦花古楼怪物!E350,怪物属性参数!Q:Q,0)),"1303015")</f>
        <v>1301013#1302013</v>
      </c>
      <c r="R350" s="15"/>
      <c r="S350" s="58">
        <f t="shared" si="21"/>
        <v>20348</v>
      </c>
      <c r="T350" s="58">
        <f>IFERROR(INDEX(怪物属性参数!AA:AA,MATCH(芦花古楼怪物!E350,怪物属性参数!Q:Q,0)),"")</f>
        <v>0</v>
      </c>
      <c r="U350" s="58">
        <f>IFERROR(INDEX(怪物属性参数!AB:AB,MATCH(芦花古楼怪物!E350,怪物属性参数!Q:Q,0)),"999")</f>
        <v>999</v>
      </c>
      <c r="V350" s="58">
        <f>IFERROR(INDEX(怪物属性参数!AC:AC,MATCH(芦花古楼怪物!E350,怪物属性参数!Q:Q,0)),"")</f>
        <v>0</v>
      </c>
      <c r="W350" s="58" t="str">
        <f t="shared" si="22"/>
        <v>吉拉</v>
      </c>
    </row>
    <row r="351" spans="1:23" ht="16.5" x14ac:dyDescent="0.2">
      <c r="A351" s="58">
        <f t="shared" si="23"/>
        <v>20348</v>
      </c>
      <c r="B351" s="58">
        <v>2</v>
      </c>
      <c r="C351" s="58">
        <f t="shared" si="20"/>
        <v>28</v>
      </c>
      <c r="D351" s="58" t="s">
        <v>38</v>
      </c>
      <c r="E351" s="58" t="str">
        <f>HLOOKUP(D351,芦花古楼!$G:$L,MATCH(B351&amp;C351,芦花古楼!$A:$A,0),FALSE)</f>
        <v>食火蜥</v>
      </c>
      <c r="F351" s="58">
        <f>INDEX(芦花古楼!D:D,MATCH(芦花古楼怪物!B351&amp;芦花古楼怪物!C351,芦花古楼!A:A,0))</f>
        <v>92</v>
      </c>
      <c r="G351" s="58">
        <f>INDEX(怪物基础属性模板!B:B,MATCH(芦花古楼怪物!$F351,怪物基础属性模板!$A:$A,0))*IFERROR(INDEX(怪物属性参数!R:R,MATCH(芦花古楼怪物!E351,怪物属性参数!Q:Q,0)),1)</f>
        <v>3658</v>
      </c>
      <c r="H351" s="58">
        <f>INDEX(怪物基础属性模板!C:C,MATCH(芦花古楼怪物!$F351,怪物基础属性模板!$A:$A,0))*IFERROR(INDEX(怪物属性参数!R:R,MATCH(芦花古楼怪物!E351,怪物属性参数!R:R,0)),1)</f>
        <v>1735</v>
      </c>
      <c r="I351" s="58">
        <f>INDEX(怪物基础属性模板!D:D,MATCH(芦花古楼怪物!$F351,怪物基础属性模板!$A:$A,0))*IFERROR(INDEX(怪物属性参数!R:R,MATCH(芦花古楼怪物!E351,怪物属性参数!S:S,0)),1)</f>
        <v>19190</v>
      </c>
      <c r="J351" s="58">
        <v>0</v>
      </c>
      <c r="K351" s="58">
        <v>0</v>
      </c>
      <c r="L351" s="58">
        <v>0</v>
      </c>
      <c r="M351" s="58">
        <v>0</v>
      </c>
      <c r="N351" s="58">
        <v>300</v>
      </c>
      <c r="O351" s="58">
        <v>0</v>
      </c>
      <c r="P351" s="58">
        <v>0</v>
      </c>
      <c r="Q351" s="58">
        <f>IFERROR(INDEX(怪物属性参数!AD:AD,MATCH(芦花古楼怪物!E351,怪物属性参数!Q:Q,0)),"1303015")</f>
        <v>1303019</v>
      </c>
      <c r="R351" s="15"/>
      <c r="S351" s="58" t="str">
        <f t="shared" si="21"/>
        <v>0</v>
      </c>
      <c r="T351" s="58">
        <f>IFERROR(INDEX(怪物属性参数!AA:AA,MATCH(芦花古楼怪物!E351,怪物属性参数!Q:Q,0)),"")</f>
        <v>4</v>
      </c>
      <c r="U351" s="58">
        <f>IFERROR(INDEX(怪物属性参数!AB:AB,MATCH(芦花古楼怪物!E351,怪物属性参数!Q:Q,0)),"999")</f>
        <v>999</v>
      </c>
      <c r="V351" s="58">
        <f>IFERROR(INDEX(怪物属性参数!AC:AC,MATCH(芦花古楼怪物!E351,怪物属性参数!Q:Q,0)),"")</f>
        <v>2</v>
      </c>
      <c r="W351" s="58" t="str">
        <f t="shared" si="22"/>
        <v>食火蜥</v>
      </c>
    </row>
    <row r="352" spans="1:23" ht="16.5" x14ac:dyDescent="0.2">
      <c r="A352" s="58">
        <f t="shared" si="23"/>
        <v>20349</v>
      </c>
      <c r="B352" s="58">
        <v>2</v>
      </c>
      <c r="C352" s="58">
        <f t="shared" si="20"/>
        <v>29</v>
      </c>
      <c r="D352" s="58" t="s">
        <v>39</v>
      </c>
      <c r="E352" s="58" t="str">
        <f>HLOOKUP(D352,芦花古楼!$G:$L,MATCH(B352&amp;C352,芦花古楼!$A:$A,0),FALSE)</f>
        <v>盖文</v>
      </c>
      <c r="F352" s="58">
        <f>INDEX(芦花古楼!D:D,MATCH(芦花古楼怪物!B352&amp;芦花古楼怪物!C352,芦花古楼!A:A,0))</f>
        <v>93</v>
      </c>
      <c r="G352" s="58">
        <f>INDEX(怪物基础属性模板!B:B,MATCH(芦花古楼怪物!$F352,怪物基础属性模板!$A:$A,0))*IFERROR(INDEX(怪物属性参数!R:R,MATCH(芦花古楼怪物!E352,怪物属性参数!Q:Q,0)),1)</f>
        <v>3718</v>
      </c>
      <c r="H352" s="58">
        <f>INDEX(怪物基础属性模板!C:C,MATCH(芦花古楼怪物!$F352,怪物基础属性模板!$A:$A,0))*IFERROR(INDEX(怪物属性参数!R:R,MATCH(芦花古楼怪物!E352,怪物属性参数!R:R,0)),1)</f>
        <v>1765</v>
      </c>
      <c r="I352" s="58">
        <f>INDEX(怪物基础属性模板!D:D,MATCH(芦花古楼怪物!$F352,怪物基础属性模板!$A:$A,0))*IFERROR(INDEX(怪物属性参数!R:R,MATCH(芦花古楼怪物!E352,怪物属性参数!S:S,0)),1)</f>
        <v>19490</v>
      </c>
      <c r="J352" s="58">
        <v>0</v>
      </c>
      <c r="K352" s="58">
        <v>0</v>
      </c>
      <c r="L352" s="58">
        <v>0</v>
      </c>
      <c r="M352" s="58">
        <v>0</v>
      </c>
      <c r="N352" s="58">
        <v>300</v>
      </c>
      <c r="O352" s="58">
        <v>0</v>
      </c>
      <c r="P352" s="58">
        <v>0</v>
      </c>
      <c r="Q352" s="58" t="str">
        <f>IFERROR(INDEX(怪物属性参数!AD:AD,MATCH(芦花古楼怪物!E352,怪物属性参数!Q:Q,0)),"1303015")</f>
        <v>1301010#1302010</v>
      </c>
      <c r="R352" s="15"/>
      <c r="S352" s="58">
        <f t="shared" si="21"/>
        <v>20350</v>
      </c>
      <c r="T352" s="58">
        <f>IFERROR(INDEX(怪物属性参数!AA:AA,MATCH(芦花古楼怪物!E352,怪物属性参数!Q:Q,0)),"")</f>
        <v>0</v>
      </c>
      <c r="U352" s="58">
        <f>IFERROR(INDEX(怪物属性参数!AB:AB,MATCH(芦花古楼怪物!E352,怪物属性参数!Q:Q,0)),"999")</f>
        <v>999</v>
      </c>
      <c r="V352" s="58">
        <f>IFERROR(INDEX(怪物属性参数!AC:AC,MATCH(芦花古楼怪物!E352,怪物属性参数!Q:Q,0)),"")</f>
        <v>0</v>
      </c>
      <c r="W352" s="58" t="str">
        <f t="shared" si="22"/>
        <v>盖文</v>
      </c>
    </row>
    <row r="353" spans="1:23" ht="16.5" x14ac:dyDescent="0.2">
      <c r="A353" s="58">
        <f t="shared" si="23"/>
        <v>20350</v>
      </c>
      <c r="B353" s="58">
        <v>2</v>
      </c>
      <c r="C353" s="58">
        <f t="shared" si="20"/>
        <v>29</v>
      </c>
      <c r="D353" s="58" t="s">
        <v>36</v>
      </c>
      <c r="E353" s="58" t="str">
        <f>HLOOKUP(D353,芦花古楼!$G:$L,MATCH(B353&amp;C353,芦花古楼!$A:$A,0),FALSE)</f>
        <v>西方龙</v>
      </c>
      <c r="F353" s="58">
        <f>INDEX(芦花古楼!D:D,MATCH(芦花古楼怪物!B353&amp;芦花古楼怪物!C353,芦花古楼!A:A,0))</f>
        <v>93</v>
      </c>
      <c r="G353" s="58">
        <f>INDEX(怪物基础属性模板!B:B,MATCH(芦花古楼怪物!$F353,怪物基础属性模板!$A:$A,0))*IFERROR(INDEX(怪物属性参数!R:R,MATCH(芦花古楼怪物!E353,怪物属性参数!Q:Q,0)),1)</f>
        <v>3718</v>
      </c>
      <c r="H353" s="58">
        <f>INDEX(怪物基础属性模板!C:C,MATCH(芦花古楼怪物!$F353,怪物基础属性模板!$A:$A,0))*IFERROR(INDEX(怪物属性参数!R:R,MATCH(芦花古楼怪物!E353,怪物属性参数!R:R,0)),1)</f>
        <v>1765</v>
      </c>
      <c r="I353" s="58">
        <f>INDEX(怪物基础属性模板!D:D,MATCH(芦花古楼怪物!$F353,怪物基础属性模板!$A:$A,0))*IFERROR(INDEX(怪物属性参数!R:R,MATCH(芦花古楼怪物!E353,怪物属性参数!S:S,0)),1)</f>
        <v>19490</v>
      </c>
      <c r="J353" s="58">
        <v>0</v>
      </c>
      <c r="K353" s="58">
        <v>0</v>
      </c>
      <c r="L353" s="58">
        <v>0</v>
      </c>
      <c r="M353" s="58">
        <v>0</v>
      </c>
      <c r="N353" s="58">
        <v>300</v>
      </c>
      <c r="O353" s="58">
        <v>0</v>
      </c>
      <c r="P353" s="58">
        <v>0</v>
      </c>
      <c r="Q353" s="58">
        <f>IFERROR(INDEX(怪物属性参数!AD:AD,MATCH(芦花古楼怪物!E353,怪物属性参数!Q:Q,0)),"1303015")</f>
        <v>1303016</v>
      </c>
      <c r="R353" s="15"/>
      <c r="S353" s="58" t="str">
        <f t="shared" si="21"/>
        <v>0</v>
      </c>
      <c r="T353" s="58">
        <f>IFERROR(INDEX(怪物属性参数!AA:AA,MATCH(芦花古楼怪物!E353,怪物属性参数!Q:Q,0)),"")</f>
        <v>4</v>
      </c>
      <c r="U353" s="58">
        <f>IFERROR(INDEX(怪物属性参数!AB:AB,MATCH(芦花古楼怪物!E353,怪物属性参数!Q:Q,0)),"999")</f>
        <v>999</v>
      </c>
      <c r="V353" s="58">
        <f>IFERROR(INDEX(怪物属性参数!AC:AC,MATCH(芦花古楼怪物!E353,怪物属性参数!Q:Q,0)),"")</f>
        <v>2</v>
      </c>
      <c r="W353" s="58" t="str">
        <f t="shared" si="22"/>
        <v>西方龙</v>
      </c>
    </row>
    <row r="354" spans="1:23" ht="16.5" x14ac:dyDescent="0.2">
      <c r="A354" s="58">
        <f t="shared" si="23"/>
        <v>20351</v>
      </c>
      <c r="B354" s="58">
        <v>2</v>
      </c>
      <c r="C354" s="58">
        <f t="shared" si="20"/>
        <v>29</v>
      </c>
      <c r="D354" s="58" t="s">
        <v>40</v>
      </c>
      <c r="E354" s="58" t="str">
        <f>HLOOKUP(D354,芦花古楼!$G:$L,MATCH(B354&amp;C354,芦花古楼!$A:$A,0),FALSE)</f>
        <v>刘羽禅</v>
      </c>
      <c r="F354" s="58">
        <f>INDEX(芦花古楼!D:D,MATCH(芦花古楼怪物!B354&amp;芦花古楼怪物!C354,芦花古楼!A:A,0))</f>
        <v>93</v>
      </c>
      <c r="G354" s="58">
        <f>INDEX(怪物基础属性模板!B:B,MATCH(芦花古楼怪物!$F354,怪物基础属性模板!$A:$A,0))*IFERROR(INDEX(怪物属性参数!R:R,MATCH(芦花古楼怪物!E354,怪物属性参数!Q:Q,0)),1)</f>
        <v>3718</v>
      </c>
      <c r="H354" s="58">
        <f>INDEX(怪物基础属性模板!C:C,MATCH(芦花古楼怪物!$F354,怪物基础属性模板!$A:$A,0))*IFERROR(INDEX(怪物属性参数!R:R,MATCH(芦花古楼怪物!E354,怪物属性参数!R:R,0)),1)</f>
        <v>1765</v>
      </c>
      <c r="I354" s="58">
        <f>INDEX(怪物基础属性模板!D:D,MATCH(芦花古楼怪物!$F354,怪物基础属性模板!$A:$A,0))*IFERROR(INDEX(怪物属性参数!R:R,MATCH(芦花古楼怪物!E354,怪物属性参数!S:S,0)),1)</f>
        <v>19490</v>
      </c>
      <c r="J354" s="58">
        <v>0</v>
      </c>
      <c r="K354" s="58">
        <v>0</v>
      </c>
      <c r="L354" s="58">
        <v>0</v>
      </c>
      <c r="M354" s="58">
        <v>0</v>
      </c>
      <c r="N354" s="58">
        <v>300</v>
      </c>
      <c r="O354" s="58">
        <v>0</v>
      </c>
      <c r="P354" s="58">
        <v>0</v>
      </c>
      <c r="Q354" s="58" t="str">
        <f>IFERROR(INDEX(怪物属性参数!AD:AD,MATCH(芦花古楼怪物!E354,怪物属性参数!Q:Q,0)),"1303015")</f>
        <v>1301005#1302005</v>
      </c>
      <c r="R354" s="15"/>
      <c r="S354" s="58">
        <f t="shared" si="21"/>
        <v>20352</v>
      </c>
      <c r="T354" s="58">
        <f>IFERROR(INDEX(怪物属性参数!AA:AA,MATCH(芦花古楼怪物!E354,怪物属性参数!Q:Q,0)),"")</f>
        <v>0</v>
      </c>
      <c r="U354" s="58">
        <f>IFERROR(INDEX(怪物属性参数!AB:AB,MATCH(芦花古楼怪物!E354,怪物属性参数!Q:Q,0)),"999")</f>
        <v>999</v>
      </c>
      <c r="V354" s="58">
        <f>IFERROR(INDEX(怪物属性参数!AC:AC,MATCH(芦花古楼怪物!E354,怪物属性参数!Q:Q,0)),"")</f>
        <v>0</v>
      </c>
      <c r="W354" s="58" t="str">
        <f t="shared" si="22"/>
        <v>刘羽禅</v>
      </c>
    </row>
    <row r="355" spans="1:23" ht="16.5" x14ac:dyDescent="0.2">
      <c r="A355" s="58">
        <f t="shared" si="23"/>
        <v>20352</v>
      </c>
      <c r="B355" s="58">
        <v>2</v>
      </c>
      <c r="C355" s="58">
        <f t="shared" si="20"/>
        <v>29</v>
      </c>
      <c r="D355" s="58" t="s">
        <v>37</v>
      </c>
      <c r="E355" s="58" t="str">
        <f>HLOOKUP(D355,芦花古楼!$G:$L,MATCH(B355&amp;C355,芦花古楼!$A:$A,0),FALSE)</f>
        <v>张飞</v>
      </c>
      <c r="F355" s="58">
        <f>INDEX(芦花古楼!D:D,MATCH(芦花古楼怪物!B355&amp;芦花古楼怪物!C355,芦花古楼!A:A,0))</f>
        <v>93</v>
      </c>
      <c r="G355" s="58">
        <f>INDEX(怪物基础属性模板!B:B,MATCH(芦花古楼怪物!$F355,怪物基础属性模板!$A:$A,0))*IFERROR(INDEX(怪物属性参数!R:R,MATCH(芦花古楼怪物!E355,怪物属性参数!Q:Q,0)),1)</f>
        <v>3718</v>
      </c>
      <c r="H355" s="58">
        <f>INDEX(怪物基础属性模板!C:C,MATCH(芦花古楼怪物!$F355,怪物基础属性模板!$A:$A,0))*IFERROR(INDEX(怪物属性参数!R:R,MATCH(芦花古楼怪物!E355,怪物属性参数!R:R,0)),1)</f>
        <v>1765</v>
      </c>
      <c r="I355" s="58">
        <f>INDEX(怪物基础属性模板!D:D,MATCH(芦花古楼怪物!$F355,怪物基础属性模板!$A:$A,0))*IFERROR(INDEX(怪物属性参数!R:R,MATCH(芦花古楼怪物!E355,怪物属性参数!S:S,0)),1)</f>
        <v>19490</v>
      </c>
      <c r="J355" s="58">
        <v>0</v>
      </c>
      <c r="K355" s="58">
        <v>0</v>
      </c>
      <c r="L355" s="58">
        <v>0</v>
      </c>
      <c r="M355" s="58">
        <v>0</v>
      </c>
      <c r="N355" s="58">
        <v>300</v>
      </c>
      <c r="O355" s="58">
        <v>0</v>
      </c>
      <c r="P355" s="58">
        <v>0</v>
      </c>
      <c r="Q355" s="58">
        <f>IFERROR(INDEX(怪物属性参数!AD:AD,MATCH(芦花古楼怪物!E355,怪物属性参数!Q:Q,0)),"1303015")</f>
        <v>1303011</v>
      </c>
      <c r="R355" s="15"/>
      <c r="S355" s="58" t="str">
        <f t="shared" si="21"/>
        <v>0</v>
      </c>
      <c r="T355" s="58">
        <f>IFERROR(INDEX(怪物属性参数!AA:AA,MATCH(芦花古楼怪物!E355,怪物属性参数!Q:Q,0)),"")</f>
        <v>4</v>
      </c>
      <c r="U355" s="58">
        <f>IFERROR(INDEX(怪物属性参数!AB:AB,MATCH(芦花古楼怪物!E355,怪物属性参数!Q:Q,0)),"999")</f>
        <v>999</v>
      </c>
      <c r="V355" s="58">
        <f>IFERROR(INDEX(怪物属性参数!AC:AC,MATCH(芦花古楼怪物!E355,怪物属性参数!Q:Q,0)),"")</f>
        <v>2</v>
      </c>
      <c r="W355" s="58" t="str">
        <f t="shared" si="22"/>
        <v>张飞</v>
      </c>
    </row>
    <row r="356" spans="1:23" ht="16.5" x14ac:dyDescent="0.2">
      <c r="A356" s="58">
        <f t="shared" si="23"/>
        <v>20353</v>
      </c>
      <c r="B356" s="58">
        <v>2</v>
      </c>
      <c r="C356" s="58">
        <f t="shared" si="20"/>
        <v>29</v>
      </c>
      <c r="D356" s="58" t="s">
        <v>41</v>
      </c>
      <c r="E356" s="58" t="str">
        <f>HLOOKUP(D356,芦花古楼!$G:$L,MATCH(B356&amp;C356,芦花古楼!$A:$A,0),FALSE)</f>
        <v>常服曹焱兵</v>
      </c>
      <c r="F356" s="58">
        <f>INDEX(芦花古楼!D:D,MATCH(芦花古楼怪物!B356&amp;芦花古楼怪物!C356,芦花古楼!A:A,0))</f>
        <v>93</v>
      </c>
      <c r="G356" s="58">
        <f>INDEX(怪物基础属性模板!B:B,MATCH(芦花古楼怪物!$F356,怪物基础属性模板!$A:$A,0))*IFERROR(INDEX(怪物属性参数!R:R,MATCH(芦花古楼怪物!E356,怪物属性参数!Q:Q,0)),1)</f>
        <v>3718</v>
      </c>
      <c r="H356" s="58">
        <f>INDEX(怪物基础属性模板!C:C,MATCH(芦花古楼怪物!$F356,怪物基础属性模板!$A:$A,0))*IFERROR(INDEX(怪物属性参数!R:R,MATCH(芦花古楼怪物!E356,怪物属性参数!R:R,0)),1)</f>
        <v>1765</v>
      </c>
      <c r="I356" s="58">
        <f>INDEX(怪物基础属性模板!D:D,MATCH(芦花古楼怪物!$F356,怪物基础属性模板!$A:$A,0))*IFERROR(INDEX(怪物属性参数!R:R,MATCH(芦花古楼怪物!E356,怪物属性参数!S:S,0)),1)</f>
        <v>19490</v>
      </c>
      <c r="J356" s="58">
        <v>0</v>
      </c>
      <c r="K356" s="58">
        <v>0</v>
      </c>
      <c r="L356" s="58">
        <v>0</v>
      </c>
      <c r="M356" s="58">
        <v>0</v>
      </c>
      <c r="N356" s="58">
        <v>300</v>
      </c>
      <c r="O356" s="58">
        <v>0</v>
      </c>
      <c r="P356" s="58">
        <v>0</v>
      </c>
      <c r="Q356" s="58" t="str">
        <f>IFERROR(INDEX(怪物属性参数!AD:AD,MATCH(芦花古楼怪物!E356,怪物属性参数!Q:Q,0)),"1303015")</f>
        <v>1301001#1302001</v>
      </c>
      <c r="R356" s="15"/>
      <c r="S356" s="58">
        <f t="shared" si="21"/>
        <v>20354</v>
      </c>
      <c r="T356" s="58">
        <f>IFERROR(INDEX(怪物属性参数!AA:AA,MATCH(芦花古楼怪物!E356,怪物属性参数!Q:Q,0)),"")</f>
        <v>0</v>
      </c>
      <c r="U356" s="58">
        <f>IFERROR(INDEX(怪物属性参数!AB:AB,MATCH(芦花古楼怪物!E356,怪物属性参数!Q:Q,0)),"999")</f>
        <v>999</v>
      </c>
      <c r="V356" s="58">
        <f>IFERROR(INDEX(怪物属性参数!AC:AC,MATCH(芦花古楼怪物!E356,怪物属性参数!Q:Q,0)),"")</f>
        <v>0</v>
      </c>
      <c r="W356" s="58" t="str">
        <f t="shared" si="22"/>
        <v>常服曹焱兵</v>
      </c>
    </row>
    <row r="357" spans="1:23" ht="16.5" x14ac:dyDescent="0.2">
      <c r="A357" s="58">
        <f t="shared" si="23"/>
        <v>20354</v>
      </c>
      <c r="B357" s="58">
        <v>2</v>
      </c>
      <c r="C357" s="58">
        <f t="shared" si="20"/>
        <v>29</v>
      </c>
      <c r="D357" s="58" t="s">
        <v>38</v>
      </c>
      <c r="E357" s="58" t="str">
        <f>HLOOKUP(D357,芦花古楼!$G:$L,MATCH(B357&amp;C357,芦花古楼!$A:$A,0),FALSE)</f>
        <v>许褚</v>
      </c>
      <c r="F357" s="58">
        <f>INDEX(芦花古楼!D:D,MATCH(芦花古楼怪物!B357&amp;芦花古楼怪物!C357,芦花古楼!A:A,0))</f>
        <v>93</v>
      </c>
      <c r="G357" s="58">
        <f>INDEX(怪物基础属性模板!B:B,MATCH(芦花古楼怪物!$F357,怪物基础属性模板!$A:$A,0))*IFERROR(INDEX(怪物属性参数!R:R,MATCH(芦花古楼怪物!E357,怪物属性参数!Q:Q,0)),1)</f>
        <v>3718</v>
      </c>
      <c r="H357" s="58">
        <f>INDEX(怪物基础属性模板!C:C,MATCH(芦花古楼怪物!$F357,怪物基础属性模板!$A:$A,0))*IFERROR(INDEX(怪物属性参数!R:R,MATCH(芦花古楼怪物!E357,怪物属性参数!R:R,0)),1)</f>
        <v>1765</v>
      </c>
      <c r="I357" s="58">
        <f>INDEX(怪物基础属性模板!D:D,MATCH(芦花古楼怪物!$F357,怪物基础属性模板!$A:$A,0))*IFERROR(INDEX(怪物属性参数!R:R,MATCH(芦花古楼怪物!E357,怪物属性参数!S:S,0)),1)</f>
        <v>19490</v>
      </c>
      <c r="J357" s="58">
        <v>0</v>
      </c>
      <c r="K357" s="58">
        <v>0</v>
      </c>
      <c r="L357" s="58">
        <v>0</v>
      </c>
      <c r="M357" s="58">
        <v>0</v>
      </c>
      <c r="N357" s="58">
        <v>300</v>
      </c>
      <c r="O357" s="58">
        <v>0</v>
      </c>
      <c r="P357" s="58">
        <v>0</v>
      </c>
      <c r="Q357" s="58">
        <f>IFERROR(INDEX(怪物属性参数!AD:AD,MATCH(芦花古楼怪物!E357,怪物属性参数!Q:Q,0)),"1303015")</f>
        <v>1303002</v>
      </c>
      <c r="R357" s="15"/>
      <c r="S357" s="58" t="str">
        <f t="shared" si="21"/>
        <v>0</v>
      </c>
      <c r="T357" s="58">
        <f>IFERROR(INDEX(怪物属性参数!AA:AA,MATCH(芦花古楼怪物!E357,怪物属性参数!Q:Q,0)),"")</f>
        <v>4</v>
      </c>
      <c r="U357" s="58">
        <f>IFERROR(INDEX(怪物属性参数!AB:AB,MATCH(芦花古楼怪物!E357,怪物属性参数!Q:Q,0)),"999")</f>
        <v>999</v>
      </c>
      <c r="V357" s="58">
        <f>IFERROR(INDEX(怪物属性参数!AC:AC,MATCH(芦花古楼怪物!E357,怪物属性参数!Q:Q,0)),"")</f>
        <v>1</v>
      </c>
      <c r="W357" s="58" t="str">
        <f t="shared" si="22"/>
        <v>许褚</v>
      </c>
    </row>
    <row r="358" spans="1:23" ht="16.5" x14ac:dyDescent="0.2">
      <c r="A358" s="58">
        <f t="shared" si="23"/>
        <v>20355</v>
      </c>
      <c r="B358" s="58">
        <v>2</v>
      </c>
      <c r="C358" s="58">
        <f t="shared" si="20"/>
        <v>30</v>
      </c>
      <c r="D358" s="58" t="s">
        <v>39</v>
      </c>
      <c r="E358" s="58" t="str">
        <f>HLOOKUP(D358,芦花古楼!$G:$L,MATCH(B358&amp;C358,芦花古楼!$A:$A,0),FALSE)</f>
        <v>盖文</v>
      </c>
      <c r="F358" s="58">
        <f>INDEX(芦花古楼!D:D,MATCH(芦花古楼怪物!B358&amp;芦花古楼怪物!C358,芦花古楼!A:A,0))</f>
        <v>100</v>
      </c>
      <c r="G358" s="58">
        <f>INDEX(怪物基础属性模板!B:B,MATCH(芦花古楼怪物!$F358,怪物基础属性模板!$A:$A,0))*IFERROR(INDEX(怪物属性参数!R:R,MATCH(芦花古楼怪物!E358,怪物属性参数!Q:Q,0)),1)</f>
        <v>4138</v>
      </c>
      <c r="H358" s="58">
        <f>INDEX(怪物基础属性模板!C:C,MATCH(芦花古楼怪物!$F358,怪物基础属性模板!$A:$A,0))*IFERROR(INDEX(怪物属性参数!R:R,MATCH(芦花古楼怪物!E358,怪物属性参数!R:R,0)),1)</f>
        <v>1975</v>
      </c>
      <c r="I358" s="58">
        <f>INDEX(怪物基础属性模板!D:D,MATCH(芦花古楼怪物!$F358,怪物基础属性模板!$A:$A,0))*IFERROR(INDEX(怪物属性参数!R:R,MATCH(芦花古楼怪物!E358,怪物属性参数!S:S,0)),1)</f>
        <v>21590</v>
      </c>
      <c r="J358" s="58">
        <v>0</v>
      </c>
      <c r="K358" s="58">
        <v>0</v>
      </c>
      <c r="L358" s="58">
        <v>0</v>
      </c>
      <c r="M358" s="58">
        <v>0</v>
      </c>
      <c r="N358" s="58">
        <v>300</v>
      </c>
      <c r="O358" s="58">
        <v>0</v>
      </c>
      <c r="P358" s="58">
        <v>0</v>
      </c>
      <c r="Q358" s="58" t="str">
        <f>IFERROR(INDEX(怪物属性参数!AD:AD,MATCH(芦花古楼怪物!E358,怪物属性参数!Q:Q,0)),"1303015")</f>
        <v>1301010#1302010</v>
      </c>
      <c r="R358" s="15"/>
      <c r="S358" s="58">
        <f t="shared" si="21"/>
        <v>20356</v>
      </c>
      <c r="T358" s="58">
        <f>IFERROR(INDEX(怪物属性参数!AA:AA,MATCH(芦花古楼怪物!E358,怪物属性参数!Q:Q,0)),"")</f>
        <v>0</v>
      </c>
      <c r="U358" s="58">
        <f>IFERROR(INDEX(怪物属性参数!AB:AB,MATCH(芦花古楼怪物!E358,怪物属性参数!Q:Q,0)),"999")</f>
        <v>999</v>
      </c>
      <c r="V358" s="58">
        <f>IFERROR(INDEX(怪物属性参数!AC:AC,MATCH(芦花古楼怪物!E358,怪物属性参数!Q:Q,0)),"")</f>
        <v>0</v>
      </c>
      <c r="W358" s="58" t="str">
        <f t="shared" si="22"/>
        <v>盖文</v>
      </c>
    </row>
    <row r="359" spans="1:23" ht="16.5" x14ac:dyDescent="0.2">
      <c r="A359" s="58">
        <f t="shared" si="23"/>
        <v>20356</v>
      </c>
      <c r="B359" s="58">
        <v>2</v>
      </c>
      <c r="C359" s="58">
        <f t="shared" si="20"/>
        <v>30</v>
      </c>
      <c r="D359" s="58" t="s">
        <v>36</v>
      </c>
      <c r="E359" s="58" t="str">
        <f>HLOOKUP(D359,芦花古楼!$G:$L,MATCH(B359&amp;C359,芦花古楼!$A:$A,0),FALSE)</f>
        <v>西方龙</v>
      </c>
      <c r="F359" s="58">
        <f>INDEX(芦花古楼!D:D,MATCH(芦花古楼怪物!B359&amp;芦花古楼怪物!C359,芦花古楼!A:A,0))</f>
        <v>100</v>
      </c>
      <c r="G359" s="58">
        <f>INDEX(怪物基础属性模板!B:B,MATCH(芦花古楼怪物!$F359,怪物基础属性模板!$A:$A,0))*IFERROR(INDEX(怪物属性参数!R:R,MATCH(芦花古楼怪物!E359,怪物属性参数!Q:Q,0)),1)</f>
        <v>4138</v>
      </c>
      <c r="H359" s="58">
        <f>INDEX(怪物基础属性模板!C:C,MATCH(芦花古楼怪物!$F359,怪物基础属性模板!$A:$A,0))*IFERROR(INDEX(怪物属性参数!R:R,MATCH(芦花古楼怪物!E359,怪物属性参数!R:R,0)),1)</f>
        <v>1975</v>
      </c>
      <c r="I359" s="58">
        <f>INDEX(怪物基础属性模板!D:D,MATCH(芦花古楼怪物!$F359,怪物基础属性模板!$A:$A,0))*IFERROR(INDEX(怪物属性参数!R:R,MATCH(芦花古楼怪物!E359,怪物属性参数!S:S,0)),1)</f>
        <v>21590</v>
      </c>
      <c r="J359" s="58">
        <v>0</v>
      </c>
      <c r="K359" s="58">
        <v>0</v>
      </c>
      <c r="L359" s="58">
        <v>0</v>
      </c>
      <c r="M359" s="58">
        <v>0</v>
      </c>
      <c r="N359" s="58">
        <v>300</v>
      </c>
      <c r="O359" s="58">
        <v>0</v>
      </c>
      <c r="P359" s="58">
        <v>0</v>
      </c>
      <c r="Q359" s="58">
        <f>IFERROR(INDEX(怪物属性参数!AD:AD,MATCH(芦花古楼怪物!E359,怪物属性参数!Q:Q,0)),"1303015")</f>
        <v>1303016</v>
      </c>
      <c r="R359" s="15"/>
      <c r="S359" s="58" t="str">
        <f t="shared" si="21"/>
        <v>0</v>
      </c>
      <c r="T359" s="58">
        <f>IFERROR(INDEX(怪物属性参数!AA:AA,MATCH(芦花古楼怪物!E359,怪物属性参数!Q:Q,0)),"")</f>
        <v>4</v>
      </c>
      <c r="U359" s="58">
        <f>IFERROR(INDEX(怪物属性参数!AB:AB,MATCH(芦花古楼怪物!E359,怪物属性参数!Q:Q,0)),"999")</f>
        <v>999</v>
      </c>
      <c r="V359" s="58">
        <f>IFERROR(INDEX(怪物属性参数!AC:AC,MATCH(芦花古楼怪物!E359,怪物属性参数!Q:Q,0)),"")</f>
        <v>2</v>
      </c>
      <c r="W359" s="58" t="str">
        <f t="shared" si="22"/>
        <v>西方龙</v>
      </c>
    </row>
    <row r="360" spans="1:23" ht="16.5" x14ac:dyDescent="0.2">
      <c r="A360" s="58">
        <f t="shared" si="23"/>
        <v>20357</v>
      </c>
      <c r="B360" s="58">
        <v>2</v>
      </c>
      <c r="C360" s="58">
        <f t="shared" si="20"/>
        <v>30</v>
      </c>
      <c r="D360" s="58" t="s">
        <v>40</v>
      </c>
      <c r="E360" s="58" t="str">
        <f>HLOOKUP(D360,芦花古楼!$G:$L,MATCH(B360&amp;C360,芦花古楼!$A:$A,0),FALSE)</f>
        <v>刘羽禅</v>
      </c>
      <c r="F360" s="58">
        <f>INDEX(芦花古楼!D:D,MATCH(芦花古楼怪物!B360&amp;芦花古楼怪物!C360,芦花古楼!A:A,0))</f>
        <v>100</v>
      </c>
      <c r="G360" s="58">
        <f>INDEX(怪物基础属性模板!B:B,MATCH(芦花古楼怪物!$F360,怪物基础属性模板!$A:$A,0))*IFERROR(INDEX(怪物属性参数!R:R,MATCH(芦花古楼怪物!E360,怪物属性参数!Q:Q,0)),1)</f>
        <v>4138</v>
      </c>
      <c r="H360" s="58">
        <f>INDEX(怪物基础属性模板!C:C,MATCH(芦花古楼怪物!$F360,怪物基础属性模板!$A:$A,0))*IFERROR(INDEX(怪物属性参数!R:R,MATCH(芦花古楼怪物!E360,怪物属性参数!R:R,0)),1)</f>
        <v>1975</v>
      </c>
      <c r="I360" s="58">
        <f>INDEX(怪物基础属性模板!D:D,MATCH(芦花古楼怪物!$F360,怪物基础属性模板!$A:$A,0))*IFERROR(INDEX(怪物属性参数!R:R,MATCH(芦花古楼怪物!E360,怪物属性参数!S:S,0)),1)</f>
        <v>21590</v>
      </c>
      <c r="J360" s="58">
        <v>0</v>
      </c>
      <c r="K360" s="58">
        <v>0</v>
      </c>
      <c r="L360" s="58">
        <v>0</v>
      </c>
      <c r="M360" s="58">
        <v>0</v>
      </c>
      <c r="N360" s="58">
        <v>300</v>
      </c>
      <c r="O360" s="58">
        <v>0</v>
      </c>
      <c r="P360" s="58">
        <v>0</v>
      </c>
      <c r="Q360" s="58" t="str">
        <f>IFERROR(INDEX(怪物属性参数!AD:AD,MATCH(芦花古楼怪物!E360,怪物属性参数!Q:Q,0)),"1303015")</f>
        <v>1301005#1302005</v>
      </c>
      <c r="R360" s="15"/>
      <c r="S360" s="58">
        <f t="shared" si="21"/>
        <v>20358</v>
      </c>
      <c r="T360" s="58">
        <f>IFERROR(INDEX(怪物属性参数!AA:AA,MATCH(芦花古楼怪物!E360,怪物属性参数!Q:Q,0)),"")</f>
        <v>0</v>
      </c>
      <c r="U360" s="58">
        <f>IFERROR(INDEX(怪物属性参数!AB:AB,MATCH(芦花古楼怪物!E360,怪物属性参数!Q:Q,0)),"999")</f>
        <v>999</v>
      </c>
      <c r="V360" s="58">
        <f>IFERROR(INDEX(怪物属性参数!AC:AC,MATCH(芦花古楼怪物!E360,怪物属性参数!Q:Q,0)),"")</f>
        <v>0</v>
      </c>
      <c r="W360" s="58" t="str">
        <f t="shared" si="22"/>
        <v>刘羽禅</v>
      </c>
    </row>
    <row r="361" spans="1:23" ht="16.5" x14ac:dyDescent="0.2">
      <c r="A361" s="58">
        <f t="shared" si="23"/>
        <v>20358</v>
      </c>
      <c r="B361" s="58">
        <v>2</v>
      </c>
      <c r="C361" s="58">
        <f t="shared" si="20"/>
        <v>30</v>
      </c>
      <c r="D361" s="58" t="s">
        <v>37</v>
      </c>
      <c r="E361" s="58" t="str">
        <f>HLOOKUP(D361,芦花古楼!$G:$L,MATCH(B361&amp;C361,芦花古楼!$A:$A,0),FALSE)</f>
        <v>张飞</v>
      </c>
      <c r="F361" s="58">
        <f>INDEX(芦花古楼!D:D,MATCH(芦花古楼怪物!B361&amp;芦花古楼怪物!C361,芦花古楼!A:A,0))</f>
        <v>100</v>
      </c>
      <c r="G361" s="58">
        <f>INDEX(怪物基础属性模板!B:B,MATCH(芦花古楼怪物!$F361,怪物基础属性模板!$A:$A,0))*IFERROR(INDEX(怪物属性参数!R:R,MATCH(芦花古楼怪物!E361,怪物属性参数!Q:Q,0)),1)</f>
        <v>4138</v>
      </c>
      <c r="H361" s="58">
        <f>INDEX(怪物基础属性模板!C:C,MATCH(芦花古楼怪物!$F361,怪物基础属性模板!$A:$A,0))*IFERROR(INDEX(怪物属性参数!R:R,MATCH(芦花古楼怪物!E361,怪物属性参数!R:R,0)),1)</f>
        <v>1975</v>
      </c>
      <c r="I361" s="58">
        <f>INDEX(怪物基础属性模板!D:D,MATCH(芦花古楼怪物!$F361,怪物基础属性模板!$A:$A,0))*IFERROR(INDEX(怪物属性参数!R:R,MATCH(芦花古楼怪物!E361,怪物属性参数!S:S,0)),1)</f>
        <v>21590</v>
      </c>
      <c r="J361" s="58">
        <v>0</v>
      </c>
      <c r="K361" s="58">
        <v>0</v>
      </c>
      <c r="L361" s="58">
        <v>0</v>
      </c>
      <c r="M361" s="58">
        <v>0</v>
      </c>
      <c r="N361" s="58">
        <v>300</v>
      </c>
      <c r="O361" s="58">
        <v>0</v>
      </c>
      <c r="P361" s="58">
        <v>0</v>
      </c>
      <c r="Q361" s="58">
        <f>IFERROR(INDEX(怪物属性参数!AD:AD,MATCH(芦花古楼怪物!E361,怪物属性参数!Q:Q,0)),"1303015")</f>
        <v>1303011</v>
      </c>
      <c r="R361" s="15"/>
      <c r="S361" s="58" t="str">
        <f t="shared" si="21"/>
        <v>0</v>
      </c>
      <c r="T361" s="58">
        <f>IFERROR(INDEX(怪物属性参数!AA:AA,MATCH(芦花古楼怪物!E361,怪物属性参数!Q:Q,0)),"")</f>
        <v>4</v>
      </c>
      <c r="U361" s="58">
        <f>IFERROR(INDEX(怪物属性参数!AB:AB,MATCH(芦花古楼怪物!E361,怪物属性参数!Q:Q,0)),"999")</f>
        <v>999</v>
      </c>
      <c r="V361" s="58">
        <f>IFERROR(INDEX(怪物属性参数!AC:AC,MATCH(芦花古楼怪物!E361,怪物属性参数!Q:Q,0)),"")</f>
        <v>2</v>
      </c>
      <c r="W361" s="58" t="str">
        <f t="shared" si="22"/>
        <v>张飞</v>
      </c>
    </row>
    <row r="362" spans="1:23" ht="16.5" x14ac:dyDescent="0.2">
      <c r="A362" s="58">
        <f t="shared" si="23"/>
        <v>20359</v>
      </c>
      <c r="B362" s="58">
        <v>2</v>
      </c>
      <c r="C362" s="58">
        <f t="shared" si="20"/>
        <v>30</v>
      </c>
      <c r="D362" s="58" t="s">
        <v>41</v>
      </c>
      <c r="E362" s="58" t="str">
        <f>HLOOKUP(D362,芦花古楼!$G:$L,MATCH(B362&amp;C362,芦花古楼!$A:$A,0),FALSE)</f>
        <v>曹玄亮</v>
      </c>
      <c r="F362" s="58">
        <f>INDEX(芦花古楼!D:D,MATCH(芦花古楼怪物!B362&amp;芦花古楼怪物!C362,芦花古楼!A:A,0))</f>
        <v>100</v>
      </c>
      <c r="G362" s="58">
        <f>INDEX(怪物基础属性模板!B:B,MATCH(芦花古楼怪物!$F362,怪物基础属性模板!$A:$A,0))*IFERROR(INDEX(怪物属性参数!R:R,MATCH(芦花古楼怪物!E362,怪物属性参数!Q:Q,0)),1)</f>
        <v>4138</v>
      </c>
      <c r="H362" s="58">
        <f>INDEX(怪物基础属性模板!C:C,MATCH(芦花古楼怪物!$F362,怪物基础属性模板!$A:$A,0))*IFERROR(INDEX(怪物属性参数!R:R,MATCH(芦花古楼怪物!E362,怪物属性参数!R:R,0)),1)</f>
        <v>1975</v>
      </c>
      <c r="I362" s="58">
        <f>INDEX(怪物基础属性模板!D:D,MATCH(芦花古楼怪物!$F362,怪物基础属性模板!$A:$A,0))*IFERROR(INDEX(怪物属性参数!R:R,MATCH(芦花古楼怪物!E362,怪物属性参数!S:S,0)),1)</f>
        <v>21590</v>
      </c>
      <c r="J362" s="58">
        <v>0</v>
      </c>
      <c r="K362" s="58">
        <v>0</v>
      </c>
      <c r="L362" s="58">
        <v>0</v>
      </c>
      <c r="M362" s="58">
        <v>0</v>
      </c>
      <c r="N362" s="58">
        <v>300</v>
      </c>
      <c r="O362" s="58">
        <v>0</v>
      </c>
      <c r="P362" s="58">
        <v>0</v>
      </c>
      <c r="Q362" s="58" t="str">
        <f>IFERROR(INDEX(怪物属性参数!AD:AD,MATCH(芦花古楼怪物!E362,怪物属性参数!Q:Q,0)),"1303015")</f>
        <v>1301002#1302002</v>
      </c>
      <c r="R362" s="15"/>
      <c r="S362" s="58">
        <f t="shared" si="21"/>
        <v>20360</v>
      </c>
      <c r="T362" s="58">
        <f>IFERROR(INDEX(怪物属性参数!AA:AA,MATCH(芦花古楼怪物!E362,怪物属性参数!Q:Q,0)),"")</f>
        <v>0</v>
      </c>
      <c r="U362" s="58">
        <f>IFERROR(INDEX(怪物属性参数!AB:AB,MATCH(芦花古楼怪物!E362,怪物属性参数!Q:Q,0)),"999")</f>
        <v>999</v>
      </c>
      <c r="V362" s="58">
        <f>IFERROR(INDEX(怪物属性参数!AC:AC,MATCH(芦花古楼怪物!E362,怪物属性参数!Q:Q,0)),"")</f>
        <v>0</v>
      </c>
      <c r="W362" s="58" t="str">
        <f t="shared" si="22"/>
        <v>曹玄亮</v>
      </c>
    </row>
    <row r="363" spans="1:23" ht="16.5" x14ac:dyDescent="0.2">
      <c r="A363" s="58">
        <f t="shared" si="23"/>
        <v>20360</v>
      </c>
      <c r="B363" s="58">
        <v>2</v>
      </c>
      <c r="C363" s="58">
        <f t="shared" si="20"/>
        <v>30</v>
      </c>
      <c r="D363" s="58" t="s">
        <v>38</v>
      </c>
      <c r="E363" s="58" t="str">
        <f>HLOOKUP(D363,芦花古楼!$G:$L,MATCH(B363&amp;C363,芦花古楼!$A:$A,0),FALSE)</f>
        <v>唐流雨</v>
      </c>
      <c r="F363" s="58">
        <f>INDEX(芦花古楼!D:D,MATCH(芦花古楼怪物!B363&amp;芦花古楼怪物!C363,芦花古楼!A:A,0))</f>
        <v>100</v>
      </c>
      <c r="G363" s="58">
        <f>INDEX(怪物基础属性模板!B:B,MATCH(芦花古楼怪物!$F363,怪物基础属性模板!$A:$A,0))*IFERROR(INDEX(怪物属性参数!R:R,MATCH(芦花古楼怪物!E363,怪物属性参数!Q:Q,0)),1)</f>
        <v>4138</v>
      </c>
      <c r="H363" s="58">
        <f>INDEX(怪物基础属性模板!C:C,MATCH(芦花古楼怪物!$F363,怪物基础属性模板!$A:$A,0))*IFERROR(INDEX(怪物属性参数!R:R,MATCH(芦花古楼怪物!E363,怪物属性参数!R:R,0)),1)</f>
        <v>1975</v>
      </c>
      <c r="I363" s="58">
        <f>INDEX(怪物基础属性模板!D:D,MATCH(芦花古楼怪物!$F363,怪物基础属性模板!$A:$A,0))*IFERROR(INDEX(怪物属性参数!R:R,MATCH(芦花古楼怪物!E363,怪物属性参数!S:S,0)),1)</f>
        <v>21590</v>
      </c>
      <c r="J363" s="58">
        <v>0</v>
      </c>
      <c r="K363" s="58">
        <v>0</v>
      </c>
      <c r="L363" s="58">
        <v>0</v>
      </c>
      <c r="M363" s="58">
        <v>0</v>
      </c>
      <c r="N363" s="58">
        <v>300</v>
      </c>
      <c r="O363" s="58">
        <v>0</v>
      </c>
      <c r="P363" s="58">
        <v>0</v>
      </c>
      <c r="Q363" s="58">
        <f>IFERROR(INDEX(怪物属性参数!AD:AD,MATCH(芦花古楼怪物!E363,怪物属性参数!Q:Q,0)),"1303015")</f>
        <v>1303004</v>
      </c>
      <c r="R363" s="15"/>
      <c r="S363" s="58" t="str">
        <f t="shared" si="21"/>
        <v>0</v>
      </c>
      <c r="T363" s="58">
        <f>IFERROR(INDEX(怪物属性参数!AA:AA,MATCH(芦花古楼怪物!E363,怪物属性参数!Q:Q,0)),"")</f>
        <v>4</v>
      </c>
      <c r="U363" s="58">
        <f>IFERROR(INDEX(怪物属性参数!AB:AB,MATCH(芦花古楼怪物!E363,怪物属性参数!Q:Q,0)),"999")</f>
        <v>999</v>
      </c>
      <c r="V363" s="58">
        <f>IFERROR(INDEX(怪物属性参数!AC:AC,MATCH(芦花古楼怪物!E363,怪物属性参数!Q:Q,0)),"")</f>
        <v>1</v>
      </c>
      <c r="W363" s="58" t="str">
        <f t="shared" si="22"/>
        <v>唐流雨</v>
      </c>
    </row>
    <row r="364" spans="1:23" ht="16.5" x14ac:dyDescent="0.2">
      <c r="A364" s="58">
        <f t="shared" si="23"/>
        <v>20361</v>
      </c>
      <c r="B364" s="58">
        <v>3</v>
      </c>
      <c r="C364" s="58">
        <v>1</v>
      </c>
      <c r="D364" s="58" t="s">
        <v>39</v>
      </c>
      <c r="E364" s="58" t="str">
        <f>HLOOKUP(D364,芦花古楼!$G:$L,MATCH(B364&amp;C364,芦花古楼!$A:$A,0),FALSE)</f>
        <v>链球鬼兵</v>
      </c>
      <c r="F364" s="58">
        <f>INDEX(芦花古楼!D:D,MATCH(芦花古楼怪物!B364&amp;芦花古楼怪物!C364,芦花古楼!A:A,0))</f>
        <v>3</v>
      </c>
      <c r="G364" s="58">
        <f>INDEX(怪物基础属性模板!B:B,MATCH(芦花古楼怪物!$F364,怪物基础属性模板!$A:$A,0))*IFERROR(INDEX(怪物属性参数!R:R,MATCH(芦花古楼怪物!E364,怪物属性参数!Q:Q,0)),1)</f>
        <v>50</v>
      </c>
      <c r="H364" s="58">
        <f>INDEX(怪物基础属性模板!C:C,MATCH(芦花古楼怪物!$F364,怪物基础属性模板!$A:$A,0))*IFERROR(INDEX(怪物属性参数!R:R,MATCH(芦花古楼怪物!E364,怪物属性参数!R:R,0)),1)</f>
        <v>15</v>
      </c>
      <c r="I364" s="58">
        <f>INDEX(怪物基础属性模板!D:D,MATCH(芦花古楼怪物!$F364,怪物基础属性模板!$A:$A,0))*IFERROR(INDEX(怪物属性参数!R:R,MATCH(芦花古楼怪物!E364,怪物属性参数!S:S,0)),1)</f>
        <v>350</v>
      </c>
      <c r="J364" s="58">
        <v>0</v>
      </c>
      <c r="K364" s="58">
        <v>0</v>
      </c>
      <c r="L364" s="58">
        <v>0</v>
      </c>
      <c r="M364" s="58">
        <v>0</v>
      </c>
      <c r="N364" s="58">
        <v>300</v>
      </c>
      <c r="O364" s="58">
        <v>0</v>
      </c>
      <c r="P364" s="58">
        <v>0</v>
      </c>
      <c r="Q364" s="58">
        <f>IFERROR(INDEX(怪物属性参数!AD:AD,MATCH(芦花古楼怪物!E364,怪物属性参数!Q:Q,0)),"1303015")</f>
        <v>1801003</v>
      </c>
      <c r="R364" s="15"/>
      <c r="S364" s="58" t="str">
        <f t="shared" si="21"/>
        <v>0</v>
      </c>
      <c r="T364" s="58">
        <f>IFERROR(INDEX(怪物属性参数!AA:AA,MATCH(芦花古楼怪物!E364,怪物属性参数!Q:Q,0)),"")</f>
        <v>1</v>
      </c>
      <c r="U364" s="58">
        <f>IFERROR(INDEX(怪物属性参数!AB:AB,MATCH(芦花古楼怪物!E364,怪物属性参数!Q:Q,0)),"999")</f>
        <v>999</v>
      </c>
      <c r="V364" s="58">
        <f>IFERROR(INDEX(怪物属性参数!AC:AC,MATCH(芦花古楼怪物!E364,怪物属性参数!Q:Q,0)),"")</f>
        <v>3</v>
      </c>
      <c r="W364" s="58" t="str">
        <f t="shared" si="22"/>
        <v>链球鬼兵</v>
      </c>
    </row>
    <row r="365" spans="1:23" ht="16.5" x14ac:dyDescent="0.2">
      <c r="A365" s="58">
        <f t="shared" si="23"/>
        <v>20362</v>
      </c>
      <c r="B365" s="58">
        <v>3</v>
      </c>
      <c r="C365" s="58">
        <v>1</v>
      </c>
      <c r="D365" s="58" t="s">
        <v>36</v>
      </c>
      <c r="E365" s="58" t="str">
        <f>HLOOKUP(D365,芦花古楼!$G:$L,MATCH(B365&amp;C365,芦花古楼!$A:$A,0),FALSE)</f>
        <v/>
      </c>
      <c r="F365" s="58">
        <f>INDEX(芦花古楼!D:D,MATCH(芦花古楼怪物!B365&amp;芦花古楼怪物!C365,芦花古楼!A:A,0))</f>
        <v>3</v>
      </c>
      <c r="G365" s="58">
        <f>INDEX(怪物基础属性模板!B:B,MATCH(芦花古楼怪物!$F365,怪物基础属性模板!$A:$A,0))*IFERROR(INDEX(怪物属性参数!R:R,MATCH(芦花古楼怪物!E365,怪物属性参数!Q:Q,0)),1)</f>
        <v>50</v>
      </c>
      <c r="H365" s="58">
        <f>INDEX(怪物基础属性模板!C:C,MATCH(芦花古楼怪物!$F365,怪物基础属性模板!$A:$A,0))*IFERROR(INDEX(怪物属性参数!R:R,MATCH(芦花古楼怪物!E365,怪物属性参数!R:R,0)),1)</f>
        <v>15</v>
      </c>
      <c r="I365" s="58">
        <f>INDEX(怪物基础属性模板!D:D,MATCH(芦花古楼怪物!$F365,怪物基础属性模板!$A:$A,0))*IFERROR(INDEX(怪物属性参数!R:R,MATCH(芦花古楼怪物!E365,怪物属性参数!S:S,0)),1)</f>
        <v>350</v>
      </c>
      <c r="J365" s="58">
        <v>0</v>
      </c>
      <c r="K365" s="58">
        <v>0</v>
      </c>
      <c r="L365" s="58">
        <v>0</v>
      </c>
      <c r="M365" s="58">
        <v>0</v>
      </c>
      <c r="N365" s="58">
        <v>300</v>
      </c>
      <c r="O365" s="58">
        <v>0</v>
      </c>
      <c r="P365" s="58">
        <v>0</v>
      </c>
      <c r="Q365" s="58" t="str">
        <f>IFERROR(INDEX(怪物属性参数!AD:AD,MATCH(芦花古楼怪物!E365,怪物属性参数!Q:Q,0)),"1303015")</f>
        <v>1303015</v>
      </c>
      <c r="R365" s="15"/>
      <c r="S365" s="58" t="str">
        <f t="shared" si="21"/>
        <v>0</v>
      </c>
      <c r="T365" s="58" t="str">
        <f>IFERROR(INDEX(怪物属性参数!AA:AA,MATCH(芦花古楼怪物!E365,怪物属性参数!Q:Q,0)),"")</f>
        <v/>
      </c>
      <c r="U365" s="58" t="str">
        <f>IFERROR(INDEX(怪物属性参数!AB:AB,MATCH(芦花古楼怪物!E365,怪物属性参数!Q:Q,0)),"999")</f>
        <v>999</v>
      </c>
      <c r="V365" s="58" t="str">
        <f>IFERROR(INDEX(怪物属性参数!AC:AC,MATCH(芦花古楼怪物!E365,怪物属性参数!Q:Q,0)),"")</f>
        <v/>
      </c>
      <c r="W365" s="58" t="str">
        <f t="shared" si="22"/>
        <v>于禁</v>
      </c>
    </row>
    <row r="366" spans="1:23" ht="16.5" x14ac:dyDescent="0.2">
      <c r="A366" s="58">
        <f t="shared" si="23"/>
        <v>20363</v>
      </c>
      <c r="B366" s="58">
        <v>3</v>
      </c>
      <c r="C366" s="58">
        <v>1</v>
      </c>
      <c r="D366" s="58" t="s">
        <v>40</v>
      </c>
      <c r="E366" s="58" t="str">
        <f>HLOOKUP(D366,芦花古楼!$G:$L,MATCH(B366&amp;C366,芦花古楼!$A:$A,0),FALSE)</f>
        <v>鬼将军</v>
      </c>
      <c r="F366" s="58">
        <f>INDEX(芦花古楼!D:D,MATCH(芦花古楼怪物!B366&amp;芦花古楼怪物!C366,芦花古楼!A:A,0))</f>
        <v>3</v>
      </c>
      <c r="G366" s="58">
        <f>INDEX(怪物基础属性模板!B:B,MATCH(芦花古楼怪物!$F366,怪物基础属性模板!$A:$A,0))*IFERROR(INDEX(怪物属性参数!R:R,MATCH(芦花古楼怪物!E366,怪物属性参数!Q:Q,0)),1)</f>
        <v>50</v>
      </c>
      <c r="H366" s="58">
        <f>INDEX(怪物基础属性模板!C:C,MATCH(芦花古楼怪物!$F366,怪物基础属性模板!$A:$A,0))*IFERROR(INDEX(怪物属性参数!R:R,MATCH(芦花古楼怪物!E366,怪物属性参数!R:R,0)),1)</f>
        <v>15</v>
      </c>
      <c r="I366" s="58">
        <f>INDEX(怪物基础属性模板!D:D,MATCH(芦花古楼怪物!$F366,怪物基础属性模板!$A:$A,0))*IFERROR(INDEX(怪物属性参数!R:R,MATCH(芦花古楼怪物!E366,怪物属性参数!S:S,0)),1)</f>
        <v>350</v>
      </c>
      <c r="J366" s="58">
        <v>0</v>
      </c>
      <c r="K366" s="58">
        <v>0</v>
      </c>
      <c r="L366" s="58">
        <v>0</v>
      </c>
      <c r="M366" s="58">
        <v>0</v>
      </c>
      <c r="N366" s="58">
        <v>300</v>
      </c>
      <c r="O366" s="58">
        <v>0</v>
      </c>
      <c r="P366" s="58">
        <v>0</v>
      </c>
      <c r="Q366" s="58" t="str">
        <f>IFERROR(INDEX(怪物属性参数!AD:AD,MATCH(芦花古楼怪物!E366,怪物属性参数!Q:Q,0)),"1303015")</f>
        <v>1801004#1802004</v>
      </c>
      <c r="R366" s="15"/>
      <c r="S366" s="58" t="str">
        <f t="shared" si="21"/>
        <v>0</v>
      </c>
      <c r="T366" s="58">
        <f>IFERROR(INDEX(怪物属性参数!AA:AA,MATCH(芦花古楼怪物!E366,怪物属性参数!Q:Q,0)),"")</f>
        <v>1</v>
      </c>
      <c r="U366" s="58">
        <f>IFERROR(INDEX(怪物属性参数!AB:AB,MATCH(芦花古楼怪物!E366,怪物属性参数!Q:Q,0)),"999")</f>
        <v>999</v>
      </c>
      <c r="V366" s="58">
        <f>IFERROR(INDEX(怪物属性参数!AC:AC,MATCH(芦花古楼怪物!E366,怪物属性参数!Q:Q,0)),"")</f>
        <v>1</v>
      </c>
      <c r="W366" s="58" t="str">
        <f t="shared" si="22"/>
        <v>鬼将军</v>
      </c>
    </row>
    <row r="367" spans="1:23" ht="16.5" x14ac:dyDescent="0.2">
      <c r="A367" s="58">
        <f t="shared" si="23"/>
        <v>20364</v>
      </c>
      <c r="B367" s="58">
        <v>3</v>
      </c>
      <c r="C367" s="58">
        <v>1</v>
      </c>
      <c r="D367" s="58" t="s">
        <v>37</v>
      </c>
      <c r="E367" s="58" t="str">
        <f>HLOOKUP(D367,芦花古楼!$G:$L,MATCH(B367&amp;C367,芦花古楼!$A:$A,0),FALSE)</f>
        <v/>
      </c>
      <c r="F367" s="58">
        <f>INDEX(芦花古楼!D:D,MATCH(芦花古楼怪物!B367&amp;芦花古楼怪物!C367,芦花古楼!A:A,0))</f>
        <v>3</v>
      </c>
      <c r="G367" s="58">
        <f>INDEX(怪物基础属性模板!B:B,MATCH(芦花古楼怪物!$F367,怪物基础属性模板!$A:$A,0))*IFERROR(INDEX(怪物属性参数!R:R,MATCH(芦花古楼怪物!E367,怪物属性参数!Q:Q,0)),1)</f>
        <v>50</v>
      </c>
      <c r="H367" s="58">
        <f>INDEX(怪物基础属性模板!C:C,MATCH(芦花古楼怪物!$F367,怪物基础属性模板!$A:$A,0))*IFERROR(INDEX(怪物属性参数!R:R,MATCH(芦花古楼怪物!E367,怪物属性参数!R:R,0)),1)</f>
        <v>15</v>
      </c>
      <c r="I367" s="58">
        <f>INDEX(怪物基础属性模板!D:D,MATCH(芦花古楼怪物!$F367,怪物基础属性模板!$A:$A,0))*IFERROR(INDEX(怪物属性参数!R:R,MATCH(芦花古楼怪物!E367,怪物属性参数!S:S,0)),1)</f>
        <v>350</v>
      </c>
      <c r="J367" s="58">
        <v>0</v>
      </c>
      <c r="K367" s="58">
        <v>0</v>
      </c>
      <c r="L367" s="58">
        <v>0</v>
      </c>
      <c r="M367" s="58">
        <v>0</v>
      </c>
      <c r="N367" s="58">
        <v>300</v>
      </c>
      <c r="O367" s="58">
        <v>0</v>
      </c>
      <c r="P367" s="58">
        <v>0</v>
      </c>
      <c r="Q367" s="58" t="str">
        <f>IFERROR(INDEX(怪物属性参数!AD:AD,MATCH(芦花古楼怪物!E367,怪物属性参数!Q:Q,0)),"1303015")</f>
        <v>1303015</v>
      </c>
      <c r="R367" s="15"/>
      <c r="S367" s="58" t="str">
        <f t="shared" si="21"/>
        <v>0</v>
      </c>
      <c r="T367" s="58" t="str">
        <f>IFERROR(INDEX(怪物属性参数!AA:AA,MATCH(芦花古楼怪物!E367,怪物属性参数!Q:Q,0)),"")</f>
        <v/>
      </c>
      <c r="U367" s="58" t="str">
        <f>IFERROR(INDEX(怪物属性参数!AB:AB,MATCH(芦花古楼怪物!E367,怪物属性参数!Q:Q,0)),"999")</f>
        <v>999</v>
      </c>
      <c r="V367" s="58" t="str">
        <f>IFERROR(INDEX(怪物属性参数!AC:AC,MATCH(芦花古楼怪物!E367,怪物属性参数!Q:Q,0)),"")</f>
        <v/>
      </c>
      <c r="W367" s="58" t="str">
        <f t="shared" si="22"/>
        <v>于禁</v>
      </c>
    </row>
    <row r="368" spans="1:23" ht="16.5" x14ac:dyDescent="0.2">
      <c r="A368" s="58">
        <f t="shared" si="23"/>
        <v>20365</v>
      </c>
      <c r="B368" s="58">
        <v>3</v>
      </c>
      <c r="C368" s="58">
        <v>1</v>
      </c>
      <c r="D368" s="58" t="s">
        <v>41</v>
      </c>
      <c r="E368" s="58" t="str">
        <f>HLOOKUP(D368,芦花古楼!$G:$L,MATCH(B368&amp;C368,芦花古楼!$A:$A,0),FALSE)</f>
        <v>链球鬼兵</v>
      </c>
      <c r="F368" s="58">
        <f>INDEX(芦花古楼!D:D,MATCH(芦花古楼怪物!B368&amp;芦花古楼怪物!C368,芦花古楼!A:A,0))</f>
        <v>3</v>
      </c>
      <c r="G368" s="58">
        <f>INDEX(怪物基础属性模板!B:B,MATCH(芦花古楼怪物!$F368,怪物基础属性模板!$A:$A,0))*IFERROR(INDEX(怪物属性参数!R:R,MATCH(芦花古楼怪物!E368,怪物属性参数!Q:Q,0)),1)</f>
        <v>50</v>
      </c>
      <c r="H368" s="58">
        <f>INDEX(怪物基础属性模板!C:C,MATCH(芦花古楼怪物!$F368,怪物基础属性模板!$A:$A,0))*IFERROR(INDEX(怪物属性参数!R:R,MATCH(芦花古楼怪物!E368,怪物属性参数!R:R,0)),1)</f>
        <v>15</v>
      </c>
      <c r="I368" s="58">
        <f>INDEX(怪物基础属性模板!D:D,MATCH(芦花古楼怪物!$F368,怪物基础属性模板!$A:$A,0))*IFERROR(INDEX(怪物属性参数!R:R,MATCH(芦花古楼怪物!E368,怪物属性参数!S:S,0)),1)</f>
        <v>350</v>
      </c>
      <c r="J368" s="58">
        <v>0</v>
      </c>
      <c r="K368" s="58">
        <v>0</v>
      </c>
      <c r="L368" s="58">
        <v>0</v>
      </c>
      <c r="M368" s="58">
        <v>0</v>
      </c>
      <c r="N368" s="58">
        <v>300</v>
      </c>
      <c r="O368" s="58">
        <v>0</v>
      </c>
      <c r="P368" s="58">
        <v>0</v>
      </c>
      <c r="Q368" s="58">
        <f>IFERROR(INDEX(怪物属性参数!AD:AD,MATCH(芦花古楼怪物!E368,怪物属性参数!Q:Q,0)),"1303015")</f>
        <v>1801003</v>
      </c>
      <c r="R368" s="15"/>
      <c r="S368" s="58" t="str">
        <f t="shared" si="21"/>
        <v>0</v>
      </c>
      <c r="T368" s="58">
        <f>IFERROR(INDEX(怪物属性参数!AA:AA,MATCH(芦花古楼怪物!E368,怪物属性参数!Q:Q,0)),"")</f>
        <v>1</v>
      </c>
      <c r="U368" s="58">
        <f>IFERROR(INDEX(怪物属性参数!AB:AB,MATCH(芦花古楼怪物!E368,怪物属性参数!Q:Q,0)),"999")</f>
        <v>999</v>
      </c>
      <c r="V368" s="58">
        <f>IFERROR(INDEX(怪物属性参数!AC:AC,MATCH(芦花古楼怪物!E368,怪物属性参数!Q:Q,0)),"")</f>
        <v>3</v>
      </c>
      <c r="W368" s="58" t="str">
        <f t="shared" si="22"/>
        <v>链球鬼兵</v>
      </c>
    </row>
    <row r="369" spans="1:23" ht="16.5" x14ac:dyDescent="0.2">
      <c r="A369" s="58">
        <f t="shared" si="23"/>
        <v>20366</v>
      </c>
      <c r="B369" s="58">
        <v>3</v>
      </c>
      <c r="C369" s="58">
        <v>1</v>
      </c>
      <c r="D369" s="58" t="s">
        <v>38</v>
      </c>
      <c r="E369" s="58" t="str">
        <f>HLOOKUP(D369,芦花古楼!$G:$L,MATCH(B369&amp;C369,芦花古楼!$A:$A,0),FALSE)</f>
        <v/>
      </c>
      <c r="F369" s="58">
        <f>INDEX(芦花古楼!D:D,MATCH(芦花古楼怪物!B369&amp;芦花古楼怪物!C369,芦花古楼!A:A,0))</f>
        <v>3</v>
      </c>
      <c r="G369" s="58">
        <f>INDEX(怪物基础属性模板!B:B,MATCH(芦花古楼怪物!$F369,怪物基础属性模板!$A:$A,0))*IFERROR(INDEX(怪物属性参数!R:R,MATCH(芦花古楼怪物!E369,怪物属性参数!Q:Q,0)),1)</f>
        <v>50</v>
      </c>
      <c r="H369" s="58">
        <f>INDEX(怪物基础属性模板!C:C,MATCH(芦花古楼怪物!$F369,怪物基础属性模板!$A:$A,0))*IFERROR(INDEX(怪物属性参数!R:R,MATCH(芦花古楼怪物!E369,怪物属性参数!R:R,0)),1)</f>
        <v>15</v>
      </c>
      <c r="I369" s="58">
        <f>INDEX(怪物基础属性模板!D:D,MATCH(芦花古楼怪物!$F369,怪物基础属性模板!$A:$A,0))*IFERROR(INDEX(怪物属性参数!R:R,MATCH(芦花古楼怪物!E369,怪物属性参数!S:S,0)),1)</f>
        <v>350</v>
      </c>
      <c r="J369" s="58">
        <v>0</v>
      </c>
      <c r="K369" s="58">
        <v>0</v>
      </c>
      <c r="L369" s="58">
        <v>0</v>
      </c>
      <c r="M369" s="58">
        <v>0</v>
      </c>
      <c r="N369" s="58">
        <v>300</v>
      </c>
      <c r="O369" s="58">
        <v>0</v>
      </c>
      <c r="P369" s="58">
        <v>0</v>
      </c>
      <c r="Q369" s="58" t="str">
        <f>IFERROR(INDEX(怪物属性参数!AD:AD,MATCH(芦花古楼怪物!E369,怪物属性参数!Q:Q,0)),"1303015")</f>
        <v>1303015</v>
      </c>
      <c r="R369" s="15"/>
      <c r="S369" s="58" t="str">
        <f t="shared" si="21"/>
        <v>0</v>
      </c>
      <c r="T369" s="58" t="str">
        <f>IFERROR(INDEX(怪物属性参数!AA:AA,MATCH(芦花古楼怪物!E369,怪物属性参数!Q:Q,0)),"")</f>
        <v/>
      </c>
      <c r="U369" s="58" t="str">
        <f>IFERROR(INDEX(怪物属性参数!AB:AB,MATCH(芦花古楼怪物!E369,怪物属性参数!Q:Q,0)),"999")</f>
        <v>999</v>
      </c>
      <c r="V369" s="58" t="str">
        <f>IFERROR(INDEX(怪物属性参数!AC:AC,MATCH(芦花古楼怪物!E369,怪物属性参数!Q:Q,0)),"")</f>
        <v/>
      </c>
      <c r="W369" s="58" t="str">
        <f t="shared" si="22"/>
        <v>于禁</v>
      </c>
    </row>
    <row r="370" spans="1:23" ht="16.5" x14ac:dyDescent="0.2">
      <c r="A370" s="58">
        <f t="shared" si="23"/>
        <v>20367</v>
      </c>
      <c r="B370" s="58">
        <v>3</v>
      </c>
      <c r="C370" s="58">
        <f>C364+1</f>
        <v>2</v>
      </c>
      <c r="D370" s="58" t="s">
        <v>39</v>
      </c>
      <c r="E370" s="58" t="str">
        <f>HLOOKUP(D370,芦花古楼!$G:$L,MATCH(B370&amp;C370,芦花古楼!$A:$A,0),FALSE)</f>
        <v>盖文</v>
      </c>
      <c r="F370" s="58">
        <f>INDEX(芦花古楼!D:D,MATCH(芦花古楼怪物!B370&amp;芦花古楼怪物!C370,芦花古楼!A:A,0))</f>
        <v>4</v>
      </c>
      <c r="G370" s="58">
        <f>INDEX(怪物基础属性模板!B:B,MATCH(芦花古楼怪物!$F370,怪物基础属性模板!$A:$A,0))*IFERROR(INDEX(怪物属性参数!R:R,MATCH(芦花古楼怪物!E370,怪物属性参数!Q:Q,0)),1)</f>
        <v>60</v>
      </c>
      <c r="H370" s="58">
        <f>INDEX(怪物基础属性模板!C:C,MATCH(芦花古楼怪物!$F370,怪物基础属性模板!$A:$A,0))*IFERROR(INDEX(怪物属性参数!R:R,MATCH(芦花古楼怪物!E370,怪物属性参数!R:R,0)),1)</f>
        <v>20</v>
      </c>
      <c r="I370" s="58">
        <f>INDEX(怪物基础属性模板!D:D,MATCH(芦花古楼怪物!$F370,怪物基础属性模板!$A:$A,0))*IFERROR(INDEX(怪物属性参数!R:R,MATCH(芦花古楼怪物!E370,怪物属性参数!S:S,0)),1)</f>
        <v>400</v>
      </c>
      <c r="J370" s="58">
        <v>0</v>
      </c>
      <c r="K370" s="58">
        <v>0</v>
      </c>
      <c r="L370" s="58">
        <v>0</v>
      </c>
      <c r="M370" s="58">
        <v>0</v>
      </c>
      <c r="N370" s="58">
        <v>300</v>
      </c>
      <c r="O370" s="58">
        <v>0</v>
      </c>
      <c r="P370" s="58">
        <v>0</v>
      </c>
      <c r="Q370" s="58" t="str">
        <f>IFERROR(INDEX(怪物属性参数!AD:AD,MATCH(芦花古楼怪物!E370,怪物属性参数!Q:Q,0)),"1303015")</f>
        <v>1301010#1302010</v>
      </c>
      <c r="R370" s="15"/>
      <c r="S370" s="58">
        <f t="shared" si="21"/>
        <v>20368</v>
      </c>
      <c r="T370" s="58">
        <f>IFERROR(INDEX(怪物属性参数!AA:AA,MATCH(芦花古楼怪物!E370,怪物属性参数!Q:Q,0)),"")</f>
        <v>0</v>
      </c>
      <c r="U370" s="58">
        <f>IFERROR(INDEX(怪物属性参数!AB:AB,MATCH(芦花古楼怪物!E370,怪物属性参数!Q:Q,0)),"999")</f>
        <v>999</v>
      </c>
      <c r="V370" s="58">
        <f>IFERROR(INDEX(怪物属性参数!AC:AC,MATCH(芦花古楼怪物!E370,怪物属性参数!Q:Q,0)),"")</f>
        <v>0</v>
      </c>
      <c r="W370" s="58" t="str">
        <f t="shared" si="22"/>
        <v>盖文</v>
      </c>
    </row>
    <row r="371" spans="1:23" ht="16.5" x14ac:dyDescent="0.2">
      <c r="A371" s="58">
        <f t="shared" si="23"/>
        <v>20368</v>
      </c>
      <c r="B371" s="58">
        <v>3</v>
      </c>
      <c r="C371" s="58">
        <f t="shared" ref="C371:C434" si="24">C365+1</f>
        <v>2</v>
      </c>
      <c r="D371" s="58" t="s">
        <v>36</v>
      </c>
      <c r="E371" s="58" t="str">
        <f>HLOOKUP(D371,芦花古楼!$G:$L,MATCH(B371&amp;C371,芦花古楼!$A:$A,0),FALSE)</f>
        <v>西方龙</v>
      </c>
      <c r="F371" s="58">
        <f>INDEX(芦花古楼!D:D,MATCH(芦花古楼怪物!B371&amp;芦花古楼怪物!C371,芦花古楼!A:A,0))</f>
        <v>4</v>
      </c>
      <c r="G371" s="58">
        <f>INDEX(怪物基础属性模板!B:B,MATCH(芦花古楼怪物!$F371,怪物基础属性模板!$A:$A,0))*IFERROR(INDEX(怪物属性参数!R:R,MATCH(芦花古楼怪物!E371,怪物属性参数!Q:Q,0)),1)</f>
        <v>60</v>
      </c>
      <c r="H371" s="58">
        <f>INDEX(怪物基础属性模板!C:C,MATCH(芦花古楼怪物!$F371,怪物基础属性模板!$A:$A,0))*IFERROR(INDEX(怪物属性参数!R:R,MATCH(芦花古楼怪物!E371,怪物属性参数!R:R,0)),1)</f>
        <v>20</v>
      </c>
      <c r="I371" s="58">
        <f>INDEX(怪物基础属性模板!D:D,MATCH(芦花古楼怪物!$F371,怪物基础属性模板!$A:$A,0))*IFERROR(INDEX(怪物属性参数!R:R,MATCH(芦花古楼怪物!E371,怪物属性参数!S:S,0)),1)</f>
        <v>400</v>
      </c>
      <c r="J371" s="58">
        <v>0</v>
      </c>
      <c r="K371" s="58">
        <v>0</v>
      </c>
      <c r="L371" s="58">
        <v>0</v>
      </c>
      <c r="M371" s="58">
        <v>0</v>
      </c>
      <c r="N371" s="58">
        <v>300</v>
      </c>
      <c r="O371" s="58">
        <v>0</v>
      </c>
      <c r="P371" s="58">
        <v>0</v>
      </c>
      <c r="Q371" s="58">
        <f>IFERROR(INDEX(怪物属性参数!AD:AD,MATCH(芦花古楼怪物!E371,怪物属性参数!Q:Q,0)),"1303015")</f>
        <v>1303016</v>
      </c>
      <c r="R371" s="15"/>
      <c r="S371" s="58" t="str">
        <f t="shared" si="21"/>
        <v>0</v>
      </c>
      <c r="T371" s="58">
        <f>IFERROR(INDEX(怪物属性参数!AA:AA,MATCH(芦花古楼怪物!E371,怪物属性参数!Q:Q,0)),"")</f>
        <v>4</v>
      </c>
      <c r="U371" s="58">
        <f>IFERROR(INDEX(怪物属性参数!AB:AB,MATCH(芦花古楼怪物!E371,怪物属性参数!Q:Q,0)),"999")</f>
        <v>999</v>
      </c>
      <c r="V371" s="58">
        <f>IFERROR(INDEX(怪物属性参数!AC:AC,MATCH(芦花古楼怪物!E371,怪物属性参数!Q:Q,0)),"")</f>
        <v>2</v>
      </c>
      <c r="W371" s="58" t="str">
        <f t="shared" si="22"/>
        <v>西方龙</v>
      </c>
    </row>
    <row r="372" spans="1:23" ht="16.5" x14ac:dyDescent="0.2">
      <c r="A372" s="58">
        <f t="shared" si="23"/>
        <v>20369</v>
      </c>
      <c r="B372" s="58">
        <v>3</v>
      </c>
      <c r="C372" s="58">
        <f t="shared" si="24"/>
        <v>2</v>
      </c>
      <c r="D372" s="58" t="s">
        <v>40</v>
      </c>
      <c r="E372" s="58" t="str">
        <f>HLOOKUP(D372,芦花古楼!$G:$L,MATCH(B372&amp;C372,芦花古楼!$A:$A,0),FALSE)</f>
        <v>刘羽禅</v>
      </c>
      <c r="F372" s="58">
        <f>INDEX(芦花古楼!D:D,MATCH(芦花古楼怪物!B372&amp;芦花古楼怪物!C372,芦花古楼!A:A,0))</f>
        <v>4</v>
      </c>
      <c r="G372" s="58">
        <f>INDEX(怪物基础属性模板!B:B,MATCH(芦花古楼怪物!$F372,怪物基础属性模板!$A:$A,0))*IFERROR(INDEX(怪物属性参数!R:R,MATCH(芦花古楼怪物!E372,怪物属性参数!Q:Q,0)),1)</f>
        <v>60</v>
      </c>
      <c r="H372" s="58">
        <f>INDEX(怪物基础属性模板!C:C,MATCH(芦花古楼怪物!$F372,怪物基础属性模板!$A:$A,0))*IFERROR(INDEX(怪物属性参数!R:R,MATCH(芦花古楼怪物!E372,怪物属性参数!R:R,0)),1)</f>
        <v>20</v>
      </c>
      <c r="I372" s="58">
        <f>INDEX(怪物基础属性模板!D:D,MATCH(芦花古楼怪物!$F372,怪物基础属性模板!$A:$A,0))*IFERROR(INDEX(怪物属性参数!R:R,MATCH(芦花古楼怪物!E372,怪物属性参数!S:S,0)),1)</f>
        <v>400</v>
      </c>
      <c r="J372" s="58">
        <v>0</v>
      </c>
      <c r="K372" s="58">
        <v>0</v>
      </c>
      <c r="L372" s="58">
        <v>0</v>
      </c>
      <c r="M372" s="58">
        <v>0</v>
      </c>
      <c r="N372" s="58">
        <v>300</v>
      </c>
      <c r="O372" s="58">
        <v>0</v>
      </c>
      <c r="P372" s="58">
        <v>0</v>
      </c>
      <c r="Q372" s="58" t="str">
        <f>IFERROR(INDEX(怪物属性参数!AD:AD,MATCH(芦花古楼怪物!E372,怪物属性参数!Q:Q,0)),"1303015")</f>
        <v>1301005#1302005</v>
      </c>
      <c r="R372" s="15"/>
      <c r="S372" s="58">
        <f t="shared" si="21"/>
        <v>20370</v>
      </c>
      <c r="T372" s="58">
        <f>IFERROR(INDEX(怪物属性参数!AA:AA,MATCH(芦花古楼怪物!E372,怪物属性参数!Q:Q,0)),"")</f>
        <v>0</v>
      </c>
      <c r="U372" s="58">
        <f>IFERROR(INDEX(怪物属性参数!AB:AB,MATCH(芦花古楼怪物!E372,怪物属性参数!Q:Q,0)),"999")</f>
        <v>999</v>
      </c>
      <c r="V372" s="58">
        <f>IFERROR(INDEX(怪物属性参数!AC:AC,MATCH(芦花古楼怪物!E372,怪物属性参数!Q:Q,0)),"")</f>
        <v>0</v>
      </c>
      <c r="W372" s="58" t="str">
        <f t="shared" si="22"/>
        <v>刘羽禅</v>
      </c>
    </row>
    <row r="373" spans="1:23" ht="16.5" x14ac:dyDescent="0.2">
      <c r="A373" s="58">
        <f t="shared" si="23"/>
        <v>20370</v>
      </c>
      <c r="B373" s="58">
        <v>3</v>
      </c>
      <c r="C373" s="58">
        <f t="shared" si="24"/>
        <v>2</v>
      </c>
      <c r="D373" s="58" t="s">
        <v>37</v>
      </c>
      <c r="E373" s="58" t="str">
        <f>HLOOKUP(D373,芦花古楼!$G:$L,MATCH(B373&amp;C373,芦花古楼!$A:$A,0),FALSE)</f>
        <v>张飞</v>
      </c>
      <c r="F373" s="58">
        <f>INDEX(芦花古楼!D:D,MATCH(芦花古楼怪物!B373&amp;芦花古楼怪物!C373,芦花古楼!A:A,0))</f>
        <v>4</v>
      </c>
      <c r="G373" s="58">
        <f>INDEX(怪物基础属性模板!B:B,MATCH(芦花古楼怪物!$F373,怪物基础属性模板!$A:$A,0))*IFERROR(INDEX(怪物属性参数!R:R,MATCH(芦花古楼怪物!E373,怪物属性参数!Q:Q,0)),1)</f>
        <v>60</v>
      </c>
      <c r="H373" s="58">
        <f>INDEX(怪物基础属性模板!C:C,MATCH(芦花古楼怪物!$F373,怪物基础属性模板!$A:$A,0))*IFERROR(INDEX(怪物属性参数!R:R,MATCH(芦花古楼怪物!E373,怪物属性参数!R:R,0)),1)</f>
        <v>20</v>
      </c>
      <c r="I373" s="58">
        <f>INDEX(怪物基础属性模板!D:D,MATCH(芦花古楼怪物!$F373,怪物基础属性模板!$A:$A,0))*IFERROR(INDEX(怪物属性参数!R:R,MATCH(芦花古楼怪物!E373,怪物属性参数!S:S,0)),1)</f>
        <v>400</v>
      </c>
      <c r="J373" s="58">
        <v>0</v>
      </c>
      <c r="K373" s="58">
        <v>0</v>
      </c>
      <c r="L373" s="58">
        <v>0</v>
      </c>
      <c r="M373" s="58">
        <v>0</v>
      </c>
      <c r="N373" s="58">
        <v>300</v>
      </c>
      <c r="O373" s="58">
        <v>0</v>
      </c>
      <c r="P373" s="58">
        <v>0</v>
      </c>
      <c r="Q373" s="58">
        <f>IFERROR(INDEX(怪物属性参数!AD:AD,MATCH(芦花古楼怪物!E373,怪物属性参数!Q:Q,0)),"1303015")</f>
        <v>1303011</v>
      </c>
      <c r="R373" s="15"/>
      <c r="S373" s="58" t="str">
        <f t="shared" si="21"/>
        <v>0</v>
      </c>
      <c r="T373" s="58">
        <f>IFERROR(INDEX(怪物属性参数!AA:AA,MATCH(芦花古楼怪物!E373,怪物属性参数!Q:Q,0)),"")</f>
        <v>4</v>
      </c>
      <c r="U373" s="58">
        <f>IFERROR(INDEX(怪物属性参数!AB:AB,MATCH(芦花古楼怪物!E373,怪物属性参数!Q:Q,0)),"999")</f>
        <v>999</v>
      </c>
      <c r="V373" s="58">
        <f>IFERROR(INDEX(怪物属性参数!AC:AC,MATCH(芦花古楼怪物!E373,怪物属性参数!Q:Q,0)),"")</f>
        <v>2</v>
      </c>
      <c r="W373" s="58" t="str">
        <f t="shared" si="22"/>
        <v>张飞</v>
      </c>
    </row>
    <row r="374" spans="1:23" ht="16.5" x14ac:dyDescent="0.2">
      <c r="A374" s="58">
        <f t="shared" si="23"/>
        <v>20371</v>
      </c>
      <c r="B374" s="58">
        <v>3</v>
      </c>
      <c r="C374" s="58">
        <f t="shared" si="24"/>
        <v>2</v>
      </c>
      <c r="D374" s="58" t="s">
        <v>41</v>
      </c>
      <c r="E374" s="58" t="str">
        <f>HLOOKUP(D374,芦花古楼!$G:$L,MATCH(B374&amp;C374,芦花古楼!$A:$A,0),FALSE)</f>
        <v>刘羽禅</v>
      </c>
      <c r="F374" s="58">
        <f>INDEX(芦花古楼!D:D,MATCH(芦花古楼怪物!B374&amp;芦花古楼怪物!C374,芦花古楼!A:A,0))</f>
        <v>4</v>
      </c>
      <c r="G374" s="58">
        <f>INDEX(怪物基础属性模板!B:B,MATCH(芦花古楼怪物!$F374,怪物基础属性模板!$A:$A,0))*IFERROR(INDEX(怪物属性参数!R:R,MATCH(芦花古楼怪物!E374,怪物属性参数!Q:Q,0)),1)</f>
        <v>60</v>
      </c>
      <c r="H374" s="58">
        <f>INDEX(怪物基础属性模板!C:C,MATCH(芦花古楼怪物!$F374,怪物基础属性模板!$A:$A,0))*IFERROR(INDEX(怪物属性参数!R:R,MATCH(芦花古楼怪物!E374,怪物属性参数!R:R,0)),1)</f>
        <v>20</v>
      </c>
      <c r="I374" s="58">
        <f>INDEX(怪物基础属性模板!D:D,MATCH(芦花古楼怪物!$F374,怪物基础属性模板!$A:$A,0))*IFERROR(INDEX(怪物属性参数!R:R,MATCH(芦花古楼怪物!E374,怪物属性参数!S:S,0)),1)</f>
        <v>400</v>
      </c>
      <c r="J374" s="58">
        <v>0</v>
      </c>
      <c r="K374" s="58">
        <v>0</v>
      </c>
      <c r="L374" s="58">
        <v>0</v>
      </c>
      <c r="M374" s="58">
        <v>0</v>
      </c>
      <c r="N374" s="58">
        <v>300</v>
      </c>
      <c r="O374" s="58">
        <v>0</v>
      </c>
      <c r="P374" s="58">
        <v>0</v>
      </c>
      <c r="Q374" s="58" t="str">
        <f>IFERROR(INDEX(怪物属性参数!AD:AD,MATCH(芦花古楼怪物!E374,怪物属性参数!Q:Q,0)),"1303015")</f>
        <v>1301005#1302005</v>
      </c>
      <c r="R374" s="15"/>
      <c r="S374" s="58">
        <f t="shared" si="21"/>
        <v>20372</v>
      </c>
      <c r="T374" s="58">
        <f>IFERROR(INDEX(怪物属性参数!AA:AA,MATCH(芦花古楼怪物!E374,怪物属性参数!Q:Q,0)),"")</f>
        <v>0</v>
      </c>
      <c r="U374" s="58">
        <f>IFERROR(INDEX(怪物属性参数!AB:AB,MATCH(芦花古楼怪物!E374,怪物属性参数!Q:Q,0)),"999")</f>
        <v>999</v>
      </c>
      <c r="V374" s="58">
        <f>IFERROR(INDEX(怪物属性参数!AC:AC,MATCH(芦花古楼怪物!E374,怪物属性参数!Q:Q,0)),"")</f>
        <v>0</v>
      </c>
      <c r="W374" s="58" t="str">
        <f t="shared" si="22"/>
        <v>刘羽禅</v>
      </c>
    </row>
    <row r="375" spans="1:23" ht="16.5" x14ac:dyDescent="0.2">
      <c r="A375" s="58">
        <f t="shared" si="23"/>
        <v>20372</v>
      </c>
      <c r="B375" s="58">
        <v>3</v>
      </c>
      <c r="C375" s="58">
        <f t="shared" si="24"/>
        <v>2</v>
      </c>
      <c r="D375" s="58" t="s">
        <v>38</v>
      </c>
      <c r="E375" s="58" t="str">
        <f>HLOOKUP(D375,芦花古楼!$G:$L,MATCH(B375&amp;C375,芦花古楼!$A:$A,0),FALSE)</f>
        <v>关羽</v>
      </c>
      <c r="F375" s="58">
        <f>INDEX(芦花古楼!D:D,MATCH(芦花古楼怪物!B375&amp;芦花古楼怪物!C375,芦花古楼!A:A,0))</f>
        <v>4</v>
      </c>
      <c r="G375" s="58">
        <f>INDEX(怪物基础属性模板!B:B,MATCH(芦花古楼怪物!$F375,怪物基础属性模板!$A:$A,0))*IFERROR(INDEX(怪物属性参数!R:R,MATCH(芦花古楼怪物!E375,怪物属性参数!Q:Q,0)),1)</f>
        <v>60</v>
      </c>
      <c r="H375" s="58">
        <f>INDEX(怪物基础属性模板!C:C,MATCH(芦花古楼怪物!$F375,怪物基础属性模板!$A:$A,0))*IFERROR(INDEX(怪物属性参数!R:R,MATCH(芦花古楼怪物!E375,怪物属性参数!R:R,0)),1)</f>
        <v>20</v>
      </c>
      <c r="I375" s="58">
        <f>INDEX(怪物基础属性模板!D:D,MATCH(芦花古楼怪物!$F375,怪物基础属性模板!$A:$A,0))*IFERROR(INDEX(怪物属性参数!R:R,MATCH(芦花古楼怪物!E375,怪物属性参数!S:S,0)),1)</f>
        <v>400</v>
      </c>
      <c r="J375" s="58">
        <v>0</v>
      </c>
      <c r="K375" s="58">
        <v>0</v>
      </c>
      <c r="L375" s="58">
        <v>0</v>
      </c>
      <c r="M375" s="58">
        <v>0</v>
      </c>
      <c r="N375" s="58">
        <v>300</v>
      </c>
      <c r="O375" s="58">
        <v>0</v>
      </c>
      <c r="P375" s="58">
        <v>0</v>
      </c>
      <c r="Q375" s="58">
        <f>IFERROR(INDEX(怪物属性参数!AD:AD,MATCH(芦花古楼怪物!E375,怪物属性参数!Q:Q,0)),"1303015")</f>
        <v>1303001</v>
      </c>
      <c r="R375" s="15"/>
      <c r="S375" s="58" t="str">
        <f t="shared" si="21"/>
        <v>0</v>
      </c>
      <c r="T375" s="58">
        <f>IFERROR(INDEX(怪物属性参数!AA:AA,MATCH(芦花古楼怪物!E375,怪物属性参数!Q:Q,0)),"")</f>
        <v>6</v>
      </c>
      <c r="U375" s="58">
        <f>IFERROR(INDEX(怪物属性参数!AB:AB,MATCH(芦花古楼怪物!E375,怪物属性参数!Q:Q,0)),"999")</f>
        <v>999</v>
      </c>
      <c r="V375" s="58">
        <f>IFERROR(INDEX(怪物属性参数!AC:AC,MATCH(芦花古楼怪物!E375,怪物属性参数!Q:Q,0)),"")</f>
        <v>1</v>
      </c>
      <c r="W375" s="58" t="str">
        <f t="shared" si="22"/>
        <v>关羽</v>
      </c>
    </row>
    <row r="376" spans="1:23" ht="16.5" x14ac:dyDescent="0.2">
      <c r="A376" s="58">
        <f t="shared" si="23"/>
        <v>20373</v>
      </c>
      <c r="B376" s="58">
        <v>3</v>
      </c>
      <c r="C376" s="58">
        <f t="shared" si="24"/>
        <v>3</v>
      </c>
      <c r="D376" s="58" t="s">
        <v>39</v>
      </c>
      <c r="E376" s="58" t="str">
        <f>HLOOKUP(D376,芦花古楼!$G:$L,MATCH(B376&amp;C376,芦花古楼!$A:$A,0),FALSE)</f>
        <v>战斗夏玲</v>
      </c>
      <c r="F376" s="58">
        <f>INDEX(芦花古楼!D:D,MATCH(芦花古楼怪物!B376&amp;芦花古楼怪物!C376,芦花古楼!A:A,0))</f>
        <v>5</v>
      </c>
      <c r="G376" s="58">
        <f>INDEX(怪物基础属性模板!B:B,MATCH(芦花古楼怪物!$F376,怪物基础属性模板!$A:$A,0))*IFERROR(INDEX(怪物属性参数!R:R,MATCH(芦花古楼怪物!E376,怪物属性参数!Q:Q,0)),1)</f>
        <v>70</v>
      </c>
      <c r="H376" s="58">
        <f>INDEX(怪物基础属性模板!C:C,MATCH(芦花古楼怪物!$F376,怪物基础属性模板!$A:$A,0))*IFERROR(INDEX(怪物属性参数!R:R,MATCH(芦花古楼怪物!E376,怪物属性参数!R:R,0)),1)</f>
        <v>25</v>
      </c>
      <c r="I376" s="58">
        <f>INDEX(怪物基础属性模板!D:D,MATCH(芦花古楼怪物!$F376,怪物基础属性模板!$A:$A,0))*IFERROR(INDEX(怪物属性参数!R:R,MATCH(芦花古楼怪物!E376,怪物属性参数!S:S,0)),1)</f>
        <v>450</v>
      </c>
      <c r="J376" s="58">
        <v>0</v>
      </c>
      <c r="K376" s="58">
        <v>0</v>
      </c>
      <c r="L376" s="58">
        <v>0</v>
      </c>
      <c r="M376" s="58">
        <v>0</v>
      </c>
      <c r="N376" s="58">
        <v>300</v>
      </c>
      <c r="O376" s="58">
        <v>0</v>
      </c>
      <c r="P376" s="58">
        <v>0</v>
      </c>
      <c r="Q376" s="58" t="str">
        <f>IFERROR(INDEX(怪物属性参数!AD:AD,MATCH(芦花古楼怪物!E376,怪物属性参数!Q:Q,0)),"1303015")</f>
        <v>1301003#1302003</v>
      </c>
      <c r="R376" s="15"/>
      <c r="S376" s="58">
        <f t="shared" si="21"/>
        <v>20374</v>
      </c>
      <c r="T376" s="58">
        <f>IFERROR(INDEX(怪物属性参数!AA:AA,MATCH(芦花古楼怪物!E376,怪物属性参数!Q:Q,0)),"")</f>
        <v>0</v>
      </c>
      <c r="U376" s="58">
        <f>IFERROR(INDEX(怪物属性参数!AB:AB,MATCH(芦花古楼怪物!E376,怪物属性参数!Q:Q,0)),"999")</f>
        <v>999</v>
      </c>
      <c r="V376" s="58">
        <f>IFERROR(INDEX(怪物属性参数!AC:AC,MATCH(芦花古楼怪物!E376,怪物属性参数!Q:Q,0)),"")</f>
        <v>0</v>
      </c>
      <c r="W376" s="58" t="str">
        <f t="shared" si="22"/>
        <v>战斗夏玲</v>
      </c>
    </row>
    <row r="377" spans="1:23" ht="16.5" x14ac:dyDescent="0.2">
      <c r="A377" s="58">
        <f t="shared" si="23"/>
        <v>20374</v>
      </c>
      <c r="B377" s="58">
        <v>3</v>
      </c>
      <c r="C377" s="58">
        <f t="shared" si="24"/>
        <v>3</v>
      </c>
      <c r="D377" s="58" t="s">
        <v>36</v>
      </c>
      <c r="E377" s="58" t="str">
        <f>HLOOKUP(D377,芦花古楼!$G:$L,MATCH(B377&amp;C377,芦花古楼!$A:$A,0),FALSE)</f>
        <v>李轩辕</v>
      </c>
      <c r="F377" s="58">
        <f>INDEX(芦花古楼!D:D,MATCH(芦花古楼怪物!B377&amp;芦花古楼怪物!C377,芦花古楼!A:A,0))</f>
        <v>5</v>
      </c>
      <c r="G377" s="58">
        <f>INDEX(怪物基础属性模板!B:B,MATCH(芦花古楼怪物!$F377,怪物基础属性模板!$A:$A,0))*IFERROR(INDEX(怪物属性参数!R:R,MATCH(芦花古楼怪物!E377,怪物属性参数!Q:Q,0)),1)</f>
        <v>70</v>
      </c>
      <c r="H377" s="58">
        <f>INDEX(怪物基础属性模板!C:C,MATCH(芦花古楼怪物!$F377,怪物基础属性模板!$A:$A,0))*IFERROR(INDEX(怪物属性参数!R:R,MATCH(芦花古楼怪物!E377,怪物属性参数!R:R,0)),1)</f>
        <v>25</v>
      </c>
      <c r="I377" s="58">
        <f>INDEX(怪物基础属性模板!D:D,MATCH(芦花古楼怪物!$F377,怪物基础属性模板!$A:$A,0))*IFERROR(INDEX(怪物属性参数!R:R,MATCH(芦花古楼怪物!E377,怪物属性参数!S:S,0)),1)</f>
        <v>450</v>
      </c>
      <c r="J377" s="58">
        <v>0</v>
      </c>
      <c r="K377" s="58">
        <v>0</v>
      </c>
      <c r="L377" s="58">
        <v>0</v>
      </c>
      <c r="M377" s="58">
        <v>0</v>
      </c>
      <c r="N377" s="58">
        <v>300</v>
      </c>
      <c r="O377" s="58">
        <v>0</v>
      </c>
      <c r="P377" s="58">
        <v>0</v>
      </c>
      <c r="Q377" s="58">
        <f>IFERROR(INDEX(怪物属性参数!AD:AD,MATCH(芦花古楼怪物!E377,怪物属性参数!Q:Q,0)),"1303015")</f>
        <v>1303005</v>
      </c>
      <c r="R377" s="15"/>
      <c r="S377" s="58" t="str">
        <f t="shared" si="21"/>
        <v>0</v>
      </c>
      <c r="T377" s="58">
        <f>IFERROR(INDEX(怪物属性参数!AA:AA,MATCH(芦花古楼怪物!E377,怪物属性参数!Q:Q,0)),"")</f>
        <v>2</v>
      </c>
      <c r="U377" s="58">
        <f>IFERROR(INDEX(怪物属性参数!AB:AB,MATCH(芦花古楼怪物!E377,怪物属性参数!Q:Q,0)),"999")</f>
        <v>999</v>
      </c>
      <c r="V377" s="58">
        <f>IFERROR(INDEX(怪物属性参数!AC:AC,MATCH(芦花古楼怪物!E377,怪物属性参数!Q:Q,0)),"")</f>
        <v>3</v>
      </c>
      <c r="W377" s="58" t="str">
        <f t="shared" si="22"/>
        <v>李轩辕</v>
      </c>
    </row>
    <row r="378" spans="1:23" ht="16.5" x14ac:dyDescent="0.2">
      <c r="A378" s="58">
        <f t="shared" si="23"/>
        <v>20375</v>
      </c>
      <c r="B378" s="58">
        <v>3</v>
      </c>
      <c r="C378" s="58">
        <f t="shared" si="24"/>
        <v>3</v>
      </c>
      <c r="D378" s="58" t="s">
        <v>40</v>
      </c>
      <c r="E378" s="58" t="str">
        <f>HLOOKUP(D378,芦花古楼!$G:$L,MATCH(B378&amp;C378,芦花古楼!$A:$A,0),FALSE)</f>
        <v>常服曹焱兵</v>
      </c>
      <c r="F378" s="58">
        <f>INDEX(芦花古楼!D:D,MATCH(芦花古楼怪物!B378&amp;芦花古楼怪物!C378,芦花古楼!A:A,0))</f>
        <v>5</v>
      </c>
      <c r="G378" s="58">
        <f>INDEX(怪物基础属性模板!B:B,MATCH(芦花古楼怪物!$F378,怪物基础属性模板!$A:$A,0))*IFERROR(INDEX(怪物属性参数!R:R,MATCH(芦花古楼怪物!E378,怪物属性参数!Q:Q,0)),1)</f>
        <v>70</v>
      </c>
      <c r="H378" s="58">
        <f>INDEX(怪物基础属性模板!C:C,MATCH(芦花古楼怪物!$F378,怪物基础属性模板!$A:$A,0))*IFERROR(INDEX(怪物属性参数!R:R,MATCH(芦花古楼怪物!E378,怪物属性参数!R:R,0)),1)</f>
        <v>25</v>
      </c>
      <c r="I378" s="58">
        <f>INDEX(怪物基础属性模板!D:D,MATCH(芦花古楼怪物!$F378,怪物基础属性模板!$A:$A,0))*IFERROR(INDEX(怪物属性参数!R:R,MATCH(芦花古楼怪物!E378,怪物属性参数!S:S,0)),1)</f>
        <v>450</v>
      </c>
      <c r="J378" s="58">
        <v>0</v>
      </c>
      <c r="K378" s="58">
        <v>0</v>
      </c>
      <c r="L378" s="58">
        <v>0</v>
      </c>
      <c r="M378" s="58">
        <v>0</v>
      </c>
      <c r="N378" s="58">
        <v>300</v>
      </c>
      <c r="O378" s="58">
        <v>0</v>
      </c>
      <c r="P378" s="58">
        <v>0</v>
      </c>
      <c r="Q378" s="58" t="str">
        <f>IFERROR(INDEX(怪物属性参数!AD:AD,MATCH(芦花古楼怪物!E378,怪物属性参数!Q:Q,0)),"1303015")</f>
        <v>1301001#1302001</v>
      </c>
      <c r="R378" s="15"/>
      <c r="S378" s="58">
        <f t="shared" si="21"/>
        <v>20376</v>
      </c>
      <c r="T378" s="58">
        <f>IFERROR(INDEX(怪物属性参数!AA:AA,MATCH(芦花古楼怪物!E378,怪物属性参数!Q:Q,0)),"")</f>
        <v>0</v>
      </c>
      <c r="U378" s="58">
        <f>IFERROR(INDEX(怪物属性参数!AB:AB,MATCH(芦花古楼怪物!E378,怪物属性参数!Q:Q,0)),"999")</f>
        <v>999</v>
      </c>
      <c r="V378" s="58">
        <f>IFERROR(INDEX(怪物属性参数!AC:AC,MATCH(芦花古楼怪物!E378,怪物属性参数!Q:Q,0)),"")</f>
        <v>0</v>
      </c>
      <c r="W378" s="58" t="str">
        <f t="shared" si="22"/>
        <v>常服曹焱兵</v>
      </c>
    </row>
    <row r="379" spans="1:23" ht="16.5" x14ac:dyDescent="0.2">
      <c r="A379" s="58">
        <f t="shared" si="23"/>
        <v>20376</v>
      </c>
      <c r="B379" s="58">
        <v>3</v>
      </c>
      <c r="C379" s="58">
        <f t="shared" si="24"/>
        <v>3</v>
      </c>
      <c r="D379" s="58" t="s">
        <v>37</v>
      </c>
      <c r="E379" s="58" t="str">
        <f>HLOOKUP(D379,芦花古楼!$G:$L,MATCH(B379&amp;C379,芦花古楼!$A:$A,0),FALSE)</f>
        <v>于禁</v>
      </c>
      <c r="F379" s="58">
        <f>INDEX(芦花古楼!D:D,MATCH(芦花古楼怪物!B379&amp;芦花古楼怪物!C379,芦花古楼!A:A,0))</f>
        <v>5</v>
      </c>
      <c r="G379" s="58">
        <f>INDEX(怪物基础属性模板!B:B,MATCH(芦花古楼怪物!$F379,怪物基础属性模板!$A:$A,0))*IFERROR(INDEX(怪物属性参数!R:R,MATCH(芦花古楼怪物!E379,怪物属性参数!Q:Q,0)),1)</f>
        <v>70</v>
      </c>
      <c r="H379" s="58">
        <f>INDEX(怪物基础属性模板!C:C,MATCH(芦花古楼怪物!$F379,怪物基础属性模板!$A:$A,0))*IFERROR(INDEX(怪物属性参数!R:R,MATCH(芦花古楼怪物!E379,怪物属性参数!R:R,0)),1)</f>
        <v>25</v>
      </c>
      <c r="I379" s="58">
        <f>INDEX(怪物基础属性模板!D:D,MATCH(芦花古楼怪物!$F379,怪物基础属性模板!$A:$A,0))*IFERROR(INDEX(怪物属性参数!R:R,MATCH(芦花古楼怪物!E379,怪物属性参数!S:S,0)),1)</f>
        <v>450</v>
      </c>
      <c r="J379" s="58">
        <v>0</v>
      </c>
      <c r="K379" s="58">
        <v>0</v>
      </c>
      <c r="L379" s="58">
        <v>0</v>
      </c>
      <c r="M379" s="58">
        <v>0</v>
      </c>
      <c r="N379" s="58">
        <v>300</v>
      </c>
      <c r="O379" s="58">
        <v>0</v>
      </c>
      <c r="P379" s="58">
        <v>0</v>
      </c>
      <c r="Q379" s="58">
        <f>IFERROR(INDEX(怪物属性参数!AD:AD,MATCH(芦花古楼怪物!E379,怪物属性参数!Q:Q,0)),"1303015")</f>
        <v>1303015</v>
      </c>
      <c r="R379" s="15"/>
      <c r="S379" s="58" t="str">
        <f t="shared" si="21"/>
        <v>0</v>
      </c>
      <c r="T379" s="58">
        <f>IFERROR(INDEX(怪物属性参数!AA:AA,MATCH(芦花古楼怪物!E379,怪物属性参数!Q:Q,0)),"")</f>
        <v>4</v>
      </c>
      <c r="U379" s="58">
        <f>IFERROR(INDEX(怪物属性参数!AB:AB,MATCH(芦花古楼怪物!E379,怪物属性参数!Q:Q,0)),"999")</f>
        <v>999</v>
      </c>
      <c r="V379" s="58">
        <f>IFERROR(INDEX(怪物属性参数!AC:AC,MATCH(芦花古楼怪物!E379,怪物属性参数!Q:Q,0)),"")</f>
        <v>2</v>
      </c>
      <c r="W379" s="58" t="str">
        <f t="shared" si="22"/>
        <v>于禁</v>
      </c>
    </row>
    <row r="380" spans="1:23" ht="16.5" x14ac:dyDescent="0.2">
      <c r="A380" s="58">
        <f t="shared" si="23"/>
        <v>20377</v>
      </c>
      <c r="B380" s="58">
        <v>3</v>
      </c>
      <c r="C380" s="58">
        <f t="shared" si="24"/>
        <v>3</v>
      </c>
      <c r="D380" s="58" t="s">
        <v>41</v>
      </c>
      <c r="E380" s="58" t="str">
        <f>HLOOKUP(D380,芦花古楼!$G:$L,MATCH(B380&amp;C380,芦花古楼!$A:$A,0),FALSE)</f>
        <v>曹玄亮</v>
      </c>
      <c r="F380" s="58">
        <f>INDEX(芦花古楼!D:D,MATCH(芦花古楼怪物!B380&amp;芦花古楼怪物!C380,芦花古楼!A:A,0))</f>
        <v>5</v>
      </c>
      <c r="G380" s="58">
        <f>INDEX(怪物基础属性模板!B:B,MATCH(芦花古楼怪物!$F380,怪物基础属性模板!$A:$A,0))*IFERROR(INDEX(怪物属性参数!R:R,MATCH(芦花古楼怪物!E380,怪物属性参数!Q:Q,0)),1)</f>
        <v>70</v>
      </c>
      <c r="H380" s="58">
        <f>INDEX(怪物基础属性模板!C:C,MATCH(芦花古楼怪物!$F380,怪物基础属性模板!$A:$A,0))*IFERROR(INDEX(怪物属性参数!R:R,MATCH(芦花古楼怪物!E380,怪物属性参数!R:R,0)),1)</f>
        <v>25</v>
      </c>
      <c r="I380" s="58">
        <f>INDEX(怪物基础属性模板!D:D,MATCH(芦花古楼怪物!$F380,怪物基础属性模板!$A:$A,0))*IFERROR(INDEX(怪物属性参数!R:R,MATCH(芦花古楼怪物!E380,怪物属性参数!S:S,0)),1)</f>
        <v>450</v>
      </c>
      <c r="J380" s="58">
        <v>0</v>
      </c>
      <c r="K380" s="58">
        <v>0</v>
      </c>
      <c r="L380" s="58">
        <v>0</v>
      </c>
      <c r="M380" s="58">
        <v>0</v>
      </c>
      <c r="N380" s="58">
        <v>300</v>
      </c>
      <c r="O380" s="58">
        <v>0</v>
      </c>
      <c r="P380" s="58">
        <v>0</v>
      </c>
      <c r="Q380" s="58" t="str">
        <f>IFERROR(INDEX(怪物属性参数!AD:AD,MATCH(芦花古楼怪物!E380,怪物属性参数!Q:Q,0)),"1303015")</f>
        <v>1301002#1302002</v>
      </c>
      <c r="R380" s="15"/>
      <c r="S380" s="58">
        <f t="shared" si="21"/>
        <v>20378</v>
      </c>
      <c r="T380" s="58">
        <f>IFERROR(INDEX(怪物属性参数!AA:AA,MATCH(芦花古楼怪物!E380,怪物属性参数!Q:Q,0)),"")</f>
        <v>0</v>
      </c>
      <c r="U380" s="58">
        <f>IFERROR(INDEX(怪物属性参数!AB:AB,MATCH(芦花古楼怪物!E380,怪物属性参数!Q:Q,0)),"999")</f>
        <v>999</v>
      </c>
      <c r="V380" s="58">
        <f>IFERROR(INDEX(怪物属性参数!AC:AC,MATCH(芦花古楼怪物!E380,怪物属性参数!Q:Q,0)),"")</f>
        <v>0</v>
      </c>
      <c r="W380" s="58" t="str">
        <f t="shared" si="22"/>
        <v>曹玄亮</v>
      </c>
    </row>
    <row r="381" spans="1:23" ht="16.5" x14ac:dyDescent="0.2">
      <c r="A381" s="58">
        <f t="shared" si="23"/>
        <v>20378</v>
      </c>
      <c r="B381" s="58">
        <v>3</v>
      </c>
      <c r="C381" s="58">
        <f t="shared" si="24"/>
        <v>3</v>
      </c>
      <c r="D381" s="58" t="s">
        <v>38</v>
      </c>
      <c r="E381" s="58" t="str">
        <f>HLOOKUP(D381,芦花古楼!$G:$L,MATCH(B381&amp;C381,芦花古楼!$A:$A,0),FALSE)</f>
        <v>唐流雨</v>
      </c>
      <c r="F381" s="58">
        <f>INDEX(芦花古楼!D:D,MATCH(芦花古楼怪物!B381&amp;芦花古楼怪物!C381,芦花古楼!A:A,0))</f>
        <v>5</v>
      </c>
      <c r="G381" s="58">
        <f>INDEX(怪物基础属性模板!B:B,MATCH(芦花古楼怪物!$F381,怪物基础属性模板!$A:$A,0))*IFERROR(INDEX(怪物属性参数!R:R,MATCH(芦花古楼怪物!E381,怪物属性参数!Q:Q,0)),1)</f>
        <v>70</v>
      </c>
      <c r="H381" s="58">
        <f>INDEX(怪物基础属性模板!C:C,MATCH(芦花古楼怪物!$F381,怪物基础属性模板!$A:$A,0))*IFERROR(INDEX(怪物属性参数!R:R,MATCH(芦花古楼怪物!E381,怪物属性参数!R:R,0)),1)</f>
        <v>25</v>
      </c>
      <c r="I381" s="58">
        <f>INDEX(怪物基础属性模板!D:D,MATCH(芦花古楼怪物!$F381,怪物基础属性模板!$A:$A,0))*IFERROR(INDEX(怪物属性参数!R:R,MATCH(芦花古楼怪物!E381,怪物属性参数!S:S,0)),1)</f>
        <v>450</v>
      </c>
      <c r="J381" s="58">
        <v>0</v>
      </c>
      <c r="K381" s="58">
        <v>0</v>
      </c>
      <c r="L381" s="58">
        <v>0</v>
      </c>
      <c r="M381" s="58">
        <v>0</v>
      </c>
      <c r="N381" s="58">
        <v>300</v>
      </c>
      <c r="O381" s="58">
        <v>0</v>
      </c>
      <c r="P381" s="58">
        <v>0</v>
      </c>
      <c r="Q381" s="58">
        <f>IFERROR(INDEX(怪物属性参数!AD:AD,MATCH(芦花古楼怪物!E381,怪物属性参数!Q:Q,0)),"1303015")</f>
        <v>1303004</v>
      </c>
      <c r="R381" s="15"/>
      <c r="S381" s="58" t="str">
        <f t="shared" si="21"/>
        <v>0</v>
      </c>
      <c r="T381" s="58">
        <f>IFERROR(INDEX(怪物属性参数!AA:AA,MATCH(芦花古楼怪物!E381,怪物属性参数!Q:Q,0)),"")</f>
        <v>4</v>
      </c>
      <c r="U381" s="58">
        <f>IFERROR(INDEX(怪物属性参数!AB:AB,MATCH(芦花古楼怪物!E381,怪物属性参数!Q:Q,0)),"999")</f>
        <v>999</v>
      </c>
      <c r="V381" s="58">
        <f>IFERROR(INDEX(怪物属性参数!AC:AC,MATCH(芦花古楼怪物!E381,怪物属性参数!Q:Q,0)),"")</f>
        <v>1</v>
      </c>
      <c r="W381" s="58" t="str">
        <f t="shared" si="22"/>
        <v>唐流雨</v>
      </c>
    </row>
    <row r="382" spans="1:23" ht="16.5" x14ac:dyDescent="0.2">
      <c r="A382" s="58">
        <f t="shared" si="23"/>
        <v>20379</v>
      </c>
      <c r="B382" s="58">
        <v>3</v>
      </c>
      <c r="C382" s="58">
        <f t="shared" si="24"/>
        <v>4</v>
      </c>
      <c r="D382" s="58" t="s">
        <v>39</v>
      </c>
      <c r="E382" s="58" t="str">
        <f>HLOOKUP(D382,芦花古楼!$G:$L,MATCH(B382&amp;C382,芦花古楼!$A:$A,0),FALSE)</f>
        <v>常服曹焱兵</v>
      </c>
      <c r="F382" s="58">
        <f>INDEX(芦花古楼!D:D,MATCH(芦花古楼怪物!B382&amp;芦花古楼怪物!C382,芦花古楼!A:A,0))</f>
        <v>7</v>
      </c>
      <c r="G382" s="58">
        <f>INDEX(怪物基础属性模板!B:B,MATCH(芦花古楼怪物!$F382,怪物基础属性模板!$A:$A,0))*IFERROR(INDEX(怪物属性参数!R:R,MATCH(芦花古楼怪物!E382,怪物属性参数!Q:Q,0)),1)</f>
        <v>90</v>
      </c>
      <c r="H382" s="58">
        <f>INDEX(怪物基础属性模板!C:C,MATCH(芦花古楼怪物!$F382,怪物基础属性模板!$A:$A,0))*IFERROR(INDEX(怪物属性参数!R:R,MATCH(芦花古楼怪物!E382,怪物属性参数!R:R,0)),1)</f>
        <v>35</v>
      </c>
      <c r="I382" s="58">
        <f>INDEX(怪物基础属性模板!D:D,MATCH(芦花古楼怪物!$F382,怪物基础属性模板!$A:$A,0))*IFERROR(INDEX(怪物属性参数!R:R,MATCH(芦花古楼怪物!E382,怪物属性参数!S:S,0)),1)</f>
        <v>550</v>
      </c>
      <c r="J382" s="58">
        <v>0</v>
      </c>
      <c r="K382" s="58">
        <v>0</v>
      </c>
      <c r="L382" s="58">
        <v>0</v>
      </c>
      <c r="M382" s="58">
        <v>0</v>
      </c>
      <c r="N382" s="58">
        <v>300</v>
      </c>
      <c r="O382" s="58">
        <v>0</v>
      </c>
      <c r="P382" s="58">
        <v>0</v>
      </c>
      <c r="Q382" s="58" t="str">
        <f>IFERROR(INDEX(怪物属性参数!AD:AD,MATCH(芦花古楼怪物!E382,怪物属性参数!Q:Q,0)),"1303015")</f>
        <v>1301001#1302001</v>
      </c>
      <c r="R382" s="15"/>
      <c r="S382" s="58">
        <f t="shared" si="21"/>
        <v>20380</v>
      </c>
      <c r="T382" s="58">
        <f>IFERROR(INDEX(怪物属性参数!AA:AA,MATCH(芦花古楼怪物!E382,怪物属性参数!Q:Q,0)),"")</f>
        <v>0</v>
      </c>
      <c r="U382" s="58">
        <f>IFERROR(INDEX(怪物属性参数!AB:AB,MATCH(芦花古楼怪物!E382,怪物属性参数!Q:Q,0)),"999")</f>
        <v>999</v>
      </c>
      <c r="V382" s="58">
        <f>IFERROR(INDEX(怪物属性参数!AC:AC,MATCH(芦花古楼怪物!E382,怪物属性参数!Q:Q,0)),"")</f>
        <v>0</v>
      </c>
      <c r="W382" s="58" t="str">
        <f t="shared" si="22"/>
        <v>常服曹焱兵</v>
      </c>
    </row>
    <row r="383" spans="1:23" ht="16.5" x14ac:dyDescent="0.2">
      <c r="A383" s="58">
        <f t="shared" si="23"/>
        <v>20380</v>
      </c>
      <c r="B383" s="58">
        <v>3</v>
      </c>
      <c r="C383" s="58">
        <f t="shared" si="24"/>
        <v>4</v>
      </c>
      <c r="D383" s="58" t="s">
        <v>36</v>
      </c>
      <c r="E383" s="58" t="str">
        <f>HLOOKUP(D383,芦花古楼!$G:$L,MATCH(B383&amp;C383,芦花古楼!$A:$A,0),FALSE)</f>
        <v>张郃</v>
      </c>
      <c r="F383" s="58">
        <f>INDEX(芦花古楼!D:D,MATCH(芦花古楼怪物!B383&amp;芦花古楼怪物!C383,芦花古楼!A:A,0))</f>
        <v>7</v>
      </c>
      <c r="G383" s="58">
        <f>INDEX(怪物基础属性模板!B:B,MATCH(芦花古楼怪物!$F383,怪物基础属性模板!$A:$A,0))*IFERROR(INDEX(怪物属性参数!R:R,MATCH(芦花古楼怪物!E383,怪物属性参数!Q:Q,0)),1)</f>
        <v>90</v>
      </c>
      <c r="H383" s="58">
        <f>INDEX(怪物基础属性模板!C:C,MATCH(芦花古楼怪物!$F383,怪物基础属性模板!$A:$A,0))*IFERROR(INDEX(怪物属性参数!R:R,MATCH(芦花古楼怪物!E383,怪物属性参数!R:R,0)),1)</f>
        <v>35</v>
      </c>
      <c r="I383" s="58">
        <f>INDEX(怪物基础属性模板!D:D,MATCH(芦花古楼怪物!$F383,怪物基础属性模板!$A:$A,0))*IFERROR(INDEX(怪物属性参数!R:R,MATCH(芦花古楼怪物!E383,怪物属性参数!S:S,0)),1)</f>
        <v>550</v>
      </c>
      <c r="J383" s="58">
        <v>0</v>
      </c>
      <c r="K383" s="58">
        <v>0</v>
      </c>
      <c r="L383" s="58">
        <v>0</v>
      </c>
      <c r="M383" s="58">
        <v>0</v>
      </c>
      <c r="N383" s="58">
        <v>300</v>
      </c>
      <c r="O383" s="58">
        <v>0</v>
      </c>
      <c r="P383" s="58">
        <v>0</v>
      </c>
      <c r="Q383" s="58">
        <f>IFERROR(INDEX(怪物属性参数!AD:AD,MATCH(芦花古楼怪物!E383,怪物属性参数!Q:Q,0)),"1303015")</f>
        <v>1303010</v>
      </c>
      <c r="R383" s="15"/>
      <c r="S383" s="58" t="str">
        <f t="shared" si="21"/>
        <v>0</v>
      </c>
      <c r="T383" s="58">
        <f>IFERROR(INDEX(怪物属性参数!AA:AA,MATCH(芦花古楼怪物!E383,怪物属性参数!Q:Q,0)),"")</f>
        <v>6</v>
      </c>
      <c r="U383" s="58">
        <f>IFERROR(INDEX(怪物属性参数!AB:AB,MATCH(芦花古楼怪物!E383,怪物属性参数!Q:Q,0)),"999")</f>
        <v>999</v>
      </c>
      <c r="V383" s="58">
        <f>IFERROR(INDEX(怪物属性参数!AC:AC,MATCH(芦花古楼怪物!E383,怪物属性参数!Q:Q,0)),"")</f>
        <v>3</v>
      </c>
      <c r="W383" s="58" t="str">
        <f t="shared" si="22"/>
        <v>张郃</v>
      </c>
    </row>
    <row r="384" spans="1:23" ht="16.5" x14ac:dyDescent="0.2">
      <c r="A384" s="58">
        <f t="shared" si="23"/>
        <v>20381</v>
      </c>
      <c r="B384" s="58">
        <v>3</v>
      </c>
      <c r="C384" s="58">
        <f t="shared" si="24"/>
        <v>4</v>
      </c>
      <c r="D384" s="58" t="s">
        <v>40</v>
      </c>
      <c r="E384" s="58" t="str">
        <f>HLOOKUP(D384,芦花古楼!$G:$L,MATCH(B384&amp;C384,芦花古楼!$A:$A,0),FALSE)</f>
        <v>战斗曹焱兵</v>
      </c>
      <c r="F384" s="58">
        <f>INDEX(芦花古楼!D:D,MATCH(芦花古楼怪物!B384&amp;芦花古楼怪物!C384,芦花古楼!A:A,0))</f>
        <v>7</v>
      </c>
      <c r="G384" s="58">
        <f>INDEX(怪物基础属性模板!B:B,MATCH(芦花古楼怪物!$F384,怪物基础属性模板!$A:$A,0))*IFERROR(INDEX(怪物属性参数!R:R,MATCH(芦花古楼怪物!E384,怪物属性参数!Q:Q,0)),1)</f>
        <v>90</v>
      </c>
      <c r="H384" s="58">
        <f>INDEX(怪物基础属性模板!C:C,MATCH(芦花古楼怪物!$F384,怪物基础属性模板!$A:$A,0))*IFERROR(INDEX(怪物属性参数!R:R,MATCH(芦花古楼怪物!E384,怪物属性参数!R:R,0)),1)</f>
        <v>35</v>
      </c>
      <c r="I384" s="58">
        <f>INDEX(怪物基础属性模板!D:D,MATCH(芦花古楼怪物!$F384,怪物基础属性模板!$A:$A,0))*IFERROR(INDEX(怪物属性参数!R:R,MATCH(芦花古楼怪物!E384,怪物属性参数!S:S,0)),1)</f>
        <v>550</v>
      </c>
      <c r="J384" s="58">
        <v>0</v>
      </c>
      <c r="K384" s="58">
        <v>0</v>
      </c>
      <c r="L384" s="58">
        <v>0</v>
      </c>
      <c r="M384" s="58">
        <v>0</v>
      </c>
      <c r="N384" s="58">
        <v>300</v>
      </c>
      <c r="O384" s="58">
        <v>0</v>
      </c>
      <c r="P384" s="58">
        <v>0</v>
      </c>
      <c r="Q384" s="58" t="str">
        <f>IFERROR(INDEX(怪物属性参数!AD:AD,MATCH(芦花古楼怪物!E384,怪物属性参数!Q:Q,0)),"1303015")</f>
        <v>1301007#1302007</v>
      </c>
      <c r="R384" s="15"/>
      <c r="S384" s="58">
        <f t="shared" si="21"/>
        <v>20382</v>
      </c>
      <c r="T384" s="58">
        <f>IFERROR(INDEX(怪物属性参数!AA:AA,MATCH(芦花古楼怪物!E384,怪物属性参数!Q:Q,0)),"")</f>
        <v>0</v>
      </c>
      <c r="U384" s="58">
        <f>IFERROR(INDEX(怪物属性参数!AB:AB,MATCH(芦花古楼怪物!E384,怪物属性参数!Q:Q,0)),"999")</f>
        <v>999</v>
      </c>
      <c r="V384" s="58">
        <f>IFERROR(INDEX(怪物属性参数!AC:AC,MATCH(芦花古楼怪物!E384,怪物属性参数!Q:Q,0)),"")</f>
        <v>0</v>
      </c>
      <c r="W384" s="58" t="str">
        <f t="shared" si="22"/>
        <v>战斗曹焱兵</v>
      </c>
    </row>
    <row r="385" spans="1:23" ht="16.5" x14ac:dyDescent="0.2">
      <c r="A385" s="58">
        <f t="shared" si="23"/>
        <v>20382</v>
      </c>
      <c r="B385" s="58">
        <v>3</v>
      </c>
      <c r="C385" s="58">
        <f t="shared" si="24"/>
        <v>4</v>
      </c>
      <c r="D385" s="58" t="s">
        <v>37</v>
      </c>
      <c r="E385" s="58" t="str">
        <f>HLOOKUP(D385,芦花古楼!$G:$L,MATCH(B385&amp;C385,芦花古楼!$A:$A,0),FALSE)</f>
        <v>徐晃</v>
      </c>
      <c r="F385" s="58">
        <f>INDEX(芦花古楼!D:D,MATCH(芦花古楼怪物!B385&amp;芦花古楼怪物!C385,芦花古楼!A:A,0))</f>
        <v>7</v>
      </c>
      <c r="G385" s="58">
        <f>INDEX(怪物基础属性模板!B:B,MATCH(芦花古楼怪物!$F385,怪物基础属性模板!$A:$A,0))*IFERROR(INDEX(怪物属性参数!R:R,MATCH(芦花古楼怪物!E385,怪物属性参数!Q:Q,0)),1)</f>
        <v>90</v>
      </c>
      <c r="H385" s="58">
        <f>INDEX(怪物基础属性模板!C:C,MATCH(芦花古楼怪物!$F385,怪物基础属性模板!$A:$A,0))*IFERROR(INDEX(怪物属性参数!R:R,MATCH(芦花古楼怪物!E385,怪物属性参数!R:R,0)),1)</f>
        <v>35</v>
      </c>
      <c r="I385" s="58">
        <f>INDEX(怪物基础属性模板!D:D,MATCH(芦花古楼怪物!$F385,怪物基础属性模板!$A:$A,0))*IFERROR(INDEX(怪物属性参数!R:R,MATCH(芦花古楼怪物!E385,怪物属性参数!S:S,0)),1)</f>
        <v>550</v>
      </c>
      <c r="J385" s="58">
        <v>0</v>
      </c>
      <c r="K385" s="58">
        <v>0</v>
      </c>
      <c r="L385" s="58">
        <v>0</v>
      </c>
      <c r="M385" s="58">
        <v>0</v>
      </c>
      <c r="N385" s="58">
        <v>300</v>
      </c>
      <c r="O385" s="58">
        <v>0</v>
      </c>
      <c r="P385" s="58">
        <v>0</v>
      </c>
      <c r="Q385" s="58">
        <f>IFERROR(INDEX(怪物属性参数!AD:AD,MATCH(芦花古楼怪物!E385,怪物属性参数!Q:Q,0)),"1303015")</f>
        <v>1303009</v>
      </c>
      <c r="R385" s="15"/>
      <c r="S385" s="58" t="str">
        <f t="shared" si="21"/>
        <v>0</v>
      </c>
      <c r="T385" s="58">
        <f>IFERROR(INDEX(怪物属性参数!AA:AA,MATCH(芦花古楼怪物!E385,怪物属性参数!Q:Q,0)),"")</f>
        <v>4</v>
      </c>
      <c r="U385" s="58">
        <f>IFERROR(INDEX(怪物属性参数!AB:AB,MATCH(芦花古楼怪物!E385,怪物属性参数!Q:Q,0)),"999")</f>
        <v>999</v>
      </c>
      <c r="V385" s="58">
        <f>IFERROR(INDEX(怪物属性参数!AC:AC,MATCH(芦花古楼怪物!E385,怪物属性参数!Q:Q,0)),"")</f>
        <v>2</v>
      </c>
      <c r="W385" s="58" t="str">
        <f t="shared" si="22"/>
        <v>徐晃</v>
      </c>
    </row>
    <row r="386" spans="1:23" ht="16.5" x14ac:dyDescent="0.2">
      <c r="A386" s="58">
        <f t="shared" si="23"/>
        <v>20383</v>
      </c>
      <c r="B386" s="58">
        <v>3</v>
      </c>
      <c r="C386" s="58">
        <f t="shared" si="24"/>
        <v>4</v>
      </c>
      <c r="D386" s="58" t="s">
        <v>41</v>
      </c>
      <c r="E386" s="58" t="str">
        <f>HLOOKUP(D386,芦花古楼!$G:$L,MATCH(B386&amp;C386,芦花古楼!$A:$A,0),FALSE)</f>
        <v>红莲·缇娜</v>
      </c>
      <c r="F386" s="58">
        <f>INDEX(芦花古楼!D:D,MATCH(芦花古楼怪物!B386&amp;芦花古楼怪物!C386,芦花古楼!A:A,0))</f>
        <v>7</v>
      </c>
      <c r="G386" s="58">
        <f>INDEX(怪物基础属性模板!B:B,MATCH(芦花古楼怪物!$F386,怪物基础属性模板!$A:$A,0))*IFERROR(INDEX(怪物属性参数!R:R,MATCH(芦花古楼怪物!E386,怪物属性参数!Q:Q,0)),1)</f>
        <v>90</v>
      </c>
      <c r="H386" s="58">
        <f>INDEX(怪物基础属性模板!C:C,MATCH(芦花古楼怪物!$F386,怪物基础属性模板!$A:$A,0))*IFERROR(INDEX(怪物属性参数!R:R,MATCH(芦花古楼怪物!E386,怪物属性参数!R:R,0)),1)</f>
        <v>35</v>
      </c>
      <c r="I386" s="58">
        <f>INDEX(怪物基础属性模板!D:D,MATCH(芦花古楼怪物!$F386,怪物基础属性模板!$A:$A,0))*IFERROR(INDEX(怪物属性参数!R:R,MATCH(芦花古楼怪物!E386,怪物属性参数!S:S,0)),1)</f>
        <v>550</v>
      </c>
      <c r="J386" s="58">
        <v>0</v>
      </c>
      <c r="K386" s="58">
        <v>0</v>
      </c>
      <c r="L386" s="58">
        <v>0</v>
      </c>
      <c r="M386" s="58">
        <v>0</v>
      </c>
      <c r="N386" s="58">
        <v>300</v>
      </c>
      <c r="O386" s="58">
        <v>0</v>
      </c>
      <c r="P386" s="58">
        <v>0</v>
      </c>
      <c r="Q386" s="58" t="str">
        <f>IFERROR(INDEX(怪物属性参数!AD:AD,MATCH(芦花古楼怪物!E386,怪物属性参数!Q:Q,0)),"1303015")</f>
        <v>1301006#1302006</v>
      </c>
      <c r="R386" s="15"/>
      <c r="S386" s="58">
        <f t="shared" si="21"/>
        <v>20384</v>
      </c>
      <c r="T386" s="58">
        <f>IFERROR(INDEX(怪物属性参数!AA:AA,MATCH(芦花古楼怪物!E386,怪物属性参数!Q:Q,0)),"")</f>
        <v>0</v>
      </c>
      <c r="U386" s="58">
        <f>IFERROR(INDEX(怪物属性参数!AB:AB,MATCH(芦花古楼怪物!E386,怪物属性参数!Q:Q,0)),"999")</f>
        <v>999</v>
      </c>
      <c r="V386" s="58">
        <f>IFERROR(INDEX(怪物属性参数!AC:AC,MATCH(芦花古楼怪物!E386,怪物属性参数!Q:Q,0)),"")</f>
        <v>0</v>
      </c>
      <c r="W386" s="58" t="str">
        <f t="shared" si="22"/>
        <v>红莲·缇娜</v>
      </c>
    </row>
    <row r="387" spans="1:23" ht="16.5" x14ac:dyDescent="0.2">
      <c r="A387" s="58">
        <f t="shared" si="23"/>
        <v>20384</v>
      </c>
      <c r="B387" s="58">
        <v>3</v>
      </c>
      <c r="C387" s="58">
        <f t="shared" si="24"/>
        <v>4</v>
      </c>
      <c r="D387" s="58" t="s">
        <v>38</v>
      </c>
      <c r="E387" s="58" t="str">
        <f>HLOOKUP(D387,芦花古楼!$G:$L,MATCH(B387&amp;C387,芦花古楼!$A:$A,0),FALSE)</f>
        <v>天使·缇娜</v>
      </c>
      <c r="F387" s="58">
        <f>INDEX(芦花古楼!D:D,MATCH(芦花古楼怪物!B387&amp;芦花古楼怪物!C387,芦花古楼!A:A,0))</f>
        <v>7</v>
      </c>
      <c r="G387" s="58">
        <f>INDEX(怪物基础属性模板!B:B,MATCH(芦花古楼怪物!$F387,怪物基础属性模板!$A:$A,0))*IFERROR(INDEX(怪物属性参数!R:R,MATCH(芦花古楼怪物!E387,怪物属性参数!Q:Q,0)),1)</f>
        <v>90</v>
      </c>
      <c r="H387" s="58">
        <f>INDEX(怪物基础属性模板!C:C,MATCH(芦花古楼怪物!$F387,怪物基础属性模板!$A:$A,0))*IFERROR(INDEX(怪物属性参数!R:R,MATCH(芦花古楼怪物!E387,怪物属性参数!R:R,0)),1)</f>
        <v>35</v>
      </c>
      <c r="I387" s="58">
        <f>INDEX(怪物基础属性模板!D:D,MATCH(芦花古楼怪物!$F387,怪物基础属性模板!$A:$A,0))*IFERROR(INDEX(怪物属性参数!R:R,MATCH(芦花古楼怪物!E387,怪物属性参数!S:S,0)),1)</f>
        <v>550</v>
      </c>
      <c r="J387" s="58">
        <v>0</v>
      </c>
      <c r="K387" s="58">
        <v>0</v>
      </c>
      <c r="L387" s="58">
        <v>0</v>
      </c>
      <c r="M387" s="58">
        <v>0</v>
      </c>
      <c r="N387" s="58">
        <v>300</v>
      </c>
      <c r="O387" s="58">
        <v>0</v>
      </c>
      <c r="P387" s="58">
        <v>0</v>
      </c>
      <c r="Q387" s="58">
        <f>IFERROR(INDEX(怪物属性参数!AD:AD,MATCH(芦花古楼怪物!E387,怪物属性参数!Q:Q,0)),"1303015")</f>
        <v>1303007</v>
      </c>
      <c r="R387" s="15"/>
      <c r="S387" s="58" t="str">
        <f t="shared" si="21"/>
        <v>0</v>
      </c>
      <c r="T387" s="58">
        <f>IFERROR(INDEX(怪物属性参数!AA:AA,MATCH(芦花古楼怪物!E387,怪物属性参数!Q:Q,0)),"")</f>
        <v>6</v>
      </c>
      <c r="U387" s="58">
        <f>IFERROR(INDEX(怪物属性参数!AB:AB,MATCH(芦花古楼怪物!E387,怪物属性参数!Q:Q,0)),"999")</f>
        <v>999</v>
      </c>
      <c r="V387" s="58">
        <f>IFERROR(INDEX(怪物属性参数!AC:AC,MATCH(芦花古楼怪物!E387,怪物属性参数!Q:Q,0)),"")</f>
        <v>1</v>
      </c>
      <c r="W387" s="58" t="str">
        <f t="shared" si="22"/>
        <v>天使·缇娜</v>
      </c>
    </row>
    <row r="388" spans="1:23" ht="16.5" x14ac:dyDescent="0.2">
      <c r="A388" s="58">
        <f t="shared" si="23"/>
        <v>20385</v>
      </c>
      <c r="B388" s="58">
        <v>3</v>
      </c>
      <c r="C388" s="58">
        <f t="shared" si="24"/>
        <v>5</v>
      </c>
      <c r="D388" s="58" t="s">
        <v>39</v>
      </c>
      <c r="E388" s="58" t="str">
        <f>HLOOKUP(D388,芦花古楼!$G:$L,MATCH(B388&amp;C388,芦花古楼!$A:$A,0),FALSE)</f>
        <v>链球鬼兵</v>
      </c>
      <c r="F388" s="58">
        <f>INDEX(芦花古楼!D:D,MATCH(芦花古楼怪物!B388&amp;芦花古楼怪物!C388,芦花古楼!A:A,0))</f>
        <v>10</v>
      </c>
      <c r="G388" s="58">
        <f>INDEX(怪物基础属性模板!B:B,MATCH(芦花古楼怪物!$F388,怪物基础属性模板!$A:$A,0))*IFERROR(INDEX(怪物属性参数!R:R,MATCH(芦花古楼怪物!E388,怪物属性参数!Q:Q,0)),1)</f>
        <v>120</v>
      </c>
      <c r="H388" s="58">
        <f>INDEX(怪物基础属性模板!C:C,MATCH(芦花古楼怪物!$F388,怪物基础属性模板!$A:$A,0))*IFERROR(INDEX(怪物属性参数!R:R,MATCH(芦花古楼怪物!E388,怪物属性参数!R:R,0)),1)</f>
        <v>50</v>
      </c>
      <c r="I388" s="58">
        <f>INDEX(怪物基础属性模板!D:D,MATCH(芦花古楼怪物!$F388,怪物基础属性模板!$A:$A,0))*IFERROR(INDEX(怪物属性参数!R:R,MATCH(芦花古楼怪物!E388,怪物属性参数!S:S,0)),1)</f>
        <v>700</v>
      </c>
      <c r="J388" s="58">
        <v>0</v>
      </c>
      <c r="K388" s="58">
        <v>0</v>
      </c>
      <c r="L388" s="58">
        <v>0</v>
      </c>
      <c r="M388" s="58">
        <v>0</v>
      </c>
      <c r="N388" s="58">
        <v>300</v>
      </c>
      <c r="O388" s="58">
        <v>0</v>
      </c>
      <c r="P388" s="58">
        <v>0</v>
      </c>
      <c r="Q388" s="58">
        <f>IFERROR(INDEX(怪物属性参数!AD:AD,MATCH(芦花古楼怪物!E388,怪物属性参数!Q:Q,0)),"1303015")</f>
        <v>1801003</v>
      </c>
      <c r="R388" s="15"/>
      <c r="S388" s="58" t="str">
        <f t="shared" si="21"/>
        <v>0</v>
      </c>
      <c r="T388" s="58">
        <f>IFERROR(INDEX(怪物属性参数!AA:AA,MATCH(芦花古楼怪物!E388,怪物属性参数!Q:Q,0)),"")</f>
        <v>1</v>
      </c>
      <c r="U388" s="58">
        <f>IFERROR(INDEX(怪物属性参数!AB:AB,MATCH(芦花古楼怪物!E388,怪物属性参数!Q:Q,0)),"999")</f>
        <v>999</v>
      </c>
      <c r="V388" s="58">
        <f>IFERROR(INDEX(怪物属性参数!AC:AC,MATCH(芦花古楼怪物!E388,怪物属性参数!Q:Q,0)),"")</f>
        <v>3</v>
      </c>
      <c r="W388" s="58" t="str">
        <f t="shared" si="22"/>
        <v>链球鬼兵</v>
      </c>
    </row>
    <row r="389" spans="1:23" ht="16.5" x14ac:dyDescent="0.2">
      <c r="A389" s="58">
        <f t="shared" si="23"/>
        <v>20386</v>
      </c>
      <c r="B389" s="58">
        <v>3</v>
      </c>
      <c r="C389" s="58">
        <f t="shared" si="24"/>
        <v>5</v>
      </c>
      <c r="D389" s="58" t="s">
        <v>36</v>
      </c>
      <c r="E389" s="58" t="str">
        <f>HLOOKUP(D389,芦花古楼!$G:$L,MATCH(B389&amp;C389,芦花古楼!$A:$A,0),FALSE)</f>
        <v/>
      </c>
      <c r="F389" s="58">
        <f>INDEX(芦花古楼!D:D,MATCH(芦花古楼怪物!B389&amp;芦花古楼怪物!C389,芦花古楼!A:A,0))</f>
        <v>10</v>
      </c>
      <c r="G389" s="58">
        <f>INDEX(怪物基础属性模板!B:B,MATCH(芦花古楼怪物!$F389,怪物基础属性模板!$A:$A,0))*IFERROR(INDEX(怪物属性参数!R:R,MATCH(芦花古楼怪物!E389,怪物属性参数!Q:Q,0)),1)</f>
        <v>120</v>
      </c>
      <c r="H389" s="58">
        <f>INDEX(怪物基础属性模板!C:C,MATCH(芦花古楼怪物!$F389,怪物基础属性模板!$A:$A,0))*IFERROR(INDEX(怪物属性参数!R:R,MATCH(芦花古楼怪物!E389,怪物属性参数!R:R,0)),1)</f>
        <v>50</v>
      </c>
      <c r="I389" s="58">
        <f>INDEX(怪物基础属性模板!D:D,MATCH(芦花古楼怪物!$F389,怪物基础属性模板!$A:$A,0))*IFERROR(INDEX(怪物属性参数!R:R,MATCH(芦花古楼怪物!E389,怪物属性参数!S:S,0)),1)</f>
        <v>700</v>
      </c>
      <c r="J389" s="58">
        <v>0</v>
      </c>
      <c r="K389" s="58">
        <v>0</v>
      </c>
      <c r="L389" s="58">
        <v>0</v>
      </c>
      <c r="M389" s="58">
        <v>0</v>
      </c>
      <c r="N389" s="58">
        <v>300</v>
      </c>
      <c r="O389" s="58">
        <v>0</v>
      </c>
      <c r="P389" s="58">
        <v>0</v>
      </c>
      <c r="Q389" s="58" t="str">
        <f>IFERROR(INDEX(怪物属性参数!AD:AD,MATCH(芦花古楼怪物!E389,怪物属性参数!Q:Q,0)),"1303015")</f>
        <v>1303015</v>
      </c>
      <c r="R389" s="15"/>
      <c r="S389" s="58" t="str">
        <f t="shared" ref="S389:S452" si="25">IF(MOD(A389,2)=0,"0",IF(E390="","0",A390))</f>
        <v>0</v>
      </c>
      <c r="T389" s="58" t="str">
        <f>IFERROR(INDEX(怪物属性参数!AA:AA,MATCH(芦花古楼怪物!E389,怪物属性参数!Q:Q,0)),"")</f>
        <v/>
      </c>
      <c r="U389" s="58" t="str">
        <f>IFERROR(INDEX(怪物属性参数!AB:AB,MATCH(芦花古楼怪物!E389,怪物属性参数!Q:Q,0)),"999")</f>
        <v>999</v>
      </c>
      <c r="V389" s="58" t="str">
        <f>IFERROR(INDEX(怪物属性参数!AC:AC,MATCH(芦花古楼怪物!E389,怪物属性参数!Q:Q,0)),"")</f>
        <v/>
      </c>
      <c r="W389" s="58" t="str">
        <f t="shared" ref="W389:W452" si="26">IF(OR(E389=0,E389="")=TRUE,"于禁",E389)</f>
        <v>于禁</v>
      </c>
    </row>
    <row r="390" spans="1:23" ht="16.5" x14ac:dyDescent="0.2">
      <c r="A390" s="58">
        <f t="shared" ref="A390:A453" si="27">A389+1</f>
        <v>20387</v>
      </c>
      <c r="B390" s="58">
        <v>3</v>
      </c>
      <c r="C390" s="58">
        <f t="shared" si="24"/>
        <v>5</v>
      </c>
      <c r="D390" s="58" t="s">
        <v>40</v>
      </c>
      <c r="E390" s="58" t="str">
        <f>HLOOKUP(D390,芦花古楼!$G:$L,MATCH(B390&amp;C390,芦花古楼!$A:$A,0),FALSE)</f>
        <v>鬼将军</v>
      </c>
      <c r="F390" s="58">
        <f>INDEX(芦花古楼!D:D,MATCH(芦花古楼怪物!B390&amp;芦花古楼怪物!C390,芦花古楼!A:A,0))</f>
        <v>10</v>
      </c>
      <c r="G390" s="58">
        <f>INDEX(怪物基础属性模板!B:B,MATCH(芦花古楼怪物!$F390,怪物基础属性模板!$A:$A,0))*IFERROR(INDEX(怪物属性参数!R:R,MATCH(芦花古楼怪物!E390,怪物属性参数!Q:Q,0)),1)</f>
        <v>120</v>
      </c>
      <c r="H390" s="58">
        <f>INDEX(怪物基础属性模板!C:C,MATCH(芦花古楼怪物!$F390,怪物基础属性模板!$A:$A,0))*IFERROR(INDEX(怪物属性参数!R:R,MATCH(芦花古楼怪物!E390,怪物属性参数!R:R,0)),1)</f>
        <v>50</v>
      </c>
      <c r="I390" s="58">
        <f>INDEX(怪物基础属性模板!D:D,MATCH(芦花古楼怪物!$F390,怪物基础属性模板!$A:$A,0))*IFERROR(INDEX(怪物属性参数!R:R,MATCH(芦花古楼怪物!E390,怪物属性参数!S:S,0)),1)</f>
        <v>700</v>
      </c>
      <c r="J390" s="58">
        <v>0</v>
      </c>
      <c r="K390" s="58">
        <v>0</v>
      </c>
      <c r="L390" s="58">
        <v>0</v>
      </c>
      <c r="M390" s="58">
        <v>0</v>
      </c>
      <c r="N390" s="58">
        <v>300</v>
      </c>
      <c r="O390" s="58">
        <v>0</v>
      </c>
      <c r="P390" s="58">
        <v>0</v>
      </c>
      <c r="Q390" s="58" t="str">
        <f>IFERROR(INDEX(怪物属性参数!AD:AD,MATCH(芦花古楼怪物!E390,怪物属性参数!Q:Q,0)),"1303015")</f>
        <v>1801004#1802004</v>
      </c>
      <c r="R390" s="15"/>
      <c r="S390" s="58" t="str">
        <f t="shared" si="25"/>
        <v>0</v>
      </c>
      <c r="T390" s="58">
        <f>IFERROR(INDEX(怪物属性参数!AA:AA,MATCH(芦花古楼怪物!E390,怪物属性参数!Q:Q,0)),"")</f>
        <v>1</v>
      </c>
      <c r="U390" s="58">
        <f>IFERROR(INDEX(怪物属性参数!AB:AB,MATCH(芦花古楼怪物!E390,怪物属性参数!Q:Q,0)),"999")</f>
        <v>999</v>
      </c>
      <c r="V390" s="58">
        <f>IFERROR(INDEX(怪物属性参数!AC:AC,MATCH(芦花古楼怪物!E390,怪物属性参数!Q:Q,0)),"")</f>
        <v>1</v>
      </c>
      <c r="W390" s="58" t="str">
        <f t="shared" si="26"/>
        <v>鬼将军</v>
      </c>
    </row>
    <row r="391" spans="1:23" ht="16.5" x14ac:dyDescent="0.2">
      <c r="A391" s="58">
        <f t="shared" si="27"/>
        <v>20388</v>
      </c>
      <c r="B391" s="58">
        <v>3</v>
      </c>
      <c r="C391" s="58">
        <f t="shared" si="24"/>
        <v>5</v>
      </c>
      <c r="D391" s="58" t="s">
        <v>37</v>
      </c>
      <c r="E391" s="58" t="str">
        <f>HLOOKUP(D391,芦花古楼!$G:$L,MATCH(B391&amp;C391,芦花古楼!$A:$A,0),FALSE)</f>
        <v/>
      </c>
      <c r="F391" s="58">
        <f>INDEX(芦花古楼!D:D,MATCH(芦花古楼怪物!B391&amp;芦花古楼怪物!C391,芦花古楼!A:A,0))</f>
        <v>10</v>
      </c>
      <c r="G391" s="58">
        <f>INDEX(怪物基础属性模板!B:B,MATCH(芦花古楼怪物!$F391,怪物基础属性模板!$A:$A,0))*IFERROR(INDEX(怪物属性参数!R:R,MATCH(芦花古楼怪物!E391,怪物属性参数!Q:Q,0)),1)</f>
        <v>120</v>
      </c>
      <c r="H391" s="58">
        <f>INDEX(怪物基础属性模板!C:C,MATCH(芦花古楼怪物!$F391,怪物基础属性模板!$A:$A,0))*IFERROR(INDEX(怪物属性参数!R:R,MATCH(芦花古楼怪物!E391,怪物属性参数!R:R,0)),1)</f>
        <v>50</v>
      </c>
      <c r="I391" s="58">
        <f>INDEX(怪物基础属性模板!D:D,MATCH(芦花古楼怪物!$F391,怪物基础属性模板!$A:$A,0))*IFERROR(INDEX(怪物属性参数!R:R,MATCH(芦花古楼怪物!E391,怪物属性参数!S:S,0)),1)</f>
        <v>700</v>
      </c>
      <c r="J391" s="58">
        <v>0</v>
      </c>
      <c r="K391" s="58">
        <v>0</v>
      </c>
      <c r="L391" s="58">
        <v>0</v>
      </c>
      <c r="M391" s="58">
        <v>0</v>
      </c>
      <c r="N391" s="58">
        <v>300</v>
      </c>
      <c r="O391" s="58">
        <v>0</v>
      </c>
      <c r="P391" s="58">
        <v>0</v>
      </c>
      <c r="Q391" s="58" t="str">
        <f>IFERROR(INDEX(怪物属性参数!AD:AD,MATCH(芦花古楼怪物!E391,怪物属性参数!Q:Q,0)),"1303015")</f>
        <v>1303015</v>
      </c>
      <c r="R391" s="15"/>
      <c r="S391" s="58" t="str">
        <f t="shared" si="25"/>
        <v>0</v>
      </c>
      <c r="T391" s="58" t="str">
        <f>IFERROR(INDEX(怪物属性参数!AA:AA,MATCH(芦花古楼怪物!E391,怪物属性参数!Q:Q,0)),"")</f>
        <v/>
      </c>
      <c r="U391" s="58" t="str">
        <f>IFERROR(INDEX(怪物属性参数!AB:AB,MATCH(芦花古楼怪物!E391,怪物属性参数!Q:Q,0)),"999")</f>
        <v>999</v>
      </c>
      <c r="V391" s="58" t="str">
        <f>IFERROR(INDEX(怪物属性参数!AC:AC,MATCH(芦花古楼怪物!E391,怪物属性参数!Q:Q,0)),"")</f>
        <v/>
      </c>
      <c r="W391" s="58" t="str">
        <f t="shared" si="26"/>
        <v>于禁</v>
      </c>
    </row>
    <row r="392" spans="1:23" ht="16.5" x14ac:dyDescent="0.2">
      <c r="A392" s="58">
        <f t="shared" si="27"/>
        <v>20389</v>
      </c>
      <c r="B392" s="58">
        <v>3</v>
      </c>
      <c r="C392" s="58">
        <f t="shared" si="24"/>
        <v>5</v>
      </c>
      <c r="D392" s="58" t="s">
        <v>41</v>
      </c>
      <c r="E392" s="58" t="str">
        <f>HLOOKUP(D392,芦花古楼!$G:$L,MATCH(B392&amp;C392,芦花古楼!$A:$A,0),FALSE)</f>
        <v>链球鬼兵</v>
      </c>
      <c r="F392" s="58">
        <f>INDEX(芦花古楼!D:D,MATCH(芦花古楼怪物!B392&amp;芦花古楼怪物!C392,芦花古楼!A:A,0))</f>
        <v>10</v>
      </c>
      <c r="G392" s="58">
        <f>INDEX(怪物基础属性模板!B:B,MATCH(芦花古楼怪物!$F392,怪物基础属性模板!$A:$A,0))*IFERROR(INDEX(怪物属性参数!R:R,MATCH(芦花古楼怪物!E392,怪物属性参数!Q:Q,0)),1)</f>
        <v>120</v>
      </c>
      <c r="H392" s="58">
        <f>INDEX(怪物基础属性模板!C:C,MATCH(芦花古楼怪物!$F392,怪物基础属性模板!$A:$A,0))*IFERROR(INDEX(怪物属性参数!R:R,MATCH(芦花古楼怪物!E392,怪物属性参数!R:R,0)),1)</f>
        <v>50</v>
      </c>
      <c r="I392" s="58">
        <f>INDEX(怪物基础属性模板!D:D,MATCH(芦花古楼怪物!$F392,怪物基础属性模板!$A:$A,0))*IFERROR(INDEX(怪物属性参数!R:R,MATCH(芦花古楼怪物!E392,怪物属性参数!S:S,0)),1)</f>
        <v>700</v>
      </c>
      <c r="J392" s="58">
        <v>0</v>
      </c>
      <c r="K392" s="58">
        <v>0</v>
      </c>
      <c r="L392" s="58">
        <v>0</v>
      </c>
      <c r="M392" s="58">
        <v>0</v>
      </c>
      <c r="N392" s="58">
        <v>300</v>
      </c>
      <c r="O392" s="58">
        <v>0</v>
      </c>
      <c r="P392" s="58">
        <v>0</v>
      </c>
      <c r="Q392" s="58">
        <f>IFERROR(INDEX(怪物属性参数!AD:AD,MATCH(芦花古楼怪物!E392,怪物属性参数!Q:Q,0)),"1303015")</f>
        <v>1801003</v>
      </c>
      <c r="R392" s="15"/>
      <c r="S392" s="58" t="str">
        <f t="shared" si="25"/>
        <v>0</v>
      </c>
      <c r="T392" s="58">
        <f>IFERROR(INDEX(怪物属性参数!AA:AA,MATCH(芦花古楼怪物!E392,怪物属性参数!Q:Q,0)),"")</f>
        <v>1</v>
      </c>
      <c r="U392" s="58">
        <f>IFERROR(INDEX(怪物属性参数!AB:AB,MATCH(芦花古楼怪物!E392,怪物属性参数!Q:Q,0)),"999")</f>
        <v>999</v>
      </c>
      <c r="V392" s="58">
        <f>IFERROR(INDEX(怪物属性参数!AC:AC,MATCH(芦花古楼怪物!E392,怪物属性参数!Q:Q,0)),"")</f>
        <v>3</v>
      </c>
      <c r="W392" s="58" t="str">
        <f t="shared" si="26"/>
        <v>链球鬼兵</v>
      </c>
    </row>
    <row r="393" spans="1:23" ht="16.5" x14ac:dyDescent="0.2">
      <c r="A393" s="58">
        <f t="shared" si="27"/>
        <v>20390</v>
      </c>
      <c r="B393" s="58">
        <v>3</v>
      </c>
      <c r="C393" s="58">
        <f t="shared" si="24"/>
        <v>5</v>
      </c>
      <c r="D393" s="58" t="s">
        <v>38</v>
      </c>
      <c r="E393" s="58" t="str">
        <f>HLOOKUP(D393,芦花古楼!$G:$L,MATCH(B393&amp;C393,芦花古楼!$A:$A,0),FALSE)</f>
        <v/>
      </c>
      <c r="F393" s="58">
        <f>INDEX(芦花古楼!D:D,MATCH(芦花古楼怪物!B393&amp;芦花古楼怪物!C393,芦花古楼!A:A,0))</f>
        <v>10</v>
      </c>
      <c r="G393" s="58">
        <f>INDEX(怪物基础属性模板!B:B,MATCH(芦花古楼怪物!$F393,怪物基础属性模板!$A:$A,0))*IFERROR(INDEX(怪物属性参数!R:R,MATCH(芦花古楼怪物!E393,怪物属性参数!Q:Q,0)),1)</f>
        <v>120</v>
      </c>
      <c r="H393" s="58">
        <f>INDEX(怪物基础属性模板!C:C,MATCH(芦花古楼怪物!$F393,怪物基础属性模板!$A:$A,0))*IFERROR(INDEX(怪物属性参数!R:R,MATCH(芦花古楼怪物!E393,怪物属性参数!R:R,0)),1)</f>
        <v>50</v>
      </c>
      <c r="I393" s="58">
        <f>INDEX(怪物基础属性模板!D:D,MATCH(芦花古楼怪物!$F393,怪物基础属性模板!$A:$A,0))*IFERROR(INDEX(怪物属性参数!R:R,MATCH(芦花古楼怪物!E393,怪物属性参数!S:S,0)),1)</f>
        <v>700</v>
      </c>
      <c r="J393" s="58">
        <v>0</v>
      </c>
      <c r="K393" s="58">
        <v>0</v>
      </c>
      <c r="L393" s="58">
        <v>0</v>
      </c>
      <c r="M393" s="58">
        <v>0</v>
      </c>
      <c r="N393" s="58">
        <v>300</v>
      </c>
      <c r="O393" s="58">
        <v>0</v>
      </c>
      <c r="P393" s="58">
        <v>0</v>
      </c>
      <c r="Q393" s="58" t="str">
        <f>IFERROR(INDEX(怪物属性参数!AD:AD,MATCH(芦花古楼怪物!E393,怪物属性参数!Q:Q,0)),"1303015")</f>
        <v>1303015</v>
      </c>
      <c r="R393" s="15"/>
      <c r="S393" s="58" t="str">
        <f t="shared" si="25"/>
        <v>0</v>
      </c>
      <c r="T393" s="58" t="str">
        <f>IFERROR(INDEX(怪物属性参数!AA:AA,MATCH(芦花古楼怪物!E393,怪物属性参数!Q:Q,0)),"")</f>
        <v/>
      </c>
      <c r="U393" s="58" t="str">
        <f>IFERROR(INDEX(怪物属性参数!AB:AB,MATCH(芦花古楼怪物!E393,怪物属性参数!Q:Q,0)),"999")</f>
        <v>999</v>
      </c>
      <c r="V393" s="58" t="str">
        <f>IFERROR(INDEX(怪物属性参数!AC:AC,MATCH(芦花古楼怪物!E393,怪物属性参数!Q:Q,0)),"")</f>
        <v/>
      </c>
      <c r="W393" s="58" t="str">
        <f t="shared" si="26"/>
        <v>于禁</v>
      </c>
    </row>
    <row r="394" spans="1:23" ht="16.5" x14ac:dyDescent="0.2">
      <c r="A394" s="58">
        <f t="shared" si="27"/>
        <v>20391</v>
      </c>
      <c r="B394" s="58">
        <v>3</v>
      </c>
      <c r="C394" s="58">
        <f t="shared" si="24"/>
        <v>6</v>
      </c>
      <c r="D394" s="58" t="s">
        <v>39</v>
      </c>
      <c r="E394" s="58" t="str">
        <f>HLOOKUP(D394,芦花古楼!$G:$L,MATCH(B394&amp;C394,芦花古楼!$A:$A,0),FALSE)</f>
        <v>南御夫</v>
      </c>
      <c r="F394" s="58">
        <f>INDEX(芦花古楼!D:D,MATCH(芦花古楼怪物!B394&amp;芦花古楼怪物!C394,芦花古楼!A:A,0))</f>
        <v>15</v>
      </c>
      <c r="G394" s="58">
        <f>INDEX(怪物基础属性模板!B:B,MATCH(芦花古楼怪物!$F394,怪物基础属性模板!$A:$A,0))*IFERROR(INDEX(怪物属性参数!R:R,MATCH(芦花古楼怪物!E394,怪物属性参数!Q:Q,0)),1)</f>
        <v>170</v>
      </c>
      <c r="H394" s="58">
        <f>INDEX(怪物基础属性模板!C:C,MATCH(芦花古楼怪物!$F394,怪物基础属性模板!$A:$A,0))*IFERROR(INDEX(怪物属性参数!R:R,MATCH(芦花古楼怪物!E394,怪物属性参数!R:R,0)),1)</f>
        <v>75</v>
      </c>
      <c r="I394" s="58">
        <f>INDEX(怪物基础属性模板!D:D,MATCH(芦花古楼怪物!$F394,怪物基础属性模板!$A:$A,0))*IFERROR(INDEX(怪物属性参数!R:R,MATCH(芦花古楼怪物!E394,怪物属性参数!S:S,0)),1)</f>
        <v>950</v>
      </c>
      <c r="J394" s="58">
        <v>0</v>
      </c>
      <c r="K394" s="58">
        <v>0</v>
      </c>
      <c r="L394" s="58">
        <v>0</v>
      </c>
      <c r="M394" s="58">
        <v>0</v>
      </c>
      <c r="N394" s="58">
        <v>300</v>
      </c>
      <c r="O394" s="58">
        <v>0</v>
      </c>
      <c r="P394" s="58">
        <v>0</v>
      </c>
      <c r="Q394" s="58" t="str">
        <f>IFERROR(INDEX(怪物属性参数!AD:AD,MATCH(芦花古楼怪物!E394,怪物属性参数!Q:Q,0)),"1303015")</f>
        <v>1301012#1302012</v>
      </c>
      <c r="R394" s="15"/>
      <c r="S394" s="58">
        <f t="shared" si="25"/>
        <v>20392</v>
      </c>
      <c r="T394" s="58">
        <f>IFERROR(INDEX(怪物属性参数!AA:AA,MATCH(芦花古楼怪物!E394,怪物属性参数!Q:Q,0)),"")</f>
        <v>0</v>
      </c>
      <c r="U394" s="58">
        <f>IFERROR(INDEX(怪物属性参数!AB:AB,MATCH(芦花古楼怪物!E394,怪物属性参数!Q:Q,0)),"999")</f>
        <v>999</v>
      </c>
      <c r="V394" s="58">
        <f>IFERROR(INDEX(怪物属性参数!AC:AC,MATCH(芦花古楼怪物!E394,怪物属性参数!Q:Q,0)),"")</f>
        <v>0</v>
      </c>
      <c r="W394" s="58" t="str">
        <f t="shared" si="26"/>
        <v>南御夫</v>
      </c>
    </row>
    <row r="395" spans="1:23" ht="16.5" x14ac:dyDescent="0.2">
      <c r="A395" s="58">
        <f t="shared" si="27"/>
        <v>20392</v>
      </c>
      <c r="B395" s="58">
        <v>3</v>
      </c>
      <c r="C395" s="58">
        <f t="shared" si="24"/>
        <v>6</v>
      </c>
      <c r="D395" s="58" t="s">
        <v>36</v>
      </c>
      <c r="E395" s="58" t="str">
        <f>HLOOKUP(D395,芦花古楼!$G:$L,MATCH(B395&amp;C395,芦花古楼!$A:$A,0),FALSE)</f>
        <v>噬日</v>
      </c>
      <c r="F395" s="58">
        <f>INDEX(芦花古楼!D:D,MATCH(芦花古楼怪物!B395&amp;芦花古楼怪物!C395,芦花古楼!A:A,0))</f>
        <v>15</v>
      </c>
      <c r="G395" s="58">
        <f>INDEX(怪物基础属性模板!B:B,MATCH(芦花古楼怪物!$F395,怪物基础属性模板!$A:$A,0))*IFERROR(INDEX(怪物属性参数!R:R,MATCH(芦花古楼怪物!E395,怪物属性参数!Q:Q,0)),1)</f>
        <v>170</v>
      </c>
      <c r="H395" s="58">
        <f>INDEX(怪物基础属性模板!C:C,MATCH(芦花古楼怪物!$F395,怪物基础属性模板!$A:$A,0))*IFERROR(INDEX(怪物属性参数!R:R,MATCH(芦花古楼怪物!E395,怪物属性参数!R:R,0)),1)</f>
        <v>75</v>
      </c>
      <c r="I395" s="58">
        <f>INDEX(怪物基础属性模板!D:D,MATCH(芦花古楼怪物!$F395,怪物基础属性模板!$A:$A,0))*IFERROR(INDEX(怪物属性参数!R:R,MATCH(芦花古楼怪物!E395,怪物属性参数!S:S,0)),1)</f>
        <v>950</v>
      </c>
      <c r="J395" s="58">
        <v>0</v>
      </c>
      <c r="K395" s="58">
        <v>0</v>
      </c>
      <c r="L395" s="58">
        <v>0</v>
      </c>
      <c r="M395" s="58">
        <v>0</v>
      </c>
      <c r="N395" s="58">
        <v>300</v>
      </c>
      <c r="O395" s="58">
        <v>0</v>
      </c>
      <c r="P395" s="58">
        <v>0</v>
      </c>
      <c r="Q395" s="58">
        <f>IFERROR(INDEX(怪物属性参数!AD:AD,MATCH(芦花古楼怪物!E395,怪物属性参数!Q:Q,0)),"1303015")</f>
        <v>1303018</v>
      </c>
      <c r="R395" s="15"/>
      <c r="S395" s="58" t="str">
        <f t="shared" si="25"/>
        <v>0</v>
      </c>
      <c r="T395" s="58">
        <f>IFERROR(INDEX(怪物属性参数!AA:AA,MATCH(芦花古楼怪物!E395,怪物属性参数!Q:Q,0)),"")</f>
        <v>2</v>
      </c>
      <c r="U395" s="58">
        <f>IFERROR(INDEX(怪物属性参数!AB:AB,MATCH(芦花古楼怪物!E395,怪物属性参数!Q:Q,0)),"999")</f>
        <v>999</v>
      </c>
      <c r="V395" s="58">
        <f>IFERROR(INDEX(怪物属性参数!AC:AC,MATCH(芦花古楼怪物!E395,怪物属性参数!Q:Q,0)),"")</f>
        <v>2</v>
      </c>
      <c r="W395" s="58" t="str">
        <f t="shared" si="26"/>
        <v>噬日</v>
      </c>
    </row>
    <row r="396" spans="1:23" ht="16.5" x14ac:dyDescent="0.2">
      <c r="A396" s="58">
        <f t="shared" si="27"/>
        <v>20393</v>
      </c>
      <c r="B396" s="58">
        <v>3</v>
      </c>
      <c r="C396" s="58">
        <f t="shared" si="24"/>
        <v>6</v>
      </c>
      <c r="D396" s="58" t="s">
        <v>40</v>
      </c>
      <c r="E396" s="58" t="str">
        <f>HLOOKUP(D396,芦花古楼!$G:$L,MATCH(B396&amp;C396,芦花古楼!$A:$A,0),FALSE)</f>
        <v>吕仙宫</v>
      </c>
      <c r="F396" s="58">
        <f>INDEX(芦花古楼!D:D,MATCH(芦花古楼怪物!B396&amp;芦花古楼怪物!C396,芦花古楼!A:A,0))</f>
        <v>15</v>
      </c>
      <c r="G396" s="58">
        <f>INDEX(怪物基础属性模板!B:B,MATCH(芦花古楼怪物!$F396,怪物基础属性模板!$A:$A,0))*IFERROR(INDEX(怪物属性参数!R:R,MATCH(芦花古楼怪物!E396,怪物属性参数!Q:Q,0)),1)</f>
        <v>170</v>
      </c>
      <c r="H396" s="58">
        <f>INDEX(怪物基础属性模板!C:C,MATCH(芦花古楼怪物!$F396,怪物基础属性模板!$A:$A,0))*IFERROR(INDEX(怪物属性参数!R:R,MATCH(芦花古楼怪物!E396,怪物属性参数!R:R,0)),1)</f>
        <v>75</v>
      </c>
      <c r="I396" s="58">
        <f>INDEX(怪物基础属性模板!D:D,MATCH(芦花古楼怪物!$F396,怪物基础属性模板!$A:$A,0))*IFERROR(INDEX(怪物属性参数!R:R,MATCH(芦花古楼怪物!E396,怪物属性参数!S:S,0)),1)</f>
        <v>950</v>
      </c>
      <c r="J396" s="58">
        <v>0</v>
      </c>
      <c r="K396" s="58">
        <v>0</v>
      </c>
      <c r="L396" s="58">
        <v>0</v>
      </c>
      <c r="M396" s="58">
        <v>0</v>
      </c>
      <c r="N396" s="58">
        <v>300</v>
      </c>
      <c r="O396" s="58">
        <v>0</v>
      </c>
      <c r="P396" s="58">
        <v>0</v>
      </c>
      <c r="Q396" s="58" t="str">
        <f>IFERROR(INDEX(怪物属性参数!AD:AD,MATCH(芦花古楼怪物!E396,怪物属性参数!Q:Q,0)),"1303015")</f>
        <v>1301014#1302014</v>
      </c>
      <c r="R396" s="15"/>
      <c r="S396" s="58">
        <f t="shared" si="25"/>
        <v>20394</v>
      </c>
      <c r="T396" s="58">
        <f>IFERROR(INDEX(怪物属性参数!AA:AA,MATCH(芦花古楼怪物!E396,怪物属性参数!Q:Q,0)),"")</f>
        <v>0</v>
      </c>
      <c r="U396" s="58">
        <f>IFERROR(INDEX(怪物属性参数!AB:AB,MATCH(芦花古楼怪物!E396,怪物属性参数!Q:Q,0)),"999")</f>
        <v>999</v>
      </c>
      <c r="V396" s="58">
        <f>IFERROR(INDEX(怪物属性参数!AC:AC,MATCH(芦花古楼怪物!E396,怪物属性参数!Q:Q,0)),"")</f>
        <v>0</v>
      </c>
      <c r="W396" s="58" t="str">
        <f t="shared" si="26"/>
        <v>吕仙宫</v>
      </c>
    </row>
    <row r="397" spans="1:23" ht="16.5" x14ac:dyDescent="0.2">
      <c r="A397" s="58">
        <f t="shared" si="27"/>
        <v>20394</v>
      </c>
      <c r="B397" s="58">
        <v>3</v>
      </c>
      <c r="C397" s="58">
        <f t="shared" si="24"/>
        <v>6</v>
      </c>
      <c r="D397" s="58" t="s">
        <v>37</v>
      </c>
      <c r="E397" s="58" t="str">
        <f>HLOOKUP(D397,芦花古楼!$G:$L,MATCH(B397&amp;C397,芦花古楼!$A:$A,0),FALSE)</f>
        <v>高顺</v>
      </c>
      <c r="F397" s="58">
        <f>INDEX(芦花古楼!D:D,MATCH(芦花古楼怪物!B397&amp;芦花古楼怪物!C397,芦花古楼!A:A,0))</f>
        <v>15</v>
      </c>
      <c r="G397" s="58">
        <f>INDEX(怪物基础属性模板!B:B,MATCH(芦花古楼怪物!$F397,怪物基础属性模板!$A:$A,0))*IFERROR(INDEX(怪物属性参数!R:R,MATCH(芦花古楼怪物!E397,怪物属性参数!Q:Q,0)),1)</f>
        <v>170</v>
      </c>
      <c r="H397" s="58">
        <f>INDEX(怪物基础属性模板!C:C,MATCH(芦花古楼怪物!$F397,怪物基础属性模板!$A:$A,0))*IFERROR(INDEX(怪物属性参数!R:R,MATCH(芦花古楼怪物!E397,怪物属性参数!R:R,0)),1)</f>
        <v>75</v>
      </c>
      <c r="I397" s="58">
        <f>INDEX(怪物基础属性模板!D:D,MATCH(芦花古楼怪物!$F397,怪物基础属性模板!$A:$A,0))*IFERROR(INDEX(怪物属性参数!R:R,MATCH(芦花古楼怪物!E397,怪物属性参数!S:S,0)),1)</f>
        <v>950</v>
      </c>
      <c r="J397" s="58">
        <v>0</v>
      </c>
      <c r="K397" s="58">
        <v>0</v>
      </c>
      <c r="L397" s="58">
        <v>0</v>
      </c>
      <c r="M397" s="58">
        <v>0</v>
      </c>
      <c r="N397" s="58">
        <v>300</v>
      </c>
      <c r="O397" s="58">
        <v>0</v>
      </c>
      <c r="P397" s="58">
        <v>0</v>
      </c>
      <c r="Q397" s="58">
        <f>IFERROR(INDEX(怪物属性参数!AD:AD,MATCH(芦花古楼怪物!E397,怪物属性参数!Q:Q,0)),"1303015")</f>
        <v>1303020</v>
      </c>
      <c r="R397" s="15"/>
      <c r="S397" s="58" t="str">
        <f t="shared" si="25"/>
        <v>0</v>
      </c>
      <c r="T397" s="58">
        <f>IFERROR(INDEX(怪物属性参数!AA:AA,MATCH(芦花古楼怪物!E397,怪物属性参数!Q:Q,0)),"")</f>
        <v>2</v>
      </c>
      <c r="U397" s="58">
        <f>IFERROR(INDEX(怪物属性参数!AB:AB,MATCH(芦花古楼怪物!E397,怪物属性参数!Q:Q,0)),"999")</f>
        <v>999</v>
      </c>
      <c r="V397" s="58">
        <f>IFERROR(INDEX(怪物属性参数!AC:AC,MATCH(芦花古楼怪物!E397,怪物属性参数!Q:Q,0)),"")</f>
        <v>2</v>
      </c>
      <c r="W397" s="58" t="str">
        <f t="shared" si="26"/>
        <v>高顺</v>
      </c>
    </row>
    <row r="398" spans="1:23" ht="16.5" x14ac:dyDescent="0.2">
      <c r="A398" s="58">
        <f t="shared" si="27"/>
        <v>20395</v>
      </c>
      <c r="B398" s="58">
        <v>3</v>
      </c>
      <c r="C398" s="58">
        <f t="shared" si="24"/>
        <v>6</v>
      </c>
      <c r="D398" s="58" t="s">
        <v>41</v>
      </c>
      <c r="E398" s="58" t="str">
        <f>HLOOKUP(D398,芦花古楼!$G:$L,MATCH(B398&amp;C398,芦花古楼!$A:$A,0),FALSE)</f>
        <v>战斗夏玲</v>
      </c>
      <c r="F398" s="58">
        <f>INDEX(芦花古楼!D:D,MATCH(芦花古楼怪物!B398&amp;芦花古楼怪物!C398,芦花古楼!A:A,0))</f>
        <v>15</v>
      </c>
      <c r="G398" s="58">
        <f>INDEX(怪物基础属性模板!B:B,MATCH(芦花古楼怪物!$F398,怪物基础属性模板!$A:$A,0))*IFERROR(INDEX(怪物属性参数!R:R,MATCH(芦花古楼怪物!E398,怪物属性参数!Q:Q,0)),1)</f>
        <v>170</v>
      </c>
      <c r="H398" s="58">
        <f>INDEX(怪物基础属性模板!C:C,MATCH(芦花古楼怪物!$F398,怪物基础属性模板!$A:$A,0))*IFERROR(INDEX(怪物属性参数!R:R,MATCH(芦花古楼怪物!E398,怪物属性参数!R:R,0)),1)</f>
        <v>75</v>
      </c>
      <c r="I398" s="58">
        <f>INDEX(怪物基础属性模板!D:D,MATCH(芦花古楼怪物!$F398,怪物基础属性模板!$A:$A,0))*IFERROR(INDEX(怪物属性参数!R:R,MATCH(芦花古楼怪物!E398,怪物属性参数!S:S,0)),1)</f>
        <v>950</v>
      </c>
      <c r="J398" s="58">
        <v>0</v>
      </c>
      <c r="K398" s="58">
        <v>0</v>
      </c>
      <c r="L398" s="58">
        <v>0</v>
      </c>
      <c r="M398" s="58">
        <v>0</v>
      </c>
      <c r="N398" s="58">
        <v>300</v>
      </c>
      <c r="O398" s="58">
        <v>0</v>
      </c>
      <c r="P398" s="58">
        <v>0</v>
      </c>
      <c r="Q398" s="58" t="str">
        <f>IFERROR(INDEX(怪物属性参数!AD:AD,MATCH(芦花古楼怪物!E398,怪物属性参数!Q:Q,0)),"1303015")</f>
        <v>1301003#1302003</v>
      </c>
      <c r="R398" s="15"/>
      <c r="S398" s="58">
        <f t="shared" si="25"/>
        <v>20396</v>
      </c>
      <c r="T398" s="58">
        <f>IFERROR(INDEX(怪物属性参数!AA:AA,MATCH(芦花古楼怪物!E398,怪物属性参数!Q:Q,0)),"")</f>
        <v>0</v>
      </c>
      <c r="U398" s="58">
        <f>IFERROR(INDEX(怪物属性参数!AB:AB,MATCH(芦花古楼怪物!E398,怪物属性参数!Q:Q,0)),"999")</f>
        <v>999</v>
      </c>
      <c r="V398" s="58">
        <f>IFERROR(INDEX(怪物属性参数!AC:AC,MATCH(芦花古楼怪物!E398,怪物属性参数!Q:Q,0)),"")</f>
        <v>0</v>
      </c>
      <c r="W398" s="58" t="str">
        <f t="shared" si="26"/>
        <v>战斗夏玲</v>
      </c>
    </row>
    <row r="399" spans="1:23" ht="16.5" x14ac:dyDescent="0.2">
      <c r="A399" s="58">
        <f t="shared" si="27"/>
        <v>20396</v>
      </c>
      <c r="B399" s="58">
        <v>3</v>
      </c>
      <c r="C399" s="58">
        <f t="shared" si="24"/>
        <v>6</v>
      </c>
      <c r="D399" s="58" t="s">
        <v>38</v>
      </c>
      <c r="E399" s="58" t="str">
        <f>HLOOKUP(D399,芦花古楼!$G:$L,MATCH(B399&amp;C399,芦花古楼!$A:$A,0),FALSE)</f>
        <v>李轩辕</v>
      </c>
      <c r="F399" s="58">
        <f>INDEX(芦花古楼!D:D,MATCH(芦花古楼怪物!B399&amp;芦花古楼怪物!C399,芦花古楼!A:A,0))</f>
        <v>15</v>
      </c>
      <c r="G399" s="58">
        <f>INDEX(怪物基础属性模板!B:B,MATCH(芦花古楼怪物!$F399,怪物基础属性模板!$A:$A,0))*IFERROR(INDEX(怪物属性参数!R:R,MATCH(芦花古楼怪物!E399,怪物属性参数!Q:Q,0)),1)</f>
        <v>170</v>
      </c>
      <c r="H399" s="58">
        <f>INDEX(怪物基础属性模板!C:C,MATCH(芦花古楼怪物!$F399,怪物基础属性模板!$A:$A,0))*IFERROR(INDEX(怪物属性参数!R:R,MATCH(芦花古楼怪物!E399,怪物属性参数!R:R,0)),1)</f>
        <v>75</v>
      </c>
      <c r="I399" s="58">
        <f>INDEX(怪物基础属性模板!D:D,MATCH(芦花古楼怪物!$F399,怪物基础属性模板!$A:$A,0))*IFERROR(INDEX(怪物属性参数!R:R,MATCH(芦花古楼怪物!E399,怪物属性参数!S:S,0)),1)</f>
        <v>950</v>
      </c>
      <c r="J399" s="58">
        <v>0</v>
      </c>
      <c r="K399" s="58">
        <v>0</v>
      </c>
      <c r="L399" s="58">
        <v>0</v>
      </c>
      <c r="M399" s="58">
        <v>0</v>
      </c>
      <c r="N399" s="58">
        <v>300</v>
      </c>
      <c r="O399" s="58">
        <v>0</v>
      </c>
      <c r="P399" s="58">
        <v>0</v>
      </c>
      <c r="Q399" s="58">
        <f>IFERROR(INDEX(怪物属性参数!AD:AD,MATCH(芦花古楼怪物!E399,怪物属性参数!Q:Q,0)),"1303015")</f>
        <v>1303005</v>
      </c>
      <c r="R399" s="15"/>
      <c r="S399" s="58" t="str">
        <f t="shared" si="25"/>
        <v>0</v>
      </c>
      <c r="T399" s="58">
        <f>IFERROR(INDEX(怪物属性参数!AA:AA,MATCH(芦花古楼怪物!E399,怪物属性参数!Q:Q,0)),"")</f>
        <v>2</v>
      </c>
      <c r="U399" s="58">
        <f>IFERROR(INDEX(怪物属性参数!AB:AB,MATCH(芦花古楼怪物!E399,怪物属性参数!Q:Q,0)),"999")</f>
        <v>999</v>
      </c>
      <c r="V399" s="58">
        <f>IFERROR(INDEX(怪物属性参数!AC:AC,MATCH(芦花古楼怪物!E399,怪物属性参数!Q:Q,0)),"")</f>
        <v>3</v>
      </c>
      <c r="W399" s="58" t="str">
        <f t="shared" si="26"/>
        <v>李轩辕</v>
      </c>
    </row>
    <row r="400" spans="1:23" ht="16.5" x14ac:dyDescent="0.2">
      <c r="A400" s="58">
        <f t="shared" si="27"/>
        <v>20397</v>
      </c>
      <c r="B400" s="58">
        <v>3</v>
      </c>
      <c r="C400" s="58">
        <f t="shared" si="24"/>
        <v>7</v>
      </c>
      <c r="D400" s="58" t="s">
        <v>39</v>
      </c>
      <c r="E400" s="58" t="str">
        <f>HLOOKUP(D400,芦花古楼!$G:$L,MATCH(B400&amp;C400,芦花古楼!$A:$A,0),FALSE)</f>
        <v>伏尸将军</v>
      </c>
      <c r="F400" s="58">
        <f>INDEX(芦花古楼!D:D,MATCH(芦花古楼怪物!B400&amp;芦花古楼怪物!C400,芦花古楼!A:A,0))</f>
        <v>21</v>
      </c>
      <c r="G400" s="58">
        <f>INDEX(怪物基础属性模板!B:B,MATCH(芦花古楼怪物!$F400,怪物基础属性模板!$A:$A,0))*IFERROR(INDEX(怪物属性参数!R:R,MATCH(芦花古楼怪物!E400,怪物属性参数!Q:Q,0)),1)</f>
        <v>295</v>
      </c>
      <c r="H400" s="58">
        <f>INDEX(怪物基础属性模板!C:C,MATCH(芦花古楼怪物!$F400,怪物基础属性模板!$A:$A,0))*IFERROR(INDEX(怪物属性参数!R:R,MATCH(芦花古楼怪物!E400,怪物属性参数!R:R,0)),1)</f>
        <v>127</v>
      </c>
      <c r="I400" s="58">
        <f>INDEX(怪物基础属性模板!D:D,MATCH(芦花古楼怪物!$F400,怪物基础属性模板!$A:$A,0))*IFERROR(INDEX(怪物属性参数!R:R,MATCH(芦花古楼怪物!E400,怪物属性参数!S:S,0)),1)</f>
        <v>1675</v>
      </c>
      <c r="J400" s="58">
        <v>0</v>
      </c>
      <c r="K400" s="58">
        <v>0</v>
      </c>
      <c r="L400" s="58">
        <v>0</v>
      </c>
      <c r="M400" s="58">
        <v>0</v>
      </c>
      <c r="N400" s="58">
        <v>300</v>
      </c>
      <c r="O400" s="58">
        <v>0</v>
      </c>
      <c r="P400" s="58">
        <v>0</v>
      </c>
      <c r="Q400" s="58" t="str">
        <f>IFERROR(INDEX(怪物属性参数!AD:AD,MATCH(芦花古楼怪物!E400,怪物属性参数!Q:Q,0)),"1303015")</f>
        <v>1801008#1802008</v>
      </c>
      <c r="R400" s="15"/>
      <c r="S400" s="58" t="str">
        <f t="shared" si="25"/>
        <v>0</v>
      </c>
      <c r="T400" s="58">
        <f>IFERROR(INDEX(怪物属性参数!AA:AA,MATCH(芦花古楼怪物!E400,怪物属性参数!Q:Q,0)),"")</f>
        <v>1</v>
      </c>
      <c r="U400" s="58">
        <f>IFERROR(INDEX(怪物属性参数!AB:AB,MATCH(芦花古楼怪物!E400,怪物属性参数!Q:Q,0)),"999")</f>
        <v>999</v>
      </c>
      <c r="V400" s="58">
        <f>IFERROR(INDEX(怪物属性参数!AC:AC,MATCH(芦花古楼怪物!E400,怪物属性参数!Q:Q,0)),"")</f>
        <v>1</v>
      </c>
      <c r="W400" s="58" t="str">
        <f t="shared" si="26"/>
        <v>伏尸将军</v>
      </c>
    </row>
    <row r="401" spans="1:23" ht="16.5" x14ac:dyDescent="0.2">
      <c r="A401" s="58">
        <f t="shared" si="27"/>
        <v>20398</v>
      </c>
      <c r="B401" s="58">
        <v>3</v>
      </c>
      <c r="C401" s="58">
        <f t="shared" si="24"/>
        <v>7</v>
      </c>
      <c r="D401" s="58" t="s">
        <v>36</v>
      </c>
      <c r="E401" s="58" t="str">
        <f>HLOOKUP(D401,芦花古楼!$G:$L,MATCH(B401&amp;C401,芦花古楼!$A:$A,0),FALSE)</f>
        <v/>
      </c>
      <c r="F401" s="58">
        <f>INDEX(芦花古楼!D:D,MATCH(芦花古楼怪物!B401&amp;芦花古楼怪物!C401,芦花古楼!A:A,0))</f>
        <v>21</v>
      </c>
      <c r="G401" s="58">
        <f>INDEX(怪物基础属性模板!B:B,MATCH(芦花古楼怪物!$F401,怪物基础属性模板!$A:$A,0))*IFERROR(INDEX(怪物属性参数!R:R,MATCH(芦花古楼怪物!E401,怪物属性参数!Q:Q,0)),1)</f>
        <v>295</v>
      </c>
      <c r="H401" s="58">
        <f>INDEX(怪物基础属性模板!C:C,MATCH(芦花古楼怪物!$F401,怪物基础属性模板!$A:$A,0))*IFERROR(INDEX(怪物属性参数!R:R,MATCH(芦花古楼怪物!E401,怪物属性参数!R:R,0)),1)</f>
        <v>127</v>
      </c>
      <c r="I401" s="58">
        <f>INDEX(怪物基础属性模板!D:D,MATCH(芦花古楼怪物!$F401,怪物基础属性模板!$A:$A,0))*IFERROR(INDEX(怪物属性参数!R:R,MATCH(芦花古楼怪物!E401,怪物属性参数!S:S,0)),1)</f>
        <v>1675</v>
      </c>
      <c r="J401" s="58">
        <v>0</v>
      </c>
      <c r="K401" s="58">
        <v>0</v>
      </c>
      <c r="L401" s="58">
        <v>0</v>
      </c>
      <c r="M401" s="58">
        <v>0</v>
      </c>
      <c r="N401" s="58">
        <v>300</v>
      </c>
      <c r="O401" s="58">
        <v>0</v>
      </c>
      <c r="P401" s="58">
        <v>0</v>
      </c>
      <c r="Q401" s="58" t="str">
        <f>IFERROR(INDEX(怪物属性参数!AD:AD,MATCH(芦花古楼怪物!E401,怪物属性参数!Q:Q,0)),"1303015")</f>
        <v>1303015</v>
      </c>
      <c r="R401" s="15"/>
      <c r="S401" s="58" t="str">
        <f t="shared" si="25"/>
        <v>0</v>
      </c>
      <c r="T401" s="58" t="str">
        <f>IFERROR(INDEX(怪物属性参数!AA:AA,MATCH(芦花古楼怪物!E401,怪物属性参数!Q:Q,0)),"")</f>
        <v/>
      </c>
      <c r="U401" s="58" t="str">
        <f>IFERROR(INDEX(怪物属性参数!AB:AB,MATCH(芦花古楼怪物!E401,怪物属性参数!Q:Q,0)),"999")</f>
        <v>999</v>
      </c>
      <c r="V401" s="58" t="str">
        <f>IFERROR(INDEX(怪物属性参数!AC:AC,MATCH(芦花古楼怪物!E401,怪物属性参数!Q:Q,0)),"")</f>
        <v/>
      </c>
      <c r="W401" s="58" t="str">
        <f t="shared" si="26"/>
        <v>于禁</v>
      </c>
    </row>
    <row r="402" spans="1:23" ht="16.5" x14ac:dyDescent="0.2">
      <c r="A402" s="58">
        <f t="shared" si="27"/>
        <v>20399</v>
      </c>
      <c r="B402" s="58">
        <v>3</v>
      </c>
      <c r="C402" s="58">
        <f t="shared" si="24"/>
        <v>7</v>
      </c>
      <c r="D402" s="58" t="s">
        <v>40</v>
      </c>
      <c r="E402" s="58" t="str">
        <f>HLOOKUP(D402,芦花古楼!$G:$L,MATCH(B402&amp;C402,芦花古楼!$A:$A,0),FALSE)</f>
        <v>变身后鬼将军</v>
      </c>
      <c r="F402" s="58">
        <f>INDEX(芦花古楼!D:D,MATCH(芦花古楼怪物!B402&amp;芦花古楼怪物!C402,芦花古楼!A:A,0))</f>
        <v>21</v>
      </c>
      <c r="G402" s="58">
        <f>INDEX(怪物基础属性模板!B:B,MATCH(芦花古楼怪物!$F402,怪物基础属性模板!$A:$A,0))*IFERROR(INDEX(怪物属性参数!R:R,MATCH(芦花古楼怪物!E402,怪物属性参数!Q:Q,0)),1)</f>
        <v>295</v>
      </c>
      <c r="H402" s="58">
        <f>INDEX(怪物基础属性模板!C:C,MATCH(芦花古楼怪物!$F402,怪物基础属性模板!$A:$A,0))*IFERROR(INDEX(怪物属性参数!R:R,MATCH(芦花古楼怪物!E402,怪物属性参数!R:R,0)),1)</f>
        <v>127</v>
      </c>
      <c r="I402" s="58">
        <f>INDEX(怪物基础属性模板!D:D,MATCH(芦花古楼怪物!$F402,怪物基础属性模板!$A:$A,0))*IFERROR(INDEX(怪物属性参数!R:R,MATCH(芦花古楼怪物!E402,怪物属性参数!S:S,0)),1)</f>
        <v>1675</v>
      </c>
      <c r="J402" s="58">
        <v>0</v>
      </c>
      <c r="K402" s="58">
        <v>0</v>
      </c>
      <c r="L402" s="58">
        <v>0</v>
      </c>
      <c r="M402" s="58">
        <v>0</v>
      </c>
      <c r="N402" s="58">
        <v>300</v>
      </c>
      <c r="O402" s="58">
        <v>0</v>
      </c>
      <c r="P402" s="58">
        <v>0</v>
      </c>
      <c r="Q402" s="58" t="str">
        <f>IFERROR(INDEX(怪物属性参数!AD:AD,MATCH(芦花古楼怪物!E402,怪物属性参数!Q:Q,0)),"1303015")</f>
        <v>1303015</v>
      </c>
      <c r="R402" s="15"/>
      <c r="S402" s="58" t="str">
        <f t="shared" si="25"/>
        <v>0</v>
      </c>
      <c r="T402" s="58" t="str">
        <f>IFERROR(INDEX(怪物属性参数!AA:AA,MATCH(芦花古楼怪物!E402,怪物属性参数!Q:Q,0)),"")</f>
        <v/>
      </c>
      <c r="U402" s="58" t="str">
        <f>IFERROR(INDEX(怪物属性参数!AB:AB,MATCH(芦花古楼怪物!E402,怪物属性参数!Q:Q,0)),"999")</f>
        <v>999</v>
      </c>
      <c r="V402" s="58" t="str">
        <f>IFERROR(INDEX(怪物属性参数!AC:AC,MATCH(芦花古楼怪物!E402,怪物属性参数!Q:Q,0)),"")</f>
        <v/>
      </c>
      <c r="W402" s="58" t="str">
        <f t="shared" si="26"/>
        <v>变身后鬼将军</v>
      </c>
    </row>
    <row r="403" spans="1:23" ht="16.5" x14ac:dyDescent="0.2">
      <c r="A403" s="58">
        <f t="shared" si="27"/>
        <v>20400</v>
      </c>
      <c r="B403" s="58">
        <v>3</v>
      </c>
      <c r="C403" s="58">
        <f t="shared" si="24"/>
        <v>7</v>
      </c>
      <c r="D403" s="58" t="s">
        <v>37</v>
      </c>
      <c r="E403" s="58" t="str">
        <f>HLOOKUP(D403,芦花古楼!$G:$L,MATCH(B403&amp;C403,芦花古楼!$A:$A,0),FALSE)</f>
        <v/>
      </c>
      <c r="F403" s="58">
        <f>INDEX(芦花古楼!D:D,MATCH(芦花古楼怪物!B403&amp;芦花古楼怪物!C403,芦花古楼!A:A,0))</f>
        <v>21</v>
      </c>
      <c r="G403" s="58">
        <f>INDEX(怪物基础属性模板!B:B,MATCH(芦花古楼怪物!$F403,怪物基础属性模板!$A:$A,0))*IFERROR(INDEX(怪物属性参数!R:R,MATCH(芦花古楼怪物!E403,怪物属性参数!Q:Q,0)),1)</f>
        <v>295</v>
      </c>
      <c r="H403" s="58">
        <f>INDEX(怪物基础属性模板!C:C,MATCH(芦花古楼怪物!$F403,怪物基础属性模板!$A:$A,0))*IFERROR(INDEX(怪物属性参数!R:R,MATCH(芦花古楼怪物!E403,怪物属性参数!R:R,0)),1)</f>
        <v>127</v>
      </c>
      <c r="I403" s="58">
        <f>INDEX(怪物基础属性模板!D:D,MATCH(芦花古楼怪物!$F403,怪物基础属性模板!$A:$A,0))*IFERROR(INDEX(怪物属性参数!R:R,MATCH(芦花古楼怪物!E403,怪物属性参数!S:S,0)),1)</f>
        <v>1675</v>
      </c>
      <c r="J403" s="58">
        <v>0</v>
      </c>
      <c r="K403" s="58">
        <v>0</v>
      </c>
      <c r="L403" s="58">
        <v>0</v>
      </c>
      <c r="M403" s="58">
        <v>0</v>
      </c>
      <c r="N403" s="58">
        <v>300</v>
      </c>
      <c r="O403" s="58">
        <v>0</v>
      </c>
      <c r="P403" s="58">
        <v>0</v>
      </c>
      <c r="Q403" s="58" t="str">
        <f>IFERROR(INDEX(怪物属性参数!AD:AD,MATCH(芦花古楼怪物!E403,怪物属性参数!Q:Q,0)),"1303015")</f>
        <v>1303015</v>
      </c>
      <c r="R403" s="15"/>
      <c r="S403" s="58" t="str">
        <f t="shared" si="25"/>
        <v>0</v>
      </c>
      <c r="T403" s="58" t="str">
        <f>IFERROR(INDEX(怪物属性参数!AA:AA,MATCH(芦花古楼怪物!E403,怪物属性参数!Q:Q,0)),"")</f>
        <v/>
      </c>
      <c r="U403" s="58" t="str">
        <f>IFERROR(INDEX(怪物属性参数!AB:AB,MATCH(芦花古楼怪物!E403,怪物属性参数!Q:Q,0)),"999")</f>
        <v>999</v>
      </c>
      <c r="V403" s="58" t="str">
        <f>IFERROR(INDEX(怪物属性参数!AC:AC,MATCH(芦花古楼怪物!E403,怪物属性参数!Q:Q,0)),"")</f>
        <v/>
      </c>
      <c r="W403" s="58" t="str">
        <f t="shared" si="26"/>
        <v>于禁</v>
      </c>
    </row>
    <row r="404" spans="1:23" ht="16.5" x14ac:dyDescent="0.2">
      <c r="A404" s="58">
        <f t="shared" si="27"/>
        <v>20401</v>
      </c>
      <c r="B404" s="58">
        <v>3</v>
      </c>
      <c r="C404" s="58">
        <f t="shared" si="24"/>
        <v>7</v>
      </c>
      <c r="D404" s="58" t="s">
        <v>41</v>
      </c>
      <c r="E404" s="58" t="str">
        <f>HLOOKUP(D404,芦花古楼!$G:$L,MATCH(B404&amp;C404,芦花古楼!$A:$A,0),FALSE)</f>
        <v>石瀑将军</v>
      </c>
      <c r="F404" s="58">
        <f>INDEX(芦花古楼!D:D,MATCH(芦花古楼怪物!B404&amp;芦花古楼怪物!C404,芦花古楼!A:A,0))</f>
        <v>21</v>
      </c>
      <c r="G404" s="58">
        <f>INDEX(怪物基础属性模板!B:B,MATCH(芦花古楼怪物!$F404,怪物基础属性模板!$A:$A,0))*IFERROR(INDEX(怪物属性参数!R:R,MATCH(芦花古楼怪物!E404,怪物属性参数!Q:Q,0)),1)</f>
        <v>295</v>
      </c>
      <c r="H404" s="58">
        <f>INDEX(怪物基础属性模板!C:C,MATCH(芦花古楼怪物!$F404,怪物基础属性模板!$A:$A,0))*IFERROR(INDEX(怪物属性参数!R:R,MATCH(芦花古楼怪物!E404,怪物属性参数!R:R,0)),1)</f>
        <v>127</v>
      </c>
      <c r="I404" s="58">
        <f>INDEX(怪物基础属性模板!D:D,MATCH(芦花古楼怪物!$F404,怪物基础属性模板!$A:$A,0))*IFERROR(INDEX(怪物属性参数!R:R,MATCH(芦花古楼怪物!E404,怪物属性参数!S:S,0)),1)</f>
        <v>1675</v>
      </c>
      <c r="J404" s="58">
        <v>0</v>
      </c>
      <c r="K404" s="58">
        <v>0</v>
      </c>
      <c r="L404" s="58">
        <v>0</v>
      </c>
      <c r="M404" s="58">
        <v>0</v>
      </c>
      <c r="N404" s="58">
        <v>300</v>
      </c>
      <c r="O404" s="58">
        <v>0</v>
      </c>
      <c r="P404" s="58">
        <v>0</v>
      </c>
      <c r="Q404" s="58" t="str">
        <f>IFERROR(INDEX(怪物属性参数!AD:AD,MATCH(芦花古楼怪物!E404,怪物属性参数!Q:Q,0)),"1303015")</f>
        <v>1801009#1802009</v>
      </c>
      <c r="R404" s="15"/>
      <c r="S404" s="58" t="str">
        <f t="shared" si="25"/>
        <v>0</v>
      </c>
      <c r="T404" s="58">
        <f>IFERROR(INDEX(怪物属性参数!AA:AA,MATCH(芦花古楼怪物!E404,怪物属性参数!Q:Q,0)),"")</f>
        <v>1</v>
      </c>
      <c r="U404" s="58">
        <f>IFERROR(INDEX(怪物属性参数!AB:AB,MATCH(芦花古楼怪物!E404,怪物属性参数!Q:Q,0)),"999")</f>
        <v>999</v>
      </c>
      <c r="V404" s="58">
        <f>IFERROR(INDEX(怪物属性参数!AC:AC,MATCH(芦花古楼怪物!E404,怪物属性参数!Q:Q,0)),"")</f>
        <v>1</v>
      </c>
      <c r="W404" s="58" t="str">
        <f t="shared" si="26"/>
        <v>石瀑将军</v>
      </c>
    </row>
    <row r="405" spans="1:23" ht="16.5" x14ac:dyDescent="0.2">
      <c r="A405" s="58">
        <f t="shared" si="27"/>
        <v>20402</v>
      </c>
      <c r="B405" s="58">
        <v>3</v>
      </c>
      <c r="C405" s="58">
        <f t="shared" si="24"/>
        <v>7</v>
      </c>
      <c r="D405" s="58" t="s">
        <v>38</v>
      </c>
      <c r="E405" s="58" t="str">
        <f>HLOOKUP(D405,芦花古楼!$G:$L,MATCH(B405&amp;C405,芦花古楼!$A:$A,0),FALSE)</f>
        <v/>
      </c>
      <c r="F405" s="58">
        <f>INDEX(芦花古楼!D:D,MATCH(芦花古楼怪物!B405&amp;芦花古楼怪物!C405,芦花古楼!A:A,0))</f>
        <v>21</v>
      </c>
      <c r="G405" s="58">
        <f>INDEX(怪物基础属性模板!B:B,MATCH(芦花古楼怪物!$F405,怪物基础属性模板!$A:$A,0))*IFERROR(INDEX(怪物属性参数!R:R,MATCH(芦花古楼怪物!E405,怪物属性参数!Q:Q,0)),1)</f>
        <v>295</v>
      </c>
      <c r="H405" s="58">
        <f>INDEX(怪物基础属性模板!C:C,MATCH(芦花古楼怪物!$F405,怪物基础属性模板!$A:$A,0))*IFERROR(INDEX(怪物属性参数!R:R,MATCH(芦花古楼怪物!E405,怪物属性参数!R:R,0)),1)</f>
        <v>127</v>
      </c>
      <c r="I405" s="58">
        <f>INDEX(怪物基础属性模板!D:D,MATCH(芦花古楼怪物!$F405,怪物基础属性模板!$A:$A,0))*IFERROR(INDEX(怪物属性参数!R:R,MATCH(芦花古楼怪物!E405,怪物属性参数!S:S,0)),1)</f>
        <v>1675</v>
      </c>
      <c r="J405" s="58">
        <v>0</v>
      </c>
      <c r="K405" s="58">
        <v>0</v>
      </c>
      <c r="L405" s="58">
        <v>0</v>
      </c>
      <c r="M405" s="58">
        <v>0</v>
      </c>
      <c r="N405" s="58">
        <v>300</v>
      </c>
      <c r="O405" s="58">
        <v>0</v>
      </c>
      <c r="P405" s="58">
        <v>0</v>
      </c>
      <c r="Q405" s="58" t="str">
        <f>IFERROR(INDEX(怪物属性参数!AD:AD,MATCH(芦花古楼怪物!E405,怪物属性参数!Q:Q,0)),"1303015")</f>
        <v>1303015</v>
      </c>
      <c r="R405" s="15"/>
      <c r="S405" s="58" t="str">
        <f t="shared" si="25"/>
        <v>0</v>
      </c>
      <c r="T405" s="58" t="str">
        <f>IFERROR(INDEX(怪物属性参数!AA:AA,MATCH(芦花古楼怪物!E405,怪物属性参数!Q:Q,0)),"")</f>
        <v/>
      </c>
      <c r="U405" s="58" t="str">
        <f>IFERROR(INDEX(怪物属性参数!AB:AB,MATCH(芦花古楼怪物!E405,怪物属性参数!Q:Q,0)),"999")</f>
        <v>999</v>
      </c>
      <c r="V405" s="58" t="str">
        <f>IFERROR(INDEX(怪物属性参数!AC:AC,MATCH(芦花古楼怪物!E405,怪物属性参数!Q:Q,0)),"")</f>
        <v/>
      </c>
      <c r="W405" s="58" t="str">
        <f t="shared" si="26"/>
        <v>于禁</v>
      </c>
    </row>
    <row r="406" spans="1:23" ht="16.5" x14ac:dyDescent="0.2">
      <c r="A406" s="58">
        <f t="shared" si="27"/>
        <v>20403</v>
      </c>
      <c r="B406" s="58">
        <v>3</v>
      </c>
      <c r="C406" s="58">
        <f t="shared" si="24"/>
        <v>8</v>
      </c>
      <c r="D406" s="58" t="s">
        <v>39</v>
      </c>
      <c r="E406" s="58" t="str">
        <f>HLOOKUP(D406,芦花古楼!$G:$L,MATCH(B406&amp;C406,芦花古楼!$A:$A,0),FALSE)</f>
        <v>战斗夏玲</v>
      </c>
      <c r="F406" s="58">
        <f>INDEX(芦花古楼!D:D,MATCH(芦花古楼怪物!B406&amp;芦花古楼怪物!C406,芦花古楼!A:A,0))</f>
        <v>22</v>
      </c>
      <c r="G406" s="58">
        <f>INDEX(怪物基础属性模板!B:B,MATCH(芦花古楼怪物!$F406,怪物基础属性模板!$A:$A,0))*IFERROR(INDEX(怪物属性参数!R:R,MATCH(芦花古楼怪物!E406,怪物属性参数!Q:Q,0)),1)</f>
        <v>309</v>
      </c>
      <c r="H406" s="58">
        <f>INDEX(怪物基础属性模板!C:C,MATCH(芦花古楼怪物!$F406,怪物基础属性模板!$A:$A,0))*IFERROR(INDEX(怪物属性参数!R:R,MATCH(芦花古楼怪物!E406,怪物属性参数!R:R,0)),1)</f>
        <v>134</v>
      </c>
      <c r="I406" s="58">
        <f>INDEX(怪物基础属性模板!D:D,MATCH(芦花古楼怪物!$F406,怪物基础属性模板!$A:$A,0))*IFERROR(INDEX(怪物属性参数!R:R,MATCH(芦花古楼怪物!E406,怪物属性参数!S:S,0)),1)</f>
        <v>1745</v>
      </c>
      <c r="J406" s="58">
        <v>0</v>
      </c>
      <c r="K406" s="58">
        <v>0</v>
      </c>
      <c r="L406" s="58">
        <v>0</v>
      </c>
      <c r="M406" s="58">
        <v>0</v>
      </c>
      <c r="N406" s="58">
        <v>300</v>
      </c>
      <c r="O406" s="58">
        <v>0</v>
      </c>
      <c r="P406" s="58">
        <v>0</v>
      </c>
      <c r="Q406" s="58" t="str">
        <f>IFERROR(INDEX(怪物属性参数!AD:AD,MATCH(芦花古楼怪物!E406,怪物属性参数!Q:Q,0)),"1303015")</f>
        <v>1301003#1302003</v>
      </c>
      <c r="R406" s="15"/>
      <c r="S406" s="58">
        <f t="shared" si="25"/>
        <v>20404</v>
      </c>
      <c r="T406" s="58">
        <f>IFERROR(INDEX(怪物属性参数!AA:AA,MATCH(芦花古楼怪物!E406,怪物属性参数!Q:Q,0)),"")</f>
        <v>0</v>
      </c>
      <c r="U406" s="58">
        <f>IFERROR(INDEX(怪物属性参数!AB:AB,MATCH(芦花古楼怪物!E406,怪物属性参数!Q:Q,0)),"999")</f>
        <v>999</v>
      </c>
      <c r="V406" s="58">
        <f>IFERROR(INDEX(怪物属性参数!AC:AC,MATCH(芦花古楼怪物!E406,怪物属性参数!Q:Q,0)),"")</f>
        <v>0</v>
      </c>
      <c r="W406" s="58" t="str">
        <f t="shared" si="26"/>
        <v>战斗夏玲</v>
      </c>
    </row>
    <row r="407" spans="1:23" ht="16.5" x14ac:dyDescent="0.2">
      <c r="A407" s="58">
        <f t="shared" si="27"/>
        <v>20404</v>
      </c>
      <c r="B407" s="58">
        <v>3</v>
      </c>
      <c r="C407" s="58">
        <f t="shared" si="24"/>
        <v>8</v>
      </c>
      <c r="D407" s="58" t="s">
        <v>36</v>
      </c>
      <c r="E407" s="58" t="str">
        <f>HLOOKUP(D407,芦花古楼!$G:$L,MATCH(B407&amp;C407,芦花古楼!$A:$A,0),FALSE)</f>
        <v>李轩辕</v>
      </c>
      <c r="F407" s="58">
        <f>INDEX(芦花古楼!D:D,MATCH(芦花古楼怪物!B407&amp;芦花古楼怪物!C407,芦花古楼!A:A,0))</f>
        <v>22</v>
      </c>
      <c r="G407" s="58">
        <f>INDEX(怪物基础属性模板!B:B,MATCH(芦花古楼怪物!$F407,怪物基础属性模板!$A:$A,0))*IFERROR(INDEX(怪物属性参数!R:R,MATCH(芦花古楼怪物!E407,怪物属性参数!Q:Q,0)),1)</f>
        <v>309</v>
      </c>
      <c r="H407" s="58">
        <f>INDEX(怪物基础属性模板!C:C,MATCH(芦花古楼怪物!$F407,怪物基础属性模板!$A:$A,0))*IFERROR(INDEX(怪物属性参数!R:R,MATCH(芦花古楼怪物!E407,怪物属性参数!R:R,0)),1)</f>
        <v>134</v>
      </c>
      <c r="I407" s="58">
        <f>INDEX(怪物基础属性模板!D:D,MATCH(芦花古楼怪物!$F407,怪物基础属性模板!$A:$A,0))*IFERROR(INDEX(怪物属性参数!R:R,MATCH(芦花古楼怪物!E407,怪物属性参数!S:S,0)),1)</f>
        <v>1745</v>
      </c>
      <c r="J407" s="58">
        <v>0</v>
      </c>
      <c r="K407" s="58">
        <v>0</v>
      </c>
      <c r="L407" s="58">
        <v>0</v>
      </c>
      <c r="M407" s="58">
        <v>0</v>
      </c>
      <c r="N407" s="58">
        <v>300</v>
      </c>
      <c r="O407" s="58">
        <v>0</v>
      </c>
      <c r="P407" s="58">
        <v>0</v>
      </c>
      <c r="Q407" s="58">
        <f>IFERROR(INDEX(怪物属性参数!AD:AD,MATCH(芦花古楼怪物!E407,怪物属性参数!Q:Q,0)),"1303015")</f>
        <v>1303005</v>
      </c>
      <c r="R407" s="15"/>
      <c r="S407" s="58" t="str">
        <f t="shared" si="25"/>
        <v>0</v>
      </c>
      <c r="T407" s="58">
        <f>IFERROR(INDEX(怪物属性参数!AA:AA,MATCH(芦花古楼怪物!E407,怪物属性参数!Q:Q,0)),"")</f>
        <v>2</v>
      </c>
      <c r="U407" s="58">
        <f>IFERROR(INDEX(怪物属性参数!AB:AB,MATCH(芦花古楼怪物!E407,怪物属性参数!Q:Q,0)),"999")</f>
        <v>999</v>
      </c>
      <c r="V407" s="58">
        <f>IFERROR(INDEX(怪物属性参数!AC:AC,MATCH(芦花古楼怪物!E407,怪物属性参数!Q:Q,0)),"")</f>
        <v>3</v>
      </c>
      <c r="W407" s="58" t="str">
        <f t="shared" si="26"/>
        <v>李轩辕</v>
      </c>
    </row>
    <row r="408" spans="1:23" ht="16.5" x14ac:dyDescent="0.2">
      <c r="A408" s="58">
        <f t="shared" si="27"/>
        <v>20405</v>
      </c>
      <c r="B408" s="58">
        <v>3</v>
      </c>
      <c r="C408" s="58">
        <f t="shared" si="24"/>
        <v>8</v>
      </c>
      <c r="D408" s="58" t="s">
        <v>40</v>
      </c>
      <c r="E408" s="58" t="str">
        <f>HLOOKUP(D408,芦花古楼!$G:$L,MATCH(B408&amp;C408,芦花古楼!$A:$A,0),FALSE)</f>
        <v>常服曹焱兵</v>
      </c>
      <c r="F408" s="58">
        <f>INDEX(芦花古楼!D:D,MATCH(芦花古楼怪物!B408&amp;芦花古楼怪物!C408,芦花古楼!A:A,0))</f>
        <v>22</v>
      </c>
      <c r="G408" s="58">
        <f>INDEX(怪物基础属性模板!B:B,MATCH(芦花古楼怪物!$F408,怪物基础属性模板!$A:$A,0))*IFERROR(INDEX(怪物属性参数!R:R,MATCH(芦花古楼怪物!E408,怪物属性参数!Q:Q,0)),1)</f>
        <v>309</v>
      </c>
      <c r="H408" s="58">
        <f>INDEX(怪物基础属性模板!C:C,MATCH(芦花古楼怪物!$F408,怪物基础属性模板!$A:$A,0))*IFERROR(INDEX(怪物属性参数!R:R,MATCH(芦花古楼怪物!E408,怪物属性参数!R:R,0)),1)</f>
        <v>134</v>
      </c>
      <c r="I408" s="58">
        <f>INDEX(怪物基础属性模板!D:D,MATCH(芦花古楼怪物!$F408,怪物基础属性模板!$A:$A,0))*IFERROR(INDEX(怪物属性参数!R:R,MATCH(芦花古楼怪物!E408,怪物属性参数!S:S,0)),1)</f>
        <v>1745</v>
      </c>
      <c r="J408" s="58">
        <v>0</v>
      </c>
      <c r="K408" s="58">
        <v>0</v>
      </c>
      <c r="L408" s="58">
        <v>0</v>
      </c>
      <c r="M408" s="58">
        <v>0</v>
      </c>
      <c r="N408" s="58">
        <v>300</v>
      </c>
      <c r="O408" s="58">
        <v>0</v>
      </c>
      <c r="P408" s="58">
        <v>0</v>
      </c>
      <c r="Q408" s="58" t="str">
        <f>IFERROR(INDEX(怪物属性参数!AD:AD,MATCH(芦花古楼怪物!E408,怪物属性参数!Q:Q,0)),"1303015")</f>
        <v>1301001#1302001</v>
      </c>
      <c r="R408" s="15"/>
      <c r="S408" s="58">
        <f t="shared" si="25"/>
        <v>20406</v>
      </c>
      <c r="T408" s="58">
        <f>IFERROR(INDEX(怪物属性参数!AA:AA,MATCH(芦花古楼怪物!E408,怪物属性参数!Q:Q,0)),"")</f>
        <v>0</v>
      </c>
      <c r="U408" s="58">
        <f>IFERROR(INDEX(怪物属性参数!AB:AB,MATCH(芦花古楼怪物!E408,怪物属性参数!Q:Q,0)),"999")</f>
        <v>999</v>
      </c>
      <c r="V408" s="58">
        <f>IFERROR(INDEX(怪物属性参数!AC:AC,MATCH(芦花古楼怪物!E408,怪物属性参数!Q:Q,0)),"")</f>
        <v>0</v>
      </c>
      <c r="W408" s="58" t="str">
        <f t="shared" si="26"/>
        <v>常服曹焱兵</v>
      </c>
    </row>
    <row r="409" spans="1:23" ht="16.5" x14ac:dyDescent="0.2">
      <c r="A409" s="58">
        <f t="shared" si="27"/>
        <v>20406</v>
      </c>
      <c r="B409" s="58">
        <v>3</v>
      </c>
      <c r="C409" s="58">
        <f t="shared" si="24"/>
        <v>8</v>
      </c>
      <c r="D409" s="58" t="s">
        <v>37</v>
      </c>
      <c r="E409" s="58" t="str">
        <f>HLOOKUP(D409,芦花古楼!$G:$L,MATCH(B409&amp;C409,芦花古楼!$A:$A,0),FALSE)</f>
        <v>于禁</v>
      </c>
      <c r="F409" s="58">
        <f>INDEX(芦花古楼!D:D,MATCH(芦花古楼怪物!B409&amp;芦花古楼怪物!C409,芦花古楼!A:A,0))</f>
        <v>22</v>
      </c>
      <c r="G409" s="58">
        <f>INDEX(怪物基础属性模板!B:B,MATCH(芦花古楼怪物!$F409,怪物基础属性模板!$A:$A,0))*IFERROR(INDEX(怪物属性参数!R:R,MATCH(芦花古楼怪物!E409,怪物属性参数!Q:Q,0)),1)</f>
        <v>309</v>
      </c>
      <c r="H409" s="58">
        <f>INDEX(怪物基础属性模板!C:C,MATCH(芦花古楼怪物!$F409,怪物基础属性模板!$A:$A,0))*IFERROR(INDEX(怪物属性参数!R:R,MATCH(芦花古楼怪物!E409,怪物属性参数!R:R,0)),1)</f>
        <v>134</v>
      </c>
      <c r="I409" s="58">
        <f>INDEX(怪物基础属性模板!D:D,MATCH(芦花古楼怪物!$F409,怪物基础属性模板!$A:$A,0))*IFERROR(INDEX(怪物属性参数!R:R,MATCH(芦花古楼怪物!E409,怪物属性参数!S:S,0)),1)</f>
        <v>1745</v>
      </c>
      <c r="J409" s="58">
        <v>0</v>
      </c>
      <c r="K409" s="58">
        <v>0</v>
      </c>
      <c r="L409" s="58">
        <v>0</v>
      </c>
      <c r="M409" s="58">
        <v>0</v>
      </c>
      <c r="N409" s="58">
        <v>300</v>
      </c>
      <c r="O409" s="58">
        <v>0</v>
      </c>
      <c r="P409" s="58">
        <v>0</v>
      </c>
      <c r="Q409" s="58">
        <f>IFERROR(INDEX(怪物属性参数!AD:AD,MATCH(芦花古楼怪物!E409,怪物属性参数!Q:Q,0)),"1303015")</f>
        <v>1303015</v>
      </c>
      <c r="R409" s="15"/>
      <c r="S409" s="58" t="str">
        <f t="shared" si="25"/>
        <v>0</v>
      </c>
      <c r="T409" s="58">
        <f>IFERROR(INDEX(怪物属性参数!AA:AA,MATCH(芦花古楼怪物!E409,怪物属性参数!Q:Q,0)),"")</f>
        <v>4</v>
      </c>
      <c r="U409" s="58">
        <f>IFERROR(INDEX(怪物属性参数!AB:AB,MATCH(芦花古楼怪物!E409,怪物属性参数!Q:Q,0)),"999")</f>
        <v>999</v>
      </c>
      <c r="V409" s="58">
        <f>IFERROR(INDEX(怪物属性参数!AC:AC,MATCH(芦花古楼怪物!E409,怪物属性参数!Q:Q,0)),"")</f>
        <v>2</v>
      </c>
      <c r="W409" s="58" t="str">
        <f t="shared" si="26"/>
        <v>于禁</v>
      </c>
    </row>
    <row r="410" spans="1:23" ht="16.5" x14ac:dyDescent="0.2">
      <c r="A410" s="58">
        <f t="shared" si="27"/>
        <v>20407</v>
      </c>
      <c r="B410" s="58">
        <v>3</v>
      </c>
      <c r="C410" s="58">
        <f t="shared" si="24"/>
        <v>8</v>
      </c>
      <c r="D410" s="58" t="s">
        <v>41</v>
      </c>
      <c r="E410" s="58" t="str">
        <f>HLOOKUP(D410,芦花古楼!$G:$L,MATCH(B410&amp;C410,芦花古楼!$A:$A,0),FALSE)</f>
        <v>曹玄亮</v>
      </c>
      <c r="F410" s="58">
        <f>INDEX(芦花古楼!D:D,MATCH(芦花古楼怪物!B410&amp;芦花古楼怪物!C410,芦花古楼!A:A,0))</f>
        <v>22</v>
      </c>
      <c r="G410" s="58">
        <f>INDEX(怪物基础属性模板!B:B,MATCH(芦花古楼怪物!$F410,怪物基础属性模板!$A:$A,0))*IFERROR(INDEX(怪物属性参数!R:R,MATCH(芦花古楼怪物!E410,怪物属性参数!Q:Q,0)),1)</f>
        <v>309</v>
      </c>
      <c r="H410" s="58">
        <f>INDEX(怪物基础属性模板!C:C,MATCH(芦花古楼怪物!$F410,怪物基础属性模板!$A:$A,0))*IFERROR(INDEX(怪物属性参数!R:R,MATCH(芦花古楼怪物!E410,怪物属性参数!R:R,0)),1)</f>
        <v>134</v>
      </c>
      <c r="I410" s="58">
        <f>INDEX(怪物基础属性模板!D:D,MATCH(芦花古楼怪物!$F410,怪物基础属性模板!$A:$A,0))*IFERROR(INDEX(怪物属性参数!R:R,MATCH(芦花古楼怪物!E410,怪物属性参数!S:S,0)),1)</f>
        <v>1745</v>
      </c>
      <c r="J410" s="58">
        <v>0</v>
      </c>
      <c r="K410" s="58">
        <v>0</v>
      </c>
      <c r="L410" s="58">
        <v>0</v>
      </c>
      <c r="M410" s="58">
        <v>0</v>
      </c>
      <c r="N410" s="58">
        <v>300</v>
      </c>
      <c r="O410" s="58">
        <v>0</v>
      </c>
      <c r="P410" s="58">
        <v>0</v>
      </c>
      <c r="Q410" s="58" t="str">
        <f>IFERROR(INDEX(怪物属性参数!AD:AD,MATCH(芦花古楼怪物!E410,怪物属性参数!Q:Q,0)),"1303015")</f>
        <v>1301002#1302002</v>
      </c>
      <c r="R410" s="15"/>
      <c r="S410" s="58">
        <f t="shared" si="25"/>
        <v>20408</v>
      </c>
      <c r="T410" s="58">
        <f>IFERROR(INDEX(怪物属性参数!AA:AA,MATCH(芦花古楼怪物!E410,怪物属性参数!Q:Q,0)),"")</f>
        <v>0</v>
      </c>
      <c r="U410" s="58">
        <f>IFERROR(INDEX(怪物属性参数!AB:AB,MATCH(芦花古楼怪物!E410,怪物属性参数!Q:Q,0)),"999")</f>
        <v>999</v>
      </c>
      <c r="V410" s="58">
        <f>IFERROR(INDEX(怪物属性参数!AC:AC,MATCH(芦花古楼怪物!E410,怪物属性参数!Q:Q,0)),"")</f>
        <v>0</v>
      </c>
      <c r="W410" s="58" t="str">
        <f t="shared" si="26"/>
        <v>曹玄亮</v>
      </c>
    </row>
    <row r="411" spans="1:23" ht="16.5" x14ac:dyDescent="0.2">
      <c r="A411" s="58">
        <f t="shared" si="27"/>
        <v>20408</v>
      </c>
      <c r="B411" s="58">
        <v>3</v>
      </c>
      <c r="C411" s="58">
        <f t="shared" si="24"/>
        <v>8</v>
      </c>
      <c r="D411" s="58" t="s">
        <v>38</v>
      </c>
      <c r="E411" s="58" t="str">
        <f>HLOOKUP(D411,芦花古楼!$G:$L,MATCH(B411&amp;C411,芦花古楼!$A:$A,0),FALSE)</f>
        <v>唐流雨</v>
      </c>
      <c r="F411" s="58">
        <f>INDEX(芦花古楼!D:D,MATCH(芦花古楼怪物!B411&amp;芦花古楼怪物!C411,芦花古楼!A:A,0))</f>
        <v>22</v>
      </c>
      <c r="G411" s="58">
        <f>INDEX(怪物基础属性模板!B:B,MATCH(芦花古楼怪物!$F411,怪物基础属性模板!$A:$A,0))*IFERROR(INDEX(怪物属性参数!R:R,MATCH(芦花古楼怪物!E411,怪物属性参数!Q:Q,0)),1)</f>
        <v>309</v>
      </c>
      <c r="H411" s="58">
        <f>INDEX(怪物基础属性模板!C:C,MATCH(芦花古楼怪物!$F411,怪物基础属性模板!$A:$A,0))*IFERROR(INDEX(怪物属性参数!R:R,MATCH(芦花古楼怪物!E411,怪物属性参数!R:R,0)),1)</f>
        <v>134</v>
      </c>
      <c r="I411" s="58">
        <f>INDEX(怪物基础属性模板!D:D,MATCH(芦花古楼怪物!$F411,怪物基础属性模板!$A:$A,0))*IFERROR(INDEX(怪物属性参数!R:R,MATCH(芦花古楼怪物!E411,怪物属性参数!S:S,0)),1)</f>
        <v>1745</v>
      </c>
      <c r="J411" s="58">
        <v>0</v>
      </c>
      <c r="K411" s="58">
        <v>0</v>
      </c>
      <c r="L411" s="58">
        <v>0</v>
      </c>
      <c r="M411" s="58">
        <v>0</v>
      </c>
      <c r="N411" s="58">
        <v>300</v>
      </c>
      <c r="O411" s="58">
        <v>0</v>
      </c>
      <c r="P411" s="58">
        <v>0</v>
      </c>
      <c r="Q411" s="58">
        <f>IFERROR(INDEX(怪物属性参数!AD:AD,MATCH(芦花古楼怪物!E411,怪物属性参数!Q:Q,0)),"1303015")</f>
        <v>1303004</v>
      </c>
      <c r="R411" s="15"/>
      <c r="S411" s="58" t="str">
        <f t="shared" si="25"/>
        <v>0</v>
      </c>
      <c r="T411" s="58">
        <f>IFERROR(INDEX(怪物属性参数!AA:AA,MATCH(芦花古楼怪物!E411,怪物属性参数!Q:Q,0)),"")</f>
        <v>4</v>
      </c>
      <c r="U411" s="58">
        <f>IFERROR(INDEX(怪物属性参数!AB:AB,MATCH(芦花古楼怪物!E411,怪物属性参数!Q:Q,0)),"999")</f>
        <v>999</v>
      </c>
      <c r="V411" s="58">
        <f>IFERROR(INDEX(怪物属性参数!AC:AC,MATCH(芦花古楼怪物!E411,怪物属性参数!Q:Q,0)),"")</f>
        <v>1</v>
      </c>
      <c r="W411" s="58" t="str">
        <f t="shared" si="26"/>
        <v>唐流雨</v>
      </c>
    </row>
    <row r="412" spans="1:23" ht="16.5" x14ac:dyDescent="0.2">
      <c r="A412" s="58">
        <f t="shared" si="27"/>
        <v>20409</v>
      </c>
      <c r="B412" s="58">
        <v>3</v>
      </c>
      <c r="C412" s="58">
        <f t="shared" si="24"/>
        <v>9</v>
      </c>
      <c r="D412" s="58" t="s">
        <v>39</v>
      </c>
      <c r="E412" s="58" t="str">
        <f>HLOOKUP(D412,芦花古楼!$G:$L,MATCH(B412&amp;C412,芦花古楼!$A:$A,0),FALSE)</f>
        <v>常服曹焱兵</v>
      </c>
      <c r="F412" s="58">
        <f>INDEX(芦花古楼!D:D,MATCH(芦花古楼怪物!B412&amp;芦花古楼怪物!C412,芦花古楼!A:A,0))</f>
        <v>23</v>
      </c>
      <c r="G412" s="58">
        <f>INDEX(怪物基础属性模板!B:B,MATCH(芦花古楼怪物!$F412,怪物基础属性模板!$A:$A,0))*IFERROR(INDEX(怪物属性参数!R:R,MATCH(芦花古楼怪物!E412,怪物属性参数!Q:Q,0)),1)</f>
        <v>323</v>
      </c>
      <c r="H412" s="58">
        <f>INDEX(怪物基础属性模板!C:C,MATCH(芦花古楼怪物!$F412,怪物基础属性模板!$A:$A,0))*IFERROR(INDEX(怪物属性参数!R:R,MATCH(芦花古楼怪物!E412,怪物属性参数!R:R,0)),1)</f>
        <v>141</v>
      </c>
      <c r="I412" s="58">
        <f>INDEX(怪物基础属性模板!D:D,MATCH(芦花古楼怪物!$F412,怪物基础属性模板!$A:$A,0))*IFERROR(INDEX(怪物属性参数!R:R,MATCH(芦花古楼怪物!E412,怪物属性参数!S:S,0)),1)</f>
        <v>1815</v>
      </c>
      <c r="J412" s="58">
        <v>0</v>
      </c>
      <c r="K412" s="58">
        <v>0</v>
      </c>
      <c r="L412" s="58">
        <v>0</v>
      </c>
      <c r="M412" s="58">
        <v>0</v>
      </c>
      <c r="N412" s="58">
        <v>300</v>
      </c>
      <c r="O412" s="58">
        <v>0</v>
      </c>
      <c r="P412" s="58">
        <v>0</v>
      </c>
      <c r="Q412" s="58" t="str">
        <f>IFERROR(INDEX(怪物属性参数!AD:AD,MATCH(芦花古楼怪物!E412,怪物属性参数!Q:Q,0)),"1303015")</f>
        <v>1301001#1302001</v>
      </c>
      <c r="R412" s="15"/>
      <c r="S412" s="58">
        <f t="shared" si="25"/>
        <v>20410</v>
      </c>
      <c r="T412" s="58">
        <f>IFERROR(INDEX(怪物属性参数!AA:AA,MATCH(芦花古楼怪物!E412,怪物属性参数!Q:Q,0)),"")</f>
        <v>0</v>
      </c>
      <c r="U412" s="58">
        <f>IFERROR(INDEX(怪物属性参数!AB:AB,MATCH(芦花古楼怪物!E412,怪物属性参数!Q:Q,0)),"999")</f>
        <v>999</v>
      </c>
      <c r="V412" s="58">
        <f>IFERROR(INDEX(怪物属性参数!AC:AC,MATCH(芦花古楼怪物!E412,怪物属性参数!Q:Q,0)),"")</f>
        <v>0</v>
      </c>
      <c r="W412" s="58" t="str">
        <f t="shared" si="26"/>
        <v>常服曹焱兵</v>
      </c>
    </row>
    <row r="413" spans="1:23" ht="16.5" x14ac:dyDescent="0.2">
      <c r="A413" s="58">
        <f t="shared" si="27"/>
        <v>20410</v>
      </c>
      <c r="B413" s="58">
        <v>3</v>
      </c>
      <c r="C413" s="58">
        <f t="shared" si="24"/>
        <v>9</v>
      </c>
      <c r="D413" s="58" t="s">
        <v>36</v>
      </c>
      <c r="E413" s="58" t="str">
        <f>HLOOKUP(D413,芦花古楼!$G:$L,MATCH(B413&amp;C413,芦花古楼!$A:$A,0),FALSE)</f>
        <v>张郃</v>
      </c>
      <c r="F413" s="58">
        <f>INDEX(芦花古楼!D:D,MATCH(芦花古楼怪物!B413&amp;芦花古楼怪物!C413,芦花古楼!A:A,0))</f>
        <v>23</v>
      </c>
      <c r="G413" s="58">
        <f>INDEX(怪物基础属性模板!B:B,MATCH(芦花古楼怪物!$F413,怪物基础属性模板!$A:$A,0))*IFERROR(INDEX(怪物属性参数!R:R,MATCH(芦花古楼怪物!E413,怪物属性参数!Q:Q,0)),1)</f>
        <v>323</v>
      </c>
      <c r="H413" s="58">
        <f>INDEX(怪物基础属性模板!C:C,MATCH(芦花古楼怪物!$F413,怪物基础属性模板!$A:$A,0))*IFERROR(INDEX(怪物属性参数!R:R,MATCH(芦花古楼怪物!E413,怪物属性参数!R:R,0)),1)</f>
        <v>141</v>
      </c>
      <c r="I413" s="58">
        <f>INDEX(怪物基础属性模板!D:D,MATCH(芦花古楼怪物!$F413,怪物基础属性模板!$A:$A,0))*IFERROR(INDEX(怪物属性参数!R:R,MATCH(芦花古楼怪物!E413,怪物属性参数!S:S,0)),1)</f>
        <v>1815</v>
      </c>
      <c r="J413" s="58">
        <v>0</v>
      </c>
      <c r="K413" s="58">
        <v>0</v>
      </c>
      <c r="L413" s="58">
        <v>0</v>
      </c>
      <c r="M413" s="58">
        <v>0</v>
      </c>
      <c r="N413" s="58">
        <v>300</v>
      </c>
      <c r="O413" s="58">
        <v>0</v>
      </c>
      <c r="P413" s="58">
        <v>0</v>
      </c>
      <c r="Q413" s="58">
        <f>IFERROR(INDEX(怪物属性参数!AD:AD,MATCH(芦花古楼怪物!E413,怪物属性参数!Q:Q,0)),"1303015")</f>
        <v>1303010</v>
      </c>
      <c r="R413" s="15"/>
      <c r="S413" s="58" t="str">
        <f t="shared" si="25"/>
        <v>0</v>
      </c>
      <c r="T413" s="58">
        <f>IFERROR(INDEX(怪物属性参数!AA:AA,MATCH(芦花古楼怪物!E413,怪物属性参数!Q:Q,0)),"")</f>
        <v>6</v>
      </c>
      <c r="U413" s="58">
        <f>IFERROR(INDEX(怪物属性参数!AB:AB,MATCH(芦花古楼怪物!E413,怪物属性参数!Q:Q,0)),"999")</f>
        <v>999</v>
      </c>
      <c r="V413" s="58">
        <f>IFERROR(INDEX(怪物属性参数!AC:AC,MATCH(芦花古楼怪物!E413,怪物属性参数!Q:Q,0)),"")</f>
        <v>3</v>
      </c>
      <c r="W413" s="58" t="str">
        <f t="shared" si="26"/>
        <v>张郃</v>
      </c>
    </row>
    <row r="414" spans="1:23" ht="16.5" x14ac:dyDescent="0.2">
      <c r="A414" s="58">
        <f t="shared" si="27"/>
        <v>20411</v>
      </c>
      <c r="B414" s="58">
        <v>3</v>
      </c>
      <c r="C414" s="58">
        <f t="shared" si="24"/>
        <v>9</v>
      </c>
      <c r="D414" s="58" t="s">
        <v>40</v>
      </c>
      <c r="E414" s="58" t="str">
        <f>HLOOKUP(D414,芦花古楼!$G:$L,MATCH(B414&amp;C414,芦花古楼!$A:$A,0),FALSE)</f>
        <v>战斗曹焱兵</v>
      </c>
      <c r="F414" s="58">
        <f>INDEX(芦花古楼!D:D,MATCH(芦花古楼怪物!B414&amp;芦花古楼怪物!C414,芦花古楼!A:A,0))</f>
        <v>23</v>
      </c>
      <c r="G414" s="58">
        <f>INDEX(怪物基础属性模板!B:B,MATCH(芦花古楼怪物!$F414,怪物基础属性模板!$A:$A,0))*IFERROR(INDEX(怪物属性参数!R:R,MATCH(芦花古楼怪物!E414,怪物属性参数!Q:Q,0)),1)</f>
        <v>323</v>
      </c>
      <c r="H414" s="58">
        <f>INDEX(怪物基础属性模板!C:C,MATCH(芦花古楼怪物!$F414,怪物基础属性模板!$A:$A,0))*IFERROR(INDEX(怪物属性参数!R:R,MATCH(芦花古楼怪物!E414,怪物属性参数!R:R,0)),1)</f>
        <v>141</v>
      </c>
      <c r="I414" s="58">
        <f>INDEX(怪物基础属性模板!D:D,MATCH(芦花古楼怪物!$F414,怪物基础属性模板!$A:$A,0))*IFERROR(INDEX(怪物属性参数!R:R,MATCH(芦花古楼怪物!E414,怪物属性参数!S:S,0)),1)</f>
        <v>1815</v>
      </c>
      <c r="J414" s="58">
        <v>0</v>
      </c>
      <c r="K414" s="58">
        <v>0</v>
      </c>
      <c r="L414" s="58">
        <v>0</v>
      </c>
      <c r="M414" s="58">
        <v>0</v>
      </c>
      <c r="N414" s="58">
        <v>300</v>
      </c>
      <c r="O414" s="58">
        <v>0</v>
      </c>
      <c r="P414" s="58">
        <v>0</v>
      </c>
      <c r="Q414" s="58" t="str">
        <f>IFERROR(INDEX(怪物属性参数!AD:AD,MATCH(芦花古楼怪物!E414,怪物属性参数!Q:Q,0)),"1303015")</f>
        <v>1301007#1302007</v>
      </c>
      <c r="R414" s="15"/>
      <c r="S414" s="58">
        <f t="shared" si="25"/>
        <v>20412</v>
      </c>
      <c r="T414" s="58">
        <f>IFERROR(INDEX(怪物属性参数!AA:AA,MATCH(芦花古楼怪物!E414,怪物属性参数!Q:Q,0)),"")</f>
        <v>0</v>
      </c>
      <c r="U414" s="58">
        <f>IFERROR(INDEX(怪物属性参数!AB:AB,MATCH(芦花古楼怪物!E414,怪物属性参数!Q:Q,0)),"999")</f>
        <v>999</v>
      </c>
      <c r="V414" s="58">
        <f>IFERROR(INDEX(怪物属性参数!AC:AC,MATCH(芦花古楼怪物!E414,怪物属性参数!Q:Q,0)),"")</f>
        <v>0</v>
      </c>
      <c r="W414" s="58" t="str">
        <f t="shared" si="26"/>
        <v>战斗曹焱兵</v>
      </c>
    </row>
    <row r="415" spans="1:23" ht="16.5" x14ac:dyDescent="0.2">
      <c r="A415" s="58">
        <f t="shared" si="27"/>
        <v>20412</v>
      </c>
      <c r="B415" s="58">
        <v>3</v>
      </c>
      <c r="C415" s="58">
        <f t="shared" si="24"/>
        <v>9</v>
      </c>
      <c r="D415" s="58" t="s">
        <v>37</v>
      </c>
      <c r="E415" s="58" t="str">
        <f>HLOOKUP(D415,芦花古楼!$G:$L,MATCH(B415&amp;C415,芦花古楼!$A:$A,0),FALSE)</f>
        <v>徐晃</v>
      </c>
      <c r="F415" s="58">
        <f>INDEX(芦花古楼!D:D,MATCH(芦花古楼怪物!B415&amp;芦花古楼怪物!C415,芦花古楼!A:A,0))</f>
        <v>23</v>
      </c>
      <c r="G415" s="58">
        <f>INDEX(怪物基础属性模板!B:B,MATCH(芦花古楼怪物!$F415,怪物基础属性模板!$A:$A,0))*IFERROR(INDEX(怪物属性参数!R:R,MATCH(芦花古楼怪物!E415,怪物属性参数!Q:Q,0)),1)</f>
        <v>323</v>
      </c>
      <c r="H415" s="58">
        <f>INDEX(怪物基础属性模板!C:C,MATCH(芦花古楼怪物!$F415,怪物基础属性模板!$A:$A,0))*IFERROR(INDEX(怪物属性参数!R:R,MATCH(芦花古楼怪物!E415,怪物属性参数!R:R,0)),1)</f>
        <v>141</v>
      </c>
      <c r="I415" s="58">
        <f>INDEX(怪物基础属性模板!D:D,MATCH(芦花古楼怪物!$F415,怪物基础属性模板!$A:$A,0))*IFERROR(INDEX(怪物属性参数!R:R,MATCH(芦花古楼怪物!E415,怪物属性参数!S:S,0)),1)</f>
        <v>1815</v>
      </c>
      <c r="J415" s="58">
        <v>0</v>
      </c>
      <c r="K415" s="58">
        <v>0</v>
      </c>
      <c r="L415" s="58">
        <v>0</v>
      </c>
      <c r="M415" s="58">
        <v>0</v>
      </c>
      <c r="N415" s="58">
        <v>300</v>
      </c>
      <c r="O415" s="58">
        <v>0</v>
      </c>
      <c r="P415" s="58">
        <v>0</v>
      </c>
      <c r="Q415" s="58">
        <f>IFERROR(INDEX(怪物属性参数!AD:AD,MATCH(芦花古楼怪物!E415,怪物属性参数!Q:Q,0)),"1303015")</f>
        <v>1303009</v>
      </c>
      <c r="R415" s="15"/>
      <c r="S415" s="58" t="str">
        <f t="shared" si="25"/>
        <v>0</v>
      </c>
      <c r="T415" s="58">
        <f>IFERROR(INDEX(怪物属性参数!AA:AA,MATCH(芦花古楼怪物!E415,怪物属性参数!Q:Q,0)),"")</f>
        <v>4</v>
      </c>
      <c r="U415" s="58">
        <f>IFERROR(INDEX(怪物属性参数!AB:AB,MATCH(芦花古楼怪物!E415,怪物属性参数!Q:Q,0)),"999")</f>
        <v>999</v>
      </c>
      <c r="V415" s="58">
        <f>IFERROR(INDEX(怪物属性参数!AC:AC,MATCH(芦花古楼怪物!E415,怪物属性参数!Q:Q,0)),"")</f>
        <v>2</v>
      </c>
      <c r="W415" s="58" t="str">
        <f t="shared" si="26"/>
        <v>徐晃</v>
      </c>
    </row>
    <row r="416" spans="1:23" ht="16.5" x14ac:dyDescent="0.2">
      <c r="A416" s="58">
        <f t="shared" si="27"/>
        <v>20413</v>
      </c>
      <c r="B416" s="58">
        <v>3</v>
      </c>
      <c r="C416" s="58">
        <f t="shared" si="24"/>
        <v>9</v>
      </c>
      <c r="D416" s="58" t="s">
        <v>41</v>
      </c>
      <c r="E416" s="58" t="str">
        <f>HLOOKUP(D416,芦花古楼!$G:$L,MATCH(B416&amp;C416,芦花古楼!$A:$A,0),FALSE)</f>
        <v>红莲·缇娜</v>
      </c>
      <c r="F416" s="58">
        <f>INDEX(芦花古楼!D:D,MATCH(芦花古楼怪物!B416&amp;芦花古楼怪物!C416,芦花古楼!A:A,0))</f>
        <v>23</v>
      </c>
      <c r="G416" s="58">
        <f>INDEX(怪物基础属性模板!B:B,MATCH(芦花古楼怪物!$F416,怪物基础属性模板!$A:$A,0))*IFERROR(INDEX(怪物属性参数!R:R,MATCH(芦花古楼怪物!E416,怪物属性参数!Q:Q,0)),1)</f>
        <v>323</v>
      </c>
      <c r="H416" s="58">
        <f>INDEX(怪物基础属性模板!C:C,MATCH(芦花古楼怪物!$F416,怪物基础属性模板!$A:$A,0))*IFERROR(INDEX(怪物属性参数!R:R,MATCH(芦花古楼怪物!E416,怪物属性参数!R:R,0)),1)</f>
        <v>141</v>
      </c>
      <c r="I416" s="58">
        <f>INDEX(怪物基础属性模板!D:D,MATCH(芦花古楼怪物!$F416,怪物基础属性模板!$A:$A,0))*IFERROR(INDEX(怪物属性参数!R:R,MATCH(芦花古楼怪物!E416,怪物属性参数!S:S,0)),1)</f>
        <v>1815</v>
      </c>
      <c r="J416" s="58">
        <v>0</v>
      </c>
      <c r="K416" s="58">
        <v>0</v>
      </c>
      <c r="L416" s="58">
        <v>0</v>
      </c>
      <c r="M416" s="58">
        <v>0</v>
      </c>
      <c r="N416" s="58">
        <v>300</v>
      </c>
      <c r="O416" s="58">
        <v>0</v>
      </c>
      <c r="P416" s="58">
        <v>0</v>
      </c>
      <c r="Q416" s="58" t="str">
        <f>IFERROR(INDEX(怪物属性参数!AD:AD,MATCH(芦花古楼怪物!E416,怪物属性参数!Q:Q,0)),"1303015")</f>
        <v>1301006#1302006</v>
      </c>
      <c r="R416" s="15"/>
      <c r="S416" s="58">
        <f t="shared" si="25"/>
        <v>20414</v>
      </c>
      <c r="T416" s="58">
        <f>IFERROR(INDEX(怪物属性参数!AA:AA,MATCH(芦花古楼怪物!E416,怪物属性参数!Q:Q,0)),"")</f>
        <v>0</v>
      </c>
      <c r="U416" s="58">
        <f>IFERROR(INDEX(怪物属性参数!AB:AB,MATCH(芦花古楼怪物!E416,怪物属性参数!Q:Q,0)),"999")</f>
        <v>999</v>
      </c>
      <c r="V416" s="58">
        <f>IFERROR(INDEX(怪物属性参数!AC:AC,MATCH(芦花古楼怪物!E416,怪物属性参数!Q:Q,0)),"")</f>
        <v>0</v>
      </c>
      <c r="W416" s="58" t="str">
        <f t="shared" si="26"/>
        <v>红莲·缇娜</v>
      </c>
    </row>
    <row r="417" spans="1:23" ht="16.5" x14ac:dyDescent="0.2">
      <c r="A417" s="58">
        <f t="shared" si="27"/>
        <v>20414</v>
      </c>
      <c r="B417" s="58">
        <v>3</v>
      </c>
      <c r="C417" s="58">
        <f t="shared" si="24"/>
        <v>9</v>
      </c>
      <c r="D417" s="58" t="s">
        <v>38</v>
      </c>
      <c r="E417" s="58" t="str">
        <f>HLOOKUP(D417,芦花古楼!$G:$L,MATCH(B417&amp;C417,芦花古楼!$A:$A,0),FALSE)</f>
        <v>天使·缇娜</v>
      </c>
      <c r="F417" s="58">
        <f>INDEX(芦花古楼!D:D,MATCH(芦花古楼怪物!B417&amp;芦花古楼怪物!C417,芦花古楼!A:A,0))</f>
        <v>23</v>
      </c>
      <c r="G417" s="58">
        <f>INDEX(怪物基础属性模板!B:B,MATCH(芦花古楼怪物!$F417,怪物基础属性模板!$A:$A,0))*IFERROR(INDEX(怪物属性参数!R:R,MATCH(芦花古楼怪物!E417,怪物属性参数!Q:Q,0)),1)</f>
        <v>323</v>
      </c>
      <c r="H417" s="58">
        <f>INDEX(怪物基础属性模板!C:C,MATCH(芦花古楼怪物!$F417,怪物基础属性模板!$A:$A,0))*IFERROR(INDEX(怪物属性参数!R:R,MATCH(芦花古楼怪物!E417,怪物属性参数!R:R,0)),1)</f>
        <v>141</v>
      </c>
      <c r="I417" s="58">
        <f>INDEX(怪物基础属性模板!D:D,MATCH(芦花古楼怪物!$F417,怪物基础属性模板!$A:$A,0))*IFERROR(INDEX(怪物属性参数!R:R,MATCH(芦花古楼怪物!E417,怪物属性参数!S:S,0)),1)</f>
        <v>1815</v>
      </c>
      <c r="J417" s="58">
        <v>0</v>
      </c>
      <c r="K417" s="58">
        <v>0</v>
      </c>
      <c r="L417" s="58">
        <v>0</v>
      </c>
      <c r="M417" s="58">
        <v>0</v>
      </c>
      <c r="N417" s="58">
        <v>300</v>
      </c>
      <c r="O417" s="58">
        <v>0</v>
      </c>
      <c r="P417" s="58">
        <v>0</v>
      </c>
      <c r="Q417" s="58">
        <f>IFERROR(INDEX(怪物属性参数!AD:AD,MATCH(芦花古楼怪物!E417,怪物属性参数!Q:Q,0)),"1303015")</f>
        <v>1303007</v>
      </c>
      <c r="R417" s="15"/>
      <c r="S417" s="58" t="str">
        <f t="shared" si="25"/>
        <v>0</v>
      </c>
      <c r="T417" s="58">
        <f>IFERROR(INDEX(怪物属性参数!AA:AA,MATCH(芦花古楼怪物!E417,怪物属性参数!Q:Q,0)),"")</f>
        <v>6</v>
      </c>
      <c r="U417" s="58">
        <f>IFERROR(INDEX(怪物属性参数!AB:AB,MATCH(芦花古楼怪物!E417,怪物属性参数!Q:Q,0)),"999")</f>
        <v>999</v>
      </c>
      <c r="V417" s="58">
        <f>IFERROR(INDEX(怪物属性参数!AC:AC,MATCH(芦花古楼怪物!E417,怪物属性参数!Q:Q,0)),"")</f>
        <v>1</v>
      </c>
      <c r="W417" s="58" t="str">
        <f t="shared" si="26"/>
        <v>天使·缇娜</v>
      </c>
    </row>
    <row r="418" spans="1:23" ht="16.5" x14ac:dyDescent="0.2">
      <c r="A418" s="58">
        <f t="shared" si="27"/>
        <v>20415</v>
      </c>
      <c r="B418" s="58">
        <v>3</v>
      </c>
      <c r="C418" s="58">
        <f t="shared" si="24"/>
        <v>10</v>
      </c>
      <c r="D418" s="58" t="s">
        <v>39</v>
      </c>
      <c r="E418" s="58" t="str">
        <f>HLOOKUP(D418,芦花古楼!$G:$L,MATCH(B418&amp;C418,芦花古楼!$A:$A,0),FALSE)</f>
        <v>盖文</v>
      </c>
      <c r="F418" s="58">
        <f>INDEX(芦花古楼!D:D,MATCH(芦花古楼怪物!B418&amp;芦花古楼怪物!C418,芦花古楼!A:A,0))</f>
        <v>30</v>
      </c>
      <c r="G418" s="58">
        <f>INDEX(怪物基础属性模板!B:B,MATCH(芦花古楼怪物!$F418,怪物基础属性模板!$A:$A,0))*IFERROR(INDEX(怪物属性参数!R:R,MATCH(芦花古楼怪物!E418,怪物属性参数!Q:Q,0)),1)</f>
        <v>482</v>
      </c>
      <c r="H418" s="58">
        <f>INDEX(怪物基础属性模板!C:C,MATCH(芦花古楼怪物!$F418,怪物基础属性模板!$A:$A,0))*IFERROR(INDEX(怪物属性参数!R:R,MATCH(芦花古楼怪物!E418,怪物属性参数!R:R,0)),1)</f>
        <v>210</v>
      </c>
      <c r="I418" s="58">
        <f>INDEX(怪物基础属性模板!D:D,MATCH(芦花古楼怪物!$F418,怪物基础属性模板!$A:$A,0))*IFERROR(INDEX(怪物属性参数!R:R,MATCH(芦花古楼怪物!E418,怪物属性参数!S:S,0)),1)</f>
        <v>2710</v>
      </c>
      <c r="J418" s="58">
        <v>0</v>
      </c>
      <c r="K418" s="58">
        <v>0</v>
      </c>
      <c r="L418" s="58">
        <v>0</v>
      </c>
      <c r="M418" s="58">
        <v>0</v>
      </c>
      <c r="N418" s="58">
        <v>300</v>
      </c>
      <c r="O418" s="58">
        <v>0</v>
      </c>
      <c r="P418" s="58">
        <v>0</v>
      </c>
      <c r="Q418" s="58" t="str">
        <f>IFERROR(INDEX(怪物属性参数!AD:AD,MATCH(芦花古楼怪物!E418,怪物属性参数!Q:Q,0)),"1303015")</f>
        <v>1301010#1302010</v>
      </c>
      <c r="R418" s="15"/>
      <c r="S418" s="58">
        <f t="shared" si="25"/>
        <v>20416</v>
      </c>
      <c r="T418" s="58">
        <f>IFERROR(INDEX(怪物属性参数!AA:AA,MATCH(芦花古楼怪物!E418,怪物属性参数!Q:Q,0)),"")</f>
        <v>0</v>
      </c>
      <c r="U418" s="58">
        <f>IFERROR(INDEX(怪物属性参数!AB:AB,MATCH(芦花古楼怪物!E418,怪物属性参数!Q:Q,0)),"999")</f>
        <v>999</v>
      </c>
      <c r="V418" s="58">
        <f>IFERROR(INDEX(怪物属性参数!AC:AC,MATCH(芦花古楼怪物!E418,怪物属性参数!Q:Q,0)),"")</f>
        <v>0</v>
      </c>
      <c r="W418" s="58" t="str">
        <f t="shared" si="26"/>
        <v>盖文</v>
      </c>
    </row>
    <row r="419" spans="1:23" ht="16.5" x14ac:dyDescent="0.2">
      <c r="A419" s="58">
        <f t="shared" si="27"/>
        <v>20416</v>
      </c>
      <c r="B419" s="58">
        <v>3</v>
      </c>
      <c r="C419" s="58">
        <f t="shared" si="24"/>
        <v>10</v>
      </c>
      <c r="D419" s="58" t="s">
        <v>36</v>
      </c>
      <c r="E419" s="58" t="str">
        <f>HLOOKUP(D419,芦花古楼!$G:$L,MATCH(B419&amp;C419,芦花古楼!$A:$A,0),FALSE)</f>
        <v>西方龙</v>
      </c>
      <c r="F419" s="58">
        <f>INDEX(芦花古楼!D:D,MATCH(芦花古楼怪物!B419&amp;芦花古楼怪物!C419,芦花古楼!A:A,0))</f>
        <v>30</v>
      </c>
      <c r="G419" s="58">
        <f>INDEX(怪物基础属性模板!B:B,MATCH(芦花古楼怪物!$F419,怪物基础属性模板!$A:$A,0))*IFERROR(INDEX(怪物属性参数!R:R,MATCH(芦花古楼怪物!E419,怪物属性参数!Q:Q,0)),1)</f>
        <v>482</v>
      </c>
      <c r="H419" s="58">
        <f>INDEX(怪物基础属性模板!C:C,MATCH(芦花古楼怪物!$F419,怪物基础属性模板!$A:$A,0))*IFERROR(INDEX(怪物属性参数!R:R,MATCH(芦花古楼怪物!E419,怪物属性参数!R:R,0)),1)</f>
        <v>210</v>
      </c>
      <c r="I419" s="58">
        <f>INDEX(怪物基础属性模板!D:D,MATCH(芦花古楼怪物!$F419,怪物基础属性模板!$A:$A,0))*IFERROR(INDEX(怪物属性参数!R:R,MATCH(芦花古楼怪物!E419,怪物属性参数!S:S,0)),1)</f>
        <v>2710</v>
      </c>
      <c r="J419" s="58">
        <v>0</v>
      </c>
      <c r="K419" s="58">
        <v>0</v>
      </c>
      <c r="L419" s="58">
        <v>0</v>
      </c>
      <c r="M419" s="58">
        <v>0</v>
      </c>
      <c r="N419" s="58">
        <v>300</v>
      </c>
      <c r="O419" s="58">
        <v>0</v>
      </c>
      <c r="P419" s="58">
        <v>0</v>
      </c>
      <c r="Q419" s="58">
        <f>IFERROR(INDEX(怪物属性参数!AD:AD,MATCH(芦花古楼怪物!E419,怪物属性参数!Q:Q,0)),"1303015")</f>
        <v>1303016</v>
      </c>
      <c r="R419" s="15"/>
      <c r="S419" s="58" t="str">
        <f t="shared" si="25"/>
        <v>0</v>
      </c>
      <c r="T419" s="58">
        <f>IFERROR(INDEX(怪物属性参数!AA:AA,MATCH(芦花古楼怪物!E419,怪物属性参数!Q:Q,0)),"")</f>
        <v>4</v>
      </c>
      <c r="U419" s="58">
        <f>IFERROR(INDEX(怪物属性参数!AB:AB,MATCH(芦花古楼怪物!E419,怪物属性参数!Q:Q,0)),"999")</f>
        <v>999</v>
      </c>
      <c r="V419" s="58">
        <f>IFERROR(INDEX(怪物属性参数!AC:AC,MATCH(芦花古楼怪物!E419,怪物属性参数!Q:Q,0)),"")</f>
        <v>2</v>
      </c>
      <c r="W419" s="58" t="str">
        <f t="shared" si="26"/>
        <v>西方龙</v>
      </c>
    </row>
    <row r="420" spans="1:23" ht="16.5" x14ac:dyDescent="0.2">
      <c r="A420" s="58">
        <f t="shared" si="27"/>
        <v>20417</v>
      </c>
      <c r="B420" s="58">
        <v>3</v>
      </c>
      <c r="C420" s="58">
        <f t="shared" si="24"/>
        <v>10</v>
      </c>
      <c r="D420" s="58" t="s">
        <v>40</v>
      </c>
      <c r="E420" s="58" t="str">
        <f>HLOOKUP(D420,芦花古楼!$G:$L,MATCH(B420&amp;C420,芦花古楼!$A:$A,0),FALSE)</f>
        <v>刘羽禅</v>
      </c>
      <c r="F420" s="58">
        <f>INDEX(芦花古楼!D:D,MATCH(芦花古楼怪物!B420&amp;芦花古楼怪物!C420,芦花古楼!A:A,0))</f>
        <v>30</v>
      </c>
      <c r="G420" s="58">
        <f>INDEX(怪物基础属性模板!B:B,MATCH(芦花古楼怪物!$F420,怪物基础属性模板!$A:$A,0))*IFERROR(INDEX(怪物属性参数!R:R,MATCH(芦花古楼怪物!E420,怪物属性参数!Q:Q,0)),1)</f>
        <v>482</v>
      </c>
      <c r="H420" s="58">
        <f>INDEX(怪物基础属性模板!C:C,MATCH(芦花古楼怪物!$F420,怪物基础属性模板!$A:$A,0))*IFERROR(INDEX(怪物属性参数!R:R,MATCH(芦花古楼怪物!E420,怪物属性参数!R:R,0)),1)</f>
        <v>210</v>
      </c>
      <c r="I420" s="58">
        <f>INDEX(怪物基础属性模板!D:D,MATCH(芦花古楼怪物!$F420,怪物基础属性模板!$A:$A,0))*IFERROR(INDEX(怪物属性参数!R:R,MATCH(芦花古楼怪物!E420,怪物属性参数!S:S,0)),1)</f>
        <v>2710</v>
      </c>
      <c r="J420" s="58">
        <v>0</v>
      </c>
      <c r="K420" s="58">
        <v>0</v>
      </c>
      <c r="L420" s="58">
        <v>0</v>
      </c>
      <c r="M420" s="58">
        <v>0</v>
      </c>
      <c r="N420" s="58">
        <v>300</v>
      </c>
      <c r="O420" s="58">
        <v>0</v>
      </c>
      <c r="P420" s="58">
        <v>0</v>
      </c>
      <c r="Q420" s="58" t="str">
        <f>IFERROR(INDEX(怪物属性参数!AD:AD,MATCH(芦花古楼怪物!E420,怪物属性参数!Q:Q,0)),"1303015")</f>
        <v>1301005#1302005</v>
      </c>
      <c r="R420" s="15"/>
      <c r="S420" s="58">
        <f t="shared" si="25"/>
        <v>20418</v>
      </c>
      <c r="T420" s="58">
        <f>IFERROR(INDEX(怪物属性参数!AA:AA,MATCH(芦花古楼怪物!E420,怪物属性参数!Q:Q,0)),"")</f>
        <v>0</v>
      </c>
      <c r="U420" s="58">
        <f>IFERROR(INDEX(怪物属性参数!AB:AB,MATCH(芦花古楼怪物!E420,怪物属性参数!Q:Q,0)),"999")</f>
        <v>999</v>
      </c>
      <c r="V420" s="58">
        <f>IFERROR(INDEX(怪物属性参数!AC:AC,MATCH(芦花古楼怪物!E420,怪物属性参数!Q:Q,0)),"")</f>
        <v>0</v>
      </c>
      <c r="W420" s="58" t="str">
        <f t="shared" si="26"/>
        <v>刘羽禅</v>
      </c>
    </row>
    <row r="421" spans="1:23" ht="16.5" x14ac:dyDescent="0.2">
      <c r="A421" s="58">
        <f t="shared" si="27"/>
        <v>20418</v>
      </c>
      <c r="B421" s="58">
        <v>3</v>
      </c>
      <c r="C421" s="58">
        <f t="shared" si="24"/>
        <v>10</v>
      </c>
      <c r="D421" s="58" t="s">
        <v>37</v>
      </c>
      <c r="E421" s="58" t="str">
        <f>HLOOKUP(D421,芦花古楼!$G:$L,MATCH(B421&amp;C421,芦花古楼!$A:$A,0),FALSE)</f>
        <v>张飞</v>
      </c>
      <c r="F421" s="58">
        <f>INDEX(芦花古楼!D:D,MATCH(芦花古楼怪物!B421&amp;芦花古楼怪物!C421,芦花古楼!A:A,0))</f>
        <v>30</v>
      </c>
      <c r="G421" s="58">
        <f>INDEX(怪物基础属性模板!B:B,MATCH(芦花古楼怪物!$F421,怪物基础属性模板!$A:$A,0))*IFERROR(INDEX(怪物属性参数!R:R,MATCH(芦花古楼怪物!E421,怪物属性参数!Q:Q,0)),1)</f>
        <v>482</v>
      </c>
      <c r="H421" s="58">
        <f>INDEX(怪物基础属性模板!C:C,MATCH(芦花古楼怪物!$F421,怪物基础属性模板!$A:$A,0))*IFERROR(INDEX(怪物属性参数!R:R,MATCH(芦花古楼怪物!E421,怪物属性参数!R:R,0)),1)</f>
        <v>210</v>
      </c>
      <c r="I421" s="58">
        <f>INDEX(怪物基础属性模板!D:D,MATCH(芦花古楼怪物!$F421,怪物基础属性模板!$A:$A,0))*IFERROR(INDEX(怪物属性参数!R:R,MATCH(芦花古楼怪物!E421,怪物属性参数!S:S,0)),1)</f>
        <v>2710</v>
      </c>
      <c r="J421" s="58">
        <v>0</v>
      </c>
      <c r="K421" s="58">
        <v>0</v>
      </c>
      <c r="L421" s="58">
        <v>0</v>
      </c>
      <c r="M421" s="58">
        <v>0</v>
      </c>
      <c r="N421" s="58">
        <v>300</v>
      </c>
      <c r="O421" s="58">
        <v>0</v>
      </c>
      <c r="P421" s="58">
        <v>0</v>
      </c>
      <c r="Q421" s="58">
        <f>IFERROR(INDEX(怪物属性参数!AD:AD,MATCH(芦花古楼怪物!E421,怪物属性参数!Q:Q,0)),"1303015")</f>
        <v>1303011</v>
      </c>
      <c r="R421" s="15"/>
      <c r="S421" s="58" t="str">
        <f t="shared" si="25"/>
        <v>0</v>
      </c>
      <c r="T421" s="58">
        <f>IFERROR(INDEX(怪物属性参数!AA:AA,MATCH(芦花古楼怪物!E421,怪物属性参数!Q:Q,0)),"")</f>
        <v>4</v>
      </c>
      <c r="U421" s="58">
        <f>IFERROR(INDEX(怪物属性参数!AB:AB,MATCH(芦花古楼怪物!E421,怪物属性参数!Q:Q,0)),"999")</f>
        <v>999</v>
      </c>
      <c r="V421" s="58">
        <f>IFERROR(INDEX(怪物属性参数!AC:AC,MATCH(芦花古楼怪物!E421,怪物属性参数!Q:Q,0)),"")</f>
        <v>2</v>
      </c>
      <c r="W421" s="58" t="str">
        <f t="shared" si="26"/>
        <v>张飞</v>
      </c>
    </row>
    <row r="422" spans="1:23" ht="16.5" x14ac:dyDescent="0.2">
      <c r="A422" s="58">
        <f t="shared" si="27"/>
        <v>20419</v>
      </c>
      <c r="B422" s="58">
        <v>3</v>
      </c>
      <c r="C422" s="58">
        <f t="shared" si="24"/>
        <v>10</v>
      </c>
      <c r="D422" s="58" t="s">
        <v>41</v>
      </c>
      <c r="E422" s="58" t="str">
        <f>HLOOKUP(D422,芦花古楼!$G:$L,MATCH(B422&amp;C422,芦花古楼!$A:$A,0),FALSE)</f>
        <v>常服曹焱兵</v>
      </c>
      <c r="F422" s="58">
        <f>INDEX(芦花古楼!D:D,MATCH(芦花古楼怪物!B422&amp;芦花古楼怪物!C422,芦花古楼!A:A,0))</f>
        <v>30</v>
      </c>
      <c r="G422" s="58">
        <f>INDEX(怪物基础属性模板!B:B,MATCH(芦花古楼怪物!$F422,怪物基础属性模板!$A:$A,0))*IFERROR(INDEX(怪物属性参数!R:R,MATCH(芦花古楼怪物!E422,怪物属性参数!Q:Q,0)),1)</f>
        <v>482</v>
      </c>
      <c r="H422" s="58">
        <f>INDEX(怪物基础属性模板!C:C,MATCH(芦花古楼怪物!$F422,怪物基础属性模板!$A:$A,0))*IFERROR(INDEX(怪物属性参数!R:R,MATCH(芦花古楼怪物!E422,怪物属性参数!R:R,0)),1)</f>
        <v>210</v>
      </c>
      <c r="I422" s="58">
        <f>INDEX(怪物基础属性模板!D:D,MATCH(芦花古楼怪物!$F422,怪物基础属性模板!$A:$A,0))*IFERROR(INDEX(怪物属性参数!R:R,MATCH(芦花古楼怪物!E422,怪物属性参数!S:S,0)),1)</f>
        <v>2710</v>
      </c>
      <c r="J422" s="58">
        <v>0</v>
      </c>
      <c r="K422" s="58">
        <v>0</v>
      </c>
      <c r="L422" s="58">
        <v>0</v>
      </c>
      <c r="M422" s="58">
        <v>0</v>
      </c>
      <c r="N422" s="58">
        <v>300</v>
      </c>
      <c r="O422" s="58">
        <v>0</v>
      </c>
      <c r="P422" s="58">
        <v>0</v>
      </c>
      <c r="Q422" s="58" t="str">
        <f>IFERROR(INDEX(怪物属性参数!AD:AD,MATCH(芦花古楼怪物!E422,怪物属性参数!Q:Q,0)),"1303015")</f>
        <v>1301001#1302001</v>
      </c>
      <c r="R422" s="15"/>
      <c r="S422" s="58">
        <f t="shared" si="25"/>
        <v>20420</v>
      </c>
      <c r="T422" s="58">
        <f>IFERROR(INDEX(怪物属性参数!AA:AA,MATCH(芦花古楼怪物!E422,怪物属性参数!Q:Q,0)),"")</f>
        <v>0</v>
      </c>
      <c r="U422" s="58">
        <f>IFERROR(INDEX(怪物属性参数!AB:AB,MATCH(芦花古楼怪物!E422,怪物属性参数!Q:Q,0)),"999")</f>
        <v>999</v>
      </c>
      <c r="V422" s="58">
        <f>IFERROR(INDEX(怪物属性参数!AC:AC,MATCH(芦花古楼怪物!E422,怪物属性参数!Q:Q,0)),"")</f>
        <v>0</v>
      </c>
      <c r="W422" s="58" t="str">
        <f t="shared" si="26"/>
        <v>常服曹焱兵</v>
      </c>
    </row>
    <row r="423" spans="1:23" ht="16.5" x14ac:dyDescent="0.2">
      <c r="A423" s="58">
        <f t="shared" si="27"/>
        <v>20420</v>
      </c>
      <c r="B423" s="58">
        <v>3</v>
      </c>
      <c r="C423" s="58">
        <f t="shared" si="24"/>
        <v>10</v>
      </c>
      <c r="D423" s="58" t="s">
        <v>38</v>
      </c>
      <c r="E423" s="58" t="str">
        <f>HLOOKUP(D423,芦花古楼!$G:$L,MATCH(B423&amp;C423,芦花古楼!$A:$A,0),FALSE)</f>
        <v>许褚</v>
      </c>
      <c r="F423" s="58">
        <f>INDEX(芦花古楼!D:D,MATCH(芦花古楼怪物!B423&amp;芦花古楼怪物!C423,芦花古楼!A:A,0))</f>
        <v>30</v>
      </c>
      <c r="G423" s="58">
        <f>INDEX(怪物基础属性模板!B:B,MATCH(芦花古楼怪物!$F423,怪物基础属性模板!$A:$A,0))*IFERROR(INDEX(怪物属性参数!R:R,MATCH(芦花古楼怪物!E423,怪物属性参数!Q:Q,0)),1)</f>
        <v>482</v>
      </c>
      <c r="H423" s="58">
        <f>INDEX(怪物基础属性模板!C:C,MATCH(芦花古楼怪物!$F423,怪物基础属性模板!$A:$A,0))*IFERROR(INDEX(怪物属性参数!R:R,MATCH(芦花古楼怪物!E423,怪物属性参数!R:R,0)),1)</f>
        <v>210</v>
      </c>
      <c r="I423" s="58">
        <f>INDEX(怪物基础属性模板!D:D,MATCH(芦花古楼怪物!$F423,怪物基础属性模板!$A:$A,0))*IFERROR(INDEX(怪物属性参数!R:R,MATCH(芦花古楼怪物!E423,怪物属性参数!S:S,0)),1)</f>
        <v>2710</v>
      </c>
      <c r="J423" s="58">
        <v>0</v>
      </c>
      <c r="K423" s="58">
        <v>0</v>
      </c>
      <c r="L423" s="58">
        <v>0</v>
      </c>
      <c r="M423" s="58">
        <v>0</v>
      </c>
      <c r="N423" s="58">
        <v>300</v>
      </c>
      <c r="O423" s="58">
        <v>0</v>
      </c>
      <c r="P423" s="58">
        <v>0</v>
      </c>
      <c r="Q423" s="58">
        <f>IFERROR(INDEX(怪物属性参数!AD:AD,MATCH(芦花古楼怪物!E423,怪物属性参数!Q:Q,0)),"1303015")</f>
        <v>1303002</v>
      </c>
      <c r="R423" s="15"/>
      <c r="S423" s="58" t="str">
        <f t="shared" si="25"/>
        <v>0</v>
      </c>
      <c r="T423" s="58">
        <f>IFERROR(INDEX(怪物属性参数!AA:AA,MATCH(芦花古楼怪物!E423,怪物属性参数!Q:Q,0)),"")</f>
        <v>4</v>
      </c>
      <c r="U423" s="58">
        <f>IFERROR(INDEX(怪物属性参数!AB:AB,MATCH(芦花古楼怪物!E423,怪物属性参数!Q:Q,0)),"999")</f>
        <v>999</v>
      </c>
      <c r="V423" s="58">
        <f>IFERROR(INDEX(怪物属性参数!AC:AC,MATCH(芦花古楼怪物!E423,怪物属性参数!Q:Q,0)),"")</f>
        <v>1</v>
      </c>
      <c r="W423" s="58" t="str">
        <f t="shared" si="26"/>
        <v>许褚</v>
      </c>
    </row>
    <row r="424" spans="1:23" ht="16.5" x14ac:dyDescent="0.2">
      <c r="A424" s="58">
        <f t="shared" si="27"/>
        <v>20421</v>
      </c>
      <c r="B424" s="58">
        <v>3</v>
      </c>
      <c r="C424" s="58">
        <f t="shared" si="24"/>
        <v>11</v>
      </c>
      <c r="D424" s="58" t="s">
        <v>39</v>
      </c>
      <c r="E424" s="58" t="str">
        <f>HLOOKUP(D424,芦花古楼!$G:$L,MATCH(B424&amp;C424,芦花古楼!$A:$A,0),FALSE)</f>
        <v>战斗夏玲</v>
      </c>
      <c r="F424" s="58">
        <f>INDEX(芦花古楼!D:D,MATCH(芦花古楼怪物!B424&amp;芦花古楼怪物!C424,芦花古楼!A:A,0))</f>
        <v>31</v>
      </c>
      <c r="G424" s="58">
        <f>INDEX(怪物基础属性模板!B:B,MATCH(芦花古楼怪物!$F424,怪物基础属性模板!$A:$A,0))*IFERROR(INDEX(怪物属性参数!R:R,MATCH(芦花古楼怪物!E424,怪物属性参数!Q:Q,0)),1)</f>
        <v>502</v>
      </c>
      <c r="H424" s="58">
        <f>INDEX(怪物基础属性模板!C:C,MATCH(芦花古楼怪物!$F424,怪物基础属性模板!$A:$A,0))*IFERROR(INDEX(怪物属性参数!R:R,MATCH(芦花古楼怪物!E424,怪物属性参数!R:R,0)),1)</f>
        <v>220</v>
      </c>
      <c r="I424" s="58">
        <f>INDEX(怪物基础属性模板!D:D,MATCH(芦花古楼怪物!$F424,怪物基础属性模板!$A:$A,0))*IFERROR(INDEX(怪物属性参数!R:R,MATCH(芦花古楼怪物!E424,怪物属性参数!S:S,0)),1)</f>
        <v>2810</v>
      </c>
      <c r="J424" s="58">
        <v>0</v>
      </c>
      <c r="K424" s="58">
        <v>0</v>
      </c>
      <c r="L424" s="58">
        <v>0</v>
      </c>
      <c r="M424" s="58">
        <v>0</v>
      </c>
      <c r="N424" s="58">
        <v>300</v>
      </c>
      <c r="O424" s="58">
        <v>0</v>
      </c>
      <c r="P424" s="58">
        <v>0</v>
      </c>
      <c r="Q424" s="58" t="str">
        <f>IFERROR(INDEX(怪物属性参数!AD:AD,MATCH(芦花古楼怪物!E424,怪物属性参数!Q:Q,0)),"1303015")</f>
        <v>1301003#1302003</v>
      </c>
      <c r="R424" s="15"/>
      <c r="S424" s="58">
        <f t="shared" si="25"/>
        <v>20422</v>
      </c>
      <c r="T424" s="58">
        <f>IFERROR(INDEX(怪物属性参数!AA:AA,MATCH(芦花古楼怪物!E424,怪物属性参数!Q:Q,0)),"")</f>
        <v>0</v>
      </c>
      <c r="U424" s="58">
        <f>IFERROR(INDEX(怪物属性参数!AB:AB,MATCH(芦花古楼怪物!E424,怪物属性参数!Q:Q,0)),"999")</f>
        <v>999</v>
      </c>
      <c r="V424" s="58">
        <f>IFERROR(INDEX(怪物属性参数!AC:AC,MATCH(芦花古楼怪物!E424,怪物属性参数!Q:Q,0)),"")</f>
        <v>0</v>
      </c>
      <c r="W424" s="58" t="str">
        <f t="shared" si="26"/>
        <v>战斗夏玲</v>
      </c>
    </row>
    <row r="425" spans="1:23" ht="16.5" x14ac:dyDescent="0.2">
      <c r="A425" s="58">
        <f t="shared" si="27"/>
        <v>20422</v>
      </c>
      <c r="B425" s="58">
        <v>3</v>
      </c>
      <c r="C425" s="58">
        <f t="shared" si="24"/>
        <v>11</v>
      </c>
      <c r="D425" s="58" t="s">
        <v>36</v>
      </c>
      <c r="E425" s="58" t="str">
        <f>HLOOKUP(D425,芦花古楼!$G:$L,MATCH(B425&amp;C425,芦花古楼!$A:$A,0),FALSE)</f>
        <v>李轩辕</v>
      </c>
      <c r="F425" s="58">
        <f>INDEX(芦花古楼!D:D,MATCH(芦花古楼怪物!B425&amp;芦花古楼怪物!C425,芦花古楼!A:A,0))</f>
        <v>31</v>
      </c>
      <c r="G425" s="58">
        <f>INDEX(怪物基础属性模板!B:B,MATCH(芦花古楼怪物!$F425,怪物基础属性模板!$A:$A,0))*IFERROR(INDEX(怪物属性参数!R:R,MATCH(芦花古楼怪物!E425,怪物属性参数!Q:Q,0)),1)</f>
        <v>502</v>
      </c>
      <c r="H425" s="58">
        <f>INDEX(怪物基础属性模板!C:C,MATCH(芦花古楼怪物!$F425,怪物基础属性模板!$A:$A,0))*IFERROR(INDEX(怪物属性参数!R:R,MATCH(芦花古楼怪物!E425,怪物属性参数!R:R,0)),1)</f>
        <v>220</v>
      </c>
      <c r="I425" s="58">
        <f>INDEX(怪物基础属性模板!D:D,MATCH(芦花古楼怪物!$F425,怪物基础属性模板!$A:$A,0))*IFERROR(INDEX(怪物属性参数!R:R,MATCH(芦花古楼怪物!E425,怪物属性参数!S:S,0)),1)</f>
        <v>2810</v>
      </c>
      <c r="J425" s="58">
        <v>0</v>
      </c>
      <c r="K425" s="58">
        <v>0</v>
      </c>
      <c r="L425" s="58">
        <v>0</v>
      </c>
      <c r="M425" s="58">
        <v>0</v>
      </c>
      <c r="N425" s="58">
        <v>300</v>
      </c>
      <c r="O425" s="58">
        <v>0</v>
      </c>
      <c r="P425" s="58">
        <v>0</v>
      </c>
      <c r="Q425" s="58">
        <f>IFERROR(INDEX(怪物属性参数!AD:AD,MATCH(芦花古楼怪物!E425,怪物属性参数!Q:Q,0)),"1303015")</f>
        <v>1303005</v>
      </c>
      <c r="R425" s="15"/>
      <c r="S425" s="58" t="str">
        <f t="shared" si="25"/>
        <v>0</v>
      </c>
      <c r="T425" s="58">
        <f>IFERROR(INDEX(怪物属性参数!AA:AA,MATCH(芦花古楼怪物!E425,怪物属性参数!Q:Q,0)),"")</f>
        <v>2</v>
      </c>
      <c r="U425" s="58">
        <f>IFERROR(INDEX(怪物属性参数!AB:AB,MATCH(芦花古楼怪物!E425,怪物属性参数!Q:Q,0)),"999")</f>
        <v>999</v>
      </c>
      <c r="V425" s="58">
        <f>IFERROR(INDEX(怪物属性参数!AC:AC,MATCH(芦花古楼怪物!E425,怪物属性参数!Q:Q,0)),"")</f>
        <v>3</v>
      </c>
      <c r="W425" s="58" t="str">
        <f t="shared" si="26"/>
        <v>李轩辕</v>
      </c>
    </row>
    <row r="426" spans="1:23" ht="16.5" x14ac:dyDescent="0.2">
      <c r="A426" s="58">
        <f t="shared" si="27"/>
        <v>20423</v>
      </c>
      <c r="B426" s="58">
        <v>3</v>
      </c>
      <c r="C426" s="58">
        <f t="shared" si="24"/>
        <v>11</v>
      </c>
      <c r="D426" s="58" t="s">
        <v>40</v>
      </c>
      <c r="E426" s="58" t="str">
        <f>HLOOKUP(D426,芦花古楼!$G:$L,MATCH(B426&amp;C426,芦花古楼!$A:$A,0),FALSE)</f>
        <v>阎风吒</v>
      </c>
      <c r="F426" s="58">
        <f>INDEX(芦花古楼!D:D,MATCH(芦花古楼怪物!B426&amp;芦花古楼怪物!C426,芦花古楼!A:A,0))</f>
        <v>31</v>
      </c>
      <c r="G426" s="58">
        <f>INDEX(怪物基础属性模板!B:B,MATCH(芦花古楼怪物!$F426,怪物基础属性模板!$A:$A,0))*IFERROR(INDEX(怪物属性参数!R:R,MATCH(芦花古楼怪物!E426,怪物属性参数!Q:Q,0)),1)</f>
        <v>502</v>
      </c>
      <c r="H426" s="58">
        <f>INDEX(怪物基础属性模板!C:C,MATCH(芦花古楼怪物!$F426,怪物基础属性模板!$A:$A,0))*IFERROR(INDEX(怪物属性参数!R:R,MATCH(芦花古楼怪物!E426,怪物属性参数!R:R,0)),1)</f>
        <v>220</v>
      </c>
      <c r="I426" s="58">
        <f>INDEX(怪物基础属性模板!D:D,MATCH(芦花古楼怪物!$F426,怪物基础属性模板!$A:$A,0))*IFERROR(INDEX(怪物属性参数!R:R,MATCH(芦花古楼怪物!E426,怪物属性参数!S:S,0)),1)</f>
        <v>2810</v>
      </c>
      <c r="J426" s="58">
        <v>0</v>
      </c>
      <c r="K426" s="58">
        <v>0</v>
      </c>
      <c r="L426" s="58">
        <v>0</v>
      </c>
      <c r="M426" s="58">
        <v>0</v>
      </c>
      <c r="N426" s="58">
        <v>300</v>
      </c>
      <c r="O426" s="58">
        <v>0</v>
      </c>
      <c r="P426" s="58">
        <v>0</v>
      </c>
      <c r="Q426" s="58" t="str">
        <f>IFERROR(INDEX(怪物属性参数!AD:AD,MATCH(芦花古楼怪物!E426,怪物属性参数!Q:Q,0)),"1303015")</f>
        <v>1301011#1302011</v>
      </c>
      <c r="R426" s="15"/>
      <c r="S426" s="58">
        <f t="shared" si="25"/>
        <v>20424</v>
      </c>
      <c r="T426" s="58">
        <f>IFERROR(INDEX(怪物属性参数!AA:AA,MATCH(芦花古楼怪物!E426,怪物属性参数!Q:Q,0)),"")</f>
        <v>0</v>
      </c>
      <c r="U426" s="58">
        <f>IFERROR(INDEX(怪物属性参数!AB:AB,MATCH(芦花古楼怪物!E426,怪物属性参数!Q:Q,0)),"999")</f>
        <v>999</v>
      </c>
      <c r="V426" s="58">
        <f>IFERROR(INDEX(怪物属性参数!AC:AC,MATCH(芦花古楼怪物!E426,怪物属性参数!Q:Q,0)),"")</f>
        <v>0</v>
      </c>
      <c r="W426" s="58" t="str">
        <f t="shared" si="26"/>
        <v>阎风吒</v>
      </c>
    </row>
    <row r="427" spans="1:23" ht="16.5" x14ac:dyDescent="0.2">
      <c r="A427" s="58">
        <f t="shared" si="27"/>
        <v>20424</v>
      </c>
      <c r="B427" s="58">
        <v>3</v>
      </c>
      <c r="C427" s="58">
        <f t="shared" si="24"/>
        <v>11</v>
      </c>
      <c r="D427" s="58" t="s">
        <v>37</v>
      </c>
      <c r="E427" s="58" t="str">
        <f>HLOOKUP(D427,芦花古楼!$G:$L,MATCH(B427&amp;C427,芦花古楼!$A:$A,0),FALSE)</f>
        <v>飞廉</v>
      </c>
      <c r="F427" s="58">
        <f>INDEX(芦花古楼!D:D,MATCH(芦花古楼怪物!B427&amp;芦花古楼怪物!C427,芦花古楼!A:A,0))</f>
        <v>31</v>
      </c>
      <c r="G427" s="58">
        <f>INDEX(怪物基础属性模板!B:B,MATCH(芦花古楼怪物!$F427,怪物基础属性模板!$A:$A,0))*IFERROR(INDEX(怪物属性参数!R:R,MATCH(芦花古楼怪物!E427,怪物属性参数!Q:Q,0)),1)</f>
        <v>502</v>
      </c>
      <c r="H427" s="58">
        <f>INDEX(怪物基础属性模板!C:C,MATCH(芦花古楼怪物!$F427,怪物基础属性模板!$A:$A,0))*IFERROR(INDEX(怪物属性参数!R:R,MATCH(芦花古楼怪物!E427,怪物属性参数!R:R,0)),1)</f>
        <v>220</v>
      </c>
      <c r="I427" s="58">
        <f>INDEX(怪物基础属性模板!D:D,MATCH(芦花古楼怪物!$F427,怪物基础属性模板!$A:$A,0))*IFERROR(INDEX(怪物属性参数!R:R,MATCH(芦花古楼怪物!E427,怪物属性参数!S:S,0)),1)</f>
        <v>2810</v>
      </c>
      <c r="J427" s="58">
        <v>0</v>
      </c>
      <c r="K427" s="58">
        <v>0</v>
      </c>
      <c r="L427" s="58">
        <v>0</v>
      </c>
      <c r="M427" s="58">
        <v>0</v>
      </c>
      <c r="N427" s="58">
        <v>300</v>
      </c>
      <c r="O427" s="58">
        <v>0</v>
      </c>
      <c r="P427" s="58">
        <v>0</v>
      </c>
      <c r="Q427" s="58">
        <f>IFERROR(INDEX(怪物属性参数!AD:AD,MATCH(芦花古楼怪物!E427,怪物属性参数!Q:Q,0)),"1303015")</f>
        <v>1303017</v>
      </c>
      <c r="R427" s="15"/>
      <c r="S427" s="58" t="str">
        <f t="shared" si="25"/>
        <v>0</v>
      </c>
      <c r="T427" s="58">
        <f>IFERROR(INDEX(怪物属性参数!AA:AA,MATCH(芦花古楼怪物!E427,怪物属性参数!Q:Q,0)),"")</f>
        <v>4</v>
      </c>
      <c r="U427" s="58">
        <f>IFERROR(INDEX(怪物属性参数!AB:AB,MATCH(芦花古楼怪物!E427,怪物属性参数!Q:Q,0)),"999")</f>
        <v>999</v>
      </c>
      <c r="V427" s="58">
        <f>IFERROR(INDEX(怪物属性参数!AC:AC,MATCH(芦花古楼怪物!E427,怪物属性参数!Q:Q,0)),"")</f>
        <v>2</v>
      </c>
      <c r="W427" s="58" t="str">
        <f t="shared" si="26"/>
        <v>飞廉</v>
      </c>
    </row>
    <row r="428" spans="1:23" ht="16.5" x14ac:dyDescent="0.2">
      <c r="A428" s="58">
        <f t="shared" si="27"/>
        <v>20425</v>
      </c>
      <c r="B428" s="58">
        <v>3</v>
      </c>
      <c r="C428" s="58">
        <f t="shared" si="24"/>
        <v>11</v>
      </c>
      <c r="D428" s="58" t="s">
        <v>41</v>
      </c>
      <c r="E428" s="58" t="str">
        <f>HLOOKUP(D428,芦花古楼!$G:$L,MATCH(B428&amp;C428,芦花古楼!$A:$A,0),FALSE)</f>
        <v>常服曹焱兵</v>
      </c>
      <c r="F428" s="58">
        <f>INDEX(芦花古楼!D:D,MATCH(芦花古楼怪物!B428&amp;芦花古楼怪物!C428,芦花古楼!A:A,0))</f>
        <v>31</v>
      </c>
      <c r="G428" s="58">
        <f>INDEX(怪物基础属性模板!B:B,MATCH(芦花古楼怪物!$F428,怪物基础属性模板!$A:$A,0))*IFERROR(INDEX(怪物属性参数!R:R,MATCH(芦花古楼怪物!E428,怪物属性参数!Q:Q,0)),1)</f>
        <v>502</v>
      </c>
      <c r="H428" s="58">
        <f>INDEX(怪物基础属性模板!C:C,MATCH(芦花古楼怪物!$F428,怪物基础属性模板!$A:$A,0))*IFERROR(INDEX(怪物属性参数!R:R,MATCH(芦花古楼怪物!E428,怪物属性参数!R:R,0)),1)</f>
        <v>220</v>
      </c>
      <c r="I428" s="58">
        <f>INDEX(怪物基础属性模板!D:D,MATCH(芦花古楼怪物!$F428,怪物基础属性模板!$A:$A,0))*IFERROR(INDEX(怪物属性参数!R:R,MATCH(芦花古楼怪物!E428,怪物属性参数!S:S,0)),1)</f>
        <v>2810</v>
      </c>
      <c r="J428" s="58">
        <v>0</v>
      </c>
      <c r="K428" s="58">
        <v>0</v>
      </c>
      <c r="L428" s="58">
        <v>0</v>
      </c>
      <c r="M428" s="58">
        <v>0</v>
      </c>
      <c r="N428" s="58">
        <v>300</v>
      </c>
      <c r="O428" s="58">
        <v>0</v>
      </c>
      <c r="P428" s="58">
        <v>0</v>
      </c>
      <c r="Q428" s="58" t="str">
        <f>IFERROR(INDEX(怪物属性参数!AD:AD,MATCH(芦花古楼怪物!E428,怪物属性参数!Q:Q,0)),"1303015")</f>
        <v>1301001#1302001</v>
      </c>
      <c r="R428" s="15"/>
      <c r="S428" s="58">
        <f t="shared" si="25"/>
        <v>20426</v>
      </c>
      <c r="T428" s="58">
        <f>IFERROR(INDEX(怪物属性参数!AA:AA,MATCH(芦花古楼怪物!E428,怪物属性参数!Q:Q,0)),"")</f>
        <v>0</v>
      </c>
      <c r="U428" s="58">
        <f>IFERROR(INDEX(怪物属性参数!AB:AB,MATCH(芦花古楼怪物!E428,怪物属性参数!Q:Q,0)),"999")</f>
        <v>999</v>
      </c>
      <c r="V428" s="58">
        <f>IFERROR(INDEX(怪物属性参数!AC:AC,MATCH(芦花古楼怪物!E428,怪物属性参数!Q:Q,0)),"")</f>
        <v>0</v>
      </c>
      <c r="W428" s="58" t="str">
        <f t="shared" si="26"/>
        <v>常服曹焱兵</v>
      </c>
    </row>
    <row r="429" spans="1:23" ht="16.5" x14ac:dyDescent="0.2">
      <c r="A429" s="58">
        <f t="shared" si="27"/>
        <v>20426</v>
      </c>
      <c r="B429" s="58">
        <v>3</v>
      </c>
      <c r="C429" s="58">
        <f t="shared" si="24"/>
        <v>11</v>
      </c>
      <c r="D429" s="58" t="s">
        <v>38</v>
      </c>
      <c r="E429" s="58" t="str">
        <f>HLOOKUP(D429,芦花古楼!$G:$L,MATCH(B429&amp;C429,芦花古楼!$A:$A,0),FALSE)</f>
        <v>许褚</v>
      </c>
      <c r="F429" s="58">
        <f>INDEX(芦花古楼!D:D,MATCH(芦花古楼怪物!B429&amp;芦花古楼怪物!C429,芦花古楼!A:A,0))</f>
        <v>31</v>
      </c>
      <c r="G429" s="58">
        <f>INDEX(怪物基础属性模板!B:B,MATCH(芦花古楼怪物!$F429,怪物基础属性模板!$A:$A,0))*IFERROR(INDEX(怪物属性参数!R:R,MATCH(芦花古楼怪物!E429,怪物属性参数!Q:Q,0)),1)</f>
        <v>502</v>
      </c>
      <c r="H429" s="58">
        <f>INDEX(怪物基础属性模板!C:C,MATCH(芦花古楼怪物!$F429,怪物基础属性模板!$A:$A,0))*IFERROR(INDEX(怪物属性参数!R:R,MATCH(芦花古楼怪物!E429,怪物属性参数!R:R,0)),1)</f>
        <v>220</v>
      </c>
      <c r="I429" s="58">
        <f>INDEX(怪物基础属性模板!D:D,MATCH(芦花古楼怪物!$F429,怪物基础属性模板!$A:$A,0))*IFERROR(INDEX(怪物属性参数!R:R,MATCH(芦花古楼怪物!E429,怪物属性参数!S:S,0)),1)</f>
        <v>2810</v>
      </c>
      <c r="J429" s="58">
        <v>0</v>
      </c>
      <c r="K429" s="58">
        <v>0</v>
      </c>
      <c r="L429" s="58">
        <v>0</v>
      </c>
      <c r="M429" s="58">
        <v>0</v>
      </c>
      <c r="N429" s="58">
        <v>300</v>
      </c>
      <c r="O429" s="58">
        <v>0</v>
      </c>
      <c r="P429" s="58">
        <v>0</v>
      </c>
      <c r="Q429" s="58">
        <f>IFERROR(INDEX(怪物属性参数!AD:AD,MATCH(芦花古楼怪物!E429,怪物属性参数!Q:Q,0)),"1303015")</f>
        <v>1303002</v>
      </c>
      <c r="R429" s="15"/>
      <c r="S429" s="58" t="str">
        <f t="shared" si="25"/>
        <v>0</v>
      </c>
      <c r="T429" s="58">
        <f>IFERROR(INDEX(怪物属性参数!AA:AA,MATCH(芦花古楼怪物!E429,怪物属性参数!Q:Q,0)),"")</f>
        <v>4</v>
      </c>
      <c r="U429" s="58">
        <f>IFERROR(INDEX(怪物属性参数!AB:AB,MATCH(芦花古楼怪物!E429,怪物属性参数!Q:Q,0)),"999")</f>
        <v>999</v>
      </c>
      <c r="V429" s="58">
        <f>IFERROR(INDEX(怪物属性参数!AC:AC,MATCH(芦花古楼怪物!E429,怪物属性参数!Q:Q,0)),"")</f>
        <v>1</v>
      </c>
      <c r="W429" s="58" t="str">
        <f t="shared" si="26"/>
        <v>许褚</v>
      </c>
    </row>
    <row r="430" spans="1:23" ht="16.5" x14ac:dyDescent="0.2">
      <c r="A430" s="58">
        <f t="shared" si="27"/>
        <v>20427</v>
      </c>
      <c r="B430" s="58">
        <v>3</v>
      </c>
      <c r="C430" s="58">
        <f t="shared" si="24"/>
        <v>12</v>
      </c>
      <c r="D430" s="58" t="s">
        <v>39</v>
      </c>
      <c r="E430" s="58" t="str">
        <f>HLOOKUP(D430,芦花古楼!$G:$L,MATCH(B430&amp;C430,芦花古楼!$A:$A,0),FALSE)</f>
        <v>砍刀鬼兵</v>
      </c>
      <c r="F430" s="58">
        <f>INDEX(芦花古楼!D:D,MATCH(芦花古楼怪物!B430&amp;芦花古楼怪物!C430,芦花古楼!A:A,0))</f>
        <v>33</v>
      </c>
      <c r="G430" s="58">
        <f>INDEX(怪物基础属性模板!B:B,MATCH(芦花古楼怪物!$F430,怪物基础属性模板!$A:$A,0))*IFERROR(INDEX(怪物属性参数!R:R,MATCH(芦花古楼怪物!E430,怪物属性参数!Q:Q,0)),1)</f>
        <v>542</v>
      </c>
      <c r="H430" s="58">
        <f>INDEX(怪物基础属性模板!C:C,MATCH(芦花古楼怪物!$F430,怪物基础属性模板!$A:$A,0))*IFERROR(INDEX(怪物属性参数!R:R,MATCH(芦花古楼怪物!E430,怪物属性参数!R:R,0)),1)</f>
        <v>240</v>
      </c>
      <c r="I430" s="58">
        <f>INDEX(怪物基础属性模板!D:D,MATCH(芦花古楼怪物!$F430,怪物基础属性模板!$A:$A,0))*IFERROR(INDEX(怪物属性参数!R:R,MATCH(芦花古楼怪物!E430,怪物属性参数!S:S,0)),1)</f>
        <v>3010</v>
      </c>
      <c r="J430" s="58">
        <v>0</v>
      </c>
      <c r="K430" s="58">
        <v>0</v>
      </c>
      <c r="L430" s="58">
        <v>0</v>
      </c>
      <c r="M430" s="58">
        <v>0</v>
      </c>
      <c r="N430" s="58">
        <v>300</v>
      </c>
      <c r="O430" s="58">
        <v>0</v>
      </c>
      <c r="P430" s="58">
        <v>0</v>
      </c>
      <c r="Q430" s="58">
        <f>IFERROR(INDEX(怪物属性参数!AD:AD,MATCH(芦花古楼怪物!E430,怪物属性参数!Q:Q,0)),"1303015")</f>
        <v>1801001</v>
      </c>
      <c r="R430" s="15"/>
      <c r="S430" s="58" t="str">
        <f t="shared" si="25"/>
        <v>0</v>
      </c>
      <c r="T430" s="58">
        <f>IFERROR(INDEX(怪物属性参数!AA:AA,MATCH(芦花古楼怪物!E430,怪物属性参数!Q:Q,0)),"")</f>
        <v>1</v>
      </c>
      <c r="U430" s="58">
        <f>IFERROR(INDEX(怪物属性参数!AB:AB,MATCH(芦花古楼怪物!E430,怪物属性参数!Q:Q,0)),"999")</f>
        <v>999</v>
      </c>
      <c r="V430" s="58">
        <f>IFERROR(INDEX(怪物属性参数!AC:AC,MATCH(芦花古楼怪物!E430,怪物属性参数!Q:Q,0)),"")</f>
        <v>1</v>
      </c>
      <c r="W430" s="58" t="str">
        <f t="shared" si="26"/>
        <v>砍刀鬼兵</v>
      </c>
    </row>
    <row r="431" spans="1:23" ht="16.5" x14ac:dyDescent="0.2">
      <c r="A431" s="58">
        <f t="shared" si="27"/>
        <v>20428</v>
      </c>
      <c r="B431" s="58">
        <v>3</v>
      </c>
      <c r="C431" s="58">
        <f t="shared" si="24"/>
        <v>12</v>
      </c>
      <c r="D431" s="58" t="s">
        <v>36</v>
      </c>
      <c r="E431" s="58" t="str">
        <f>HLOOKUP(D431,芦花古楼!$G:$L,MATCH(B431&amp;C431,芦花古楼!$A:$A,0),FALSE)</f>
        <v/>
      </c>
      <c r="F431" s="58">
        <f>INDEX(芦花古楼!D:D,MATCH(芦花古楼怪物!B431&amp;芦花古楼怪物!C431,芦花古楼!A:A,0))</f>
        <v>33</v>
      </c>
      <c r="G431" s="58">
        <f>INDEX(怪物基础属性模板!B:B,MATCH(芦花古楼怪物!$F431,怪物基础属性模板!$A:$A,0))*IFERROR(INDEX(怪物属性参数!R:R,MATCH(芦花古楼怪物!E431,怪物属性参数!Q:Q,0)),1)</f>
        <v>542</v>
      </c>
      <c r="H431" s="58">
        <f>INDEX(怪物基础属性模板!C:C,MATCH(芦花古楼怪物!$F431,怪物基础属性模板!$A:$A,0))*IFERROR(INDEX(怪物属性参数!R:R,MATCH(芦花古楼怪物!E431,怪物属性参数!R:R,0)),1)</f>
        <v>240</v>
      </c>
      <c r="I431" s="58">
        <f>INDEX(怪物基础属性模板!D:D,MATCH(芦花古楼怪物!$F431,怪物基础属性模板!$A:$A,0))*IFERROR(INDEX(怪物属性参数!R:R,MATCH(芦花古楼怪物!E431,怪物属性参数!S:S,0)),1)</f>
        <v>3010</v>
      </c>
      <c r="J431" s="58">
        <v>0</v>
      </c>
      <c r="K431" s="58">
        <v>0</v>
      </c>
      <c r="L431" s="58">
        <v>0</v>
      </c>
      <c r="M431" s="58">
        <v>0</v>
      </c>
      <c r="N431" s="58">
        <v>300</v>
      </c>
      <c r="O431" s="58">
        <v>0</v>
      </c>
      <c r="P431" s="58">
        <v>0</v>
      </c>
      <c r="Q431" s="58" t="str">
        <f>IFERROR(INDEX(怪物属性参数!AD:AD,MATCH(芦花古楼怪物!E431,怪物属性参数!Q:Q,0)),"1303015")</f>
        <v>1303015</v>
      </c>
      <c r="R431" s="15"/>
      <c r="S431" s="58" t="str">
        <f t="shared" si="25"/>
        <v>0</v>
      </c>
      <c r="T431" s="58" t="str">
        <f>IFERROR(INDEX(怪物属性参数!AA:AA,MATCH(芦花古楼怪物!E431,怪物属性参数!Q:Q,0)),"")</f>
        <v/>
      </c>
      <c r="U431" s="58" t="str">
        <f>IFERROR(INDEX(怪物属性参数!AB:AB,MATCH(芦花古楼怪物!E431,怪物属性参数!Q:Q,0)),"999")</f>
        <v>999</v>
      </c>
      <c r="V431" s="58" t="str">
        <f>IFERROR(INDEX(怪物属性参数!AC:AC,MATCH(芦花古楼怪物!E431,怪物属性参数!Q:Q,0)),"")</f>
        <v/>
      </c>
      <c r="W431" s="58" t="str">
        <f t="shared" si="26"/>
        <v>于禁</v>
      </c>
    </row>
    <row r="432" spans="1:23" ht="16.5" x14ac:dyDescent="0.2">
      <c r="A432" s="58">
        <f t="shared" si="27"/>
        <v>20429</v>
      </c>
      <c r="B432" s="58">
        <v>3</v>
      </c>
      <c r="C432" s="58">
        <f t="shared" si="24"/>
        <v>12</v>
      </c>
      <c r="D432" s="58" t="s">
        <v>40</v>
      </c>
      <c r="E432" s="58" t="str">
        <f>HLOOKUP(D432,芦花古楼!$G:$L,MATCH(B432&amp;C432,芦花古楼!$A:$A,0),FALSE)</f>
        <v>伏尸将军</v>
      </c>
      <c r="F432" s="58">
        <f>INDEX(芦花古楼!D:D,MATCH(芦花古楼怪物!B432&amp;芦花古楼怪物!C432,芦花古楼!A:A,0))</f>
        <v>33</v>
      </c>
      <c r="G432" s="58">
        <f>INDEX(怪物基础属性模板!B:B,MATCH(芦花古楼怪物!$F432,怪物基础属性模板!$A:$A,0))*IFERROR(INDEX(怪物属性参数!R:R,MATCH(芦花古楼怪物!E432,怪物属性参数!Q:Q,0)),1)</f>
        <v>542</v>
      </c>
      <c r="H432" s="58">
        <f>INDEX(怪物基础属性模板!C:C,MATCH(芦花古楼怪物!$F432,怪物基础属性模板!$A:$A,0))*IFERROR(INDEX(怪物属性参数!R:R,MATCH(芦花古楼怪物!E432,怪物属性参数!R:R,0)),1)</f>
        <v>240</v>
      </c>
      <c r="I432" s="58">
        <f>INDEX(怪物基础属性模板!D:D,MATCH(芦花古楼怪物!$F432,怪物基础属性模板!$A:$A,0))*IFERROR(INDEX(怪物属性参数!R:R,MATCH(芦花古楼怪物!E432,怪物属性参数!S:S,0)),1)</f>
        <v>3010</v>
      </c>
      <c r="J432" s="58">
        <v>0</v>
      </c>
      <c r="K432" s="58">
        <v>0</v>
      </c>
      <c r="L432" s="58">
        <v>0</v>
      </c>
      <c r="M432" s="58">
        <v>0</v>
      </c>
      <c r="N432" s="58">
        <v>300</v>
      </c>
      <c r="O432" s="58">
        <v>0</v>
      </c>
      <c r="P432" s="58">
        <v>0</v>
      </c>
      <c r="Q432" s="58" t="str">
        <f>IFERROR(INDEX(怪物属性参数!AD:AD,MATCH(芦花古楼怪物!E432,怪物属性参数!Q:Q,0)),"1303015")</f>
        <v>1801008#1802008</v>
      </c>
      <c r="R432" s="15"/>
      <c r="S432" s="58" t="str">
        <f t="shared" si="25"/>
        <v>0</v>
      </c>
      <c r="T432" s="58">
        <f>IFERROR(INDEX(怪物属性参数!AA:AA,MATCH(芦花古楼怪物!E432,怪物属性参数!Q:Q,0)),"")</f>
        <v>1</v>
      </c>
      <c r="U432" s="58">
        <f>IFERROR(INDEX(怪物属性参数!AB:AB,MATCH(芦花古楼怪物!E432,怪物属性参数!Q:Q,0)),"999")</f>
        <v>999</v>
      </c>
      <c r="V432" s="58">
        <f>IFERROR(INDEX(怪物属性参数!AC:AC,MATCH(芦花古楼怪物!E432,怪物属性参数!Q:Q,0)),"")</f>
        <v>1</v>
      </c>
      <c r="W432" s="58" t="str">
        <f t="shared" si="26"/>
        <v>伏尸将军</v>
      </c>
    </row>
    <row r="433" spans="1:23" ht="16.5" x14ac:dyDescent="0.2">
      <c r="A433" s="58">
        <f t="shared" si="27"/>
        <v>20430</v>
      </c>
      <c r="B433" s="58">
        <v>3</v>
      </c>
      <c r="C433" s="58">
        <f t="shared" si="24"/>
        <v>12</v>
      </c>
      <c r="D433" s="58" t="s">
        <v>37</v>
      </c>
      <c r="E433" s="58" t="str">
        <f>HLOOKUP(D433,芦花古楼!$G:$L,MATCH(B433&amp;C433,芦花古楼!$A:$A,0),FALSE)</f>
        <v/>
      </c>
      <c r="F433" s="58">
        <f>INDEX(芦花古楼!D:D,MATCH(芦花古楼怪物!B433&amp;芦花古楼怪物!C433,芦花古楼!A:A,0))</f>
        <v>33</v>
      </c>
      <c r="G433" s="58">
        <f>INDEX(怪物基础属性模板!B:B,MATCH(芦花古楼怪物!$F433,怪物基础属性模板!$A:$A,0))*IFERROR(INDEX(怪物属性参数!R:R,MATCH(芦花古楼怪物!E433,怪物属性参数!Q:Q,0)),1)</f>
        <v>542</v>
      </c>
      <c r="H433" s="58">
        <f>INDEX(怪物基础属性模板!C:C,MATCH(芦花古楼怪物!$F433,怪物基础属性模板!$A:$A,0))*IFERROR(INDEX(怪物属性参数!R:R,MATCH(芦花古楼怪物!E433,怪物属性参数!R:R,0)),1)</f>
        <v>240</v>
      </c>
      <c r="I433" s="58">
        <f>INDEX(怪物基础属性模板!D:D,MATCH(芦花古楼怪物!$F433,怪物基础属性模板!$A:$A,0))*IFERROR(INDEX(怪物属性参数!R:R,MATCH(芦花古楼怪物!E433,怪物属性参数!S:S,0)),1)</f>
        <v>3010</v>
      </c>
      <c r="J433" s="58">
        <v>0</v>
      </c>
      <c r="K433" s="58">
        <v>0</v>
      </c>
      <c r="L433" s="58">
        <v>0</v>
      </c>
      <c r="M433" s="58">
        <v>0</v>
      </c>
      <c r="N433" s="58">
        <v>300</v>
      </c>
      <c r="O433" s="58">
        <v>0</v>
      </c>
      <c r="P433" s="58">
        <v>0</v>
      </c>
      <c r="Q433" s="58" t="str">
        <f>IFERROR(INDEX(怪物属性参数!AD:AD,MATCH(芦花古楼怪物!E433,怪物属性参数!Q:Q,0)),"1303015")</f>
        <v>1303015</v>
      </c>
      <c r="R433" s="15"/>
      <c r="S433" s="58" t="str">
        <f t="shared" si="25"/>
        <v>0</v>
      </c>
      <c r="T433" s="58" t="str">
        <f>IFERROR(INDEX(怪物属性参数!AA:AA,MATCH(芦花古楼怪物!E433,怪物属性参数!Q:Q,0)),"")</f>
        <v/>
      </c>
      <c r="U433" s="58" t="str">
        <f>IFERROR(INDEX(怪物属性参数!AB:AB,MATCH(芦花古楼怪物!E433,怪物属性参数!Q:Q,0)),"999")</f>
        <v>999</v>
      </c>
      <c r="V433" s="58" t="str">
        <f>IFERROR(INDEX(怪物属性参数!AC:AC,MATCH(芦花古楼怪物!E433,怪物属性参数!Q:Q,0)),"")</f>
        <v/>
      </c>
      <c r="W433" s="58" t="str">
        <f t="shared" si="26"/>
        <v>于禁</v>
      </c>
    </row>
    <row r="434" spans="1:23" ht="16.5" x14ac:dyDescent="0.2">
      <c r="A434" s="58">
        <f t="shared" si="27"/>
        <v>20431</v>
      </c>
      <c r="B434" s="58">
        <v>3</v>
      </c>
      <c r="C434" s="58">
        <f t="shared" si="24"/>
        <v>12</v>
      </c>
      <c r="D434" s="58" t="s">
        <v>41</v>
      </c>
      <c r="E434" s="58" t="str">
        <f>HLOOKUP(D434,芦花古楼!$G:$L,MATCH(B434&amp;C434,芦花古楼!$A:$A,0),FALSE)</f>
        <v>砍刀鬼兵</v>
      </c>
      <c r="F434" s="58">
        <f>INDEX(芦花古楼!D:D,MATCH(芦花古楼怪物!B434&amp;芦花古楼怪物!C434,芦花古楼!A:A,0))</f>
        <v>33</v>
      </c>
      <c r="G434" s="58">
        <f>INDEX(怪物基础属性模板!B:B,MATCH(芦花古楼怪物!$F434,怪物基础属性模板!$A:$A,0))*IFERROR(INDEX(怪物属性参数!R:R,MATCH(芦花古楼怪物!E434,怪物属性参数!Q:Q,0)),1)</f>
        <v>542</v>
      </c>
      <c r="H434" s="58">
        <f>INDEX(怪物基础属性模板!C:C,MATCH(芦花古楼怪物!$F434,怪物基础属性模板!$A:$A,0))*IFERROR(INDEX(怪物属性参数!R:R,MATCH(芦花古楼怪物!E434,怪物属性参数!R:R,0)),1)</f>
        <v>240</v>
      </c>
      <c r="I434" s="58">
        <f>INDEX(怪物基础属性模板!D:D,MATCH(芦花古楼怪物!$F434,怪物基础属性模板!$A:$A,0))*IFERROR(INDEX(怪物属性参数!R:R,MATCH(芦花古楼怪物!E434,怪物属性参数!S:S,0)),1)</f>
        <v>3010</v>
      </c>
      <c r="J434" s="58">
        <v>0</v>
      </c>
      <c r="K434" s="58">
        <v>0</v>
      </c>
      <c r="L434" s="58">
        <v>0</v>
      </c>
      <c r="M434" s="58">
        <v>0</v>
      </c>
      <c r="N434" s="58">
        <v>300</v>
      </c>
      <c r="O434" s="58">
        <v>0</v>
      </c>
      <c r="P434" s="58">
        <v>0</v>
      </c>
      <c r="Q434" s="58">
        <f>IFERROR(INDEX(怪物属性参数!AD:AD,MATCH(芦花古楼怪物!E434,怪物属性参数!Q:Q,0)),"1303015")</f>
        <v>1801001</v>
      </c>
      <c r="R434" s="15"/>
      <c r="S434" s="58" t="str">
        <f t="shared" si="25"/>
        <v>0</v>
      </c>
      <c r="T434" s="58">
        <f>IFERROR(INDEX(怪物属性参数!AA:AA,MATCH(芦花古楼怪物!E434,怪物属性参数!Q:Q,0)),"")</f>
        <v>1</v>
      </c>
      <c r="U434" s="58">
        <f>IFERROR(INDEX(怪物属性参数!AB:AB,MATCH(芦花古楼怪物!E434,怪物属性参数!Q:Q,0)),"999")</f>
        <v>999</v>
      </c>
      <c r="V434" s="58">
        <f>IFERROR(INDEX(怪物属性参数!AC:AC,MATCH(芦花古楼怪物!E434,怪物属性参数!Q:Q,0)),"")</f>
        <v>1</v>
      </c>
      <c r="W434" s="58" t="str">
        <f t="shared" si="26"/>
        <v>砍刀鬼兵</v>
      </c>
    </row>
    <row r="435" spans="1:23" ht="16.5" x14ac:dyDescent="0.2">
      <c r="A435" s="58">
        <f t="shared" si="27"/>
        <v>20432</v>
      </c>
      <c r="B435" s="58">
        <v>3</v>
      </c>
      <c r="C435" s="58">
        <f t="shared" ref="C435:C498" si="28">C429+1</f>
        <v>12</v>
      </c>
      <c r="D435" s="58" t="s">
        <v>38</v>
      </c>
      <c r="E435" s="58" t="str">
        <f>HLOOKUP(D435,芦花古楼!$G:$L,MATCH(B435&amp;C435,芦花古楼!$A:$A,0),FALSE)</f>
        <v/>
      </c>
      <c r="F435" s="58">
        <f>INDEX(芦花古楼!D:D,MATCH(芦花古楼怪物!B435&amp;芦花古楼怪物!C435,芦花古楼!A:A,0))</f>
        <v>33</v>
      </c>
      <c r="G435" s="58">
        <f>INDEX(怪物基础属性模板!B:B,MATCH(芦花古楼怪物!$F435,怪物基础属性模板!$A:$A,0))*IFERROR(INDEX(怪物属性参数!R:R,MATCH(芦花古楼怪物!E435,怪物属性参数!Q:Q,0)),1)</f>
        <v>542</v>
      </c>
      <c r="H435" s="58">
        <f>INDEX(怪物基础属性模板!C:C,MATCH(芦花古楼怪物!$F435,怪物基础属性模板!$A:$A,0))*IFERROR(INDEX(怪物属性参数!R:R,MATCH(芦花古楼怪物!E435,怪物属性参数!R:R,0)),1)</f>
        <v>240</v>
      </c>
      <c r="I435" s="58">
        <f>INDEX(怪物基础属性模板!D:D,MATCH(芦花古楼怪物!$F435,怪物基础属性模板!$A:$A,0))*IFERROR(INDEX(怪物属性参数!R:R,MATCH(芦花古楼怪物!E435,怪物属性参数!S:S,0)),1)</f>
        <v>3010</v>
      </c>
      <c r="J435" s="58">
        <v>0</v>
      </c>
      <c r="K435" s="58">
        <v>0</v>
      </c>
      <c r="L435" s="58">
        <v>0</v>
      </c>
      <c r="M435" s="58">
        <v>0</v>
      </c>
      <c r="N435" s="58">
        <v>300</v>
      </c>
      <c r="O435" s="58">
        <v>0</v>
      </c>
      <c r="P435" s="58">
        <v>0</v>
      </c>
      <c r="Q435" s="58" t="str">
        <f>IFERROR(INDEX(怪物属性参数!AD:AD,MATCH(芦花古楼怪物!E435,怪物属性参数!Q:Q,0)),"1303015")</f>
        <v>1303015</v>
      </c>
      <c r="R435" s="15"/>
      <c r="S435" s="58" t="str">
        <f t="shared" si="25"/>
        <v>0</v>
      </c>
      <c r="T435" s="58" t="str">
        <f>IFERROR(INDEX(怪物属性参数!AA:AA,MATCH(芦花古楼怪物!E435,怪物属性参数!Q:Q,0)),"")</f>
        <v/>
      </c>
      <c r="U435" s="58" t="str">
        <f>IFERROR(INDEX(怪物属性参数!AB:AB,MATCH(芦花古楼怪物!E435,怪物属性参数!Q:Q,0)),"999")</f>
        <v>999</v>
      </c>
      <c r="V435" s="58" t="str">
        <f>IFERROR(INDEX(怪物属性参数!AC:AC,MATCH(芦花古楼怪物!E435,怪物属性参数!Q:Q,0)),"")</f>
        <v/>
      </c>
      <c r="W435" s="58" t="str">
        <f t="shared" si="26"/>
        <v>于禁</v>
      </c>
    </row>
    <row r="436" spans="1:23" ht="16.5" x14ac:dyDescent="0.2">
      <c r="A436" s="58">
        <f t="shared" si="27"/>
        <v>20433</v>
      </c>
      <c r="B436" s="58">
        <v>3</v>
      </c>
      <c r="C436" s="58">
        <f t="shared" si="28"/>
        <v>13</v>
      </c>
      <c r="D436" s="58" t="s">
        <v>39</v>
      </c>
      <c r="E436" s="58" t="str">
        <f>HLOOKUP(D436,芦花古楼!$G:$L,MATCH(B436&amp;C436,芦花古楼!$A:$A,0),FALSE)</f>
        <v>伏尸将军</v>
      </c>
      <c r="F436" s="58">
        <f>INDEX(芦花古楼!D:D,MATCH(芦花古楼怪物!B436&amp;芦花古楼怪物!C436,芦花古楼!A:A,0))</f>
        <v>35</v>
      </c>
      <c r="G436" s="58">
        <f>INDEX(怪物基础属性模板!B:B,MATCH(芦花古楼怪物!$F436,怪物基础属性模板!$A:$A,0))*IFERROR(INDEX(怪物属性参数!R:R,MATCH(芦花古楼怪物!E436,怪物属性参数!Q:Q,0)),1)</f>
        <v>582</v>
      </c>
      <c r="H436" s="58">
        <f>INDEX(怪物基础属性模板!C:C,MATCH(芦花古楼怪物!$F436,怪物基础属性模板!$A:$A,0))*IFERROR(INDEX(怪物属性参数!R:R,MATCH(芦花古楼怪物!E436,怪物属性参数!R:R,0)),1)</f>
        <v>260</v>
      </c>
      <c r="I436" s="58">
        <f>INDEX(怪物基础属性模板!D:D,MATCH(芦花古楼怪物!$F436,怪物基础属性模板!$A:$A,0))*IFERROR(INDEX(怪物属性参数!R:R,MATCH(芦花古楼怪物!E436,怪物属性参数!S:S,0)),1)</f>
        <v>3210</v>
      </c>
      <c r="J436" s="58">
        <v>0</v>
      </c>
      <c r="K436" s="58">
        <v>0</v>
      </c>
      <c r="L436" s="58">
        <v>0</v>
      </c>
      <c r="M436" s="58">
        <v>0</v>
      </c>
      <c r="N436" s="58">
        <v>300</v>
      </c>
      <c r="O436" s="58">
        <v>0</v>
      </c>
      <c r="P436" s="58">
        <v>0</v>
      </c>
      <c r="Q436" s="58" t="str">
        <f>IFERROR(INDEX(怪物属性参数!AD:AD,MATCH(芦花古楼怪物!E436,怪物属性参数!Q:Q,0)),"1303015")</f>
        <v>1801008#1802008</v>
      </c>
      <c r="R436" s="15"/>
      <c r="S436" s="58" t="str">
        <f t="shared" si="25"/>
        <v>0</v>
      </c>
      <c r="T436" s="58">
        <f>IFERROR(INDEX(怪物属性参数!AA:AA,MATCH(芦花古楼怪物!E436,怪物属性参数!Q:Q,0)),"")</f>
        <v>1</v>
      </c>
      <c r="U436" s="58">
        <f>IFERROR(INDEX(怪物属性参数!AB:AB,MATCH(芦花古楼怪物!E436,怪物属性参数!Q:Q,0)),"999")</f>
        <v>999</v>
      </c>
      <c r="V436" s="58">
        <f>IFERROR(INDEX(怪物属性参数!AC:AC,MATCH(芦花古楼怪物!E436,怪物属性参数!Q:Q,0)),"")</f>
        <v>1</v>
      </c>
      <c r="W436" s="58" t="str">
        <f t="shared" si="26"/>
        <v>伏尸将军</v>
      </c>
    </row>
    <row r="437" spans="1:23" ht="16.5" x14ac:dyDescent="0.2">
      <c r="A437" s="58">
        <f t="shared" si="27"/>
        <v>20434</v>
      </c>
      <c r="B437" s="58">
        <v>3</v>
      </c>
      <c r="C437" s="58">
        <f t="shared" si="28"/>
        <v>13</v>
      </c>
      <c r="D437" s="58" t="s">
        <v>36</v>
      </c>
      <c r="E437" s="58" t="str">
        <f>HLOOKUP(D437,芦花古楼!$G:$L,MATCH(B437&amp;C437,芦花古楼!$A:$A,0),FALSE)</f>
        <v/>
      </c>
      <c r="F437" s="58">
        <f>INDEX(芦花古楼!D:D,MATCH(芦花古楼怪物!B437&amp;芦花古楼怪物!C437,芦花古楼!A:A,0))</f>
        <v>35</v>
      </c>
      <c r="G437" s="58">
        <f>INDEX(怪物基础属性模板!B:B,MATCH(芦花古楼怪物!$F437,怪物基础属性模板!$A:$A,0))*IFERROR(INDEX(怪物属性参数!R:R,MATCH(芦花古楼怪物!E437,怪物属性参数!Q:Q,0)),1)</f>
        <v>582</v>
      </c>
      <c r="H437" s="58">
        <f>INDEX(怪物基础属性模板!C:C,MATCH(芦花古楼怪物!$F437,怪物基础属性模板!$A:$A,0))*IFERROR(INDEX(怪物属性参数!R:R,MATCH(芦花古楼怪物!E437,怪物属性参数!R:R,0)),1)</f>
        <v>260</v>
      </c>
      <c r="I437" s="58">
        <f>INDEX(怪物基础属性模板!D:D,MATCH(芦花古楼怪物!$F437,怪物基础属性模板!$A:$A,0))*IFERROR(INDEX(怪物属性参数!R:R,MATCH(芦花古楼怪物!E437,怪物属性参数!S:S,0)),1)</f>
        <v>3210</v>
      </c>
      <c r="J437" s="58">
        <v>0</v>
      </c>
      <c r="K437" s="58">
        <v>0</v>
      </c>
      <c r="L437" s="58">
        <v>0</v>
      </c>
      <c r="M437" s="58">
        <v>0</v>
      </c>
      <c r="N437" s="58">
        <v>300</v>
      </c>
      <c r="O437" s="58">
        <v>0</v>
      </c>
      <c r="P437" s="58">
        <v>0</v>
      </c>
      <c r="Q437" s="58" t="str">
        <f>IFERROR(INDEX(怪物属性参数!AD:AD,MATCH(芦花古楼怪物!E437,怪物属性参数!Q:Q,0)),"1303015")</f>
        <v>1303015</v>
      </c>
      <c r="R437" s="15"/>
      <c r="S437" s="58" t="str">
        <f t="shared" si="25"/>
        <v>0</v>
      </c>
      <c r="T437" s="58" t="str">
        <f>IFERROR(INDEX(怪物属性参数!AA:AA,MATCH(芦花古楼怪物!E437,怪物属性参数!Q:Q,0)),"")</f>
        <v/>
      </c>
      <c r="U437" s="58" t="str">
        <f>IFERROR(INDEX(怪物属性参数!AB:AB,MATCH(芦花古楼怪物!E437,怪物属性参数!Q:Q,0)),"999")</f>
        <v>999</v>
      </c>
      <c r="V437" s="58" t="str">
        <f>IFERROR(INDEX(怪物属性参数!AC:AC,MATCH(芦花古楼怪物!E437,怪物属性参数!Q:Q,0)),"")</f>
        <v/>
      </c>
      <c r="W437" s="58" t="str">
        <f t="shared" si="26"/>
        <v>于禁</v>
      </c>
    </row>
    <row r="438" spans="1:23" ht="16.5" x14ac:dyDescent="0.2">
      <c r="A438" s="58">
        <f t="shared" si="27"/>
        <v>20435</v>
      </c>
      <c r="B438" s="58">
        <v>3</v>
      </c>
      <c r="C438" s="58">
        <f t="shared" si="28"/>
        <v>13</v>
      </c>
      <c r="D438" s="58" t="s">
        <v>40</v>
      </c>
      <c r="E438" s="58" t="str">
        <f>HLOOKUP(D438,芦花古楼!$G:$L,MATCH(B438&amp;C438,芦花古楼!$A:$A,0),FALSE)</f>
        <v>变身后鬼将军</v>
      </c>
      <c r="F438" s="58">
        <f>INDEX(芦花古楼!D:D,MATCH(芦花古楼怪物!B438&amp;芦花古楼怪物!C438,芦花古楼!A:A,0))</f>
        <v>35</v>
      </c>
      <c r="G438" s="58">
        <f>INDEX(怪物基础属性模板!B:B,MATCH(芦花古楼怪物!$F438,怪物基础属性模板!$A:$A,0))*IFERROR(INDEX(怪物属性参数!R:R,MATCH(芦花古楼怪物!E438,怪物属性参数!Q:Q,0)),1)</f>
        <v>582</v>
      </c>
      <c r="H438" s="58">
        <f>INDEX(怪物基础属性模板!C:C,MATCH(芦花古楼怪物!$F438,怪物基础属性模板!$A:$A,0))*IFERROR(INDEX(怪物属性参数!R:R,MATCH(芦花古楼怪物!E438,怪物属性参数!R:R,0)),1)</f>
        <v>260</v>
      </c>
      <c r="I438" s="58">
        <f>INDEX(怪物基础属性模板!D:D,MATCH(芦花古楼怪物!$F438,怪物基础属性模板!$A:$A,0))*IFERROR(INDEX(怪物属性参数!R:R,MATCH(芦花古楼怪物!E438,怪物属性参数!S:S,0)),1)</f>
        <v>3210</v>
      </c>
      <c r="J438" s="58">
        <v>0</v>
      </c>
      <c r="K438" s="58">
        <v>0</v>
      </c>
      <c r="L438" s="58">
        <v>0</v>
      </c>
      <c r="M438" s="58">
        <v>0</v>
      </c>
      <c r="N438" s="58">
        <v>300</v>
      </c>
      <c r="O438" s="58">
        <v>0</v>
      </c>
      <c r="P438" s="58">
        <v>0</v>
      </c>
      <c r="Q438" s="58" t="str">
        <f>IFERROR(INDEX(怪物属性参数!AD:AD,MATCH(芦花古楼怪物!E438,怪物属性参数!Q:Q,0)),"1303015")</f>
        <v>1303015</v>
      </c>
      <c r="R438" s="15"/>
      <c r="S438" s="58" t="str">
        <f t="shared" si="25"/>
        <v>0</v>
      </c>
      <c r="T438" s="58" t="str">
        <f>IFERROR(INDEX(怪物属性参数!AA:AA,MATCH(芦花古楼怪物!E438,怪物属性参数!Q:Q,0)),"")</f>
        <v/>
      </c>
      <c r="U438" s="58" t="str">
        <f>IFERROR(INDEX(怪物属性参数!AB:AB,MATCH(芦花古楼怪物!E438,怪物属性参数!Q:Q,0)),"999")</f>
        <v>999</v>
      </c>
      <c r="V438" s="58" t="str">
        <f>IFERROR(INDEX(怪物属性参数!AC:AC,MATCH(芦花古楼怪物!E438,怪物属性参数!Q:Q,0)),"")</f>
        <v/>
      </c>
      <c r="W438" s="58" t="str">
        <f t="shared" si="26"/>
        <v>变身后鬼将军</v>
      </c>
    </row>
    <row r="439" spans="1:23" ht="16.5" x14ac:dyDescent="0.2">
      <c r="A439" s="58">
        <f t="shared" si="27"/>
        <v>20436</v>
      </c>
      <c r="B439" s="58">
        <v>3</v>
      </c>
      <c r="C439" s="58">
        <f t="shared" si="28"/>
        <v>13</v>
      </c>
      <c r="D439" s="58" t="s">
        <v>37</v>
      </c>
      <c r="E439" s="58" t="str">
        <f>HLOOKUP(D439,芦花古楼!$G:$L,MATCH(B439&amp;C439,芦花古楼!$A:$A,0),FALSE)</f>
        <v/>
      </c>
      <c r="F439" s="58">
        <f>INDEX(芦花古楼!D:D,MATCH(芦花古楼怪物!B439&amp;芦花古楼怪物!C439,芦花古楼!A:A,0))</f>
        <v>35</v>
      </c>
      <c r="G439" s="58">
        <f>INDEX(怪物基础属性模板!B:B,MATCH(芦花古楼怪物!$F439,怪物基础属性模板!$A:$A,0))*IFERROR(INDEX(怪物属性参数!R:R,MATCH(芦花古楼怪物!E439,怪物属性参数!Q:Q,0)),1)</f>
        <v>582</v>
      </c>
      <c r="H439" s="58">
        <f>INDEX(怪物基础属性模板!C:C,MATCH(芦花古楼怪物!$F439,怪物基础属性模板!$A:$A,0))*IFERROR(INDEX(怪物属性参数!R:R,MATCH(芦花古楼怪物!E439,怪物属性参数!R:R,0)),1)</f>
        <v>260</v>
      </c>
      <c r="I439" s="58">
        <f>INDEX(怪物基础属性模板!D:D,MATCH(芦花古楼怪物!$F439,怪物基础属性模板!$A:$A,0))*IFERROR(INDEX(怪物属性参数!R:R,MATCH(芦花古楼怪物!E439,怪物属性参数!S:S,0)),1)</f>
        <v>3210</v>
      </c>
      <c r="J439" s="58">
        <v>0</v>
      </c>
      <c r="K439" s="58">
        <v>0</v>
      </c>
      <c r="L439" s="58">
        <v>0</v>
      </c>
      <c r="M439" s="58">
        <v>0</v>
      </c>
      <c r="N439" s="58">
        <v>300</v>
      </c>
      <c r="O439" s="58">
        <v>0</v>
      </c>
      <c r="P439" s="58">
        <v>0</v>
      </c>
      <c r="Q439" s="58" t="str">
        <f>IFERROR(INDEX(怪物属性参数!AD:AD,MATCH(芦花古楼怪物!E439,怪物属性参数!Q:Q,0)),"1303015")</f>
        <v>1303015</v>
      </c>
      <c r="R439" s="15"/>
      <c r="S439" s="58" t="str">
        <f t="shared" si="25"/>
        <v>0</v>
      </c>
      <c r="T439" s="58" t="str">
        <f>IFERROR(INDEX(怪物属性参数!AA:AA,MATCH(芦花古楼怪物!E439,怪物属性参数!Q:Q,0)),"")</f>
        <v/>
      </c>
      <c r="U439" s="58" t="str">
        <f>IFERROR(INDEX(怪物属性参数!AB:AB,MATCH(芦花古楼怪物!E439,怪物属性参数!Q:Q,0)),"999")</f>
        <v>999</v>
      </c>
      <c r="V439" s="58" t="str">
        <f>IFERROR(INDEX(怪物属性参数!AC:AC,MATCH(芦花古楼怪物!E439,怪物属性参数!Q:Q,0)),"")</f>
        <v/>
      </c>
      <c r="W439" s="58" t="str">
        <f t="shared" si="26"/>
        <v>于禁</v>
      </c>
    </row>
    <row r="440" spans="1:23" ht="16.5" x14ac:dyDescent="0.2">
      <c r="A440" s="58">
        <f t="shared" si="27"/>
        <v>20437</v>
      </c>
      <c r="B440" s="58">
        <v>3</v>
      </c>
      <c r="C440" s="58">
        <f t="shared" si="28"/>
        <v>13</v>
      </c>
      <c r="D440" s="58" t="s">
        <v>41</v>
      </c>
      <c r="E440" s="58" t="str">
        <f>HLOOKUP(D440,芦花古楼!$G:$L,MATCH(B440&amp;C440,芦花古楼!$A:$A,0),FALSE)</f>
        <v>石瀑将军</v>
      </c>
      <c r="F440" s="58">
        <f>INDEX(芦花古楼!D:D,MATCH(芦花古楼怪物!B440&amp;芦花古楼怪物!C440,芦花古楼!A:A,0))</f>
        <v>35</v>
      </c>
      <c r="G440" s="58">
        <f>INDEX(怪物基础属性模板!B:B,MATCH(芦花古楼怪物!$F440,怪物基础属性模板!$A:$A,0))*IFERROR(INDEX(怪物属性参数!R:R,MATCH(芦花古楼怪物!E440,怪物属性参数!Q:Q,0)),1)</f>
        <v>582</v>
      </c>
      <c r="H440" s="58">
        <f>INDEX(怪物基础属性模板!C:C,MATCH(芦花古楼怪物!$F440,怪物基础属性模板!$A:$A,0))*IFERROR(INDEX(怪物属性参数!R:R,MATCH(芦花古楼怪物!E440,怪物属性参数!R:R,0)),1)</f>
        <v>260</v>
      </c>
      <c r="I440" s="58">
        <f>INDEX(怪物基础属性模板!D:D,MATCH(芦花古楼怪物!$F440,怪物基础属性模板!$A:$A,0))*IFERROR(INDEX(怪物属性参数!R:R,MATCH(芦花古楼怪物!E440,怪物属性参数!S:S,0)),1)</f>
        <v>3210</v>
      </c>
      <c r="J440" s="58">
        <v>0</v>
      </c>
      <c r="K440" s="58">
        <v>0</v>
      </c>
      <c r="L440" s="58">
        <v>0</v>
      </c>
      <c r="M440" s="58">
        <v>0</v>
      </c>
      <c r="N440" s="58">
        <v>300</v>
      </c>
      <c r="O440" s="58">
        <v>0</v>
      </c>
      <c r="P440" s="58">
        <v>0</v>
      </c>
      <c r="Q440" s="58" t="str">
        <f>IFERROR(INDEX(怪物属性参数!AD:AD,MATCH(芦花古楼怪物!E440,怪物属性参数!Q:Q,0)),"1303015")</f>
        <v>1801009#1802009</v>
      </c>
      <c r="R440" s="15"/>
      <c r="S440" s="58" t="str">
        <f t="shared" si="25"/>
        <v>0</v>
      </c>
      <c r="T440" s="58">
        <f>IFERROR(INDEX(怪物属性参数!AA:AA,MATCH(芦花古楼怪物!E440,怪物属性参数!Q:Q,0)),"")</f>
        <v>1</v>
      </c>
      <c r="U440" s="58">
        <f>IFERROR(INDEX(怪物属性参数!AB:AB,MATCH(芦花古楼怪物!E440,怪物属性参数!Q:Q,0)),"999")</f>
        <v>999</v>
      </c>
      <c r="V440" s="58">
        <f>IFERROR(INDEX(怪物属性参数!AC:AC,MATCH(芦花古楼怪物!E440,怪物属性参数!Q:Q,0)),"")</f>
        <v>1</v>
      </c>
      <c r="W440" s="58" t="str">
        <f t="shared" si="26"/>
        <v>石瀑将军</v>
      </c>
    </row>
    <row r="441" spans="1:23" ht="16.5" x14ac:dyDescent="0.2">
      <c r="A441" s="58">
        <f t="shared" si="27"/>
        <v>20438</v>
      </c>
      <c r="B441" s="58">
        <v>3</v>
      </c>
      <c r="C441" s="58">
        <f t="shared" si="28"/>
        <v>13</v>
      </c>
      <c r="D441" s="58" t="s">
        <v>38</v>
      </c>
      <c r="E441" s="58" t="str">
        <f>HLOOKUP(D441,芦花古楼!$G:$L,MATCH(B441&amp;C441,芦花古楼!$A:$A,0),FALSE)</f>
        <v/>
      </c>
      <c r="F441" s="58">
        <f>INDEX(芦花古楼!D:D,MATCH(芦花古楼怪物!B441&amp;芦花古楼怪物!C441,芦花古楼!A:A,0))</f>
        <v>35</v>
      </c>
      <c r="G441" s="58">
        <f>INDEX(怪物基础属性模板!B:B,MATCH(芦花古楼怪物!$F441,怪物基础属性模板!$A:$A,0))*IFERROR(INDEX(怪物属性参数!R:R,MATCH(芦花古楼怪物!E441,怪物属性参数!Q:Q,0)),1)</f>
        <v>582</v>
      </c>
      <c r="H441" s="58">
        <f>INDEX(怪物基础属性模板!C:C,MATCH(芦花古楼怪物!$F441,怪物基础属性模板!$A:$A,0))*IFERROR(INDEX(怪物属性参数!R:R,MATCH(芦花古楼怪物!E441,怪物属性参数!R:R,0)),1)</f>
        <v>260</v>
      </c>
      <c r="I441" s="58">
        <f>INDEX(怪物基础属性模板!D:D,MATCH(芦花古楼怪物!$F441,怪物基础属性模板!$A:$A,0))*IFERROR(INDEX(怪物属性参数!R:R,MATCH(芦花古楼怪物!E441,怪物属性参数!S:S,0)),1)</f>
        <v>3210</v>
      </c>
      <c r="J441" s="58">
        <v>0</v>
      </c>
      <c r="K441" s="58">
        <v>0</v>
      </c>
      <c r="L441" s="58">
        <v>0</v>
      </c>
      <c r="M441" s="58">
        <v>0</v>
      </c>
      <c r="N441" s="58">
        <v>300</v>
      </c>
      <c r="O441" s="58">
        <v>0</v>
      </c>
      <c r="P441" s="58">
        <v>0</v>
      </c>
      <c r="Q441" s="58" t="str">
        <f>IFERROR(INDEX(怪物属性参数!AD:AD,MATCH(芦花古楼怪物!E441,怪物属性参数!Q:Q,0)),"1303015")</f>
        <v>1303015</v>
      </c>
      <c r="R441" s="15"/>
      <c r="S441" s="58" t="str">
        <f t="shared" si="25"/>
        <v>0</v>
      </c>
      <c r="T441" s="58" t="str">
        <f>IFERROR(INDEX(怪物属性参数!AA:AA,MATCH(芦花古楼怪物!E441,怪物属性参数!Q:Q,0)),"")</f>
        <v/>
      </c>
      <c r="U441" s="58" t="str">
        <f>IFERROR(INDEX(怪物属性参数!AB:AB,MATCH(芦花古楼怪物!E441,怪物属性参数!Q:Q,0)),"999")</f>
        <v>999</v>
      </c>
      <c r="V441" s="58" t="str">
        <f>IFERROR(INDEX(怪物属性参数!AC:AC,MATCH(芦花古楼怪物!E441,怪物属性参数!Q:Q,0)),"")</f>
        <v/>
      </c>
      <c r="W441" s="58" t="str">
        <f t="shared" si="26"/>
        <v>于禁</v>
      </c>
    </row>
    <row r="442" spans="1:23" ht="16.5" x14ac:dyDescent="0.2">
      <c r="A442" s="58">
        <f t="shared" si="27"/>
        <v>20439</v>
      </c>
      <c r="B442" s="58">
        <v>3</v>
      </c>
      <c r="C442" s="58">
        <f t="shared" si="28"/>
        <v>14</v>
      </c>
      <c r="D442" s="58" t="s">
        <v>39</v>
      </c>
      <c r="E442" s="58" t="str">
        <f>HLOOKUP(D442,芦花古楼!$G:$L,MATCH(B442&amp;C442,芦花古楼!$A:$A,0),FALSE)</f>
        <v>盖文</v>
      </c>
      <c r="F442" s="58">
        <f>INDEX(芦花古楼!D:D,MATCH(芦花古楼怪物!B442&amp;芦花古楼怪物!C442,芦花古楼!A:A,0))</f>
        <v>37</v>
      </c>
      <c r="G442" s="58">
        <f>INDEX(怪物基础属性模板!B:B,MATCH(芦花古楼怪物!$F442,怪物基础属性模板!$A:$A,0))*IFERROR(INDEX(怪物属性参数!R:R,MATCH(芦花古楼怪物!E442,怪物属性参数!Q:Q,0)),1)</f>
        <v>707</v>
      </c>
      <c r="H442" s="58">
        <f>INDEX(怪物基础属性模板!C:C,MATCH(芦花古楼怪物!$F442,怪物基础属性模板!$A:$A,0))*IFERROR(INDEX(怪物属性参数!R:R,MATCH(芦花古楼怪物!E442,怪物属性参数!R:R,0)),1)</f>
        <v>312</v>
      </c>
      <c r="I442" s="58">
        <f>INDEX(怪物基础属性模板!D:D,MATCH(芦花古楼怪物!$F442,怪物基础属性模板!$A:$A,0))*IFERROR(INDEX(怪物属性参数!R:R,MATCH(芦花古楼怪物!E442,怪物属性参数!S:S,0)),1)</f>
        <v>3935</v>
      </c>
      <c r="J442" s="58">
        <v>0</v>
      </c>
      <c r="K442" s="58">
        <v>0</v>
      </c>
      <c r="L442" s="58">
        <v>0</v>
      </c>
      <c r="M442" s="58">
        <v>0</v>
      </c>
      <c r="N442" s="58">
        <v>300</v>
      </c>
      <c r="O442" s="58">
        <v>0</v>
      </c>
      <c r="P442" s="58">
        <v>0</v>
      </c>
      <c r="Q442" s="58" t="str">
        <f>IFERROR(INDEX(怪物属性参数!AD:AD,MATCH(芦花古楼怪物!E442,怪物属性参数!Q:Q,0)),"1303015")</f>
        <v>1301010#1302010</v>
      </c>
      <c r="R442" s="15"/>
      <c r="S442" s="58">
        <f t="shared" si="25"/>
        <v>20440</v>
      </c>
      <c r="T442" s="58">
        <f>IFERROR(INDEX(怪物属性参数!AA:AA,MATCH(芦花古楼怪物!E442,怪物属性参数!Q:Q,0)),"")</f>
        <v>0</v>
      </c>
      <c r="U442" s="58">
        <f>IFERROR(INDEX(怪物属性参数!AB:AB,MATCH(芦花古楼怪物!E442,怪物属性参数!Q:Q,0)),"999")</f>
        <v>999</v>
      </c>
      <c r="V442" s="58">
        <f>IFERROR(INDEX(怪物属性参数!AC:AC,MATCH(芦花古楼怪物!E442,怪物属性参数!Q:Q,0)),"")</f>
        <v>0</v>
      </c>
      <c r="W442" s="58" t="str">
        <f t="shared" si="26"/>
        <v>盖文</v>
      </c>
    </row>
    <row r="443" spans="1:23" ht="16.5" x14ac:dyDescent="0.2">
      <c r="A443" s="58">
        <f t="shared" si="27"/>
        <v>20440</v>
      </c>
      <c r="B443" s="58">
        <v>3</v>
      </c>
      <c r="C443" s="58">
        <f t="shared" si="28"/>
        <v>14</v>
      </c>
      <c r="D443" s="58" t="s">
        <v>36</v>
      </c>
      <c r="E443" s="58" t="str">
        <f>HLOOKUP(D443,芦花古楼!$G:$L,MATCH(B443&amp;C443,芦花古楼!$A:$A,0),FALSE)</f>
        <v>西方龙</v>
      </c>
      <c r="F443" s="58">
        <f>INDEX(芦花古楼!D:D,MATCH(芦花古楼怪物!B443&amp;芦花古楼怪物!C443,芦花古楼!A:A,0))</f>
        <v>37</v>
      </c>
      <c r="G443" s="58">
        <f>INDEX(怪物基础属性模板!B:B,MATCH(芦花古楼怪物!$F443,怪物基础属性模板!$A:$A,0))*IFERROR(INDEX(怪物属性参数!R:R,MATCH(芦花古楼怪物!E443,怪物属性参数!Q:Q,0)),1)</f>
        <v>707</v>
      </c>
      <c r="H443" s="58">
        <f>INDEX(怪物基础属性模板!C:C,MATCH(芦花古楼怪物!$F443,怪物基础属性模板!$A:$A,0))*IFERROR(INDEX(怪物属性参数!R:R,MATCH(芦花古楼怪物!E443,怪物属性参数!R:R,0)),1)</f>
        <v>312</v>
      </c>
      <c r="I443" s="58">
        <f>INDEX(怪物基础属性模板!D:D,MATCH(芦花古楼怪物!$F443,怪物基础属性模板!$A:$A,0))*IFERROR(INDEX(怪物属性参数!R:R,MATCH(芦花古楼怪物!E443,怪物属性参数!S:S,0)),1)</f>
        <v>3935</v>
      </c>
      <c r="J443" s="58">
        <v>0</v>
      </c>
      <c r="K443" s="58">
        <v>0</v>
      </c>
      <c r="L443" s="58">
        <v>0</v>
      </c>
      <c r="M443" s="58">
        <v>0</v>
      </c>
      <c r="N443" s="58">
        <v>300</v>
      </c>
      <c r="O443" s="58">
        <v>0</v>
      </c>
      <c r="P443" s="58">
        <v>0</v>
      </c>
      <c r="Q443" s="58">
        <f>IFERROR(INDEX(怪物属性参数!AD:AD,MATCH(芦花古楼怪物!E443,怪物属性参数!Q:Q,0)),"1303015")</f>
        <v>1303016</v>
      </c>
      <c r="R443" s="15"/>
      <c r="S443" s="58" t="str">
        <f t="shared" si="25"/>
        <v>0</v>
      </c>
      <c r="T443" s="58">
        <f>IFERROR(INDEX(怪物属性参数!AA:AA,MATCH(芦花古楼怪物!E443,怪物属性参数!Q:Q,0)),"")</f>
        <v>4</v>
      </c>
      <c r="U443" s="58">
        <f>IFERROR(INDEX(怪物属性参数!AB:AB,MATCH(芦花古楼怪物!E443,怪物属性参数!Q:Q,0)),"999")</f>
        <v>999</v>
      </c>
      <c r="V443" s="58">
        <f>IFERROR(INDEX(怪物属性参数!AC:AC,MATCH(芦花古楼怪物!E443,怪物属性参数!Q:Q,0)),"")</f>
        <v>2</v>
      </c>
      <c r="W443" s="58" t="str">
        <f t="shared" si="26"/>
        <v>西方龙</v>
      </c>
    </row>
    <row r="444" spans="1:23" ht="16.5" x14ac:dyDescent="0.2">
      <c r="A444" s="58">
        <f t="shared" si="27"/>
        <v>20441</v>
      </c>
      <c r="B444" s="58">
        <v>3</v>
      </c>
      <c r="C444" s="58">
        <f t="shared" si="28"/>
        <v>14</v>
      </c>
      <c r="D444" s="58" t="s">
        <v>40</v>
      </c>
      <c r="E444" s="58" t="str">
        <f>HLOOKUP(D444,芦花古楼!$G:$L,MATCH(B444&amp;C444,芦花古楼!$A:$A,0),FALSE)</f>
        <v>刘羽禅</v>
      </c>
      <c r="F444" s="58">
        <f>INDEX(芦花古楼!D:D,MATCH(芦花古楼怪物!B444&amp;芦花古楼怪物!C444,芦花古楼!A:A,0))</f>
        <v>37</v>
      </c>
      <c r="G444" s="58">
        <f>INDEX(怪物基础属性模板!B:B,MATCH(芦花古楼怪物!$F444,怪物基础属性模板!$A:$A,0))*IFERROR(INDEX(怪物属性参数!R:R,MATCH(芦花古楼怪物!E444,怪物属性参数!Q:Q,0)),1)</f>
        <v>707</v>
      </c>
      <c r="H444" s="58">
        <f>INDEX(怪物基础属性模板!C:C,MATCH(芦花古楼怪物!$F444,怪物基础属性模板!$A:$A,0))*IFERROR(INDEX(怪物属性参数!R:R,MATCH(芦花古楼怪物!E444,怪物属性参数!R:R,0)),1)</f>
        <v>312</v>
      </c>
      <c r="I444" s="58">
        <f>INDEX(怪物基础属性模板!D:D,MATCH(芦花古楼怪物!$F444,怪物基础属性模板!$A:$A,0))*IFERROR(INDEX(怪物属性参数!R:R,MATCH(芦花古楼怪物!E444,怪物属性参数!S:S,0)),1)</f>
        <v>3935</v>
      </c>
      <c r="J444" s="58">
        <v>0</v>
      </c>
      <c r="K444" s="58">
        <v>0</v>
      </c>
      <c r="L444" s="58">
        <v>0</v>
      </c>
      <c r="M444" s="58">
        <v>0</v>
      </c>
      <c r="N444" s="58">
        <v>300</v>
      </c>
      <c r="O444" s="58">
        <v>0</v>
      </c>
      <c r="P444" s="58">
        <v>0</v>
      </c>
      <c r="Q444" s="58" t="str">
        <f>IFERROR(INDEX(怪物属性参数!AD:AD,MATCH(芦花古楼怪物!E444,怪物属性参数!Q:Q,0)),"1303015")</f>
        <v>1301005#1302005</v>
      </c>
      <c r="R444" s="15"/>
      <c r="S444" s="58">
        <f t="shared" si="25"/>
        <v>20442</v>
      </c>
      <c r="T444" s="58">
        <f>IFERROR(INDEX(怪物属性参数!AA:AA,MATCH(芦花古楼怪物!E444,怪物属性参数!Q:Q,0)),"")</f>
        <v>0</v>
      </c>
      <c r="U444" s="58">
        <f>IFERROR(INDEX(怪物属性参数!AB:AB,MATCH(芦花古楼怪物!E444,怪物属性参数!Q:Q,0)),"999")</f>
        <v>999</v>
      </c>
      <c r="V444" s="58">
        <f>IFERROR(INDEX(怪物属性参数!AC:AC,MATCH(芦花古楼怪物!E444,怪物属性参数!Q:Q,0)),"")</f>
        <v>0</v>
      </c>
      <c r="W444" s="58" t="str">
        <f t="shared" si="26"/>
        <v>刘羽禅</v>
      </c>
    </row>
    <row r="445" spans="1:23" ht="16.5" x14ac:dyDescent="0.2">
      <c r="A445" s="58">
        <f t="shared" si="27"/>
        <v>20442</v>
      </c>
      <c r="B445" s="58">
        <v>3</v>
      </c>
      <c r="C445" s="58">
        <f t="shared" si="28"/>
        <v>14</v>
      </c>
      <c r="D445" s="58" t="s">
        <v>37</v>
      </c>
      <c r="E445" s="58" t="str">
        <f>HLOOKUP(D445,芦花古楼!$G:$L,MATCH(B445&amp;C445,芦花古楼!$A:$A,0),FALSE)</f>
        <v>张飞</v>
      </c>
      <c r="F445" s="58">
        <f>INDEX(芦花古楼!D:D,MATCH(芦花古楼怪物!B445&amp;芦花古楼怪物!C445,芦花古楼!A:A,0))</f>
        <v>37</v>
      </c>
      <c r="G445" s="58">
        <f>INDEX(怪物基础属性模板!B:B,MATCH(芦花古楼怪物!$F445,怪物基础属性模板!$A:$A,0))*IFERROR(INDEX(怪物属性参数!R:R,MATCH(芦花古楼怪物!E445,怪物属性参数!Q:Q,0)),1)</f>
        <v>707</v>
      </c>
      <c r="H445" s="58">
        <f>INDEX(怪物基础属性模板!C:C,MATCH(芦花古楼怪物!$F445,怪物基础属性模板!$A:$A,0))*IFERROR(INDEX(怪物属性参数!R:R,MATCH(芦花古楼怪物!E445,怪物属性参数!R:R,0)),1)</f>
        <v>312</v>
      </c>
      <c r="I445" s="58">
        <f>INDEX(怪物基础属性模板!D:D,MATCH(芦花古楼怪物!$F445,怪物基础属性模板!$A:$A,0))*IFERROR(INDEX(怪物属性参数!R:R,MATCH(芦花古楼怪物!E445,怪物属性参数!S:S,0)),1)</f>
        <v>3935</v>
      </c>
      <c r="J445" s="58">
        <v>0</v>
      </c>
      <c r="K445" s="58">
        <v>0</v>
      </c>
      <c r="L445" s="58">
        <v>0</v>
      </c>
      <c r="M445" s="58">
        <v>0</v>
      </c>
      <c r="N445" s="58">
        <v>300</v>
      </c>
      <c r="O445" s="58">
        <v>0</v>
      </c>
      <c r="P445" s="58">
        <v>0</v>
      </c>
      <c r="Q445" s="58">
        <f>IFERROR(INDEX(怪物属性参数!AD:AD,MATCH(芦花古楼怪物!E445,怪物属性参数!Q:Q,0)),"1303015")</f>
        <v>1303011</v>
      </c>
      <c r="R445" s="15"/>
      <c r="S445" s="58" t="str">
        <f t="shared" si="25"/>
        <v>0</v>
      </c>
      <c r="T445" s="58">
        <f>IFERROR(INDEX(怪物属性参数!AA:AA,MATCH(芦花古楼怪物!E445,怪物属性参数!Q:Q,0)),"")</f>
        <v>4</v>
      </c>
      <c r="U445" s="58">
        <f>IFERROR(INDEX(怪物属性参数!AB:AB,MATCH(芦花古楼怪物!E445,怪物属性参数!Q:Q,0)),"999")</f>
        <v>999</v>
      </c>
      <c r="V445" s="58">
        <f>IFERROR(INDEX(怪物属性参数!AC:AC,MATCH(芦花古楼怪物!E445,怪物属性参数!Q:Q,0)),"")</f>
        <v>2</v>
      </c>
      <c r="W445" s="58" t="str">
        <f t="shared" si="26"/>
        <v>张飞</v>
      </c>
    </row>
    <row r="446" spans="1:23" ht="16.5" x14ac:dyDescent="0.2">
      <c r="A446" s="58">
        <f t="shared" si="27"/>
        <v>20443</v>
      </c>
      <c r="B446" s="58">
        <v>3</v>
      </c>
      <c r="C446" s="58">
        <f t="shared" si="28"/>
        <v>14</v>
      </c>
      <c r="D446" s="58" t="s">
        <v>41</v>
      </c>
      <c r="E446" s="58" t="str">
        <f>HLOOKUP(D446,芦花古楼!$G:$L,MATCH(B446&amp;C446,芦花古楼!$A:$A,0),FALSE)</f>
        <v>红莲·缇娜</v>
      </c>
      <c r="F446" s="58">
        <f>INDEX(芦花古楼!D:D,MATCH(芦花古楼怪物!B446&amp;芦花古楼怪物!C446,芦花古楼!A:A,0))</f>
        <v>37</v>
      </c>
      <c r="G446" s="58">
        <f>INDEX(怪物基础属性模板!B:B,MATCH(芦花古楼怪物!$F446,怪物基础属性模板!$A:$A,0))*IFERROR(INDEX(怪物属性参数!R:R,MATCH(芦花古楼怪物!E446,怪物属性参数!Q:Q,0)),1)</f>
        <v>707</v>
      </c>
      <c r="H446" s="58">
        <f>INDEX(怪物基础属性模板!C:C,MATCH(芦花古楼怪物!$F446,怪物基础属性模板!$A:$A,0))*IFERROR(INDEX(怪物属性参数!R:R,MATCH(芦花古楼怪物!E446,怪物属性参数!R:R,0)),1)</f>
        <v>312</v>
      </c>
      <c r="I446" s="58">
        <f>INDEX(怪物基础属性模板!D:D,MATCH(芦花古楼怪物!$F446,怪物基础属性模板!$A:$A,0))*IFERROR(INDEX(怪物属性参数!R:R,MATCH(芦花古楼怪物!E446,怪物属性参数!S:S,0)),1)</f>
        <v>3935</v>
      </c>
      <c r="J446" s="58">
        <v>0</v>
      </c>
      <c r="K446" s="58">
        <v>0</v>
      </c>
      <c r="L446" s="58">
        <v>0</v>
      </c>
      <c r="M446" s="58">
        <v>0</v>
      </c>
      <c r="N446" s="58">
        <v>300</v>
      </c>
      <c r="O446" s="58">
        <v>0</v>
      </c>
      <c r="P446" s="58">
        <v>0</v>
      </c>
      <c r="Q446" s="58" t="str">
        <f>IFERROR(INDEX(怪物属性参数!AD:AD,MATCH(芦花古楼怪物!E446,怪物属性参数!Q:Q,0)),"1303015")</f>
        <v>1301006#1302006</v>
      </c>
      <c r="R446" s="15"/>
      <c r="S446" s="58">
        <f t="shared" si="25"/>
        <v>20444</v>
      </c>
      <c r="T446" s="58">
        <f>IFERROR(INDEX(怪物属性参数!AA:AA,MATCH(芦花古楼怪物!E446,怪物属性参数!Q:Q,0)),"")</f>
        <v>0</v>
      </c>
      <c r="U446" s="58">
        <f>IFERROR(INDEX(怪物属性参数!AB:AB,MATCH(芦花古楼怪物!E446,怪物属性参数!Q:Q,0)),"999")</f>
        <v>999</v>
      </c>
      <c r="V446" s="58">
        <f>IFERROR(INDEX(怪物属性参数!AC:AC,MATCH(芦花古楼怪物!E446,怪物属性参数!Q:Q,0)),"")</f>
        <v>0</v>
      </c>
      <c r="W446" s="58" t="str">
        <f t="shared" si="26"/>
        <v>红莲·缇娜</v>
      </c>
    </row>
    <row r="447" spans="1:23" ht="16.5" x14ac:dyDescent="0.2">
      <c r="A447" s="58">
        <f t="shared" si="27"/>
        <v>20444</v>
      </c>
      <c r="B447" s="58">
        <v>3</v>
      </c>
      <c r="C447" s="58">
        <f t="shared" si="28"/>
        <v>14</v>
      </c>
      <c r="D447" s="58" t="s">
        <v>38</v>
      </c>
      <c r="E447" s="58" t="str">
        <f>HLOOKUP(D447,芦花古楼!$G:$L,MATCH(B447&amp;C447,芦花古楼!$A:$A,0),FALSE)</f>
        <v>天使·缇娜</v>
      </c>
      <c r="F447" s="58">
        <f>INDEX(芦花古楼!D:D,MATCH(芦花古楼怪物!B447&amp;芦花古楼怪物!C447,芦花古楼!A:A,0))</f>
        <v>37</v>
      </c>
      <c r="G447" s="58">
        <f>INDEX(怪物基础属性模板!B:B,MATCH(芦花古楼怪物!$F447,怪物基础属性模板!$A:$A,0))*IFERROR(INDEX(怪物属性参数!R:R,MATCH(芦花古楼怪物!E447,怪物属性参数!Q:Q,0)),1)</f>
        <v>707</v>
      </c>
      <c r="H447" s="58">
        <f>INDEX(怪物基础属性模板!C:C,MATCH(芦花古楼怪物!$F447,怪物基础属性模板!$A:$A,0))*IFERROR(INDEX(怪物属性参数!R:R,MATCH(芦花古楼怪物!E447,怪物属性参数!R:R,0)),1)</f>
        <v>312</v>
      </c>
      <c r="I447" s="58">
        <f>INDEX(怪物基础属性模板!D:D,MATCH(芦花古楼怪物!$F447,怪物基础属性模板!$A:$A,0))*IFERROR(INDEX(怪物属性参数!R:R,MATCH(芦花古楼怪物!E447,怪物属性参数!S:S,0)),1)</f>
        <v>3935</v>
      </c>
      <c r="J447" s="58">
        <v>0</v>
      </c>
      <c r="K447" s="58">
        <v>0</v>
      </c>
      <c r="L447" s="58">
        <v>0</v>
      </c>
      <c r="M447" s="58">
        <v>0</v>
      </c>
      <c r="N447" s="58">
        <v>300</v>
      </c>
      <c r="O447" s="58">
        <v>0</v>
      </c>
      <c r="P447" s="58">
        <v>0</v>
      </c>
      <c r="Q447" s="58">
        <f>IFERROR(INDEX(怪物属性参数!AD:AD,MATCH(芦花古楼怪物!E447,怪物属性参数!Q:Q,0)),"1303015")</f>
        <v>1303007</v>
      </c>
      <c r="R447" s="15"/>
      <c r="S447" s="58" t="str">
        <f t="shared" si="25"/>
        <v>0</v>
      </c>
      <c r="T447" s="58">
        <f>IFERROR(INDEX(怪物属性参数!AA:AA,MATCH(芦花古楼怪物!E447,怪物属性参数!Q:Q,0)),"")</f>
        <v>6</v>
      </c>
      <c r="U447" s="58">
        <f>IFERROR(INDEX(怪物属性参数!AB:AB,MATCH(芦花古楼怪物!E447,怪物属性参数!Q:Q,0)),"999")</f>
        <v>999</v>
      </c>
      <c r="V447" s="58">
        <f>IFERROR(INDEX(怪物属性参数!AC:AC,MATCH(芦花古楼怪物!E447,怪物属性参数!Q:Q,0)),"")</f>
        <v>1</v>
      </c>
      <c r="W447" s="58" t="str">
        <f t="shared" si="26"/>
        <v>天使·缇娜</v>
      </c>
    </row>
    <row r="448" spans="1:23" ht="16.5" x14ac:dyDescent="0.2">
      <c r="A448" s="58">
        <f t="shared" si="27"/>
        <v>20445</v>
      </c>
      <c r="B448" s="58">
        <v>3</v>
      </c>
      <c r="C448" s="58">
        <f t="shared" si="28"/>
        <v>15</v>
      </c>
      <c r="D448" s="58" t="s">
        <v>39</v>
      </c>
      <c r="E448" s="58" t="str">
        <f>HLOOKUP(D448,芦花古楼!$G:$L,MATCH(B448&amp;C448,芦花古楼!$A:$A,0),FALSE)</f>
        <v>魔导机兵团</v>
      </c>
      <c r="F448" s="58">
        <f>INDEX(芦花古楼!D:D,MATCH(芦花古楼怪物!B448&amp;芦花古楼怪物!C448,芦花古楼!A:A,0))</f>
        <v>45</v>
      </c>
      <c r="G448" s="58">
        <f>INDEX(怪物基础属性模板!B:B,MATCH(芦花古楼怪物!$F448,怪物基础属性模板!$A:$A,0))*IFERROR(INDEX(怪物属性参数!R:R,MATCH(芦花古楼怪物!E448,怪物属性参数!Q:Q,0)),1)</f>
        <v>887</v>
      </c>
      <c r="H448" s="58">
        <f>INDEX(怪物基础属性模板!C:C,MATCH(芦花古楼怪物!$F448,怪物基础属性模板!$A:$A,0))*IFERROR(INDEX(怪物属性参数!R:R,MATCH(芦花古楼怪物!E448,怪物属性参数!R:R,0)),1)</f>
        <v>402</v>
      </c>
      <c r="I448" s="58">
        <f>INDEX(怪物基础属性模板!D:D,MATCH(芦花古楼怪物!$F448,怪物基础属性模板!$A:$A,0))*IFERROR(INDEX(怪物属性参数!R:R,MATCH(芦花古楼怪物!E448,怪物属性参数!S:S,0)),1)</f>
        <v>4835</v>
      </c>
      <c r="J448" s="58">
        <v>0</v>
      </c>
      <c r="K448" s="58">
        <v>0</v>
      </c>
      <c r="L448" s="58">
        <v>0</v>
      </c>
      <c r="M448" s="58">
        <v>0</v>
      </c>
      <c r="N448" s="58">
        <v>300</v>
      </c>
      <c r="O448" s="58">
        <v>0</v>
      </c>
      <c r="P448" s="58">
        <v>0</v>
      </c>
      <c r="Q448" s="58">
        <f>IFERROR(INDEX(怪物属性参数!AD:AD,MATCH(芦花古楼怪物!E448,怪物属性参数!Q:Q,0)),"1303015")</f>
        <v>1801011</v>
      </c>
      <c r="R448" s="15"/>
      <c r="S448" s="58" t="str">
        <f t="shared" si="25"/>
        <v>0</v>
      </c>
      <c r="T448" s="58">
        <f>IFERROR(INDEX(怪物属性参数!AA:AA,MATCH(芦花古楼怪物!E448,怪物属性参数!Q:Q,0)),"")</f>
        <v>1</v>
      </c>
      <c r="U448" s="58">
        <f>IFERROR(INDEX(怪物属性参数!AB:AB,MATCH(芦花古楼怪物!E448,怪物属性参数!Q:Q,0)),"999")</f>
        <v>999</v>
      </c>
      <c r="V448" s="58">
        <f>IFERROR(INDEX(怪物属性参数!AC:AC,MATCH(芦花古楼怪物!E448,怪物属性参数!Q:Q,0)),"")</f>
        <v>3</v>
      </c>
      <c r="W448" s="58" t="str">
        <f t="shared" si="26"/>
        <v>魔导机兵团</v>
      </c>
    </row>
    <row r="449" spans="1:23" ht="16.5" x14ac:dyDescent="0.2">
      <c r="A449" s="58">
        <f t="shared" si="27"/>
        <v>20446</v>
      </c>
      <c r="B449" s="58">
        <v>3</v>
      </c>
      <c r="C449" s="58">
        <f t="shared" si="28"/>
        <v>15</v>
      </c>
      <c r="D449" s="58" t="s">
        <v>36</v>
      </c>
      <c r="E449" s="58" t="str">
        <f>HLOOKUP(D449,芦花古楼!$G:$L,MATCH(B449&amp;C449,芦花古楼!$A:$A,0),FALSE)</f>
        <v/>
      </c>
      <c r="F449" s="58">
        <f>INDEX(芦花古楼!D:D,MATCH(芦花古楼怪物!B449&amp;芦花古楼怪物!C449,芦花古楼!A:A,0))</f>
        <v>45</v>
      </c>
      <c r="G449" s="58">
        <f>INDEX(怪物基础属性模板!B:B,MATCH(芦花古楼怪物!$F449,怪物基础属性模板!$A:$A,0))*IFERROR(INDEX(怪物属性参数!R:R,MATCH(芦花古楼怪物!E449,怪物属性参数!Q:Q,0)),1)</f>
        <v>887</v>
      </c>
      <c r="H449" s="58">
        <f>INDEX(怪物基础属性模板!C:C,MATCH(芦花古楼怪物!$F449,怪物基础属性模板!$A:$A,0))*IFERROR(INDEX(怪物属性参数!R:R,MATCH(芦花古楼怪物!E449,怪物属性参数!R:R,0)),1)</f>
        <v>402</v>
      </c>
      <c r="I449" s="58">
        <f>INDEX(怪物基础属性模板!D:D,MATCH(芦花古楼怪物!$F449,怪物基础属性模板!$A:$A,0))*IFERROR(INDEX(怪物属性参数!R:R,MATCH(芦花古楼怪物!E449,怪物属性参数!S:S,0)),1)</f>
        <v>4835</v>
      </c>
      <c r="J449" s="58">
        <v>0</v>
      </c>
      <c r="K449" s="58">
        <v>0</v>
      </c>
      <c r="L449" s="58">
        <v>0</v>
      </c>
      <c r="M449" s="58">
        <v>0</v>
      </c>
      <c r="N449" s="58">
        <v>300</v>
      </c>
      <c r="O449" s="58">
        <v>0</v>
      </c>
      <c r="P449" s="58">
        <v>0</v>
      </c>
      <c r="Q449" s="58" t="str">
        <f>IFERROR(INDEX(怪物属性参数!AD:AD,MATCH(芦花古楼怪物!E449,怪物属性参数!Q:Q,0)),"1303015")</f>
        <v>1303015</v>
      </c>
      <c r="R449" s="15"/>
      <c r="S449" s="58" t="str">
        <f t="shared" si="25"/>
        <v>0</v>
      </c>
      <c r="T449" s="58" t="str">
        <f>IFERROR(INDEX(怪物属性参数!AA:AA,MATCH(芦花古楼怪物!E449,怪物属性参数!Q:Q,0)),"")</f>
        <v/>
      </c>
      <c r="U449" s="58" t="str">
        <f>IFERROR(INDEX(怪物属性参数!AB:AB,MATCH(芦花古楼怪物!E449,怪物属性参数!Q:Q,0)),"999")</f>
        <v>999</v>
      </c>
      <c r="V449" s="58" t="str">
        <f>IFERROR(INDEX(怪物属性参数!AC:AC,MATCH(芦花古楼怪物!E449,怪物属性参数!Q:Q,0)),"")</f>
        <v/>
      </c>
      <c r="W449" s="58" t="str">
        <f t="shared" si="26"/>
        <v>于禁</v>
      </c>
    </row>
    <row r="450" spans="1:23" ht="16.5" x14ac:dyDescent="0.2">
      <c r="A450" s="58">
        <f t="shared" si="27"/>
        <v>20447</v>
      </c>
      <c r="B450" s="58">
        <v>3</v>
      </c>
      <c r="C450" s="58">
        <f t="shared" si="28"/>
        <v>15</v>
      </c>
      <c r="D450" s="58" t="s">
        <v>40</v>
      </c>
      <c r="E450" s="58" t="str">
        <f>HLOOKUP(D450,芦花古楼!$G:$L,MATCH(B450&amp;C450,芦花古楼!$A:$A,0),FALSE)</f>
        <v>魔导机兵团</v>
      </c>
      <c r="F450" s="58">
        <f>INDEX(芦花古楼!D:D,MATCH(芦花古楼怪物!B450&amp;芦花古楼怪物!C450,芦花古楼!A:A,0))</f>
        <v>45</v>
      </c>
      <c r="G450" s="58">
        <f>INDEX(怪物基础属性模板!B:B,MATCH(芦花古楼怪物!$F450,怪物基础属性模板!$A:$A,0))*IFERROR(INDEX(怪物属性参数!R:R,MATCH(芦花古楼怪物!E450,怪物属性参数!Q:Q,0)),1)</f>
        <v>887</v>
      </c>
      <c r="H450" s="58">
        <f>INDEX(怪物基础属性模板!C:C,MATCH(芦花古楼怪物!$F450,怪物基础属性模板!$A:$A,0))*IFERROR(INDEX(怪物属性参数!R:R,MATCH(芦花古楼怪物!E450,怪物属性参数!R:R,0)),1)</f>
        <v>402</v>
      </c>
      <c r="I450" s="58">
        <f>INDEX(怪物基础属性模板!D:D,MATCH(芦花古楼怪物!$F450,怪物基础属性模板!$A:$A,0))*IFERROR(INDEX(怪物属性参数!R:R,MATCH(芦花古楼怪物!E450,怪物属性参数!S:S,0)),1)</f>
        <v>4835</v>
      </c>
      <c r="J450" s="58">
        <v>0</v>
      </c>
      <c r="K450" s="58">
        <v>0</v>
      </c>
      <c r="L450" s="58">
        <v>0</v>
      </c>
      <c r="M450" s="58">
        <v>0</v>
      </c>
      <c r="N450" s="58">
        <v>300</v>
      </c>
      <c r="O450" s="58">
        <v>0</v>
      </c>
      <c r="P450" s="58">
        <v>0</v>
      </c>
      <c r="Q450" s="58">
        <f>IFERROR(INDEX(怪物属性参数!AD:AD,MATCH(芦花古楼怪物!E450,怪物属性参数!Q:Q,0)),"1303015")</f>
        <v>1801011</v>
      </c>
      <c r="R450" s="15"/>
      <c r="S450" s="58" t="str">
        <f t="shared" si="25"/>
        <v>0</v>
      </c>
      <c r="T450" s="58">
        <f>IFERROR(INDEX(怪物属性参数!AA:AA,MATCH(芦花古楼怪物!E450,怪物属性参数!Q:Q,0)),"")</f>
        <v>1</v>
      </c>
      <c r="U450" s="58">
        <f>IFERROR(INDEX(怪物属性参数!AB:AB,MATCH(芦花古楼怪物!E450,怪物属性参数!Q:Q,0)),"999")</f>
        <v>999</v>
      </c>
      <c r="V450" s="58">
        <f>IFERROR(INDEX(怪物属性参数!AC:AC,MATCH(芦花古楼怪物!E450,怪物属性参数!Q:Q,0)),"")</f>
        <v>3</v>
      </c>
      <c r="W450" s="58" t="str">
        <f t="shared" si="26"/>
        <v>魔导机兵团</v>
      </c>
    </row>
    <row r="451" spans="1:23" ht="16.5" x14ac:dyDescent="0.2">
      <c r="A451" s="58">
        <f t="shared" si="27"/>
        <v>20448</v>
      </c>
      <c r="B451" s="58">
        <v>3</v>
      </c>
      <c r="C451" s="58">
        <f t="shared" si="28"/>
        <v>15</v>
      </c>
      <c r="D451" s="58" t="s">
        <v>37</v>
      </c>
      <c r="E451" s="58" t="str">
        <f>HLOOKUP(D451,芦花古楼!$G:$L,MATCH(B451&amp;C451,芦花古楼!$A:$A,0),FALSE)</f>
        <v/>
      </c>
      <c r="F451" s="58">
        <f>INDEX(芦花古楼!D:D,MATCH(芦花古楼怪物!B451&amp;芦花古楼怪物!C451,芦花古楼!A:A,0))</f>
        <v>45</v>
      </c>
      <c r="G451" s="58">
        <f>INDEX(怪物基础属性模板!B:B,MATCH(芦花古楼怪物!$F451,怪物基础属性模板!$A:$A,0))*IFERROR(INDEX(怪物属性参数!R:R,MATCH(芦花古楼怪物!E451,怪物属性参数!Q:Q,0)),1)</f>
        <v>887</v>
      </c>
      <c r="H451" s="58">
        <f>INDEX(怪物基础属性模板!C:C,MATCH(芦花古楼怪物!$F451,怪物基础属性模板!$A:$A,0))*IFERROR(INDEX(怪物属性参数!R:R,MATCH(芦花古楼怪物!E451,怪物属性参数!R:R,0)),1)</f>
        <v>402</v>
      </c>
      <c r="I451" s="58">
        <f>INDEX(怪物基础属性模板!D:D,MATCH(芦花古楼怪物!$F451,怪物基础属性模板!$A:$A,0))*IFERROR(INDEX(怪物属性参数!R:R,MATCH(芦花古楼怪物!E451,怪物属性参数!S:S,0)),1)</f>
        <v>4835</v>
      </c>
      <c r="J451" s="58">
        <v>0</v>
      </c>
      <c r="K451" s="58">
        <v>0</v>
      </c>
      <c r="L451" s="58">
        <v>0</v>
      </c>
      <c r="M451" s="58">
        <v>0</v>
      </c>
      <c r="N451" s="58">
        <v>300</v>
      </c>
      <c r="O451" s="58">
        <v>0</v>
      </c>
      <c r="P451" s="58">
        <v>0</v>
      </c>
      <c r="Q451" s="58" t="str">
        <f>IFERROR(INDEX(怪物属性参数!AD:AD,MATCH(芦花古楼怪物!E451,怪物属性参数!Q:Q,0)),"1303015")</f>
        <v>1303015</v>
      </c>
      <c r="R451" s="15"/>
      <c r="S451" s="58" t="str">
        <f t="shared" si="25"/>
        <v>0</v>
      </c>
      <c r="T451" s="58" t="str">
        <f>IFERROR(INDEX(怪物属性参数!AA:AA,MATCH(芦花古楼怪物!E451,怪物属性参数!Q:Q,0)),"")</f>
        <v/>
      </c>
      <c r="U451" s="58" t="str">
        <f>IFERROR(INDEX(怪物属性参数!AB:AB,MATCH(芦花古楼怪物!E451,怪物属性参数!Q:Q,0)),"999")</f>
        <v>999</v>
      </c>
      <c r="V451" s="58" t="str">
        <f>IFERROR(INDEX(怪物属性参数!AC:AC,MATCH(芦花古楼怪物!E451,怪物属性参数!Q:Q,0)),"")</f>
        <v/>
      </c>
      <c r="W451" s="58" t="str">
        <f t="shared" si="26"/>
        <v>于禁</v>
      </c>
    </row>
    <row r="452" spans="1:23" ht="16.5" x14ac:dyDescent="0.2">
      <c r="A452" s="58">
        <f t="shared" si="27"/>
        <v>20449</v>
      </c>
      <c r="B452" s="58">
        <v>3</v>
      </c>
      <c r="C452" s="58">
        <f t="shared" si="28"/>
        <v>15</v>
      </c>
      <c r="D452" s="58" t="s">
        <v>41</v>
      </c>
      <c r="E452" s="58" t="str">
        <f>HLOOKUP(D452,芦花古楼!$G:$L,MATCH(B452&amp;C452,芦花古楼!$A:$A,0),FALSE)</f>
        <v>魔导机兵团</v>
      </c>
      <c r="F452" s="58">
        <f>INDEX(芦花古楼!D:D,MATCH(芦花古楼怪物!B452&amp;芦花古楼怪物!C452,芦花古楼!A:A,0))</f>
        <v>45</v>
      </c>
      <c r="G452" s="58">
        <f>INDEX(怪物基础属性模板!B:B,MATCH(芦花古楼怪物!$F452,怪物基础属性模板!$A:$A,0))*IFERROR(INDEX(怪物属性参数!R:R,MATCH(芦花古楼怪物!E452,怪物属性参数!Q:Q,0)),1)</f>
        <v>887</v>
      </c>
      <c r="H452" s="58">
        <f>INDEX(怪物基础属性模板!C:C,MATCH(芦花古楼怪物!$F452,怪物基础属性模板!$A:$A,0))*IFERROR(INDEX(怪物属性参数!R:R,MATCH(芦花古楼怪物!E452,怪物属性参数!R:R,0)),1)</f>
        <v>402</v>
      </c>
      <c r="I452" s="58">
        <f>INDEX(怪物基础属性模板!D:D,MATCH(芦花古楼怪物!$F452,怪物基础属性模板!$A:$A,0))*IFERROR(INDEX(怪物属性参数!R:R,MATCH(芦花古楼怪物!E452,怪物属性参数!S:S,0)),1)</f>
        <v>4835</v>
      </c>
      <c r="J452" s="58">
        <v>0</v>
      </c>
      <c r="K452" s="58">
        <v>0</v>
      </c>
      <c r="L452" s="58">
        <v>0</v>
      </c>
      <c r="M452" s="58">
        <v>0</v>
      </c>
      <c r="N452" s="58">
        <v>300</v>
      </c>
      <c r="O452" s="58">
        <v>0</v>
      </c>
      <c r="P452" s="58">
        <v>0</v>
      </c>
      <c r="Q452" s="58">
        <f>IFERROR(INDEX(怪物属性参数!AD:AD,MATCH(芦花古楼怪物!E452,怪物属性参数!Q:Q,0)),"1303015")</f>
        <v>1801011</v>
      </c>
      <c r="R452" s="15"/>
      <c r="S452" s="58" t="str">
        <f t="shared" si="25"/>
        <v>0</v>
      </c>
      <c r="T452" s="58">
        <f>IFERROR(INDEX(怪物属性参数!AA:AA,MATCH(芦花古楼怪物!E452,怪物属性参数!Q:Q,0)),"")</f>
        <v>1</v>
      </c>
      <c r="U452" s="58">
        <f>IFERROR(INDEX(怪物属性参数!AB:AB,MATCH(芦花古楼怪物!E452,怪物属性参数!Q:Q,0)),"999")</f>
        <v>999</v>
      </c>
      <c r="V452" s="58">
        <f>IFERROR(INDEX(怪物属性参数!AC:AC,MATCH(芦花古楼怪物!E452,怪物属性参数!Q:Q,0)),"")</f>
        <v>3</v>
      </c>
      <c r="W452" s="58" t="str">
        <f t="shared" si="26"/>
        <v>魔导机兵团</v>
      </c>
    </row>
    <row r="453" spans="1:23" ht="16.5" x14ac:dyDescent="0.2">
      <c r="A453" s="58">
        <f t="shared" si="27"/>
        <v>20450</v>
      </c>
      <c r="B453" s="58">
        <v>3</v>
      </c>
      <c r="C453" s="58">
        <f t="shared" si="28"/>
        <v>15</v>
      </c>
      <c r="D453" s="58" t="s">
        <v>38</v>
      </c>
      <c r="E453" s="58" t="str">
        <f>HLOOKUP(D453,芦花古楼!$G:$L,MATCH(B453&amp;C453,芦花古楼!$A:$A,0),FALSE)</f>
        <v/>
      </c>
      <c r="F453" s="58">
        <f>INDEX(芦花古楼!D:D,MATCH(芦花古楼怪物!B453&amp;芦花古楼怪物!C453,芦花古楼!A:A,0))</f>
        <v>45</v>
      </c>
      <c r="G453" s="58">
        <f>INDEX(怪物基础属性模板!B:B,MATCH(芦花古楼怪物!$F453,怪物基础属性模板!$A:$A,0))*IFERROR(INDEX(怪物属性参数!R:R,MATCH(芦花古楼怪物!E453,怪物属性参数!Q:Q,0)),1)</f>
        <v>887</v>
      </c>
      <c r="H453" s="58">
        <f>INDEX(怪物基础属性模板!C:C,MATCH(芦花古楼怪物!$F453,怪物基础属性模板!$A:$A,0))*IFERROR(INDEX(怪物属性参数!R:R,MATCH(芦花古楼怪物!E453,怪物属性参数!R:R,0)),1)</f>
        <v>402</v>
      </c>
      <c r="I453" s="58">
        <f>INDEX(怪物基础属性模板!D:D,MATCH(芦花古楼怪物!$F453,怪物基础属性模板!$A:$A,0))*IFERROR(INDEX(怪物属性参数!R:R,MATCH(芦花古楼怪物!E453,怪物属性参数!S:S,0)),1)</f>
        <v>4835</v>
      </c>
      <c r="J453" s="58">
        <v>0</v>
      </c>
      <c r="K453" s="58">
        <v>0</v>
      </c>
      <c r="L453" s="58">
        <v>0</v>
      </c>
      <c r="M453" s="58">
        <v>0</v>
      </c>
      <c r="N453" s="58">
        <v>300</v>
      </c>
      <c r="O453" s="58">
        <v>0</v>
      </c>
      <c r="P453" s="58">
        <v>0</v>
      </c>
      <c r="Q453" s="58" t="str">
        <f>IFERROR(INDEX(怪物属性参数!AD:AD,MATCH(芦花古楼怪物!E453,怪物属性参数!Q:Q,0)),"1303015")</f>
        <v>1303015</v>
      </c>
      <c r="R453" s="15"/>
      <c r="S453" s="58" t="str">
        <f t="shared" ref="S453:S516" si="29">IF(MOD(A453,2)=0,"0",IF(E454="","0",A454))</f>
        <v>0</v>
      </c>
      <c r="T453" s="58" t="str">
        <f>IFERROR(INDEX(怪物属性参数!AA:AA,MATCH(芦花古楼怪物!E453,怪物属性参数!Q:Q,0)),"")</f>
        <v/>
      </c>
      <c r="U453" s="58" t="str">
        <f>IFERROR(INDEX(怪物属性参数!AB:AB,MATCH(芦花古楼怪物!E453,怪物属性参数!Q:Q,0)),"999")</f>
        <v>999</v>
      </c>
      <c r="V453" s="58" t="str">
        <f>IFERROR(INDEX(怪物属性参数!AC:AC,MATCH(芦花古楼怪物!E453,怪物属性参数!Q:Q,0)),"")</f>
        <v/>
      </c>
      <c r="W453" s="58" t="str">
        <f t="shared" ref="W453" si="30">IF(OR(E453=0,E453="")=TRUE,"于禁",E453)</f>
        <v>于禁</v>
      </c>
    </row>
    <row r="454" spans="1:23" ht="16.5" x14ac:dyDescent="0.2">
      <c r="A454" s="58">
        <f t="shared" ref="A454:A517" si="31">A453+1</f>
        <v>20451</v>
      </c>
      <c r="B454" s="58">
        <v>3</v>
      </c>
      <c r="C454" s="58">
        <f t="shared" si="28"/>
        <v>16</v>
      </c>
      <c r="D454" s="58" t="s">
        <v>39</v>
      </c>
      <c r="E454" s="58" t="str">
        <f>HLOOKUP(D454,芦花古楼!$G:$L,MATCH(B454&amp;C454,芦花古楼!$A:$A,0),FALSE)</f>
        <v>小蜘蛛</v>
      </c>
      <c r="F454" s="58">
        <f>INDEX(芦花古楼!D:D,MATCH(芦花古楼怪物!B454&amp;芦花古楼怪物!C454,芦花古楼!A:A,0))</f>
        <v>46</v>
      </c>
      <c r="G454" s="58">
        <f>INDEX(怪物基础属性模板!B:B,MATCH(芦花古楼怪物!$F454,怪物基础属性模板!$A:$A,0))*IFERROR(INDEX(怪物属性参数!R:R,MATCH(芦花古楼怪物!E454,怪物属性参数!Q:Q,0)),1)</f>
        <v>1026</v>
      </c>
      <c r="H454" s="58">
        <f>INDEX(怪物基础属性模板!C:C,MATCH(芦花古楼怪物!$F454,怪物基础属性模板!$A:$A,0))*IFERROR(INDEX(怪物属性参数!R:R,MATCH(芦花古楼怪物!E454,怪物属性参数!R:R,0)),1)</f>
        <v>461</v>
      </c>
      <c r="I454" s="58">
        <f>INDEX(怪物基础属性模板!D:D,MATCH(芦花古楼怪物!$F454,怪物基础属性模板!$A:$A,0))*IFERROR(INDEX(怪物属性参数!R:R,MATCH(芦花古楼怪物!E454,怪物属性参数!S:S,0)),1)</f>
        <v>5630</v>
      </c>
      <c r="J454" s="58">
        <v>0</v>
      </c>
      <c r="K454" s="58">
        <v>0</v>
      </c>
      <c r="L454" s="58">
        <v>0</v>
      </c>
      <c r="M454" s="58">
        <v>0</v>
      </c>
      <c r="N454" s="58">
        <v>300</v>
      </c>
      <c r="O454" s="58">
        <v>0</v>
      </c>
      <c r="P454" s="58">
        <v>0</v>
      </c>
      <c r="Q454" s="58">
        <f>IFERROR(INDEX(怪物属性参数!AD:AD,MATCH(芦花古楼怪物!E454,怪物属性参数!Q:Q,0)),"1303015")</f>
        <v>1801010</v>
      </c>
      <c r="R454" s="15"/>
      <c r="S454" s="58" t="str">
        <f t="shared" si="29"/>
        <v>0</v>
      </c>
      <c r="T454" s="58">
        <f>IFERROR(INDEX(怪物属性参数!AA:AA,MATCH(芦花古楼怪物!E454,怪物属性参数!Q:Q,0)),"")</f>
        <v>1</v>
      </c>
      <c r="U454" s="58">
        <f>IFERROR(INDEX(怪物属性参数!AB:AB,MATCH(芦花古楼怪物!E454,怪物属性参数!Q:Q,0)),"999")</f>
        <v>999</v>
      </c>
      <c r="V454" s="58">
        <f>IFERROR(INDEX(怪物属性参数!AC:AC,MATCH(芦花古楼怪物!E454,怪物属性参数!Q:Q,0)),"")</f>
        <v>2</v>
      </c>
      <c r="W454" s="58" t="str">
        <f t="shared" ref="W454:W517" si="32">IF(OR(E454=0,E454="")=TRUE,"于禁",E454)</f>
        <v>小蜘蛛</v>
      </c>
    </row>
    <row r="455" spans="1:23" ht="16.5" x14ac:dyDescent="0.2">
      <c r="A455" s="58">
        <f t="shared" si="31"/>
        <v>20452</v>
      </c>
      <c r="B455" s="58">
        <v>3</v>
      </c>
      <c r="C455" s="58">
        <f t="shared" si="28"/>
        <v>16</v>
      </c>
      <c r="D455" s="58" t="s">
        <v>36</v>
      </c>
      <c r="E455" s="58" t="str">
        <f>HLOOKUP(D455,芦花古楼!$G:$L,MATCH(B455&amp;C455,芦花古楼!$A:$A,0),FALSE)</f>
        <v/>
      </c>
      <c r="F455" s="58">
        <f>INDEX(芦花古楼!D:D,MATCH(芦花古楼怪物!B455&amp;芦花古楼怪物!C455,芦花古楼!A:A,0))</f>
        <v>46</v>
      </c>
      <c r="G455" s="58">
        <f>INDEX(怪物基础属性模板!B:B,MATCH(芦花古楼怪物!$F455,怪物基础属性模板!$A:$A,0))*IFERROR(INDEX(怪物属性参数!R:R,MATCH(芦花古楼怪物!E455,怪物属性参数!Q:Q,0)),1)</f>
        <v>1026</v>
      </c>
      <c r="H455" s="58">
        <f>INDEX(怪物基础属性模板!C:C,MATCH(芦花古楼怪物!$F455,怪物基础属性模板!$A:$A,0))*IFERROR(INDEX(怪物属性参数!R:R,MATCH(芦花古楼怪物!E455,怪物属性参数!R:R,0)),1)</f>
        <v>461</v>
      </c>
      <c r="I455" s="58">
        <f>INDEX(怪物基础属性模板!D:D,MATCH(芦花古楼怪物!$F455,怪物基础属性模板!$A:$A,0))*IFERROR(INDEX(怪物属性参数!R:R,MATCH(芦花古楼怪物!E455,怪物属性参数!S:S,0)),1)</f>
        <v>5630</v>
      </c>
      <c r="J455" s="58">
        <v>0</v>
      </c>
      <c r="K455" s="58">
        <v>0</v>
      </c>
      <c r="L455" s="58">
        <v>0</v>
      </c>
      <c r="M455" s="58">
        <v>0</v>
      </c>
      <c r="N455" s="58">
        <v>300</v>
      </c>
      <c r="O455" s="58">
        <v>0</v>
      </c>
      <c r="P455" s="58">
        <v>0</v>
      </c>
      <c r="Q455" s="58" t="str">
        <f>IFERROR(INDEX(怪物属性参数!AD:AD,MATCH(芦花古楼怪物!E455,怪物属性参数!Q:Q,0)),"1303015")</f>
        <v>1303015</v>
      </c>
      <c r="R455" s="15"/>
      <c r="S455" s="58" t="str">
        <f t="shared" si="29"/>
        <v>0</v>
      </c>
      <c r="T455" s="58" t="str">
        <f>IFERROR(INDEX(怪物属性参数!AA:AA,MATCH(芦花古楼怪物!E455,怪物属性参数!Q:Q,0)),"")</f>
        <v/>
      </c>
      <c r="U455" s="58" t="str">
        <f>IFERROR(INDEX(怪物属性参数!AB:AB,MATCH(芦花古楼怪物!E455,怪物属性参数!Q:Q,0)),"999")</f>
        <v>999</v>
      </c>
      <c r="V455" s="58" t="str">
        <f>IFERROR(INDEX(怪物属性参数!AC:AC,MATCH(芦花古楼怪物!E455,怪物属性参数!Q:Q,0)),"")</f>
        <v/>
      </c>
      <c r="W455" s="58" t="str">
        <f t="shared" si="32"/>
        <v>于禁</v>
      </c>
    </row>
    <row r="456" spans="1:23" ht="16.5" x14ac:dyDescent="0.2">
      <c r="A456" s="58">
        <f t="shared" si="31"/>
        <v>20453</v>
      </c>
      <c r="B456" s="58">
        <v>3</v>
      </c>
      <c r="C456" s="58">
        <f t="shared" si="28"/>
        <v>16</v>
      </c>
      <c r="D456" s="58" t="s">
        <v>40</v>
      </c>
      <c r="E456" s="58" t="str">
        <f>HLOOKUP(D456,芦花古楼!$G:$L,MATCH(B456&amp;C456,芦花古楼!$A:$A,0),FALSE)</f>
        <v>黑尔·坎普</v>
      </c>
      <c r="F456" s="58">
        <f>INDEX(芦花古楼!D:D,MATCH(芦花古楼怪物!B456&amp;芦花古楼怪物!C456,芦花古楼!A:A,0))</f>
        <v>46</v>
      </c>
      <c r="G456" s="58">
        <f>INDEX(怪物基础属性模板!B:B,MATCH(芦花古楼怪物!$F456,怪物基础属性模板!$A:$A,0))*IFERROR(INDEX(怪物属性参数!R:R,MATCH(芦花古楼怪物!E456,怪物属性参数!Q:Q,0)),1)</f>
        <v>1026</v>
      </c>
      <c r="H456" s="58">
        <f>INDEX(怪物基础属性模板!C:C,MATCH(芦花古楼怪物!$F456,怪物基础属性模板!$A:$A,0))*IFERROR(INDEX(怪物属性参数!R:R,MATCH(芦花古楼怪物!E456,怪物属性参数!R:R,0)),1)</f>
        <v>461</v>
      </c>
      <c r="I456" s="58">
        <f>INDEX(怪物基础属性模板!D:D,MATCH(芦花古楼怪物!$F456,怪物基础属性模板!$A:$A,0))*IFERROR(INDEX(怪物属性参数!R:R,MATCH(芦花古楼怪物!E456,怪物属性参数!S:S,0)),1)</f>
        <v>5630</v>
      </c>
      <c r="J456" s="58">
        <v>0</v>
      </c>
      <c r="K456" s="58">
        <v>0</v>
      </c>
      <c r="L456" s="58">
        <v>0</v>
      </c>
      <c r="M456" s="58">
        <v>0</v>
      </c>
      <c r="N456" s="58">
        <v>300</v>
      </c>
      <c r="O456" s="58">
        <v>0</v>
      </c>
      <c r="P456" s="58">
        <v>0</v>
      </c>
      <c r="Q456" s="58" t="str">
        <f>IFERROR(INDEX(怪物属性参数!AD:AD,MATCH(芦花古楼怪物!E456,怪物属性参数!Q:Q,0)),"1303015")</f>
        <v>1301008#1302008</v>
      </c>
      <c r="R456" s="15"/>
      <c r="S456" s="58">
        <f t="shared" si="29"/>
        <v>20454</v>
      </c>
      <c r="T456" s="58">
        <f>IFERROR(INDEX(怪物属性参数!AA:AA,MATCH(芦花古楼怪物!E456,怪物属性参数!Q:Q,0)),"")</f>
        <v>0</v>
      </c>
      <c r="U456" s="58">
        <f>IFERROR(INDEX(怪物属性参数!AB:AB,MATCH(芦花古楼怪物!E456,怪物属性参数!Q:Q,0)),"999")</f>
        <v>999</v>
      </c>
      <c r="V456" s="58">
        <f>IFERROR(INDEX(怪物属性参数!AC:AC,MATCH(芦花古楼怪物!E456,怪物属性参数!Q:Q,0)),"")</f>
        <v>0</v>
      </c>
      <c r="W456" s="58" t="str">
        <f t="shared" si="32"/>
        <v>黑尔·坎普</v>
      </c>
    </row>
    <row r="457" spans="1:23" ht="16.5" x14ac:dyDescent="0.2">
      <c r="A457" s="58">
        <f t="shared" si="31"/>
        <v>20454</v>
      </c>
      <c r="B457" s="58">
        <v>3</v>
      </c>
      <c r="C457" s="58">
        <f t="shared" si="28"/>
        <v>16</v>
      </c>
      <c r="D457" s="58" t="s">
        <v>37</v>
      </c>
      <c r="E457" s="58" t="str">
        <f>HLOOKUP(D457,芦花古楼!$G:$L,MATCH(B457&amp;C457,芦花古楼!$A:$A,0),FALSE)</f>
        <v>塞伯罗斯</v>
      </c>
      <c r="F457" s="58">
        <f>INDEX(芦花古楼!D:D,MATCH(芦花古楼怪物!B457&amp;芦花古楼怪物!C457,芦花古楼!A:A,0))</f>
        <v>46</v>
      </c>
      <c r="G457" s="58">
        <f>INDEX(怪物基础属性模板!B:B,MATCH(芦花古楼怪物!$F457,怪物基础属性模板!$A:$A,0))*IFERROR(INDEX(怪物属性参数!R:R,MATCH(芦花古楼怪物!E457,怪物属性参数!Q:Q,0)),1)</f>
        <v>1026</v>
      </c>
      <c r="H457" s="58">
        <f>INDEX(怪物基础属性模板!C:C,MATCH(芦花古楼怪物!$F457,怪物基础属性模板!$A:$A,0))*IFERROR(INDEX(怪物属性参数!R:R,MATCH(芦花古楼怪物!E457,怪物属性参数!R:R,0)),1)</f>
        <v>461</v>
      </c>
      <c r="I457" s="58">
        <f>INDEX(怪物基础属性模板!D:D,MATCH(芦花古楼怪物!$F457,怪物基础属性模板!$A:$A,0))*IFERROR(INDEX(怪物属性参数!R:R,MATCH(芦花古楼怪物!E457,怪物属性参数!S:S,0)),1)</f>
        <v>5630</v>
      </c>
      <c r="J457" s="58">
        <v>0</v>
      </c>
      <c r="K457" s="58">
        <v>0</v>
      </c>
      <c r="L457" s="58">
        <v>0</v>
      </c>
      <c r="M457" s="58">
        <v>0</v>
      </c>
      <c r="N457" s="58">
        <v>300</v>
      </c>
      <c r="O457" s="58">
        <v>0</v>
      </c>
      <c r="P457" s="58">
        <v>0</v>
      </c>
      <c r="Q457" s="58">
        <f>IFERROR(INDEX(怪物属性参数!AD:AD,MATCH(芦花古楼怪物!E457,怪物属性参数!Q:Q,0)),"1303015")</f>
        <v>1303013</v>
      </c>
      <c r="R457" s="15"/>
      <c r="S457" s="58" t="str">
        <f t="shared" si="29"/>
        <v>0</v>
      </c>
      <c r="T457" s="58">
        <f>IFERROR(INDEX(怪物属性参数!AA:AA,MATCH(芦花古楼怪物!E457,怪物属性参数!Q:Q,0)),"")</f>
        <v>6</v>
      </c>
      <c r="U457" s="58">
        <f>IFERROR(INDEX(怪物属性参数!AB:AB,MATCH(芦花古楼怪物!E457,怪物属性参数!Q:Q,0)),"999")</f>
        <v>999</v>
      </c>
      <c r="V457" s="58">
        <f>IFERROR(INDEX(怪物属性参数!AC:AC,MATCH(芦花古楼怪物!E457,怪物属性参数!Q:Q,0)),"")</f>
        <v>2</v>
      </c>
      <c r="W457" s="58" t="str">
        <f t="shared" si="32"/>
        <v>塞伯罗斯</v>
      </c>
    </row>
    <row r="458" spans="1:23" ht="16.5" x14ac:dyDescent="0.2">
      <c r="A458" s="58">
        <f t="shared" si="31"/>
        <v>20455</v>
      </c>
      <c r="B458" s="58">
        <v>3</v>
      </c>
      <c r="C458" s="58">
        <f t="shared" si="28"/>
        <v>16</v>
      </c>
      <c r="D458" s="58" t="s">
        <v>41</v>
      </c>
      <c r="E458" s="58" t="str">
        <f>HLOOKUP(D458,芦花古楼!$G:$L,MATCH(B458&amp;C458,芦花古楼!$A:$A,0),FALSE)</f>
        <v>小蜘蛛</v>
      </c>
      <c r="F458" s="58">
        <f>INDEX(芦花古楼!D:D,MATCH(芦花古楼怪物!B458&amp;芦花古楼怪物!C458,芦花古楼!A:A,0))</f>
        <v>46</v>
      </c>
      <c r="G458" s="58">
        <f>INDEX(怪物基础属性模板!B:B,MATCH(芦花古楼怪物!$F458,怪物基础属性模板!$A:$A,0))*IFERROR(INDEX(怪物属性参数!R:R,MATCH(芦花古楼怪物!E458,怪物属性参数!Q:Q,0)),1)</f>
        <v>1026</v>
      </c>
      <c r="H458" s="58">
        <f>INDEX(怪物基础属性模板!C:C,MATCH(芦花古楼怪物!$F458,怪物基础属性模板!$A:$A,0))*IFERROR(INDEX(怪物属性参数!R:R,MATCH(芦花古楼怪物!E458,怪物属性参数!R:R,0)),1)</f>
        <v>461</v>
      </c>
      <c r="I458" s="58">
        <f>INDEX(怪物基础属性模板!D:D,MATCH(芦花古楼怪物!$F458,怪物基础属性模板!$A:$A,0))*IFERROR(INDEX(怪物属性参数!R:R,MATCH(芦花古楼怪物!E458,怪物属性参数!S:S,0)),1)</f>
        <v>5630</v>
      </c>
      <c r="J458" s="58">
        <v>0</v>
      </c>
      <c r="K458" s="58">
        <v>0</v>
      </c>
      <c r="L458" s="58">
        <v>0</v>
      </c>
      <c r="M458" s="58">
        <v>0</v>
      </c>
      <c r="N458" s="58">
        <v>300</v>
      </c>
      <c r="O458" s="58">
        <v>0</v>
      </c>
      <c r="P458" s="58">
        <v>0</v>
      </c>
      <c r="Q458" s="58">
        <f>IFERROR(INDEX(怪物属性参数!AD:AD,MATCH(芦花古楼怪物!E458,怪物属性参数!Q:Q,0)),"1303015")</f>
        <v>1801010</v>
      </c>
      <c r="R458" s="15"/>
      <c r="S458" s="58" t="str">
        <f t="shared" si="29"/>
        <v>0</v>
      </c>
      <c r="T458" s="58">
        <f>IFERROR(INDEX(怪物属性参数!AA:AA,MATCH(芦花古楼怪物!E458,怪物属性参数!Q:Q,0)),"")</f>
        <v>1</v>
      </c>
      <c r="U458" s="58">
        <f>IFERROR(INDEX(怪物属性参数!AB:AB,MATCH(芦花古楼怪物!E458,怪物属性参数!Q:Q,0)),"999")</f>
        <v>999</v>
      </c>
      <c r="V458" s="58">
        <f>IFERROR(INDEX(怪物属性参数!AC:AC,MATCH(芦花古楼怪物!E458,怪物属性参数!Q:Q,0)),"")</f>
        <v>2</v>
      </c>
      <c r="W458" s="58" t="str">
        <f t="shared" si="32"/>
        <v>小蜘蛛</v>
      </c>
    </row>
    <row r="459" spans="1:23" ht="16.5" x14ac:dyDescent="0.2">
      <c r="A459" s="58">
        <f t="shared" si="31"/>
        <v>20456</v>
      </c>
      <c r="B459" s="58">
        <v>3</v>
      </c>
      <c r="C459" s="58">
        <f t="shared" si="28"/>
        <v>16</v>
      </c>
      <c r="D459" s="58" t="s">
        <v>38</v>
      </c>
      <c r="E459" s="58" t="str">
        <f>HLOOKUP(D459,芦花古楼!$G:$L,MATCH(B459&amp;C459,芦花古楼!$A:$A,0),FALSE)</f>
        <v/>
      </c>
      <c r="F459" s="58">
        <f>INDEX(芦花古楼!D:D,MATCH(芦花古楼怪物!B459&amp;芦花古楼怪物!C459,芦花古楼!A:A,0))</f>
        <v>46</v>
      </c>
      <c r="G459" s="58">
        <f>INDEX(怪物基础属性模板!B:B,MATCH(芦花古楼怪物!$F459,怪物基础属性模板!$A:$A,0))*IFERROR(INDEX(怪物属性参数!R:R,MATCH(芦花古楼怪物!E459,怪物属性参数!Q:Q,0)),1)</f>
        <v>1026</v>
      </c>
      <c r="H459" s="58">
        <f>INDEX(怪物基础属性模板!C:C,MATCH(芦花古楼怪物!$F459,怪物基础属性模板!$A:$A,0))*IFERROR(INDEX(怪物属性参数!R:R,MATCH(芦花古楼怪物!E459,怪物属性参数!R:R,0)),1)</f>
        <v>461</v>
      </c>
      <c r="I459" s="58">
        <f>INDEX(怪物基础属性模板!D:D,MATCH(芦花古楼怪物!$F459,怪物基础属性模板!$A:$A,0))*IFERROR(INDEX(怪物属性参数!R:R,MATCH(芦花古楼怪物!E459,怪物属性参数!S:S,0)),1)</f>
        <v>5630</v>
      </c>
      <c r="J459" s="58">
        <v>0</v>
      </c>
      <c r="K459" s="58">
        <v>0</v>
      </c>
      <c r="L459" s="58">
        <v>0</v>
      </c>
      <c r="M459" s="58">
        <v>0</v>
      </c>
      <c r="N459" s="58">
        <v>300</v>
      </c>
      <c r="O459" s="58">
        <v>0</v>
      </c>
      <c r="P459" s="58">
        <v>0</v>
      </c>
      <c r="Q459" s="58" t="str">
        <f>IFERROR(INDEX(怪物属性参数!AD:AD,MATCH(芦花古楼怪物!E459,怪物属性参数!Q:Q,0)),"1303015")</f>
        <v>1303015</v>
      </c>
      <c r="R459" s="15"/>
      <c r="S459" s="58" t="str">
        <f t="shared" si="29"/>
        <v>0</v>
      </c>
      <c r="T459" s="58" t="str">
        <f>IFERROR(INDEX(怪物属性参数!AA:AA,MATCH(芦花古楼怪物!E459,怪物属性参数!Q:Q,0)),"")</f>
        <v/>
      </c>
      <c r="U459" s="58" t="str">
        <f>IFERROR(INDEX(怪物属性参数!AB:AB,MATCH(芦花古楼怪物!E459,怪物属性参数!Q:Q,0)),"999")</f>
        <v>999</v>
      </c>
      <c r="V459" s="58" t="str">
        <f>IFERROR(INDEX(怪物属性参数!AC:AC,MATCH(芦花古楼怪物!E459,怪物属性参数!Q:Q,0)),"")</f>
        <v/>
      </c>
      <c r="W459" s="58" t="str">
        <f t="shared" si="32"/>
        <v>于禁</v>
      </c>
    </row>
    <row r="460" spans="1:23" ht="16.5" x14ac:dyDescent="0.2">
      <c r="A460" s="58">
        <f t="shared" si="31"/>
        <v>20457</v>
      </c>
      <c r="B460" s="58">
        <v>3</v>
      </c>
      <c r="C460" s="58">
        <f t="shared" si="28"/>
        <v>17</v>
      </c>
      <c r="D460" s="58" t="s">
        <v>39</v>
      </c>
      <c r="E460" s="58" t="str">
        <f>HLOOKUP(D460,芦花古楼!$G:$L,MATCH(B460&amp;C460,芦花古楼!$A:$A,0),FALSE)</f>
        <v>战斗夏玲</v>
      </c>
      <c r="F460" s="58">
        <f>INDEX(芦花古楼!D:D,MATCH(芦花古楼怪物!B460&amp;芦花古楼怪物!C460,芦花古楼!A:A,0))</f>
        <v>47</v>
      </c>
      <c r="G460" s="58">
        <f>INDEX(怪物基础属性模板!B:B,MATCH(芦花古楼怪物!$F460,怪物基础属性模板!$A:$A,0))*IFERROR(INDEX(怪物属性参数!R:R,MATCH(芦花古楼怪物!E460,怪物属性参数!Q:Q,0)),1)</f>
        <v>1050</v>
      </c>
      <c r="H460" s="58">
        <f>INDEX(怪物基础属性模板!C:C,MATCH(芦花古楼怪物!$F460,怪物基础属性模板!$A:$A,0))*IFERROR(INDEX(怪物属性参数!R:R,MATCH(芦花古楼怪物!E460,怪物属性参数!R:R,0)),1)</f>
        <v>473</v>
      </c>
      <c r="I460" s="58">
        <f>INDEX(怪物基础属性模板!D:D,MATCH(芦花古楼怪物!$F460,怪物基础属性模板!$A:$A,0))*IFERROR(INDEX(怪物属性参数!R:R,MATCH(芦花古楼怪物!E460,怪物属性参数!S:S,0)),1)</f>
        <v>5750</v>
      </c>
      <c r="J460" s="58">
        <v>0</v>
      </c>
      <c r="K460" s="58">
        <v>0</v>
      </c>
      <c r="L460" s="58">
        <v>0</v>
      </c>
      <c r="M460" s="58">
        <v>0</v>
      </c>
      <c r="N460" s="58">
        <v>300</v>
      </c>
      <c r="O460" s="58">
        <v>0</v>
      </c>
      <c r="P460" s="58">
        <v>0</v>
      </c>
      <c r="Q460" s="58" t="str">
        <f>IFERROR(INDEX(怪物属性参数!AD:AD,MATCH(芦花古楼怪物!E460,怪物属性参数!Q:Q,0)),"1303015")</f>
        <v>1301003#1302003</v>
      </c>
      <c r="R460" s="15"/>
      <c r="S460" s="58">
        <f t="shared" si="29"/>
        <v>20458</v>
      </c>
      <c r="T460" s="58">
        <f>IFERROR(INDEX(怪物属性参数!AA:AA,MATCH(芦花古楼怪物!E460,怪物属性参数!Q:Q,0)),"")</f>
        <v>0</v>
      </c>
      <c r="U460" s="58">
        <f>IFERROR(INDEX(怪物属性参数!AB:AB,MATCH(芦花古楼怪物!E460,怪物属性参数!Q:Q,0)),"999")</f>
        <v>999</v>
      </c>
      <c r="V460" s="58">
        <f>IFERROR(INDEX(怪物属性参数!AC:AC,MATCH(芦花古楼怪物!E460,怪物属性参数!Q:Q,0)),"")</f>
        <v>0</v>
      </c>
      <c r="W460" s="58" t="str">
        <f t="shared" si="32"/>
        <v>战斗夏玲</v>
      </c>
    </row>
    <row r="461" spans="1:23" ht="16.5" x14ac:dyDescent="0.2">
      <c r="A461" s="58">
        <f t="shared" si="31"/>
        <v>20458</v>
      </c>
      <c r="B461" s="58">
        <v>3</v>
      </c>
      <c r="C461" s="58">
        <f t="shared" si="28"/>
        <v>17</v>
      </c>
      <c r="D461" s="58" t="s">
        <v>36</v>
      </c>
      <c r="E461" s="58" t="str">
        <f>HLOOKUP(D461,芦花古楼!$G:$L,MATCH(B461&amp;C461,芦花古楼!$A:$A,0),FALSE)</f>
        <v>李轩辕</v>
      </c>
      <c r="F461" s="58">
        <f>INDEX(芦花古楼!D:D,MATCH(芦花古楼怪物!B461&amp;芦花古楼怪物!C461,芦花古楼!A:A,0))</f>
        <v>47</v>
      </c>
      <c r="G461" s="58">
        <f>INDEX(怪物基础属性模板!B:B,MATCH(芦花古楼怪物!$F461,怪物基础属性模板!$A:$A,0))*IFERROR(INDEX(怪物属性参数!R:R,MATCH(芦花古楼怪物!E461,怪物属性参数!Q:Q,0)),1)</f>
        <v>1050</v>
      </c>
      <c r="H461" s="58">
        <f>INDEX(怪物基础属性模板!C:C,MATCH(芦花古楼怪物!$F461,怪物基础属性模板!$A:$A,0))*IFERROR(INDEX(怪物属性参数!R:R,MATCH(芦花古楼怪物!E461,怪物属性参数!R:R,0)),1)</f>
        <v>473</v>
      </c>
      <c r="I461" s="58">
        <f>INDEX(怪物基础属性模板!D:D,MATCH(芦花古楼怪物!$F461,怪物基础属性模板!$A:$A,0))*IFERROR(INDEX(怪物属性参数!R:R,MATCH(芦花古楼怪物!E461,怪物属性参数!S:S,0)),1)</f>
        <v>5750</v>
      </c>
      <c r="J461" s="58">
        <v>0</v>
      </c>
      <c r="K461" s="58">
        <v>0</v>
      </c>
      <c r="L461" s="58">
        <v>0</v>
      </c>
      <c r="M461" s="58">
        <v>0</v>
      </c>
      <c r="N461" s="58">
        <v>300</v>
      </c>
      <c r="O461" s="58">
        <v>0</v>
      </c>
      <c r="P461" s="58">
        <v>0</v>
      </c>
      <c r="Q461" s="58">
        <f>IFERROR(INDEX(怪物属性参数!AD:AD,MATCH(芦花古楼怪物!E461,怪物属性参数!Q:Q,0)),"1303015")</f>
        <v>1303005</v>
      </c>
      <c r="R461" s="15"/>
      <c r="S461" s="58" t="str">
        <f t="shared" si="29"/>
        <v>0</v>
      </c>
      <c r="T461" s="58">
        <f>IFERROR(INDEX(怪物属性参数!AA:AA,MATCH(芦花古楼怪物!E461,怪物属性参数!Q:Q,0)),"")</f>
        <v>2</v>
      </c>
      <c r="U461" s="58">
        <f>IFERROR(INDEX(怪物属性参数!AB:AB,MATCH(芦花古楼怪物!E461,怪物属性参数!Q:Q,0)),"999")</f>
        <v>999</v>
      </c>
      <c r="V461" s="58">
        <f>IFERROR(INDEX(怪物属性参数!AC:AC,MATCH(芦花古楼怪物!E461,怪物属性参数!Q:Q,0)),"")</f>
        <v>3</v>
      </c>
      <c r="W461" s="58" t="str">
        <f t="shared" si="32"/>
        <v>李轩辕</v>
      </c>
    </row>
    <row r="462" spans="1:23" ht="16.5" x14ac:dyDescent="0.2">
      <c r="A462" s="58">
        <f t="shared" si="31"/>
        <v>20459</v>
      </c>
      <c r="B462" s="58">
        <v>3</v>
      </c>
      <c r="C462" s="58">
        <f t="shared" si="28"/>
        <v>17</v>
      </c>
      <c r="D462" s="58" t="s">
        <v>40</v>
      </c>
      <c r="E462" s="58" t="str">
        <f>HLOOKUP(D462,芦花古楼!$G:$L,MATCH(B462&amp;C462,芦花古楼!$A:$A,0),FALSE)</f>
        <v>常服曹焱兵</v>
      </c>
      <c r="F462" s="58">
        <f>INDEX(芦花古楼!D:D,MATCH(芦花古楼怪物!B462&amp;芦花古楼怪物!C462,芦花古楼!A:A,0))</f>
        <v>47</v>
      </c>
      <c r="G462" s="58">
        <f>INDEX(怪物基础属性模板!B:B,MATCH(芦花古楼怪物!$F462,怪物基础属性模板!$A:$A,0))*IFERROR(INDEX(怪物属性参数!R:R,MATCH(芦花古楼怪物!E462,怪物属性参数!Q:Q,0)),1)</f>
        <v>1050</v>
      </c>
      <c r="H462" s="58">
        <f>INDEX(怪物基础属性模板!C:C,MATCH(芦花古楼怪物!$F462,怪物基础属性模板!$A:$A,0))*IFERROR(INDEX(怪物属性参数!R:R,MATCH(芦花古楼怪物!E462,怪物属性参数!R:R,0)),1)</f>
        <v>473</v>
      </c>
      <c r="I462" s="58">
        <f>INDEX(怪物基础属性模板!D:D,MATCH(芦花古楼怪物!$F462,怪物基础属性模板!$A:$A,0))*IFERROR(INDEX(怪物属性参数!R:R,MATCH(芦花古楼怪物!E462,怪物属性参数!S:S,0)),1)</f>
        <v>5750</v>
      </c>
      <c r="J462" s="58">
        <v>0</v>
      </c>
      <c r="K462" s="58">
        <v>0</v>
      </c>
      <c r="L462" s="58">
        <v>0</v>
      </c>
      <c r="M462" s="58">
        <v>0</v>
      </c>
      <c r="N462" s="58">
        <v>300</v>
      </c>
      <c r="O462" s="58">
        <v>0</v>
      </c>
      <c r="P462" s="58">
        <v>0</v>
      </c>
      <c r="Q462" s="58" t="str">
        <f>IFERROR(INDEX(怪物属性参数!AD:AD,MATCH(芦花古楼怪物!E462,怪物属性参数!Q:Q,0)),"1303015")</f>
        <v>1301001#1302001</v>
      </c>
      <c r="R462" s="15"/>
      <c r="S462" s="58">
        <f t="shared" si="29"/>
        <v>20460</v>
      </c>
      <c r="T462" s="58">
        <f>IFERROR(INDEX(怪物属性参数!AA:AA,MATCH(芦花古楼怪物!E462,怪物属性参数!Q:Q,0)),"")</f>
        <v>0</v>
      </c>
      <c r="U462" s="58">
        <f>IFERROR(INDEX(怪物属性参数!AB:AB,MATCH(芦花古楼怪物!E462,怪物属性参数!Q:Q,0)),"999")</f>
        <v>999</v>
      </c>
      <c r="V462" s="58">
        <f>IFERROR(INDEX(怪物属性参数!AC:AC,MATCH(芦花古楼怪物!E462,怪物属性参数!Q:Q,0)),"")</f>
        <v>0</v>
      </c>
      <c r="W462" s="58" t="str">
        <f t="shared" si="32"/>
        <v>常服曹焱兵</v>
      </c>
    </row>
    <row r="463" spans="1:23" ht="16.5" x14ac:dyDescent="0.2">
      <c r="A463" s="58">
        <f t="shared" si="31"/>
        <v>20460</v>
      </c>
      <c r="B463" s="58">
        <v>3</v>
      </c>
      <c r="C463" s="58">
        <f t="shared" si="28"/>
        <v>17</v>
      </c>
      <c r="D463" s="58" t="s">
        <v>37</v>
      </c>
      <c r="E463" s="58" t="str">
        <f>HLOOKUP(D463,芦花古楼!$G:$L,MATCH(B463&amp;C463,芦花古楼!$A:$A,0),FALSE)</f>
        <v>于禁</v>
      </c>
      <c r="F463" s="58">
        <f>INDEX(芦花古楼!D:D,MATCH(芦花古楼怪物!B463&amp;芦花古楼怪物!C463,芦花古楼!A:A,0))</f>
        <v>47</v>
      </c>
      <c r="G463" s="58">
        <f>INDEX(怪物基础属性模板!B:B,MATCH(芦花古楼怪物!$F463,怪物基础属性模板!$A:$A,0))*IFERROR(INDEX(怪物属性参数!R:R,MATCH(芦花古楼怪物!E463,怪物属性参数!Q:Q,0)),1)</f>
        <v>1050</v>
      </c>
      <c r="H463" s="58">
        <f>INDEX(怪物基础属性模板!C:C,MATCH(芦花古楼怪物!$F463,怪物基础属性模板!$A:$A,0))*IFERROR(INDEX(怪物属性参数!R:R,MATCH(芦花古楼怪物!E463,怪物属性参数!R:R,0)),1)</f>
        <v>473</v>
      </c>
      <c r="I463" s="58">
        <f>INDEX(怪物基础属性模板!D:D,MATCH(芦花古楼怪物!$F463,怪物基础属性模板!$A:$A,0))*IFERROR(INDEX(怪物属性参数!R:R,MATCH(芦花古楼怪物!E463,怪物属性参数!S:S,0)),1)</f>
        <v>5750</v>
      </c>
      <c r="J463" s="58">
        <v>0</v>
      </c>
      <c r="K463" s="58">
        <v>0</v>
      </c>
      <c r="L463" s="58">
        <v>0</v>
      </c>
      <c r="M463" s="58">
        <v>0</v>
      </c>
      <c r="N463" s="58">
        <v>300</v>
      </c>
      <c r="O463" s="58">
        <v>0</v>
      </c>
      <c r="P463" s="58">
        <v>0</v>
      </c>
      <c r="Q463" s="58">
        <f>IFERROR(INDEX(怪物属性参数!AD:AD,MATCH(芦花古楼怪物!E463,怪物属性参数!Q:Q,0)),"1303015")</f>
        <v>1303015</v>
      </c>
      <c r="R463" s="15"/>
      <c r="S463" s="58" t="str">
        <f t="shared" si="29"/>
        <v>0</v>
      </c>
      <c r="T463" s="58">
        <f>IFERROR(INDEX(怪物属性参数!AA:AA,MATCH(芦花古楼怪物!E463,怪物属性参数!Q:Q,0)),"")</f>
        <v>4</v>
      </c>
      <c r="U463" s="58">
        <f>IFERROR(INDEX(怪物属性参数!AB:AB,MATCH(芦花古楼怪物!E463,怪物属性参数!Q:Q,0)),"999")</f>
        <v>999</v>
      </c>
      <c r="V463" s="58">
        <f>IFERROR(INDEX(怪物属性参数!AC:AC,MATCH(芦花古楼怪物!E463,怪物属性参数!Q:Q,0)),"")</f>
        <v>2</v>
      </c>
      <c r="W463" s="58" t="str">
        <f t="shared" si="32"/>
        <v>于禁</v>
      </c>
    </row>
    <row r="464" spans="1:23" ht="16.5" x14ac:dyDescent="0.2">
      <c r="A464" s="58">
        <f t="shared" si="31"/>
        <v>20461</v>
      </c>
      <c r="B464" s="58">
        <v>3</v>
      </c>
      <c r="C464" s="58">
        <f t="shared" si="28"/>
        <v>17</v>
      </c>
      <c r="D464" s="58" t="s">
        <v>41</v>
      </c>
      <c r="E464" s="58" t="str">
        <f>HLOOKUP(D464,芦花古楼!$G:$L,MATCH(B464&amp;C464,芦花古楼!$A:$A,0),FALSE)</f>
        <v>曹玄亮</v>
      </c>
      <c r="F464" s="58">
        <f>INDEX(芦花古楼!D:D,MATCH(芦花古楼怪物!B464&amp;芦花古楼怪物!C464,芦花古楼!A:A,0))</f>
        <v>47</v>
      </c>
      <c r="G464" s="58">
        <f>INDEX(怪物基础属性模板!B:B,MATCH(芦花古楼怪物!$F464,怪物基础属性模板!$A:$A,0))*IFERROR(INDEX(怪物属性参数!R:R,MATCH(芦花古楼怪物!E464,怪物属性参数!Q:Q,0)),1)</f>
        <v>1050</v>
      </c>
      <c r="H464" s="58">
        <f>INDEX(怪物基础属性模板!C:C,MATCH(芦花古楼怪物!$F464,怪物基础属性模板!$A:$A,0))*IFERROR(INDEX(怪物属性参数!R:R,MATCH(芦花古楼怪物!E464,怪物属性参数!R:R,0)),1)</f>
        <v>473</v>
      </c>
      <c r="I464" s="58">
        <f>INDEX(怪物基础属性模板!D:D,MATCH(芦花古楼怪物!$F464,怪物基础属性模板!$A:$A,0))*IFERROR(INDEX(怪物属性参数!R:R,MATCH(芦花古楼怪物!E464,怪物属性参数!S:S,0)),1)</f>
        <v>5750</v>
      </c>
      <c r="J464" s="58">
        <v>0</v>
      </c>
      <c r="K464" s="58">
        <v>0</v>
      </c>
      <c r="L464" s="58">
        <v>0</v>
      </c>
      <c r="M464" s="58">
        <v>0</v>
      </c>
      <c r="N464" s="58">
        <v>300</v>
      </c>
      <c r="O464" s="58">
        <v>0</v>
      </c>
      <c r="P464" s="58">
        <v>0</v>
      </c>
      <c r="Q464" s="58" t="str">
        <f>IFERROR(INDEX(怪物属性参数!AD:AD,MATCH(芦花古楼怪物!E464,怪物属性参数!Q:Q,0)),"1303015")</f>
        <v>1301002#1302002</v>
      </c>
      <c r="R464" s="15"/>
      <c r="S464" s="58">
        <f t="shared" si="29"/>
        <v>20462</v>
      </c>
      <c r="T464" s="58">
        <f>IFERROR(INDEX(怪物属性参数!AA:AA,MATCH(芦花古楼怪物!E464,怪物属性参数!Q:Q,0)),"")</f>
        <v>0</v>
      </c>
      <c r="U464" s="58">
        <f>IFERROR(INDEX(怪物属性参数!AB:AB,MATCH(芦花古楼怪物!E464,怪物属性参数!Q:Q,0)),"999")</f>
        <v>999</v>
      </c>
      <c r="V464" s="58">
        <f>IFERROR(INDEX(怪物属性参数!AC:AC,MATCH(芦花古楼怪物!E464,怪物属性参数!Q:Q,0)),"")</f>
        <v>0</v>
      </c>
      <c r="W464" s="58" t="str">
        <f t="shared" si="32"/>
        <v>曹玄亮</v>
      </c>
    </row>
    <row r="465" spans="1:23" ht="16.5" x14ac:dyDescent="0.2">
      <c r="A465" s="58">
        <f t="shared" si="31"/>
        <v>20462</v>
      </c>
      <c r="B465" s="58">
        <v>3</v>
      </c>
      <c r="C465" s="58">
        <f t="shared" si="28"/>
        <v>17</v>
      </c>
      <c r="D465" s="58" t="s">
        <v>38</v>
      </c>
      <c r="E465" s="58" t="str">
        <f>HLOOKUP(D465,芦花古楼!$G:$L,MATCH(B465&amp;C465,芦花古楼!$A:$A,0),FALSE)</f>
        <v>唐流雨</v>
      </c>
      <c r="F465" s="58">
        <f>INDEX(芦花古楼!D:D,MATCH(芦花古楼怪物!B465&amp;芦花古楼怪物!C465,芦花古楼!A:A,0))</f>
        <v>47</v>
      </c>
      <c r="G465" s="58">
        <f>INDEX(怪物基础属性模板!B:B,MATCH(芦花古楼怪物!$F465,怪物基础属性模板!$A:$A,0))*IFERROR(INDEX(怪物属性参数!R:R,MATCH(芦花古楼怪物!E465,怪物属性参数!Q:Q,0)),1)</f>
        <v>1050</v>
      </c>
      <c r="H465" s="58">
        <f>INDEX(怪物基础属性模板!C:C,MATCH(芦花古楼怪物!$F465,怪物基础属性模板!$A:$A,0))*IFERROR(INDEX(怪物属性参数!R:R,MATCH(芦花古楼怪物!E465,怪物属性参数!R:R,0)),1)</f>
        <v>473</v>
      </c>
      <c r="I465" s="58">
        <f>INDEX(怪物基础属性模板!D:D,MATCH(芦花古楼怪物!$F465,怪物基础属性模板!$A:$A,0))*IFERROR(INDEX(怪物属性参数!R:R,MATCH(芦花古楼怪物!E465,怪物属性参数!S:S,0)),1)</f>
        <v>5750</v>
      </c>
      <c r="J465" s="58">
        <v>0</v>
      </c>
      <c r="K465" s="58">
        <v>0</v>
      </c>
      <c r="L465" s="58">
        <v>0</v>
      </c>
      <c r="M465" s="58">
        <v>0</v>
      </c>
      <c r="N465" s="58">
        <v>300</v>
      </c>
      <c r="O465" s="58">
        <v>0</v>
      </c>
      <c r="P465" s="58">
        <v>0</v>
      </c>
      <c r="Q465" s="58">
        <f>IFERROR(INDEX(怪物属性参数!AD:AD,MATCH(芦花古楼怪物!E465,怪物属性参数!Q:Q,0)),"1303015")</f>
        <v>1303004</v>
      </c>
      <c r="R465" s="15"/>
      <c r="S465" s="58" t="str">
        <f t="shared" si="29"/>
        <v>0</v>
      </c>
      <c r="T465" s="58">
        <f>IFERROR(INDEX(怪物属性参数!AA:AA,MATCH(芦花古楼怪物!E465,怪物属性参数!Q:Q,0)),"")</f>
        <v>4</v>
      </c>
      <c r="U465" s="58">
        <f>IFERROR(INDEX(怪物属性参数!AB:AB,MATCH(芦花古楼怪物!E465,怪物属性参数!Q:Q,0)),"999")</f>
        <v>999</v>
      </c>
      <c r="V465" s="58">
        <f>IFERROR(INDEX(怪物属性参数!AC:AC,MATCH(芦花古楼怪物!E465,怪物属性参数!Q:Q,0)),"")</f>
        <v>1</v>
      </c>
      <c r="W465" s="58" t="str">
        <f t="shared" si="32"/>
        <v>唐流雨</v>
      </c>
    </row>
    <row r="466" spans="1:23" ht="16.5" x14ac:dyDescent="0.2">
      <c r="A466" s="58">
        <f t="shared" si="31"/>
        <v>20463</v>
      </c>
      <c r="B466" s="58">
        <v>3</v>
      </c>
      <c r="C466" s="58">
        <f t="shared" si="28"/>
        <v>18</v>
      </c>
      <c r="D466" s="58" t="s">
        <v>39</v>
      </c>
      <c r="E466" s="58" t="str">
        <f>HLOOKUP(D466,芦花古楼!$G:$L,MATCH(B466&amp;C466,芦花古楼!$A:$A,0),FALSE)</f>
        <v>战斗曹焱兵</v>
      </c>
      <c r="F466" s="58">
        <f>INDEX(芦花古楼!D:D,MATCH(芦花古楼怪物!B466&amp;芦花古楼怪物!C466,芦花古楼!A:A,0))</f>
        <v>48</v>
      </c>
      <c r="G466" s="58">
        <f>INDEX(怪物基础属性模板!B:B,MATCH(芦花古楼怪物!$F466,怪物基础属性模板!$A:$A,0))*IFERROR(INDEX(怪物属性参数!R:R,MATCH(芦花古楼怪物!E466,怪物属性参数!Q:Q,0)),1)</f>
        <v>1074</v>
      </c>
      <c r="H466" s="58">
        <f>INDEX(怪物基础属性模板!C:C,MATCH(芦花古楼怪物!$F466,怪物基础属性模板!$A:$A,0))*IFERROR(INDEX(怪物属性参数!R:R,MATCH(芦花古楼怪物!E466,怪物属性参数!R:R,0)),1)</f>
        <v>485</v>
      </c>
      <c r="I466" s="58">
        <f>INDEX(怪物基础属性模板!D:D,MATCH(芦花古楼怪物!$F466,怪物基础属性模板!$A:$A,0))*IFERROR(INDEX(怪物属性参数!R:R,MATCH(芦花古楼怪物!E466,怪物属性参数!S:S,0)),1)</f>
        <v>5870</v>
      </c>
      <c r="J466" s="58">
        <v>0</v>
      </c>
      <c r="K466" s="58">
        <v>0</v>
      </c>
      <c r="L466" s="58">
        <v>0</v>
      </c>
      <c r="M466" s="58">
        <v>0</v>
      </c>
      <c r="N466" s="58">
        <v>300</v>
      </c>
      <c r="O466" s="58">
        <v>0</v>
      </c>
      <c r="P466" s="58">
        <v>0</v>
      </c>
      <c r="Q466" s="58" t="str">
        <f>IFERROR(INDEX(怪物属性参数!AD:AD,MATCH(芦花古楼怪物!E466,怪物属性参数!Q:Q,0)),"1303015")</f>
        <v>1301007#1302007</v>
      </c>
      <c r="R466" s="15"/>
      <c r="S466" s="58">
        <f t="shared" si="29"/>
        <v>20464</v>
      </c>
      <c r="T466" s="58">
        <f>IFERROR(INDEX(怪物属性参数!AA:AA,MATCH(芦花古楼怪物!E466,怪物属性参数!Q:Q,0)),"")</f>
        <v>0</v>
      </c>
      <c r="U466" s="58">
        <f>IFERROR(INDEX(怪物属性参数!AB:AB,MATCH(芦花古楼怪物!E466,怪物属性参数!Q:Q,0)),"999")</f>
        <v>999</v>
      </c>
      <c r="V466" s="58">
        <f>IFERROR(INDEX(怪物属性参数!AC:AC,MATCH(芦花古楼怪物!E466,怪物属性参数!Q:Q,0)),"")</f>
        <v>0</v>
      </c>
      <c r="W466" s="58" t="str">
        <f t="shared" si="32"/>
        <v>战斗曹焱兵</v>
      </c>
    </row>
    <row r="467" spans="1:23" ht="16.5" x14ac:dyDescent="0.2">
      <c r="A467" s="58">
        <f t="shared" si="31"/>
        <v>20464</v>
      </c>
      <c r="B467" s="58">
        <v>3</v>
      </c>
      <c r="C467" s="58">
        <f t="shared" si="28"/>
        <v>18</v>
      </c>
      <c r="D467" s="58" t="s">
        <v>36</v>
      </c>
      <c r="E467" s="58" t="str">
        <f>HLOOKUP(D467,芦花古楼!$G:$L,MATCH(B467&amp;C467,芦花古楼!$A:$A,0),FALSE)</f>
        <v>张郃</v>
      </c>
      <c r="F467" s="58">
        <f>INDEX(芦花古楼!D:D,MATCH(芦花古楼怪物!B467&amp;芦花古楼怪物!C467,芦花古楼!A:A,0))</f>
        <v>48</v>
      </c>
      <c r="G467" s="58">
        <f>INDEX(怪物基础属性模板!B:B,MATCH(芦花古楼怪物!$F467,怪物基础属性模板!$A:$A,0))*IFERROR(INDEX(怪物属性参数!R:R,MATCH(芦花古楼怪物!E467,怪物属性参数!Q:Q,0)),1)</f>
        <v>1074</v>
      </c>
      <c r="H467" s="58">
        <f>INDEX(怪物基础属性模板!C:C,MATCH(芦花古楼怪物!$F467,怪物基础属性模板!$A:$A,0))*IFERROR(INDEX(怪物属性参数!R:R,MATCH(芦花古楼怪物!E467,怪物属性参数!R:R,0)),1)</f>
        <v>485</v>
      </c>
      <c r="I467" s="58">
        <f>INDEX(怪物基础属性模板!D:D,MATCH(芦花古楼怪物!$F467,怪物基础属性模板!$A:$A,0))*IFERROR(INDEX(怪物属性参数!R:R,MATCH(芦花古楼怪物!E467,怪物属性参数!S:S,0)),1)</f>
        <v>5870</v>
      </c>
      <c r="J467" s="58">
        <v>0</v>
      </c>
      <c r="K467" s="58">
        <v>0</v>
      </c>
      <c r="L467" s="58">
        <v>0</v>
      </c>
      <c r="M467" s="58">
        <v>0</v>
      </c>
      <c r="N467" s="58">
        <v>300</v>
      </c>
      <c r="O467" s="58">
        <v>0</v>
      </c>
      <c r="P467" s="58">
        <v>0</v>
      </c>
      <c r="Q467" s="58">
        <f>IFERROR(INDEX(怪物属性参数!AD:AD,MATCH(芦花古楼怪物!E467,怪物属性参数!Q:Q,0)),"1303015")</f>
        <v>1303010</v>
      </c>
      <c r="R467" s="15"/>
      <c r="S467" s="58" t="str">
        <f t="shared" si="29"/>
        <v>0</v>
      </c>
      <c r="T467" s="58">
        <f>IFERROR(INDEX(怪物属性参数!AA:AA,MATCH(芦花古楼怪物!E467,怪物属性参数!Q:Q,0)),"")</f>
        <v>6</v>
      </c>
      <c r="U467" s="58">
        <f>IFERROR(INDEX(怪物属性参数!AB:AB,MATCH(芦花古楼怪物!E467,怪物属性参数!Q:Q,0)),"999")</f>
        <v>999</v>
      </c>
      <c r="V467" s="58">
        <f>IFERROR(INDEX(怪物属性参数!AC:AC,MATCH(芦花古楼怪物!E467,怪物属性参数!Q:Q,0)),"")</f>
        <v>3</v>
      </c>
      <c r="W467" s="58" t="str">
        <f t="shared" si="32"/>
        <v>张郃</v>
      </c>
    </row>
    <row r="468" spans="1:23" ht="16.5" x14ac:dyDescent="0.2">
      <c r="A468" s="58">
        <f t="shared" si="31"/>
        <v>20465</v>
      </c>
      <c r="B468" s="58">
        <v>3</v>
      </c>
      <c r="C468" s="58">
        <f t="shared" si="28"/>
        <v>18</v>
      </c>
      <c r="D468" s="58" t="s">
        <v>40</v>
      </c>
      <c r="E468" s="58" t="str">
        <f>HLOOKUP(D468,芦花古楼!$G:$L,MATCH(B468&amp;C468,芦花古楼!$A:$A,0),FALSE)</f>
        <v>项昆仑</v>
      </c>
      <c r="F468" s="58">
        <f>INDEX(芦花古楼!D:D,MATCH(芦花古楼怪物!B468&amp;芦花古楼怪物!C468,芦花古楼!A:A,0))</f>
        <v>48</v>
      </c>
      <c r="G468" s="58">
        <f>INDEX(怪物基础属性模板!B:B,MATCH(芦花古楼怪物!$F468,怪物基础属性模板!$A:$A,0))*IFERROR(INDEX(怪物属性参数!R:R,MATCH(芦花古楼怪物!E468,怪物属性参数!Q:Q,0)),1)</f>
        <v>1074</v>
      </c>
      <c r="H468" s="58">
        <f>INDEX(怪物基础属性模板!C:C,MATCH(芦花古楼怪物!$F468,怪物基础属性模板!$A:$A,0))*IFERROR(INDEX(怪物属性参数!R:R,MATCH(芦花古楼怪物!E468,怪物属性参数!R:R,0)),1)</f>
        <v>485</v>
      </c>
      <c r="I468" s="58">
        <f>INDEX(怪物基础属性模板!D:D,MATCH(芦花古楼怪物!$F468,怪物基础属性模板!$A:$A,0))*IFERROR(INDEX(怪物属性参数!R:R,MATCH(芦花古楼怪物!E468,怪物属性参数!S:S,0)),1)</f>
        <v>5870</v>
      </c>
      <c r="J468" s="58">
        <v>0</v>
      </c>
      <c r="K468" s="58">
        <v>0</v>
      </c>
      <c r="L468" s="58">
        <v>0</v>
      </c>
      <c r="M468" s="58">
        <v>0</v>
      </c>
      <c r="N468" s="58">
        <v>300</v>
      </c>
      <c r="O468" s="58">
        <v>0</v>
      </c>
      <c r="P468" s="58">
        <v>0</v>
      </c>
      <c r="Q468" s="58" t="str">
        <f>IFERROR(INDEX(怪物属性参数!AD:AD,MATCH(芦花古楼怪物!E468,怪物属性参数!Q:Q,0)),"1303015")</f>
        <v>1301004#1302004</v>
      </c>
      <c r="R468" s="15"/>
      <c r="S468" s="58">
        <f t="shared" si="29"/>
        <v>20466</v>
      </c>
      <c r="T468" s="58">
        <f>IFERROR(INDEX(怪物属性参数!AA:AA,MATCH(芦花古楼怪物!E468,怪物属性参数!Q:Q,0)),"")</f>
        <v>0</v>
      </c>
      <c r="U468" s="58">
        <f>IFERROR(INDEX(怪物属性参数!AB:AB,MATCH(芦花古楼怪物!E468,怪物属性参数!Q:Q,0)),"999")</f>
        <v>999</v>
      </c>
      <c r="V468" s="58">
        <f>IFERROR(INDEX(怪物属性参数!AC:AC,MATCH(芦花古楼怪物!E468,怪物属性参数!Q:Q,0)),"")</f>
        <v>0</v>
      </c>
      <c r="W468" s="58" t="str">
        <f t="shared" si="32"/>
        <v>项昆仑</v>
      </c>
    </row>
    <row r="469" spans="1:23" ht="16.5" x14ac:dyDescent="0.2">
      <c r="A469" s="58">
        <f t="shared" si="31"/>
        <v>20466</v>
      </c>
      <c r="B469" s="58">
        <v>3</v>
      </c>
      <c r="C469" s="58">
        <f t="shared" si="28"/>
        <v>18</v>
      </c>
      <c r="D469" s="58" t="s">
        <v>37</v>
      </c>
      <c r="E469" s="58" t="str">
        <f>HLOOKUP(D469,芦花古楼!$G:$L,MATCH(B469&amp;C469,芦花古楼!$A:$A,0),FALSE)</f>
        <v>项羽</v>
      </c>
      <c r="F469" s="58">
        <f>INDEX(芦花古楼!D:D,MATCH(芦花古楼怪物!B469&amp;芦花古楼怪物!C469,芦花古楼!A:A,0))</f>
        <v>48</v>
      </c>
      <c r="G469" s="58">
        <f>INDEX(怪物基础属性模板!B:B,MATCH(芦花古楼怪物!$F469,怪物基础属性模板!$A:$A,0))*IFERROR(INDEX(怪物属性参数!R:R,MATCH(芦花古楼怪物!E469,怪物属性参数!Q:Q,0)),1)</f>
        <v>1074</v>
      </c>
      <c r="H469" s="58">
        <f>INDEX(怪物基础属性模板!C:C,MATCH(芦花古楼怪物!$F469,怪物基础属性模板!$A:$A,0))*IFERROR(INDEX(怪物属性参数!R:R,MATCH(芦花古楼怪物!E469,怪物属性参数!R:R,0)),1)</f>
        <v>485</v>
      </c>
      <c r="I469" s="58">
        <f>INDEX(怪物基础属性模板!D:D,MATCH(芦花古楼怪物!$F469,怪物基础属性模板!$A:$A,0))*IFERROR(INDEX(怪物属性参数!R:R,MATCH(芦花古楼怪物!E469,怪物属性参数!S:S,0)),1)</f>
        <v>5870</v>
      </c>
      <c r="J469" s="58">
        <v>0</v>
      </c>
      <c r="K469" s="58">
        <v>0</v>
      </c>
      <c r="L469" s="58">
        <v>0</v>
      </c>
      <c r="M469" s="58">
        <v>0</v>
      </c>
      <c r="N469" s="58">
        <v>300</v>
      </c>
      <c r="O469" s="58">
        <v>0</v>
      </c>
      <c r="P469" s="58">
        <v>0</v>
      </c>
      <c r="Q469" s="58">
        <f>IFERROR(INDEX(怪物属性参数!AD:AD,MATCH(芦花古楼怪物!E469,怪物属性参数!Q:Q,0)),"1303015")</f>
        <v>1303006</v>
      </c>
      <c r="R469" s="15"/>
      <c r="S469" s="58" t="str">
        <f t="shared" si="29"/>
        <v>0</v>
      </c>
      <c r="T469" s="58">
        <f>IFERROR(INDEX(怪物属性参数!AA:AA,MATCH(芦花古楼怪物!E469,怪物属性参数!Q:Q,0)),"")</f>
        <v>6</v>
      </c>
      <c r="U469" s="58">
        <f>IFERROR(INDEX(怪物属性参数!AB:AB,MATCH(芦花古楼怪物!E469,怪物属性参数!Q:Q,0)),"999")</f>
        <v>999</v>
      </c>
      <c r="V469" s="58">
        <f>IFERROR(INDEX(怪物属性参数!AC:AC,MATCH(芦花古楼怪物!E469,怪物属性参数!Q:Q,0)),"")</f>
        <v>2</v>
      </c>
      <c r="W469" s="58" t="str">
        <f t="shared" si="32"/>
        <v>项羽</v>
      </c>
    </row>
    <row r="470" spans="1:23" ht="16.5" x14ac:dyDescent="0.2">
      <c r="A470" s="58">
        <f t="shared" si="31"/>
        <v>20467</v>
      </c>
      <c r="B470" s="58">
        <v>3</v>
      </c>
      <c r="C470" s="58">
        <f t="shared" si="28"/>
        <v>18</v>
      </c>
      <c r="D470" s="58" t="s">
        <v>41</v>
      </c>
      <c r="E470" s="58" t="str">
        <f>HLOOKUP(D470,芦花古楼!$G:$L,MATCH(B470&amp;C470,芦花古楼!$A:$A,0),FALSE)</f>
        <v>刘羽禅</v>
      </c>
      <c r="F470" s="58">
        <f>INDEX(芦花古楼!D:D,MATCH(芦花古楼怪物!B470&amp;芦花古楼怪物!C470,芦花古楼!A:A,0))</f>
        <v>48</v>
      </c>
      <c r="G470" s="58">
        <f>INDEX(怪物基础属性模板!B:B,MATCH(芦花古楼怪物!$F470,怪物基础属性模板!$A:$A,0))*IFERROR(INDEX(怪物属性参数!R:R,MATCH(芦花古楼怪物!E470,怪物属性参数!Q:Q,0)),1)</f>
        <v>1074</v>
      </c>
      <c r="H470" s="58">
        <f>INDEX(怪物基础属性模板!C:C,MATCH(芦花古楼怪物!$F470,怪物基础属性模板!$A:$A,0))*IFERROR(INDEX(怪物属性参数!R:R,MATCH(芦花古楼怪物!E470,怪物属性参数!R:R,0)),1)</f>
        <v>485</v>
      </c>
      <c r="I470" s="58">
        <f>INDEX(怪物基础属性模板!D:D,MATCH(芦花古楼怪物!$F470,怪物基础属性模板!$A:$A,0))*IFERROR(INDEX(怪物属性参数!R:R,MATCH(芦花古楼怪物!E470,怪物属性参数!S:S,0)),1)</f>
        <v>5870</v>
      </c>
      <c r="J470" s="58">
        <v>0</v>
      </c>
      <c r="K470" s="58">
        <v>0</v>
      </c>
      <c r="L470" s="58">
        <v>0</v>
      </c>
      <c r="M470" s="58">
        <v>0</v>
      </c>
      <c r="N470" s="58">
        <v>300</v>
      </c>
      <c r="O470" s="58">
        <v>0</v>
      </c>
      <c r="P470" s="58">
        <v>0</v>
      </c>
      <c r="Q470" s="58" t="str">
        <f>IFERROR(INDEX(怪物属性参数!AD:AD,MATCH(芦花古楼怪物!E470,怪物属性参数!Q:Q,0)),"1303015")</f>
        <v>1301005#1302005</v>
      </c>
      <c r="R470" s="15"/>
      <c r="S470" s="58">
        <f t="shared" si="29"/>
        <v>20468</v>
      </c>
      <c r="T470" s="58">
        <f>IFERROR(INDEX(怪物属性参数!AA:AA,MATCH(芦花古楼怪物!E470,怪物属性参数!Q:Q,0)),"")</f>
        <v>0</v>
      </c>
      <c r="U470" s="58">
        <f>IFERROR(INDEX(怪物属性参数!AB:AB,MATCH(芦花古楼怪物!E470,怪物属性参数!Q:Q,0)),"999")</f>
        <v>999</v>
      </c>
      <c r="V470" s="58">
        <f>IFERROR(INDEX(怪物属性参数!AC:AC,MATCH(芦花古楼怪物!E470,怪物属性参数!Q:Q,0)),"")</f>
        <v>0</v>
      </c>
      <c r="W470" s="58" t="str">
        <f t="shared" si="32"/>
        <v>刘羽禅</v>
      </c>
    </row>
    <row r="471" spans="1:23" ht="16.5" x14ac:dyDescent="0.2">
      <c r="A471" s="58">
        <f t="shared" si="31"/>
        <v>20468</v>
      </c>
      <c r="B471" s="58">
        <v>3</v>
      </c>
      <c r="C471" s="58">
        <f t="shared" si="28"/>
        <v>18</v>
      </c>
      <c r="D471" s="58" t="s">
        <v>38</v>
      </c>
      <c r="E471" s="58" t="str">
        <f>HLOOKUP(D471,芦花古楼!$G:$L,MATCH(B471&amp;C471,芦花古楼!$A:$A,0),FALSE)</f>
        <v>关羽</v>
      </c>
      <c r="F471" s="58">
        <f>INDEX(芦花古楼!D:D,MATCH(芦花古楼怪物!B471&amp;芦花古楼怪物!C471,芦花古楼!A:A,0))</f>
        <v>48</v>
      </c>
      <c r="G471" s="58">
        <f>INDEX(怪物基础属性模板!B:B,MATCH(芦花古楼怪物!$F471,怪物基础属性模板!$A:$A,0))*IFERROR(INDEX(怪物属性参数!R:R,MATCH(芦花古楼怪物!E471,怪物属性参数!Q:Q,0)),1)</f>
        <v>1074</v>
      </c>
      <c r="H471" s="58">
        <f>INDEX(怪物基础属性模板!C:C,MATCH(芦花古楼怪物!$F471,怪物基础属性模板!$A:$A,0))*IFERROR(INDEX(怪物属性参数!R:R,MATCH(芦花古楼怪物!E471,怪物属性参数!R:R,0)),1)</f>
        <v>485</v>
      </c>
      <c r="I471" s="58">
        <f>INDEX(怪物基础属性模板!D:D,MATCH(芦花古楼怪物!$F471,怪物基础属性模板!$A:$A,0))*IFERROR(INDEX(怪物属性参数!R:R,MATCH(芦花古楼怪物!E471,怪物属性参数!S:S,0)),1)</f>
        <v>5870</v>
      </c>
      <c r="J471" s="58">
        <v>0</v>
      </c>
      <c r="K471" s="58">
        <v>0</v>
      </c>
      <c r="L471" s="58">
        <v>0</v>
      </c>
      <c r="M471" s="58">
        <v>0</v>
      </c>
      <c r="N471" s="58">
        <v>300</v>
      </c>
      <c r="O471" s="58">
        <v>0</v>
      </c>
      <c r="P471" s="58">
        <v>0</v>
      </c>
      <c r="Q471" s="58">
        <f>IFERROR(INDEX(怪物属性参数!AD:AD,MATCH(芦花古楼怪物!E471,怪物属性参数!Q:Q,0)),"1303015")</f>
        <v>1303001</v>
      </c>
      <c r="R471" s="15"/>
      <c r="S471" s="58" t="str">
        <f t="shared" si="29"/>
        <v>0</v>
      </c>
      <c r="T471" s="58">
        <f>IFERROR(INDEX(怪物属性参数!AA:AA,MATCH(芦花古楼怪物!E471,怪物属性参数!Q:Q,0)),"")</f>
        <v>6</v>
      </c>
      <c r="U471" s="58">
        <f>IFERROR(INDEX(怪物属性参数!AB:AB,MATCH(芦花古楼怪物!E471,怪物属性参数!Q:Q,0)),"999")</f>
        <v>999</v>
      </c>
      <c r="V471" s="58">
        <f>IFERROR(INDEX(怪物属性参数!AC:AC,MATCH(芦花古楼怪物!E471,怪物属性参数!Q:Q,0)),"")</f>
        <v>1</v>
      </c>
      <c r="W471" s="58" t="str">
        <f t="shared" si="32"/>
        <v>关羽</v>
      </c>
    </row>
    <row r="472" spans="1:23" ht="16.5" x14ac:dyDescent="0.2">
      <c r="A472" s="58">
        <f t="shared" si="31"/>
        <v>20469</v>
      </c>
      <c r="B472" s="58">
        <v>3</v>
      </c>
      <c r="C472" s="58">
        <f t="shared" si="28"/>
        <v>19</v>
      </c>
      <c r="D472" s="58" t="s">
        <v>39</v>
      </c>
      <c r="E472" s="58" t="str">
        <f>HLOOKUP(D472,芦花古楼!$G:$L,MATCH(B472&amp;C472,芦花古楼!$A:$A,0),FALSE)</f>
        <v>盖文</v>
      </c>
      <c r="F472" s="58">
        <f>INDEX(芦花古楼!D:D,MATCH(芦花古楼怪物!B472&amp;芦花古楼怪物!C472,芦花古楼!A:A,0))</f>
        <v>49</v>
      </c>
      <c r="G472" s="58">
        <f>INDEX(怪物基础属性模板!B:B,MATCH(芦花古楼怪物!$F472,怪物基础属性模板!$A:$A,0))*IFERROR(INDEX(怪物属性参数!R:R,MATCH(芦花古楼怪物!E472,怪物属性参数!Q:Q,0)),1)</f>
        <v>1098</v>
      </c>
      <c r="H472" s="58">
        <f>INDEX(怪物基础属性模板!C:C,MATCH(芦花古楼怪物!$F472,怪物基础属性模板!$A:$A,0))*IFERROR(INDEX(怪物属性参数!R:R,MATCH(芦花古楼怪物!E472,怪物属性参数!R:R,0)),1)</f>
        <v>497</v>
      </c>
      <c r="I472" s="58">
        <f>INDEX(怪物基础属性模板!D:D,MATCH(芦花古楼怪物!$F472,怪物基础属性模板!$A:$A,0))*IFERROR(INDEX(怪物属性参数!R:R,MATCH(芦花古楼怪物!E472,怪物属性参数!S:S,0)),1)</f>
        <v>5990</v>
      </c>
      <c r="J472" s="58">
        <v>0</v>
      </c>
      <c r="K472" s="58">
        <v>0</v>
      </c>
      <c r="L472" s="58">
        <v>0</v>
      </c>
      <c r="M472" s="58">
        <v>0</v>
      </c>
      <c r="N472" s="58">
        <v>300</v>
      </c>
      <c r="O472" s="58">
        <v>0</v>
      </c>
      <c r="P472" s="58">
        <v>0</v>
      </c>
      <c r="Q472" s="58" t="str">
        <f>IFERROR(INDEX(怪物属性参数!AD:AD,MATCH(芦花古楼怪物!E472,怪物属性参数!Q:Q,0)),"1303015")</f>
        <v>1301010#1302010</v>
      </c>
      <c r="R472" s="15"/>
      <c r="S472" s="58">
        <f t="shared" si="29"/>
        <v>20470</v>
      </c>
      <c r="T472" s="58">
        <f>IFERROR(INDEX(怪物属性参数!AA:AA,MATCH(芦花古楼怪物!E472,怪物属性参数!Q:Q,0)),"")</f>
        <v>0</v>
      </c>
      <c r="U472" s="58">
        <f>IFERROR(INDEX(怪物属性参数!AB:AB,MATCH(芦花古楼怪物!E472,怪物属性参数!Q:Q,0)),"999")</f>
        <v>999</v>
      </c>
      <c r="V472" s="58">
        <f>IFERROR(INDEX(怪物属性参数!AC:AC,MATCH(芦花古楼怪物!E472,怪物属性参数!Q:Q,0)),"")</f>
        <v>0</v>
      </c>
      <c r="W472" s="58" t="str">
        <f t="shared" si="32"/>
        <v>盖文</v>
      </c>
    </row>
    <row r="473" spans="1:23" ht="16.5" x14ac:dyDescent="0.2">
      <c r="A473" s="58">
        <f t="shared" si="31"/>
        <v>20470</v>
      </c>
      <c r="B473" s="58">
        <v>3</v>
      </c>
      <c r="C473" s="58">
        <f t="shared" si="28"/>
        <v>19</v>
      </c>
      <c r="D473" s="58" t="s">
        <v>36</v>
      </c>
      <c r="E473" s="58" t="str">
        <f>HLOOKUP(D473,芦花古楼!$G:$L,MATCH(B473&amp;C473,芦花古楼!$A:$A,0),FALSE)</f>
        <v>西方龙</v>
      </c>
      <c r="F473" s="58">
        <f>INDEX(芦花古楼!D:D,MATCH(芦花古楼怪物!B473&amp;芦花古楼怪物!C473,芦花古楼!A:A,0))</f>
        <v>49</v>
      </c>
      <c r="G473" s="58">
        <f>INDEX(怪物基础属性模板!B:B,MATCH(芦花古楼怪物!$F473,怪物基础属性模板!$A:$A,0))*IFERROR(INDEX(怪物属性参数!R:R,MATCH(芦花古楼怪物!E473,怪物属性参数!Q:Q,0)),1)</f>
        <v>1098</v>
      </c>
      <c r="H473" s="58">
        <f>INDEX(怪物基础属性模板!C:C,MATCH(芦花古楼怪物!$F473,怪物基础属性模板!$A:$A,0))*IFERROR(INDEX(怪物属性参数!R:R,MATCH(芦花古楼怪物!E473,怪物属性参数!R:R,0)),1)</f>
        <v>497</v>
      </c>
      <c r="I473" s="58">
        <f>INDEX(怪物基础属性模板!D:D,MATCH(芦花古楼怪物!$F473,怪物基础属性模板!$A:$A,0))*IFERROR(INDEX(怪物属性参数!R:R,MATCH(芦花古楼怪物!E473,怪物属性参数!S:S,0)),1)</f>
        <v>5990</v>
      </c>
      <c r="J473" s="58">
        <v>0</v>
      </c>
      <c r="K473" s="58">
        <v>0</v>
      </c>
      <c r="L473" s="58">
        <v>0</v>
      </c>
      <c r="M473" s="58">
        <v>0</v>
      </c>
      <c r="N473" s="58">
        <v>300</v>
      </c>
      <c r="O473" s="58">
        <v>0</v>
      </c>
      <c r="P473" s="58">
        <v>0</v>
      </c>
      <c r="Q473" s="58">
        <f>IFERROR(INDEX(怪物属性参数!AD:AD,MATCH(芦花古楼怪物!E473,怪物属性参数!Q:Q,0)),"1303015")</f>
        <v>1303016</v>
      </c>
      <c r="R473" s="15"/>
      <c r="S473" s="58" t="str">
        <f t="shared" si="29"/>
        <v>0</v>
      </c>
      <c r="T473" s="58">
        <f>IFERROR(INDEX(怪物属性参数!AA:AA,MATCH(芦花古楼怪物!E473,怪物属性参数!Q:Q,0)),"")</f>
        <v>4</v>
      </c>
      <c r="U473" s="58">
        <f>IFERROR(INDEX(怪物属性参数!AB:AB,MATCH(芦花古楼怪物!E473,怪物属性参数!Q:Q,0)),"999")</f>
        <v>999</v>
      </c>
      <c r="V473" s="58">
        <f>IFERROR(INDEX(怪物属性参数!AC:AC,MATCH(芦花古楼怪物!E473,怪物属性参数!Q:Q,0)),"")</f>
        <v>2</v>
      </c>
      <c r="W473" s="58" t="str">
        <f t="shared" si="32"/>
        <v>西方龙</v>
      </c>
    </row>
    <row r="474" spans="1:23" ht="16.5" x14ac:dyDescent="0.2">
      <c r="A474" s="58">
        <f t="shared" si="31"/>
        <v>20471</v>
      </c>
      <c r="B474" s="58">
        <v>3</v>
      </c>
      <c r="C474" s="58">
        <f t="shared" si="28"/>
        <v>19</v>
      </c>
      <c r="D474" s="58" t="s">
        <v>40</v>
      </c>
      <c r="E474" s="58" t="str">
        <f>HLOOKUP(D474,芦花古楼!$G:$L,MATCH(B474&amp;C474,芦花古楼!$A:$A,0),FALSE)</f>
        <v>刘羽禅</v>
      </c>
      <c r="F474" s="58">
        <f>INDEX(芦花古楼!D:D,MATCH(芦花古楼怪物!B474&amp;芦花古楼怪物!C474,芦花古楼!A:A,0))</f>
        <v>49</v>
      </c>
      <c r="G474" s="58">
        <f>INDEX(怪物基础属性模板!B:B,MATCH(芦花古楼怪物!$F474,怪物基础属性模板!$A:$A,0))*IFERROR(INDEX(怪物属性参数!R:R,MATCH(芦花古楼怪物!E474,怪物属性参数!Q:Q,0)),1)</f>
        <v>1098</v>
      </c>
      <c r="H474" s="58">
        <f>INDEX(怪物基础属性模板!C:C,MATCH(芦花古楼怪物!$F474,怪物基础属性模板!$A:$A,0))*IFERROR(INDEX(怪物属性参数!R:R,MATCH(芦花古楼怪物!E474,怪物属性参数!R:R,0)),1)</f>
        <v>497</v>
      </c>
      <c r="I474" s="58">
        <f>INDEX(怪物基础属性模板!D:D,MATCH(芦花古楼怪物!$F474,怪物基础属性模板!$A:$A,0))*IFERROR(INDEX(怪物属性参数!R:R,MATCH(芦花古楼怪物!E474,怪物属性参数!S:S,0)),1)</f>
        <v>5990</v>
      </c>
      <c r="J474" s="58">
        <v>0</v>
      </c>
      <c r="K474" s="58">
        <v>0</v>
      </c>
      <c r="L474" s="58">
        <v>0</v>
      </c>
      <c r="M474" s="58">
        <v>0</v>
      </c>
      <c r="N474" s="58">
        <v>300</v>
      </c>
      <c r="O474" s="58">
        <v>0</v>
      </c>
      <c r="P474" s="58">
        <v>0</v>
      </c>
      <c r="Q474" s="58" t="str">
        <f>IFERROR(INDEX(怪物属性参数!AD:AD,MATCH(芦花古楼怪物!E474,怪物属性参数!Q:Q,0)),"1303015")</f>
        <v>1301005#1302005</v>
      </c>
      <c r="R474" s="15"/>
      <c r="S474" s="58">
        <f t="shared" si="29"/>
        <v>20472</v>
      </c>
      <c r="T474" s="58">
        <f>IFERROR(INDEX(怪物属性参数!AA:AA,MATCH(芦花古楼怪物!E474,怪物属性参数!Q:Q,0)),"")</f>
        <v>0</v>
      </c>
      <c r="U474" s="58">
        <f>IFERROR(INDEX(怪物属性参数!AB:AB,MATCH(芦花古楼怪物!E474,怪物属性参数!Q:Q,0)),"999")</f>
        <v>999</v>
      </c>
      <c r="V474" s="58">
        <f>IFERROR(INDEX(怪物属性参数!AC:AC,MATCH(芦花古楼怪物!E474,怪物属性参数!Q:Q,0)),"")</f>
        <v>0</v>
      </c>
      <c r="W474" s="58" t="str">
        <f t="shared" si="32"/>
        <v>刘羽禅</v>
      </c>
    </row>
    <row r="475" spans="1:23" ht="16.5" x14ac:dyDescent="0.2">
      <c r="A475" s="58">
        <f t="shared" si="31"/>
        <v>20472</v>
      </c>
      <c r="B475" s="58">
        <v>3</v>
      </c>
      <c r="C475" s="58">
        <f t="shared" si="28"/>
        <v>19</v>
      </c>
      <c r="D475" s="58" t="s">
        <v>37</v>
      </c>
      <c r="E475" s="58" t="str">
        <f>HLOOKUP(D475,芦花古楼!$G:$L,MATCH(B475&amp;C475,芦花古楼!$A:$A,0),FALSE)</f>
        <v>张飞</v>
      </c>
      <c r="F475" s="58">
        <f>INDEX(芦花古楼!D:D,MATCH(芦花古楼怪物!B475&amp;芦花古楼怪物!C475,芦花古楼!A:A,0))</f>
        <v>49</v>
      </c>
      <c r="G475" s="58">
        <f>INDEX(怪物基础属性模板!B:B,MATCH(芦花古楼怪物!$F475,怪物基础属性模板!$A:$A,0))*IFERROR(INDEX(怪物属性参数!R:R,MATCH(芦花古楼怪物!E475,怪物属性参数!Q:Q,0)),1)</f>
        <v>1098</v>
      </c>
      <c r="H475" s="58">
        <f>INDEX(怪物基础属性模板!C:C,MATCH(芦花古楼怪物!$F475,怪物基础属性模板!$A:$A,0))*IFERROR(INDEX(怪物属性参数!R:R,MATCH(芦花古楼怪物!E475,怪物属性参数!R:R,0)),1)</f>
        <v>497</v>
      </c>
      <c r="I475" s="58">
        <f>INDEX(怪物基础属性模板!D:D,MATCH(芦花古楼怪物!$F475,怪物基础属性模板!$A:$A,0))*IFERROR(INDEX(怪物属性参数!R:R,MATCH(芦花古楼怪物!E475,怪物属性参数!S:S,0)),1)</f>
        <v>5990</v>
      </c>
      <c r="J475" s="58">
        <v>0</v>
      </c>
      <c r="K475" s="58">
        <v>0</v>
      </c>
      <c r="L475" s="58">
        <v>0</v>
      </c>
      <c r="M475" s="58">
        <v>0</v>
      </c>
      <c r="N475" s="58">
        <v>300</v>
      </c>
      <c r="O475" s="58">
        <v>0</v>
      </c>
      <c r="P475" s="58">
        <v>0</v>
      </c>
      <c r="Q475" s="58">
        <f>IFERROR(INDEX(怪物属性参数!AD:AD,MATCH(芦花古楼怪物!E475,怪物属性参数!Q:Q,0)),"1303015")</f>
        <v>1303011</v>
      </c>
      <c r="R475" s="15"/>
      <c r="S475" s="58" t="str">
        <f t="shared" si="29"/>
        <v>0</v>
      </c>
      <c r="T475" s="58">
        <f>IFERROR(INDEX(怪物属性参数!AA:AA,MATCH(芦花古楼怪物!E475,怪物属性参数!Q:Q,0)),"")</f>
        <v>4</v>
      </c>
      <c r="U475" s="58">
        <f>IFERROR(INDEX(怪物属性参数!AB:AB,MATCH(芦花古楼怪物!E475,怪物属性参数!Q:Q,0)),"999")</f>
        <v>999</v>
      </c>
      <c r="V475" s="58">
        <f>IFERROR(INDEX(怪物属性参数!AC:AC,MATCH(芦花古楼怪物!E475,怪物属性参数!Q:Q,0)),"")</f>
        <v>2</v>
      </c>
      <c r="W475" s="58" t="str">
        <f t="shared" si="32"/>
        <v>张飞</v>
      </c>
    </row>
    <row r="476" spans="1:23" ht="16.5" x14ac:dyDescent="0.2">
      <c r="A476" s="58">
        <f t="shared" si="31"/>
        <v>20473</v>
      </c>
      <c r="B476" s="58">
        <v>3</v>
      </c>
      <c r="C476" s="58">
        <f t="shared" si="28"/>
        <v>19</v>
      </c>
      <c r="D476" s="58" t="s">
        <v>41</v>
      </c>
      <c r="E476" s="58" t="str">
        <f>HLOOKUP(D476,芦花古楼!$G:$L,MATCH(B476&amp;C476,芦花古楼!$A:$A,0),FALSE)</f>
        <v>曹玄亮</v>
      </c>
      <c r="F476" s="58">
        <f>INDEX(芦花古楼!D:D,MATCH(芦花古楼怪物!B476&amp;芦花古楼怪物!C476,芦花古楼!A:A,0))</f>
        <v>49</v>
      </c>
      <c r="G476" s="58">
        <f>INDEX(怪物基础属性模板!B:B,MATCH(芦花古楼怪物!$F476,怪物基础属性模板!$A:$A,0))*IFERROR(INDEX(怪物属性参数!R:R,MATCH(芦花古楼怪物!E476,怪物属性参数!Q:Q,0)),1)</f>
        <v>1098</v>
      </c>
      <c r="H476" s="58">
        <f>INDEX(怪物基础属性模板!C:C,MATCH(芦花古楼怪物!$F476,怪物基础属性模板!$A:$A,0))*IFERROR(INDEX(怪物属性参数!R:R,MATCH(芦花古楼怪物!E476,怪物属性参数!R:R,0)),1)</f>
        <v>497</v>
      </c>
      <c r="I476" s="58">
        <f>INDEX(怪物基础属性模板!D:D,MATCH(芦花古楼怪物!$F476,怪物基础属性模板!$A:$A,0))*IFERROR(INDEX(怪物属性参数!R:R,MATCH(芦花古楼怪物!E476,怪物属性参数!S:S,0)),1)</f>
        <v>5990</v>
      </c>
      <c r="J476" s="58">
        <v>0</v>
      </c>
      <c r="K476" s="58">
        <v>0</v>
      </c>
      <c r="L476" s="58">
        <v>0</v>
      </c>
      <c r="M476" s="58">
        <v>0</v>
      </c>
      <c r="N476" s="58">
        <v>300</v>
      </c>
      <c r="O476" s="58">
        <v>0</v>
      </c>
      <c r="P476" s="58">
        <v>0</v>
      </c>
      <c r="Q476" s="58" t="str">
        <f>IFERROR(INDEX(怪物属性参数!AD:AD,MATCH(芦花古楼怪物!E476,怪物属性参数!Q:Q,0)),"1303015")</f>
        <v>1301002#1302002</v>
      </c>
      <c r="R476" s="15"/>
      <c r="S476" s="58">
        <f t="shared" si="29"/>
        <v>20474</v>
      </c>
      <c r="T476" s="58">
        <f>IFERROR(INDEX(怪物属性参数!AA:AA,MATCH(芦花古楼怪物!E476,怪物属性参数!Q:Q,0)),"")</f>
        <v>0</v>
      </c>
      <c r="U476" s="58">
        <f>IFERROR(INDEX(怪物属性参数!AB:AB,MATCH(芦花古楼怪物!E476,怪物属性参数!Q:Q,0)),"999")</f>
        <v>999</v>
      </c>
      <c r="V476" s="58">
        <f>IFERROR(INDEX(怪物属性参数!AC:AC,MATCH(芦花古楼怪物!E476,怪物属性参数!Q:Q,0)),"")</f>
        <v>0</v>
      </c>
      <c r="W476" s="58" t="str">
        <f t="shared" si="32"/>
        <v>曹玄亮</v>
      </c>
    </row>
    <row r="477" spans="1:23" ht="16.5" x14ac:dyDescent="0.2">
      <c r="A477" s="58">
        <f t="shared" si="31"/>
        <v>20474</v>
      </c>
      <c r="B477" s="58">
        <v>3</v>
      </c>
      <c r="C477" s="58">
        <f t="shared" si="28"/>
        <v>19</v>
      </c>
      <c r="D477" s="58" t="s">
        <v>38</v>
      </c>
      <c r="E477" s="58" t="str">
        <f>HLOOKUP(D477,芦花古楼!$G:$L,MATCH(B477&amp;C477,芦花古楼!$A:$A,0),FALSE)</f>
        <v>唐流雨</v>
      </c>
      <c r="F477" s="58">
        <f>INDEX(芦花古楼!D:D,MATCH(芦花古楼怪物!B477&amp;芦花古楼怪物!C477,芦花古楼!A:A,0))</f>
        <v>49</v>
      </c>
      <c r="G477" s="58">
        <f>INDEX(怪物基础属性模板!B:B,MATCH(芦花古楼怪物!$F477,怪物基础属性模板!$A:$A,0))*IFERROR(INDEX(怪物属性参数!R:R,MATCH(芦花古楼怪物!E477,怪物属性参数!Q:Q,0)),1)</f>
        <v>1098</v>
      </c>
      <c r="H477" s="58">
        <f>INDEX(怪物基础属性模板!C:C,MATCH(芦花古楼怪物!$F477,怪物基础属性模板!$A:$A,0))*IFERROR(INDEX(怪物属性参数!R:R,MATCH(芦花古楼怪物!E477,怪物属性参数!R:R,0)),1)</f>
        <v>497</v>
      </c>
      <c r="I477" s="58">
        <f>INDEX(怪物基础属性模板!D:D,MATCH(芦花古楼怪物!$F477,怪物基础属性模板!$A:$A,0))*IFERROR(INDEX(怪物属性参数!R:R,MATCH(芦花古楼怪物!E477,怪物属性参数!S:S,0)),1)</f>
        <v>5990</v>
      </c>
      <c r="J477" s="58">
        <v>0</v>
      </c>
      <c r="K477" s="58">
        <v>0</v>
      </c>
      <c r="L477" s="58">
        <v>0</v>
      </c>
      <c r="M477" s="58">
        <v>0</v>
      </c>
      <c r="N477" s="58">
        <v>300</v>
      </c>
      <c r="O477" s="58">
        <v>0</v>
      </c>
      <c r="P477" s="58">
        <v>0</v>
      </c>
      <c r="Q477" s="58">
        <f>IFERROR(INDEX(怪物属性参数!AD:AD,MATCH(芦花古楼怪物!E477,怪物属性参数!Q:Q,0)),"1303015")</f>
        <v>1303004</v>
      </c>
      <c r="R477" s="15"/>
      <c r="S477" s="58" t="str">
        <f t="shared" si="29"/>
        <v>0</v>
      </c>
      <c r="T477" s="58">
        <f>IFERROR(INDEX(怪物属性参数!AA:AA,MATCH(芦花古楼怪物!E477,怪物属性参数!Q:Q,0)),"")</f>
        <v>4</v>
      </c>
      <c r="U477" s="58">
        <f>IFERROR(INDEX(怪物属性参数!AB:AB,MATCH(芦花古楼怪物!E477,怪物属性参数!Q:Q,0)),"999")</f>
        <v>999</v>
      </c>
      <c r="V477" s="58">
        <f>IFERROR(INDEX(怪物属性参数!AC:AC,MATCH(芦花古楼怪物!E477,怪物属性参数!Q:Q,0)),"")</f>
        <v>1</v>
      </c>
      <c r="W477" s="58" t="str">
        <f t="shared" si="32"/>
        <v>唐流雨</v>
      </c>
    </row>
    <row r="478" spans="1:23" ht="16.5" x14ac:dyDescent="0.2">
      <c r="A478" s="58">
        <f t="shared" si="31"/>
        <v>20475</v>
      </c>
      <c r="B478" s="58">
        <v>3</v>
      </c>
      <c r="C478" s="58">
        <f t="shared" si="28"/>
        <v>20</v>
      </c>
      <c r="D478" s="58" t="s">
        <v>39</v>
      </c>
      <c r="E478" s="58" t="str">
        <f>HLOOKUP(D478,芦花古楼!$G:$L,MATCH(B478&amp;C478,芦花古楼!$A:$A,0),FALSE)</f>
        <v>常服曹焱兵</v>
      </c>
      <c r="F478" s="58">
        <f>INDEX(芦花古楼!D:D,MATCH(芦花古楼怪物!B478&amp;芦花古楼怪物!C478,芦花古楼!A:A,0))</f>
        <v>60</v>
      </c>
      <c r="G478" s="58">
        <f>INDEX(怪物基础属性模板!B:B,MATCH(芦花古楼怪物!$F478,怪物基础属性模板!$A:$A,0))*IFERROR(INDEX(怪物属性参数!R:R,MATCH(芦花古楼怪物!E478,怪物属性参数!Q:Q,0)),1)</f>
        <v>1571</v>
      </c>
      <c r="H478" s="58">
        <f>INDEX(怪物基础属性模板!C:C,MATCH(芦花古楼怪物!$F478,怪物基础属性模板!$A:$A,0))*IFERROR(INDEX(怪物属性参数!R:R,MATCH(芦花古楼怪物!E478,怪物属性参数!R:R,0)),1)</f>
        <v>723</v>
      </c>
      <c r="I478" s="58">
        <f>INDEX(怪物基础属性模板!D:D,MATCH(芦花古楼怪物!$F478,怪物基础属性模板!$A:$A,0))*IFERROR(INDEX(怪物属性参数!R:R,MATCH(芦花古楼怪物!E478,怪物属性参数!S:S,0)),1)</f>
        <v>8455</v>
      </c>
      <c r="J478" s="58">
        <v>0</v>
      </c>
      <c r="K478" s="58">
        <v>0</v>
      </c>
      <c r="L478" s="58">
        <v>0</v>
      </c>
      <c r="M478" s="58">
        <v>0</v>
      </c>
      <c r="N478" s="58">
        <v>300</v>
      </c>
      <c r="O478" s="58">
        <v>0</v>
      </c>
      <c r="P478" s="58">
        <v>0</v>
      </c>
      <c r="Q478" s="58" t="str">
        <f>IFERROR(INDEX(怪物属性参数!AD:AD,MATCH(芦花古楼怪物!E478,怪物属性参数!Q:Q,0)),"1303015")</f>
        <v>1301001#1302001</v>
      </c>
      <c r="R478" s="15"/>
      <c r="S478" s="58">
        <f t="shared" si="29"/>
        <v>20476</v>
      </c>
      <c r="T478" s="58">
        <f>IFERROR(INDEX(怪物属性参数!AA:AA,MATCH(芦花古楼怪物!E478,怪物属性参数!Q:Q,0)),"")</f>
        <v>0</v>
      </c>
      <c r="U478" s="58">
        <f>IFERROR(INDEX(怪物属性参数!AB:AB,MATCH(芦花古楼怪物!E478,怪物属性参数!Q:Q,0)),"999")</f>
        <v>999</v>
      </c>
      <c r="V478" s="58">
        <f>IFERROR(INDEX(怪物属性参数!AC:AC,MATCH(芦花古楼怪物!E478,怪物属性参数!Q:Q,0)),"")</f>
        <v>0</v>
      </c>
      <c r="W478" s="58" t="str">
        <f t="shared" si="32"/>
        <v>常服曹焱兵</v>
      </c>
    </row>
    <row r="479" spans="1:23" ht="16.5" x14ac:dyDescent="0.2">
      <c r="A479" s="58">
        <f t="shared" si="31"/>
        <v>20476</v>
      </c>
      <c r="B479" s="58">
        <v>3</v>
      </c>
      <c r="C479" s="58">
        <f t="shared" si="28"/>
        <v>20</v>
      </c>
      <c r="D479" s="58" t="s">
        <v>36</v>
      </c>
      <c r="E479" s="58" t="str">
        <f>HLOOKUP(D479,芦花古楼!$G:$L,MATCH(B479&amp;C479,芦花古楼!$A:$A,0),FALSE)</f>
        <v>张郃</v>
      </c>
      <c r="F479" s="58">
        <f>INDEX(芦花古楼!D:D,MATCH(芦花古楼怪物!B479&amp;芦花古楼怪物!C479,芦花古楼!A:A,0))</f>
        <v>60</v>
      </c>
      <c r="G479" s="58">
        <f>INDEX(怪物基础属性模板!B:B,MATCH(芦花古楼怪物!$F479,怪物基础属性模板!$A:$A,0))*IFERROR(INDEX(怪物属性参数!R:R,MATCH(芦花古楼怪物!E479,怪物属性参数!Q:Q,0)),1)</f>
        <v>1571</v>
      </c>
      <c r="H479" s="58">
        <f>INDEX(怪物基础属性模板!C:C,MATCH(芦花古楼怪物!$F479,怪物基础属性模板!$A:$A,0))*IFERROR(INDEX(怪物属性参数!R:R,MATCH(芦花古楼怪物!E479,怪物属性参数!R:R,0)),1)</f>
        <v>723</v>
      </c>
      <c r="I479" s="58">
        <f>INDEX(怪物基础属性模板!D:D,MATCH(芦花古楼怪物!$F479,怪物基础属性模板!$A:$A,0))*IFERROR(INDEX(怪物属性参数!R:R,MATCH(芦花古楼怪物!E479,怪物属性参数!S:S,0)),1)</f>
        <v>8455</v>
      </c>
      <c r="J479" s="58">
        <v>0</v>
      </c>
      <c r="K479" s="58">
        <v>0</v>
      </c>
      <c r="L479" s="58">
        <v>0</v>
      </c>
      <c r="M479" s="58">
        <v>0</v>
      </c>
      <c r="N479" s="58">
        <v>300</v>
      </c>
      <c r="O479" s="58">
        <v>0</v>
      </c>
      <c r="P479" s="58">
        <v>0</v>
      </c>
      <c r="Q479" s="58">
        <f>IFERROR(INDEX(怪物属性参数!AD:AD,MATCH(芦花古楼怪物!E479,怪物属性参数!Q:Q,0)),"1303015")</f>
        <v>1303010</v>
      </c>
      <c r="R479" s="15"/>
      <c r="S479" s="58" t="str">
        <f t="shared" si="29"/>
        <v>0</v>
      </c>
      <c r="T479" s="58">
        <f>IFERROR(INDEX(怪物属性参数!AA:AA,MATCH(芦花古楼怪物!E479,怪物属性参数!Q:Q,0)),"")</f>
        <v>6</v>
      </c>
      <c r="U479" s="58">
        <f>IFERROR(INDEX(怪物属性参数!AB:AB,MATCH(芦花古楼怪物!E479,怪物属性参数!Q:Q,0)),"999")</f>
        <v>999</v>
      </c>
      <c r="V479" s="58">
        <f>IFERROR(INDEX(怪物属性参数!AC:AC,MATCH(芦花古楼怪物!E479,怪物属性参数!Q:Q,0)),"")</f>
        <v>3</v>
      </c>
      <c r="W479" s="58" t="str">
        <f t="shared" si="32"/>
        <v>张郃</v>
      </c>
    </row>
    <row r="480" spans="1:23" ht="16.5" x14ac:dyDescent="0.2">
      <c r="A480" s="58">
        <f t="shared" si="31"/>
        <v>20477</v>
      </c>
      <c r="B480" s="58">
        <v>3</v>
      </c>
      <c r="C480" s="58">
        <f t="shared" si="28"/>
        <v>20</v>
      </c>
      <c r="D480" s="58" t="s">
        <v>40</v>
      </c>
      <c r="E480" s="58" t="str">
        <f>HLOOKUP(D480,芦花古楼!$G:$L,MATCH(B480&amp;C480,芦花古楼!$A:$A,0),FALSE)</f>
        <v>战斗曹焱兵</v>
      </c>
      <c r="F480" s="58">
        <f>INDEX(芦花古楼!D:D,MATCH(芦花古楼怪物!B480&amp;芦花古楼怪物!C480,芦花古楼!A:A,0))</f>
        <v>60</v>
      </c>
      <c r="G480" s="58">
        <f>INDEX(怪物基础属性模板!B:B,MATCH(芦花古楼怪物!$F480,怪物基础属性模板!$A:$A,0))*IFERROR(INDEX(怪物属性参数!R:R,MATCH(芦花古楼怪物!E480,怪物属性参数!Q:Q,0)),1)</f>
        <v>1571</v>
      </c>
      <c r="H480" s="58">
        <f>INDEX(怪物基础属性模板!C:C,MATCH(芦花古楼怪物!$F480,怪物基础属性模板!$A:$A,0))*IFERROR(INDEX(怪物属性参数!R:R,MATCH(芦花古楼怪物!E480,怪物属性参数!R:R,0)),1)</f>
        <v>723</v>
      </c>
      <c r="I480" s="58">
        <f>INDEX(怪物基础属性模板!D:D,MATCH(芦花古楼怪物!$F480,怪物基础属性模板!$A:$A,0))*IFERROR(INDEX(怪物属性参数!R:R,MATCH(芦花古楼怪物!E480,怪物属性参数!S:S,0)),1)</f>
        <v>8455</v>
      </c>
      <c r="J480" s="58">
        <v>0</v>
      </c>
      <c r="K480" s="58">
        <v>0</v>
      </c>
      <c r="L480" s="58">
        <v>0</v>
      </c>
      <c r="M480" s="58">
        <v>0</v>
      </c>
      <c r="N480" s="58">
        <v>300</v>
      </c>
      <c r="O480" s="58">
        <v>0</v>
      </c>
      <c r="P480" s="58">
        <v>0</v>
      </c>
      <c r="Q480" s="58" t="str">
        <f>IFERROR(INDEX(怪物属性参数!AD:AD,MATCH(芦花古楼怪物!E480,怪物属性参数!Q:Q,0)),"1303015")</f>
        <v>1301007#1302007</v>
      </c>
      <c r="R480" s="15"/>
      <c r="S480" s="58">
        <f t="shared" si="29"/>
        <v>20478</v>
      </c>
      <c r="T480" s="58">
        <f>IFERROR(INDEX(怪物属性参数!AA:AA,MATCH(芦花古楼怪物!E480,怪物属性参数!Q:Q,0)),"")</f>
        <v>0</v>
      </c>
      <c r="U480" s="58">
        <f>IFERROR(INDEX(怪物属性参数!AB:AB,MATCH(芦花古楼怪物!E480,怪物属性参数!Q:Q,0)),"999")</f>
        <v>999</v>
      </c>
      <c r="V480" s="58">
        <f>IFERROR(INDEX(怪物属性参数!AC:AC,MATCH(芦花古楼怪物!E480,怪物属性参数!Q:Q,0)),"")</f>
        <v>0</v>
      </c>
      <c r="W480" s="58" t="str">
        <f t="shared" si="32"/>
        <v>战斗曹焱兵</v>
      </c>
    </row>
    <row r="481" spans="1:23" ht="16.5" x14ac:dyDescent="0.2">
      <c r="A481" s="58">
        <f t="shared" si="31"/>
        <v>20478</v>
      </c>
      <c r="B481" s="58">
        <v>3</v>
      </c>
      <c r="C481" s="58">
        <f t="shared" si="28"/>
        <v>20</v>
      </c>
      <c r="D481" s="58" t="s">
        <v>37</v>
      </c>
      <c r="E481" s="58" t="str">
        <f>HLOOKUP(D481,芦花古楼!$G:$L,MATCH(B481&amp;C481,芦花古楼!$A:$A,0),FALSE)</f>
        <v>徐晃</v>
      </c>
      <c r="F481" s="58">
        <f>INDEX(芦花古楼!D:D,MATCH(芦花古楼怪物!B481&amp;芦花古楼怪物!C481,芦花古楼!A:A,0))</f>
        <v>60</v>
      </c>
      <c r="G481" s="58">
        <f>INDEX(怪物基础属性模板!B:B,MATCH(芦花古楼怪物!$F481,怪物基础属性模板!$A:$A,0))*IFERROR(INDEX(怪物属性参数!R:R,MATCH(芦花古楼怪物!E481,怪物属性参数!Q:Q,0)),1)</f>
        <v>1571</v>
      </c>
      <c r="H481" s="58">
        <f>INDEX(怪物基础属性模板!C:C,MATCH(芦花古楼怪物!$F481,怪物基础属性模板!$A:$A,0))*IFERROR(INDEX(怪物属性参数!R:R,MATCH(芦花古楼怪物!E481,怪物属性参数!R:R,0)),1)</f>
        <v>723</v>
      </c>
      <c r="I481" s="58">
        <f>INDEX(怪物基础属性模板!D:D,MATCH(芦花古楼怪物!$F481,怪物基础属性模板!$A:$A,0))*IFERROR(INDEX(怪物属性参数!R:R,MATCH(芦花古楼怪物!E481,怪物属性参数!S:S,0)),1)</f>
        <v>8455</v>
      </c>
      <c r="J481" s="58">
        <v>0</v>
      </c>
      <c r="K481" s="58">
        <v>0</v>
      </c>
      <c r="L481" s="58">
        <v>0</v>
      </c>
      <c r="M481" s="58">
        <v>0</v>
      </c>
      <c r="N481" s="58">
        <v>300</v>
      </c>
      <c r="O481" s="58">
        <v>0</v>
      </c>
      <c r="P481" s="58">
        <v>0</v>
      </c>
      <c r="Q481" s="58">
        <f>IFERROR(INDEX(怪物属性参数!AD:AD,MATCH(芦花古楼怪物!E481,怪物属性参数!Q:Q,0)),"1303015")</f>
        <v>1303009</v>
      </c>
      <c r="R481" s="15"/>
      <c r="S481" s="58" t="str">
        <f t="shared" si="29"/>
        <v>0</v>
      </c>
      <c r="T481" s="58">
        <f>IFERROR(INDEX(怪物属性参数!AA:AA,MATCH(芦花古楼怪物!E481,怪物属性参数!Q:Q,0)),"")</f>
        <v>4</v>
      </c>
      <c r="U481" s="58">
        <f>IFERROR(INDEX(怪物属性参数!AB:AB,MATCH(芦花古楼怪物!E481,怪物属性参数!Q:Q,0)),"999")</f>
        <v>999</v>
      </c>
      <c r="V481" s="58">
        <f>IFERROR(INDEX(怪物属性参数!AC:AC,MATCH(芦花古楼怪物!E481,怪物属性参数!Q:Q,0)),"")</f>
        <v>2</v>
      </c>
      <c r="W481" s="58" t="str">
        <f t="shared" si="32"/>
        <v>徐晃</v>
      </c>
    </row>
    <row r="482" spans="1:23" ht="16.5" x14ac:dyDescent="0.2">
      <c r="A482" s="58">
        <f t="shared" si="31"/>
        <v>20479</v>
      </c>
      <c r="B482" s="58">
        <v>3</v>
      </c>
      <c r="C482" s="58">
        <f t="shared" si="28"/>
        <v>20</v>
      </c>
      <c r="D482" s="58" t="s">
        <v>41</v>
      </c>
      <c r="E482" s="58" t="str">
        <f>HLOOKUP(D482,芦花古楼!$G:$L,MATCH(B482&amp;C482,芦花古楼!$A:$A,0),FALSE)</f>
        <v>阎巧巧</v>
      </c>
      <c r="F482" s="58">
        <f>INDEX(芦花古楼!D:D,MATCH(芦花古楼怪物!B482&amp;芦花古楼怪物!C482,芦花古楼!A:A,0))</f>
        <v>60</v>
      </c>
      <c r="G482" s="58">
        <f>INDEX(怪物基础属性模板!B:B,MATCH(芦花古楼怪物!$F482,怪物基础属性模板!$A:$A,0))*IFERROR(INDEX(怪物属性参数!R:R,MATCH(芦花古楼怪物!E482,怪物属性参数!Q:Q,0)),1)</f>
        <v>1571</v>
      </c>
      <c r="H482" s="58">
        <f>INDEX(怪物基础属性模板!C:C,MATCH(芦花古楼怪物!$F482,怪物基础属性模板!$A:$A,0))*IFERROR(INDEX(怪物属性参数!R:R,MATCH(芦花古楼怪物!E482,怪物属性参数!R:R,0)),1)</f>
        <v>723</v>
      </c>
      <c r="I482" s="58">
        <f>INDEX(怪物基础属性模板!D:D,MATCH(芦花古楼怪物!$F482,怪物基础属性模板!$A:$A,0))*IFERROR(INDEX(怪物属性参数!R:R,MATCH(芦花古楼怪物!E482,怪物属性参数!S:S,0)),1)</f>
        <v>8455</v>
      </c>
      <c r="J482" s="58">
        <v>0</v>
      </c>
      <c r="K482" s="58">
        <v>0</v>
      </c>
      <c r="L482" s="58">
        <v>0</v>
      </c>
      <c r="M482" s="58">
        <v>0</v>
      </c>
      <c r="N482" s="58">
        <v>300</v>
      </c>
      <c r="O482" s="58">
        <v>0</v>
      </c>
      <c r="P482" s="58">
        <v>0</v>
      </c>
      <c r="Q482" s="58" t="str">
        <f>IFERROR(INDEX(怪物属性参数!AD:AD,MATCH(芦花古楼怪物!E482,怪物属性参数!Q:Q,0)),"1303015")</f>
        <v>1301015#1302015</v>
      </c>
      <c r="R482" s="15"/>
      <c r="S482" s="58">
        <f t="shared" si="29"/>
        <v>20480</v>
      </c>
      <c r="T482" s="58">
        <f>IFERROR(INDEX(怪物属性参数!AA:AA,MATCH(芦花古楼怪物!E482,怪物属性参数!Q:Q,0)),"")</f>
        <v>0</v>
      </c>
      <c r="U482" s="58">
        <f>IFERROR(INDEX(怪物属性参数!AB:AB,MATCH(芦花古楼怪物!E482,怪物属性参数!Q:Q,0)),"999")</f>
        <v>999</v>
      </c>
      <c r="V482" s="58">
        <f>IFERROR(INDEX(怪物属性参数!AC:AC,MATCH(芦花古楼怪物!E482,怪物属性参数!Q:Q,0)),"")</f>
        <v>0</v>
      </c>
      <c r="W482" s="58" t="str">
        <f t="shared" si="32"/>
        <v>阎巧巧</v>
      </c>
    </row>
    <row r="483" spans="1:23" ht="16.5" x14ac:dyDescent="0.2">
      <c r="A483" s="58">
        <f t="shared" si="31"/>
        <v>20480</v>
      </c>
      <c r="B483" s="58">
        <v>3</v>
      </c>
      <c r="C483" s="58">
        <f t="shared" si="28"/>
        <v>20</v>
      </c>
      <c r="D483" s="58" t="s">
        <v>38</v>
      </c>
      <c r="E483" s="58" t="str">
        <f>HLOOKUP(D483,芦花古楼!$G:$L,MATCH(B483&amp;C483,芦花古楼!$A:$A,0),FALSE)</f>
        <v>烈风螳螂</v>
      </c>
      <c r="F483" s="58">
        <f>INDEX(芦花古楼!D:D,MATCH(芦花古楼怪物!B483&amp;芦花古楼怪物!C483,芦花古楼!A:A,0))</f>
        <v>60</v>
      </c>
      <c r="G483" s="58">
        <f>INDEX(怪物基础属性模板!B:B,MATCH(芦花古楼怪物!$F483,怪物基础属性模板!$A:$A,0))*IFERROR(INDEX(怪物属性参数!R:R,MATCH(芦花古楼怪物!E483,怪物属性参数!Q:Q,0)),1)</f>
        <v>1571</v>
      </c>
      <c r="H483" s="58">
        <f>INDEX(怪物基础属性模板!C:C,MATCH(芦花古楼怪物!$F483,怪物基础属性模板!$A:$A,0))*IFERROR(INDEX(怪物属性参数!R:R,MATCH(芦花古楼怪物!E483,怪物属性参数!R:R,0)),1)</f>
        <v>723</v>
      </c>
      <c r="I483" s="58">
        <f>INDEX(怪物基础属性模板!D:D,MATCH(芦花古楼怪物!$F483,怪物基础属性模板!$A:$A,0))*IFERROR(INDEX(怪物属性参数!R:R,MATCH(芦花古楼怪物!E483,怪物属性参数!S:S,0)),1)</f>
        <v>8455</v>
      </c>
      <c r="J483" s="58">
        <v>0</v>
      </c>
      <c r="K483" s="58">
        <v>0</v>
      </c>
      <c r="L483" s="58">
        <v>0</v>
      </c>
      <c r="M483" s="58">
        <v>0</v>
      </c>
      <c r="N483" s="58">
        <v>300</v>
      </c>
      <c r="O483" s="58">
        <v>0</v>
      </c>
      <c r="P483" s="58">
        <v>0</v>
      </c>
      <c r="Q483" s="58">
        <f>IFERROR(INDEX(怪物属性参数!AD:AD,MATCH(芦花古楼怪物!E483,怪物属性参数!Q:Q,0)),"1303015")</f>
        <v>1303021</v>
      </c>
      <c r="R483" s="15"/>
      <c r="S483" s="58" t="str">
        <f t="shared" si="29"/>
        <v>0</v>
      </c>
      <c r="T483" s="58">
        <f>IFERROR(INDEX(怪物属性参数!AA:AA,MATCH(芦花古楼怪物!E483,怪物属性参数!Q:Q,0)),"")</f>
        <v>6</v>
      </c>
      <c r="U483" s="58">
        <f>IFERROR(INDEX(怪物属性参数!AB:AB,MATCH(芦花古楼怪物!E483,怪物属性参数!Q:Q,0)),"999")</f>
        <v>999</v>
      </c>
      <c r="V483" s="58">
        <f>IFERROR(INDEX(怪物属性参数!AC:AC,MATCH(芦花古楼怪物!E483,怪物属性参数!Q:Q,0)),"")</f>
        <v>2</v>
      </c>
      <c r="W483" s="58" t="str">
        <f t="shared" si="32"/>
        <v>烈风螳螂</v>
      </c>
    </row>
    <row r="484" spans="1:23" ht="16.5" x14ac:dyDescent="0.2">
      <c r="A484" s="58">
        <f t="shared" si="31"/>
        <v>20481</v>
      </c>
      <c r="B484" s="58">
        <v>3</v>
      </c>
      <c r="C484" s="58">
        <f t="shared" si="28"/>
        <v>21</v>
      </c>
      <c r="D484" s="58" t="s">
        <v>39</v>
      </c>
      <c r="E484" s="58" t="str">
        <f>HLOOKUP(D484,芦花古楼!$G:$L,MATCH(B484&amp;C484,芦花古楼!$A:$A,0),FALSE)</f>
        <v>小蜘蛛</v>
      </c>
      <c r="F484" s="58">
        <f>INDEX(芦花古楼!D:D,MATCH(芦花古楼怪物!B484&amp;芦花古楼怪物!C484,芦花古楼!A:A,0))</f>
        <v>63</v>
      </c>
      <c r="G484" s="58">
        <f>INDEX(怪物基础属性模板!B:B,MATCH(芦花古楼怪物!$F484,怪物基础属性模板!$A:$A,0))*IFERROR(INDEX(怪物属性参数!R:R,MATCH(芦花古楼怪物!E484,怪物属性参数!Q:Q,0)),1)</f>
        <v>1673</v>
      </c>
      <c r="H484" s="58">
        <f>INDEX(怪物基础属性模板!C:C,MATCH(芦花古楼怪物!$F484,怪物基础属性模板!$A:$A,0))*IFERROR(INDEX(怪物属性参数!R:R,MATCH(芦花古楼怪物!E484,怪物属性参数!R:R,0)),1)</f>
        <v>774</v>
      </c>
      <c r="I484" s="58">
        <f>INDEX(怪物基础属性模板!D:D,MATCH(芦花古楼怪物!$F484,怪物基础属性模板!$A:$A,0))*IFERROR(INDEX(怪物属性参数!R:R,MATCH(芦花古楼怪物!E484,怪物属性参数!S:S,0)),1)</f>
        <v>8965</v>
      </c>
      <c r="J484" s="58">
        <v>0</v>
      </c>
      <c r="K484" s="58">
        <v>0</v>
      </c>
      <c r="L484" s="58">
        <v>0</v>
      </c>
      <c r="M484" s="58">
        <v>0</v>
      </c>
      <c r="N484" s="58">
        <v>300</v>
      </c>
      <c r="O484" s="58">
        <v>0</v>
      </c>
      <c r="P484" s="58">
        <v>0</v>
      </c>
      <c r="Q484" s="58">
        <f>IFERROR(INDEX(怪物属性参数!AD:AD,MATCH(芦花古楼怪物!E484,怪物属性参数!Q:Q,0)),"1303015")</f>
        <v>1801010</v>
      </c>
      <c r="R484" s="15"/>
      <c r="S484" s="58" t="str">
        <f t="shared" si="29"/>
        <v>0</v>
      </c>
      <c r="T484" s="58">
        <f>IFERROR(INDEX(怪物属性参数!AA:AA,MATCH(芦花古楼怪物!E484,怪物属性参数!Q:Q,0)),"")</f>
        <v>1</v>
      </c>
      <c r="U484" s="58">
        <f>IFERROR(INDEX(怪物属性参数!AB:AB,MATCH(芦花古楼怪物!E484,怪物属性参数!Q:Q,0)),"999")</f>
        <v>999</v>
      </c>
      <c r="V484" s="58">
        <f>IFERROR(INDEX(怪物属性参数!AC:AC,MATCH(芦花古楼怪物!E484,怪物属性参数!Q:Q,0)),"")</f>
        <v>2</v>
      </c>
      <c r="W484" s="58" t="str">
        <f t="shared" si="32"/>
        <v>小蜘蛛</v>
      </c>
    </row>
    <row r="485" spans="1:23" ht="16.5" x14ac:dyDescent="0.2">
      <c r="A485" s="58">
        <f t="shared" si="31"/>
        <v>20482</v>
      </c>
      <c r="B485" s="58">
        <v>3</v>
      </c>
      <c r="C485" s="58">
        <f t="shared" si="28"/>
        <v>21</v>
      </c>
      <c r="D485" s="58" t="s">
        <v>36</v>
      </c>
      <c r="E485" s="58" t="str">
        <f>HLOOKUP(D485,芦花古楼!$G:$L,MATCH(B485&amp;C485,芦花古楼!$A:$A,0),FALSE)</f>
        <v/>
      </c>
      <c r="F485" s="58">
        <f>INDEX(芦花古楼!D:D,MATCH(芦花古楼怪物!B485&amp;芦花古楼怪物!C485,芦花古楼!A:A,0))</f>
        <v>63</v>
      </c>
      <c r="G485" s="58">
        <f>INDEX(怪物基础属性模板!B:B,MATCH(芦花古楼怪物!$F485,怪物基础属性模板!$A:$A,0))*IFERROR(INDEX(怪物属性参数!R:R,MATCH(芦花古楼怪物!E485,怪物属性参数!Q:Q,0)),1)</f>
        <v>1673</v>
      </c>
      <c r="H485" s="58">
        <f>INDEX(怪物基础属性模板!C:C,MATCH(芦花古楼怪物!$F485,怪物基础属性模板!$A:$A,0))*IFERROR(INDEX(怪物属性参数!R:R,MATCH(芦花古楼怪物!E485,怪物属性参数!R:R,0)),1)</f>
        <v>774</v>
      </c>
      <c r="I485" s="58">
        <f>INDEX(怪物基础属性模板!D:D,MATCH(芦花古楼怪物!$F485,怪物基础属性模板!$A:$A,0))*IFERROR(INDEX(怪物属性参数!R:R,MATCH(芦花古楼怪物!E485,怪物属性参数!S:S,0)),1)</f>
        <v>8965</v>
      </c>
      <c r="J485" s="58">
        <v>0</v>
      </c>
      <c r="K485" s="58">
        <v>0</v>
      </c>
      <c r="L485" s="58">
        <v>0</v>
      </c>
      <c r="M485" s="58">
        <v>0</v>
      </c>
      <c r="N485" s="58">
        <v>300</v>
      </c>
      <c r="O485" s="58">
        <v>0</v>
      </c>
      <c r="P485" s="58">
        <v>0</v>
      </c>
      <c r="Q485" s="58" t="str">
        <f>IFERROR(INDEX(怪物属性参数!AD:AD,MATCH(芦花古楼怪物!E485,怪物属性参数!Q:Q,0)),"1303015")</f>
        <v>1303015</v>
      </c>
      <c r="R485" s="15"/>
      <c r="S485" s="58" t="str">
        <f t="shared" si="29"/>
        <v>0</v>
      </c>
      <c r="T485" s="58" t="str">
        <f>IFERROR(INDEX(怪物属性参数!AA:AA,MATCH(芦花古楼怪物!E485,怪物属性参数!Q:Q,0)),"")</f>
        <v/>
      </c>
      <c r="U485" s="58" t="str">
        <f>IFERROR(INDEX(怪物属性参数!AB:AB,MATCH(芦花古楼怪物!E485,怪物属性参数!Q:Q,0)),"999")</f>
        <v>999</v>
      </c>
      <c r="V485" s="58" t="str">
        <f>IFERROR(INDEX(怪物属性参数!AC:AC,MATCH(芦花古楼怪物!E485,怪物属性参数!Q:Q,0)),"")</f>
        <v/>
      </c>
      <c r="W485" s="58" t="str">
        <f t="shared" si="32"/>
        <v>于禁</v>
      </c>
    </row>
    <row r="486" spans="1:23" ht="16.5" x14ac:dyDescent="0.2">
      <c r="A486" s="58">
        <f t="shared" si="31"/>
        <v>20483</v>
      </c>
      <c r="B486" s="58">
        <v>3</v>
      </c>
      <c r="C486" s="58">
        <f t="shared" si="28"/>
        <v>21</v>
      </c>
      <c r="D486" s="58" t="s">
        <v>40</v>
      </c>
      <c r="E486" s="58" t="str">
        <f>HLOOKUP(D486,芦花古楼!$G:$L,MATCH(B486&amp;C486,芦花古楼!$A:$A,0),FALSE)</f>
        <v>山蜘蛛</v>
      </c>
      <c r="F486" s="58">
        <f>INDEX(芦花古楼!D:D,MATCH(芦花古楼怪物!B486&amp;芦花古楼怪物!C486,芦花古楼!A:A,0))</f>
        <v>63</v>
      </c>
      <c r="G486" s="58">
        <f>INDEX(怪物基础属性模板!B:B,MATCH(芦花古楼怪物!$F486,怪物基础属性模板!$A:$A,0))*IFERROR(INDEX(怪物属性参数!R:R,MATCH(芦花古楼怪物!E486,怪物属性参数!Q:Q,0)),1)</f>
        <v>1673</v>
      </c>
      <c r="H486" s="58">
        <f>INDEX(怪物基础属性模板!C:C,MATCH(芦花古楼怪物!$F486,怪物基础属性模板!$A:$A,0))*IFERROR(INDEX(怪物属性参数!R:R,MATCH(芦花古楼怪物!E486,怪物属性参数!R:R,0)),1)</f>
        <v>774</v>
      </c>
      <c r="I486" s="58">
        <f>INDEX(怪物基础属性模板!D:D,MATCH(芦花古楼怪物!$F486,怪物基础属性模板!$A:$A,0))*IFERROR(INDEX(怪物属性参数!R:R,MATCH(芦花古楼怪物!E486,怪物属性参数!S:S,0)),1)</f>
        <v>8965</v>
      </c>
      <c r="J486" s="58">
        <v>0</v>
      </c>
      <c r="K486" s="58">
        <v>0</v>
      </c>
      <c r="L486" s="58">
        <v>0</v>
      </c>
      <c r="M486" s="58">
        <v>0</v>
      </c>
      <c r="N486" s="58">
        <v>300</v>
      </c>
      <c r="O486" s="58">
        <v>0</v>
      </c>
      <c r="P486" s="58">
        <v>0</v>
      </c>
      <c r="Q486" s="58" t="str">
        <f>IFERROR(INDEX(怪物属性参数!AD:AD,MATCH(芦花古楼怪物!E486,怪物属性参数!Q:Q,0)),"1303015")</f>
        <v>1801012#1802012</v>
      </c>
      <c r="R486" s="15"/>
      <c r="S486" s="58" t="str">
        <f t="shared" si="29"/>
        <v>0</v>
      </c>
      <c r="T486" s="58">
        <f>IFERROR(INDEX(怪物属性参数!AA:AA,MATCH(芦花古楼怪物!E486,怪物属性参数!Q:Q,0)),"")</f>
        <v>1</v>
      </c>
      <c r="U486" s="58">
        <f>IFERROR(INDEX(怪物属性参数!AB:AB,MATCH(芦花古楼怪物!E486,怪物属性参数!Q:Q,0)),"999")</f>
        <v>999</v>
      </c>
      <c r="V486" s="58">
        <f>IFERROR(INDEX(怪物属性参数!AC:AC,MATCH(芦花古楼怪物!E486,怪物属性参数!Q:Q,0)),"")</f>
        <v>2</v>
      </c>
      <c r="W486" s="58" t="str">
        <f t="shared" si="32"/>
        <v>山蜘蛛</v>
      </c>
    </row>
    <row r="487" spans="1:23" ht="16.5" x14ac:dyDescent="0.2">
      <c r="A487" s="58">
        <f t="shared" si="31"/>
        <v>20484</v>
      </c>
      <c r="B487" s="58">
        <v>3</v>
      </c>
      <c r="C487" s="58">
        <f t="shared" si="28"/>
        <v>21</v>
      </c>
      <c r="D487" s="58" t="s">
        <v>37</v>
      </c>
      <c r="E487" s="58" t="str">
        <f>HLOOKUP(D487,芦花古楼!$G:$L,MATCH(B487&amp;C487,芦花古楼!$A:$A,0),FALSE)</f>
        <v/>
      </c>
      <c r="F487" s="58">
        <f>INDEX(芦花古楼!D:D,MATCH(芦花古楼怪物!B487&amp;芦花古楼怪物!C487,芦花古楼!A:A,0))</f>
        <v>63</v>
      </c>
      <c r="G487" s="58">
        <f>INDEX(怪物基础属性模板!B:B,MATCH(芦花古楼怪物!$F487,怪物基础属性模板!$A:$A,0))*IFERROR(INDEX(怪物属性参数!R:R,MATCH(芦花古楼怪物!E487,怪物属性参数!Q:Q,0)),1)</f>
        <v>1673</v>
      </c>
      <c r="H487" s="58">
        <f>INDEX(怪物基础属性模板!C:C,MATCH(芦花古楼怪物!$F487,怪物基础属性模板!$A:$A,0))*IFERROR(INDEX(怪物属性参数!R:R,MATCH(芦花古楼怪物!E487,怪物属性参数!R:R,0)),1)</f>
        <v>774</v>
      </c>
      <c r="I487" s="58">
        <f>INDEX(怪物基础属性模板!D:D,MATCH(芦花古楼怪物!$F487,怪物基础属性模板!$A:$A,0))*IFERROR(INDEX(怪物属性参数!R:R,MATCH(芦花古楼怪物!E487,怪物属性参数!S:S,0)),1)</f>
        <v>8965</v>
      </c>
      <c r="J487" s="58">
        <v>0</v>
      </c>
      <c r="K487" s="58">
        <v>0</v>
      </c>
      <c r="L487" s="58">
        <v>0</v>
      </c>
      <c r="M487" s="58">
        <v>0</v>
      </c>
      <c r="N487" s="58">
        <v>300</v>
      </c>
      <c r="O487" s="58">
        <v>0</v>
      </c>
      <c r="P487" s="58">
        <v>0</v>
      </c>
      <c r="Q487" s="58" t="str">
        <f>IFERROR(INDEX(怪物属性参数!AD:AD,MATCH(芦花古楼怪物!E487,怪物属性参数!Q:Q,0)),"1303015")</f>
        <v>1303015</v>
      </c>
      <c r="R487" s="15"/>
      <c r="S487" s="58" t="str">
        <f t="shared" si="29"/>
        <v>0</v>
      </c>
      <c r="T487" s="58" t="str">
        <f>IFERROR(INDEX(怪物属性参数!AA:AA,MATCH(芦花古楼怪物!E487,怪物属性参数!Q:Q,0)),"")</f>
        <v/>
      </c>
      <c r="U487" s="58" t="str">
        <f>IFERROR(INDEX(怪物属性参数!AB:AB,MATCH(芦花古楼怪物!E487,怪物属性参数!Q:Q,0)),"999")</f>
        <v>999</v>
      </c>
      <c r="V487" s="58" t="str">
        <f>IFERROR(INDEX(怪物属性参数!AC:AC,MATCH(芦花古楼怪物!E487,怪物属性参数!Q:Q,0)),"")</f>
        <v/>
      </c>
      <c r="W487" s="58" t="str">
        <f t="shared" si="32"/>
        <v>于禁</v>
      </c>
    </row>
    <row r="488" spans="1:23" ht="16.5" x14ac:dyDescent="0.2">
      <c r="A488" s="58">
        <f t="shared" si="31"/>
        <v>20485</v>
      </c>
      <c r="B488" s="58">
        <v>3</v>
      </c>
      <c r="C488" s="58">
        <f t="shared" si="28"/>
        <v>21</v>
      </c>
      <c r="D488" s="58" t="s">
        <v>41</v>
      </c>
      <c r="E488" s="58" t="str">
        <f>HLOOKUP(D488,芦花古楼!$G:$L,MATCH(B488&amp;C488,芦花古楼!$A:$A,0),FALSE)</f>
        <v>小蜘蛛</v>
      </c>
      <c r="F488" s="58">
        <f>INDEX(芦花古楼!D:D,MATCH(芦花古楼怪物!B488&amp;芦花古楼怪物!C488,芦花古楼!A:A,0))</f>
        <v>63</v>
      </c>
      <c r="G488" s="58">
        <f>INDEX(怪物基础属性模板!B:B,MATCH(芦花古楼怪物!$F488,怪物基础属性模板!$A:$A,0))*IFERROR(INDEX(怪物属性参数!R:R,MATCH(芦花古楼怪物!E488,怪物属性参数!Q:Q,0)),1)</f>
        <v>1673</v>
      </c>
      <c r="H488" s="58">
        <f>INDEX(怪物基础属性模板!C:C,MATCH(芦花古楼怪物!$F488,怪物基础属性模板!$A:$A,0))*IFERROR(INDEX(怪物属性参数!R:R,MATCH(芦花古楼怪物!E488,怪物属性参数!R:R,0)),1)</f>
        <v>774</v>
      </c>
      <c r="I488" s="58">
        <f>INDEX(怪物基础属性模板!D:D,MATCH(芦花古楼怪物!$F488,怪物基础属性模板!$A:$A,0))*IFERROR(INDEX(怪物属性参数!R:R,MATCH(芦花古楼怪物!E488,怪物属性参数!S:S,0)),1)</f>
        <v>8965</v>
      </c>
      <c r="J488" s="58">
        <v>0</v>
      </c>
      <c r="K488" s="58">
        <v>0</v>
      </c>
      <c r="L488" s="58">
        <v>0</v>
      </c>
      <c r="M488" s="58">
        <v>0</v>
      </c>
      <c r="N488" s="58">
        <v>300</v>
      </c>
      <c r="O488" s="58">
        <v>0</v>
      </c>
      <c r="P488" s="58">
        <v>0</v>
      </c>
      <c r="Q488" s="58">
        <f>IFERROR(INDEX(怪物属性参数!AD:AD,MATCH(芦花古楼怪物!E488,怪物属性参数!Q:Q,0)),"1303015")</f>
        <v>1801010</v>
      </c>
      <c r="R488" s="15"/>
      <c r="S488" s="58" t="str">
        <f t="shared" si="29"/>
        <v>0</v>
      </c>
      <c r="T488" s="58">
        <f>IFERROR(INDEX(怪物属性参数!AA:AA,MATCH(芦花古楼怪物!E488,怪物属性参数!Q:Q,0)),"")</f>
        <v>1</v>
      </c>
      <c r="U488" s="58">
        <f>IFERROR(INDEX(怪物属性参数!AB:AB,MATCH(芦花古楼怪物!E488,怪物属性参数!Q:Q,0)),"999")</f>
        <v>999</v>
      </c>
      <c r="V488" s="58">
        <f>IFERROR(INDEX(怪物属性参数!AC:AC,MATCH(芦花古楼怪物!E488,怪物属性参数!Q:Q,0)),"")</f>
        <v>2</v>
      </c>
      <c r="W488" s="58" t="str">
        <f t="shared" si="32"/>
        <v>小蜘蛛</v>
      </c>
    </row>
    <row r="489" spans="1:23" ht="16.5" x14ac:dyDescent="0.2">
      <c r="A489" s="58">
        <f t="shared" si="31"/>
        <v>20486</v>
      </c>
      <c r="B489" s="58">
        <v>3</v>
      </c>
      <c r="C489" s="58">
        <f t="shared" si="28"/>
        <v>21</v>
      </c>
      <c r="D489" s="58" t="s">
        <v>38</v>
      </c>
      <c r="E489" s="58" t="str">
        <f>HLOOKUP(D489,芦花古楼!$G:$L,MATCH(B489&amp;C489,芦花古楼!$A:$A,0),FALSE)</f>
        <v/>
      </c>
      <c r="F489" s="58">
        <f>INDEX(芦花古楼!D:D,MATCH(芦花古楼怪物!B489&amp;芦花古楼怪物!C489,芦花古楼!A:A,0))</f>
        <v>63</v>
      </c>
      <c r="G489" s="58">
        <f>INDEX(怪物基础属性模板!B:B,MATCH(芦花古楼怪物!$F489,怪物基础属性模板!$A:$A,0))*IFERROR(INDEX(怪物属性参数!R:R,MATCH(芦花古楼怪物!E489,怪物属性参数!Q:Q,0)),1)</f>
        <v>1673</v>
      </c>
      <c r="H489" s="58">
        <f>INDEX(怪物基础属性模板!C:C,MATCH(芦花古楼怪物!$F489,怪物基础属性模板!$A:$A,0))*IFERROR(INDEX(怪物属性参数!R:R,MATCH(芦花古楼怪物!E489,怪物属性参数!R:R,0)),1)</f>
        <v>774</v>
      </c>
      <c r="I489" s="58">
        <f>INDEX(怪物基础属性模板!D:D,MATCH(芦花古楼怪物!$F489,怪物基础属性模板!$A:$A,0))*IFERROR(INDEX(怪物属性参数!R:R,MATCH(芦花古楼怪物!E489,怪物属性参数!S:S,0)),1)</f>
        <v>8965</v>
      </c>
      <c r="J489" s="58">
        <v>0</v>
      </c>
      <c r="K489" s="58">
        <v>0</v>
      </c>
      <c r="L489" s="58">
        <v>0</v>
      </c>
      <c r="M489" s="58">
        <v>0</v>
      </c>
      <c r="N489" s="58">
        <v>300</v>
      </c>
      <c r="O489" s="58">
        <v>0</v>
      </c>
      <c r="P489" s="58">
        <v>0</v>
      </c>
      <c r="Q489" s="58" t="str">
        <f>IFERROR(INDEX(怪物属性参数!AD:AD,MATCH(芦花古楼怪物!E489,怪物属性参数!Q:Q,0)),"1303015")</f>
        <v>1303015</v>
      </c>
      <c r="R489" s="15"/>
      <c r="S489" s="58" t="str">
        <f t="shared" si="29"/>
        <v>0</v>
      </c>
      <c r="T489" s="58" t="str">
        <f>IFERROR(INDEX(怪物属性参数!AA:AA,MATCH(芦花古楼怪物!E489,怪物属性参数!Q:Q,0)),"")</f>
        <v/>
      </c>
      <c r="U489" s="58" t="str">
        <f>IFERROR(INDEX(怪物属性参数!AB:AB,MATCH(芦花古楼怪物!E489,怪物属性参数!Q:Q,0)),"999")</f>
        <v>999</v>
      </c>
      <c r="V489" s="58" t="str">
        <f>IFERROR(INDEX(怪物属性参数!AC:AC,MATCH(芦花古楼怪物!E489,怪物属性参数!Q:Q,0)),"")</f>
        <v/>
      </c>
      <c r="W489" s="58" t="str">
        <f t="shared" si="32"/>
        <v>于禁</v>
      </c>
    </row>
    <row r="490" spans="1:23" ht="16.5" x14ac:dyDescent="0.2">
      <c r="A490" s="58">
        <f t="shared" si="31"/>
        <v>20487</v>
      </c>
      <c r="B490" s="58">
        <v>3</v>
      </c>
      <c r="C490" s="58">
        <f t="shared" si="28"/>
        <v>22</v>
      </c>
      <c r="D490" s="58" t="s">
        <v>39</v>
      </c>
      <c r="E490" s="58" t="str">
        <f>HLOOKUP(D490,芦花古楼!$G:$L,MATCH(B490&amp;C490,芦花古楼!$A:$A,0),FALSE)</f>
        <v>战斗夏玲</v>
      </c>
      <c r="F490" s="58">
        <f>INDEX(芦花古楼!D:D,MATCH(芦花古楼怪物!B490&amp;芦花古楼怪物!C490,芦花古楼!A:A,0))</f>
        <v>66</v>
      </c>
      <c r="G490" s="58">
        <f>INDEX(怪物基础属性模板!B:B,MATCH(芦花古楼怪物!$F490,怪物基础属性模板!$A:$A,0))*IFERROR(INDEX(怪物属性参数!R:R,MATCH(芦花古楼怪物!E490,怪物属性参数!Q:Q,0)),1)</f>
        <v>1964</v>
      </c>
      <c r="H490" s="58">
        <f>INDEX(怪物基础属性模板!C:C,MATCH(芦花古楼怪物!$F490,怪物基础属性模板!$A:$A,0))*IFERROR(INDEX(怪物属性参数!R:R,MATCH(芦花古楼怪物!E490,怪物属性参数!R:R,0)),1)</f>
        <v>909</v>
      </c>
      <c r="I490" s="58">
        <f>INDEX(怪物基础属性模板!D:D,MATCH(芦花古楼怪物!$F490,怪物基础属性模板!$A:$A,0))*IFERROR(INDEX(怪物属性参数!R:R,MATCH(芦花古楼怪物!E490,怪物属性参数!S:S,0)),1)</f>
        <v>10520</v>
      </c>
      <c r="J490" s="58">
        <v>0</v>
      </c>
      <c r="K490" s="58">
        <v>0</v>
      </c>
      <c r="L490" s="58">
        <v>0</v>
      </c>
      <c r="M490" s="58">
        <v>0</v>
      </c>
      <c r="N490" s="58">
        <v>300</v>
      </c>
      <c r="O490" s="58">
        <v>0</v>
      </c>
      <c r="P490" s="58">
        <v>0</v>
      </c>
      <c r="Q490" s="58" t="str">
        <f>IFERROR(INDEX(怪物属性参数!AD:AD,MATCH(芦花古楼怪物!E490,怪物属性参数!Q:Q,0)),"1303015")</f>
        <v>1301003#1302003</v>
      </c>
      <c r="R490" s="15"/>
      <c r="S490" s="58">
        <f t="shared" si="29"/>
        <v>20488</v>
      </c>
      <c r="T490" s="58">
        <f>IFERROR(INDEX(怪物属性参数!AA:AA,MATCH(芦花古楼怪物!E490,怪物属性参数!Q:Q,0)),"")</f>
        <v>0</v>
      </c>
      <c r="U490" s="58">
        <f>IFERROR(INDEX(怪物属性参数!AB:AB,MATCH(芦花古楼怪物!E490,怪物属性参数!Q:Q,0)),"999")</f>
        <v>999</v>
      </c>
      <c r="V490" s="58">
        <f>IFERROR(INDEX(怪物属性参数!AC:AC,MATCH(芦花古楼怪物!E490,怪物属性参数!Q:Q,0)),"")</f>
        <v>0</v>
      </c>
      <c r="W490" s="58" t="str">
        <f t="shared" si="32"/>
        <v>战斗夏玲</v>
      </c>
    </row>
    <row r="491" spans="1:23" ht="16.5" x14ac:dyDescent="0.2">
      <c r="A491" s="58">
        <f t="shared" si="31"/>
        <v>20488</v>
      </c>
      <c r="B491" s="58">
        <v>3</v>
      </c>
      <c r="C491" s="58">
        <f t="shared" si="28"/>
        <v>22</v>
      </c>
      <c r="D491" s="58" t="s">
        <v>36</v>
      </c>
      <c r="E491" s="58" t="str">
        <f>HLOOKUP(D491,芦花古楼!$G:$L,MATCH(B491&amp;C491,芦花古楼!$A:$A,0),FALSE)</f>
        <v>李轩辕</v>
      </c>
      <c r="F491" s="58">
        <f>INDEX(芦花古楼!D:D,MATCH(芦花古楼怪物!B491&amp;芦花古楼怪物!C491,芦花古楼!A:A,0))</f>
        <v>66</v>
      </c>
      <c r="G491" s="58">
        <f>INDEX(怪物基础属性模板!B:B,MATCH(芦花古楼怪物!$F491,怪物基础属性模板!$A:$A,0))*IFERROR(INDEX(怪物属性参数!R:R,MATCH(芦花古楼怪物!E491,怪物属性参数!Q:Q,0)),1)</f>
        <v>1964</v>
      </c>
      <c r="H491" s="58">
        <f>INDEX(怪物基础属性模板!C:C,MATCH(芦花古楼怪物!$F491,怪物基础属性模板!$A:$A,0))*IFERROR(INDEX(怪物属性参数!R:R,MATCH(芦花古楼怪物!E491,怪物属性参数!R:R,0)),1)</f>
        <v>909</v>
      </c>
      <c r="I491" s="58">
        <f>INDEX(怪物基础属性模板!D:D,MATCH(芦花古楼怪物!$F491,怪物基础属性模板!$A:$A,0))*IFERROR(INDEX(怪物属性参数!R:R,MATCH(芦花古楼怪物!E491,怪物属性参数!S:S,0)),1)</f>
        <v>10520</v>
      </c>
      <c r="J491" s="58">
        <v>0</v>
      </c>
      <c r="K491" s="58">
        <v>0</v>
      </c>
      <c r="L491" s="58">
        <v>0</v>
      </c>
      <c r="M491" s="58">
        <v>0</v>
      </c>
      <c r="N491" s="58">
        <v>300</v>
      </c>
      <c r="O491" s="58">
        <v>0</v>
      </c>
      <c r="P491" s="58">
        <v>0</v>
      </c>
      <c r="Q491" s="58">
        <f>IFERROR(INDEX(怪物属性参数!AD:AD,MATCH(芦花古楼怪物!E491,怪物属性参数!Q:Q,0)),"1303015")</f>
        <v>1303005</v>
      </c>
      <c r="R491" s="15"/>
      <c r="S491" s="58" t="str">
        <f t="shared" si="29"/>
        <v>0</v>
      </c>
      <c r="T491" s="58">
        <f>IFERROR(INDEX(怪物属性参数!AA:AA,MATCH(芦花古楼怪物!E491,怪物属性参数!Q:Q,0)),"")</f>
        <v>2</v>
      </c>
      <c r="U491" s="58">
        <f>IFERROR(INDEX(怪物属性参数!AB:AB,MATCH(芦花古楼怪物!E491,怪物属性参数!Q:Q,0)),"999")</f>
        <v>999</v>
      </c>
      <c r="V491" s="58">
        <f>IFERROR(INDEX(怪物属性参数!AC:AC,MATCH(芦花古楼怪物!E491,怪物属性参数!Q:Q,0)),"")</f>
        <v>3</v>
      </c>
      <c r="W491" s="58" t="str">
        <f t="shared" si="32"/>
        <v>李轩辕</v>
      </c>
    </row>
    <row r="492" spans="1:23" ht="16.5" x14ac:dyDescent="0.2">
      <c r="A492" s="58">
        <f t="shared" si="31"/>
        <v>20489</v>
      </c>
      <c r="B492" s="58">
        <v>3</v>
      </c>
      <c r="C492" s="58">
        <f t="shared" si="28"/>
        <v>22</v>
      </c>
      <c r="D492" s="58" t="s">
        <v>40</v>
      </c>
      <c r="E492" s="58" t="str">
        <f>HLOOKUP(D492,芦花古楼!$G:$L,MATCH(B492&amp;C492,芦花古楼!$A:$A,0),FALSE)</f>
        <v>刘羽禅</v>
      </c>
      <c r="F492" s="58">
        <f>INDEX(芦花古楼!D:D,MATCH(芦花古楼怪物!B492&amp;芦花古楼怪物!C492,芦花古楼!A:A,0))</f>
        <v>66</v>
      </c>
      <c r="G492" s="58">
        <f>INDEX(怪物基础属性模板!B:B,MATCH(芦花古楼怪物!$F492,怪物基础属性模板!$A:$A,0))*IFERROR(INDEX(怪物属性参数!R:R,MATCH(芦花古楼怪物!E492,怪物属性参数!Q:Q,0)),1)</f>
        <v>1964</v>
      </c>
      <c r="H492" s="58">
        <f>INDEX(怪物基础属性模板!C:C,MATCH(芦花古楼怪物!$F492,怪物基础属性模板!$A:$A,0))*IFERROR(INDEX(怪物属性参数!R:R,MATCH(芦花古楼怪物!E492,怪物属性参数!R:R,0)),1)</f>
        <v>909</v>
      </c>
      <c r="I492" s="58">
        <f>INDEX(怪物基础属性模板!D:D,MATCH(芦花古楼怪物!$F492,怪物基础属性模板!$A:$A,0))*IFERROR(INDEX(怪物属性参数!R:R,MATCH(芦花古楼怪物!E492,怪物属性参数!S:S,0)),1)</f>
        <v>10520</v>
      </c>
      <c r="J492" s="58">
        <v>0</v>
      </c>
      <c r="K492" s="58">
        <v>0</v>
      </c>
      <c r="L492" s="58">
        <v>0</v>
      </c>
      <c r="M492" s="58">
        <v>0</v>
      </c>
      <c r="N492" s="58">
        <v>300</v>
      </c>
      <c r="O492" s="58">
        <v>0</v>
      </c>
      <c r="P492" s="58">
        <v>0</v>
      </c>
      <c r="Q492" s="58" t="str">
        <f>IFERROR(INDEX(怪物属性参数!AD:AD,MATCH(芦花古楼怪物!E492,怪物属性参数!Q:Q,0)),"1303015")</f>
        <v>1301005#1302005</v>
      </c>
      <c r="R492" s="15"/>
      <c r="S492" s="58">
        <f t="shared" si="29"/>
        <v>20490</v>
      </c>
      <c r="T492" s="58">
        <f>IFERROR(INDEX(怪物属性参数!AA:AA,MATCH(芦花古楼怪物!E492,怪物属性参数!Q:Q,0)),"")</f>
        <v>0</v>
      </c>
      <c r="U492" s="58">
        <f>IFERROR(INDEX(怪物属性参数!AB:AB,MATCH(芦花古楼怪物!E492,怪物属性参数!Q:Q,0)),"999")</f>
        <v>999</v>
      </c>
      <c r="V492" s="58">
        <f>IFERROR(INDEX(怪物属性参数!AC:AC,MATCH(芦花古楼怪物!E492,怪物属性参数!Q:Q,0)),"")</f>
        <v>0</v>
      </c>
      <c r="W492" s="58" t="str">
        <f t="shared" si="32"/>
        <v>刘羽禅</v>
      </c>
    </row>
    <row r="493" spans="1:23" ht="16.5" x14ac:dyDescent="0.2">
      <c r="A493" s="58">
        <f t="shared" si="31"/>
        <v>20490</v>
      </c>
      <c r="B493" s="58">
        <v>3</v>
      </c>
      <c r="C493" s="58">
        <f t="shared" si="28"/>
        <v>22</v>
      </c>
      <c r="D493" s="58" t="s">
        <v>37</v>
      </c>
      <c r="E493" s="58" t="str">
        <f>HLOOKUP(D493,芦花古楼!$G:$L,MATCH(B493&amp;C493,芦花古楼!$A:$A,0),FALSE)</f>
        <v>张飞</v>
      </c>
      <c r="F493" s="58">
        <f>INDEX(芦花古楼!D:D,MATCH(芦花古楼怪物!B493&amp;芦花古楼怪物!C493,芦花古楼!A:A,0))</f>
        <v>66</v>
      </c>
      <c r="G493" s="58">
        <f>INDEX(怪物基础属性模板!B:B,MATCH(芦花古楼怪物!$F493,怪物基础属性模板!$A:$A,0))*IFERROR(INDEX(怪物属性参数!R:R,MATCH(芦花古楼怪物!E493,怪物属性参数!Q:Q,0)),1)</f>
        <v>1964</v>
      </c>
      <c r="H493" s="58">
        <f>INDEX(怪物基础属性模板!C:C,MATCH(芦花古楼怪物!$F493,怪物基础属性模板!$A:$A,0))*IFERROR(INDEX(怪物属性参数!R:R,MATCH(芦花古楼怪物!E493,怪物属性参数!R:R,0)),1)</f>
        <v>909</v>
      </c>
      <c r="I493" s="58">
        <f>INDEX(怪物基础属性模板!D:D,MATCH(芦花古楼怪物!$F493,怪物基础属性模板!$A:$A,0))*IFERROR(INDEX(怪物属性参数!R:R,MATCH(芦花古楼怪物!E493,怪物属性参数!S:S,0)),1)</f>
        <v>10520</v>
      </c>
      <c r="J493" s="58">
        <v>0</v>
      </c>
      <c r="K493" s="58">
        <v>0</v>
      </c>
      <c r="L493" s="58">
        <v>0</v>
      </c>
      <c r="M493" s="58">
        <v>0</v>
      </c>
      <c r="N493" s="58">
        <v>300</v>
      </c>
      <c r="O493" s="58">
        <v>0</v>
      </c>
      <c r="P493" s="58">
        <v>0</v>
      </c>
      <c r="Q493" s="58">
        <f>IFERROR(INDEX(怪物属性参数!AD:AD,MATCH(芦花古楼怪物!E493,怪物属性参数!Q:Q,0)),"1303015")</f>
        <v>1303011</v>
      </c>
      <c r="R493" s="15"/>
      <c r="S493" s="58" t="str">
        <f t="shared" si="29"/>
        <v>0</v>
      </c>
      <c r="T493" s="58">
        <f>IFERROR(INDEX(怪物属性参数!AA:AA,MATCH(芦花古楼怪物!E493,怪物属性参数!Q:Q,0)),"")</f>
        <v>4</v>
      </c>
      <c r="U493" s="58">
        <f>IFERROR(INDEX(怪物属性参数!AB:AB,MATCH(芦花古楼怪物!E493,怪物属性参数!Q:Q,0)),"999")</f>
        <v>999</v>
      </c>
      <c r="V493" s="58">
        <f>IFERROR(INDEX(怪物属性参数!AC:AC,MATCH(芦花古楼怪物!E493,怪物属性参数!Q:Q,0)),"")</f>
        <v>2</v>
      </c>
      <c r="W493" s="58" t="str">
        <f t="shared" si="32"/>
        <v>张飞</v>
      </c>
    </row>
    <row r="494" spans="1:23" ht="16.5" x14ac:dyDescent="0.2">
      <c r="A494" s="58">
        <f t="shared" si="31"/>
        <v>20491</v>
      </c>
      <c r="B494" s="58">
        <v>3</v>
      </c>
      <c r="C494" s="58">
        <f t="shared" si="28"/>
        <v>22</v>
      </c>
      <c r="D494" s="58" t="s">
        <v>41</v>
      </c>
      <c r="E494" s="58" t="str">
        <f>HLOOKUP(D494,芦花古楼!$G:$L,MATCH(B494&amp;C494,芦花古楼!$A:$A,0),FALSE)</f>
        <v>战斗曹焱兵</v>
      </c>
      <c r="F494" s="58">
        <f>INDEX(芦花古楼!D:D,MATCH(芦花古楼怪物!B494&amp;芦花古楼怪物!C494,芦花古楼!A:A,0))</f>
        <v>66</v>
      </c>
      <c r="G494" s="58">
        <f>INDEX(怪物基础属性模板!B:B,MATCH(芦花古楼怪物!$F494,怪物基础属性模板!$A:$A,0))*IFERROR(INDEX(怪物属性参数!R:R,MATCH(芦花古楼怪物!E494,怪物属性参数!Q:Q,0)),1)</f>
        <v>1964</v>
      </c>
      <c r="H494" s="58">
        <f>INDEX(怪物基础属性模板!C:C,MATCH(芦花古楼怪物!$F494,怪物基础属性模板!$A:$A,0))*IFERROR(INDEX(怪物属性参数!R:R,MATCH(芦花古楼怪物!E494,怪物属性参数!R:R,0)),1)</f>
        <v>909</v>
      </c>
      <c r="I494" s="58">
        <f>INDEX(怪物基础属性模板!D:D,MATCH(芦花古楼怪物!$F494,怪物基础属性模板!$A:$A,0))*IFERROR(INDEX(怪物属性参数!R:R,MATCH(芦花古楼怪物!E494,怪物属性参数!S:S,0)),1)</f>
        <v>10520</v>
      </c>
      <c r="J494" s="58">
        <v>0</v>
      </c>
      <c r="K494" s="58">
        <v>0</v>
      </c>
      <c r="L494" s="58">
        <v>0</v>
      </c>
      <c r="M494" s="58">
        <v>0</v>
      </c>
      <c r="N494" s="58">
        <v>300</v>
      </c>
      <c r="O494" s="58">
        <v>0</v>
      </c>
      <c r="P494" s="58">
        <v>0</v>
      </c>
      <c r="Q494" s="58" t="str">
        <f>IFERROR(INDEX(怪物属性参数!AD:AD,MATCH(芦花古楼怪物!E494,怪物属性参数!Q:Q,0)),"1303015")</f>
        <v>1301007#1302007</v>
      </c>
      <c r="R494" s="15"/>
      <c r="S494" s="58">
        <f t="shared" si="29"/>
        <v>20492</v>
      </c>
      <c r="T494" s="58">
        <f>IFERROR(INDEX(怪物属性参数!AA:AA,MATCH(芦花古楼怪物!E494,怪物属性参数!Q:Q,0)),"")</f>
        <v>0</v>
      </c>
      <c r="U494" s="58">
        <f>IFERROR(INDEX(怪物属性参数!AB:AB,MATCH(芦花古楼怪物!E494,怪物属性参数!Q:Q,0)),"999")</f>
        <v>999</v>
      </c>
      <c r="V494" s="58">
        <f>IFERROR(INDEX(怪物属性参数!AC:AC,MATCH(芦花古楼怪物!E494,怪物属性参数!Q:Q,0)),"")</f>
        <v>0</v>
      </c>
      <c r="W494" s="58" t="str">
        <f t="shared" si="32"/>
        <v>战斗曹焱兵</v>
      </c>
    </row>
    <row r="495" spans="1:23" ht="16.5" x14ac:dyDescent="0.2">
      <c r="A495" s="58">
        <f t="shared" si="31"/>
        <v>20492</v>
      </c>
      <c r="B495" s="58">
        <v>3</v>
      </c>
      <c r="C495" s="58">
        <f t="shared" si="28"/>
        <v>22</v>
      </c>
      <c r="D495" s="58" t="s">
        <v>38</v>
      </c>
      <c r="E495" s="58" t="str">
        <f>HLOOKUP(D495,芦花古楼!$G:$L,MATCH(B495&amp;C495,芦花古楼!$A:$A,0),FALSE)</f>
        <v>夏侯惇</v>
      </c>
      <c r="F495" s="58">
        <f>INDEX(芦花古楼!D:D,MATCH(芦花古楼怪物!B495&amp;芦花古楼怪物!C495,芦花古楼!A:A,0))</f>
        <v>66</v>
      </c>
      <c r="G495" s="58">
        <f>INDEX(怪物基础属性模板!B:B,MATCH(芦花古楼怪物!$F495,怪物基础属性模板!$A:$A,0))*IFERROR(INDEX(怪物属性参数!R:R,MATCH(芦花古楼怪物!E495,怪物属性参数!Q:Q,0)),1)</f>
        <v>1964</v>
      </c>
      <c r="H495" s="58">
        <f>INDEX(怪物基础属性模板!C:C,MATCH(芦花古楼怪物!$F495,怪物基础属性模板!$A:$A,0))*IFERROR(INDEX(怪物属性参数!R:R,MATCH(芦花古楼怪物!E495,怪物属性参数!R:R,0)),1)</f>
        <v>909</v>
      </c>
      <c r="I495" s="58">
        <f>INDEX(怪物基础属性模板!D:D,MATCH(芦花古楼怪物!$F495,怪物基础属性模板!$A:$A,0))*IFERROR(INDEX(怪物属性参数!R:R,MATCH(芦花古楼怪物!E495,怪物属性参数!S:S,0)),1)</f>
        <v>10520</v>
      </c>
      <c r="J495" s="58">
        <v>0</v>
      </c>
      <c r="K495" s="58">
        <v>0</v>
      </c>
      <c r="L495" s="58">
        <v>0</v>
      </c>
      <c r="M495" s="58">
        <v>0</v>
      </c>
      <c r="N495" s="58">
        <v>300</v>
      </c>
      <c r="O495" s="58">
        <v>0</v>
      </c>
      <c r="P495" s="58">
        <v>0</v>
      </c>
      <c r="Q495" s="58">
        <f>IFERROR(INDEX(怪物属性参数!AD:AD,MATCH(芦花古楼怪物!E495,怪物属性参数!Q:Q,0)),"1303015")</f>
        <v>1303012</v>
      </c>
      <c r="R495" s="15"/>
      <c r="S495" s="58" t="str">
        <f t="shared" si="29"/>
        <v>0</v>
      </c>
      <c r="T495" s="58">
        <f>IFERROR(INDEX(怪物属性参数!AA:AA,MATCH(芦花古楼怪物!E495,怪物属性参数!Q:Q,0)),"")</f>
        <v>6</v>
      </c>
      <c r="U495" s="58">
        <f>IFERROR(INDEX(怪物属性参数!AB:AB,MATCH(芦花古楼怪物!E495,怪物属性参数!Q:Q,0)),"999")</f>
        <v>999</v>
      </c>
      <c r="V495" s="58">
        <f>IFERROR(INDEX(怪物属性参数!AC:AC,MATCH(芦花古楼怪物!E495,怪物属性参数!Q:Q,0)),"")</f>
        <v>1</v>
      </c>
      <c r="W495" s="58" t="str">
        <f t="shared" si="32"/>
        <v>夏侯惇</v>
      </c>
    </row>
    <row r="496" spans="1:23" ht="16.5" x14ac:dyDescent="0.2">
      <c r="A496" s="58">
        <f t="shared" si="31"/>
        <v>20493</v>
      </c>
      <c r="B496" s="58">
        <v>3</v>
      </c>
      <c r="C496" s="58">
        <f t="shared" si="28"/>
        <v>23</v>
      </c>
      <c r="D496" s="58" t="s">
        <v>39</v>
      </c>
      <c r="E496" s="58" t="str">
        <f>HLOOKUP(D496,芦花古楼!$G:$L,MATCH(B496&amp;C496,芦花古楼!$A:$A,0),FALSE)</f>
        <v>砍刀鬼兵</v>
      </c>
      <c r="F496" s="58">
        <f>INDEX(芦花古楼!D:D,MATCH(芦花古楼怪物!B496&amp;芦花古楼怪物!C496,芦花古楼!A:A,0))</f>
        <v>69</v>
      </c>
      <c r="G496" s="58">
        <f>INDEX(怪物基础属性模板!B:B,MATCH(芦花古楼怪物!$F496,怪物基础属性模板!$A:$A,0))*IFERROR(INDEX(怪物属性参数!R:R,MATCH(芦花古楼怪物!E496,怪物属性参数!Q:Q,0)),1)</f>
        <v>2066</v>
      </c>
      <c r="H496" s="58">
        <f>INDEX(怪物基础属性模板!C:C,MATCH(芦花古楼怪物!$F496,怪物基础属性模板!$A:$A,0))*IFERROR(INDEX(怪物属性参数!R:R,MATCH(芦花古楼怪物!E496,怪物属性参数!R:R,0)),1)</f>
        <v>960</v>
      </c>
      <c r="I496" s="58">
        <f>INDEX(怪物基础属性模板!D:D,MATCH(芦花古楼怪物!$F496,怪物基础属性模板!$A:$A,0))*IFERROR(INDEX(怪物属性参数!R:R,MATCH(芦花古楼怪物!E496,怪物属性参数!S:S,0)),1)</f>
        <v>11030</v>
      </c>
      <c r="J496" s="58">
        <v>0</v>
      </c>
      <c r="K496" s="58">
        <v>0</v>
      </c>
      <c r="L496" s="58">
        <v>0</v>
      </c>
      <c r="M496" s="58">
        <v>0</v>
      </c>
      <c r="N496" s="58">
        <v>300</v>
      </c>
      <c r="O496" s="58">
        <v>0</v>
      </c>
      <c r="P496" s="58">
        <v>0</v>
      </c>
      <c r="Q496" s="58">
        <f>IFERROR(INDEX(怪物属性参数!AD:AD,MATCH(芦花古楼怪物!E496,怪物属性参数!Q:Q,0)),"1303015")</f>
        <v>1801001</v>
      </c>
      <c r="R496" s="15"/>
      <c r="S496" s="58" t="str">
        <f t="shared" si="29"/>
        <v>0</v>
      </c>
      <c r="T496" s="58">
        <f>IFERROR(INDEX(怪物属性参数!AA:AA,MATCH(芦花古楼怪物!E496,怪物属性参数!Q:Q,0)),"")</f>
        <v>1</v>
      </c>
      <c r="U496" s="58">
        <f>IFERROR(INDEX(怪物属性参数!AB:AB,MATCH(芦花古楼怪物!E496,怪物属性参数!Q:Q,0)),"999")</f>
        <v>999</v>
      </c>
      <c r="V496" s="58">
        <f>IFERROR(INDEX(怪物属性参数!AC:AC,MATCH(芦花古楼怪物!E496,怪物属性参数!Q:Q,0)),"")</f>
        <v>1</v>
      </c>
      <c r="W496" s="58" t="str">
        <f t="shared" si="32"/>
        <v>砍刀鬼兵</v>
      </c>
    </row>
    <row r="497" spans="1:23" ht="16.5" x14ac:dyDescent="0.2">
      <c r="A497" s="58">
        <f t="shared" si="31"/>
        <v>20494</v>
      </c>
      <c r="B497" s="58">
        <v>3</v>
      </c>
      <c r="C497" s="58">
        <f t="shared" si="28"/>
        <v>23</v>
      </c>
      <c r="D497" s="58" t="s">
        <v>36</v>
      </c>
      <c r="E497" s="58" t="str">
        <f>HLOOKUP(D497,芦花古楼!$G:$L,MATCH(B497&amp;C497,芦花古楼!$A:$A,0),FALSE)</f>
        <v/>
      </c>
      <c r="F497" s="58">
        <f>INDEX(芦花古楼!D:D,MATCH(芦花古楼怪物!B497&amp;芦花古楼怪物!C497,芦花古楼!A:A,0))</f>
        <v>69</v>
      </c>
      <c r="G497" s="58">
        <f>INDEX(怪物基础属性模板!B:B,MATCH(芦花古楼怪物!$F497,怪物基础属性模板!$A:$A,0))*IFERROR(INDEX(怪物属性参数!R:R,MATCH(芦花古楼怪物!E497,怪物属性参数!Q:Q,0)),1)</f>
        <v>2066</v>
      </c>
      <c r="H497" s="58">
        <f>INDEX(怪物基础属性模板!C:C,MATCH(芦花古楼怪物!$F497,怪物基础属性模板!$A:$A,0))*IFERROR(INDEX(怪物属性参数!R:R,MATCH(芦花古楼怪物!E497,怪物属性参数!R:R,0)),1)</f>
        <v>960</v>
      </c>
      <c r="I497" s="58">
        <f>INDEX(怪物基础属性模板!D:D,MATCH(芦花古楼怪物!$F497,怪物基础属性模板!$A:$A,0))*IFERROR(INDEX(怪物属性参数!R:R,MATCH(芦花古楼怪物!E497,怪物属性参数!S:S,0)),1)</f>
        <v>11030</v>
      </c>
      <c r="J497" s="58">
        <v>0</v>
      </c>
      <c r="K497" s="58">
        <v>0</v>
      </c>
      <c r="L497" s="58">
        <v>0</v>
      </c>
      <c r="M497" s="58">
        <v>0</v>
      </c>
      <c r="N497" s="58">
        <v>300</v>
      </c>
      <c r="O497" s="58">
        <v>0</v>
      </c>
      <c r="P497" s="58">
        <v>0</v>
      </c>
      <c r="Q497" s="58" t="str">
        <f>IFERROR(INDEX(怪物属性参数!AD:AD,MATCH(芦花古楼怪物!E497,怪物属性参数!Q:Q,0)),"1303015")</f>
        <v>1303015</v>
      </c>
      <c r="R497" s="15"/>
      <c r="S497" s="58" t="str">
        <f t="shared" si="29"/>
        <v>0</v>
      </c>
      <c r="T497" s="58" t="str">
        <f>IFERROR(INDEX(怪物属性参数!AA:AA,MATCH(芦花古楼怪物!E497,怪物属性参数!Q:Q,0)),"")</f>
        <v/>
      </c>
      <c r="U497" s="58" t="str">
        <f>IFERROR(INDEX(怪物属性参数!AB:AB,MATCH(芦花古楼怪物!E497,怪物属性参数!Q:Q,0)),"999")</f>
        <v>999</v>
      </c>
      <c r="V497" s="58" t="str">
        <f>IFERROR(INDEX(怪物属性参数!AC:AC,MATCH(芦花古楼怪物!E497,怪物属性参数!Q:Q,0)),"")</f>
        <v/>
      </c>
      <c r="W497" s="58" t="str">
        <f t="shared" si="32"/>
        <v>于禁</v>
      </c>
    </row>
    <row r="498" spans="1:23" ht="16.5" x14ac:dyDescent="0.2">
      <c r="A498" s="58">
        <f t="shared" si="31"/>
        <v>20495</v>
      </c>
      <c r="B498" s="58">
        <v>3</v>
      </c>
      <c r="C498" s="58">
        <f t="shared" si="28"/>
        <v>23</v>
      </c>
      <c r="D498" s="58" t="s">
        <v>40</v>
      </c>
      <c r="E498" s="58" t="str">
        <f>HLOOKUP(D498,芦花古楼!$G:$L,MATCH(B498&amp;C498,芦花古楼!$A:$A,0),FALSE)</f>
        <v>链球鬼兵</v>
      </c>
      <c r="F498" s="58">
        <f>INDEX(芦花古楼!D:D,MATCH(芦花古楼怪物!B498&amp;芦花古楼怪物!C498,芦花古楼!A:A,0))</f>
        <v>69</v>
      </c>
      <c r="G498" s="58">
        <f>INDEX(怪物基础属性模板!B:B,MATCH(芦花古楼怪物!$F498,怪物基础属性模板!$A:$A,0))*IFERROR(INDEX(怪物属性参数!R:R,MATCH(芦花古楼怪物!E498,怪物属性参数!Q:Q,0)),1)</f>
        <v>2066</v>
      </c>
      <c r="H498" s="58">
        <f>INDEX(怪物基础属性模板!C:C,MATCH(芦花古楼怪物!$F498,怪物基础属性模板!$A:$A,0))*IFERROR(INDEX(怪物属性参数!R:R,MATCH(芦花古楼怪物!E498,怪物属性参数!R:R,0)),1)</f>
        <v>960</v>
      </c>
      <c r="I498" s="58">
        <f>INDEX(怪物基础属性模板!D:D,MATCH(芦花古楼怪物!$F498,怪物基础属性模板!$A:$A,0))*IFERROR(INDEX(怪物属性参数!R:R,MATCH(芦花古楼怪物!E498,怪物属性参数!S:S,0)),1)</f>
        <v>11030</v>
      </c>
      <c r="J498" s="58">
        <v>0</v>
      </c>
      <c r="K498" s="58">
        <v>0</v>
      </c>
      <c r="L498" s="58">
        <v>0</v>
      </c>
      <c r="M498" s="58">
        <v>0</v>
      </c>
      <c r="N498" s="58">
        <v>300</v>
      </c>
      <c r="O498" s="58">
        <v>0</v>
      </c>
      <c r="P498" s="58">
        <v>0</v>
      </c>
      <c r="Q498" s="58">
        <f>IFERROR(INDEX(怪物属性参数!AD:AD,MATCH(芦花古楼怪物!E498,怪物属性参数!Q:Q,0)),"1303015")</f>
        <v>1801003</v>
      </c>
      <c r="R498" s="15"/>
      <c r="S498" s="58" t="str">
        <f t="shared" si="29"/>
        <v>0</v>
      </c>
      <c r="T498" s="58">
        <f>IFERROR(INDEX(怪物属性参数!AA:AA,MATCH(芦花古楼怪物!E498,怪物属性参数!Q:Q,0)),"")</f>
        <v>1</v>
      </c>
      <c r="U498" s="58">
        <f>IFERROR(INDEX(怪物属性参数!AB:AB,MATCH(芦花古楼怪物!E498,怪物属性参数!Q:Q,0)),"999")</f>
        <v>999</v>
      </c>
      <c r="V498" s="58">
        <f>IFERROR(INDEX(怪物属性参数!AC:AC,MATCH(芦花古楼怪物!E498,怪物属性参数!Q:Q,0)),"")</f>
        <v>3</v>
      </c>
      <c r="W498" s="58" t="str">
        <f t="shared" si="32"/>
        <v>链球鬼兵</v>
      </c>
    </row>
    <row r="499" spans="1:23" ht="16.5" x14ac:dyDescent="0.2">
      <c r="A499" s="58">
        <f t="shared" si="31"/>
        <v>20496</v>
      </c>
      <c r="B499" s="58">
        <v>3</v>
      </c>
      <c r="C499" s="58">
        <f t="shared" ref="C499:C543" si="33">C493+1</f>
        <v>23</v>
      </c>
      <c r="D499" s="58" t="s">
        <v>37</v>
      </c>
      <c r="E499" s="58" t="str">
        <f>HLOOKUP(D499,芦花古楼!$G:$L,MATCH(B499&amp;C499,芦花古楼!$A:$A,0),FALSE)</f>
        <v/>
      </c>
      <c r="F499" s="58">
        <f>INDEX(芦花古楼!D:D,MATCH(芦花古楼怪物!B499&amp;芦花古楼怪物!C499,芦花古楼!A:A,0))</f>
        <v>69</v>
      </c>
      <c r="G499" s="58">
        <f>INDEX(怪物基础属性模板!B:B,MATCH(芦花古楼怪物!$F499,怪物基础属性模板!$A:$A,0))*IFERROR(INDEX(怪物属性参数!R:R,MATCH(芦花古楼怪物!E499,怪物属性参数!Q:Q,0)),1)</f>
        <v>2066</v>
      </c>
      <c r="H499" s="58">
        <f>INDEX(怪物基础属性模板!C:C,MATCH(芦花古楼怪物!$F499,怪物基础属性模板!$A:$A,0))*IFERROR(INDEX(怪物属性参数!R:R,MATCH(芦花古楼怪物!E499,怪物属性参数!R:R,0)),1)</f>
        <v>960</v>
      </c>
      <c r="I499" s="58">
        <f>INDEX(怪物基础属性模板!D:D,MATCH(芦花古楼怪物!$F499,怪物基础属性模板!$A:$A,0))*IFERROR(INDEX(怪物属性参数!R:R,MATCH(芦花古楼怪物!E499,怪物属性参数!S:S,0)),1)</f>
        <v>11030</v>
      </c>
      <c r="J499" s="58">
        <v>0</v>
      </c>
      <c r="K499" s="58">
        <v>0</v>
      </c>
      <c r="L499" s="58">
        <v>0</v>
      </c>
      <c r="M499" s="58">
        <v>0</v>
      </c>
      <c r="N499" s="58">
        <v>300</v>
      </c>
      <c r="O499" s="58">
        <v>0</v>
      </c>
      <c r="P499" s="58">
        <v>0</v>
      </c>
      <c r="Q499" s="58" t="str">
        <f>IFERROR(INDEX(怪物属性参数!AD:AD,MATCH(芦花古楼怪物!E499,怪物属性参数!Q:Q,0)),"1303015")</f>
        <v>1303015</v>
      </c>
      <c r="R499" s="15"/>
      <c r="S499" s="58" t="str">
        <f t="shared" si="29"/>
        <v>0</v>
      </c>
      <c r="T499" s="58" t="str">
        <f>IFERROR(INDEX(怪物属性参数!AA:AA,MATCH(芦花古楼怪物!E499,怪物属性参数!Q:Q,0)),"")</f>
        <v/>
      </c>
      <c r="U499" s="58" t="str">
        <f>IFERROR(INDEX(怪物属性参数!AB:AB,MATCH(芦花古楼怪物!E499,怪物属性参数!Q:Q,0)),"999")</f>
        <v>999</v>
      </c>
      <c r="V499" s="58" t="str">
        <f>IFERROR(INDEX(怪物属性参数!AC:AC,MATCH(芦花古楼怪物!E499,怪物属性参数!Q:Q,0)),"")</f>
        <v/>
      </c>
      <c r="W499" s="58" t="str">
        <f t="shared" si="32"/>
        <v>于禁</v>
      </c>
    </row>
    <row r="500" spans="1:23" ht="16.5" x14ac:dyDescent="0.2">
      <c r="A500" s="58">
        <f t="shared" si="31"/>
        <v>20497</v>
      </c>
      <c r="B500" s="58">
        <v>3</v>
      </c>
      <c r="C500" s="58">
        <f t="shared" si="33"/>
        <v>23</v>
      </c>
      <c r="D500" s="58" t="s">
        <v>41</v>
      </c>
      <c r="E500" s="58" t="str">
        <f>HLOOKUP(D500,芦花古楼!$G:$L,MATCH(B500&amp;C500,芦花古楼!$A:$A,0),FALSE)</f>
        <v>双刃鬼兵</v>
      </c>
      <c r="F500" s="58">
        <f>INDEX(芦花古楼!D:D,MATCH(芦花古楼怪物!B500&amp;芦花古楼怪物!C500,芦花古楼!A:A,0))</f>
        <v>69</v>
      </c>
      <c r="G500" s="58">
        <f>INDEX(怪物基础属性模板!B:B,MATCH(芦花古楼怪物!$F500,怪物基础属性模板!$A:$A,0))*IFERROR(INDEX(怪物属性参数!R:R,MATCH(芦花古楼怪物!E500,怪物属性参数!Q:Q,0)),1)</f>
        <v>2066</v>
      </c>
      <c r="H500" s="58">
        <f>INDEX(怪物基础属性模板!C:C,MATCH(芦花古楼怪物!$F500,怪物基础属性模板!$A:$A,0))*IFERROR(INDEX(怪物属性参数!R:R,MATCH(芦花古楼怪物!E500,怪物属性参数!R:R,0)),1)</f>
        <v>960</v>
      </c>
      <c r="I500" s="58">
        <f>INDEX(怪物基础属性模板!D:D,MATCH(芦花古楼怪物!$F500,怪物基础属性模板!$A:$A,0))*IFERROR(INDEX(怪物属性参数!R:R,MATCH(芦花古楼怪物!E500,怪物属性参数!S:S,0)),1)</f>
        <v>11030</v>
      </c>
      <c r="J500" s="58">
        <v>0</v>
      </c>
      <c r="K500" s="58">
        <v>0</v>
      </c>
      <c r="L500" s="58">
        <v>0</v>
      </c>
      <c r="M500" s="58">
        <v>0</v>
      </c>
      <c r="N500" s="58">
        <v>300</v>
      </c>
      <c r="O500" s="58">
        <v>0</v>
      </c>
      <c r="P500" s="58">
        <v>0</v>
      </c>
      <c r="Q500" s="58">
        <f>IFERROR(INDEX(怪物属性参数!AD:AD,MATCH(芦花古楼怪物!E500,怪物属性参数!Q:Q,0)),"1303015")</f>
        <v>1801002</v>
      </c>
      <c r="R500" s="15"/>
      <c r="S500" s="58" t="str">
        <f t="shared" si="29"/>
        <v>0</v>
      </c>
      <c r="T500" s="58">
        <f>IFERROR(INDEX(怪物属性参数!AA:AA,MATCH(芦花古楼怪物!E500,怪物属性参数!Q:Q,0)),"")</f>
        <v>1</v>
      </c>
      <c r="U500" s="58">
        <f>IFERROR(INDEX(怪物属性参数!AB:AB,MATCH(芦花古楼怪物!E500,怪物属性参数!Q:Q,0)),"999")</f>
        <v>999</v>
      </c>
      <c r="V500" s="58">
        <f>IFERROR(INDEX(怪物属性参数!AC:AC,MATCH(芦花古楼怪物!E500,怪物属性参数!Q:Q,0)),"")</f>
        <v>2</v>
      </c>
      <c r="W500" s="58" t="str">
        <f t="shared" si="32"/>
        <v>双刃鬼兵</v>
      </c>
    </row>
    <row r="501" spans="1:23" ht="16.5" x14ac:dyDescent="0.2">
      <c r="A501" s="58">
        <f t="shared" si="31"/>
        <v>20498</v>
      </c>
      <c r="B501" s="58">
        <v>3</v>
      </c>
      <c r="C501" s="58">
        <f t="shared" si="33"/>
        <v>23</v>
      </c>
      <c r="D501" s="58" t="s">
        <v>38</v>
      </c>
      <c r="E501" s="58" t="str">
        <f>HLOOKUP(D501,芦花古楼!$G:$L,MATCH(B501&amp;C501,芦花古楼!$A:$A,0),FALSE)</f>
        <v/>
      </c>
      <c r="F501" s="58">
        <f>INDEX(芦花古楼!D:D,MATCH(芦花古楼怪物!B501&amp;芦花古楼怪物!C501,芦花古楼!A:A,0))</f>
        <v>69</v>
      </c>
      <c r="G501" s="58">
        <f>INDEX(怪物基础属性模板!B:B,MATCH(芦花古楼怪物!$F501,怪物基础属性模板!$A:$A,0))*IFERROR(INDEX(怪物属性参数!R:R,MATCH(芦花古楼怪物!E501,怪物属性参数!Q:Q,0)),1)</f>
        <v>2066</v>
      </c>
      <c r="H501" s="58">
        <f>INDEX(怪物基础属性模板!C:C,MATCH(芦花古楼怪物!$F501,怪物基础属性模板!$A:$A,0))*IFERROR(INDEX(怪物属性参数!R:R,MATCH(芦花古楼怪物!E501,怪物属性参数!R:R,0)),1)</f>
        <v>960</v>
      </c>
      <c r="I501" s="58">
        <f>INDEX(怪物基础属性模板!D:D,MATCH(芦花古楼怪物!$F501,怪物基础属性模板!$A:$A,0))*IFERROR(INDEX(怪物属性参数!R:R,MATCH(芦花古楼怪物!E501,怪物属性参数!S:S,0)),1)</f>
        <v>11030</v>
      </c>
      <c r="J501" s="58">
        <v>0</v>
      </c>
      <c r="K501" s="58">
        <v>0</v>
      </c>
      <c r="L501" s="58">
        <v>0</v>
      </c>
      <c r="M501" s="58">
        <v>0</v>
      </c>
      <c r="N501" s="58">
        <v>300</v>
      </c>
      <c r="O501" s="58">
        <v>0</v>
      </c>
      <c r="P501" s="58">
        <v>0</v>
      </c>
      <c r="Q501" s="58" t="str">
        <f>IFERROR(INDEX(怪物属性参数!AD:AD,MATCH(芦花古楼怪物!E501,怪物属性参数!Q:Q,0)),"1303015")</f>
        <v>1303015</v>
      </c>
      <c r="R501" s="15"/>
      <c r="S501" s="58" t="str">
        <f t="shared" si="29"/>
        <v>0</v>
      </c>
      <c r="T501" s="58" t="str">
        <f>IFERROR(INDEX(怪物属性参数!AA:AA,MATCH(芦花古楼怪物!E501,怪物属性参数!Q:Q,0)),"")</f>
        <v/>
      </c>
      <c r="U501" s="58" t="str">
        <f>IFERROR(INDEX(怪物属性参数!AB:AB,MATCH(芦花古楼怪物!E501,怪物属性参数!Q:Q,0)),"999")</f>
        <v>999</v>
      </c>
      <c r="V501" s="58" t="str">
        <f>IFERROR(INDEX(怪物属性参数!AC:AC,MATCH(芦花古楼怪物!E501,怪物属性参数!Q:Q,0)),"")</f>
        <v/>
      </c>
      <c r="W501" s="58" t="str">
        <f t="shared" si="32"/>
        <v>于禁</v>
      </c>
    </row>
    <row r="502" spans="1:23" ht="16.5" x14ac:dyDescent="0.2">
      <c r="A502" s="58">
        <f t="shared" si="31"/>
        <v>20499</v>
      </c>
      <c r="B502" s="58">
        <v>3</v>
      </c>
      <c r="C502" s="58">
        <f t="shared" si="33"/>
        <v>24</v>
      </c>
      <c r="D502" s="58" t="s">
        <v>39</v>
      </c>
      <c r="E502" s="58" t="str">
        <f>HLOOKUP(D502,芦花古楼!$G:$L,MATCH(B502&amp;C502,芦花古楼!$A:$A,0),FALSE)</f>
        <v>常服曹焱兵</v>
      </c>
      <c r="F502" s="58">
        <f>INDEX(芦花古楼!D:D,MATCH(芦花古楼怪物!B502&amp;芦花古楼怪物!C502,芦花古楼!A:A,0))</f>
        <v>72</v>
      </c>
      <c r="G502" s="58">
        <f>INDEX(怪物基础属性模板!B:B,MATCH(芦花古楼怪物!$F502,怪物基础属性模板!$A:$A,0))*IFERROR(INDEX(怪物属性参数!R:R,MATCH(芦花古楼怪物!E502,怪物属性参数!Q:Q,0)),1)</f>
        <v>2180</v>
      </c>
      <c r="H502" s="58">
        <f>INDEX(怪物基础属性模板!C:C,MATCH(芦花古楼怪物!$F502,怪物基础属性模板!$A:$A,0))*IFERROR(INDEX(怪物属性参数!R:R,MATCH(芦花古楼怪物!E502,怪物属性参数!R:R,0)),1)</f>
        <v>1017</v>
      </c>
      <c r="I502" s="58">
        <f>INDEX(怪物基础属性模板!D:D,MATCH(芦花古楼怪物!$F502,怪物基础属性模板!$A:$A,0))*IFERROR(INDEX(怪物属性参数!R:R,MATCH(芦花古楼怪物!E502,怪物属性参数!S:S,0)),1)</f>
        <v>11600</v>
      </c>
      <c r="J502" s="58">
        <v>0</v>
      </c>
      <c r="K502" s="58">
        <v>0</v>
      </c>
      <c r="L502" s="58">
        <v>0</v>
      </c>
      <c r="M502" s="58">
        <v>0</v>
      </c>
      <c r="N502" s="58">
        <v>300</v>
      </c>
      <c r="O502" s="58">
        <v>0</v>
      </c>
      <c r="P502" s="58">
        <v>0</v>
      </c>
      <c r="Q502" s="58" t="str">
        <f>IFERROR(INDEX(怪物属性参数!AD:AD,MATCH(芦花古楼怪物!E502,怪物属性参数!Q:Q,0)),"1303015")</f>
        <v>1301001#1302001</v>
      </c>
      <c r="R502" s="15"/>
      <c r="S502" s="58">
        <f t="shared" si="29"/>
        <v>20500</v>
      </c>
      <c r="T502" s="58">
        <f>IFERROR(INDEX(怪物属性参数!AA:AA,MATCH(芦花古楼怪物!E502,怪物属性参数!Q:Q,0)),"")</f>
        <v>0</v>
      </c>
      <c r="U502" s="58">
        <f>IFERROR(INDEX(怪物属性参数!AB:AB,MATCH(芦花古楼怪物!E502,怪物属性参数!Q:Q,0)),"999")</f>
        <v>999</v>
      </c>
      <c r="V502" s="58">
        <f>IFERROR(INDEX(怪物属性参数!AC:AC,MATCH(芦花古楼怪物!E502,怪物属性参数!Q:Q,0)),"")</f>
        <v>0</v>
      </c>
      <c r="W502" s="58" t="str">
        <f t="shared" si="32"/>
        <v>常服曹焱兵</v>
      </c>
    </row>
    <row r="503" spans="1:23" ht="16.5" x14ac:dyDescent="0.2">
      <c r="A503" s="58">
        <f t="shared" si="31"/>
        <v>20500</v>
      </c>
      <c r="B503" s="58">
        <v>3</v>
      </c>
      <c r="C503" s="58">
        <f t="shared" si="33"/>
        <v>24</v>
      </c>
      <c r="D503" s="58" t="s">
        <v>36</v>
      </c>
      <c r="E503" s="58" t="str">
        <f>HLOOKUP(D503,芦花古楼!$G:$L,MATCH(B503&amp;C503,芦花古楼!$A:$A,0),FALSE)</f>
        <v>张郃</v>
      </c>
      <c r="F503" s="58">
        <f>INDEX(芦花古楼!D:D,MATCH(芦花古楼怪物!B503&amp;芦花古楼怪物!C503,芦花古楼!A:A,0))</f>
        <v>72</v>
      </c>
      <c r="G503" s="58">
        <f>INDEX(怪物基础属性模板!B:B,MATCH(芦花古楼怪物!$F503,怪物基础属性模板!$A:$A,0))*IFERROR(INDEX(怪物属性参数!R:R,MATCH(芦花古楼怪物!E503,怪物属性参数!Q:Q,0)),1)</f>
        <v>2180</v>
      </c>
      <c r="H503" s="58">
        <f>INDEX(怪物基础属性模板!C:C,MATCH(芦花古楼怪物!$F503,怪物基础属性模板!$A:$A,0))*IFERROR(INDEX(怪物属性参数!R:R,MATCH(芦花古楼怪物!E503,怪物属性参数!R:R,0)),1)</f>
        <v>1017</v>
      </c>
      <c r="I503" s="58">
        <f>INDEX(怪物基础属性模板!D:D,MATCH(芦花古楼怪物!$F503,怪物基础属性模板!$A:$A,0))*IFERROR(INDEX(怪物属性参数!R:R,MATCH(芦花古楼怪物!E503,怪物属性参数!S:S,0)),1)</f>
        <v>11600</v>
      </c>
      <c r="J503" s="58">
        <v>0</v>
      </c>
      <c r="K503" s="58">
        <v>0</v>
      </c>
      <c r="L503" s="58">
        <v>0</v>
      </c>
      <c r="M503" s="58">
        <v>0</v>
      </c>
      <c r="N503" s="58">
        <v>300</v>
      </c>
      <c r="O503" s="58">
        <v>0</v>
      </c>
      <c r="P503" s="58">
        <v>0</v>
      </c>
      <c r="Q503" s="58">
        <f>IFERROR(INDEX(怪物属性参数!AD:AD,MATCH(芦花古楼怪物!E503,怪物属性参数!Q:Q,0)),"1303015")</f>
        <v>1303010</v>
      </c>
      <c r="R503" s="15"/>
      <c r="S503" s="58" t="str">
        <f t="shared" si="29"/>
        <v>0</v>
      </c>
      <c r="T503" s="58">
        <f>IFERROR(INDEX(怪物属性参数!AA:AA,MATCH(芦花古楼怪物!E503,怪物属性参数!Q:Q,0)),"")</f>
        <v>6</v>
      </c>
      <c r="U503" s="58">
        <f>IFERROR(INDEX(怪物属性参数!AB:AB,MATCH(芦花古楼怪物!E503,怪物属性参数!Q:Q,0)),"999")</f>
        <v>999</v>
      </c>
      <c r="V503" s="58">
        <f>IFERROR(INDEX(怪物属性参数!AC:AC,MATCH(芦花古楼怪物!E503,怪物属性参数!Q:Q,0)),"")</f>
        <v>3</v>
      </c>
      <c r="W503" s="58" t="str">
        <f t="shared" si="32"/>
        <v>张郃</v>
      </c>
    </row>
    <row r="504" spans="1:23" ht="16.5" x14ac:dyDescent="0.2">
      <c r="A504" s="58">
        <f t="shared" si="31"/>
        <v>20501</v>
      </c>
      <c r="B504" s="58">
        <v>3</v>
      </c>
      <c r="C504" s="58">
        <f t="shared" si="33"/>
        <v>24</v>
      </c>
      <c r="D504" s="58" t="s">
        <v>40</v>
      </c>
      <c r="E504" s="58" t="str">
        <f>HLOOKUP(D504,芦花古楼!$G:$L,MATCH(B504&amp;C504,芦花古楼!$A:$A,0),FALSE)</f>
        <v>战斗曹焱兵</v>
      </c>
      <c r="F504" s="58">
        <f>INDEX(芦花古楼!D:D,MATCH(芦花古楼怪物!B504&amp;芦花古楼怪物!C504,芦花古楼!A:A,0))</f>
        <v>72</v>
      </c>
      <c r="G504" s="58">
        <f>INDEX(怪物基础属性模板!B:B,MATCH(芦花古楼怪物!$F504,怪物基础属性模板!$A:$A,0))*IFERROR(INDEX(怪物属性参数!R:R,MATCH(芦花古楼怪物!E504,怪物属性参数!Q:Q,0)),1)</f>
        <v>2180</v>
      </c>
      <c r="H504" s="58">
        <f>INDEX(怪物基础属性模板!C:C,MATCH(芦花古楼怪物!$F504,怪物基础属性模板!$A:$A,0))*IFERROR(INDEX(怪物属性参数!R:R,MATCH(芦花古楼怪物!E504,怪物属性参数!R:R,0)),1)</f>
        <v>1017</v>
      </c>
      <c r="I504" s="58">
        <f>INDEX(怪物基础属性模板!D:D,MATCH(芦花古楼怪物!$F504,怪物基础属性模板!$A:$A,0))*IFERROR(INDEX(怪物属性参数!R:R,MATCH(芦花古楼怪物!E504,怪物属性参数!S:S,0)),1)</f>
        <v>11600</v>
      </c>
      <c r="J504" s="58">
        <v>0</v>
      </c>
      <c r="K504" s="58">
        <v>0</v>
      </c>
      <c r="L504" s="58">
        <v>0</v>
      </c>
      <c r="M504" s="58">
        <v>0</v>
      </c>
      <c r="N504" s="58">
        <v>300</v>
      </c>
      <c r="O504" s="58">
        <v>0</v>
      </c>
      <c r="P504" s="58">
        <v>0</v>
      </c>
      <c r="Q504" s="58" t="str">
        <f>IFERROR(INDEX(怪物属性参数!AD:AD,MATCH(芦花古楼怪物!E504,怪物属性参数!Q:Q,0)),"1303015")</f>
        <v>1301007#1302007</v>
      </c>
      <c r="R504" s="15"/>
      <c r="S504" s="58">
        <f t="shared" si="29"/>
        <v>20502</v>
      </c>
      <c r="T504" s="58">
        <f>IFERROR(INDEX(怪物属性参数!AA:AA,MATCH(芦花古楼怪物!E504,怪物属性参数!Q:Q,0)),"")</f>
        <v>0</v>
      </c>
      <c r="U504" s="58">
        <f>IFERROR(INDEX(怪物属性参数!AB:AB,MATCH(芦花古楼怪物!E504,怪物属性参数!Q:Q,0)),"999")</f>
        <v>999</v>
      </c>
      <c r="V504" s="58">
        <f>IFERROR(INDEX(怪物属性参数!AC:AC,MATCH(芦花古楼怪物!E504,怪物属性参数!Q:Q,0)),"")</f>
        <v>0</v>
      </c>
      <c r="W504" s="58" t="str">
        <f t="shared" si="32"/>
        <v>战斗曹焱兵</v>
      </c>
    </row>
    <row r="505" spans="1:23" ht="16.5" x14ac:dyDescent="0.2">
      <c r="A505" s="58">
        <f t="shared" si="31"/>
        <v>20502</v>
      </c>
      <c r="B505" s="58">
        <v>3</v>
      </c>
      <c r="C505" s="58">
        <f t="shared" si="33"/>
        <v>24</v>
      </c>
      <c r="D505" s="58" t="s">
        <v>37</v>
      </c>
      <c r="E505" s="58" t="str">
        <f>HLOOKUP(D505,芦花古楼!$G:$L,MATCH(B505&amp;C505,芦花古楼!$A:$A,0),FALSE)</f>
        <v>徐晃</v>
      </c>
      <c r="F505" s="58">
        <f>INDEX(芦花古楼!D:D,MATCH(芦花古楼怪物!B505&amp;芦花古楼怪物!C505,芦花古楼!A:A,0))</f>
        <v>72</v>
      </c>
      <c r="G505" s="58">
        <f>INDEX(怪物基础属性模板!B:B,MATCH(芦花古楼怪物!$F505,怪物基础属性模板!$A:$A,0))*IFERROR(INDEX(怪物属性参数!R:R,MATCH(芦花古楼怪物!E505,怪物属性参数!Q:Q,0)),1)</f>
        <v>2180</v>
      </c>
      <c r="H505" s="58">
        <f>INDEX(怪物基础属性模板!C:C,MATCH(芦花古楼怪物!$F505,怪物基础属性模板!$A:$A,0))*IFERROR(INDEX(怪物属性参数!R:R,MATCH(芦花古楼怪物!E505,怪物属性参数!R:R,0)),1)</f>
        <v>1017</v>
      </c>
      <c r="I505" s="58">
        <f>INDEX(怪物基础属性模板!D:D,MATCH(芦花古楼怪物!$F505,怪物基础属性模板!$A:$A,0))*IFERROR(INDEX(怪物属性参数!R:R,MATCH(芦花古楼怪物!E505,怪物属性参数!S:S,0)),1)</f>
        <v>11600</v>
      </c>
      <c r="J505" s="58">
        <v>0</v>
      </c>
      <c r="K505" s="58">
        <v>0</v>
      </c>
      <c r="L505" s="58">
        <v>0</v>
      </c>
      <c r="M505" s="58">
        <v>0</v>
      </c>
      <c r="N505" s="58">
        <v>300</v>
      </c>
      <c r="O505" s="58">
        <v>0</v>
      </c>
      <c r="P505" s="58">
        <v>0</v>
      </c>
      <c r="Q505" s="58">
        <f>IFERROR(INDEX(怪物属性参数!AD:AD,MATCH(芦花古楼怪物!E505,怪物属性参数!Q:Q,0)),"1303015")</f>
        <v>1303009</v>
      </c>
      <c r="R505" s="15"/>
      <c r="S505" s="58" t="str">
        <f t="shared" si="29"/>
        <v>0</v>
      </c>
      <c r="T505" s="58">
        <f>IFERROR(INDEX(怪物属性参数!AA:AA,MATCH(芦花古楼怪物!E505,怪物属性参数!Q:Q,0)),"")</f>
        <v>4</v>
      </c>
      <c r="U505" s="58">
        <f>IFERROR(INDEX(怪物属性参数!AB:AB,MATCH(芦花古楼怪物!E505,怪物属性参数!Q:Q,0)),"999")</f>
        <v>999</v>
      </c>
      <c r="V505" s="58">
        <f>IFERROR(INDEX(怪物属性参数!AC:AC,MATCH(芦花古楼怪物!E505,怪物属性参数!Q:Q,0)),"")</f>
        <v>2</v>
      </c>
      <c r="W505" s="58" t="str">
        <f t="shared" si="32"/>
        <v>徐晃</v>
      </c>
    </row>
    <row r="506" spans="1:23" ht="16.5" x14ac:dyDescent="0.2">
      <c r="A506" s="58">
        <f t="shared" si="31"/>
        <v>20503</v>
      </c>
      <c r="B506" s="58">
        <v>3</v>
      </c>
      <c r="C506" s="58">
        <f t="shared" si="33"/>
        <v>24</v>
      </c>
      <c r="D506" s="58" t="s">
        <v>41</v>
      </c>
      <c r="E506" s="58" t="str">
        <f>HLOOKUP(D506,芦花古楼!$G:$L,MATCH(B506&amp;C506,芦花古楼!$A:$A,0),FALSE)</f>
        <v>红莲·缇娜</v>
      </c>
      <c r="F506" s="58">
        <f>INDEX(芦花古楼!D:D,MATCH(芦花古楼怪物!B506&amp;芦花古楼怪物!C506,芦花古楼!A:A,0))</f>
        <v>72</v>
      </c>
      <c r="G506" s="58">
        <f>INDEX(怪物基础属性模板!B:B,MATCH(芦花古楼怪物!$F506,怪物基础属性模板!$A:$A,0))*IFERROR(INDEX(怪物属性参数!R:R,MATCH(芦花古楼怪物!E506,怪物属性参数!Q:Q,0)),1)</f>
        <v>2180</v>
      </c>
      <c r="H506" s="58">
        <f>INDEX(怪物基础属性模板!C:C,MATCH(芦花古楼怪物!$F506,怪物基础属性模板!$A:$A,0))*IFERROR(INDEX(怪物属性参数!R:R,MATCH(芦花古楼怪物!E506,怪物属性参数!R:R,0)),1)</f>
        <v>1017</v>
      </c>
      <c r="I506" s="58">
        <f>INDEX(怪物基础属性模板!D:D,MATCH(芦花古楼怪物!$F506,怪物基础属性模板!$A:$A,0))*IFERROR(INDEX(怪物属性参数!R:R,MATCH(芦花古楼怪物!E506,怪物属性参数!S:S,0)),1)</f>
        <v>11600</v>
      </c>
      <c r="J506" s="58">
        <v>0</v>
      </c>
      <c r="K506" s="58">
        <v>0</v>
      </c>
      <c r="L506" s="58">
        <v>0</v>
      </c>
      <c r="M506" s="58">
        <v>0</v>
      </c>
      <c r="N506" s="58">
        <v>300</v>
      </c>
      <c r="O506" s="58">
        <v>0</v>
      </c>
      <c r="P506" s="58">
        <v>0</v>
      </c>
      <c r="Q506" s="58" t="str">
        <f>IFERROR(INDEX(怪物属性参数!AD:AD,MATCH(芦花古楼怪物!E506,怪物属性参数!Q:Q,0)),"1303015")</f>
        <v>1301006#1302006</v>
      </c>
      <c r="R506" s="15"/>
      <c r="S506" s="58">
        <f t="shared" si="29"/>
        <v>20504</v>
      </c>
      <c r="T506" s="58">
        <f>IFERROR(INDEX(怪物属性参数!AA:AA,MATCH(芦花古楼怪物!E506,怪物属性参数!Q:Q,0)),"")</f>
        <v>0</v>
      </c>
      <c r="U506" s="58">
        <f>IFERROR(INDEX(怪物属性参数!AB:AB,MATCH(芦花古楼怪物!E506,怪物属性参数!Q:Q,0)),"999")</f>
        <v>999</v>
      </c>
      <c r="V506" s="58">
        <f>IFERROR(INDEX(怪物属性参数!AC:AC,MATCH(芦花古楼怪物!E506,怪物属性参数!Q:Q,0)),"")</f>
        <v>0</v>
      </c>
      <c r="W506" s="58" t="str">
        <f t="shared" si="32"/>
        <v>红莲·缇娜</v>
      </c>
    </row>
    <row r="507" spans="1:23" ht="16.5" x14ac:dyDescent="0.2">
      <c r="A507" s="58">
        <f t="shared" si="31"/>
        <v>20504</v>
      </c>
      <c r="B507" s="58">
        <v>3</v>
      </c>
      <c r="C507" s="58">
        <f t="shared" si="33"/>
        <v>24</v>
      </c>
      <c r="D507" s="58" t="s">
        <v>38</v>
      </c>
      <c r="E507" s="58" t="str">
        <f>HLOOKUP(D507,芦花古楼!$G:$L,MATCH(B507&amp;C507,芦花古楼!$A:$A,0),FALSE)</f>
        <v>天使·缇娜</v>
      </c>
      <c r="F507" s="58">
        <f>INDEX(芦花古楼!D:D,MATCH(芦花古楼怪物!B507&amp;芦花古楼怪物!C507,芦花古楼!A:A,0))</f>
        <v>72</v>
      </c>
      <c r="G507" s="58">
        <f>INDEX(怪物基础属性模板!B:B,MATCH(芦花古楼怪物!$F507,怪物基础属性模板!$A:$A,0))*IFERROR(INDEX(怪物属性参数!R:R,MATCH(芦花古楼怪物!E507,怪物属性参数!Q:Q,0)),1)</f>
        <v>2180</v>
      </c>
      <c r="H507" s="58">
        <f>INDEX(怪物基础属性模板!C:C,MATCH(芦花古楼怪物!$F507,怪物基础属性模板!$A:$A,0))*IFERROR(INDEX(怪物属性参数!R:R,MATCH(芦花古楼怪物!E507,怪物属性参数!R:R,0)),1)</f>
        <v>1017</v>
      </c>
      <c r="I507" s="58">
        <f>INDEX(怪物基础属性模板!D:D,MATCH(芦花古楼怪物!$F507,怪物基础属性模板!$A:$A,0))*IFERROR(INDEX(怪物属性参数!R:R,MATCH(芦花古楼怪物!E507,怪物属性参数!S:S,0)),1)</f>
        <v>11600</v>
      </c>
      <c r="J507" s="58">
        <v>0</v>
      </c>
      <c r="K507" s="58">
        <v>0</v>
      </c>
      <c r="L507" s="58">
        <v>0</v>
      </c>
      <c r="M507" s="58">
        <v>0</v>
      </c>
      <c r="N507" s="58">
        <v>300</v>
      </c>
      <c r="O507" s="58">
        <v>0</v>
      </c>
      <c r="P507" s="58">
        <v>0</v>
      </c>
      <c r="Q507" s="58">
        <f>IFERROR(INDEX(怪物属性参数!AD:AD,MATCH(芦花古楼怪物!E507,怪物属性参数!Q:Q,0)),"1303015")</f>
        <v>1303007</v>
      </c>
      <c r="R507" s="15"/>
      <c r="S507" s="58" t="str">
        <f t="shared" si="29"/>
        <v>0</v>
      </c>
      <c r="T507" s="58">
        <f>IFERROR(INDEX(怪物属性参数!AA:AA,MATCH(芦花古楼怪物!E507,怪物属性参数!Q:Q,0)),"")</f>
        <v>6</v>
      </c>
      <c r="U507" s="58">
        <f>IFERROR(INDEX(怪物属性参数!AB:AB,MATCH(芦花古楼怪物!E507,怪物属性参数!Q:Q,0)),"999")</f>
        <v>999</v>
      </c>
      <c r="V507" s="58">
        <f>IFERROR(INDEX(怪物属性参数!AC:AC,MATCH(芦花古楼怪物!E507,怪物属性参数!Q:Q,0)),"")</f>
        <v>1</v>
      </c>
      <c r="W507" s="58" t="str">
        <f t="shared" si="32"/>
        <v>天使·缇娜</v>
      </c>
    </row>
    <row r="508" spans="1:23" ht="16.5" x14ac:dyDescent="0.2">
      <c r="A508" s="58">
        <f t="shared" si="31"/>
        <v>20505</v>
      </c>
      <c r="B508" s="58">
        <v>3</v>
      </c>
      <c r="C508" s="58">
        <f t="shared" si="33"/>
        <v>25</v>
      </c>
      <c r="D508" s="58" t="s">
        <v>39</v>
      </c>
      <c r="E508" s="58" t="str">
        <f>HLOOKUP(D508,芦花古楼!$G:$L,MATCH(B508&amp;C508,芦花古楼!$A:$A,0),FALSE)</f>
        <v>小蜘蛛</v>
      </c>
      <c r="F508" s="58">
        <f>INDEX(芦花古楼!D:D,MATCH(芦花古楼怪物!B508&amp;芦花古楼怪物!C508,芦花古楼!A:A,0))</f>
        <v>85</v>
      </c>
      <c r="G508" s="58">
        <f>INDEX(怪物基础属性模板!B:B,MATCH(芦花古楼怪物!$F508,怪物基础属性模板!$A:$A,0))*IFERROR(INDEX(怪物属性参数!R:R,MATCH(芦花古楼怪物!E508,怪物属性参数!Q:Q,0)),1)</f>
        <v>2989</v>
      </c>
      <c r="H508" s="58">
        <f>INDEX(怪物基础属性模板!C:C,MATCH(芦花古楼怪物!$F508,怪物基础属性模板!$A:$A,0))*IFERROR(INDEX(怪物属性参数!R:R,MATCH(芦花古楼怪物!E508,怪物属性参数!R:R,0)),1)</f>
        <v>1411</v>
      </c>
      <c r="I508" s="58">
        <f>INDEX(怪物基础属性模板!D:D,MATCH(芦花古楼怪物!$F508,怪物基础属性模板!$A:$A,0))*IFERROR(INDEX(怪物属性参数!R:R,MATCH(芦花古楼怪物!E508,怪物属性参数!S:S,0)),1)</f>
        <v>15745</v>
      </c>
      <c r="J508" s="58">
        <v>0</v>
      </c>
      <c r="K508" s="58">
        <v>0</v>
      </c>
      <c r="L508" s="58">
        <v>0</v>
      </c>
      <c r="M508" s="58">
        <v>0</v>
      </c>
      <c r="N508" s="58">
        <v>300</v>
      </c>
      <c r="O508" s="58">
        <v>0</v>
      </c>
      <c r="P508" s="58">
        <v>0</v>
      </c>
      <c r="Q508" s="58">
        <f>IFERROR(INDEX(怪物属性参数!AD:AD,MATCH(芦花古楼怪物!E508,怪物属性参数!Q:Q,0)),"1303015")</f>
        <v>1801010</v>
      </c>
      <c r="R508" s="15"/>
      <c r="S508" s="58" t="str">
        <f t="shared" si="29"/>
        <v>0</v>
      </c>
      <c r="T508" s="58">
        <f>IFERROR(INDEX(怪物属性参数!AA:AA,MATCH(芦花古楼怪物!E508,怪物属性参数!Q:Q,0)),"")</f>
        <v>1</v>
      </c>
      <c r="U508" s="58">
        <f>IFERROR(INDEX(怪物属性参数!AB:AB,MATCH(芦花古楼怪物!E508,怪物属性参数!Q:Q,0)),"999")</f>
        <v>999</v>
      </c>
      <c r="V508" s="58">
        <f>IFERROR(INDEX(怪物属性参数!AC:AC,MATCH(芦花古楼怪物!E508,怪物属性参数!Q:Q,0)),"")</f>
        <v>2</v>
      </c>
      <c r="W508" s="58" t="str">
        <f t="shared" si="32"/>
        <v>小蜘蛛</v>
      </c>
    </row>
    <row r="509" spans="1:23" ht="16.5" x14ac:dyDescent="0.2">
      <c r="A509" s="58">
        <f t="shared" si="31"/>
        <v>20506</v>
      </c>
      <c r="B509" s="58">
        <v>3</v>
      </c>
      <c r="C509" s="58">
        <f t="shared" si="33"/>
        <v>25</v>
      </c>
      <c r="D509" s="58" t="s">
        <v>36</v>
      </c>
      <c r="E509" s="58" t="str">
        <f>HLOOKUP(D509,芦花古楼!$G:$L,MATCH(B509&amp;C509,芦花古楼!$A:$A,0),FALSE)</f>
        <v/>
      </c>
      <c r="F509" s="58">
        <f>INDEX(芦花古楼!D:D,MATCH(芦花古楼怪物!B509&amp;芦花古楼怪物!C509,芦花古楼!A:A,0))</f>
        <v>85</v>
      </c>
      <c r="G509" s="58">
        <f>INDEX(怪物基础属性模板!B:B,MATCH(芦花古楼怪物!$F509,怪物基础属性模板!$A:$A,0))*IFERROR(INDEX(怪物属性参数!R:R,MATCH(芦花古楼怪物!E509,怪物属性参数!Q:Q,0)),1)</f>
        <v>2989</v>
      </c>
      <c r="H509" s="58">
        <f>INDEX(怪物基础属性模板!C:C,MATCH(芦花古楼怪物!$F509,怪物基础属性模板!$A:$A,0))*IFERROR(INDEX(怪物属性参数!R:R,MATCH(芦花古楼怪物!E509,怪物属性参数!R:R,0)),1)</f>
        <v>1411</v>
      </c>
      <c r="I509" s="58">
        <f>INDEX(怪物基础属性模板!D:D,MATCH(芦花古楼怪物!$F509,怪物基础属性模板!$A:$A,0))*IFERROR(INDEX(怪物属性参数!R:R,MATCH(芦花古楼怪物!E509,怪物属性参数!S:S,0)),1)</f>
        <v>15745</v>
      </c>
      <c r="J509" s="58">
        <v>0</v>
      </c>
      <c r="K509" s="58">
        <v>0</v>
      </c>
      <c r="L509" s="58">
        <v>0</v>
      </c>
      <c r="M509" s="58">
        <v>0</v>
      </c>
      <c r="N509" s="58">
        <v>300</v>
      </c>
      <c r="O509" s="58">
        <v>0</v>
      </c>
      <c r="P509" s="58">
        <v>0</v>
      </c>
      <c r="Q509" s="58" t="str">
        <f>IFERROR(INDEX(怪物属性参数!AD:AD,MATCH(芦花古楼怪物!E509,怪物属性参数!Q:Q,0)),"1303015")</f>
        <v>1303015</v>
      </c>
      <c r="R509" s="15"/>
      <c r="S509" s="58" t="str">
        <f t="shared" si="29"/>
        <v>0</v>
      </c>
      <c r="T509" s="58" t="str">
        <f>IFERROR(INDEX(怪物属性参数!AA:AA,MATCH(芦花古楼怪物!E509,怪物属性参数!Q:Q,0)),"")</f>
        <v/>
      </c>
      <c r="U509" s="58" t="str">
        <f>IFERROR(INDEX(怪物属性参数!AB:AB,MATCH(芦花古楼怪物!E509,怪物属性参数!Q:Q,0)),"999")</f>
        <v>999</v>
      </c>
      <c r="V509" s="58" t="str">
        <f>IFERROR(INDEX(怪物属性参数!AC:AC,MATCH(芦花古楼怪物!E509,怪物属性参数!Q:Q,0)),"")</f>
        <v/>
      </c>
      <c r="W509" s="58" t="str">
        <f t="shared" si="32"/>
        <v>于禁</v>
      </c>
    </row>
    <row r="510" spans="1:23" ht="16.5" x14ac:dyDescent="0.2">
      <c r="A510" s="58">
        <f t="shared" si="31"/>
        <v>20507</v>
      </c>
      <c r="B510" s="58">
        <v>3</v>
      </c>
      <c r="C510" s="58">
        <f t="shared" si="33"/>
        <v>25</v>
      </c>
      <c r="D510" s="58" t="s">
        <v>40</v>
      </c>
      <c r="E510" s="58" t="str">
        <f>HLOOKUP(D510,芦花古楼!$G:$L,MATCH(B510&amp;C510,芦花古楼!$A:$A,0),FALSE)</f>
        <v>山蜘蛛</v>
      </c>
      <c r="F510" s="58">
        <f>INDEX(芦花古楼!D:D,MATCH(芦花古楼怪物!B510&amp;芦花古楼怪物!C510,芦花古楼!A:A,0))</f>
        <v>85</v>
      </c>
      <c r="G510" s="58">
        <f>INDEX(怪物基础属性模板!B:B,MATCH(芦花古楼怪物!$F510,怪物基础属性模板!$A:$A,0))*IFERROR(INDEX(怪物属性参数!R:R,MATCH(芦花古楼怪物!E510,怪物属性参数!Q:Q,0)),1)</f>
        <v>2989</v>
      </c>
      <c r="H510" s="58">
        <f>INDEX(怪物基础属性模板!C:C,MATCH(芦花古楼怪物!$F510,怪物基础属性模板!$A:$A,0))*IFERROR(INDEX(怪物属性参数!R:R,MATCH(芦花古楼怪物!E510,怪物属性参数!R:R,0)),1)</f>
        <v>1411</v>
      </c>
      <c r="I510" s="58">
        <f>INDEX(怪物基础属性模板!D:D,MATCH(芦花古楼怪物!$F510,怪物基础属性模板!$A:$A,0))*IFERROR(INDEX(怪物属性参数!R:R,MATCH(芦花古楼怪物!E510,怪物属性参数!S:S,0)),1)</f>
        <v>15745</v>
      </c>
      <c r="J510" s="58">
        <v>0</v>
      </c>
      <c r="K510" s="58">
        <v>0</v>
      </c>
      <c r="L510" s="58">
        <v>0</v>
      </c>
      <c r="M510" s="58">
        <v>0</v>
      </c>
      <c r="N510" s="58">
        <v>300</v>
      </c>
      <c r="O510" s="58">
        <v>0</v>
      </c>
      <c r="P510" s="58">
        <v>0</v>
      </c>
      <c r="Q510" s="58" t="str">
        <f>IFERROR(INDEX(怪物属性参数!AD:AD,MATCH(芦花古楼怪物!E510,怪物属性参数!Q:Q,0)),"1303015")</f>
        <v>1801012#1802012</v>
      </c>
      <c r="R510" s="15"/>
      <c r="S510" s="58" t="str">
        <f t="shared" si="29"/>
        <v>0</v>
      </c>
      <c r="T510" s="58">
        <f>IFERROR(INDEX(怪物属性参数!AA:AA,MATCH(芦花古楼怪物!E510,怪物属性参数!Q:Q,0)),"")</f>
        <v>1</v>
      </c>
      <c r="U510" s="58">
        <f>IFERROR(INDEX(怪物属性参数!AB:AB,MATCH(芦花古楼怪物!E510,怪物属性参数!Q:Q,0)),"999")</f>
        <v>999</v>
      </c>
      <c r="V510" s="58">
        <f>IFERROR(INDEX(怪物属性参数!AC:AC,MATCH(芦花古楼怪物!E510,怪物属性参数!Q:Q,0)),"")</f>
        <v>2</v>
      </c>
      <c r="W510" s="58" t="str">
        <f t="shared" si="32"/>
        <v>山蜘蛛</v>
      </c>
    </row>
    <row r="511" spans="1:23" ht="16.5" x14ac:dyDescent="0.2">
      <c r="A511" s="58">
        <f t="shared" si="31"/>
        <v>20508</v>
      </c>
      <c r="B511" s="58">
        <v>3</v>
      </c>
      <c r="C511" s="58">
        <f t="shared" si="33"/>
        <v>25</v>
      </c>
      <c r="D511" s="58" t="s">
        <v>37</v>
      </c>
      <c r="E511" s="58" t="str">
        <f>HLOOKUP(D511,芦花古楼!$G:$L,MATCH(B511&amp;C511,芦花古楼!$A:$A,0),FALSE)</f>
        <v/>
      </c>
      <c r="F511" s="58">
        <f>INDEX(芦花古楼!D:D,MATCH(芦花古楼怪物!B511&amp;芦花古楼怪物!C511,芦花古楼!A:A,0))</f>
        <v>85</v>
      </c>
      <c r="G511" s="58">
        <f>INDEX(怪物基础属性模板!B:B,MATCH(芦花古楼怪物!$F511,怪物基础属性模板!$A:$A,0))*IFERROR(INDEX(怪物属性参数!R:R,MATCH(芦花古楼怪物!E511,怪物属性参数!Q:Q,0)),1)</f>
        <v>2989</v>
      </c>
      <c r="H511" s="58">
        <f>INDEX(怪物基础属性模板!C:C,MATCH(芦花古楼怪物!$F511,怪物基础属性模板!$A:$A,0))*IFERROR(INDEX(怪物属性参数!R:R,MATCH(芦花古楼怪物!E511,怪物属性参数!R:R,0)),1)</f>
        <v>1411</v>
      </c>
      <c r="I511" s="58">
        <f>INDEX(怪物基础属性模板!D:D,MATCH(芦花古楼怪物!$F511,怪物基础属性模板!$A:$A,0))*IFERROR(INDEX(怪物属性参数!R:R,MATCH(芦花古楼怪物!E511,怪物属性参数!S:S,0)),1)</f>
        <v>15745</v>
      </c>
      <c r="J511" s="58">
        <v>0</v>
      </c>
      <c r="K511" s="58">
        <v>0</v>
      </c>
      <c r="L511" s="58">
        <v>0</v>
      </c>
      <c r="M511" s="58">
        <v>0</v>
      </c>
      <c r="N511" s="58">
        <v>300</v>
      </c>
      <c r="O511" s="58">
        <v>0</v>
      </c>
      <c r="P511" s="58">
        <v>0</v>
      </c>
      <c r="Q511" s="58" t="str">
        <f>IFERROR(INDEX(怪物属性参数!AD:AD,MATCH(芦花古楼怪物!E511,怪物属性参数!Q:Q,0)),"1303015")</f>
        <v>1303015</v>
      </c>
      <c r="R511" s="15"/>
      <c r="S511" s="58" t="str">
        <f t="shared" si="29"/>
        <v>0</v>
      </c>
      <c r="T511" s="58" t="str">
        <f>IFERROR(INDEX(怪物属性参数!AA:AA,MATCH(芦花古楼怪物!E511,怪物属性参数!Q:Q,0)),"")</f>
        <v/>
      </c>
      <c r="U511" s="58" t="str">
        <f>IFERROR(INDEX(怪物属性参数!AB:AB,MATCH(芦花古楼怪物!E511,怪物属性参数!Q:Q,0)),"999")</f>
        <v>999</v>
      </c>
      <c r="V511" s="58" t="str">
        <f>IFERROR(INDEX(怪物属性参数!AC:AC,MATCH(芦花古楼怪物!E511,怪物属性参数!Q:Q,0)),"")</f>
        <v/>
      </c>
      <c r="W511" s="58" t="str">
        <f t="shared" si="32"/>
        <v>于禁</v>
      </c>
    </row>
    <row r="512" spans="1:23" ht="16.5" x14ac:dyDescent="0.2">
      <c r="A512" s="58">
        <f t="shared" si="31"/>
        <v>20509</v>
      </c>
      <c r="B512" s="58">
        <v>3</v>
      </c>
      <c r="C512" s="58">
        <f t="shared" si="33"/>
        <v>25</v>
      </c>
      <c r="D512" s="58" t="s">
        <v>41</v>
      </c>
      <c r="E512" s="58" t="str">
        <f>HLOOKUP(D512,芦花古楼!$G:$L,MATCH(B512&amp;C512,芦花古楼!$A:$A,0),FALSE)</f>
        <v>小蜘蛛</v>
      </c>
      <c r="F512" s="58">
        <f>INDEX(芦花古楼!D:D,MATCH(芦花古楼怪物!B512&amp;芦花古楼怪物!C512,芦花古楼!A:A,0))</f>
        <v>85</v>
      </c>
      <c r="G512" s="58">
        <f>INDEX(怪物基础属性模板!B:B,MATCH(芦花古楼怪物!$F512,怪物基础属性模板!$A:$A,0))*IFERROR(INDEX(怪物属性参数!R:R,MATCH(芦花古楼怪物!E512,怪物属性参数!Q:Q,0)),1)</f>
        <v>2989</v>
      </c>
      <c r="H512" s="58">
        <f>INDEX(怪物基础属性模板!C:C,MATCH(芦花古楼怪物!$F512,怪物基础属性模板!$A:$A,0))*IFERROR(INDEX(怪物属性参数!R:R,MATCH(芦花古楼怪物!E512,怪物属性参数!R:R,0)),1)</f>
        <v>1411</v>
      </c>
      <c r="I512" s="58">
        <f>INDEX(怪物基础属性模板!D:D,MATCH(芦花古楼怪物!$F512,怪物基础属性模板!$A:$A,0))*IFERROR(INDEX(怪物属性参数!R:R,MATCH(芦花古楼怪物!E512,怪物属性参数!S:S,0)),1)</f>
        <v>15745</v>
      </c>
      <c r="J512" s="58">
        <v>0</v>
      </c>
      <c r="K512" s="58">
        <v>0</v>
      </c>
      <c r="L512" s="58">
        <v>0</v>
      </c>
      <c r="M512" s="58">
        <v>0</v>
      </c>
      <c r="N512" s="58">
        <v>300</v>
      </c>
      <c r="O512" s="58">
        <v>0</v>
      </c>
      <c r="P512" s="58">
        <v>0</v>
      </c>
      <c r="Q512" s="58">
        <f>IFERROR(INDEX(怪物属性参数!AD:AD,MATCH(芦花古楼怪物!E512,怪物属性参数!Q:Q,0)),"1303015")</f>
        <v>1801010</v>
      </c>
      <c r="R512" s="15"/>
      <c r="S512" s="58" t="str">
        <f t="shared" si="29"/>
        <v>0</v>
      </c>
      <c r="T512" s="58">
        <f>IFERROR(INDEX(怪物属性参数!AA:AA,MATCH(芦花古楼怪物!E512,怪物属性参数!Q:Q,0)),"")</f>
        <v>1</v>
      </c>
      <c r="U512" s="58">
        <f>IFERROR(INDEX(怪物属性参数!AB:AB,MATCH(芦花古楼怪物!E512,怪物属性参数!Q:Q,0)),"999")</f>
        <v>999</v>
      </c>
      <c r="V512" s="58">
        <f>IFERROR(INDEX(怪物属性参数!AC:AC,MATCH(芦花古楼怪物!E512,怪物属性参数!Q:Q,0)),"")</f>
        <v>2</v>
      </c>
      <c r="W512" s="58" t="str">
        <f t="shared" si="32"/>
        <v>小蜘蛛</v>
      </c>
    </row>
    <row r="513" spans="1:23" ht="16.5" x14ac:dyDescent="0.2">
      <c r="A513" s="58">
        <f t="shared" si="31"/>
        <v>20510</v>
      </c>
      <c r="B513" s="58">
        <v>3</v>
      </c>
      <c r="C513" s="58">
        <f t="shared" si="33"/>
        <v>25</v>
      </c>
      <c r="D513" s="58" t="s">
        <v>38</v>
      </c>
      <c r="E513" s="58" t="str">
        <f>HLOOKUP(D513,芦花古楼!$G:$L,MATCH(B513&amp;C513,芦花古楼!$A:$A,0),FALSE)</f>
        <v/>
      </c>
      <c r="F513" s="58">
        <f>INDEX(芦花古楼!D:D,MATCH(芦花古楼怪物!B513&amp;芦花古楼怪物!C513,芦花古楼!A:A,0))</f>
        <v>85</v>
      </c>
      <c r="G513" s="58">
        <f>INDEX(怪物基础属性模板!B:B,MATCH(芦花古楼怪物!$F513,怪物基础属性模板!$A:$A,0))*IFERROR(INDEX(怪物属性参数!R:R,MATCH(芦花古楼怪物!E513,怪物属性参数!Q:Q,0)),1)</f>
        <v>2989</v>
      </c>
      <c r="H513" s="58">
        <f>INDEX(怪物基础属性模板!C:C,MATCH(芦花古楼怪物!$F513,怪物基础属性模板!$A:$A,0))*IFERROR(INDEX(怪物属性参数!R:R,MATCH(芦花古楼怪物!E513,怪物属性参数!R:R,0)),1)</f>
        <v>1411</v>
      </c>
      <c r="I513" s="58">
        <f>INDEX(怪物基础属性模板!D:D,MATCH(芦花古楼怪物!$F513,怪物基础属性模板!$A:$A,0))*IFERROR(INDEX(怪物属性参数!R:R,MATCH(芦花古楼怪物!E513,怪物属性参数!S:S,0)),1)</f>
        <v>15745</v>
      </c>
      <c r="J513" s="58">
        <v>0</v>
      </c>
      <c r="K513" s="58">
        <v>0</v>
      </c>
      <c r="L513" s="58">
        <v>0</v>
      </c>
      <c r="M513" s="58">
        <v>0</v>
      </c>
      <c r="N513" s="58">
        <v>300</v>
      </c>
      <c r="O513" s="58">
        <v>0</v>
      </c>
      <c r="P513" s="58">
        <v>0</v>
      </c>
      <c r="Q513" s="58" t="str">
        <f>IFERROR(INDEX(怪物属性参数!AD:AD,MATCH(芦花古楼怪物!E513,怪物属性参数!Q:Q,0)),"1303015")</f>
        <v>1303015</v>
      </c>
      <c r="R513" s="15"/>
      <c r="S513" s="58" t="str">
        <f t="shared" si="29"/>
        <v>0</v>
      </c>
      <c r="T513" s="58" t="str">
        <f>IFERROR(INDEX(怪物属性参数!AA:AA,MATCH(芦花古楼怪物!E513,怪物属性参数!Q:Q,0)),"")</f>
        <v/>
      </c>
      <c r="U513" s="58" t="str">
        <f>IFERROR(INDEX(怪物属性参数!AB:AB,MATCH(芦花古楼怪物!E513,怪物属性参数!Q:Q,0)),"999")</f>
        <v>999</v>
      </c>
      <c r="V513" s="58" t="str">
        <f>IFERROR(INDEX(怪物属性参数!AC:AC,MATCH(芦花古楼怪物!E513,怪物属性参数!Q:Q,0)),"")</f>
        <v/>
      </c>
      <c r="W513" s="58" t="str">
        <f t="shared" si="32"/>
        <v>于禁</v>
      </c>
    </row>
    <row r="514" spans="1:23" ht="16.5" x14ac:dyDescent="0.2">
      <c r="A514" s="58">
        <f t="shared" si="31"/>
        <v>20511</v>
      </c>
      <c r="B514" s="58">
        <v>3</v>
      </c>
      <c r="C514" s="58">
        <f t="shared" si="33"/>
        <v>26</v>
      </c>
      <c r="D514" s="58" t="s">
        <v>39</v>
      </c>
      <c r="E514" s="58" t="str">
        <f>HLOOKUP(D514,芦花古楼!$G:$L,MATCH(B514&amp;C514,芦花古楼!$A:$A,0),FALSE)</f>
        <v>战斗曹焱兵</v>
      </c>
      <c r="F514" s="58">
        <f>INDEX(芦花古楼!D:D,MATCH(芦花古楼怪物!B514&amp;芦花古楼怪物!C514,芦花古楼!A:A,0))</f>
        <v>88</v>
      </c>
      <c r="G514" s="58">
        <f>INDEX(怪物基础属性模板!B:B,MATCH(芦花古楼怪物!$F514,怪物基础属性模板!$A:$A,0))*IFERROR(INDEX(怪物属性参数!R:R,MATCH(芦花古楼怪物!E514,怪物属性参数!Q:Q,0)),1)</f>
        <v>3438</v>
      </c>
      <c r="H514" s="58">
        <f>INDEX(怪物基础属性模板!C:C,MATCH(芦花古楼怪物!$F514,怪物基础属性模板!$A:$A,0))*IFERROR(INDEX(怪物属性参数!R:R,MATCH(芦花古楼怪物!E514,怪物属性参数!R:R,0)),1)</f>
        <v>1625</v>
      </c>
      <c r="I514" s="58">
        <f>INDEX(怪物基础属性模板!D:D,MATCH(芦花古楼怪物!$F514,怪物基础属性模板!$A:$A,0))*IFERROR(INDEX(怪物属性参数!R:R,MATCH(芦花古楼怪物!E514,怪物属性参数!S:S,0)),1)</f>
        <v>18090</v>
      </c>
      <c r="J514" s="58">
        <v>0</v>
      </c>
      <c r="K514" s="58">
        <v>0</v>
      </c>
      <c r="L514" s="58">
        <v>0</v>
      </c>
      <c r="M514" s="58">
        <v>0</v>
      </c>
      <c r="N514" s="58">
        <v>300</v>
      </c>
      <c r="O514" s="58">
        <v>0</v>
      </c>
      <c r="P514" s="58">
        <v>0</v>
      </c>
      <c r="Q514" s="58" t="str">
        <f>IFERROR(INDEX(怪物属性参数!AD:AD,MATCH(芦花古楼怪物!E514,怪物属性参数!Q:Q,0)),"1303015")</f>
        <v>1301007#1302007</v>
      </c>
      <c r="R514" s="15"/>
      <c r="S514" s="58">
        <f t="shared" si="29"/>
        <v>20512</v>
      </c>
      <c r="T514" s="58">
        <f>IFERROR(INDEX(怪物属性参数!AA:AA,MATCH(芦花古楼怪物!E514,怪物属性参数!Q:Q,0)),"")</f>
        <v>0</v>
      </c>
      <c r="U514" s="58">
        <f>IFERROR(INDEX(怪物属性参数!AB:AB,MATCH(芦花古楼怪物!E514,怪物属性参数!Q:Q,0)),"999")</f>
        <v>999</v>
      </c>
      <c r="V514" s="58">
        <f>IFERROR(INDEX(怪物属性参数!AC:AC,MATCH(芦花古楼怪物!E514,怪物属性参数!Q:Q,0)),"")</f>
        <v>0</v>
      </c>
      <c r="W514" s="58" t="str">
        <f t="shared" si="32"/>
        <v>战斗曹焱兵</v>
      </c>
    </row>
    <row r="515" spans="1:23" ht="16.5" x14ac:dyDescent="0.2">
      <c r="A515" s="58">
        <f t="shared" si="31"/>
        <v>20512</v>
      </c>
      <c r="B515" s="58">
        <v>3</v>
      </c>
      <c r="C515" s="58">
        <f t="shared" si="33"/>
        <v>26</v>
      </c>
      <c r="D515" s="58" t="s">
        <v>36</v>
      </c>
      <c r="E515" s="58" t="str">
        <f>HLOOKUP(D515,芦花古楼!$G:$L,MATCH(B515&amp;C515,芦花古楼!$A:$A,0),FALSE)</f>
        <v>张郃</v>
      </c>
      <c r="F515" s="58">
        <f>INDEX(芦花古楼!D:D,MATCH(芦花古楼怪物!B515&amp;芦花古楼怪物!C515,芦花古楼!A:A,0))</f>
        <v>88</v>
      </c>
      <c r="G515" s="58">
        <f>INDEX(怪物基础属性模板!B:B,MATCH(芦花古楼怪物!$F515,怪物基础属性模板!$A:$A,0))*IFERROR(INDEX(怪物属性参数!R:R,MATCH(芦花古楼怪物!E515,怪物属性参数!Q:Q,0)),1)</f>
        <v>3438</v>
      </c>
      <c r="H515" s="58">
        <f>INDEX(怪物基础属性模板!C:C,MATCH(芦花古楼怪物!$F515,怪物基础属性模板!$A:$A,0))*IFERROR(INDEX(怪物属性参数!R:R,MATCH(芦花古楼怪物!E515,怪物属性参数!R:R,0)),1)</f>
        <v>1625</v>
      </c>
      <c r="I515" s="58">
        <f>INDEX(怪物基础属性模板!D:D,MATCH(芦花古楼怪物!$F515,怪物基础属性模板!$A:$A,0))*IFERROR(INDEX(怪物属性参数!R:R,MATCH(芦花古楼怪物!E515,怪物属性参数!S:S,0)),1)</f>
        <v>18090</v>
      </c>
      <c r="J515" s="58">
        <v>0</v>
      </c>
      <c r="K515" s="58">
        <v>0</v>
      </c>
      <c r="L515" s="58">
        <v>0</v>
      </c>
      <c r="M515" s="58">
        <v>0</v>
      </c>
      <c r="N515" s="58">
        <v>300</v>
      </c>
      <c r="O515" s="58">
        <v>0</v>
      </c>
      <c r="P515" s="58">
        <v>0</v>
      </c>
      <c r="Q515" s="58">
        <f>IFERROR(INDEX(怪物属性参数!AD:AD,MATCH(芦花古楼怪物!E515,怪物属性参数!Q:Q,0)),"1303015")</f>
        <v>1303010</v>
      </c>
      <c r="R515" s="15"/>
      <c r="S515" s="58" t="str">
        <f t="shared" si="29"/>
        <v>0</v>
      </c>
      <c r="T515" s="58">
        <f>IFERROR(INDEX(怪物属性参数!AA:AA,MATCH(芦花古楼怪物!E515,怪物属性参数!Q:Q,0)),"")</f>
        <v>6</v>
      </c>
      <c r="U515" s="58">
        <f>IFERROR(INDEX(怪物属性参数!AB:AB,MATCH(芦花古楼怪物!E515,怪物属性参数!Q:Q,0)),"999")</f>
        <v>999</v>
      </c>
      <c r="V515" s="58">
        <f>IFERROR(INDEX(怪物属性参数!AC:AC,MATCH(芦花古楼怪物!E515,怪物属性参数!Q:Q,0)),"")</f>
        <v>3</v>
      </c>
      <c r="W515" s="58" t="str">
        <f t="shared" si="32"/>
        <v>张郃</v>
      </c>
    </row>
    <row r="516" spans="1:23" ht="16.5" x14ac:dyDescent="0.2">
      <c r="A516" s="58">
        <f t="shared" si="31"/>
        <v>20513</v>
      </c>
      <c r="B516" s="58">
        <v>3</v>
      </c>
      <c r="C516" s="58">
        <f t="shared" si="33"/>
        <v>26</v>
      </c>
      <c r="D516" s="58" t="s">
        <v>40</v>
      </c>
      <c r="E516" s="58" t="str">
        <f>HLOOKUP(D516,芦花古楼!$G:$L,MATCH(B516&amp;C516,芦花古楼!$A:$A,0),FALSE)</f>
        <v>常服曹焱兵</v>
      </c>
      <c r="F516" s="58">
        <f>INDEX(芦花古楼!D:D,MATCH(芦花古楼怪物!B516&amp;芦花古楼怪物!C516,芦花古楼!A:A,0))</f>
        <v>88</v>
      </c>
      <c r="G516" s="58">
        <f>INDEX(怪物基础属性模板!B:B,MATCH(芦花古楼怪物!$F516,怪物基础属性模板!$A:$A,0))*IFERROR(INDEX(怪物属性参数!R:R,MATCH(芦花古楼怪物!E516,怪物属性参数!Q:Q,0)),1)</f>
        <v>3438</v>
      </c>
      <c r="H516" s="58">
        <f>INDEX(怪物基础属性模板!C:C,MATCH(芦花古楼怪物!$F516,怪物基础属性模板!$A:$A,0))*IFERROR(INDEX(怪物属性参数!R:R,MATCH(芦花古楼怪物!E516,怪物属性参数!R:R,0)),1)</f>
        <v>1625</v>
      </c>
      <c r="I516" s="58">
        <f>INDEX(怪物基础属性模板!D:D,MATCH(芦花古楼怪物!$F516,怪物基础属性模板!$A:$A,0))*IFERROR(INDEX(怪物属性参数!R:R,MATCH(芦花古楼怪物!E516,怪物属性参数!S:S,0)),1)</f>
        <v>18090</v>
      </c>
      <c r="J516" s="58">
        <v>0</v>
      </c>
      <c r="K516" s="58">
        <v>0</v>
      </c>
      <c r="L516" s="58">
        <v>0</v>
      </c>
      <c r="M516" s="58">
        <v>0</v>
      </c>
      <c r="N516" s="58">
        <v>300</v>
      </c>
      <c r="O516" s="58">
        <v>0</v>
      </c>
      <c r="P516" s="58">
        <v>0</v>
      </c>
      <c r="Q516" s="58" t="str">
        <f>IFERROR(INDEX(怪物属性参数!AD:AD,MATCH(芦花古楼怪物!E516,怪物属性参数!Q:Q,0)),"1303015")</f>
        <v>1301001#1302001</v>
      </c>
      <c r="R516" s="15"/>
      <c r="S516" s="58">
        <f t="shared" si="29"/>
        <v>20514</v>
      </c>
      <c r="T516" s="58">
        <f>IFERROR(INDEX(怪物属性参数!AA:AA,MATCH(芦花古楼怪物!E516,怪物属性参数!Q:Q,0)),"")</f>
        <v>0</v>
      </c>
      <c r="U516" s="58">
        <f>IFERROR(INDEX(怪物属性参数!AB:AB,MATCH(芦花古楼怪物!E516,怪物属性参数!Q:Q,0)),"999")</f>
        <v>999</v>
      </c>
      <c r="V516" s="58">
        <f>IFERROR(INDEX(怪物属性参数!AC:AC,MATCH(芦花古楼怪物!E516,怪物属性参数!Q:Q,0)),"")</f>
        <v>0</v>
      </c>
      <c r="W516" s="58" t="str">
        <f t="shared" si="32"/>
        <v>常服曹焱兵</v>
      </c>
    </row>
    <row r="517" spans="1:23" ht="16.5" x14ac:dyDescent="0.2">
      <c r="A517" s="58">
        <f t="shared" si="31"/>
        <v>20514</v>
      </c>
      <c r="B517" s="58">
        <v>3</v>
      </c>
      <c r="C517" s="58">
        <f t="shared" si="33"/>
        <v>26</v>
      </c>
      <c r="D517" s="58" t="s">
        <v>37</v>
      </c>
      <c r="E517" s="58" t="str">
        <f>HLOOKUP(D517,芦花古楼!$G:$L,MATCH(B517&amp;C517,芦花古楼!$A:$A,0),FALSE)</f>
        <v>典韦</v>
      </c>
      <c r="F517" s="58">
        <f>INDEX(芦花古楼!D:D,MATCH(芦花古楼怪物!B517&amp;芦花古楼怪物!C517,芦花古楼!A:A,0))</f>
        <v>88</v>
      </c>
      <c r="G517" s="58">
        <f>INDEX(怪物基础属性模板!B:B,MATCH(芦花古楼怪物!$F517,怪物基础属性模板!$A:$A,0))*IFERROR(INDEX(怪物属性参数!R:R,MATCH(芦花古楼怪物!E517,怪物属性参数!Q:Q,0)),1)</f>
        <v>3438</v>
      </c>
      <c r="H517" s="58">
        <f>INDEX(怪物基础属性模板!C:C,MATCH(芦花古楼怪物!$F517,怪物基础属性模板!$A:$A,0))*IFERROR(INDEX(怪物属性参数!R:R,MATCH(芦花古楼怪物!E517,怪物属性参数!R:R,0)),1)</f>
        <v>1625</v>
      </c>
      <c r="I517" s="58">
        <f>INDEX(怪物基础属性模板!D:D,MATCH(芦花古楼怪物!$F517,怪物基础属性模板!$A:$A,0))*IFERROR(INDEX(怪物属性参数!R:R,MATCH(芦花古楼怪物!E517,怪物属性参数!S:S,0)),1)</f>
        <v>18090</v>
      </c>
      <c r="J517" s="58">
        <v>0</v>
      </c>
      <c r="K517" s="58">
        <v>0</v>
      </c>
      <c r="L517" s="58">
        <v>0</v>
      </c>
      <c r="M517" s="58">
        <v>0</v>
      </c>
      <c r="N517" s="58">
        <v>300</v>
      </c>
      <c r="O517" s="58">
        <v>0</v>
      </c>
      <c r="P517" s="58">
        <v>0</v>
      </c>
      <c r="Q517" s="58">
        <f>IFERROR(INDEX(怪物属性参数!AD:AD,MATCH(芦花古楼怪物!E517,怪物属性参数!Q:Q,0)),"1303015")</f>
        <v>1303003</v>
      </c>
      <c r="R517" s="15"/>
      <c r="S517" s="58" t="str">
        <f t="shared" ref="S517:S580" si="34">IF(MOD(A517,2)=0,"0",IF(E518="","0",A518))</f>
        <v>0</v>
      </c>
      <c r="T517" s="58">
        <f>IFERROR(INDEX(怪物属性参数!AA:AA,MATCH(芦花古楼怪物!E517,怪物属性参数!Q:Q,0)),"")</f>
        <v>4</v>
      </c>
      <c r="U517" s="58">
        <f>IFERROR(INDEX(怪物属性参数!AB:AB,MATCH(芦花古楼怪物!E517,怪物属性参数!Q:Q,0)),"999")</f>
        <v>999</v>
      </c>
      <c r="V517" s="58">
        <f>IFERROR(INDEX(怪物属性参数!AC:AC,MATCH(芦花古楼怪物!E517,怪物属性参数!Q:Q,0)),"")</f>
        <v>2</v>
      </c>
      <c r="W517" s="58" t="str">
        <f t="shared" si="32"/>
        <v>典韦</v>
      </c>
    </row>
    <row r="518" spans="1:23" ht="16.5" x14ac:dyDescent="0.2">
      <c r="A518" s="58">
        <f t="shared" ref="A518:A581" si="35">A517+1</f>
        <v>20515</v>
      </c>
      <c r="B518" s="58">
        <v>3</v>
      </c>
      <c r="C518" s="58">
        <f t="shared" si="33"/>
        <v>26</v>
      </c>
      <c r="D518" s="58" t="s">
        <v>41</v>
      </c>
      <c r="E518" s="58" t="str">
        <f>HLOOKUP(D518,芦花古楼!$G:$L,MATCH(B518&amp;C518,芦花古楼!$A:$A,0),FALSE)</f>
        <v>刘羽禅</v>
      </c>
      <c r="F518" s="58">
        <f>INDEX(芦花古楼!D:D,MATCH(芦花古楼怪物!B518&amp;芦花古楼怪物!C518,芦花古楼!A:A,0))</f>
        <v>88</v>
      </c>
      <c r="G518" s="58">
        <f>INDEX(怪物基础属性模板!B:B,MATCH(芦花古楼怪物!$F518,怪物基础属性模板!$A:$A,0))*IFERROR(INDEX(怪物属性参数!R:R,MATCH(芦花古楼怪物!E518,怪物属性参数!Q:Q,0)),1)</f>
        <v>3438</v>
      </c>
      <c r="H518" s="58">
        <f>INDEX(怪物基础属性模板!C:C,MATCH(芦花古楼怪物!$F518,怪物基础属性模板!$A:$A,0))*IFERROR(INDEX(怪物属性参数!R:R,MATCH(芦花古楼怪物!E518,怪物属性参数!R:R,0)),1)</f>
        <v>1625</v>
      </c>
      <c r="I518" s="58">
        <f>INDEX(怪物基础属性模板!D:D,MATCH(芦花古楼怪物!$F518,怪物基础属性模板!$A:$A,0))*IFERROR(INDEX(怪物属性参数!R:R,MATCH(芦花古楼怪物!E518,怪物属性参数!S:S,0)),1)</f>
        <v>18090</v>
      </c>
      <c r="J518" s="58">
        <v>0</v>
      </c>
      <c r="K518" s="58">
        <v>0</v>
      </c>
      <c r="L518" s="58">
        <v>0</v>
      </c>
      <c r="M518" s="58">
        <v>0</v>
      </c>
      <c r="N518" s="58">
        <v>300</v>
      </c>
      <c r="O518" s="58">
        <v>0</v>
      </c>
      <c r="P518" s="58">
        <v>0</v>
      </c>
      <c r="Q518" s="58" t="str">
        <f>IFERROR(INDEX(怪物属性参数!AD:AD,MATCH(芦花古楼怪物!E518,怪物属性参数!Q:Q,0)),"1303015")</f>
        <v>1301005#1302005</v>
      </c>
      <c r="R518" s="15"/>
      <c r="S518" s="58">
        <f t="shared" si="34"/>
        <v>20516</v>
      </c>
      <c r="T518" s="58">
        <f>IFERROR(INDEX(怪物属性参数!AA:AA,MATCH(芦花古楼怪物!E518,怪物属性参数!Q:Q,0)),"")</f>
        <v>0</v>
      </c>
      <c r="U518" s="58">
        <f>IFERROR(INDEX(怪物属性参数!AB:AB,MATCH(芦花古楼怪物!E518,怪物属性参数!Q:Q,0)),"999")</f>
        <v>999</v>
      </c>
      <c r="V518" s="58">
        <f>IFERROR(INDEX(怪物属性参数!AC:AC,MATCH(芦花古楼怪物!E518,怪物属性参数!Q:Q,0)),"")</f>
        <v>0</v>
      </c>
      <c r="W518" s="58" t="str">
        <f t="shared" ref="W518:W581" si="36">IF(OR(E518=0,E518="")=TRUE,"于禁",E518)</f>
        <v>刘羽禅</v>
      </c>
    </row>
    <row r="519" spans="1:23" ht="16.5" x14ac:dyDescent="0.2">
      <c r="A519" s="58">
        <f t="shared" si="35"/>
        <v>20516</v>
      </c>
      <c r="B519" s="58">
        <v>3</v>
      </c>
      <c r="C519" s="58">
        <f t="shared" si="33"/>
        <v>26</v>
      </c>
      <c r="D519" s="58" t="s">
        <v>38</v>
      </c>
      <c r="E519" s="58" t="str">
        <f>HLOOKUP(D519,芦花古楼!$G:$L,MATCH(B519&amp;C519,芦花古楼!$A:$A,0),FALSE)</f>
        <v>关羽</v>
      </c>
      <c r="F519" s="58">
        <f>INDEX(芦花古楼!D:D,MATCH(芦花古楼怪物!B519&amp;芦花古楼怪物!C519,芦花古楼!A:A,0))</f>
        <v>88</v>
      </c>
      <c r="G519" s="58">
        <f>INDEX(怪物基础属性模板!B:B,MATCH(芦花古楼怪物!$F519,怪物基础属性模板!$A:$A,0))*IFERROR(INDEX(怪物属性参数!R:R,MATCH(芦花古楼怪物!E519,怪物属性参数!Q:Q,0)),1)</f>
        <v>3438</v>
      </c>
      <c r="H519" s="58">
        <f>INDEX(怪物基础属性模板!C:C,MATCH(芦花古楼怪物!$F519,怪物基础属性模板!$A:$A,0))*IFERROR(INDEX(怪物属性参数!R:R,MATCH(芦花古楼怪物!E519,怪物属性参数!R:R,0)),1)</f>
        <v>1625</v>
      </c>
      <c r="I519" s="58">
        <f>INDEX(怪物基础属性模板!D:D,MATCH(芦花古楼怪物!$F519,怪物基础属性模板!$A:$A,0))*IFERROR(INDEX(怪物属性参数!R:R,MATCH(芦花古楼怪物!E519,怪物属性参数!S:S,0)),1)</f>
        <v>18090</v>
      </c>
      <c r="J519" s="58">
        <v>0</v>
      </c>
      <c r="K519" s="58">
        <v>0</v>
      </c>
      <c r="L519" s="58">
        <v>0</v>
      </c>
      <c r="M519" s="58">
        <v>0</v>
      </c>
      <c r="N519" s="58">
        <v>300</v>
      </c>
      <c r="O519" s="58">
        <v>0</v>
      </c>
      <c r="P519" s="58">
        <v>0</v>
      </c>
      <c r="Q519" s="58">
        <f>IFERROR(INDEX(怪物属性参数!AD:AD,MATCH(芦花古楼怪物!E519,怪物属性参数!Q:Q,0)),"1303015")</f>
        <v>1303001</v>
      </c>
      <c r="R519" s="15"/>
      <c r="S519" s="58" t="str">
        <f t="shared" si="34"/>
        <v>0</v>
      </c>
      <c r="T519" s="58">
        <f>IFERROR(INDEX(怪物属性参数!AA:AA,MATCH(芦花古楼怪物!E519,怪物属性参数!Q:Q,0)),"")</f>
        <v>6</v>
      </c>
      <c r="U519" s="58">
        <f>IFERROR(INDEX(怪物属性参数!AB:AB,MATCH(芦花古楼怪物!E519,怪物属性参数!Q:Q,0)),"999")</f>
        <v>999</v>
      </c>
      <c r="V519" s="58">
        <f>IFERROR(INDEX(怪物属性参数!AC:AC,MATCH(芦花古楼怪物!E519,怪物属性参数!Q:Q,0)),"")</f>
        <v>1</v>
      </c>
      <c r="W519" s="58" t="str">
        <f t="shared" si="36"/>
        <v>关羽</v>
      </c>
    </row>
    <row r="520" spans="1:23" ht="16.5" x14ac:dyDescent="0.2">
      <c r="A520" s="58">
        <f t="shared" si="35"/>
        <v>20517</v>
      </c>
      <c r="B520" s="58">
        <v>3</v>
      </c>
      <c r="C520" s="58">
        <f t="shared" si="33"/>
        <v>27</v>
      </c>
      <c r="D520" s="58" t="s">
        <v>39</v>
      </c>
      <c r="E520" s="58" t="str">
        <f>HLOOKUP(D520,芦花古楼!$G:$L,MATCH(B520&amp;C520,芦花古楼!$A:$A,0),FALSE)</f>
        <v>南御夫</v>
      </c>
      <c r="F520" s="58">
        <f>INDEX(芦花古楼!D:D,MATCH(芦花古楼怪物!B520&amp;芦花古楼怪物!C520,芦花古楼!A:A,0))</f>
        <v>90</v>
      </c>
      <c r="G520" s="58">
        <f>INDEX(怪物基础属性模板!B:B,MATCH(芦花古楼怪物!$F520,怪物基础属性模板!$A:$A,0))*IFERROR(INDEX(怪物属性参数!R:R,MATCH(芦花古楼怪物!E520,怪物属性参数!Q:Q,0)),1)</f>
        <v>3538</v>
      </c>
      <c r="H520" s="58">
        <f>INDEX(怪物基础属性模板!C:C,MATCH(芦花古楼怪物!$F520,怪物基础属性模板!$A:$A,0))*IFERROR(INDEX(怪物属性参数!R:R,MATCH(芦花古楼怪物!E520,怪物属性参数!R:R,0)),1)</f>
        <v>1675</v>
      </c>
      <c r="I520" s="58">
        <f>INDEX(怪物基础属性模板!D:D,MATCH(芦花古楼怪物!$F520,怪物基础属性模板!$A:$A,0))*IFERROR(INDEX(怪物属性参数!R:R,MATCH(芦花古楼怪物!E520,怪物属性参数!S:S,0)),1)</f>
        <v>18590</v>
      </c>
      <c r="J520" s="58">
        <v>0</v>
      </c>
      <c r="K520" s="58">
        <v>0</v>
      </c>
      <c r="L520" s="58">
        <v>0</v>
      </c>
      <c r="M520" s="58">
        <v>0</v>
      </c>
      <c r="N520" s="58">
        <v>300</v>
      </c>
      <c r="O520" s="58">
        <v>0</v>
      </c>
      <c r="P520" s="58">
        <v>0</v>
      </c>
      <c r="Q520" s="58" t="str">
        <f>IFERROR(INDEX(怪物属性参数!AD:AD,MATCH(芦花古楼怪物!E520,怪物属性参数!Q:Q,0)),"1303015")</f>
        <v>1301012#1302012</v>
      </c>
      <c r="R520" s="15"/>
      <c r="S520" s="58">
        <f t="shared" si="34"/>
        <v>20518</v>
      </c>
      <c r="T520" s="58">
        <f>IFERROR(INDEX(怪物属性参数!AA:AA,MATCH(芦花古楼怪物!E520,怪物属性参数!Q:Q,0)),"")</f>
        <v>0</v>
      </c>
      <c r="U520" s="58">
        <f>IFERROR(INDEX(怪物属性参数!AB:AB,MATCH(芦花古楼怪物!E520,怪物属性参数!Q:Q,0)),"999")</f>
        <v>999</v>
      </c>
      <c r="V520" s="58">
        <f>IFERROR(INDEX(怪物属性参数!AC:AC,MATCH(芦花古楼怪物!E520,怪物属性参数!Q:Q,0)),"")</f>
        <v>0</v>
      </c>
      <c r="W520" s="58" t="str">
        <f t="shared" si="36"/>
        <v>南御夫</v>
      </c>
    </row>
    <row r="521" spans="1:23" ht="16.5" x14ac:dyDescent="0.2">
      <c r="A521" s="58">
        <f t="shared" si="35"/>
        <v>20518</v>
      </c>
      <c r="B521" s="58">
        <v>3</v>
      </c>
      <c r="C521" s="58">
        <f t="shared" si="33"/>
        <v>27</v>
      </c>
      <c r="D521" s="58" t="s">
        <v>36</v>
      </c>
      <c r="E521" s="58" t="str">
        <f>HLOOKUP(D521,芦花古楼!$G:$L,MATCH(B521&amp;C521,芦花古楼!$A:$A,0),FALSE)</f>
        <v>噬日</v>
      </c>
      <c r="F521" s="58">
        <f>INDEX(芦花古楼!D:D,MATCH(芦花古楼怪物!B521&amp;芦花古楼怪物!C521,芦花古楼!A:A,0))</f>
        <v>90</v>
      </c>
      <c r="G521" s="58">
        <f>INDEX(怪物基础属性模板!B:B,MATCH(芦花古楼怪物!$F521,怪物基础属性模板!$A:$A,0))*IFERROR(INDEX(怪物属性参数!R:R,MATCH(芦花古楼怪物!E521,怪物属性参数!Q:Q,0)),1)</f>
        <v>3538</v>
      </c>
      <c r="H521" s="58">
        <f>INDEX(怪物基础属性模板!C:C,MATCH(芦花古楼怪物!$F521,怪物基础属性模板!$A:$A,0))*IFERROR(INDEX(怪物属性参数!R:R,MATCH(芦花古楼怪物!E521,怪物属性参数!R:R,0)),1)</f>
        <v>1675</v>
      </c>
      <c r="I521" s="58">
        <f>INDEX(怪物基础属性模板!D:D,MATCH(芦花古楼怪物!$F521,怪物基础属性模板!$A:$A,0))*IFERROR(INDEX(怪物属性参数!R:R,MATCH(芦花古楼怪物!E521,怪物属性参数!S:S,0)),1)</f>
        <v>18590</v>
      </c>
      <c r="J521" s="58">
        <v>0</v>
      </c>
      <c r="K521" s="58">
        <v>0</v>
      </c>
      <c r="L521" s="58">
        <v>0</v>
      </c>
      <c r="M521" s="58">
        <v>0</v>
      </c>
      <c r="N521" s="58">
        <v>300</v>
      </c>
      <c r="O521" s="58">
        <v>0</v>
      </c>
      <c r="P521" s="58">
        <v>0</v>
      </c>
      <c r="Q521" s="58">
        <f>IFERROR(INDEX(怪物属性参数!AD:AD,MATCH(芦花古楼怪物!E521,怪物属性参数!Q:Q,0)),"1303015")</f>
        <v>1303018</v>
      </c>
      <c r="R521" s="15"/>
      <c r="S521" s="58" t="str">
        <f t="shared" si="34"/>
        <v>0</v>
      </c>
      <c r="T521" s="58">
        <f>IFERROR(INDEX(怪物属性参数!AA:AA,MATCH(芦花古楼怪物!E521,怪物属性参数!Q:Q,0)),"")</f>
        <v>2</v>
      </c>
      <c r="U521" s="58">
        <f>IFERROR(INDEX(怪物属性参数!AB:AB,MATCH(芦花古楼怪物!E521,怪物属性参数!Q:Q,0)),"999")</f>
        <v>999</v>
      </c>
      <c r="V521" s="58">
        <f>IFERROR(INDEX(怪物属性参数!AC:AC,MATCH(芦花古楼怪物!E521,怪物属性参数!Q:Q,0)),"")</f>
        <v>2</v>
      </c>
      <c r="W521" s="58" t="str">
        <f t="shared" si="36"/>
        <v>噬日</v>
      </c>
    </row>
    <row r="522" spans="1:23" ht="16.5" x14ac:dyDescent="0.2">
      <c r="A522" s="58">
        <f t="shared" si="35"/>
        <v>20519</v>
      </c>
      <c r="B522" s="58">
        <v>3</v>
      </c>
      <c r="C522" s="58">
        <f t="shared" si="33"/>
        <v>27</v>
      </c>
      <c r="D522" s="58" t="s">
        <v>40</v>
      </c>
      <c r="E522" s="58" t="str">
        <f>HLOOKUP(D522,芦花古楼!$G:$L,MATCH(B522&amp;C522,芦花古楼!$A:$A,0),FALSE)</f>
        <v>吕仙宫</v>
      </c>
      <c r="F522" s="58">
        <f>INDEX(芦花古楼!D:D,MATCH(芦花古楼怪物!B522&amp;芦花古楼怪物!C522,芦花古楼!A:A,0))</f>
        <v>90</v>
      </c>
      <c r="G522" s="58">
        <f>INDEX(怪物基础属性模板!B:B,MATCH(芦花古楼怪物!$F522,怪物基础属性模板!$A:$A,0))*IFERROR(INDEX(怪物属性参数!R:R,MATCH(芦花古楼怪物!E522,怪物属性参数!Q:Q,0)),1)</f>
        <v>3538</v>
      </c>
      <c r="H522" s="58">
        <f>INDEX(怪物基础属性模板!C:C,MATCH(芦花古楼怪物!$F522,怪物基础属性模板!$A:$A,0))*IFERROR(INDEX(怪物属性参数!R:R,MATCH(芦花古楼怪物!E522,怪物属性参数!R:R,0)),1)</f>
        <v>1675</v>
      </c>
      <c r="I522" s="58">
        <f>INDEX(怪物基础属性模板!D:D,MATCH(芦花古楼怪物!$F522,怪物基础属性模板!$A:$A,0))*IFERROR(INDEX(怪物属性参数!R:R,MATCH(芦花古楼怪物!E522,怪物属性参数!S:S,0)),1)</f>
        <v>18590</v>
      </c>
      <c r="J522" s="58">
        <v>0</v>
      </c>
      <c r="K522" s="58">
        <v>0</v>
      </c>
      <c r="L522" s="58">
        <v>0</v>
      </c>
      <c r="M522" s="58">
        <v>0</v>
      </c>
      <c r="N522" s="58">
        <v>300</v>
      </c>
      <c r="O522" s="58">
        <v>0</v>
      </c>
      <c r="P522" s="58">
        <v>0</v>
      </c>
      <c r="Q522" s="58" t="str">
        <f>IFERROR(INDEX(怪物属性参数!AD:AD,MATCH(芦花古楼怪物!E522,怪物属性参数!Q:Q,0)),"1303015")</f>
        <v>1301014#1302014</v>
      </c>
      <c r="R522" s="15"/>
      <c r="S522" s="58">
        <f t="shared" si="34"/>
        <v>20520</v>
      </c>
      <c r="T522" s="58">
        <f>IFERROR(INDEX(怪物属性参数!AA:AA,MATCH(芦花古楼怪物!E522,怪物属性参数!Q:Q,0)),"")</f>
        <v>0</v>
      </c>
      <c r="U522" s="58">
        <f>IFERROR(INDEX(怪物属性参数!AB:AB,MATCH(芦花古楼怪物!E522,怪物属性参数!Q:Q,0)),"999")</f>
        <v>999</v>
      </c>
      <c r="V522" s="58">
        <f>IFERROR(INDEX(怪物属性参数!AC:AC,MATCH(芦花古楼怪物!E522,怪物属性参数!Q:Q,0)),"")</f>
        <v>0</v>
      </c>
      <c r="W522" s="58" t="str">
        <f t="shared" si="36"/>
        <v>吕仙宫</v>
      </c>
    </row>
    <row r="523" spans="1:23" ht="16.5" x14ac:dyDescent="0.2">
      <c r="A523" s="58">
        <f t="shared" si="35"/>
        <v>20520</v>
      </c>
      <c r="B523" s="58">
        <v>3</v>
      </c>
      <c r="C523" s="58">
        <f t="shared" si="33"/>
        <v>27</v>
      </c>
      <c r="D523" s="58" t="s">
        <v>37</v>
      </c>
      <c r="E523" s="58" t="str">
        <f>HLOOKUP(D523,芦花古楼!$G:$L,MATCH(B523&amp;C523,芦花古楼!$A:$A,0),FALSE)</f>
        <v>高顺</v>
      </c>
      <c r="F523" s="58">
        <f>INDEX(芦花古楼!D:D,MATCH(芦花古楼怪物!B523&amp;芦花古楼怪物!C523,芦花古楼!A:A,0))</f>
        <v>90</v>
      </c>
      <c r="G523" s="58">
        <f>INDEX(怪物基础属性模板!B:B,MATCH(芦花古楼怪物!$F523,怪物基础属性模板!$A:$A,0))*IFERROR(INDEX(怪物属性参数!R:R,MATCH(芦花古楼怪物!E523,怪物属性参数!Q:Q,0)),1)</f>
        <v>3538</v>
      </c>
      <c r="H523" s="58">
        <f>INDEX(怪物基础属性模板!C:C,MATCH(芦花古楼怪物!$F523,怪物基础属性模板!$A:$A,0))*IFERROR(INDEX(怪物属性参数!R:R,MATCH(芦花古楼怪物!E523,怪物属性参数!R:R,0)),1)</f>
        <v>1675</v>
      </c>
      <c r="I523" s="58">
        <f>INDEX(怪物基础属性模板!D:D,MATCH(芦花古楼怪物!$F523,怪物基础属性模板!$A:$A,0))*IFERROR(INDEX(怪物属性参数!R:R,MATCH(芦花古楼怪物!E523,怪物属性参数!S:S,0)),1)</f>
        <v>18590</v>
      </c>
      <c r="J523" s="58">
        <v>0</v>
      </c>
      <c r="K523" s="58">
        <v>0</v>
      </c>
      <c r="L523" s="58">
        <v>0</v>
      </c>
      <c r="M523" s="58">
        <v>0</v>
      </c>
      <c r="N523" s="58">
        <v>300</v>
      </c>
      <c r="O523" s="58">
        <v>0</v>
      </c>
      <c r="P523" s="58">
        <v>0</v>
      </c>
      <c r="Q523" s="58">
        <f>IFERROR(INDEX(怪物属性参数!AD:AD,MATCH(芦花古楼怪物!E523,怪物属性参数!Q:Q,0)),"1303015")</f>
        <v>1303020</v>
      </c>
      <c r="R523" s="15"/>
      <c r="S523" s="58" t="str">
        <f t="shared" si="34"/>
        <v>0</v>
      </c>
      <c r="T523" s="58">
        <f>IFERROR(INDEX(怪物属性参数!AA:AA,MATCH(芦花古楼怪物!E523,怪物属性参数!Q:Q,0)),"")</f>
        <v>2</v>
      </c>
      <c r="U523" s="58">
        <f>IFERROR(INDEX(怪物属性参数!AB:AB,MATCH(芦花古楼怪物!E523,怪物属性参数!Q:Q,0)),"999")</f>
        <v>999</v>
      </c>
      <c r="V523" s="58">
        <f>IFERROR(INDEX(怪物属性参数!AC:AC,MATCH(芦花古楼怪物!E523,怪物属性参数!Q:Q,0)),"")</f>
        <v>2</v>
      </c>
      <c r="W523" s="58" t="str">
        <f t="shared" si="36"/>
        <v>高顺</v>
      </c>
    </row>
    <row r="524" spans="1:23" ht="16.5" x14ac:dyDescent="0.2">
      <c r="A524" s="58">
        <f t="shared" si="35"/>
        <v>20521</v>
      </c>
      <c r="B524" s="58">
        <v>3</v>
      </c>
      <c r="C524" s="58">
        <f t="shared" si="33"/>
        <v>27</v>
      </c>
      <c r="D524" s="58" t="s">
        <v>41</v>
      </c>
      <c r="E524" s="58" t="str">
        <f>HLOOKUP(D524,芦花古楼!$G:$L,MATCH(B524&amp;C524,芦花古楼!$A:$A,0),FALSE)</f>
        <v>战斗夏玲</v>
      </c>
      <c r="F524" s="58">
        <f>INDEX(芦花古楼!D:D,MATCH(芦花古楼怪物!B524&amp;芦花古楼怪物!C524,芦花古楼!A:A,0))</f>
        <v>90</v>
      </c>
      <c r="G524" s="58">
        <f>INDEX(怪物基础属性模板!B:B,MATCH(芦花古楼怪物!$F524,怪物基础属性模板!$A:$A,0))*IFERROR(INDEX(怪物属性参数!R:R,MATCH(芦花古楼怪物!E524,怪物属性参数!Q:Q,0)),1)</f>
        <v>3538</v>
      </c>
      <c r="H524" s="58">
        <f>INDEX(怪物基础属性模板!C:C,MATCH(芦花古楼怪物!$F524,怪物基础属性模板!$A:$A,0))*IFERROR(INDEX(怪物属性参数!R:R,MATCH(芦花古楼怪物!E524,怪物属性参数!R:R,0)),1)</f>
        <v>1675</v>
      </c>
      <c r="I524" s="58">
        <f>INDEX(怪物基础属性模板!D:D,MATCH(芦花古楼怪物!$F524,怪物基础属性模板!$A:$A,0))*IFERROR(INDEX(怪物属性参数!R:R,MATCH(芦花古楼怪物!E524,怪物属性参数!S:S,0)),1)</f>
        <v>18590</v>
      </c>
      <c r="J524" s="58">
        <v>0</v>
      </c>
      <c r="K524" s="58">
        <v>0</v>
      </c>
      <c r="L524" s="58">
        <v>0</v>
      </c>
      <c r="M524" s="58">
        <v>0</v>
      </c>
      <c r="N524" s="58">
        <v>300</v>
      </c>
      <c r="O524" s="58">
        <v>0</v>
      </c>
      <c r="P524" s="58">
        <v>0</v>
      </c>
      <c r="Q524" s="58" t="str">
        <f>IFERROR(INDEX(怪物属性参数!AD:AD,MATCH(芦花古楼怪物!E524,怪物属性参数!Q:Q,0)),"1303015")</f>
        <v>1301003#1302003</v>
      </c>
      <c r="R524" s="15"/>
      <c r="S524" s="58">
        <f t="shared" si="34"/>
        <v>20522</v>
      </c>
      <c r="T524" s="58">
        <f>IFERROR(INDEX(怪物属性参数!AA:AA,MATCH(芦花古楼怪物!E524,怪物属性参数!Q:Q,0)),"")</f>
        <v>0</v>
      </c>
      <c r="U524" s="58">
        <f>IFERROR(INDEX(怪物属性参数!AB:AB,MATCH(芦花古楼怪物!E524,怪物属性参数!Q:Q,0)),"999")</f>
        <v>999</v>
      </c>
      <c r="V524" s="58">
        <f>IFERROR(INDEX(怪物属性参数!AC:AC,MATCH(芦花古楼怪物!E524,怪物属性参数!Q:Q,0)),"")</f>
        <v>0</v>
      </c>
      <c r="W524" s="58" t="str">
        <f t="shared" si="36"/>
        <v>战斗夏玲</v>
      </c>
    </row>
    <row r="525" spans="1:23" ht="16.5" x14ac:dyDescent="0.2">
      <c r="A525" s="58">
        <f t="shared" si="35"/>
        <v>20522</v>
      </c>
      <c r="B525" s="58">
        <v>3</v>
      </c>
      <c r="C525" s="58">
        <f t="shared" si="33"/>
        <v>27</v>
      </c>
      <c r="D525" s="58" t="s">
        <v>38</v>
      </c>
      <c r="E525" s="58" t="str">
        <f>HLOOKUP(D525,芦花古楼!$G:$L,MATCH(B525&amp;C525,芦花古楼!$A:$A,0),FALSE)</f>
        <v>李轩辕</v>
      </c>
      <c r="F525" s="58">
        <f>INDEX(芦花古楼!D:D,MATCH(芦花古楼怪物!B525&amp;芦花古楼怪物!C525,芦花古楼!A:A,0))</f>
        <v>90</v>
      </c>
      <c r="G525" s="58">
        <f>INDEX(怪物基础属性模板!B:B,MATCH(芦花古楼怪物!$F525,怪物基础属性模板!$A:$A,0))*IFERROR(INDEX(怪物属性参数!R:R,MATCH(芦花古楼怪物!E525,怪物属性参数!Q:Q,0)),1)</f>
        <v>3538</v>
      </c>
      <c r="H525" s="58">
        <f>INDEX(怪物基础属性模板!C:C,MATCH(芦花古楼怪物!$F525,怪物基础属性模板!$A:$A,0))*IFERROR(INDEX(怪物属性参数!R:R,MATCH(芦花古楼怪物!E525,怪物属性参数!R:R,0)),1)</f>
        <v>1675</v>
      </c>
      <c r="I525" s="58">
        <f>INDEX(怪物基础属性模板!D:D,MATCH(芦花古楼怪物!$F525,怪物基础属性模板!$A:$A,0))*IFERROR(INDEX(怪物属性参数!R:R,MATCH(芦花古楼怪物!E525,怪物属性参数!S:S,0)),1)</f>
        <v>18590</v>
      </c>
      <c r="J525" s="58">
        <v>0</v>
      </c>
      <c r="K525" s="58">
        <v>0</v>
      </c>
      <c r="L525" s="58">
        <v>0</v>
      </c>
      <c r="M525" s="58">
        <v>0</v>
      </c>
      <c r="N525" s="58">
        <v>300</v>
      </c>
      <c r="O525" s="58">
        <v>0</v>
      </c>
      <c r="P525" s="58">
        <v>0</v>
      </c>
      <c r="Q525" s="58">
        <f>IFERROR(INDEX(怪物属性参数!AD:AD,MATCH(芦花古楼怪物!E525,怪物属性参数!Q:Q,0)),"1303015")</f>
        <v>1303005</v>
      </c>
      <c r="R525" s="15"/>
      <c r="S525" s="58" t="str">
        <f t="shared" si="34"/>
        <v>0</v>
      </c>
      <c r="T525" s="58">
        <f>IFERROR(INDEX(怪物属性参数!AA:AA,MATCH(芦花古楼怪物!E525,怪物属性参数!Q:Q,0)),"")</f>
        <v>2</v>
      </c>
      <c r="U525" s="58">
        <f>IFERROR(INDEX(怪物属性参数!AB:AB,MATCH(芦花古楼怪物!E525,怪物属性参数!Q:Q,0)),"999")</f>
        <v>999</v>
      </c>
      <c r="V525" s="58">
        <f>IFERROR(INDEX(怪物属性参数!AC:AC,MATCH(芦花古楼怪物!E525,怪物属性参数!Q:Q,0)),"")</f>
        <v>3</v>
      </c>
      <c r="W525" s="58" t="str">
        <f t="shared" si="36"/>
        <v>李轩辕</v>
      </c>
    </row>
    <row r="526" spans="1:23" ht="16.5" x14ac:dyDescent="0.2">
      <c r="A526" s="58">
        <f t="shared" si="35"/>
        <v>20523</v>
      </c>
      <c r="B526" s="58">
        <v>3</v>
      </c>
      <c r="C526" s="58">
        <f t="shared" si="33"/>
        <v>28</v>
      </c>
      <c r="D526" s="58" t="s">
        <v>39</v>
      </c>
      <c r="E526" s="58" t="str">
        <f>HLOOKUP(D526,芦花古楼!$G:$L,MATCH(B526&amp;C526,芦花古楼!$A:$A,0),FALSE)</f>
        <v>盖文</v>
      </c>
      <c r="F526" s="58">
        <f>INDEX(芦花古楼!D:D,MATCH(芦花古楼怪物!B526&amp;芦花古楼怪物!C526,芦花古楼!A:A,0))</f>
        <v>92</v>
      </c>
      <c r="G526" s="58">
        <f>INDEX(怪物基础属性模板!B:B,MATCH(芦花古楼怪物!$F526,怪物基础属性模板!$A:$A,0))*IFERROR(INDEX(怪物属性参数!R:R,MATCH(芦花古楼怪物!E526,怪物属性参数!Q:Q,0)),1)</f>
        <v>3658</v>
      </c>
      <c r="H526" s="58">
        <f>INDEX(怪物基础属性模板!C:C,MATCH(芦花古楼怪物!$F526,怪物基础属性模板!$A:$A,0))*IFERROR(INDEX(怪物属性参数!R:R,MATCH(芦花古楼怪物!E526,怪物属性参数!R:R,0)),1)</f>
        <v>1735</v>
      </c>
      <c r="I526" s="58">
        <f>INDEX(怪物基础属性模板!D:D,MATCH(芦花古楼怪物!$F526,怪物基础属性模板!$A:$A,0))*IFERROR(INDEX(怪物属性参数!R:R,MATCH(芦花古楼怪物!E526,怪物属性参数!S:S,0)),1)</f>
        <v>19190</v>
      </c>
      <c r="J526" s="58">
        <v>0</v>
      </c>
      <c r="K526" s="58">
        <v>0</v>
      </c>
      <c r="L526" s="58">
        <v>0</v>
      </c>
      <c r="M526" s="58">
        <v>0</v>
      </c>
      <c r="N526" s="58">
        <v>300</v>
      </c>
      <c r="O526" s="58">
        <v>0</v>
      </c>
      <c r="P526" s="58">
        <v>0</v>
      </c>
      <c r="Q526" s="58" t="str">
        <f>IFERROR(INDEX(怪物属性参数!AD:AD,MATCH(芦花古楼怪物!E526,怪物属性参数!Q:Q,0)),"1303015")</f>
        <v>1301010#1302010</v>
      </c>
      <c r="R526" s="15"/>
      <c r="S526" s="58">
        <f t="shared" si="34"/>
        <v>20524</v>
      </c>
      <c r="T526" s="58">
        <f>IFERROR(INDEX(怪物属性参数!AA:AA,MATCH(芦花古楼怪物!E526,怪物属性参数!Q:Q,0)),"")</f>
        <v>0</v>
      </c>
      <c r="U526" s="58">
        <f>IFERROR(INDEX(怪物属性参数!AB:AB,MATCH(芦花古楼怪物!E526,怪物属性参数!Q:Q,0)),"999")</f>
        <v>999</v>
      </c>
      <c r="V526" s="58">
        <f>IFERROR(INDEX(怪物属性参数!AC:AC,MATCH(芦花古楼怪物!E526,怪物属性参数!Q:Q,0)),"")</f>
        <v>0</v>
      </c>
      <c r="W526" s="58" t="str">
        <f t="shared" si="36"/>
        <v>盖文</v>
      </c>
    </row>
    <row r="527" spans="1:23" ht="16.5" x14ac:dyDescent="0.2">
      <c r="A527" s="58">
        <f t="shared" si="35"/>
        <v>20524</v>
      </c>
      <c r="B527" s="58">
        <v>3</v>
      </c>
      <c r="C527" s="58">
        <f t="shared" si="33"/>
        <v>28</v>
      </c>
      <c r="D527" s="58" t="s">
        <v>36</v>
      </c>
      <c r="E527" s="58" t="str">
        <f>HLOOKUP(D527,芦花古楼!$G:$L,MATCH(B527&amp;C527,芦花古楼!$A:$A,0),FALSE)</f>
        <v>西方龙</v>
      </c>
      <c r="F527" s="58">
        <f>INDEX(芦花古楼!D:D,MATCH(芦花古楼怪物!B527&amp;芦花古楼怪物!C527,芦花古楼!A:A,0))</f>
        <v>92</v>
      </c>
      <c r="G527" s="58">
        <f>INDEX(怪物基础属性模板!B:B,MATCH(芦花古楼怪物!$F527,怪物基础属性模板!$A:$A,0))*IFERROR(INDEX(怪物属性参数!R:R,MATCH(芦花古楼怪物!E527,怪物属性参数!Q:Q,0)),1)</f>
        <v>3658</v>
      </c>
      <c r="H527" s="58">
        <f>INDEX(怪物基础属性模板!C:C,MATCH(芦花古楼怪物!$F527,怪物基础属性模板!$A:$A,0))*IFERROR(INDEX(怪物属性参数!R:R,MATCH(芦花古楼怪物!E527,怪物属性参数!R:R,0)),1)</f>
        <v>1735</v>
      </c>
      <c r="I527" s="58">
        <f>INDEX(怪物基础属性模板!D:D,MATCH(芦花古楼怪物!$F527,怪物基础属性模板!$A:$A,0))*IFERROR(INDEX(怪物属性参数!R:R,MATCH(芦花古楼怪物!E527,怪物属性参数!S:S,0)),1)</f>
        <v>19190</v>
      </c>
      <c r="J527" s="58">
        <v>0</v>
      </c>
      <c r="K527" s="58">
        <v>0</v>
      </c>
      <c r="L527" s="58">
        <v>0</v>
      </c>
      <c r="M527" s="58">
        <v>0</v>
      </c>
      <c r="N527" s="58">
        <v>300</v>
      </c>
      <c r="O527" s="58">
        <v>0</v>
      </c>
      <c r="P527" s="58">
        <v>0</v>
      </c>
      <c r="Q527" s="58">
        <f>IFERROR(INDEX(怪物属性参数!AD:AD,MATCH(芦花古楼怪物!E527,怪物属性参数!Q:Q,0)),"1303015")</f>
        <v>1303016</v>
      </c>
      <c r="R527" s="15"/>
      <c r="S527" s="58" t="str">
        <f t="shared" si="34"/>
        <v>0</v>
      </c>
      <c r="T527" s="58">
        <f>IFERROR(INDEX(怪物属性参数!AA:AA,MATCH(芦花古楼怪物!E527,怪物属性参数!Q:Q,0)),"")</f>
        <v>4</v>
      </c>
      <c r="U527" s="58">
        <f>IFERROR(INDEX(怪物属性参数!AB:AB,MATCH(芦花古楼怪物!E527,怪物属性参数!Q:Q,0)),"999")</f>
        <v>999</v>
      </c>
      <c r="V527" s="58">
        <f>IFERROR(INDEX(怪物属性参数!AC:AC,MATCH(芦花古楼怪物!E527,怪物属性参数!Q:Q,0)),"")</f>
        <v>2</v>
      </c>
      <c r="W527" s="58" t="str">
        <f t="shared" si="36"/>
        <v>西方龙</v>
      </c>
    </row>
    <row r="528" spans="1:23" ht="16.5" x14ac:dyDescent="0.2">
      <c r="A528" s="58">
        <f t="shared" si="35"/>
        <v>20525</v>
      </c>
      <c r="B528" s="58">
        <v>3</v>
      </c>
      <c r="C528" s="58">
        <f t="shared" si="33"/>
        <v>28</v>
      </c>
      <c r="D528" s="58" t="s">
        <v>40</v>
      </c>
      <c r="E528" s="58" t="str">
        <f>HLOOKUP(D528,芦花古楼!$G:$L,MATCH(B528&amp;C528,芦花古楼!$A:$A,0),FALSE)</f>
        <v>刘羽禅</v>
      </c>
      <c r="F528" s="58">
        <f>INDEX(芦花古楼!D:D,MATCH(芦花古楼怪物!B528&amp;芦花古楼怪物!C528,芦花古楼!A:A,0))</f>
        <v>92</v>
      </c>
      <c r="G528" s="58">
        <f>INDEX(怪物基础属性模板!B:B,MATCH(芦花古楼怪物!$F528,怪物基础属性模板!$A:$A,0))*IFERROR(INDEX(怪物属性参数!R:R,MATCH(芦花古楼怪物!E528,怪物属性参数!Q:Q,0)),1)</f>
        <v>3658</v>
      </c>
      <c r="H528" s="58">
        <f>INDEX(怪物基础属性模板!C:C,MATCH(芦花古楼怪物!$F528,怪物基础属性模板!$A:$A,0))*IFERROR(INDEX(怪物属性参数!R:R,MATCH(芦花古楼怪物!E528,怪物属性参数!R:R,0)),1)</f>
        <v>1735</v>
      </c>
      <c r="I528" s="58">
        <f>INDEX(怪物基础属性模板!D:D,MATCH(芦花古楼怪物!$F528,怪物基础属性模板!$A:$A,0))*IFERROR(INDEX(怪物属性参数!R:R,MATCH(芦花古楼怪物!E528,怪物属性参数!S:S,0)),1)</f>
        <v>19190</v>
      </c>
      <c r="J528" s="58">
        <v>0</v>
      </c>
      <c r="K528" s="58">
        <v>0</v>
      </c>
      <c r="L528" s="58">
        <v>0</v>
      </c>
      <c r="M528" s="58">
        <v>0</v>
      </c>
      <c r="N528" s="58">
        <v>300</v>
      </c>
      <c r="O528" s="58">
        <v>0</v>
      </c>
      <c r="P528" s="58">
        <v>0</v>
      </c>
      <c r="Q528" s="58" t="str">
        <f>IFERROR(INDEX(怪物属性参数!AD:AD,MATCH(芦花古楼怪物!E528,怪物属性参数!Q:Q,0)),"1303015")</f>
        <v>1301005#1302005</v>
      </c>
      <c r="R528" s="15"/>
      <c r="S528" s="58">
        <f t="shared" si="34"/>
        <v>20526</v>
      </c>
      <c r="T528" s="58">
        <f>IFERROR(INDEX(怪物属性参数!AA:AA,MATCH(芦花古楼怪物!E528,怪物属性参数!Q:Q,0)),"")</f>
        <v>0</v>
      </c>
      <c r="U528" s="58">
        <f>IFERROR(INDEX(怪物属性参数!AB:AB,MATCH(芦花古楼怪物!E528,怪物属性参数!Q:Q,0)),"999")</f>
        <v>999</v>
      </c>
      <c r="V528" s="58">
        <f>IFERROR(INDEX(怪物属性参数!AC:AC,MATCH(芦花古楼怪物!E528,怪物属性参数!Q:Q,0)),"")</f>
        <v>0</v>
      </c>
      <c r="W528" s="58" t="str">
        <f t="shared" si="36"/>
        <v>刘羽禅</v>
      </c>
    </row>
    <row r="529" spans="1:23" ht="16.5" x14ac:dyDescent="0.2">
      <c r="A529" s="58">
        <f t="shared" si="35"/>
        <v>20526</v>
      </c>
      <c r="B529" s="58">
        <v>3</v>
      </c>
      <c r="C529" s="58">
        <f t="shared" si="33"/>
        <v>28</v>
      </c>
      <c r="D529" s="58" t="s">
        <v>37</v>
      </c>
      <c r="E529" s="58" t="str">
        <f>HLOOKUP(D529,芦花古楼!$G:$L,MATCH(B529&amp;C529,芦花古楼!$A:$A,0),FALSE)</f>
        <v>张飞</v>
      </c>
      <c r="F529" s="58">
        <f>INDEX(芦花古楼!D:D,MATCH(芦花古楼怪物!B529&amp;芦花古楼怪物!C529,芦花古楼!A:A,0))</f>
        <v>92</v>
      </c>
      <c r="G529" s="58">
        <f>INDEX(怪物基础属性模板!B:B,MATCH(芦花古楼怪物!$F529,怪物基础属性模板!$A:$A,0))*IFERROR(INDEX(怪物属性参数!R:R,MATCH(芦花古楼怪物!E529,怪物属性参数!Q:Q,0)),1)</f>
        <v>3658</v>
      </c>
      <c r="H529" s="58">
        <f>INDEX(怪物基础属性模板!C:C,MATCH(芦花古楼怪物!$F529,怪物基础属性模板!$A:$A,0))*IFERROR(INDEX(怪物属性参数!R:R,MATCH(芦花古楼怪物!E529,怪物属性参数!R:R,0)),1)</f>
        <v>1735</v>
      </c>
      <c r="I529" s="58">
        <f>INDEX(怪物基础属性模板!D:D,MATCH(芦花古楼怪物!$F529,怪物基础属性模板!$A:$A,0))*IFERROR(INDEX(怪物属性参数!R:R,MATCH(芦花古楼怪物!E529,怪物属性参数!S:S,0)),1)</f>
        <v>19190</v>
      </c>
      <c r="J529" s="58">
        <v>0</v>
      </c>
      <c r="K529" s="58">
        <v>0</v>
      </c>
      <c r="L529" s="58">
        <v>0</v>
      </c>
      <c r="M529" s="58">
        <v>0</v>
      </c>
      <c r="N529" s="58">
        <v>300</v>
      </c>
      <c r="O529" s="58">
        <v>0</v>
      </c>
      <c r="P529" s="58">
        <v>0</v>
      </c>
      <c r="Q529" s="58">
        <f>IFERROR(INDEX(怪物属性参数!AD:AD,MATCH(芦花古楼怪物!E529,怪物属性参数!Q:Q,0)),"1303015")</f>
        <v>1303011</v>
      </c>
      <c r="R529" s="15"/>
      <c r="S529" s="58" t="str">
        <f t="shared" si="34"/>
        <v>0</v>
      </c>
      <c r="T529" s="58">
        <f>IFERROR(INDEX(怪物属性参数!AA:AA,MATCH(芦花古楼怪物!E529,怪物属性参数!Q:Q,0)),"")</f>
        <v>4</v>
      </c>
      <c r="U529" s="58">
        <f>IFERROR(INDEX(怪物属性参数!AB:AB,MATCH(芦花古楼怪物!E529,怪物属性参数!Q:Q,0)),"999")</f>
        <v>999</v>
      </c>
      <c r="V529" s="58">
        <f>IFERROR(INDEX(怪物属性参数!AC:AC,MATCH(芦花古楼怪物!E529,怪物属性参数!Q:Q,0)),"")</f>
        <v>2</v>
      </c>
      <c r="W529" s="58" t="str">
        <f t="shared" si="36"/>
        <v>张飞</v>
      </c>
    </row>
    <row r="530" spans="1:23" ht="16.5" x14ac:dyDescent="0.2">
      <c r="A530" s="58">
        <f t="shared" si="35"/>
        <v>20527</v>
      </c>
      <c r="B530" s="58">
        <v>3</v>
      </c>
      <c r="C530" s="58">
        <f t="shared" si="33"/>
        <v>28</v>
      </c>
      <c r="D530" s="58" t="s">
        <v>41</v>
      </c>
      <c r="E530" s="58" t="str">
        <f>HLOOKUP(D530,芦花古楼!$G:$L,MATCH(B530&amp;C530,芦花古楼!$A:$A,0),FALSE)</f>
        <v>北落师门</v>
      </c>
      <c r="F530" s="58">
        <f>INDEX(芦花古楼!D:D,MATCH(芦花古楼怪物!B530&amp;芦花古楼怪物!C530,芦花古楼!A:A,0))</f>
        <v>92</v>
      </c>
      <c r="G530" s="58">
        <f>INDEX(怪物基础属性模板!B:B,MATCH(芦花古楼怪物!$F530,怪物基础属性模板!$A:$A,0))*IFERROR(INDEX(怪物属性参数!R:R,MATCH(芦花古楼怪物!E530,怪物属性参数!Q:Q,0)),1)</f>
        <v>3658</v>
      </c>
      <c r="H530" s="58">
        <f>INDEX(怪物基础属性模板!C:C,MATCH(芦花古楼怪物!$F530,怪物基础属性模板!$A:$A,0))*IFERROR(INDEX(怪物属性参数!R:R,MATCH(芦花古楼怪物!E530,怪物属性参数!R:R,0)),1)</f>
        <v>1735</v>
      </c>
      <c r="I530" s="58">
        <f>INDEX(怪物基础属性模板!D:D,MATCH(芦花古楼怪物!$F530,怪物基础属性模板!$A:$A,0))*IFERROR(INDEX(怪物属性参数!R:R,MATCH(芦花古楼怪物!E530,怪物属性参数!S:S,0)),1)</f>
        <v>19190</v>
      </c>
      <c r="J530" s="58">
        <v>0</v>
      </c>
      <c r="K530" s="58">
        <v>0</v>
      </c>
      <c r="L530" s="58">
        <v>0</v>
      </c>
      <c r="M530" s="58">
        <v>0</v>
      </c>
      <c r="N530" s="58">
        <v>300</v>
      </c>
      <c r="O530" s="58">
        <v>0</v>
      </c>
      <c r="P530" s="58">
        <v>0</v>
      </c>
      <c r="Q530" s="58" t="str">
        <f>IFERROR(INDEX(怪物属性参数!AD:AD,MATCH(芦花古楼怪物!E530,怪物属性参数!Q:Q,0)),"1303015")</f>
        <v>1301009#1302009</v>
      </c>
      <c r="R530" s="15"/>
      <c r="S530" s="58">
        <f t="shared" si="34"/>
        <v>20528</v>
      </c>
      <c r="T530" s="58">
        <f>IFERROR(INDEX(怪物属性参数!AA:AA,MATCH(芦花古楼怪物!E530,怪物属性参数!Q:Q,0)),"")</f>
        <v>0</v>
      </c>
      <c r="U530" s="58">
        <f>IFERROR(INDEX(怪物属性参数!AB:AB,MATCH(芦花古楼怪物!E530,怪物属性参数!Q:Q,0)),"999")</f>
        <v>999</v>
      </c>
      <c r="V530" s="58">
        <f>IFERROR(INDEX(怪物属性参数!AC:AC,MATCH(芦花古楼怪物!E530,怪物属性参数!Q:Q,0)),"")</f>
        <v>0</v>
      </c>
      <c r="W530" s="58" t="str">
        <f t="shared" si="36"/>
        <v>北落师门</v>
      </c>
    </row>
    <row r="531" spans="1:23" ht="16.5" x14ac:dyDescent="0.2">
      <c r="A531" s="58">
        <f t="shared" si="35"/>
        <v>20528</v>
      </c>
      <c r="B531" s="58">
        <v>3</v>
      </c>
      <c r="C531" s="58">
        <f t="shared" si="33"/>
        <v>28</v>
      </c>
      <c r="D531" s="58" t="s">
        <v>38</v>
      </c>
      <c r="E531" s="58" t="str">
        <f>HLOOKUP(D531,芦花古楼!$G:$L,MATCH(B531&amp;C531,芦花古楼!$A:$A,0),FALSE)</f>
        <v>石灵明</v>
      </c>
      <c r="F531" s="58">
        <f>INDEX(芦花古楼!D:D,MATCH(芦花古楼怪物!B531&amp;芦花古楼怪物!C531,芦花古楼!A:A,0))</f>
        <v>92</v>
      </c>
      <c r="G531" s="58">
        <f>INDEX(怪物基础属性模板!B:B,MATCH(芦花古楼怪物!$F531,怪物基础属性模板!$A:$A,0))*IFERROR(INDEX(怪物属性参数!R:R,MATCH(芦花古楼怪物!E531,怪物属性参数!Q:Q,0)),1)</f>
        <v>3658</v>
      </c>
      <c r="H531" s="58">
        <f>INDEX(怪物基础属性模板!C:C,MATCH(芦花古楼怪物!$F531,怪物基础属性模板!$A:$A,0))*IFERROR(INDEX(怪物属性参数!R:R,MATCH(芦花古楼怪物!E531,怪物属性参数!R:R,0)),1)</f>
        <v>1735</v>
      </c>
      <c r="I531" s="58">
        <f>INDEX(怪物基础属性模板!D:D,MATCH(芦花古楼怪物!$F531,怪物基础属性模板!$A:$A,0))*IFERROR(INDEX(怪物属性参数!R:R,MATCH(芦花古楼怪物!E531,怪物属性参数!S:S,0)),1)</f>
        <v>19190</v>
      </c>
      <c r="J531" s="58">
        <v>0</v>
      </c>
      <c r="K531" s="58">
        <v>0</v>
      </c>
      <c r="L531" s="58">
        <v>0</v>
      </c>
      <c r="M531" s="58">
        <v>0</v>
      </c>
      <c r="N531" s="58">
        <v>300</v>
      </c>
      <c r="O531" s="58">
        <v>0</v>
      </c>
      <c r="P531" s="58">
        <v>0</v>
      </c>
      <c r="Q531" s="58">
        <f>IFERROR(INDEX(怪物属性参数!AD:AD,MATCH(芦花古楼怪物!E531,怪物属性参数!Q:Q,0)),"1303015")</f>
        <v>1303014</v>
      </c>
      <c r="R531" s="15"/>
      <c r="S531" s="58" t="str">
        <f t="shared" si="34"/>
        <v>0</v>
      </c>
      <c r="T531" s="58">
        <f>IFERROR(INDEX(怪物属性参数!AA:AA,MATCH(芦花古楼怪物!E531,怪物属性参数!Q:Q,0)),"")</f>
        <v>4</v>
      </c>
      <c r="U531" s="58">
        <f>IFERROR(INDEX(怪物属性参数!AB:AB,MATCH(芦花古楼怪物!E531,怪物属性参数!Q:Q,0)),"999")</f>
        <v>999</v>
      </c>
      <c r="V531" s="58">
        <f>IFERROR(INDEX(怪物属性参数!AC:AC,MATCH(芦花古楼怪物!E531,怪物属性参数!Q:Q,0)),"")</f>
        <v>1</v>
      </c>
      <c r="W531" s="58" t="str">
        <f t="shared" si="36"/>
        <v>石灵明</v>
      </c>
    </row>
    <row r="532" spans="1:23" ht="16.5" x14ac:dyDescent="0.2">
      <c r="A532" s="58">
        <f t="shared" si="35"/>
        <v>20529</v>
      </c>
      <c r="B532" s="58">
        <v>3</v>
      </c>
      <c r="C532" s="58">
        <f t="shared" si="33"/>
        <v>29</v>
      </c>
      <c r="D532" s="58" t="s">
        <v>39</v>
      </c>
      <c r="E532" s="58" t="str">
        <f>HLOOKUP(D532,芦花古楼!$G:$L,MATCH(B532&amp;C532,芦花古楼!$A:$A,0),FALSE)</f>
        <v>常服曹焱兵</v>
      </c>
      <c r="F532" s="58">
        <f>INDEX(芦花古楼!D:D,MATCH(芦花古楼怪物!B532&amp;芦花古楼怪物!C532,芦花古楼!A:A,0))</f>
        <v>93</v>
      </c>
      <c r="G532" s="58">
        <f>INDEX(怪物基础属性模板!B:B,MATCH(芦花古楼怪物!$F532,怪物基础属性模板!$A:$A,0))*IFERROR(INDEX(怪物属性参数!R:R,MATCH(芦花古楼怪物!E532,怪物属性参数!Q:Q,0)),1)</f>
        <v>3718</v>
      </c>
      <c r="H532" s="58">
        <f>INDEX(怪物基础属性模板!C:C,MATCH(芦花古楼怪物!$F532,怪物基础属性模板!$A:$A,0))*IFERROR(INDEX(怪物属性参数!R:R,MATCH(芦花古楼怪物!E532,怪物属性参数!R:R,0)),1)</f>
        <v>1765</v>
      </c>
      <c r="I532" s="58">
        <f>INDEX(怪物基础属性模板!D:D,MATCH(芦花古楼怪物!$F532,怪物基础属性模板!$A:$A,0))*IFERROR(INDEX(怪物属性参数!R:R,MATCH(芦花古楼怪物!E532,怪物属性参数!S:S,0)),1)</f>
        <v>19490</v>
      </c>
      <c r="J532" s="58">
        <v>0</v>
      </c>
      <c r="K532" s="58">
        <v>0</v>
      </c>
      <c r="L532" s="58">
        <v>0</v>
      </c>
      <c r="M532" s="58">
        <v>0</v>
      </c>
      <c r="N532" s="58">
        <v>300</v>
      </c>
      <c r="O532" s="58">
        <v>0</v>
      </c>
      <c r="P532" s="58">
        <v>0</v>
      </c>
      <c r="Q532" s="58" t="str">
        <f>IFERROR(INDEX(怪物属性参数!AD:AD,MATCH(芦花古楼怪物!E532,怪物属性参数!Q:Q,0)),"1303015")</f>
        <v>1301001#1302001</v>
      </c>
      <c r="R532" s="15"/>
      <c r="S532" s="58">
        <f t="shared" si="34"/>
        <v>20530</v>
      </c>
      <c r="T532" s="58">
        <f>IFERROR(INDEX(怪物属性参数!AA:AA,MATCH(芦花古楼怪物!E532,怪物属性参数!Q:Q,0)),"")</f>
        <v>0</v>
      </c>
      <c r="U532" s="58">
        <f>IFERROR(INDEX(怪物属性参数!AB:AB,MATCH(芦花古楼怪物!E532,怪物属性参数!Q:Q,0)),"999")</f>
        <v>999</v>
      </c>
      <c r="V532" s="58">
        <f>IFERROR(INDEX(怪物属性参数!AC:AC,MATCH(芦花古楼怪物!E532,怪物属性参数!Q:Q,0)),"")</f>
        <v>0</v>
      </c>
      <c r="W532" s="58" t="str">
        <f t="shared" si="36"/>
        <v>常服曹焱兵</v>
      </c>
    </row>
    <row r="533" spans="1:23" ht="16.5" x14ac:dyDescent="0.2">
      <c r="A533" s="58">
        <f t="shared" si="35"/>
        <v>20530</v>
      </c>
      <c r="B533" s="58">
        <v>3</v>
      </c>
      <c r="C533" s="58">
        <f t="shared" si="33"/>
        <v>29</v>
      </c>
      <c r="D533" s="58" t="s">
        <v>36</v>
      </c>
      <c r="E533" s="58" t="str">
        <f>HLOOKUP(D533,芦花古楼!$G:$L,MATCH(B533&amp;C533,芦花古楼!$A:$A,0),FALSE)</f>
        <v>张郃</v>
      </c>
      <c r="F533" s="58">
        <f>INDEX(芦花古楼!D:D,MATCH(芦花古楼怪物!B533&amp;芦花古楼怪物!C533,芦花古楼!A:A,0))</f>
        <v>93</v>
      </c>
      <c r="G533" s="58">
        <f>INDEX(怪物基础属性模板!B:B,MATCH(芦花古楼怪物!$F533,怪物基础属性模板!$A:$A,0))*IFERROR(INDEX(怪物属性参数!R:R,MATCH(芦花古楼怪物!E533,怪物属性参数!Q:Q,0)),1)</f>
        <v>3718</v>
      </c>
      <c r="H533" s="58">
        <f>INDEX(怪物基础属性模板!C:C,MATCH(芦花古楼怪物!$F533,怪物基础属性模板!$A:$A,0))*IFERROR(INDEX(怪物属性参数!R:R,MATCH(芦花古楼怪物!E533,怪物属性参数!R:R,0)),1)</f>
        <v>1765</v>
      </c>
      <c r="I533" s="58">
        <f>INDEX(怪物基础属性模板!D:D,MATCH(芦花古楼怪物!$F533,怪物基础属性模板!$A:$A,0))*IFERROR(INDEX(怪物属性参数!R:R,MATCH(芦花古楼怪物!E533,怪物属性参数!S:S,0)),1)</f>
        <v>19490</v>
      </c>
      <c r="J533" s="58">
        <v>0</v>
      </c>
      <c r="K533" s="58">
        <v>0</v>
      </c>
      <c r="L533" s="58">
        <v>0</v>
      </c>
      <c r="M533" s="58">
        <v>0</v>
      </c>
      <c r="N533" s="58">
        <v>300</v>
      </c>
      <c r="O533" s="58">
        <v>0</v>
      </c>
      <c r="P533" s="58">
        <v>0</v>
      </c>
      <c r="Q533" s="58">
        <f>IFERROR(INDEX(怪物属性参数!AD:AD,MATCH(芦花古楼怪物!E533,怪物属性参数!Q:Q,0)),"1303015")</f>
        <v>1303010</v>
      </c>
      <c r="R533" s="15"/>
      <c r="S533" s="58" t="str">
        <f t="shared" si="34"/>
        <v>0</v>
      </c>
      <c r="T533" s="58">
        <f>IFERROR(INDEX(怪物属性参数!AA:AA,MATCH(芦花古楼怪物!E533,怪物属性参数!Q:Q,0)),"")</f>
        <v>6</v>
      </c>
      <c r="U533" s="58">
        <f>IFERROR(INDEX(怪物属性参数!AB:AB,MATCH(芦花古楼怪物!E533,怪物属性参数!Q:Q,0)),"999")</f>
        <v>999</v>
      </c>
      <c r="V533" s="58">
        <f>IFERROR(INDEX(怪物属性参数!AC:AC,MATCH(芦花古楼怪物!E533,怪物属性参数!Q:Q,0)),"")</f>
        <v>3</v>
      </c>
      <c r="W533" s="58" t="str">
        <f t="shared" si="36"/>
        <v>张郃</v>
      </c>
    </row>
    <row r="534" spans="1:23" ht="16.5" x14ac:dyDescent="0.2">
      <c r="A534" s="58">
        <f t="shared" si="35"/>
        <v>20531</v>
      </c>
      <c r="B534" s="58">
        <v>3</v>
      </c>
      <c r="C534" s="58">
        <f t="shared" si="33"/>
        <v>29</v>
      </c>
      <c r="D534" s="58" t="s">
        <v>40</v>
      </c>
      <c r="E534" s="58" t="str">
        <f>HLOOKUP(D534,芦花古楼!$G:$L,MATCH(B534&amp;C534,芦花古楼!$A:$A,0),FALSE)</f>
        <v>战斗曹焱兵</v>
      </c>
      <c r="F534" s="58">
        <f>INDEX(芦花古楼!D:D,MATCH(芦花古楼怪物!B534&amp;芦花古楼怪物!C534,芦花古楼!A:A,0))</f>
        <v>93</v>
      </c>
      <c r="G534" s="58">
        <f>INDEX(怪物基础属性模板!B:B,MATCH(芦花古楼怪物!$F534,怪物基础属性模板!$A:$A,0))*IFERROR(INDEX(怪物属性参数!R:R,MATCH(芦花古楼怪物!E534,怪物属性参数!Q:Q,0)),1)</f>
        <v>3718</v>
      </c>
      <c r="H534" s="58">
        <f>INDEX(怪物基础属性模板!C:C,MATCH(芦花古楼怪物!$F534,怪物基础属性模板!$A:$A,0))*IFERROR(INDEX(怪物属性参数!R:R,MATCH(芦花古楼怪物!E534,怪物属性参数!R:R,0)),1)</f>
        <v>1765</v>
      </c>
      <c r="I534" s="58">
        <f>INDEX(怪物基础属性模板!D:D,MATCH(芦花古楼怪物!$F534,怪物基础属性模板!$A:$A,0))*IFERROR(INDEX(怪物属性参数!R:R,MATCH(芦花古楼怪物!E534,怪物属性参数!S:S,0)),1)</f>
        <v>19490</v>
      </c>
      <c r="J534" s="58">
        <v>0</v>
      </c>
      <c r="K534" s="58">
        <v>0</v>
      </c>
      <c r="L534" s="58">
        <v>0</v>
      </c>
      <c r="M534" s="58">
        <v>0</v>
      </c>
      <c r="N534" s="58">
        <v>300</v>
      </c>
      <c r="O534" s="58">
        <v>0</v>
      </c>
      <c r="P534" s="58">
        <v>0</v>
      </c>
      <c r="Q534" s="58" t="str">
        <f>IFERROR(INDEX(怪物属性参数!AD:AD,MATCH(芦花古楼怪物!E534,怪物属性参数!Q:Q,0)),"1303015")</f>
        <v>1301007#1302007</v>
      </c>
      <c r="R534" s="15"/>
      <c r="S534" s="58">
        <f t="shared" si="34"/>
        <v>20532</v>
      </c>
      <c r="T534" s="58">
        <f>IFERROR(INDEX(怪物属性参数!AA:AA,MATCH(芦花古楼怪物!E534,怪物属性参数!Q:Q,0)),"")</f>
        <v>0</v>
      </c>
      <c r="U534" s="58">
        <f>IFERROR(INDEX(怪物属性参数!AB:AB,MATCH(芦花古楼怪物!E534,怪物属性参数!Q:Q,0)),"999")</f>
        <v>999</v>
      </c>
      <c r="V534" s="58">
        <f>IFERROR(INDEX(怪物属性参数!AC:AC,MATCH(芦花古楼怪物!E534,怪物属性参数!Q:Q,0)),"")</f>
        <v>0</v>
      </c>
      <c r="W534" s="58" t="str">
        <f t="shared" si="36"/>
        <v>战斗曹焱兵</v>
      </c>
    </row>
    <row r="535" spans="1:23" ht="16.5" x14ac:dyDescent="0.2">
      <c r="A535" s="58">
        <f t="shared" si="35"/>
        <v>20532</v>
      </c>
      <c r="B535" s="58">
        <v>3</v>
      </c>
      <c r="C535" s="58">
        <f t="shared" si="33"/>
        <v>29</v>
      </c>
      <c r="D535" s="58" t="s">
        <v>37</v>
      </c>
      <c r="E535" s="58" t="str">
        <f>HLOOKUP(D535,芦花古楼!$G:$L,MATCH(B535&amp;C535,芦花古楼!$A:$A,0),FALSE)</f>
        <v>徐晃</v>
      </c>
      <c r="F535" s="58">
        <f>INDEX(芦花古楼!D:D,MATCH(芦花古楼怪物!B535&amp;芦花古楼怪物!C535,芦花古楼!A:A,0))</f>
        <v>93</v>
      </c>
      <c r="G535" s="58">
        <f>INDEX(怪物基础属性模板!B:B,MATCH(芦花古楼怪物!$F535,怪物基础属性模板!$A:$A,0))*IFERROR(INDEX(怪物属性参数!R:R,MATCH(芦花古楼怪物!E535,怪物属性参数!Q:Q,0)),1)</f>
        <v>3718</v>
      </c>
      <c r="H535" s="58">
        <f>INDEX(怪物基础属性模板!C:C,MATCH(芦花古楼怪物!$F535,怪物基础属性模板!$A:$A,0))*IFERROR(INDEX(怪物属性参数!R:R,MATCH(芦花古楼怪物!E535,怪物属性参数!R:R,0)),1)</f>
        <v>1765</v>
      </c>
      <c r="I535" s="58">
        <f>INDEX(怪物基础属性模板!D:D,MATCH(芦花古楼怪物!$F535,怪物基础属性模板!$A:$A,0))*IFERROR(INDEX(怪物属性参数!R:R,MATCH(芦花古楼怪物!E535,怪物属性参数!S:S,0)),1)</f>
        <v>19490</v>
      </c>
      <c r="J535" s="58">
        <v>0</v>
      </c>
      <c r="K535" s="58">
        <v>0</v>
      </c>
      <c r="L535" s="58">
        <v>0</v>
      </c>
      <c r="M535" s="58">
        <v>0</v>
      </c>
      <c r="N535" s="58">
        <v>300</v>
      </c>
      <c r="O535" s="58">
        <v>0</v>
      </c>
      <c r="P535" s="58">
        <v>0</v>
      </c>
      <c r="Q535" s="58">
        <f>IFERROR(INDEX(怪物属性参数!AD:AD,MATCH(芦花古楼怪物!E535,怪物属性参数!Q:Q,0)),"1303015")</f>
        <v>1303009</v>
      </c>
      <c r="R535" s="15"/>
      <c r="S535" s="58" t="str">
        <f t="shared" si="34"/>
        <v>0</v>
      </c>
      <c r="T535" s="58">
        <f>IFERROR(INDEX(怪物属性参数!AA:AA,MATCH(芦花古楼怪物!E535,怪物属性参数!Q:Q,0)),"")</f>
        <v>4</v>
      </c>
      <c r="U535" s="58">
        <f>IFERROR(INDEX(怪物属性参数!AB:AB,MATCH(芦花古楼怪物!E535,怪物属性参数!Q:Q,0)),"999")</f>
        <v>999</v>
      </c>
      <c r="V535" s="58">
        <f>IFERROR(INDEX(怪物属性参数!AC:AC,MATCH(芦花古楼怪物!E535,怪物属性参数!Q:Q,0)),"")</f>
        <v>2</v>
      </c>
      <c r="W535" s="58" t="str">
        <f t="shared" si="36"/>
        <v>徐晃</v>
      </c>
    </row>
    <row r="536" spans="1:23" ht="16.5" x14ac:dyDescent="0.2">
      <c r="A536" s="58">
        <f t="shared" si="35"/>
        <v>20533</v>
      </c>
      <c r="B536" s="58">
        <v>3</v>
      </c>
      <c r="C536" s="58">
        <f t="shared" si="33"/>
        <v>29</v>
      </c>
      <c r="D536" s="58" t="s">
        <v>41</v>
      </c>
      <c r="E536" s="58" t="str">
        <f>HLOOKUP(D536,芦花古楼!$G:$L,MATCH(B536&amp;C536,芦花古楼!$A:$A,0),FALSE)</f>
        <v>阎巧巧</v>
      </c>
      <c r="F536" s="58">
        <f>INDEX(芦花古楼!D:D,MATCH(芦花古楼怪物!B536&amp;芦花古楼怪物!C536,芦花古楼!A:A,0))</f>
        <v>93</v>
      </c>
      <c r="G536" s="58">
        <f>INDEX(怪物基础属性模板!B:B,MATCH(芦花古楼怪物!$F536,怪物基础属性模板!$A:$A,0))*IFERROR(INDEX(怪物属性参数!R:R,MATCH(芦花古楼怪物!E536,怪物属性参数!Q:Q,0)),1)</f>
        <v>3718</v>
      </c>
      <c r="H536" s="58">
        <f>INDEX(怪物基础属性模板!C:C,MATCH(芦花古楼怪物!$F536,怪物基础属性模板!$A:$A,0))*IFERROR(INDEX(怪物属性参数!R:R,MATCH(芦花古楼怪物!E536,怪物属性参数!R:R,0)),1)</f>
        <v>1765</v>
      </c>
      <c r="I536" s="58">
        <f>INDEX(怪物基础属性模板!D:D,MATCH(芦花古楼怪物!$F536,怪物基础属性模板!$A:$A,0))*IFERROR(INDEX(怪物属性参数!R:R,MATCH(芦花古楼怪物!E536,怪物属性参数!S:S,0)),1)</f>
        <v>19490</v>
      </c>
      <c r="J536" s="58">
        <v>0</v>
      </c>
      <c r="K536" s="58">
        <v>0</v>
      </c>
      <c r="L536" s="58">
        <v>0</v>
      </c>
      <c r="M536" s="58">
        <v>0</v>
      </c>
      <c r="N536" s="58">
        <v>300</v>
      </c>
      <c r="O536" s="58">
        <v>0</v>
      </c>
      <c r="P536" s="58">
        <v>0</v>
      </c>
      <c r="Q536" s="58" t="str">
        <f>IFERROR(INDEX(怪物属性参数!AD:AD,MATCH(芦花古楼怪物!E536,怪物属性参数!Q:Q,0)),"1303015")</f>
        <v>1301015#1302015</v>
      </c>
      <c r="R536" s="15"/>
      <c r="S536" s="58">
        <f t="shared" si="34"/>
        <v>20534</v>
      </c>
      <c r="T536" s="58">
        <f>IFERROR(INDEX(怪物属性参数!AA:AA,MATCH(芦花古楼怪物!E536,怪物属性参数!Q:Q,0)),"")</f>
        <v>0</v>
      </c>
      <c r="U536" s="58">
        <f>IFERROR(INDEX(怪物属性参数!AB:AB,MATCH(芦花古楼怪物!E536,怪物属性参数!Q:Q,0)),"999")</f>
        <v>999</v>
      </c>
      <c r="V536" s="58">
        <f>IFERROR(INDEX(怪物属性参数!AC:AC,MATCH(芦花古楼怪物!E536,怪物属性参数!Q:Q,0)),"")</f>
        <v>0</v>
      </c>
      <c r="W536" s="58" t="str">
        <f t="shared" si="36"/>
        <v>阎巧巧</v>
      </c>
    </row>
    <row r="537" spans="1:23" ht="16.5" x14ac:dyDescent="0.2">
      <c r="A537" s="58">
        <f t="shared" si="35"/>
        <v>20534</v>
      </c>
      <c r="B537" s="58">
        <v>3</v>
      </c>
      <c r="C537" s="58">
        <f t="shared" si="33"/>
        <v>29</v>
      </c>
      <c r="D537" s="58" t="s">
        <v>38</v>
      </c>
      <c r="E537" s="58" t="str">
        <f>HLOOKUP(D537,芦花古楼!$G:$L,MATCH(B537&amp;C537,芦花古楼!$A:$A,0),FALSE)</f>
        <v>烈风螳螂</v>
      </c>
      <c r="F537" s="58">
        <f>INDEX(芦花古楼!D:D,MATCH(芦花古楼怪物!B537&amp;芦花古楼怪物!C537,芦花古楼!A:A,0))</f>
        <v>93</v>
      </c>
      <c r="G537" s="58">
        <f>INDEX(怪物基础属性模板!B:B,MATCH(芦花古楼怪物!$F537,怪物基础属性模板!$A:$A,0))*IFERROR(INDEX(怪物属性参数!R:R,MATCH(芦花古楼怪物!E537,怪物属性参数!Q:Q,0)),1)</f>
        <v>3718</v>
      </c>
      <c r="H537" s="58">
        <f>INDEX(怪物基础属性模板!C:C,MATCH(芦花古楼怪物!$F537,怪物基础属性模板!$A:$A,0))*IFERROR(INDEX(怪物属性参数!R:R,MATCH(芦花古楼怪物!E537,怪物属性参数!R:R,0)),1)</f>
        <v>1765</v>
      </c>
      <c r="I537" s="58">
        <f>INDEX(怪物基础属性模板!D:D,MATCH(芦花古楼怪物!$F537,怪物基础属性模板!$A:$A,0))*IFERROR(INDEX(怪物属性参数!R:R,MATCH(芦花古楼怪物!E537,怪物属性参数!S:S,0)),1)</f>
        <v>19490</v>
      </c>
      <c r="J537" s="58">
        <v>0</v>
      </c>
      <c r="K537" s="58">
        <v>0</v>
      </c>
      <c r="L537" s="58">
        <v>0</v>
      </c>
      <c r="M537" s="58">
        <v>0</v>
      </c>
      <c r="N537" s="58">
        <v>300</v>
      </c>
      <c r="O537" s="58">
        <v>0</v>
      </c>
      <c r="P537" s="58">
        <v>0</v>
      </c>
      <c r="Q537" s="58">
        <f>IFERROR(INDEX(怪物属性参数!AD:AD,MATCH(芦花古楼怪物!E537,怪物属性参数!Q:Q,0)),"1303015")</f>
        <v>1303021</v>
      </c>
      <c r="R537" s="15"/>
      <c r="S537" s="58" t="str">
        <f t="shared" si="34"/>
        <v>0</v>
      </c>
      <c r="T537" s="58">
        <f>IFERROR(INDEX(怪物属性参数!AA:AA,MATCH(芦花古楼怪物!E537,怪物属性参数!Q:Q,0)),"")</f>
        <v>6</v>
      </c>
      <c r="U537" s="58">
        <f>IFERROR(INDEX(怪物属性参数!AB:AB,MATCH(芦花古楼怪物!E537,怪物属性参数!Q:Q,0)),"999")</f>
        <v>999</v>
      </c>
      <c r="V537" s="58">
        <f>IFERROR(INDEX(怪物属性参数!AC:AC,MATCH(芦花古楼怪物!E537,怪物属性参数!Q:Q,0)),"")</f>
        <v>2</v>
      </c>
      <c r="W537" s="58" t="str">
        <f t="shared" si="36"/>
        <v>烈风螳螂</v>
      </c>
    </row>
    <row r="538" spans="1:23" ht="16.5" x14ac:dyDescent="0.2">
      <c r="A538" s="58">
        <f t="shared" si="35"/>
        <v>20535</v>
      </c>
      <c r="B538" s="58">
        <v>3</v>
      </c>
      <c r="C538" s="58">
        <f t="shared" si="33"/>
        <v>30</v>
      </c>
      <c r="D538" s="58" t="s">
        <v>39</v>
      </c>
      <c r="E538" s="58" t="str">
        <f>HLOOKUP(D538,芦花古楼!$G:$L,MATCH(B538&amp;C538,芦花古楼!$A:$A,0),FALSE)</f>
        <v>常服曹焱兵</v>
      </c>
      <c r="F538" s="58">
        <f>INDEX(芦花古楼!D:D,MATCH(芦花古楼怪物!B538&amp;芦花古楼怪物!C538,芦花古楼!A:A,0))</f>
        <v>100</v>
      </c>
      <c r="G538" s="58">
        <f>INDEX(怪物基础属性模板!B:B,MATCH(芦花古楼怪物!$F538,怪物基础属性模板!$A:$A,0))*IFERROR(INDEX(怪物属性参数!R:R,MATCH(芦花古楼怪物!E538,怪物属性参数!Q:Q,0)),1)</f>
        <v>4138</v>
      </c>
      <c r="H538" s="58">
        <f>INDEX(怪物基础属性模板!C:C,MATCH(芦花古楼怪物!$F538,怪物基础属性模板!$A:$A,0))*IFERROR(INDEX(怪物属性参数!R:R,MATCH(芦花古楼怪物!E538,怪物属性参数!R:R,0)),1)</f>
        <v>1975</v>
      </c>
      <c r="I538" s="58">
        <f>INDEX(怪物基础属性模板!D:D,MATCH(芦花古楼怪物!$F538,怪物基础属性模板!$A:$A,0))*IFERROR(INDEX(怪物属性参数!R:R,MATCH(芦花古楼怪物!E538,怪物属性参数!S:S,0)),1)</f>
        <v>21590</v>
      </c>
      <c r="J538" s="58">
        <v>0</v>
      </c>
      <c r="K538" s="58">
        <v>0</v>
      </c>
      <c r="L538" s="58">
        <v>0</v>
      </c>
      <c r="M538" s="58">
        <v>0</v>
      </c>
      <c r="N538" s="58">
        <v>300</v>
      </c>
      <c r="O538" s="58">
        <v>0</v>
      </c>
      <c r="P538" s="58">
        <v>0</v>
      </c>
      <c r="Q538" s="58" t="str">
        <f>IFERROR(INDEX(怪物属性参数!AD:AD,MATCH(芦花古楼怪物!E538,怪物属性参数!Q:Q,0)),"1303015")</f>
        <v>1301001#1302001</v>
      </c>
      <c r="R538" s="15"/>
      <c r="S538" s="58">
        <f t="shared" si="34"/>
        <v>20536</v>
      </c>
      <c r="T538" s="58">
        <f>IFERROR(INDEX(怪物属性参数!AA:AA,MATCH(芦花古楼怪物!E538,怪物属性参数!Q:Q,0)),"")</f>
        <v>0</v>
      </c>
      <c r="U538" s="58">
        <f>IFERROR(INDEX(怪物属性参数!AB:AB,MATCH(芦花古楼怪物!E538,怪物属性参数!Q:Q,0)),"999")</f>
        <v>999</v>
      </c>
      <c r="V538" s="58">
        <f>IFERROR(INDEX(怪物属性参数!AC:AC,MATCH(芦花古楼怪物!E538,怪物属性参数!Q:Q,0)),"")</f>
        <v>0</v>
      </c>
      <c r="W538" s="58" t="str">
        <f t="shared" si="36"/>
        <v>常服曹焱兵</v>
      </c>
    </row>
    <row r="539" spans="1:23" ht="16.5" x14ac:dyDescent="0.2">
      <c r="A539" s="58">
        <f t="shared" si="35"/>
        <v>20536</v>
      </c>
      <c r="B539" s="58">
        <v>3</v>
      </c>
      <c r="C539" s="58">
        <f t="shared" si="33"/>
        <v>30</v>
      </c>
      <c r="D539" s="58" t="s">
        <v>36</v>
      </c>
      <c r="E539" s="58" t="str">
        <f>HLOOKUP(D539,芦花古楼!$G:$L,MATCH(B539&amp;C539,芦花古楼!$A:$A,0),FALSE)</f>
        <v>张郃</v>
      </c>
      <c r="F539" s="58">
        <f>INDEX(芦花古楼!D:D,MATCH(芦花古楼怪物!B539&amp;芦花古楼怪物!C539,芦花古楼!A:A,0))</f>
        <v>100</v>
      </c>
      <c r="G539" s="58">
        <f>INDEX(怪物基础属性模板!B:B,MATCH(芦花古楼怪物!$F539,怪物基础属性模板!$A:$A,0))*IFERROR(INDEX(怪物属性参数!R:R,MATCH(芦花古楼怪物!E539,怪物属性参数!Q:Q,0)),1)</f>
        <v>4138</v>
      </c>
      <c r="H539" s="58">
        <f>INDEX(怪物基础属性模板!C:C,MATCH(芦花古楼怪物!$F539,怪物基础属性模板!$A:$A,0))*IFERROR(INDEX(怪物属性参数!R:R,MATCH(芦花古楼怪物!E539,怪物属性参数!R:R,0)),1)</f>
        <v>1975</v>
      </c>
      <c r="I539" s="58">
        <f>INDEX(怪物基础属性模板!D:D,MATCH(芦花古楼怪物!$F539,怪物基础属性模板!$A:$A,0))*IFERROR(INDEX(怪物属性参数!R:R,MATCH(芦花古楼怪物!E539,怪物属性参数!S:S,0)),1)</f>
        <v>21590</v>
      </c>
      <c r="J539" s="58">
        <v>0</v>
      </c>
      <c r="K539" s="58">
        <v>0</v>
      </c>
      <c r="L539" s="58">
        <v>0</v>
      </c>
      <c r="M539" s="58">
        <v>0</v>
      </c>
      <c r="N539" s="58">
        <v>300</v>
      </c>
      <c r="O539" s="58">
        <v>0</v>
      </c>
      <c r="P539" s="58">
        <v>0</v>
      </c>
      <c r="Q539" s="58">
        <f>IFERROR(INDEX(怪物属性参数!AD:AD,MATCH(芦花古楼怪物!E539,怪物属性参数!Q:Q,0)),"1303015")</f>
        <v>1303010</v>
      </c>
      <c r="R539" s="15"/>
      <c r="S539" s="58" t="str">
        <f t="shared" si="34"/>
        <v>0</v>
      </c>
      <c r="T539" s="58">
        <f>IFERROR(INDEX(怪物属性参数!AA:AA,MATCH(芦花古楼怪物!E539,怪物属性参数!Q:Q,0)),"")</f>
        <v>6</v>
      </c>
      <c r="U539" s="58">
        <f>IFERROR(INDEX(怪物属性参数!AB:AB,MATCH(芦花古楼怪物!E539,怪物属性参数!Q:Q,0)),"999")</f>
        <v>999</v>
      </c>
      <c r="V539" s="58">
        <f>IFERROR(INDEX(怪物属性参数!AC:AC,MATCH(芦花古楼怪物!E539,怪物属性参数!Q:Q,0)),"")</f>
        <v>3</v>
      </c>
      <c r="W539" s="58" t="str">
        <f t="shared" si="36"/>
        <v>张郃</v>
      </c>
    </row>
    <row r="540" spans="1:23" ht="16.5" x14ac:dyDescent="0.2">
      <c r="A540" s="58">
        <f t="shared" si="35"/>
        <v>20537</v>
      </c>
      <c r="B540" s="58">
        <v>3</v>
      </c>
      <c r="C540" s="58">
        <f t="shared" si="33"/>
        <v>30</v>
      </c>
      <c r="D540" s="58" t="s">
        <v>40</v>
      </c>
      <c r="E540" s="58" t="str">
        <f>HLOOKUP(D540,芦花古楼!$G:$L,MATCH(B540&amp;C540,芦花古楼!$A:$A,0),FALSE)</f>
        <v>战斗曹焱兵</v>
      </c>
      <c r="F540" s="58">
        <f>INDEX(芦花古楼!D:D,MATCH(芦花古楼怪物!B540&amp;芦花古楼怪物!C540,芦花古楼!A:A,0))</f>
        <v>100</v>
      </c>
      <c r="G540" s="58">
        <f>INDEX(怪物基础属性模板!B:B,MATCH(芦花古楼怪物!$F540,怪物基础属性模板!$A:$A,0))*IFERROR(INDEX(怪物属性参数!R:R,MATCH(芦花古楼怪物!E540,怪物属性参数!Q:Q,0)),1)</f>
        <v>4138</v>
      </c>
      <c r="H540" s="58">
        <f>INDEX(怪物基础属性模板!C:C,MATCH(芦花古楼怪物!$F540,怪物基础属性模板!$A:$A,0))*IFERROR(INDEX(怪物属性参数!R:R,MATCH(芦花古楼怪物!E540,怪物属性参数!R:R,0)),1)</f>
        <v>1975</v>
      </c>
      <c r="I540" s="58">
        <f>INDEX(怪物基础属性模板!D:D,MATCH(芦花古楼怪物!$F540,怪物基础属性模板!$A:$A,0))*IFERROR(INDEX(怪物属性参数!R:R,MATCH(芦花古楼怪物!E540,怪物属性参数!S:S,0)),1)</f>
        <v>21590</v>
      </c>
      <c r="J540" s="58">
        <v>0</v>
      </c>
      <c r="K540" s="58">
        <v>0</v>
      </c>
      <c r="L540" s="58">
        <v>0</v>
      </c>
      <c r="M540" s="58">
        <v>0</v>
      </c>
      <c r="N540" s="58">
        <v>300</v>
      </c>
      <c r="O540" s="58">
        <v>0</v>
      </c>
      <c r="P540" s="58">
        <v>0</v>
      </c>
      <c r="Q540" s="58" t="str">
        <f>IFERROR(INDEX(怪物属性参数!AD:AD,MATCH(芦花古楼怪物!E540,怪物属性参数!Q:Q,0)),"1303015")</f>
        <v>1301007#1302007</v>
      </c>
      <c r="R540" s="15"/>
      <c r="S540" s="58">
        <f t="shared" si="34"/>
        <v>20538</v>
      </c>
      <c r="T540" s="58">
        <f>IFERROR(INDEX(怪物属性参数!AA:AA,MATCH(芦花古楼怪物!E540,怪物属性参数!Q:Q,0)),"")</f>
        <v>0</v>
      </c>
      <c r="U540" s="58">
        <f>IFERROR(INDEX(怪物属性参数!AB:AB,MATCH(芦花古楼怪物!E540,怪物属性参数!Q:Q,0)),"999")</f>
        <v>999</v>
      </c>
      <c r="V540" s="58">
        <f>IFERROR(INDEX(怪物属性参数!AC:AC,MATCH(芦花古楼怪物!E540,怪物属性参数!Q:Q,0)),"")</f>
        <v>0</v>
      </c>
      <c r="W540" s="58" t="str">
        <f t="shared" si="36"/>
        <v>战斗曹焱兵</v>
      </c>
    </row>
    <row r="541" spans="1:23" ht="16.5" x14ac:dyDescent="0.2">
      <c r="A541" s="58">
        <f t="shared" si="35"/>
        <v>20538</v>
      </c>
      <c r="B541" s="58">
        <v>3</v>
      </c>
      <c r="C541" s="58">
        <f t="shared" si="33"/>
        <v>30</v>
      </c>
      <c r="D541" s="58" t="s">
        <v>37</v>
      </c>
      <c r="E541" s="58" t="str">
        <f>HLOOKUP(D541,芦花古楼!$G:$L,MATCH(B541&amp;C541,芦花古楼!$A:$A,0),FALSE)</f>
        <v>徐晃</v>
      </c>
      <c r="F541" s="58">
        <f>INDEX(芦花古楼!D:D,MATCH(芦花古楼怪物!B541&amp;芦花古楼怪物!C541,芦花古楼!A:A,0))</f>
        <v>100</v>
      </c>
      <c r="G541" s="58">
        <f>INDEX(怪物基础属性模板!B:B,MATCH(芦花古楼怪物!$F541,怪物基础属性模板!$A:$A,0))*IFERROR(INDEX(怪物属性参数!R:R,MATCH(芦花古楼怪物!E541,怪物属性参数!Q:Q,0)),1)</f>
        <v>4138</v>
      </c>
      <c r="H541" s="58">
        <f>INDEX(怪物基础属性模板!C:C,MATCH(芦花古楼怪物!$F541,怪物基础属性模板!$A:$A,0))*IFERROR(INDEX(怪物属性参数!R:R,MATCH(芦花古楼怪物!E541,怪物属性参数!R:R,0)),1)</f>
        <v>1975</v>
      </c>
      <c r="I541" s="58">
        <f>INDEX(怪物基础属性模板!D:D,MATCH(芦花古楼怪物!$F541,怪物基础属性模板!$A:$A,0))*IFERROR(INDEX(怪物属性参数!R:R,MATCH(芦花古楼怪物!E541,怪物属性参数!S:S,0)),1)</f>
        <v>21590</v>
      </c>
      <c r="J541" s="58">
        <v>0</v>
      </c>
      <c r="K541" s="58">
        <v>0</v>
      </c>
      <c r="L541" s="58">
        <v>0</v>
      </c>
      <c r="M541" s="58">
        <v>0</v>
      </c>
      <c r="N541" s="58">
        <v>300</v>
      </c>
      <c r="O541" s="58">
        <v>0</v>
      </c>
      <c r="P541" s="58">
        <v>0</v>
      </c>
      <c r="Q541" s="58">
        <f>IFERROR(INDEX(怪物属性参数!AD:AD,MATCH(芦花古楼怪物!E541,怪物属性参数!Q:Q,0)),"1303015")</f>
        <v>1303009</v>
      </c>
      <c r="R541" s="15"/>
      <c r="S541" s="58" t="str">
        <f t="shared" si="34"/>
        <v>0</v>
      </c>
      <c r="T541" s="58">
        <f>IFERROR(INDEX(怪物属性参数!AA:AA,MATCH(芦花古楼怪物!E541,怪物属性参数!Q:Q,0)),"")</f>
        <v>4</v>
      </c>
      <c r="U541" s="58">
        <f>IFERROR(INDEX(怪物属性参数!AB:AB,MATCH(芦花古楼怪物!E541,怪物属性参数!Q:Q,0)),"999")</f>
        <v>999</v>
      </c>
      <c r="V541" s="58">
        <f>IFERROR(INDEX(怪物属性参数!AC:AC,MATCH(芦花古楼怪物!E541,怪物属性参数!Q:Q,0)),"")</f>
        <v>2</v>
      </c>
      <c r="W541" s="58" t="str">
        <f t="shared" si="36"/>
        <v>徐晃</v>
      </c>
    </row>
    <row r="542" spans="1:23" ht="16.5" x14ac:dyDescent="0.2">
      <c r="A542" s="58">
        <f t="shared" si="35"/>
        <v>20539</v>
      </c>
      <c r="B542" s="58">
        <v>3</v>
      </c>
      <c r="C542" s="58">
        <f t="shared" si="33"/>
        <v>30</v>
      </c>
      <c r="D542" s="58" t="s">
        <v>41</v>
      </c>
      <c r="E542" s="58" t="str">
        <f>HLOOKUP(D542,芦花古楼!$G:$L,MATCH(B542&amp;C542,芦花古楼!$A:$A,0),FALSE)</f>
        <v>阎巧巧</v>
      </c>
      <c r="F542" s="58">
        <f>INDEX(芦花古楼!D:D,MATCH(芦花古楼怪物!B542&amp;芦花古楼怪物!C542,芦花古楼!A:A,0))</f>
        <v>100</v>
      </c>
      <c r="G542" s="58">
        <f>INDEX(怪物基础属性模板!B:B,MATCH(芦花古楼怪物!$F542,怪物基础属性模板!$A:$A,0))*IFERROR(INDEX(怪物属性参数!R:R,MATCH(芦花古楼怪物!E542,怪物属性参数!Q:Q,0)),1)</f>
        <v>4138</v>
      </c>
      <c r="H542" s="58">
        <f>INDEX(怪物基础属性模板!C:C,MATCH(芦花古楼怪物!$F542,怪物基础属性模板!$A:$A,0))*IFERROR(INDEX(怪物属性参数!R:R,MATCH(芦花古楼怪物!E542,怪物属性参数!R:R,0)),1)</f>
        <v>1975</v>
      </c>
      <c r="I542" s="58">
        <f>INDEX(怪物基础属性模板!D:D,MATCH(芦花古楼怪物!$F542,怪物基础属性模板!$A:$A,0))*IFERROR(INDEX(怪物属性参数!R:R,MATCH(芦花古楼怪物!E542,怪物属性参数!S:S,0)),1)</f>
        <v>21590</v>
      </c>
      <c r="J542" s="58">
        <v>0</v>
      </c>
      <c r="K542" s="58">
        <v>0</v>
      </c>
      <c r="L542" s="58">
        <v>0</v>
      </c>
      <c r="M542" s="58">
        <v>0</v>
      </c>
      <c r="N542" s="58">
        <v>300</v>
      </c>
      <c r="O542" s="58">
        <v>0</v>
      </c>
      <c r="P542" s="58">
        <v>0</v>
      </c>
      <c r="Q542" s="58" t="str">
        <f>IFERROR(INDEX(怪物属性参数!AD:AD,MATCH(芦花古楼怪物!E542,怪物属性参数!Q:Q,0)),"1303015")</f>
        <v>1301015#1302015</v>
      </c>
      <c r="R542" s="15"/>
      <c r="S542" s="58">
        <f t="shared" si="34"/>
        <v>20540</v>
      </c>
      <c r="T542" s="58">
        <f>IFERROR(INDEX(怪物属性参数!AA:AA,MATCH(芦花古楼怪物!E542,怪物属性参数!Q:Q,0)),"")</f>
        <v>0</v>
      </c>
      <c r="U542" s="58">
        <f>IFERROR(INDEX(怪物属性参数!AB:AB,MATCH(芦花古楼怪物!E542,怪物属性参数!Q:Q,0)),"999")</f>
        <v>999</v>
      </c>
      <c r="V542" s="58">
        <f>IFERROR(INDEX(怪物属性参数!AC:AC,MATCH(芦花古楼怪物!E542,怪物属性参数!Q:Q,0)),"")</f>
        <v>0</v>
      </c>
      <c r="W542" s="58" t="str">
        <f t="shared" si="36"/>
        <v>阎巧巧</v>
      </c>
    </row>
    <row r="543" spans="1:23" ht="16.5" x14ac:dyDescent="0.2">
      <c r="A543" s="58">
        <f t="shared" si="35"/>
        <v>20540</v>
      </c>
      <c r="B543" s="58">
        <v>3</v>
      </c>
      <c r="C543" s="58">
        <f t="shared" si="33"/>
        <v>30</v>
      </c>
      <c r="D543" s="58" t="s">
        <v>38</v>
      </c>
      <c r="E543" s="58" t="str">
        <f>HLOOKUP(D543,芦花古楼!$G:$L,MATCH(B543&amp;C543,芦花古楼!$A:$A,0),FALSE)</f>
        <v>烈风螳螂</v>
      </c>
      <c r="F543" s="58">
        <f>INDEX(芦花古楼!D:D,MATCH(芦花古楼怪物!B543&amp;芦花古楼怪物!C543,芦花古楼!A:A,0))</f>
        <v>100</v>
      </c>
      <c r="G543" s="58">
        <f>INDEX(怪物基础属性模板!B:B,MATCH(芦花古楼怪物!$F543,怪物基础属性模板!$A:$A,0))*IFERROR(INDEX(怪物属性参数!R:R,MATCH(芦花古楼怪物!E543,怪物属性参数!Q:Q,0)),1)</f>
        <v>4138</v>
      </c>
      <c r="H543" s="58">
        <f>INDEX(怪物基础属性模板!C:C,MATCH(芦花古楼怪物!$F543,怪物基础属性模板!$A:$A,0))*IFERROR(INDEX(怪物属性参数!R:R,MATCH(芦花古楼怪物!E543,怪物属性参数!R:R,0)),1)</f>
        <v>1975</v>
      </c>
      <c r="I543" s="58">
        <f>INDEX(怪物基础属性模板!D:D,MATCH(芦花古楼怪物!$F543,怪物基础属性模板!$A:$A,0))*IFERROR(INDEX(怪物属性参数!R:R,MATCH(芦花古楼怪物!E543,怪物属性参数!S:S,0)),1)</f>
        <v>21590</v>
      </c>
      <c r="J543" s="58">
        <v>0</v>
      </c>
      <c r="K543" s="58">
        <v>0</v>
      </c>
      <c r="L543" s="58">
        <v>0</v>
      </c>
      <c r="M543" s="58">
        <v>0</v>
      </c>
      <c r="N543" s="58">
        <v>300</v>
      </c>
      <c r="O543" s="58">
        <v>0</v>
      </c>
      <c r="P543" s="58">
        <v>0</v>
      </c>
      <c r="Q543" s="58">
        <f>IFERROR(INDEX(怪物属性参数!AD:AD,MATCH(芦花古楼怪物!E543,怪物属性参数!Q:Q,0)),"1303015")</f>
        <v>1303021</v>
      </c>
      <c r="R543" s="15"/>
      <c r="S543" s="58" t="str">
        <f t="shared" si="34"/>
        <v>0</v>
      </c>
      <c r="T543" s="58">
        <f>IFERROR(INDEX(怪物属性参数!AA:AA,MATCH(芦花古楼怪物!E543,怪物属性参数!Q:Q,0)),"")</f>
        <v>6</v>
      </c>
      <c r="U543" s="58">
        <f>IFERROR(INDEX(怪物属性参数!AB:AB,MATCH(芦花古楼怪物!E543,怪物属性参数!Q:Q,0)),"999")</f>
        <v>999</v>
      </c>
      <c r="V543" s="58">
        <f>IFERROR(INDEX(怪物属性参数!AC:AC,MATCH(芦花古楼怪物!E543,怪物属性参数!Q:Q,0)),"")</f>
        <v>2</v>
      </c>
      <c r="W543" s="58" t="str">
        <f t="shared" si="36"/>
        <v>烈风螳螂</v>
      </c>
    </row>
    <row r="544" spans="1:23" ht="16.5" x14ac:dyDescent="0.2">
      <c r="A544" s="58">
        <f t="shared" si="35"/>
        <v>20541</v>
      </c>
      <c r="B544" s="58">
        <v>4</v>
      </c>
      <c r="C544" s="58">
        <v>1</v>
      </c>
      <c r="D544" s="58" t="s">
        <v>39</v>
      </c>
      <c r="E544" s="58" t="str">
        <f>HLOOKUP(D544,芦花古楼!$G:$L,MATCH(B544&amp;C544,芦花古楼!$A:$A,0),FALSE)</f>
        <v>常服曹焱兵</v>
      </c>
      <c r="F544" s="58">
        <f>INDEX(芦花古楼!D:D,MATCH(芦花古楼怪物!B544&amp;芦花古楼怪物!C544,芦花古楼!A:A,0))</f>
        <v>3</v>
      </c>
      <c r="G544" s="58">
        <f>INDEX(怪物基础属性模板!B:B,MATCH(芦花古楼怪物!$F544,怪物基础属性模板!$A:$A,0))*IFERROR(INDEX(怪物属性参数!R:R,MATCH(芦花古楼怪物!E544,怪物属性参数!Q:Q,0)),1)</f>
        <v>50</v>
      </c>
      <c r="H544" s="58">
        <f>INDEX(怪物基础属性模板!C:C,MATCH(芦花古楼怪物!$F544,怪物基础属性模板!$A:$A,0))*IFERROR(INDEX(怪物属性参数!R:R,MATCH(芦花古楼怪物!E544,怪物属性参数!R:R,0)),1)</f>
        <v>15</v>
      </c>
      <c r="I544" s="58">
        <f>INDEX(怪物基础属性模板!D:D,MATCH(芦花古楼怪物!$F544,怪物基础属性模板!$A:$A,0))*IFERROR(INDEX(怪物属性参数!R:R,MATCH(芦花古楼怪物!E544,怪物属性参数!S:S,0)),1)</f>
        <v>350</v>
      </c>
      <c r="J544" s="58">
        <v>0</v>
      </c>
      <c r="K544" s="58">
        <v>0</v>
      </c>
      <c r="L544" s="58">
        <v>0</v>
      </c>
      <c r="M544" s="58">
        <v>0</v>
      </c>
      <c r="N544" s="58">
        <v>300</v>
      </c>
      <c r="O544" s="58">
        <v>0</v>
      </c>
      <c r="P544" s="58">
        <v>0</v>
      </c>
      <c r="Q544" s="58" t="str">
        <f>IFERROR(INDEX(怪物属性参数!AD:AD,MATCH(芦花古楼怪物!E544,怪物属性参数!Q:Q,0)),"1303015")</f>
        <v>1301001#1302001</v>
      </c>
      <c r="R544" s="15"/>
      <c r="S544" s="58">
        <f t="shared" si="34"/>
        <v>20542</v>
      </c>
      <c r="T544" s="58">
        <f>IFERROR(INDEX(怪物属性参数!AA:AA,MATCH(芦花古楼怪物!E544,怪物属性参数!Q:Q,0)),"")</f>
        <v>0</v>
      </c>
      <c r="U544" s="58">
        <f>IFERROR(INDEX(怪物属性参数!AB:AB,MATCH(芦花古楼怪物!E544,怪物属性参数!Q:Q,0)),"999")</f>
        <v>999</v>
      </c>
      <c r="V544" s="58">
        <f>IFERROR(INDEX(怪物属性参数!AC:AC,MATCH(芦花古楼怪物!E544,怪物属性参数!Q:Q,0)),"")</f>
        <v>0</v>
      </c>
      <c r="W544" s="58" t="str">
        <f t="shared" si="36"/>
        <v>常服曹焱兵</v>
      </c>
    </row>
    <row r="545" spans="1:23" ht="16.5" x14ac:dyDescent="0.2">
      <c r="A545" s="58">
        <f t="shared" si="35"/>
        <v>20542</v>
      </c>
      <c r="B545" s="58">
        <v>4</v>
      </c>
      <c r="C545" s="58">
        <v>1</v>
      </c>
      <c r="D545" s="58" t="s">
        <v>36</v>
      </c>
      <c r="E545" s="58" t="str">
        <f>HLOOKUP(D545,芦花古楼!$G:$L,MATCH(B545&amp;C545,芦花古楼!$A:$A,0),FALSE)</f>
        <v>张郃</v>
      </c>
      <c r="F545" s="58">
        <f>INDEX(芦花古楼!D:D,MATCH(芦花古楼怪物!B545&amp;芦花古楼怪物!C545,芦花古楼!A:A,0))</f>
        <v>3</v>
      </c>
      <c r="G545" s="58">
        <f>INDEX(怪物基础属性模板!B:B,MATCH(芦花古楼怪物!$F545,怪物基础属性模板!$A:$A,0))*IFERROR(INDEX(怪物属性参数!R:R,MATCH(芦花古楼怪物!E545,怪物属性参数!Q:Q,0)),1)</f>
        <v>50</v>
      </c>
      <c r="H545" s="58">
        <f>INDEX(怪物基础属性模板!C:C,MATCH(芦花古楼怪物!$F545,怪物基础属性模板!$A:$A,0))*IFERROR(INDEX(怪物属性参数!R:R,MATCH(芦花古楼怪物!E545,怪物属性参数!R:R,0)),1)</f>
        <v>15</v>
      </c>
      <c r="I545" s="58">
        <f>INDEX(怪物基础属性模板!D:D,MATCH(芦花古楼怪物!$F545,怪物基础属性模板!$A:$A,0))*IFERROR(INDEX(怪物属性参数!R:R,MATCH(芦花古楼怪物!E545,怪物属性参数!S:S,0)),1)</f>
        <v>350</v>
      </c>
      <c r="J545" s="58">
        <v>0</v>
      </c>
      <c r="K545" s="58">
        <v>0</v>
      </c>
      <c r="L545" s="58">
        <v>0</v>
      </c>
      <c r="M545" s="58">
        <v>0</v>
      </c>
      <c r="N545" s="58">
        <v>300</v>
      </c>
      <c r="O545" s="58">
        <v>0</v>
      </c>
      <c r="P545" s="58">
        <v>0</v>
      </c>
      <c r="Q545" s="58">
        <f>IFERROR(INDEX(怪物属性参数!AD:AD,MATCH(芦花古楼怪物!E545,怪物属性参数!Q:Q,0)),"1303015")</f>
        <v>1303010</v>
      </c>
      <c r="R545" s="15"/>
      <c r="S545" s="58" t="str">
        <f t="shared" si="34"/>
        <v>0</v>
      </c>
      <c r="T545" s="58">
        <f>IFERROR(INDEX(怪物属性参数!AA:AA,MATCH(芦花古楼怪物!E545,怪物属性参数!Q:Q,0)),"")</f>
        <v>6</v>
      </c>
      <c r="U545" s="58">
        <f>IFERROR(INDEX(怪物属性参数!AB:AB,MATCH(芦花古楼怪物!E545,怪物属性参数!Q:Q,0)),"999")</f>
        <v>999</v>
      </c>
      <c r="V545" s="58">
        <f>IFERROR(INDEX(怪物属性参数!AC:AC,MATCH(芦花古楼怪物!E545,怪物属性参数!Q:Q,0)),"")</f>
        <v>3</v>
      </c>
      <c r="W545" s="58" t="str">
        <f t="shared" si="36"/>
        <v>张郃</v>
      </c>
    </row>
    <row r="546" spans="1:23" ht="16.5" x14ac:dyDescent="0.2">
      <c r="A546" s="58">
        <f t="shared" si="35"/>
        <v>20543</v>
      </c>
      <c r="B546" s="58">
        <v>4</v>
      </c>
      <c r="C546" s="58">
        <v>1</v>
      </c>
      <c r="D546" s="58" t="s">
        <v>40</v>
      </c>
      <c r="E546" s="58" t="str">
        <f>HLOOKUP(D546,芦花古楼!$G:$L,MATCH(B546&amp;C546,芦花古楼!$A:$A,0),FALSE)</f>
        <v>战斗曹焱兵</v>
      </c>
      <c r="F546" s="58">
        <f>INDEX(芦花古楼!D:D,MATCH(芦花古楼怪物!B546&amp;芦花古楼怪物!C546,芦花古楼!A:A,0))</f>
        <v>3</v>
      </c>
      <c r="G546" s="58">
        <f>INDEX(怪物基础属性模板!B:B,MATCH(芦花古楼怪物!$F546,怪物基础属性模板!$A:$A,0))*IFERROR(INDEX(怪物属性参数!R:R,MATCH(芦花古楼怪物!E546,怪物属性参数!Q:Q,0)),1)</f>
        <v>50</v>
      </c>
      <c r="H546" s="58">
        <f>INDEX(怪物基础属性模板!C:C,MATCH(芦花古楼怪物!$F546,怪物基础属性模板!$A:$A,0))*IFERROR(INDEX(怪物属性参数!R:R,MATCH(芦花古楼怪物!E546,怪物属性参数!R:R,0)),1)</f>
        <v>15</v>
      </c>
      <c r="I546" s="58">
        <f>INDEX(怪物基础属性模板!D:D,MATCH(芦花古楼怪物!$F546,怪物基础属性模板!$A:$A,0))*IFERROR(INDEX(怪物属性参数!R:R,MATCH(芦花古楼怪物!E546,怪物属性参数!S:S,0)),1)</f>
        <v>350</v>
      </c>
      <c r="J546" s="58">
        <v>0</v>
      </c>
      <c r="K546" s="58">
        <v>0</v>
      </c>
      <c r="L546" s="58">
        <v>0</v>
      </c>
      <c r="M546" s="58">
        <v>0</v>
      </c>
      <c r="N546" s="58">
        <v>300</v>
      </c>
      <c r="O546" s="58">
        <v>0</v>
      </c>
      <c r="P546" s="58">
        <v>0</v>
      </c>
      <c r="Q546" s="58" t="str">
        <f>IFERROR(INDEX(怪物属性参数!AD:AD,MATCH(芦花古楼怪物!E546,怪物属性参数!Q:Q,0)),"1303015")</f>
        <v>1301007#1302007</v>
      </c>
      <c r="R546" s="15"/>
      <c r="S546" s="58">
        <f t="shared" si="34"/>
        <v>20544</v>
      </c>
      <c r="T546" s="58">
        <f>IFERROR(INDEX(怪物属性参数!AA:AA,MATCH(芦花古楼怪物!E546,怪物属性参数!Q:Q,0)),"")</f>
        <v>0</v>
      </c>
      <c r="U546" s="58">
        <f>IFERROR(INDEX(怪物属性参数!AB:AB,MATCH(芦花古楼怪物!E546,怪物属性参数!Q:Q,0)),"999")</f>
        <v>999</v>
      </c>
      <c r="V546" s="58">
        <f>IFERROR(INDEX(怪物属性参数!AC:AC,MATCH(芦花古楼怪物!E546,怪物属性参数!Q:Q,0)),"")</f>
        <v>0</v>
      </c>
      <c r="W546" s="58" t="str">
        <f t="shared" si="36"/>
        <v>战斗曹焱兵</v>
      </c>
    </row>
    <row r="547" spans="1:23" ht="16.5" x14ac:dyDescent="0.2">
      <c r="A547" s="58">
        <f t="shared" si="35"/>
        <v>20544</v>
      </c>
      <c r="B547" s="58">
        <v>4</v>
      </c>
      <c r="C547" s="58">
        <v>1</v>
      </c>
      <c r="D547" s="58" t="s">
        <v>37</v>
      </c>
      <c r="E547" s="58" t="str">
        <f>HLOOKUP(D547,芦花古楼!$G:$L,MATCH(B547&amp;C547,芦花古楼!$A:$A,0),FALSE)</f>
        <v>徐晃</v>
      </c>
      <c r="F547" s="58">
        <f>INDEX(芦花古楼!D:D,MATCH(芦花古楼怪物!B547&amp;芦花古楼怪物!C547,芦花古楼!A:A,0))</f>
        <v>3</v>
      </c>
      <c r="G547" s="58">
        <f>INDEX(怪物基础属性模板!B:B,MATCH(芦花古楼怪物!$F547,怪物基础属性模板!$A:$A,0))*IFERROR(INDEX(怪物属性参数!R:R,MATCH(芦花古楼怪物!E547,怪物属性参数!Q:Q,0)),1)</f>
        <v>50</v>
      </c>
      <c r="H547" s="58">
        <f>INDEX(怪物基础属性模板!C:C,MATCH(芦花古楼怪物!$F547,怪物基础属性模板!$A:$A,0))*IFERROR(INDEX(怪物属性参数!R:R,MATCH(芦花古楼怪物!E547,怪物属性参数!R:R,0)),1)</f>
        <v>15</v>
      </c>
      <c r="I547" s="58">
        <f>INDEX(怪物基础属性模板!D:D,MATCH(芦花古楼怪物!$F547,怪物基础属性模板!$A:$A,0))*IFERROR(INDEX(怪物属性参数!R:R,MATCH(芦花古楼怪物!E547,怪物属性参数!S:S,0)),1)</f>
        <v>350</v>
      </c>
      <c r="J547" s="58">
        <v>0</v>
      </c>
      <c r="K547" s="58">
        <v>0</v>
      </c>
      <c r="L547" s="58">
        <v>0</v>
      </c>
      <c r="M547" s="58">
        <v>0</v>
      </c>
      <c r="N547" s="58">
        <v>300</v>
      </c>
      <c r="O547" s="58">
        <v>0</v>
      </c>
      <c r="P547" s="58">
        <v>0</v>
      </c>
      <c r="Q547" s="58">
        <f>IFERROR(INDEX(怪物属性参数!AD:AD,MATCH(芦花古楼怪物!E547,怪物属性参数!Q:Q,0)),"1303015")</f>
        <v>1303009</v>
      </c>
      <c r="R547" s="15"/>
      <c r="S547" s="58" t="str">
        <f t="shared" si="34"/>
        <v>0</v>
      </c>
      <c r="T547" s="58">
        <f>IFERROR(INDEX(怪物属性参数!AA:AA,MATCH(芦花古楼怪物!E547,怪物属性参数!Q:Q,0)),"")</f>
        <v>4</v>
      </c>
      <c r="U547" s="58">
        <f>IFERROR(INDEX(怪物属性参数!AB:AB,MATCH(芦花古楼怪物!E547,怪物属性参数!Q:Q,0)),"999")</f>
        <v>999</v>
      </c>
      <c r="V547" s="58">
        <f>IFERROR(INDEX(怪物属性参数!AC:AC,MATCH(芦花古楼怪物!E547,怪物属性参数!Q:Q,0)),"")</f>
        <v>2</v>
      </c>
      <c r="W547" s="58" t="str">
        <f t="shared" si="36"/>
        <v>徐晃</v>
      </c>
    </row>
    <row r="548" spans="1:23" ht="16.5" x14ac:dyDescent="0.2">
      <c r="A548" s="58">
        <f t="shared" si="35"/>
        <v>20545</v>
      </c>
      <c r="B548" s="58">
        <v>4</v>
      </c>
      <c r="C548" s="58">
        <v>1</v>
      </c>
      <c r="D548" s="58" t="s">
        <v>41</v>
      </c>
      <c r="E548" s="58" t="str">
        <f>HLOOKUP(D548,芦花古楼!$G:$L,MATCH(B548&amp;C548,芦花古楼!$A:$A,0),FALSE)</f>
        <v>黑尔·坎普</v>
      </c>
      <c r="F548" s="58">
        <f>INDEX(芦花古楼!D:D,MATCH(芦花古楼怪物!B548&amp;芦花古楼怪物!C548,芦花古楼!A:A,0))</f>
        <v>3</v>
      </c>
      <c r="G548" s="58">
        <f>INDEX(怪物基础属性模板!B:B,MATCH(芦花古楼怪物!$F548,怪物基础属性模板!$A:$A,0))*IFERROR(INDEX(怪物属性参数!R:R,MATCH(芦花古楼怪物!E548,怪物属性参数!Q:Q,0)),1)</f>
        <v>50</v>
      </c>
      <c r="H548" s="58">
        <f>INDEX(怪物基础属性模板!C:C,MATCH(芦花古楼怪物!$F548,怪物基础属性模板!$A:$A,0))*IFERROR(INDEX(怪物属性参数!R:R,MATCH(芦花古楼怪物!E548,怪物属性参数!R:R,0)),1)</f>
        <v>15</v>
      </c>
      <c r="I548" s="58">
        <f>INDEX(怪物基础属性模板!D:D,MATCH(芦花古楼怪物!$F548,怪物基础属性模板!$A:$A,0))*IFERROR(INDEX(怪物属性参数!R:R,MATCH(芦花古楼怪物!E548,怪物属性参数!S:S,0)),1)</f>
        <v>350</v>
      </c>
      <c r="J548" s="58">
        <v>0</v>
      </c>
      <c r="K548" s="58">
        <v>0</v>
      </c>
      <c r="L548" s="58">
        <v>0</v>
      </c>
      <c r="M548" s="58">
        <v>0</v>
      </c>
      <c r="N548" s="58">
        <v>300</v>
      </c>
      <c r="O548" s="58">
        <v>0</v>
      </c>
      <c r="P548" s="58">
        <v>0</v>
      </c>
      <c r="Q548" s="58" t="str">
        <f>IFERROR(INDEX(怪物属性参数!AD:AD,MATCH(芦花古楼怪物!E548,怪物属性参数!Q:Q,0)),"1303015")</f>
        <v>1301008#1302008</v>
      </c>
      <c r="R548" s="15"/>
      <c r="S548" s="58">
        <f t="shared" si="34"/>
        <v>20546</v>
      </c>
      <c r="T548" s="58">
        <f>IFERROR(INDEX(怪物属性参数!AA:AA,MATCH(芦花古楼怪物!E548,怪物属性参数!Q:Q,0)),"")</f>
        <v>0</v>
      </c>
      <c r="U548" s="58">
        <f>IFERROR(INDEX(怪物属性参数!AB:AB,MATCH(芦花古楼怪物!E548,怪物属性参数!Q:Q,0)),"999")</f>
        <v>999</v>
      </c>
      <c r="V548" s="58">
        <f>IFERROR(INDEX(怪物属性参数!AC:AC,MATCH(芦花古楼怪物!E548,怪物属性参数!Q:Q,0)),"")</f>
        <v>0</v>
      </c>
      <c r="W548" s="58" t="str">
        <f t="shared" si="36"/>
        <v>黑尔·坎普</v>
      </c>
    </row>
    <row r="549" spans="1:23" ht="16.5" x14ac:dyDescent="0.2">
      <c r="A549" s="58">
        <f t="shared" si="35"/>
        <v>20546</v>
      </c>
      <c r="B549" s="58">
        <v>4</v>
      </c>
      <c r="C549" s="58">
        <v>1</v>
      </c>
      <c r="D549" s="58" t="s">
        <v>38</v>
      </c>
      <c r="E549" s="58" t="str">
        <f>HLOOKUP(D549,芦花古楼!$G:$L,MATCH(B549&amp;C549,芦花古楼!$A:$A,0),FALSE)</f>
        <v>塞伯罗斯</v>
      </c>
      <c r="F549" s="58">
        <f>INDEX(芦花古楼!D:D,MATCH(芦花古楼怪物!B549&amp;芦花古楼怪物!C549,芦花古楼!A:A,0))</f>
        <v>3</v>
      </c>
      <c r="G549" s="58">
        <f>INDEX(怪物基础属性模板!B:B,MATCH(芦花古楼怪物!$F549,怪物基础属性模板!$A:$A,0))*IFERROR(INDEX(怪物属性参数!R:R,MATCH(芦花古楼怪物!E549,怪物属性参数!Q:Q,0)),1)</f>
        <v>50</v>
      </c>
      <c r="H549" s="58">
        <f>INDEX(怪物基础属性模板!C:C,MATCH(芦花古楼怪物!$F549,怪物基础属性模板!$A:$A,0))*IFERROR(INDEX(怪物属性参数!R:R,MATCH(芦花古楼怪物!E549,怪物属性参数!R:R,0)),1)</f>
        <v>15</v>
      </c>
      <c r="I549" s="58">
        <f>INDEX(怪物基础属性模板!D:D,MATCH(芦花古楼怪物!$F549,怪物基础属性模板!$A:$A,0))*IFERROR(INDEX(怪物属性参数!R:R,MATCH(芦花古楼怪物!E549,怪物属性参数!S:S,0)),1)</f>
        <v>350</v>
      </c>
      <c r="J549" s="58">
        <v>0</v>
      </c>
      <c r="K549" s="58">
        <v>0</v>
      </c>
      <c r="L549" s="58">
        <v>0</v>
      </c>
      <c r="M549" s="58">
        <v>0</v>
      </c>
      <c r="N549" s="58">
        <v>300</v>
      </c>
      <c r="O549" s="58">
        <v>0</v>
      </c>
      <c r="P549" s="58">
        <v>0</v>
      </c>
      <c r="Q549" s="58">
        <f>IFERROR(INDEX(怪物属性参数!AD:AD,MATCH(芦花古楼怪物!E549,怪物属性参数!Q:Q,0)),"1303015")</f>
        <v>1303013</v>
      </c>
      <c r="R549" s="15"/>
      <c r="S549" s="58" t="str">
        <f t="shared" si="34"/>
        <v>0</v>
      </c>
      <c r="T549" s="58">
        <f>IFERROR(INDEX(怪物属性参数!AA:AA,MATCH(芦花古楼怪物!E549,怪物属性参数!Q:Q,0)),"")</f>
        <v>6</v>
      </c>
      <c r="U549" s="58">
        <f>IFERROR(INDEX(怪物属性参数!AB:AB,MATCH(芦花古楼怪物!E549,怪物属性参数!Q:Q,0)),"999")</f>
        <v>999</v>
      </c>
      <c r="V549" s="58">
        <f>IFERROR(INDEX(怪物属性参数!AC:AC,MATCH(芦花古楼怪物!E549,怪物属性参数!Q:Q,0)),"")</f>
        <v>2</v>
      </c>
      <c r="W549" s="58" t="str">
        <f t="shared" si="36"/>
        <v>塞伯罗斯</v>
      </c>
    </row>
    <row r="550" spans="1:23" ht="16.5" x14ac:dyDescent="0.2">
      <c r="A550" s="58">
        <f t="shared" si="35"/>
        <v>20547</v>
      </c>
      <c r="B550" s="58">
        <v>4</v>
      </c>
      <c r="C550" s="58">
        <f>C544+1</f>
        <v>2</v>
      </c>
      <c r="D550" s="58" t="s">
        <v>39</v>
      </c>
      <c r="E550" s="58" t="str">
        <f>HLOOKUP(D550,芦花古楼!$G:$L,MATCH(B550&amp;C550,芦花古楼!$A:$A,0),FALSE)</f>
        <v>砍刀鬼兵</v>
      </c>
      <c r="F550" s="58">
        <f>INDEX(芦花古楼!D:D,MATCH(芦花古楼怪物!B550&amp;芦花古楼怪物!C550,芦花古楼!A:A,0))</f>
        <v>4</v>
      </c>
      <c r="G550" s="58">
        <f>INDEX(怪物基础属性模板!B:B,MATCH(芦花古楼怪物!$F550,怪物基础属性模板!$A:$A,0))*IFERROR(INDEX(怪物属性参数!R:R,MATCH(芦花古楼怪物!E550,怪物属性参数!Q:Q,0)),1)</f>
        <v>60</v>
      </c>
      <c r="H550" s="58">
        <f>INDEX(怪物基础属性模板!C:C,MATCH(芦花古楼怪物!$F550,怪物基础属性模板!$A:$A,0))*IFERROR(INDEX(怪物属性参数!R:R,MATCH(芦花古楼怪物!E550,怪物属性参数!R:R,0)),1)</f>
        <v>20</v>
      </c>
      <c r="I550" s="58">
        <f>INDEX(怪物基础属性模板!D:D,MATCH(芦花古楼怪物!$F550,怪物基础属性模板!$A:$A,0))*IFERROR(INDEX(怪物属性参数!R:R,MATCH(芦花古楼怪物!E550,怪物属性参数!S:S,0)),1)</f>
        <v>400</v>
      </c>
      <c r="J550" s="58">
        <v>0</v>
      </c>
      <c r="K550" s="58">
        <v>0</v>
      </c>
      <c r="L550" s="58">
        <v>0</v>
      </c>
      <c r="M550" s="58">
        <v>0</v>
      </c>
      <c r="N550" s="58">
        <v>300</v>
      </c>
      <c r="O550" s="58">
        <v>0</v>
      </c>
      <c r="P550" s="58">
        <v>0</v>
      </c>
      <c r="Q550" s="58">
        <f>IFERROR(INDEX(怪物属性参数!AD:AD,MATCH(芦花古楼怪物!E550,怪物属性参数!Q:Q,0)),"1303015")</f>
        <v>1801001</v>
      </c>
      <c r="R550" s="15"/>
      <c r="S550" s="58" t="str">
        <f t="shared" si="34"/>
        <v>0</v>
      </c>
      <c r="T550" s="58">
        <f>IFERROR(INDEX(怪物属性参数!AA:AA,MATCH(芦花古楼怪物!E550,怪物属性参数!Q:Q,0)),"")</f>
        <v>1</v>
      </c>
      <c r="U550" s="58">
        <f>IFERROR(INDEX(怪物属性参数!AB:AB,MATCH(芦花古楼怪物!E550,怪物属性参数!Q:Q,0)),"999")</f>
        <v>999</v>
      </c>
      <c r="V550" s="58">
        <f>IFERROR(INDEX(怪物属性参数!AC:AC,MATCH(芦花古楼怪物!E550,怪物属性参数!Q:Q,0)),"")</f>
        <v>1</v>
      </c>
      <c r="W550" s="58" t="str">
        <f t="shared" si="36"/>
        <v>砍刀鬼兵</v>
      </c>
    </row>
    <row r="551" spans="1:23" ht="16.5" x14ac:dyDescent="0.2">
      <c r="A551" s="58">
        <f t="shared" si="35"/>
        <v>20548</v>
      </c>
      <c r="B551" s="58">
        <v>4</v>
      </c>
      <c r="C551" s="58">
        <f t="shared" ref="C551:C614" si="37">C545+1</f>
        <v>2</v>
      </c>
      <c r="D551" s="58" t="s">
        <v>36</v>
      </c>
      <c r="E551" s="58" t="str">
        <f>HLOOKUP(D551,芦花古楼!$G:$L,MATCH(B551&amp;C551,芦花古楼!$A:$A,0),FALSE)</f>
        <v/>
      </c>
      <c r="F551" s="58">
        <f>INDEX(芦花古楼!D:D,MATCH(芦花古楼怪物!B551&amp;芦花古楼怪物!C551,芦花古楼!A:A,0))</f>
        <v>4</v>
      </c>
      <c r="G551" s="58">
        <f>INDEX(怪物基础属性模板!B:B,MATCH(芦花古楼怪物!$F551,怪物基础属性模板!$A:$A,0))*IFERROR(INDEX(怪物属性参数!R:R,MATCH(芦花古楼怪物!E551,怪物属性参数!Q:Q,0)),1)</f>
        <v>60</v>
      </c>
      <c r="H551" s="58">
        <f>INDEX(怪物基础属性模板!C:C,MATCH(芦花古楼怪物!$F551,怪物基础属性模板!$A:$A,0))*IFERROR(INDEX(怪物属性参数!R:R,MATCH(芦花古楼怪物!E551,怪物属性参数!R:R,0)),1)</f>
        <v>20</v>
      </c>
      <c r="I551" s="58">
        <f>INDEX(怪物基础属性模板!D:D,MATCH(芦花古楼怪物!$F551,怪物基础属性模板!$A:$A,0))*IFERROR(INDEX(怪物属性参数!R:R,MATCH(芦花古楼怪物!E551,怪物属性参数!S:S,0)),1)</f>
        <v>400</v>
      </c>
      <c r="J551" s="58">
        <v>0</v>
      </c>
      <c r="K551" s="58">
        <v>0</v>
      </c>
      <c r="L551" s="58">
        <v>0</v>
      </c>
      <c r="M551" s="58">
        <v>0</v>
      </c>
      <c r="N551" s="58">
        <v>300</v>
      </c>
      <c r="O551" s="58">
        <v>0</v>
      </c>
      <c r="P551" s="58">
        <v>0</v>
      </c>
      <c r="Q551" s="58" t="str">
        <f>IFERROR(INDEX(怪物属性参数!AD:AD,MATCH(芦花古楼怪物!E551,怪物属性参数!Q:Q,0)),"1303015")</f>
        <v>1303015</v>
      </c>
      <c r="R551" s="15"/>
      <c r="S551" s="58" t="str">
        <f t="shared" si="34"/>
        <v>0</v>
      </c>
      <c r="T551" s="58" t="str">
        <f>IFERROR(INDEX(怪物属性参数!AA:AA,MATCH(芦花古楼怪物!E551,怪物属性参数!Q:Q,0)),"")</f>
        <v/>
      </c>
      <c r="U551" s="58" t="str">
        <f>IFERROR(INDEX(怪物属性参数!AB:AB,MATCH(芦花古楼怪物!E551,怪物属性参数!Q:Q,0)),"999")</f>
        <v>999</v>
      </c>
      <c r="V551" s="58" t="str">
        <f>IFERROR(INDEX(怪物属性参数!AC:AC,MATCH(芦花古楼怪物!E551,怪物属性参数!Q:Q,0)),"")</f>
        <v/>
      </c>
      <c r="W551" s="58" t="str">
        <f t="shared" si="36"/>
        <v>于禁</v>
      </c>
    </row>
    <row r="552" spans="1:23" ht="16.5" x14ac:dyDescent="0.2">
      <c r="A552" s="58">
        <f t="shared" si="35"/>
        <v>20549</v>
      </c>
      <c r="B552" s="58">
        <v>4</v>
      </c>
      <c r="C552" s="58">
        <f t="shared" si="37"/>
        <v>2</v>
      </c>
      <c r="D552" s="58" t="s">
        <v>40</v>
      </c>
      <c r="E552" s="58" t="str">
        <f>HLOOKUP(D552,芦花古楼!$G:$L,MATCH(B552&amp;C552,芦花古楼!$A:$A,0),FALSE)</f>
        <v>砍刀鬼兵</v>
      </c>
      <c r="F552" s="58">
        <f>INDEX(芦花古楼!D:D,MATCH(芦花古楼怪物!B552&amp;芦花古楼怪物!C552,芦花古楼!A:A,0))</f>
        <v>4</v>
      </c>
      <c r="G552" s="58">
        <f>INDEX(怪物基础属性模板!B:B,MATCH(芦花古楼怪物!$F552,怪物基础属性模板!$A:$A,0))*IFERROR(INDEX(怪物属性参数!R:R,MATCH(芦花古楼怪物!E552,怪物属性参数!Q:Q,0)),1)</f>
        <v>60</v>
      </c>
      <c r="H552" s="58">
        <f>INDEX(怪物基础属性模板!C:C,MATCH(芦花古楼怪物!$F552,怪物基础属性模板!$A:$A,0))*IFERROR(INDEX(怪物属性参数!R:R,MATCH(芦花古楼怪物!E552,怪物属性参数!R:R,0)),1)</f>
        <v>20</v>
      </c>
      <c r="I552" s="58">
        <f>INDEX(怪物基础属性模板!D:D,MATCH(芦花古楼怪物!$F552,怪物基础属性模板!$A:$A,0))*IFERROR(INDEX(怪物属性参数!R:R,MATCH(芦花古楼怪物!E552,怪物属性参数!S:S,0)),1)</f>
        <v>400</v>
      </c>
      <c r="J552" s="58">
        <v>0</v>
      </c>
      <c r="K552" s="58">
        <v>0</v>
      </c>
      <c r="L552" s="58">
        <v>0</v>
      </c>
      <c r="M552" s="58">
        <v>0</v>
      </c>
      <c r="N552" s="58">
        <v>300</v>
      </c>
      <c r="O552" s="58">
        <v>0</v>
      </c>
      <c r="P552" s="58">
        <v>0</v>
      </c>
      <c r="Q552" s="58">
        <f>IFERROR(INDEX(怪物属性参数!AD:AD,MATCH(芦花古楼怪物!E552,怪物属性参数!Q:Q,0)),"1303015")</f>
        <v>1801001</v>
      </c>
      <c r="R552" s="15"/>
      <c r="S552" s="58" t="str">
        <f t="shared" si="34"/>
        <v>0</v>
      </c>
      <c r="T552" s="58">
        <f>IFERROR(INDEX(怪物属性参数!AA:AA,MATCH(芦花古楼怪物!E552,怪物属性参数!Q:Q,0)),"")</f>
        <v>1</v>
      </c>
      <c r="U552" s="58">
        <f>IFERROR(INDEX(怪物属性参数!AB:AB,MATCH(芦花古楼怪物!E552,怪物属性参数!Q:Q,0)),"999")</f>
        <v>999</v>
      </c>
      <c r="V552" s="58">
        <f>IFERROR(INDEX(怪物属性参数!AC:AC,MATCH(芦花古楼怪物!E552,怪物属性参数!Q:Q,0)),"")</f>
        <v>1</v>
      </c>
      <c r="W552" s="58" t="str">
        <f t="shared" si="36"/>
        <v>砍刀鬼兵</v>
      </c>
    </row>
    <row r="553" spans="1:23" ht="16.5" x14ac:dyDescent="0.2">
      <c r="A553" s="58">
        <f t="shared" si="35"/>
        <v>20550</v>
      </c>
      <c r="B553" s="58">
        <v>4</v>
      </c>
      <c r="C553" s="58">
        <f t="shared" si="37"/>
        <v>2</v>
      </c>
      <c r="D553" s="58" t="s">
        <v>37</v>
      </c>
      <c r="E553" s="58" t="str">
        <f>HLOOKUP(D553,芦花古楼!$G:$L,MATCH(B553&amp;C553,芦花古楼!$A:$A,0),FALSE)</f>
        <v/>
      </c>
      <c r="F553" s="58">
        <f>INDEX(芦花古楼!D:D,MATCH(芦花古楼怪物!B553&amp;芦花古楼怪物!C553,芦花古楼!A:A,0))</f>
        <v>4</v>
      </c>
      <c r="G553" s="58">
        <f>INDEX(怪物基础属性模板!B:B,MATCH(芦花古楼怪物!$F553,怪物基础属性模板!$A:$A,0))*IFERROR(INDEX(怪物属性参数!R:R,MATCH(芦花古楼怪物!E553,怪物属性参数!Q:Q,0)),1)</f>
        <v>60</v>
      </c>
      <c r="H553" s="58">
        <f>INDEX(怪物基础属性模板!C:C,MATCH(芦花古楼怪物!$F553,怪物基础属性模板!$A:$A,0))*IFERROR(INDEX(怪物属性参数!R:R,MATCH(芦花古楼怪物!E553,怪物属性参数!R:R,0)),1)</f>
        <v>20</v>
      </c>
      <c r="I553" s="58">
        <f>INDEX(怪物基础属性模板!D:D,MATCH(芦花古楼怪物!$F553,怪物基础属性模板!$A:$A,0))*IFERROR(INDEX(怪物属性参数!R:R,MATCH(芦花古楼怪物!E553,怪物属性参数!S:S,0)),1)</f>
        <v>400</v>
      </c>
      <c r="J553" s="58">
        <v>0</v>
      </c>
      <c r="K553" s="58">
        <v>0</v>
      </c>
      <c r="L553" s="58">
        <v>0</v>
      </c>
      <c r="M553" s="58">
        <v>0</v>
      </c>
      <c r="N553" s="58">
        <v>300</v>
      </c>
      <c r="O553" s="58">
        <v>0</v>
      </c>
      <c r="P553" s="58">
        <v>0</v>
      </c>
      <c r="Q553" s="58" t="str">
        <f>IFERROR(INDEX(怪物属性参数!AD:AD,MATCH(芦花古楼怪物!E553,怪物属性参数!Q:Q,0)),"1303015")</f>
        <v>1303015</v>
      </c>
      <c r="R553" s="15"/>
      <c r="S553" s="58" t="str">
        <f t="shared" si="34"/>
        <v>0</v>
      </c>
      <c r="T553" s="58" t="str">
        <f>IFERROR(INDEX(怪物属性参数!AA:AA,MATCH(芦花古楼怪物!E553,怪物属性参数!Q:Q,0)),"")</f>
        <v/>
      </c>
      <c r="U553" s="58" t="str">
        <f>IFERROR(INDEX(怪物属性参数!AB:AB,MATCH(芦花古楼怪物!E553,怪物属性参数!Q:Q,0)),"999")</f>
        <v>999</v>
      </c>
      <c r="V553" s="58" t="str">
        <f>IFERROR(INDEX(怪物属性参数!AC:AC,MATCH(芦花古楼怪物!E553,怪物属性参数!Q:Q,0)),"")</f>
        <v/>
      </c>
      <c r="W553" s="58" t="str">
        <f t="shared" si="36"/>
        <v>于禁</v>
      </c>
    </row>
    <row r="554" spans="1:23" ht="16.5" x14ac:dyDescent="0.2">
      <c r="A554" s="58">
        <f t="shared" si="35"/>
        <v>20551</v>
      </c>
      <c r="B554" s="58">
        <v>4</v>
      </c>
      <c r="C554" s="58">
        <f t="shared" si="37"/>
        <v>2</v>
      </c>
      <c r="D554" s="58" t="s">
        <v>41</v>
      </c>
      <c r="E554" s="58" t="str">
        <f>HLOOKUP(D554,芦花古楼!$G:$L,MATCH(B554&amp;C554,芦花古楼!$A:$A,0),FALSE)</f>
        <v>砍刀鬼兵</v>
      </c>
      <c r="F554" s="58">
        <f>INDEX(芦花古楼!D:D,MATCH(芦花古楼怪物!B554&amp;芦花古楼怪物!C554,芦花古楼!A:A,0))</f>
        <v>4</v>
      </c>
      <c r="G554" s="58">
        <f>INDEX(怪物基础属性模板!B:B,MATCH(芦花古楼怪物!$F554,怪物基础属性模板!$A:$A,0))*IFERROR(INDEX(怪物属性参数!R:R,MATCH(芦花古楼怪物!E554,怪物属性参数!Q:Q,0)),1)</f>
        <v>60</v>
      </c>
      <c r="H554" s="58">
        <f>INDEX(怪物基础属性模板!C:C,MATCH(芦花古楼怪物!$F554,怪物基础属性模板!$A:$A,0))*IFERROR(INDEX(怪物属性参数!R:R,MATCH(芦花古楼怪物!E554,怪物属性参数!R:R,0)),1)</f>
        <v>20</v>
      </c>
      <c r="I554" s="58">
        <f>INDEX(怪物基础属性模板!D:D,MATCH(芦花古楼怪物!$F554,怪物基础属性模板!$A:$A,0))*IFERROR(INDEX(怪物属性参数!R:R,MATCH(芦花古楼怪物!E554,怪物属性参数!S:S,0)),1)</f>
        <v>400</v>
      </c>
      <c r="J554" s="58">
        <v>0</v>
      </c>
      <c r="K554" s="58">
        <v>0</v>
      </c>
      <c r="L554" s="58">
        <v>0</v>
      </c>
      <c r="M554" s="58">
        <v>0</v>
      </c>
      <c r="N554" s="58">
        <v>300</v>
      </c>
      <c r="O554" s="58">
        <v>0</v>
      </c>
      <c r="P554" s="58">
        <v>0</v>
      </c>
      <c r="Q554" s="58">
        <f>IFERROR(INDEX(怪物属性参数!AD:AD,MATCH(芦花古楼怪物!E554,怪物属性参数!Q:Q,0)),"1303015")</f>
        <v>1801001</v>
      </c>
      <c r="R554" s="15"/>
      <c r="S554" s="58" t="str">
        <f t="shared" si="34"/>
        <v>0</v>
      </c>
      <c r="T554" s="58">
        <f>IFERROR(INDEX(怪物属性参数!AA:AA,MATCH(芦花古楼怪物!E554,怪物属性参数!Q:Q,0)),"")</f>
        <v>1</v>
      </c>
      <c r="U554" s="58">
        <f>IFERROR(INDEX(怪物属性参数!AB:AB,MATCH(芦花古楼怪物!E554,怪物属性参数!Q:Q,0)),"999")</f>
        <v>999</v>
      </c>
      <c r="V554" s="58">
        <f>IFERROR(INDEX(怪物属性参数!AC:AC,MATCH(芦花古楼怪物!E554,怪物属性参数!Q:Q,0)),"")</f>
        <v>1</v>
      </c>
      <c r="W554" s="58" t="str">
        <f t="shared" si="36"/>
        <v>砍刀鬼兵</v>
      </c>
    </row>
    <row r="555" spans="1:23" ht="16.5" x14ac:dyDescent="0.2">
      <c r="A555" s="58">
        <f t="shared" si="35"/>
        <v>20552</v>
      </c>
      <c r="B555" s="58">
        <v>4</v>
      </c>
      <c r="C555" s="58">
        <f t="shared" si="37"/>
        <v>2</v>
      </c>
      <c r="D555" s="58" t="s">
        <v>38</v>
      </c>
      <c r="E555" s="58" t="str">
        <f>HLOOKUP(D555,芦花古楼!$G:$L,MATCH(B555&amp;C555,芦花古楼!$A:$A,0),FALSE)</f>
        <v/>
      </c>
      <c r="F555" s="58">
        <f>INDEX(芦花古楼!D:D,MATCH(芦花古楼怪物!B555&amp;芦花古楼怪物!C555,芦花古楼!A:A,0))</f>
        <v>4</v>
      </c>
      <c r="G555" s="58">
        <f>INDEX(怪物基础属性模板!B:B,MATCH(芦花古楼怪物!$F555,怪物基础属性模板!$A:$A,0))*IFERROR(INDEX(怪物属性参数!R:R,MATCH(芦花古楼怪物!E555,怪物属性参数!Q:Q,0)),1)</f>
        <v>60</v>
      </c>
      <c r="H555" s="58">
        <f>INDEX(怪物基础属性模板!C:C,MATCH(芦花古楼怪物!$F555,怪物基础属性模板!$A:$A,0))*IFERROR(INDEX(怪物属性参数!R:R,MATCH(芦花古楼怪物!E555,怪物属性参数!R:R,0)),1)</f>
        <v>20</v>
      </c>
      <c r="I555" s="58">
        <f>INDEX(怪物基础属性模板!D:D,MATCH(芦花古楼怪物!$F555,怪物基础属性模板!$A:$A,0))*IFERROR(INDEX(怪物属性参数!R:R,MATCH(芦花古楼怪物!E555,怪物属性参数!S:S,0)),1)</f>
        <v>400</v>
      </c>
      <c r="J555" s="58">
        <v>0</v>
      </c>
      <c r="K555" s="58">
        <v>0</v>
      </c>
      <c r="L555" s="58">
        <v>0</v>
      </c>
      <c r="M555" s="58">
        <v>0</v>
      </c>
      <c r="N555" s="58">
        <v>300</v>
      </c>
      <c r="O555" s="58">
        <v>0</v>
      </c>
      <c r="P555" s="58">
        <v>0</v>
      </c>
      <c r="Q555" s="58" t="str">
        <f>IFERROR(INDEX(怪物属性参数!AD:AD,MATCH(芦花古楼怪物!E555,怪物属性参数!Q:Q,0)),"1303015")</f>
        <v>1303015</v>
      </c>
      <c r="R555" s="15"/>
      <c r="S555" s="58" t="str">
        <f t="shared" si="34"/>
        <v>0</v>
      </c>
      <c r="T555" s="58" t="str">
        <f>IFERROR(INDEX(怪物属性参数!AA:AA,MATCH(芦花古楼怪物!E555,怪物属性参数!Q:Q,0)),"")</f>
        <v/>
      </c>
      <c r="U555" s="58" t="str">
        <f>IFERROR(INDEX(怪物属性参数!AB:AB,MATCH(芦花古楼怪物!E555,怪物属性参数!Q:Q,0)),"999")</f>
        <v>999</v>
      </c>
      <c r="V555" s="58" t="str">
        <f>IFERROR(INDEX(怪物属性参数!AC:AC,MATCH(芦花古楼怪物!E555,怪物属性参数!Q:Q,0)),"")</f>
        <v/>
      </c>
      <c r="W555" s="58" t="str">
        <f t="shared" si="36"/>
        <v>于禁</v>
      </c>
    </row>
    <row r="556" spans="1:23" ht="16.5" x14ac:dyDescent="0.2">
      <c r="A556" s="58">
        <f t="shared" si="35"/>
        <v>20553</v>
      </c>
      <c r="B556" s="58">
        <v>4</v>
      </c>
      <c r="C556" s="58">
        <f t="shared" si="37"/>
        <v>3</v>
      </c>
      <c r="D556" s="58" t="s">
        <v>39</v>
      </c>
      <c r="E556" s="58" t="str">
        <f>HLOOKUP(D556,芦花古楼!$G:$L,MATCH(B556&amp;C556,芦花古楼!$A:$A,0),FALSE)</f>
        <v>盖文</v>
      </c>
      <c r="F556" s="58">
        <f>INDEX(芦花古楼!D:D,MATCH(芦花古楼怪物!B556&amp;芦花古楼怪物!C556,芦花古楼!A:A,0))</f>
        <v>5</v>
      </c>
      <c r="G556" s="58">
        <f>INDEX(怪物基础属性模板!B:B,MATCH(芦花古楼怪物!$F556,怪物基础属性模板!$A:$A,0))*IFERROR(INDEX(怪物属性参数!R:R,MATCH(芦花古楼怪物!E556,怪物属性参数!Q:Q,0)),1)</f>
        <v>70</v>
      </c>
      <c r="H556" s="58">
        <f>INDEX(怪物基础属性模板!C:C,MATCH(芦花古楼怪物!$F556,怪物基础属性模板!$A:$A,0))*IFERROR(INDEX(怪物属性参数!R:R,MATCH(芦花古楼怪物!E556,怪物属性参数!R:R,0)),1)</f>
        <v>25</v>
      </c>
      <c r="I556" s="58">
        <f>INDEX(怪物基础属性模板!D:D,MATCH(芦花古楼怪物!$F556,怪物基础属性模板!$A:$A,0))*IFERROR(INDEX(怪物属性参数!R:R,MATCH(芦花古楼怪物!E556,怪物属性参数!S:S,0)),1)</f>
        <v>450</v>
      </c>
      <c r="J556" s="58">
        <v>0</v>
      </c>
      <c r="K556" s="58">
        <v>0</v>
      </c>
      <c r="L556" s="58">
        <v>0</v>
      </c>
      <c r="M556" s="58">
        <v>0</v>
      </c>
      <c r="N556" s="58">
        <v>300</v>
      </c>
      <c r="O556" s="58">
        <v>0</v>
      </c>
      <c r="P556" s="58">
        <v>0</v>
      </c>
      <c r="Q556" s="58" t="str">
        <f>IFERROR(INDEX(怪物属性参数!AD:AD,MATCH(芦花古楼怪物!E556,怪物属性参数!Q:Q,0)),"1303015")</f>
        <v>1301010#1302010</v>
      </c>
      <c r="R556" s="15"/>
      <c r="S556" s="58">
        <f t="shared" si="34"/>
        <v>20554</v>
      </c>
      <c r="T556" s="58">
        <f>IFERROR(INDEX(怪物属性参数!AA:AA,MATCH(芦花古楼怪物!E556,怪物属性参数!Q:Q,0)),"")</f>
        <v>0</v>
      </c>
      <c r="U556" s="58">
        <f>IFERROR(INDEX(怪物属性参数!AB:AB,MATCH(芦花古楼怪物!E556,怪物属性参数!Q:Q,0)),"999")</f>
        <v>999</v>
      </c>
      <c r="V556" s="58">
        <f>IFERROR(INDEX(怪物属性参数!AC:AC,MATCH(芦花古楼怪物!E556,怪物属性参数!Q:Q,0)),"")</f>
        <v>0</v>
      </c>
      <c r="W556" s="58" t="str">
        <f t="shared" si="36"/>
        <v>盖文</v>
      </c>
    </row>
    <row r="557" spans="1:23" ht="16.5" x14ac:dyDescent="0.2">
      <c r="A557" s="58">
        <f t="shared" si="35"/>
        <v>20554</v>
      </c>
      <c r="B557" s="58">
        <v>4</v>
      </c>
      <c r="C557" s="58">
        <f t="shared" si="37"/>
        <v>3</v>
      </c>
      <c r="D557" s="58" t="s">
        <v>36</v>
      </c>
      <c r="E557" s="58" t="str">
        <f>HLOOKUP(D557,芦花古楼!$G:$L,MATCH(B557&amp;C557,芦花古楼!$A:$A,0),FALSE)</f>
        <v>西方龙</v>
      </c>
      <c r="F557" s="58">
        <f>INDEX(芦花古楼!D:D,MATCH(芦花古楼怪物!B557&amp;芦花古楼怪物!C557,芦花古楼!A:A,0))</f>
        <v>5</v>
      </c>
      <c r="G557" s="58">
        <f>INDEX(怪物基础属性模板!B:B,MATCH(芦花古楼怪物!$F557,怪物基础属性模板!$A:$A,0))*IFERROR(INDEX(怪物属性参数!R:R,MATCH(芦花古楼怪物!E557,怪物属性参数!Q:Q,0)),1)</f>
        <v>70</v>
      </c>
      <c r="H557" s="58">
        <f>INDEX(怪物基础属性模板!C:C,MATCH(芦花古楼怪物!$F557,怪物基础属性模板!$A:$A,0))*IFERROR(INDEX(怪物属性参数!R:R,MATCH(芦花古楼怪物!E557,怪物属性参数!R:R,0)),1)</f>
        <v>25</v>
      </c>
      <c r="I557" s="58">
        <f>INDEX(怪物基础属性模板!D:D,MATCH(芦花古楼怪物!$F557,怪物基础属性模板!$A:$A,0))*IFERROR(INDEX(怪物属性参数!R:R,MATCH(芦花古楼怪物!E557,怪物属性参数!S:S,0)),1)</f>
        <v>450</v>
      </c>
      <c r="J557" s="58">
        <v>0</v>
      </c>
      <c r="K557" s="58">
        <v>0</v>
      </c>
      <c r="L557" s="58">
        <v>0</v>
      </c>
      <c r="M557" s="58">
        <v>0</v>
      </c>
      <c r="N557" s="58">
        <v>300</v>
      </c>
      <c r="O557" s="58">
        <v>0</v>
      </c>
      <c r="P557" s="58">
        <v>0</v>
      </c>
      <c r="Q557" s="58">
        <f>IFERROR(INDEX(怪物属性参数!AD:AD,MATCH(芦花古楼怪物!E557,怪物属性参数!Q:Q,0)),"1303015")</f>
        <v>1303016</v>
      </c>
      <c r="R557" s="15"/>
      <c r="S557" s="58" t="str">
        <f t="shared" si="34"/>
        <v>0</v>
      </c>
      <c r="T557" s="58">
        <f>IFERROR(INDEX(怪物属性参数!AA:AA,MATCH(芦花古楼怪物!E557,怪物属性参数!Q:Q,0)),"")</f>
        <v>4</v>
      </c>
      <c r="U557" s="58">
        <f>IFERROR(INDEX(怪物属性参数!AB:AB,MATCH(芦花古楼怪物!E557,怪物属性参数!Q:Q,0)),"999")</f>
        <v>999</v>
      </c>
      <c r="V557" s="58">
        <f>IFERROR(INDEX(怪物属性参数!AC:AC,MATCH(芦花古楼怪物!E557,怪物属性参数!Q:Q,0)),"")</f>
        <v>2</v>
      </c>
      <c r="W557" s="58" t="str">
        <f t="shared" si="36"/>
        <v>西方龙</v>
      </c>
    </row>
    <row r="558" spans="1:23" ht="16.5" x14ac:dyDescent="0.2">
      <c r="A558" s="58">
        <f t="shared" si="35"/>
        <v>20555</v>
      </c>
      <c r="B558" s="58">
        <v>4</v>
      </c>
      <c r="C558" s="58">
        <f t="shared" si="37"/>
        <v>3</v>
      </c>
      <c r="D558" s="58" t="s">
        <v>40</v>
      </c>
      <c r="E558" s="58" t="str">
        <f>HLOOKUP(D558,芦花古楼!$G:$L,MATCH(B558&amp;C558,芦花古楼!$A:$A,0),FALSE)</f>
        <v>刘羽禅</v>
      </c>
      <c r="F558" s="58">
        <f>INDEX(芦花古楼!D:D,MATCH(芦花古楼怪物!B558&amp;芦花古楼怪物!C558,芦花古楼!A:A,0))</f>
        <v>5</v>
      </c>
      <c r="G558" s="58">
        <f>INDEX(怪物基础属性模板!B:B,MATCH(芦花古楼怪物!$F558,怪物基础属性模板!$A:$A,0))*IFERROR(INDEX(怪物属性参数!R:R,MATCH(芦花古楼怪物!E558,怪物属性参数!Q:Q,0)),1)</f>
        <v>70</v>
      </c>
      <c r="H558" s="58">
        <f>INDEX(怪物基础属性模板!C:C,MATCH(芦花古楼怪物!$F558,怪物基础属性模板!$A:$A,0))*IFERROR(INDEX(怪物属性参数!R:R,MATCH(芦花古楼怪物!E558,怪物属性参数!R:R,0)),1)</f>
        <v>25</v>
      </c>
      <c r="I558" s="58">
        <f>INDEX(怪物基础属性模板!D:D,MATCH(芦花古楼怪物!$F558,怪物基础属性模板!$A:$A,0))*IFERROR(INDEX(怪物属性参数!R:R,MATCH(芦花古楼怪物!E558,怪物属性参数!S:S,0)),1)</f>
        <v>450</v>
      </c>
      <c r="J558" s="58">
        <v>0</v>
      </c>
      <c r="K558" s="58">
        <v>0</v>
      </c>
      <c r="L558" s="58">
        <v>0</v>
      </c>
      <c r="M558" s="58">
        <v>0</v>
      </c>
      <c r="N558" s="58">
        <v>300</v>
      </c>
      <c r="O558" s="58">
        <v>0</v>
      </c>
      <c r="P558" s="58">
        <v>0</v>
      </c>
      <c r="Q558" s="58" t="str">
        <f>IFERROR(INDEX(怪物属性参数!AD:AD,MATCH(芦花古楼怪物!E558,怪物属性参数!Q:Q,0)),"1303015")</f>
        <v>1301005#1302005</v>
      </c>
      <c r="R558" s="15"/>
      <c r="S558" s="58">
        <f t="shared" si="34"/>
        <v>20556</v>
      </c>
      <c r="T558" s="58">
        <f>IFERROR(INDEX(怪物属性参数!AA:AA,MATCH(芦花古楼怪物!E558,怪物属性参数!Q:Q,0)),"")</f>
        <v>0</v>
      </c>
      <c r="U558" s="58">
        <f>IFERROR(INDEX(怪物属性参数!AB:AB,MATCH(芦花古楼怪物!E558,怪物属性参数!Q:Q,0)),"999")</f>
        <v>999</v>
      </c>
      <c r="V558" s="58">
        <f>IFERROR(INDEX(怪物属性参数!AC:AC,MATCH(芦花古楼怪物!E558,怪物属性参数!Q:Q,0)),"")</f>
        <v>0</v>
      </c>
      <c r="W558" s="58" t="str">
        <f t="shared" si="36"/>
        <v>刘羽禅</v>
      </c>
    </row>
    <row r="559" spans="1:23" ht="16.5" x14ac:dyDescent="0.2">
      <c r="A559" s="58">
        <f t="shared" si="35"/>
        <v>20556</v>
      </c>
      <c r="B559" s="58">
        <v>4</v>
      </c>
      <c r="C559" s="58">
        <f t="shared" si="37"/>
        <v>3</v>
      </c>
      <c r="D559" s="58" t="s">
        <v>37</v>
      </c>
      <c r="E559" s="58" t="str">
        <f>HLOOKUP(D559,芦花古楼!$G:$L,MATCH(B559&amp;C559,芦花古楼!$A:$A,0),FALSE)</f>
        <v>张飞</v>
      </c>
      <c r="F559" s="58">
        <f>INDEX(芦花古楼!D:D,MATCH(芦花古楼怪物!B559&amp;芦花古楼怪物!C559,芦花古楼!A:A,0))</f>
        <v>5</v>
      </c>
      <c r="G559" s="58">
        <f>INDEX(怪物基础属性模板!B:B,MATCH(芦花古楼怪物!$F559,怪物基础属性模板!$A:$A,0))*IFERROR(INDEX(怪物属性参数!R:R,MATCH(芦花古楼怪物!E559,怪物属性参数!Q:Q,0)),1)</f>
        <v>70</v>
      </c>
      <c r="H559" s="58">
        <f>INDEX(怪物基础属性模板!C:C,MATCH(芦花古楼怪物!$F559,怪物基础属性模板!$A:$A,0))*IFERROR(INDEX(怪物属性参数!R:R,MATCH(芦花古楼怪物!E559,怪物属性参数!R:R,0)),1)</f>
        <v>25</v>
      </c>
      <c r="I559" s="58">
        <f>INDEX(怪物基础属性模板!D:D,MATCH(芦花古楼怪物!$F559,怪物基础属性模板!$A:$A,0))*IFERROR(INDEX(怪物属性参数!R:R,MATCH(芦花古楼怪物!E559,怪物属性参数!S:S,0)),1)</f>
        <v>450</v>
      </c>
      <c r="J559" s="58">
        <v>0</v>
      </c>
      <c r="K559" s="58">
        <v>0</v>
      </c>
      <c r="L559" s="58">
        <v>0</v>
      </c>
      <c r="M559" s="58">
        <v>0</v>
      </c>
      <c r="N559" s="58">
        <v>300</v>
      </c>
      <c r="O559" s="58">
        <v>0</v>
      </c>
      <c r="P559" s="58">
        <v>0</v>
      </c>
      <c r="Q559" s="58">
        <f>IFERROR(INDEX(怪物属性参数!AD:AD,MATCH(芦花古楼怪物!E559,怪物属性参数!Q:Q,0)),"1303015")</f>
        <v>1303011</v>
      </c>
      <c r="R559" s="15"/>
      <c r="S559" s="58" t="str">
        <f t="shared" si="34"/>
        <v>0</v>
      </c>
      <c r="T559" s="58">
        <f>IFERROR(INDEX(怪物属性参数!AA:AA,MATCH(芦花古楼怪物!E559,怪物属性参数!Q:Q,0)),"")</f>
        <v>4</v>
      </c>
      <c r="U559" s="58">
        <f>IFERROR(INDEX(怪物属性参数!AB:AB,MATCH(芦花古楼怪物!E559,怪物属性参数!Q:Q,0)),"999")</f>
        <v>999</v>
      </c>
      <c r="V559" s="58">
        <f>IFERROR(INDEX(怪物属性参数!AC:AC,MATCH(芦花古楼怪物!E559,怪物属性参数!Q:Q,0)),"")</f>
        <v>2</v>
      </c>
      <c r="W559" s="58" t="str">
        <f t="shared" si="36"/>
        <v>张飞</v>
      </c>
    </row>
    <row r="560" spans="1:23" ht="16.5" x14ac:dyDescent="0.2">
      <c r="A560" s="58">
        <f t="shared" si="35"/>
        <v>20557</v>
      </c>
      <c r="B560" s="58">
        <v>4</v>
      </c>
      <c r="C560" s="58">
        <f t="shared" si="37"/>
        <v>3</v>
      </c>
      <c r="D560" s="58" t="s">
        <v>41</v>
      </c>
      <c r="E560" s="58" t="str">
        <f>HLOOKUP(D560,芦花古楼!$G:$L,MATCH(B560&amp;C560,芦花古楼!$A:$A,0),FALSE)</f>
        <v>刘羽禅</v>
      </c>
      <c r="F560" s="58">
        <f>INDEX(芦花古楼!D:D,MATCH(芦花古楼怪物!B560&amp;芦花古楼怪物!C560,芦花古楼!A:A,0))</f>
        <v>5</v>
      </c>
      <c r="G560" s="58">
        <f>INDEX(怪物基础属性模板!B:B,MATCH(芦花古楼怪物!$F560,怪物基础属性模板!$A:$A,0))*IFERROR(INDEX(怪物属性参数!R:R,MATCH(芦花古楼怪物!E560,怪物属性参数!Q:Q,0)),1)</f>
        <v>70</v>
      </c>
      <c r="H560" s="58">
        <f>INDEX(怪物基础属性模板!C:C,MATCH(芦花古楼怪物!$F560,怪物基础属性模板!$A:$A,0))*IFERROR(INDEX(怪物属性参数!R:R,MATCH(芦花古楼怪物!E560,怪物属性参数!R:R,0)),1)</f>
        <v>25</v>
      </c>
      <c r="I560" s="58">
        <f>INDEX(怪物基础属性模板!D:D,MATCH(芦花古楼怪物!$F560,怪物基础属性模板!$A:$A,0))*IFERROR(INDEX(怪物属性参数!R:R,MATCH(芦花古楼怪物!E560,怪物属性参数!S:S,0)),1)</f>
        <v>450</v>
      </c>
      <c r="J560" s="58">
        <v>0</v>
      </c>
      <c r="K560" s="58">
        <v>0</v>
      </c>
      <c r="L560" s="58">
        <v>0</v>
      </c>
      <c r="M560" s="58">
        <v>0</v>
      </c>
      <c r="N560" s="58">
        <v>300</v>
      </c>
      <c r="O560" s="58">
        <v>0</v>
      </c>
      <c r="P560" s="58">
        <v>0</v>
      </c>
      <c r="Q560" s="58" t="str">
        <f>IFERROR(INDEX(怪物属性参数!AD:AD,MATCH(芦花古楼怪物!E560,怪物属性参数!Q:Q,0)),"1303015")</f>
        <v>1301005#1302005</v>
      </c>
      <c r="R560" s="15"/>
      <c r="S560" s="58">
        <f t="shared" si="34"/>
        <v>20558</v>
      </c>
      <c r="T560" s="58">
        <f>IFERROR(INDEX(怪物属性参数!AA:AA,MATCH(芦花古楼怪物!E560,怪物属性参数!Q:Q,0)),"")</f>
        <v>0</v>
      </c>
      <c r="U560" s="58">
        <f>IFERROR(INDEX(怪物属性参数!AB:AB,MATCH(芦花古楼怪物!E560,怪物属性参数!Q:Q,0)),"999")</f>
        <v>999</v>
      </c>
      <c r="V560" s="58">
        <f>IFERROR(INDEX(怪物属性参数!AC:AC,MATCH(芦花古楼怪物!E560,怪物属性参数!Q:Q,0)),"")</f>
        <v>0</v>
      </c>
      <c r="W560" s="58" t="str">
        <f t="shared" si="36"/>
        <v>刘羽禅</v>
      </c>
    </row>
    <row r="561" spans="1:23" ht="16.5" x14ac:dyDescent="0.2">
      <c r="A561" s="58">
        <f t="shared" si="35"/>
        <v>20558</v>
      </c>
      <c r="B561" s="58">
        <v>4</v>
      </c>
      <c r="C561" s="58">
        <f t="shared" si="37"/>
        <v>3</v>
      </c>
      <c r="D561" s="58" t="s">
        <v>38</v>
      </c>
      <c r="E561" s="58" t="str">
        <f>HLOOKUP(D561,芦花古楼!$G:$L,MATCH(B561&amp;C561,芦花古楼!$A:$A,0),FALSE)</f>
        <v>关羽</v>
      </c>
      <c r="F561" s="58">
        <f>INDEX(芦花古楼!D:D,MATCH(芦花古楼怪物!B561&amp;芦花古楼怪物!C561,芦花古楼!A:A,0))</f>
        <v>5</v>
      </c>
      <c r="G561" s="58">
        <f>INDEX(怪物基础属性模板!B:B,MATCH(芦花古楼怪物!$F561,怪物基础属性模板!$A:$A,0))*IFERROR(INDEX(怪物属性参数!R:R,MATCH(芦花古楼怪物!E561,怪物属性参数!Q:Q,0)),1)</f>
        <v>70</v>
      </c>
      <c r="H561" s="58">
        <f>INDEX(怪物基础属性模板!C:C,MATCH(芦花古楼怪物!$F561,怪物基础属性模板!$A:$A,0))*IFERROR(INDEX(怪物属性参数!R:R,MATCH(芦花古楼怪物!E561,怪物属性参数!R:R,0)),1)</f>
        <v>25</v>
      </c>
      <c r="I561" s="58">
        <f>INDEX(怪物基础属性模板!D:D,MATCH(芦花古楼怪物!$F561,怪物基础属性模板!$A:$A,0))*IFERROR(INDEX(怪物属性参数!R:R,MATCH(芦花古楼怪物!E561,怪物属性参数!S:S,0)),1)</f>
        <v>450</v>
      </c>
      <c r="J561" s="58">
        <v>0</v>
      </c>
      <c r="K561" s="58">
        <v>0</v>
      </c>
      <c r="L561" s="58">
        <v>0</v>
      </c>
      <c r="M561" s="58">
        <v>0</v>
      </c>
      <c r="N561" s="58">
        <v>300</v>
      </c>
      <c r="O561" s="58">
        <v>0</v>
      </c>
      <c r="P561" s="58">
        <v>0</v>
      </c>
      <c r="Q561" s="58">
        <f>IFERROR(INDEX(怪物属性参数!AD:AD,MATCH(芦花古楼怪物!E561,怪物属性参数!Q:Q,0)),"1303015")</f>
        <v>1303001</v>
      </c>
      <c r="R561" s="15"/>
      <c r="S561" s="58" t="str">
        <f t="shared" si="34"/>
        <v>0</v>
      </c>
      <c r="T561" s="58">
        <f>IFERROR(INDEX(怪物属性参数!AA:AA,MATCH(芦花古楼怪物!E561,怪物属性参数!Q:Q,0)),"")</f>
        <v>6</v>
      </c>
      <c r="U561" s="58">
        <f>IFERROR(INDEX(怪物属性参数!AB:AB,MATCH(芦花古楼怪物!E561,怪物属性参数!Q:Q,0)),"999")</f>
        <v>999</v>
      </c>
      <c r="V561" s="58">
        <f>IFERROR(INDEX(怪物属性参数!AC:AC,MATCH(芦花古楼怪物!E561,怪物属性参数!Q:Q,0)),"")</f>
        <v>1</v>
      </c>
      <c r="W561" s="58" t="str">
        <f t="shared" si="36"/>
        <v>关羽</v>
      </c>
    </row>
    <row r="562" spans="1:23" ht="16.5" x14ac:dyDescent="0.2">
      <c r="A562" s="58">
        <f t="shared" si="35"/>
        <v>20559</v>
      </c>
      <c r="B562" s="58">
        <v>4</v>
      </c>
      <c r="C562" s="58">
        <f t="shared" si="37"/>
        <v>4</v>
      </c>
      <c r="D562" s="58" t="s">
        <v>39</v>
      </c>
      <c r="E562" s="58" t="str">
        <f>HLOOKUP(D562,芦花古楼!$G:$L,MATCH(B562&amp;C562,芦花古楼!$A:$A,0),FALSE)</f>
        <v>砍刀鬼兵</v>
      </c>
      <c r="F562" s="58">
        <f>INDEX(芦花古楼!D:D,MATCH(芦花古楼怪物!B562&amp;芦花古楼怪物!C562,芦花古楼!A:A,0))</f>
        <v>7</v>
      </c>
      <c r="G562" s="58">
        <f>INDEX(怪物基础属性模板!B:B,MATCH(芦花古楼怪物!$F562,怪物基础属性模板!$A:$A,0))*IFERROR(INDEX(怪物属性参数!R:R,MATCH(芦花古楼怪物!E562,怪物属性参数!Q:Q,0)),1)</f>
        <v>90</v>
      </c>
      <c r="H562" s="58">
        <f>INDEX(怪物基础属性模板!C:C,MATCH(芦花古楼怪物!$F562,怪物基础属性模板!$A:$A,0))*IFERROR(INDEX(怪物属性参数!R:R,MATCH(芦花古楼怪物!E562,怪物属性参数!R:R,0)),1)</f>
        <v>35</v>
      </c>
      <c r="I562" s="58">
        <f>INDEX(怪物基础属性模板!D:D,MATCH(芦花古楼怪物!$F562,怪物基础属性模板!$A:$A,0))*IFERROR(INDEX(怪物属性参数!R:R,MATCH(芦花古楼怪物!E562,怪物属性参数!S:S,0)),1)</f>
        <v>550</v>
      </c>
      <c r="J562" s="58">
        <v>0</v>
      </c>
      <c r="K562" s="58">
        <v>0</v>
      </c>
      <c r="L562" s="58">
        <v>0</v>
      </c>
      <c r="M562" s="58">
        <v>0</v>
      </c>
      <c r="N562" s="58">
        <v>300</v>
      </c>
      <c r="O562" s="58">
        <v>0</v>
      </c>
      <c r="P562" s="58">
        <v>0</v>
      </c>
      <c r="Q562" s="58">
        <f>IFERROR(INDEX(怪物属性参数!AD:AD,MATCH(芦花古楼怪物!E562,怪物属性参数!Q:Q,0)),"1303015")</f>
        <v>1801001</v>
      </c>
      <c r="R562" s="15"/>
      <c r="S562" s="58" t="str">
        <f t="shared" si="34"/>
        <v>0</v>
      </c>
      <c r="T562" s="58">
        <f>IFERROR(INDEX(怪物属性参数!AA:AA,MATCH(芦花古楼怪物!E562,怪物属性参数!Q:Q,0)),"")</f>
        <v>1</v>
      </c>
      <c r="U562" s="58">
        <f>IFERROR(INDEX(怪物属性参数!AB:AB,MATCH(芦花古楼怪物!E562,怪物属性参数!Q:Q,0)),"999")</f>
        <v>999</v>
      </c>
      <c r="V562" s="58">
        <f>IFERROR(INDEX(怪物属性参数!AC:AC,MATCH(芦花古楼怪物!E562,怪物属性参数!Q:Q,0)),"")</f>
        <v>1</v>
      </c>
      <c r="W562" s="58" t="str">
        <f t="shared" si="36"/>
        <v>砍刀鬼兵</v>
      </c>
    </row>
    <row r="563" spans="1:23" ht="16.5" x14ac:dyDescent="0.2">
      <c r="A563" s="58">
        <f t="shared" si="35"/>
        <v>20560</v>
      </c>
      <c r="B563" s="58">
        <v>4</v>
      </c>
      <c r="C563" s="58">
        <f t="shared" si="37"/>
        <v>4</v>
      </c>
      <c r="D563" s="58" t="s">
        <v>36</v>
      </c>
      <c r="E563" s="58" t="str">
        <f>HLOOKUP(D563,芦花古楼!$G:$L,MATCH(B563&amp;C563,芦花古楼!$A:$A,0),FALSE)</f>
        <v/>
      </c>
      <c r="F563" s="58">
        <f>INDEX(芦花古楼!D:D,MATCH(芦花古楼怪物!B563&amp;芦花古楼怪物!C563,芦花古楼!A:A,0))</f>
        <v>7</v>
      </c>
      <c r="G563" s="58">
        <f>INDEX(怪物基础属性模板!B:B,MATCH(芦花古楼怪物!$F563,怪物基础属性模板!$A:$A,0))*IFERROR(INDEX(怪物属性参数!R:R,MATCH(芦花古楼怪物!E563,怪物属性参数!Q:Q,0)),1)</f>
        <v>90</v>
      </c>
      <c r="H563" s="58">
        <f>INDEX(怪物基础属性模板!C:C,MATCH(芦花古楼怪物!$F563,怪物基础属性模板!$A:$A,0))*IFERROR(INDEX(怪物属性参数!R:R,MATCH(芦花古楼怪物!E563,怪物属性参数!R:R,0)),1)</f>
        <v>35</v>
      </c>
      <c r="I563" s="58">
        <f>INDEX(怪物基础属性模板!D:D,MATCH(芦花古楼怪物!$F563,怪物基础属性模板!$A:$A,0))*IFERROR(INDEX(怪物属性参数!R:R,MATCH(芦花古楼怪物!E563,怪物属性参数!S:S,0)),1)</f>
        <v>550</v>
      </c>
      <c r="J563" s="58">
        <v>0</v>
      </c>
      <c r="K563" s="58">
        <v>0</v>
      </c>
      <c r="L563" s="58">
        <v>0</v>
      </c>
      <c r="M563" s="58">
        <v>0</v>
      </c>
      <c r="N563" s="58">
        <v>300</v>
      </c>
      <c r="O563" s="58">
        <v>0</v>
      </c>
      <c r="P563" s="58">
        <v>0</v>
      </c>
      <c r="Q563" s="58" t="str">
        <f>IFERROR(INDEX(怪物属性参数!AD:AD,MATCH(芦花古楼怪物!E563,怪物属性参数!Q:Q,0)),"1303015")</f>
        <v>1303015</v>
      </c>
      <c r="R563" s="15"/>
      <c r="S563" s="58" t="str">
        <f t="shared" si="34"/>
        <v>0</v>
      </c>
      <c r="T563" s="58" t="str">
        <f>IFERROR(INDEX(怪物属性参数!AA:AA,MATCH(芦花古楼怪物!E563,怪物属性参数!Q:Q,0)),"")</f>
        <v/>
      </c>
      <c r="U563" s="58" t="str">
        <f>IFERROR(INDEX(怪物属性参数!AB:AB,MATCH(芦花古楼怪物!E563,怪物属性参数!Q:Q,0)),"999")</f>
        <v>999</v>
      </c>
      <c r="V563" s="58" t="str">
        <f>IFERROR(INDEX(怪物属性参数!AC:AC,MATCH(芦花古楼怪物!E563,怪物属性参数!Q:Q,0)),"")</f>
        <v/>
      </c>
      <c r="W563" s="58" t="str">
        <f t="shared" si="36"/>
        <v>于禁</v>
      </c>
    </row>
    <row r="564" spans="1:23" ht="16.5" x14ac:dyDescent="0.2">
      <c r="A564" s="58">
        <f t="shared" si="35"/>
        <v>20561</v>
      </c>
      <c r="B564" s="58">
        <v>4</v>
      </c>
      <c r="C564" s="58">
        <f t="shared" si="37"/>
        <v>4</v>
      </c>
      <c r="D564" s="58" t="s">
        <v>40</v>
      </c>
      <c r="E564" s="58" t="str">
        <f>HLOOKUP(D564,芦花古楼!$G:$L,MATCH(B564&amp;C564,芦花古楼!$A:$A,0),FALSE)</f>
        <v>伏尸将军</v>
      </c>
      <c r="F564" s="58">
        <f>INDEX(芦花古楼!D:D,MATCH(芦花古楼怪物!B564&amp;芦花古楼怪物!C564,芦花古楼!A:A,0))</f>
        <v>7</v>
      </c>
      <c r="G564" s="58">
        <f>INDEX(怪物基础属性模板!B:B,MATCH(芦花古楼怪物!$F564,怪物基础属性模板!$A:$A,0))*IFERROR(INDEX(怪物属性参数!R:R,MATCH(芦花古楼怪物!E564,怪物属性参数!Q:Q,0)),1)</f>
        <v>90</v>
      </c>
      <c r="H564" s="58">
        <f>INDEX(怪物基础属性模板!C:C,MATCH(芦花古楼怪物!$F564,怪物基础属性模板!$A:$A,0))*IFERROR(INDEX(怪物属性参数!R:R,MATCH(芦花古楼怪物!E564,怪物属性参数!R:R,0)),1)</f>
        <v>35</v>
      </c>
      <c r="I564" s="58">
        <f>INDEX(怪物基础属性模板!D:D,MATCH(芦花古楼怪物!$F564,怪物基础属性模板!$A:$A,0))*IFERROR(INDEX(怪物属性参数!R:R,MATCH(芦花古楼怪物!E564,怪物属性参数!S:S,0)),1)</f>
        <v>550</v>
      </c>
      <c r="J564" s="58">
        <v>0</v>
      </c>
      <c r="K564" s="58">
        <v>0</v>
      </c>
      <c r="L564" s="58">
        <v>0</v>
      </c>
      <c r="M564" s="58">
        <v>0</v>
      </c>
      <c r="N564" s="58">
        <v>300</v>
      </c>
      <c r="O564" s="58">
        <v>0</v>
      </c>
      <c r="P564" s="58">
        <v>0</v>
      </c>
      <c r="Q564" s="58" t="str">
        <f>IFERROR(INDEX(怪物属性参数!AD:AD,MATCH(芦花古楼怪物!E564,怪物属性参数!Q:Q,0)),"1303015")</f>
        <v>1801008#1802008</v>
      </c>
      <c r="R564" s="15"/>
      <c r="S564" s="58" t="str">
        <f t="shared" si="34"/>
        <v>0</v>
      </c>
      <c r="T564" s="58">
        <f>IFERROR(INDEX(怪物属性参数!AA:AA,MATCH(芦花古楼怪物!E564,怪物属性参数!Q:Q,0)),"")</f>
        <v>1</v>
      </c>
      <c r="U564" s="58">
        <f>IFERROR(INDEX(怪物属性参数!AB:AB,MATCH(芦花古楼怪物!E564,怪物属性参数!Q:Q,0)),"999")</f>
        <v>999</v>
      </c>
      <c r="V564" s="58">
        <f>IFERROR(INDEX(怪物属性参数!AC:AC,MATCH(芦花古楼怪物!E564,怪物属性参数!Q:Q,0)),"")</f>
        <v>1</v>
      </c>
      <c r="W564" s="58" t="str">
        <f t="shared" si="36"/>
        <v>伏尸将军</v>
      </c>
    </row>
    <row r="565" spans="1:23" ht="16.5" x14ac:dyDescent="0.2">
      <c r="A565" s="58">
        <f t="shared" si="35"/>
        <v>20562</v>
      </c>
      <c r="B565" s="58">
        <v>4</v>
      </c>
      <c r="C565" s="58">
        <f t="shared" si="37"/>
        <v>4</v>
      </c>
      <c r="D565" s="58" t="s">
        <v>37</v>
      </c>
      <c r="E565" s="58" t="str">
        <f>HLOOKUP(D565,芦花古楼!$G:$L,MATCH(B565&amp;C565,芦花古楼!$A:$A,0),FALSE)</f>
        <v/>
      </c>
      <c r="F565" s="58">
        <f>INDEX(芦花古楼!D:D,MATCH(芦花古楼怪物!B565&amp;芦花古楼怪物!C565,芦花古楼!A:A,0))</f>
        <v>7</v>
      </c>
      <c r="G565" s="58">
        <f>INDEX(怪物基础属性模板!B:B,MATCH(芦花古楼怪物!$F565,怪物基础属性模板!$A:$A,0))*IFERROR(INDEX(怪物属性参数!R:R,MATCH(芦花古楼怪物!E565,怪物属性参数!Q:Q,0)),1)</f>
        <v>90</v>
      </c>
      <c r="H565" s="58">
        <f>INDEX(怪物基础属性模板!C:C,MATCH(芦花古楼怪物!$F565,怪物基础属性模板!$A:$A,0))*IFERROR(INDEX(怪物属性参数!R:R,MATCH(芦花古楼怪物!E565,怪物属性参数!R:R,0)),1)</f>
        <v>35</v>
      </c>
      <c r="I565" s="58">
        <f>INDEX(怪物基础属性模板!D:D,MATCH(芦花古楼怪物!$F565,怪物基础属性模板!$A:$A,0))*IFERROR(INDEX(怪物属性参数!R:R,MATCH(芦花古楼怪物!E565,怪物属性参数!S:S,0)),1)</f>
        <v>550</v>
      </c>
      <c r="J565" s="58">
        <v>0</v>
      </c>
      <c r="K565" s="58">
        <v>0</v>
      </c>
      <c r="L565" s="58">
        <v>0</v>
      </c>
      <c r="M565" s="58">
        <v>0</v>
      </c>
      <c r="N565" s="58">
        <v>300</v>
      </c>
      <c r="O565" s="58">
        <v>0</v>
      </c>
      <c r="P565" s="58">
        <v>0</v>
      </c>
      <c r="Q565" s="58" t="str">
        <f>IFERROR(INDEX(怪物属性参数!AD:AD,MATCH(芦花古楼怪物!E565,怪物属性参数!Q:Q,0)),"1303015")</f>
        <v>1303015</v>
      </c>
      <c r="R565" s="15"/>
      <c r="S565" s="58" t="str">
        <f t="shared" si="34"/>
        <v>0</v>
      </c>
      <c r="T565" s="58" t="str">
        <f>IFERROR(INDEX(怪物属性参数!AA:AA,MATCH(芦花古楼怪物!E565,怪物属性参数!Q:Q,0)),"")</f>
        <v/>
      </c>
      <c r="U565" s="58" t="str">
        <f>IFERROR(INDEX(怪物属性参数!AB:AB,MATCH(芦花古楼怪物!E565,怪物属性参数!Q:Q,0)),"999")</f>
        <v>999</v>
      </c>
      <c r="V565" s="58" t="str">
        <f>IFERROR(INDEX(怪物属性参数!AC:AC,MATCH(芦花古楼怪物!E565,怪物属性参数!Q:Q,0)),"")</f>
        <v/>
      </c>
      <c r="W565" s="58" t="str">
        <f t="shared" si="36"/>
        <v>于禁</v>
      </c>
    </row>
    <row r="566" spans="1:23" ht="16.5" x14ac:dyDescent="0.2">
      <c r="A566" s="58">
        <f t="shared" si="35"/>
        <v>20563</v>
      </c>
      <c r="B566" s="58">
        <v>4</v>
      </c>
      <c r="C566" s="58">
        <f t="shared" si="37"/>
        <v>4</v>
      </c>
      <c r="D566" s="58" t="s">
        <v>41</v>
      </c>
      <c r="E566" s="58" t="str">
        <f>HLOOKUP(D566,芦花古楼!$G:$L,MATCH(B566&amp;C566,芦花古楼!$A:$A,0),FALSE)</f>
        <v>砍刀鬼兵</v>
      </c>
      <c r="F566" s="58">
        <f>INDEX(芦花古楼!D:D,MATCH(芦花古楼怪物!B566&amp;芦花古楼怪物!C566,芦花古楼!A:A,0))</f>
        <v>7</v>
      </c>
      <c r="G566" s="58">
        <f>INDEX(怪物基础属性模板!B:B,MATCH(芦花古楼怪物!$F566,怪物基础属性模板!$A:$A,0))*IFERROR(INDEX(怪物属性参数!R:R,MATCH(芦花古楼怪物!E566,怪物属性参数!Q:Q,0)),1)</f>
        <v>90</v>
      </c>
      <c r="H566" s="58">
        <f>INDEX(怪物基础属性模板!C:C,MATCH(芦花古楼怪物!$F566,怪物基础属性模板!$A:$A,0))*IFERROR(INDEX(怪物属性参数!R:R,MATCH(芦花古楼怪物!E566,怪物属性参数!R:R,0)),1)</f>
        <v>35</v>
      </c>
      <c r="I566" s="58">
        <f>INDEX(怪物基础属性模板!D:D,MATCH(芦花古楼怪物!$F566,怪物基础属性模板!$A:$A,0))*IFERROR(INDEX(怪物属性参数!R:R,MATCH(芦花古楼怪物!E566,怪物属性参数!S:S,0)),1)</f>
        <v>550</v>
      </c>
      <c r="J566" s="58">
        <v>0</v>
      </c>
      <c r="K566" s="58">
        <v>0</v>
      </c>
      <c r="L566" s="58">
        <v>0</v>
      </c>
      <c r="M566" s="58">
        <v>0</v>
      </c>
      <c r="N566" s="58">
        <v>300</v>
      </c>
      <c r="O566" s="58">
        <v>0</v>
      </c>
      <c r="P566" s="58">
        <v>0</v>
      </c>
      <c r="Q566" s="58">
        <f>IFERROR(INDEX(怪物属性参数!AD:AD,MATCH(芦花古楼怪物!E566,怪物属性参数!Q:Q,0)),"1303015")</f>
        <v>1801001</v>
      </c>
      <c r="R566" s="15"/>
      <c r="S566" s="58" t="str">
        <f t="shared" si="34"/>
        <v>0</v>
      </c>
      <c r="T566" s="58">
        <f>IFERROR(INDEX(怪物属性参数!AA:AA,MATCH(芦花古楼怪物!E566,怪物属性参数!Q:Q,0)),"")</f>
        <v>1</v>
      </c>
      <c r="U566" s="58">
        <f>IFERROR(INDEX(怪物属性参数!AB:AB,MATCH(芦花古楼怪物!E566,怪物属性参数!Q:Q,0)),"999")</f>
        <v>999</v>
      </c>
      <c r="V566" s="58">
        <f>IFERROR(INDEX(怪物属性参数!AC:AC,MATCH(芦花古楼怪物!E566,怪物属性参数!Q:Q,0)),"")</f>
        <v>1</v>
      </c>
      <c r="W566" s="58" t="str">
        <f t="shared" si="36"/>
        <v>砍刀鬼兵</v>
      </c>
    </row>
    <row r="567" spans="1:23" ht="16.5" x14ac:dyDescent="0.2">
      <c r="A567" s="58">
        <f t="shared" si="35"/>
        <v>20564</v>
      </c>
      <c r="B567" s="58">
        <v>4</v>
      </c>
      <c r="C567" s="58">
        <f t="shared" si="37"/>
        <v>4</v>
      </c>
      <c r="D567" s="58" t="s">
        <v>38</v>
      </c>
      <c r="E567" s="58" t="str">
        <f>HLOOKUP(D567,芦花古楼!$G:$L,MATCH(B567&amp;C567,芦花古楼!$A:$A,0),FALSE)</f>
        <v/>
      </c>
      <c r="F567" s="58">
        <f>INDEX(芦花古楼!D:D,MATCH(芦花古楼怪物!B567&amp;芦花古楼怪物!C567,芦花古楼!A:A,0))</f>
        <v>7</v>
      </c>
      <c r="G567" s="58">
        <f>INDEX(怪物基础属性模板!B:B,MATCH(芦花古楼怪物!$F567,怪物基础属性模板!$A:$A,0))*IFERROR(INDEX(怪物属性参数!R:R,MATCH(芦花古楼怪物!E567,怪物属性参数!Q:Q,0)),1)</f>
        <v>90</v>
      </c>
      <c r="H567" s="58">
        <f>INDEX(怪物基础属性模板!C:C,MATCH(芦花古楼怪物!$F567,怪物基础属性模板!$A:$A,0))*IFERROR(INDEX(怪物属性参数!R:R,MATCH(芦花古楼怪物!E567,怪物属性参数!R:R,0)),1)</f>
        <v>35</v>
      </c>
      <c r="I567" s="58">
        <f>INDEX(怪物基础属性模板!D:D,MATCH(芦花古楼怪物!$F567,怪物基础属性模板!$A:$A,0))*IFERROR(INDEX(怪物属性参数!R:R,MATCH(芦花古楼怪物!E567,怪物属性参数!S:S,0)),1)</f>
        <v>550</v>
      </c>
      <c r="J567" s="58">
        <v>0</v>
      </c>
      <c r="K567" s="58">
        <v>0</v>
      </c>
      <c r="L567" s="58">
        <v>0</v>
      </c>
      <c r="M567" s="58">
        <v>0</v>
      </c>
      <c r="N567" s="58">
        <v>300</v>
      </c>
      <c r="O567" s="58">
        <v>0</v>
      </c>
      <c r="P567" s="58">
        <v>0</v>
      </c>
      <c r="Q567" s="58" t="str">
        <f>IFERROR(INDEX(怪物属性参数!AD:AD,MATCH(芦花古楼怪物!E567,怪物属性参数!Q:Q,0)),"1303015")</f>
        <v>1303015</v>
      </c>
      <c r="R567" s="15"/>
      <c r="S567" s="58" t="str">
        <f t="shared" si="34"/>
        <v>0</v>
      </c>
      <c r="T567" s="58" t="str">
        <f>IFERROR(INDEX(怪物属性参数!AA:AA,MATCH(芦花古楼怪物!E567,怪物属性参数!Q:Q,0)),"")</f>
        <v/>
      </c>
      <c r="U567" s="58" t="str">
        <f>IFERROR(INDEX(怪物属性参数!AB:AB,MATCH(芦花古楼怪物!E567,怪物属性参数!Q:Q,0)),"999")</f>
        <v>999</v>
      </c>
      <c r="V567" s="58" t="str">
        <f>IFERROR(INDEX(怪物属性参数!AC:AC,MATCH(芦花古楼怪物!E567,怪物属性参数!Q:Q,0)),"")</f>
        <v/>
      </c>
      <c r="W567" s="58" t="str">
        <f t="shared" si="36"/>
        <v>于禁</v>
      </c>
    </row>
    <row r="568" spans="1:23" ht="16.5" x14ac:dyDescent="0.2">
      <c r="A568" s="58">
        <f t="shared" si="35"/>
        <v>20565</v>
      </c>
      <c r="B568" s="58">
        <v>4</v>
      </c>
      <c r="C568" s="58">
        <f t="shared" si="37"/>
        <v>5</v>
      </c>
      <c r="D568" s="58" t="s">
        <v>39</v>
      </c>
      <c r="E568" s="58" t="str">
        <f>HLOOKUP(D568,芦花古楼!$G:$L,MATCH(B568&amp;C568,芦花古楼!$A:$A,0),FALSE)</f>
        <v>盖文</v>
      </c>
      <c r="F568" s="58">
        <f>INDEX(芦花古楼!D:D,MATCH(芦花古楼怪物!B568&amp;芦花古楼怪物!C568,芦花古楼!A:A,0))</f>
        <v>10</v>
      </c>
      <c r="G568" s="58">
        <f>INDEX(怪物基础属性模板!B:B,MATCH(芦花古楼怪物!$F568,怪物基础属性模板!$A:$A,0))*IFERROR(INDEX(怪物属性参数!R:R,MATCH(芦花古楼怪物!E568,怪物属性参数!Q:Q,0)),1)</f>
        <v>120</v>
      </c>
      <c r="H568" s="58">
        <f>INDEX(怪物基础属性模板!C:C,MATCH(芦花古楼怪物!$F568,怪物基础属性模板!$A:$A,0))*IFERROR(INDEX(怪物属性参数!R:R,MATCH(芦花古楼怪物!E568,怪物属性参数!R:R,0)),1)</f>
        <v>50</v>
      </c>
      <c r="I568" s="58">
        <f>INDEX(怪物基础属性模板!D:D,MATCH(芦花古楼怪物!$F568,怪物基础属性模板!$A:$A,0))*IFERROR(INDEX(怪物属性参数!R:R,MATCH(芦花古楼怪物!E568,怪物属性参数!S:S,0)),1)</f>
        <v>700</v>
      </c>
      <c r="J568" s="58">
        <v>0</v>
      </c>
      <c r="K568" s="58">
        <v>0</v>
      </c>
      <c r="L568" s="58">
        <v>0</v>
      </c>
      <c r="M568" s="58">
        <v>0</v>
      </c>
      <c r="N568" s="58">
        <v>300</v>
      </c>
      <c r="O568" s="58">
        <v>0</v>
      </c>
      <c r="P568" s="58">
        <v>0</v>
      </c>
      <c r="Q568" s="58" t="str">
        <f>IFERROR(INDEX(怪物属性参数!AD:AD,MATCH(芦花古楼怪物!E568,怪物属性参数!Q:Q,0)),"1303015")</f>
        <v>1301010#1302010</v>
      </c>
      <c r="R568" s="15"/>
      <c r="S568" s="58">
        <f t="shared" si="34"/>
        <v>20566</v>
      </c>
      <c r="T568" s="58">
        <f>IFERROR(INDEX(怪物属性参数!AA:AA,MATCH(芦花古楼怪物!E568,怪物属性参数!Q:Q,0)),"")</f>
        <v>0</v>
      </c>
      <c r="U568" s="58">
        <f>IFERROR(INDEX(怪物属性参数!AB:AB,MATCH(芦花古楼怪物!E568,怪物属性参数!Q:Q,0)),"999")</f>
        <v>999</v>
      </c>
      <c r="V568" s="58">
        <f>IFERROR(INDEX(怪物属性参数!AC:AC,MATCH(芦花古楼怪物!E568,怪物属性参数!Q:Q,0)),"")</f>
        <v>0</v>
      </c>
      <c r="W568" s="58" t="str">
        <f t="shared" si="36"/>
        <v>盖文</v>
      </c>
    </row>
    <row r="569" spans="1:23" ht="16.5" x14ac:dyDescent="0.2">
      <c r="A569" s="58">
        <f t="shared" si="35"/>
        <v>20566</v>
      </c>
      <c r="B569" s="58">
        <v>4</v>
      </c>
      <c r="C569" s="58">
        <f t="shared" si="37"/>
        <v>5</v>
      </c>
      <c r="D569" s="58" t="s">
        <v>36</v>
      </c>
      <c r="E569" s="58" t="str">
        <f>HLOOKUP(D569,芦花古楼!$G:$L,MATCH(B569&amp;C569,芦花古楼!$A:$A,0),FALSE)</f>
        <v>西方龙</v>
      </c>
      <c r="F569" s="58">
        <f>INDEX(芦花古楼!D:D,MATCH(芦花古楼怪物!B569&amp;芦花古楼怪物!C569,芦花古楼!A:A,0))</f>
        <v>10</v>
      </c>
      <c r="G569" s="58">
        <f>INDEX(怪物基础属性模板!B:B,MATCH(芦花古楼怪物!$F569,怪物基础属性模板!$A:$A,0))*IFERROR(INDEX(怪物属性参数!R:R,MATCH(芦花古楼怪物!E569,怪物属性参数!Q:Q,0)),1)</f>
        <v>120</v>
      </c>
      <c r="H569" s="58">
        <f>INDEX(怪物基础属性模板!C:C,MATCH(芦花古楼怪物!$F569,怪物基础属性模板!$A:$A,0))*IFERROR(INDEX(怪物属性参数!R:R,MATCH(芦花古楼怪物!E569,怪物属性参数!R:R,0)),1)</f>
        <v>50</v>
      </c>
      <c r="I569" s="58">
        <f>INDEX(怪物基础属性模板!D:D,MATCH(芦花古楼怪物!$F569,怪物基础属性模板!$A:$A,0))*IFERROR(INDEX(怪物属性参数!R:R,MATCH(芦花古楼怪物!E569,怪物属性参数!S:S,0)),1)</f>
        <v>700</v>
      </c>
      <c r="J569" s="58">
        <v>0</v>
      </c>
      <c r="K569" s="58">
        <v>0</v>
      </c>
      <c r="L569" s="58">
        <v>0</v>
      </c>
      <c r="M569" s="58">
        <v>0</v>
      </c>
      <c r="N569" s="58">
        <v>300</v>
      </c>
      <c r="O569" s="58">
        <v>0</v>
      </c>
      <c r="P569" s="58">
        <v>0</v>
      </c>
      <c r="Q569" s="58">
        <f>IFERROR(INDEX(怪物属性参数!AD:AD,MATCH(芦花古楼怪物!E569,怪物属性参数!Q:Q,0)),"1303015")</f>
        <v>1303016</v>
      </c>
      <c r="R569" s="15"/>
      <c r="S569" s="58" t="str">
        <f t="shared" si="34"/>
        <v>0</v>
      </c>
      <c r="T569" s="58">
        <f>IFERROR(INDEX(怪物属性参数!AA:AA,MATCH(芦花古楼怪物!E569,怪物属性参数!Q:Q,0)),"")</f>
        <v>4</v>
      </c>
      <c r="U569" s="58">
        <f>IFERROR(INDEX(怪物属性参数!AB:AB,MATCH(芦花古楼怪物!E569,怪物属性参数!Q:Q,0)),"999")</f>
        <v>999</v>
      </c>
      <c r="V569" s="58">
        <f>IFERROR(INDEX(怪物属性参数!AC:AC,MATCH(芦花古楼怪物!E569,怪物属性参数!Q:Q,0)),"")</f>
        <v>2</v>
      </c>
      <c r="W569" s="58" t="str">
        <f t="shared" si="36"/>
        <v>西方龙</v>
      </c>
    </row>
    <row r="570" spans="1:23" ht="16.5" x14ac:dyDescent="0.2">
      <c r="A570" s="58">
        <f t="shared" si="35"/>
        <v>20567</v>
      </c>
      <c r="B570" s="58">
        <v>4</v>
      </c>
      <c r="C570" s="58">
        <f t="shared" si="37"/>
        <v>5</v>
      </c>
      <c r="D570" s="58" t="s">
        <v>40</v>
      </c>
      <c r="E570" s="58" t="str">
        <f>HLOOKUP(D570,芦花古楼!$G:$L,MATCH(B570&amp;C570,芦花古楼!$A:$A,0),FALSE)</f>
        <v>刘羽禅</v>
      </c>
      <c r="F570" s="58">
        <f>INDEX(芦花古楼!D:D,MATCH(芦花古楼怪物!B570&amp;芦花古楼怪物!C570,芦花古楼!A:A,0))</f>
        <v>10</v>
      </c>
      <c r="G570" s="58">
        <f>INDEX(怪物基础属性模板!B:B,MATCH(芦花古楼怪物!$F570,怪物基础属性模板!$A:$A,0))*IFERROR(INDEX(怪物属性参数!R:R,MATCH(芦花古楼怪物!E570,怪物属性参数!Q:Q,0)),1)</f>
        <v>120</v>
      </c>
      <c r="H570" s="58">
        <f>INDEX(怪物基础属性模板!C:C,MATCH(芦花古楼怪物!$F570,怪物基础属性模板!$A:$A,0))*IFERROR(INDEX(怪物属性参数!R:R,MATCH(芦花古楼怪物!E570,怪物属性参数!R:R,0)),1)</f>
        <v>50</v>
      </c>
      <c r="I570" s="58">
        <f>INDEX(怪物基础属性模板!D:D,MATCH(芦花古楼怪物!$F570,怪物基础属性模板!$A:$A,0))*IFERROR(INDEX(怪物属性参数!R:R,MATCH(芦花古楼怪物!E570,怪物属性参数!S:S,0)),1)</f>
        <v>700</v>
      </c>
      <c r="J570" s="58">
        <v>0</v>
      </c>
      <c r="K570" s="58">
        <v>0</v>
      </c>
      <c r="L570" s="58">
        <v>0</v>
      </c>
      <c r="M570" s="58">
        <v>0</v>
      </c>
      <c r="N570" s="58">
        <v>300</v>
      </c>
      <c r="O570" s="58">
        <v>0</v>
      </c>
      <c r="P570" s="58">
        <v>0</v>
      </c>
      <c r="Q570" s="58" t="str">
        <f>IFERROR(INDEX(怪物属性参数!AD:AD,MATCH(芦花古楼怪物!E570,怪物属性参数!Q:Q,0)),"1303015")</f>
        <v>1301005#1302005</v>
      </c>
      <c r="R570" s="15"/>
      <c r="S570" s="58">
        <f t="shared" si="34"/>
        <v>20568</v>
      </c>
      <c r="T570" s="58">
        <f>IFERROR(INDEX(怪物属性参数!AA:AA,MATCH(芦花古楼怪物!E570,怪物属性参数!Q:Q,0)),"")</f>
        <v>0</v>
      </c>
      <c r="U570" s="58">
        <f>IFERROR(INDEX(怪物属性参数!AB:AB,MATCH(芦花古楼怪物!E570,怪物属性参数!Q:Q,0)),"999")</f>
        <v>999</v>
      </c>
      <c r="V570" s="58">
        <f>IFERROR(INDEX(怪物属性参数!AC:AC,MATCH(芦花古楼怪物!E570,怪物属性参数!Q:Q,0)),"")</f>
        <v>0</v>
      </c>
      <c r="W570" s="58" t="str">
        <f t="shared" si="36"/>
        <v>刘羽禅</v>
      </c>
    </row>
    <row r="571" spans="1:23" ht="16.5" x14ac:dyDescent="0.2">
      <c r="A571" s="58">
        <f t="shared" si="35"/>
        <v>20568</v>
      </c>
      <c r="B571" s="58">
        <v>4</v>
      </c>
      <c r="C571" s="58">
        <f t="shared" si="37"/>
        <v>5</v>
      </c>
      <c r="D571" s="58" t="s">
        <v>37</v>
      </c>
      <c r="E571" s="58" t="str">
        <f>HLOOKUP(D571,芦花古楼!$G:$L,MATCH(B571&amp;C571,芦花古楼!$A:$A,0),FALSE)</f>
        <v>张飞</v>
      </c>
      <c r="F571" s="58">
        <f>INDEX(芦花古楼!D:D,MATCH(芦花古楼怪物!B571&amp;芦花古楼怪物!C571,芦花古楼!A:A,0))</f>
        <v>10</v>
      </c>
      <c r="G571" s="58">
        <f>INDEX(怪物基础属性模板!B:B,MATCH(芦花古楼怪物!$F571,怪物基础属性模板!$A:$A,0))*IFERROR(INDEX(怪物属性参数!R:R,MATCH(芦花古楼怪物!E571,怪物属性参数!Q:Q,0)),1)</f>
        <v>120</v>
      </c>
      <c r="H571" s="58">
        <f>INDEX(怪物基础属性模板!C:C,MATCH(芦花古楼怪物!$F571,怪物基础属性模板!$A:$A,0))*IFERROR(INDEX(怪物属性参数!R:R,MATCH(芦花古楼怪物!E571,怪物属性参数!R:R,0)),1)</f>
        <v>50</v>
      </c>
      <c r="I571" s="58">
        <f>INDEX(怪物基础属性模板!D:D,MATCH(芦花古楼怪物!$F571,怪物基础属性模板!$A:$A,0))*IFERROR(INDEX(怪物属性参数!R:R,MATCH(芦花古楼怪物!E571,怪物属性参数!S:S,0)),1)</f>
        <v>700</v>
      </c>
      <c r="J571" s="58">
        <v>0</v>
      </c>
      <c r="K571" s="58">
        <v>0</v>
      </c>
      <c r="L571" s="58">
        <v>0</v>
      </c>
      <c r="M571" s="58">
        <v>0</v>
      </c>
      <c r="N571" s="58">
        <v>300</v>
      </c>
      <c r="O571" s="58">
        <v>0</v>
      </c>
      <c r="P571" s="58">
        <v>0</v>
      </c>
      <c r="Q571" s="58">
        <f>IFERROR(INDEX(怪物属性参数!AD:AD,MATCH(芦花古楼怪物!E571,怪物属性参数!Q:Q,0)),"1303015")</f>
        <v>1303011</v>
      </c>
      <c r="R571" s="15"/>
      <c r="S571" s="58" t="str">
        <f t="shared" si="34"/>
        <v>0</v>
      </c>
      <c r="T571" s="58">
        <f>IFERROR(INDEX(怪物属性参数!AA:AA,MATCH(芦花古楼怪物!E571,怪物属性参数!Q:Q,0)),"")</f>
        <v>4</v>
      </c>
      <c r="U571" s="58">
        <f>IFERROR(INDEX(怪物属性参数!AB:AB,MATCH(芦花古楼怪物!E571,怪物属性参数!Q:Q,0)),"999")</f>
        <v>999</v>
      </c>
      <c r="V571" s="58">
        <f>IFERROR(INDEX(怪物属性参数!AC:AC,MATCH(芦花古楼怪物!E571,怪物属性参数!Q:Q,0)),"")</f>
        <v>2</v>
      </c>
      <c r="W571" s="58" t="str">
        <f t="shared" si="36"/>
        <v>张飞</v>
      </c>
    </row>
    <row r="572" spans="1:23" ht="16.5" x14ac:dyDescent="0.2">
      <c r="A572" s="58">
        <f t="shared" si="35"/>
        <v>20569</v>
      </c>
      <c r="B572" s="58">
        <v>4</v>
      </c>
      <c r="C572" s="58">
        <f t="shared" si="37"/>
        <v>5</v>
      </c>
      <c r="D572" s="58" t="s">
        <v>41</v>
      </c>
      <c r="E572" s="58" t="str">
        <f>HLOOKUP(D572,芦花古楼!$G:$L,MATCH(B572&amp;C572,芦花古楼!$A:$A,0),FALSE)</f>
        <v>刘羽禅</v>
      </c>
      <c r="F572" s="58">
        <f>INDEX(芦花古楼!D:D,MATCH(芦花古楼怪物!B572&amp;芦花古楼怪物!C572,芦花古楼!A:A,0))</f>
        <v>10</v>
      </c>
      <c r="G572" s="58">
        <f>INDEX(怪物基础属性模板!B:B,MATCH(芦花古楼怪物!$F572,怪物基础属性模板!$A:$A,0))*IFERROR(INDEX(怪物属性参数!R:R,MATCH(芦花古楼怪物!E572,怪物属性参数!Q:Q,0)),1)</f>
        <v>120</v>
      </c>
      <c r="H572" s="58">
        <f>INDEX(怪物基础属性模板!C:C,MATCH(芦花古楼怪物!$F572,怪物基础属性模板!$A:$A,0))*IFERROR(INDEX(怪物属性参数!R:R,MATCH(芦花古楼怪物!E572,怪物属性参数!R:R,0)),1)</f>
        <v>50</v>
      </c>
      <c r="I572" s="58">
        <f>INDEX(怪物基础属性模板!D:D,MATCH(芦花古楼怪物!$F572,怪物基础属性模板!$A:$A,0))*IFERROR(INDEX(怪物属性参数!R:R,MATCH(芦花古楼怪物!E572,怪物属性参数!S:S,0)),1)</f>
        <v>700</v>
      </c>
      <c r="J572" s="58">
        <v>0</v>
      </c>
      <c r="K572" s="58">
        <v>0</v>
      </c>
      <c r="L572" s="58">
        <v>0</v>
      </c>
      <c r="M572" s="58">
        <v>0</v>
      </c>
      <c r="N572" s="58">
        <v>300</v>
      </c>
      <c r="O572" s="58">
        <v>0</v>
      </c>
      <c r="P572" s="58">
        <v>0</v>
      </c>
      <c r="Q572" s="58" t="str">
        <f>IFERROR(INDEX(怪物属性参数!AD:AD,MATCH(芦花古楼怪物!E572,怪物属性参数!Q:Q,0)),"1303015")</f>
        <v>1301005#1302005</v>
      </c>
      <c r="R572" s="15"/>
      <c r="S572" s="58">
        <f t="shared" si="34"/>
        <v>20570</v>
      </c>
      <c r="T572" s="58">
        <f>IFERROR(INDEX(怪物属性参数!AA:AA,MATCH(芦花古楼怪物!E572,怪物属性参数!Q:Q,0)),"")</f>
        <v>0</v>
      </c>
      <c r="U572" s="58">
        <f>IFERROR(INDEX(怪物属性参数!AB:AB,MATCH(芦花古楼怪物!E572,怪物属性参数!Q:Q,0)),"999")</f>
        <v>999</v>
      </c>
      <c r="V572" s="58">
        <f>IFERROR(INDEX(怪物属性参数!AC:AC,MATCH(芦花古楼怪物!E572,怪物属性参数!Q:Q,0)),"")</f>
        <v>0</v>
      </c>
      <c r="W572" s="58" t="str">
        <f t="shared" si="36"/>
        <v>刘羽禅</v>
      </c>
    </row>
    <row r="573" spans="1:23" ht="16.5" x14ac:dyDescent="0.2">
      <c r="A573" s="58">
        <f t="shared" si="35"/>
        <v>20570</v>
      </c>
      <c r="B573" s="58">
        <v>4</v>
      </c>
      <c r="C573" s="58">
        <f t="shared" si="37"/>
        <v>5</v>
      </c>
      <c r="D573" s="58" t="s">
        <v>38</v>
      </c>
      <c r="E573" s="58" t="str">
        <f>HLOOKUP(D573,芦花古楼!$G:$L,MATCH(B573&amp;C573,芦花古楼!$A:$A,0),FALSE)</f>
        <v>关羽</v>
      </c>
      <c r="F573" s="58">
        <f>INDEX(芦花古楼!D:D,MATCH(芦花古楼怪物!B573&amp;芦花古楼怪物!C573,芦花古楼!A:A,0))</f>
        <v>10</v>
      </c>
      <c r="G573" s="58">
        <f>INDEX(怪物基础属性模板!B:B,MATCH(芦花古楼怪物!$F573,怪物基础属性模板!$A:$A,0))*IFERROR(INDEX(怪物属性参数!R:R,MATCH(芦花古楼怪物!E573,怪物属性参数!Q:Q,0)),1)</f>
        <v>120</v>
      </c>
      <c r="H573" s="58">
        <f>INDEX(怪物基础属性模板!C:C,MATCH(芦花古楼怪物!$F573,怪物基础属性模板!$A:$A,0))*IFERROR(INDEX(怪物属性参数!R:R,MATCH(芦花古楼怪物!E573,怪物属性参数!R:R,0)),1)</f>
        <v>50</v>
      </c>
      <c r="I573" s="58">
        <f>INDEX(怪物基础属性模板!D:D,MATCH(芦花古楼怪物!$F573,怪物基础属性模板!$A:$A,0))*IFERROR(INDEX(怪物属性参数!R:R,MATCH(芦花古楼怪物!E573,怪物属性参数!S:S,0)),1)</f>
        <v>700</v>
      </c>
      <c r="J573" s="58">
        <v>0</v>
      </c>
      <c r="K573" s="58">
        <v>0</v>
      </c>
      <c r="L573" s="58">
        <v>0</v>
      </c>
      <c r="M573" s="58">
        <v>0</v>
      </c>
      <c r="N573" s="58">
        <v>300</v>
      </c>
      <c r="O573" s="58">
        <v>0</v>
      </c>
      <c r="P573" s="58">
        <v>0</v>
      </c>
      <c r="Q573" s="58">
        <f>IFERROR(INDEX(怪物属性参数!AD:AD,MATCH(芦花古楼怪物!E573,怪物属性参数!Q:Q,0)),"1303015")</f>
        <v>1303001</v>
      </c>
      <c r="R573" s="15"/>
      <c r="S573" s="58" t="str">
        <f t="shared" si="34"/>
        <v>0</v>
      </c>
      <c r="T573" s="58">
        <f>IFERROR(INDEX(怪物属性参数!AA:AA,MATCH(芦花古楼怪物!E573,怪物属性参数!Q:Q,0)),"")</f>
        <v>6</v>
      </c>
      <c r="U573" s="58">
        <f>IFERROR(INDEX(怪物属性参数!AB:AB,MATCH(芦花古楼怪物!E573,怪物属性参数!Q:Q,0)),"999")</f>
        <v>999</v>
      </c>
      <c r="V573" s="58">
        <f>IFERROR(INDEX(怪物属性参数!AC:AC,MATCH(芦花古楼怪物!E573,怪物属性参数!Q:Q,0)),"")</f>
        <v>1</v>
      </c>
      <c r="W573" s="58" t="str">
        <f t="shared" si="36"/>
        <v>关羽</v>
      </c>
    </row>
    <row r="574" spans="1:23" ht="16.5" x14ac:dyDescent="0.2">
      <c r="A574" s="58">
        <f t="shared" si="35"/>
        <v>20571</v>
      </c>
      <c r="B574" s="58">
        <v>4</v>
      </c>
      <c r="C574" s="58">
        <f t="shared" si="37"/>
        <v>6</v>
      </c>
      <c r="D574" s="58" t="s">
        <v>39</v>
      </c>
      <c r="E574" s="58" t="str">
        <f>HLOOKUP(D574,芦花古楼!$G:$L,MATCH(B574&amp;C574,芦花古楼!$A:$A,0),FALSE)</f>
        <v>双刃鬼兵</v>
      </c>
      <c r="F574" s="58">
        <f>INDEX(芦花古楼!D:D,MATCH(芦花古楼怪物!B574&amp;芦花古楼怪物!C574,芦花古楼!A:A,0))</f>
        <v>15</v>
      </c>
      <c r="G574" s="58">
        <f>INDEX(怪物基础属性模板!B:B,MATCH(芦花古楼怪物!$F574,怪物基础属性模板!$A:$A,0))*IFERROR(INDEX(怪物属性参数!R:R,MATCH(芦花古楼怪物!E574,怪物属性参数!Q:Q,0)),1)</f>
        <v>170</v>
      </c>
      <c r="H574" s="58">
        <f>INDEX(怪物基础属性模板!C:C,MATCH(芦花古楼怪物!$F574,怪物基础属性模板!$A:$A,0))*IFERROR(INDEX(怪物属性参数!R:R,MATCH(芦花古楼怪物!E574,怪物属性参数!R:R,0)),1)</f>
        <v>75</v>
      </c>
      <c r="I574" s="58">
        <f>INDEX(怪物基础属性模板!D:D,MATCH(芦花古楼怪物!$F574,怪物基础属性模板!$A:$A,0))*IFERROR(INDEX(怪物属性参数!R:R,MATCH(芦花古楼怪物!E574,怪物属性参数!S:S,0)),1)</f>
        <v>950</v>
      </c>
      <c r="J574" s="58">
        <v>0</v>
      </c>
      <c r="K574" s="58">
        <v>0</v>
      </c>
      <c r="L574" s="58">
        <v>0</v>
      </c>
      <c r="M574" s="58">
        <v>0</v>
      </c>
      <c r="N574" s="58">
        <v>300</v>
      </c>
      <c r="O574" s="58">
        <v>0</v>
      </c>
      <c r="P574" s="58">
        <v>0</v>
      </c>
      <c r="Q574" s="58">
        <f>IFERROR(INDEX(怪物属性参数!AD:AD,MATCH(芦花古楼怪物!E574,怪物属性参数!Q:Q,0)),"1303015")</f>
        <v>1801002</v>
      </c>
      <c r="R574" s="15"/>
      <c r="S574" s="58" t="str">
        <f t="shared" si="34"/>
        <v>0</v>
      </c>
      <c r="T574" s="58">
        <f>IFERROR(INDEX(怪物属性参数!AA:AA,MATCH(芦花古楼怪物!E574,怪物属性参数!Q:Q,0)),"")</f>
        <v>1</v>
      </c>
      <c r="U574" s="58">
        <f>IFERROR(INDEX(怪物属性参数!AB:AB,MATCH(芦花古楼怪物!E574,怪物属性参数!Q:Q,0)),"999")</f>
        <v>999</v>
      </c>
      <c r="V574" s="58">
        <f>IFERROR(INDEX(怪物属性参数!AC:AC,MATCH(芦花古楼怪物!E574,怪物属性参数!Q:Q,0)),"")</f>
        <v>2</v>
      </c>
      <c r="W574" s="58" t="str">
        <f t="shared" si="36"/>
        <v>双刃鬼兵</v>
      </c>
    </row>
    <row r="575" spans="1:23" ht="16.5" x14ac:dyDescent="0.2">
      <c r="A575" s="58">
        <f t="shared" si="35"/>
        <v>20572</v>
      </c>
      <c r="B575" s="58">
        <v>4</v>
      </c>
      <c r="C575" s="58">
        <f t="shared" si="37"/>
        <v>6</v>
      </c>
      <c r="D575" s="58" t="s">
        <v>36</v>
      </c>
      <c r="E575" s="58" t="str">
        <f>HLOOKUP(D575,芦花古楼!$G:$L,MATCH(B575&amp;C575,芦花古楼!$A:$A,0),FALSE)</f>
        <v/>
      </c>
      <c r="F575" s="58">
        <f>INDEX(芦花古楼!D:D,MATCH(芦花古楼怪物!B575&amp;芦花古楼怪物!C575,芦花古楼!A:A,0))</f>
        <v>15</v>
      </c>
      <c r="G575" s="58">
        <f>INDEX(怪物基础属性模板!B:B,MATCH(芦花古楼怪物!$F575,怪物基础属性模板!$A:$A,0))*IFERROR(INDEX(怪物属性参数!R:R,MATCH(芦花古楼怪物!E575,怪物属性参数!Q:Q,0)),1)</f>
        <v>170</v>
      </c>
      <c r="H575" s="58">
        <f>INDEX(怪物基础属性模板!C:C,MATCH(芦花古楼怪物!$F575,怪物基础属性模板!$A:$A,0))*IFERROR(INDEX(怪物属性参数!R:R,MATCH(芦花古楼怪物!E575,怪物属性参数!R:R,0)),1)</f>
        <v>75</v>
      </c>
      <c r="I575" s="58">
        <f>INDEX(怪物基础属性模板!D:D,MATCH(芦花古楼怪物!$F575,怪物基础属性模板!$A:$A,0))*IFERROR(INDEX(怪物属性参数!R:R,MATCH(芦花古楼怪物!E575,怪物属性参数!S:S,0)),1)</f>
        <v>950</v>
      </c>
      <c r="J575" s="58">
        <v>0</v>
      </c>
      <c r="K575" s="58">
        <v>0</v>
      </c>
      <c r="L575" s="58">
        <v>0</v>
      </c>
      <c r="M575" s="58">
        <v>0</v>
      </c>
      <c r="N575" s="58">
        <v>300</v>
      </c>
      <c r="O575" s="58">
        <v>0</v>
      </c>
      <c r="P575" s="58">
        <v>0</v>
      </c>
      <c r="Q575" s="58" t="str">
        <f>IFERROR(INDEX(怪物属性参数!AD:AD,MATCH(芦花古楼怪物!E575,怪物属性参数!Q:Q,0)),"1303015")</f>
        <v>1303015</v>
      </c>
      <c r="R575" s="15"/>
      <c r="S575" s="58" t="str">
        <f t="shared" si="34"/>
        <v>0</v>
      </c>
      <c r="T575" s="58" t="str">
        <f>IFERROR(INDEX(怪物属性参数!AA:AA,MATCH(芦花古楼怪物!E575,怪物属性参数!Q:Q,0)),"")</f>
        <v/>
      </c>
      <c r="U575" s="58" t="str">
        <f>IFERROR(INDEX(怪物属性参数!AB:AB,MATCH(芦花古楼怪物!E575,怪物属性参数!Q:Q,0)),"999")</f>
        <v>999</v>
      </c>
      <c r="V575" s="58" t="str">
        <f>IFERROR(INDEX(怪物属性参数!AC:AC,MATCH(芦花古楼怪物!E575,怪物属性参数!Q:Q,0)),"")</f>
        <v/>
      </c>
      <c r="W575" s="58" t="str">
        <f t="shared" si="36"/>
        <v>于禁</v>
      </c>
    </row>
    <row r="576" spans="1:23" ht="16.5" x14ac:dyDescent="0.2">
      <c r="A576" s="58">
        <f t="shared" si="35"/>
        <v>20573</v>
      </c>
      <c r="B576" s="58">
        <v>4</v>
      </c>
      <c r="C576" s="58">
        <f t="shared" si="37"/>
        <v>6</v>
      </c>
      <c r="D576" s="58" t="s">
        <v>40</v>
      </c>
      <c r="E576" s="58" t="str">
        <f>HLOOKUP(D576,芦花古楼!$G:$L,MATCH(B576&amp;C576,芦花古楼!$A:$A,0),FALSE)</f>
        <v>砍刀鬼兵</v>
      </c>
      <c r="F576" s="58">
        <f>INDEX(芦花古楼!D:D,MATCH(芦花古楼怪物!B576&amp;芦花古楼怪物!C576,芦花古楼!A:A,0))</f>
        <v>15</v>
      </c>
      <c r="G576" s="58">
        <f>INDEX(怪物基础属性模板!B:B,MATCH(芦花古楼怪物!$F576,怪物基础属性模板!$A:$A,0))*IFERROR(INDEX(怪物属性参数!R:R,MATCH(芦花古楼怪物!E576,怪物属性参数!Q:Q,0)),1)</f>
        <v>170</v>
      </c>
      <c r="H576" s="58">
        <f>INDEX(怪物基础属性模板!C:C,MATCH(芦花古楼怪物!$F576,怪物基础属性模板!$A:$A,0))*IFERROR(INDEX(怪物属性参数!R:R,MATCH(芦花古楼怪物!E576,怪物属性参数!R:R,0)),1)</f>
        <v>75</v>
      </c>
      <c r="I576" s="58">
        <f>INDEX(怪物基础属性模板!D:D,MATCH(芦花古楼怪物!$F576,怪物基础属性模板!$A:$A,0))*IFERROR(INDEX(怪物属性参数!R:R,MATCH(芦花古楼怪物!E576,怪物属性参数!S:S,0)),1)</f>
        <v>950</v>
      </c>
      <c r="J576" s="58">
        <v>0</v>
      </c>
      <c r="K576" s="58">
        <v>0</v>
      </c>
      <c r="L576" s="58">
        <v>0</v>
      </c>
      <c r="M576" s="58">
        <v>0</v>
      </c>
      <c r="N576" s="58">
        <v>300</v>
      </c>
      <c r="O576" s="58">
        <v>0</v>
      </c>
      <c r="P576" s="58">
        <v>0</v>
      </c>
      <c r="Q576" s="58">
        <f>IFERROR(INDEX(怪物属性参数!AD:AD,MATCH(芦花古楼怪物!E576,怪物属性参数!Q:Q,0)),"1303015")</f>
        <v>1801001</v>
      </c>
      <c r="R576" s="15"/>
      <c r="S576" s="58" t="str">
        <f t="shared" si="34"/>
        <v>0</v>
      </c>
      <c r="T576" s="58">
        <f>IFERROR(INDEX(怪物属性参数!AA:AA,MATCH(芦花古楼怪物!E576,怪物属性参数!Q:Q,0)),"")</f>
        <v>1</v>
      </c>
      <c r="U576" s="58">
        <f>IFERROR(INDEX(怪物属性参数!AB:AB,MATCH(芦花古楼怪物!E576,怪物属性参数!Q:Q,0)),"999")</f>
        <v>999</v>
      </c>
      <c r="V576" s="58">
        <f>IFERROR(INDEX(怪物属性参数!AC:AC,MATCH(芦花古楼怪物!E576,怪物属性参数!Q:Q,0)),"")</f>
        <v>1</v>
      </c>
      <c r="W576" s="58" t="str">
        <f t="shared" si="36"/>
        <v>砍刀鬼兵</v>
      </c>
    </row>
    <row r="577" spans="1:23" ht="16.5" x14ac:dyDescent="0.2">
      <c r="A577" s="58">
        <f t="shared" si="35"/>
        <v>20574</v>
      </c>
      <c r="B577" s="58">
        <v>4</v>
      </c>
      <c r="C577" s="58">
        <f t="shared" si="37"/>
        <v>6</v>
      </c>
      <c r="D577" s="58" t="s">
        <v>37</v>
      </c>
      <c r="E577" s="58" t="str">
        <f>HLOOKUP(D577,芦花古楼!$G:$L,MATCH(B577&amp;C577,芦花古楼!$A:$A,0),FALSE)</f>
        <v/>
      </c>
      <c r="F577" s="58">
        <f>INDEX(芦花古楼!D:D,MATCH(芦花古楼怪物!B577&amp;芦花古楼怪物!C577,芦花古楼!A:A,0))</f>
        <v>15</v>
      </c>
      <c r="G577" s="58">
        <f>INDEX(怪物基础属性模板!B:B,MATCH(芦花古楼怪物!$F577,怪物基础属性模板!$A:$A,0))*IFERROR(INDEX(怪物属性参数!R:R,MATCH(芦花古楼怪物!E577,怪物属性参数!Q:Q,0)),1)</f>
        <v>170</v>
      </c>
      <c r="H577" s="58">
        <f>INDEX(怪物基础属性模板!C:C,MATCH(芦花古楼怪物!$F577,怪物基础属性模板!$A:$A,0))*IFERROR(INDEX(怪物属性参数!R:R,MATCH(芦花古楼怪物!E577,怪物属性参数!R:R,0)),1)</f>
        <v>75</v>
      </c>
      <c r="I577" s="58">
        <f>INDEX(怪物基础属性模板!D:D,MATCH(芦花古楼怪物!$F577,怪物基础属性模板!$A:$A,0))*IFERROR(INDEX(怪物属性参数!R:R,MATCH(芦花古楼怪物!E577,怪物属性参数!S:S,0)),1)</f>
        <v>950</v>
      </c>
      <c r="J577" s="58">
        <v>0</v>
      </c>
      <c r="K577" s="58">
        <v>0</v>
      </c>
      <c r="L577" s="58">
        <v>0</v>
      </c>
      <c r="M577" s="58">
        <v>0</v>
      </c>
      <c r="N577" s="58">
        <v>300</v>
      </c>
      <c r="O577" s="58">
        <v>0</v>
      </c>
      <c r="P577" s="58">
        <v>0</v>
      </c>
      <c r="Q577" s="58" t="str">
        <f>IFERROR(INDEX(怪物属性参数!AD:AD,MATCH(芦花古楼怪物!E577,怪物属性参数!Q:Q,0)),"1303015")</f>
        <v>1303015</v>
      </c>
      <c r="R577" s="15"/>
      <c r="S577" s="58" t="str">
        <f t="shared" si="34"/>
        <v>0</v>
      </c>
      <c r="T577" s="58" t="str">
        <f>IFERROR(INDEX(怪物属性参数!AA:AA,MATCH(芦花古楼怪物!E577,怪物属性参数!Q:Q,0)),"")</f>
        <v/>
      </c>
      <c r="U577" s="58" t="str">
        <f>IFERROR(INDEX(怪物属性参数!AB:AB,MATCH(芦花古楼怪物!E577,怪物属性参数!Q:Q,0)),"999")</f>
        <v>999</v>
      </c>
      <c r="V577" s="58" t="str">
        <f>IFERROR(INDEX(怪物属性参数!AC:AC,MATCH(芦花古楼怪物!E577,怪物属性参数!Q:Q,0)),"")</f>
        <v/>
      </c>
      <c r="W577" s="58" t="str">
        <f t="shared" si="36"/>
        <v>于禁</v>
      </c>
    </row>
    <row r="578" spans="1:23" ht="16.5" x14ac:dyDescent="0.2">
      <c r="A578" s="58">
        <f t="shared" si="35"/>
        <v>20575</v>
      </c>
      <c r="B578" s="58">
        <v>4</v>
      </c>
      <c r="C578" s="58">
        <f t="shared" si="37"/>
        <v>6</v>
      </c>
      <c r="D578" s="58" t="s">
        <v>41</v>
      </c>
      <c r="E578" s="58" t="str">
        <f>HLOOKUP(D578,芦花古楼!$G:$L,MATCH(B578&amp;C578,芦花古楼!$A:$A,0),FALSE)</f>
        <v>双刃鬼兵</v>
      </c>
      <c r="F578" s="58">
        <f>INDEX(芦花古楼!D:D,MATCH(芦花古楼怪物!B578&amp;芦花古楼怪物!C578,芦花古楼!A:A,0))</f>
        <v>15</v>
      </c>
      <c r="G578" s="58">
        <f>INDEX(怪物基础属性模板!B:B,MATCH(芦花古楼怪物!$F578,怪物基础属性模板!$A:$A,0))*IFERROR(INDEX(怪物属性参数!R:R,MATCH(芦花古楼怪物!E578,怪物属性参数!Q:Q,0)),1)</f>
        <v>170</v>
      </c>
      <c r="H578" s="58">
        <f>INDEX(怪物基础属性模板!C:C,MATCH(芦花古楼怪物!$F578,怪物基础属性模板!$A:$A,0))*IFERROR(INDEX(怪物属性参数!R:R,MATCH(芦花古楼怪物!E578,怪物属性参数!R:R,0)),1)</f>
        <v>75</v>
      </c>
      <c r="I578" s="58">
        <f>INDEX(怪物基础属性模板!D:D,MATCH(芦花古楼怪物!$F578,怪物基础属性模板!$A:$A,0))*IFERROR(INDEX(怪物属性参数!R:R,MATCH(芦花古楼怪物!E578,怪物属性参数!S:S,0)),1)</f>
        <v>950</v>
      </c>
      <c r="J578" s="58">
        <v>0</v>
      </c>
      <c r="K578" s="58">
        <v>0</v>
      </c>
      <c r="L578" s="58">
        <v>0</v>
      </c>
      <c r="M578" s="58">
        <v>0</v>
      </c>
      <c r="N578" s="58">
        <v>300</v>
      </c>
      <c r="O578" s="58">
        <v>0</v>
      </c>
      <c r="P578" s="58">
        <v>0</v>
      </c>
      <c r="Q578" s="58">
        <f>IFERROR(INDEX(怪物属性参数!AD:AD,MATCH(芦花古楼怪物!E578,怪物属性参数!Q:Q,0)),"1303015")</f>
        <v>1801002</v>
      </c>
      <c r="R578" s="15"/>
      <c r="S578" s="58" t="str">
        <f t="shared" si="34"/>
        <v>0</v>
      </c>
      <c r="T578" s="58">
        <f>IFERROR(INDEX(怪物属性参数!AA:AA,MATCH(芦花古楼怪物!E578,怪物属性参数!Q:Q,0)),"")</f>
        <v>1</v>
      </c>
      <c r="U578" s="58">
        <f>IFERROR(INDEX(怪物属性参数!AB:AB,MATCH(芦花古楼怪物!E578,怪物属性参数!Q:Q,0)),"999")</f>
        <v>999</v>
      </c>
      <c r="V578" s="58">
        <f>IFERROR(INDEX(怪物属性参数!AC:AC,MATCH(芦花古楼怪物!E578,怪物属性参数!Q:Q,0)),"")</f>
        <v>2</v>
      </c>
      <c r="W578" s="58" t="str">
        <f t="shared" si="36"/>
        <v>双刃鬼兵</v>
      </c>
    </row>
    <row r="579" spans="1:23" ht="16.5" x14ac:dyDescent="0.2">
      <c r="A579" s="58">
        <f t="shared" si="35"/>
        <v>20576</v>
      </c>
      <c r="B579" s="58">
        <v>4</v>
      </c>
      <c r="C579" s="58">
        <f t="shared" si="37"/>
        <v>6</v>
      </c>
      <c r="D579" s="58" t="s">
        <v>38</v>
      </c>
      <c r="E579" s="58" t="str">
        <f>HLOOKUP(D579,芦花古楼!$G:$L,MATCH(B579&amp;C579,芦花古楼!$A:$A,0),FALSE)</f>
        <v/>
      </c>
      <c r="F579" s="58">
        <f>INDEX(芦花古楼!D:D,MATCH(芦花古楼怪物!B579&amp;芦花古楼怪物!C579,芦花古楼!A:A,0))</f>
        <v>15</v>
      </c>
      <c r="G579" s="58">
        <f>INDEX(怪物基础属性模板!B:B,MATCH(芦花古楼怪物!$F579,怪物基础属性模板!$A:$A,0))*IFERROR(INDEX(怪物属性参数!R:R,MATCH(芦花古楼怪物!E579,怪物属性参数!Q:Q,0)),1)</f>
        <v>170</v>
      </c>
      <c r="H579" s="58">
        <f>INDEX(怪物基础属性模板!C:C,MATCH(芦花古楼怪物!$F579,怪物基础属性模板!$A:$A,0))*IFERROR(INDEX(怪物属性参数!R:R,MATCH(芦花古楼怪物!E579,怪物属性参数!R:R,0)),1)</f>
        <v>75</v>
      </c>
      <c r="I579" s="58">
        <f>INDEX(怪物基础属性模板!D:D,MATCH(芦花古楼怪物!$F579,怪物基础属性模板!$A:$A,0))*IFERROR(INDEX(怪物属性参数!R:R,MATCH(芦花古楼怪物!E579,怪物属性参数!S:S,0)),1)</f>
        <v>950</v>
      </c>
      <c r="J579" s="58">
        <v>0</v>
      </c>
      <c r="K579" s="58">
        <v>0</v>
      </c>
      <c r="L579" s="58">
        <v>0</v>
      </c>
      <c r="M579" s="58">
        <v>0</v>
      </c>
      <c r="N579" s="58">
        <v>300</v>
      </c>
      <c r="O579" s="58">
        <v>0</v>
      </c>
      <c r="P579" s="58">
        <v>0</v>
      </c>
      <c r="Q579" s="58" t="str">
        <f>IFERROR(INDEX(怪物属性参数!AD:AD,MATCH(芦花古楼怪物!E579,怪物属性参数!Q:Q,0)),"1303015")</f>
        <v>1303015</v>
      </c>
      <c r="R579" s="15"/>
      <c r="S579" s="58" t="str">
        <f t="shared" si="34"/>
        <v>0</v>
      </c>
      <c r="T579" s="58" t="str">
        <f>IFERROR(INDEX(怪物属性参数!AA:AA,MATCH(芦花古楼怪物!E579,怪物属性参数!Q:Q,0)),"")</f>
        <v/>
      </c>
      <c r="U579" s="58" t="str">
        <f>IFERROR(INDEX(怪物属性参数!AB:AB,MATCH(芦花古楼怪物!E579,怪物属性参数!Q:Q,0)),"999")</f>
        <v>999</v>
      </c>
      <c r="V579" s="58" t="str">
        <f>IFERROR(INDEX(怪物属性参数!AC:AC,MATCH(芦花古楼怪物!E579,怪物属性参数!Q:Q,0)),"")</f>
        <v/>
      </c>
      <c r="W579" s="58" t="str">
        <f t="shared" si="36"/>
        <v>于禁</v>
      </c>
    </row>
    <row r="580" spans="1:23" ht="16.5" x14ac:dyDescent="0.2">
      <c r="A580" s="58">
        <f t="shared" si="35"/>
        <v>20577</v>
      </c>
      <c r="B580" s="58">
        <v>4</v>
      </c>
      <c r="C580" s="58">
        <f t="shared" si="37"/>
        <v>7</v>
      </c>
      <c r="D580" s="58" t="s">
        <v>39</v>
      </c>
      <c r="E580" s="58" t="str">
        <f>HLOOKUP(D580,芦花古楼!$G:$L,MATCH(B580&amp;C580,芦花古楼!$A:$A,0),FALSE)</f>
        <v>小蜘蛛</v>
      </c>
      <c r="F580" s="58">
        <f>INDEX(芦花古楼!D:D,MATCH(芦花古楼怪物!B580&amp;芦花古楼怪物!C580,芦花古楼!A:A,0))</f>
        <v>21</v>
      </c>
      <c r="G580" s="58">
        <f>INDEX(怪物基础属性模板!B:B,MATCH(芦花古楼怪物!$F580,怪物基础属性模板!$A:$A,0))*IFERROR(INDEX(怪物属性参数!R:R,MATCH(芦花古楼怪物!E580,怪物属性参数!Q:Q,0)),1)</f>
        <v>295</v>
      </c>
      <c r="H580" s="58">
        <f>INDEX(怪物基础属性模板!C:C,MATCH(芦花古楼怪物!$F580,怪物基础属性模板!$A:$A,0))*IFERROR(INDEX(怪物属性参数!R:R,MATCH(芦花古楼怪物!E580,怪物属性参数!R:R,0)),1)</f>
        <v>127</v>
      </c>
      <c r="I580" s="58">
        <f>INDEX(怪物基础属性模板!D:D,MATCH(芦花古楼怪物!$F580,怪物基础属性模板!$A:$A,0))*IFERROR(INDEX(怪物属性参数!R:R,MATCH(芦花古楼怪物!E580,怪物属性参数!S:S,0)),1)</f>
        <v>1675</v>
      </c>
      <c r="J580" s="58">
        <v>0</v>
      </c>
      <c r="K580" s="58">
        <v>0</v>
      </c>
      <c r="L580" s="58">
        <v>0</v>
      </c>
      <c r="M580" s="58">
        <v>0</v>
      </c>
      <c r="N580" s="58">
        <v>300</v>
      </c>
      <c r="O580" s="58">
        <v>0</v>
      </c>
      <c r="P580" s="58">
        <v>0</v>
      </c>
      <c r="Q580" s="58">
        <f>IFERROR(INDEX(怪物属性参数!AD:AD,MATCH(芦花古楼怪物!E580,怪物属性参数!Q:Q,0)),"1303015")</f>
        <v>1801010</v>
      </c>
      <c r="R580" s="15"/>
      <c r="S580" s="58" t="str">
        <f t="shared" si="34"/>
        <v>0</v>
      </c>
      <c r="T580" s="58">
        <f>IFERROR(INDEX(怪物属性参数!AA:AA,MATCH(芦花古楼怪物!E580,怪物属性参数!Q:Q,0)),"")</f>
        <v>1</v>
      </c>
      <c r="U580" s="58">
        <f>IFERROR(INDEX(怪物属性参数!AB:AB,MATCH(芦花古楼怪物!E580,怪物属性参数!Q:Q,0)),"999")</f>
        <v>999</v>
      </c>
      <c r="V580" s="58">
        <f>IFERROR(INDEX(怪物属性参数!AC:AC,MATCH(芦花古楼怪物!E580,怪物属性参数!Q:Q,0)),"")</f>
        <v>2</v>
      </c>
      <c r="W580" s="58" t="str">
        <f t="shared" si="36"/>
        <v>小蜘蛛</v>
      </c>
    </row>
    <row r="581" spans="1:23" ht="16.5" x14ac:dyDescent="0.2">
      <c r="A581" s="58">
        <f t="shared" si="35"/>
        <v>20578</v>
      </c>
      <c r="B581" s="58">
        <v>4</v>
      </c>
      <c r="C581" s="58">
        <f t="shared" si="37"/>
        <v>7</v>
      </c>
      <c r="D581" s="58" t="s">
        <v>36</v>
      </c>
      <c r="E581" s="58" t="str">
        <f>HLOOKUP(D581,芦花古楼!$G:$L,MATCH(B581&amp;C581,芦花古楼!$A:$A,0),FALSE)</f>
        <v/>
      </c>
      <c r="F581" s="58">
        <f>INDEX(芦花古楼!D:D,MATCH(芦花古楼怪物!B581&amp;芦花古楼怪物!C581,芦花古楼!A:A,0))</f>
        <v>21</v>
      </c>
      <c r="G581" s="58">
        <f>INDEX(怪物基础属性模板!B:B,MATCH(芦花古楼怪物!$F581,怪物基础属性模板!$A:$A,0))*IFERROR(INDEX(怪物属性参数!R:R,MATCH(芦花古楼怪物!E581,怪物属性参数!Q:Q,0)),1)</f>
        <v>295</v>
      </c>
      <c r="H581" s="58">
        <f>INDEX(怪物基础属性模板!C:C,MATCH(芦花古楼怪物!$F581,怪物基础属性模板!$A:$A,0))*IFERROR(INDEX(怪物属性参数!R:R,MATCH(芦花古楼怪物!E581,怪物属性参数!R:R,0)),1)</f>
        <v>127</v>
      </c>
      <c r="I581" s="58">
        <f>INDEX(怪物基础属性模板!D:D,MATCH(芦花古楼怪物!$F581,怪物基础属性模板!$A:$A,0))*IFERROR(INDEX(怪物属性参数!R:R,MATCH(芦花古楼怪物!E581,怪物属性参数!S:S,0)),1)</f>
        <v>1675</v>
      </c>
      <c r="J581" s="58">
        <v>0</v>
      </c>
      <c r="K581" s="58">
        <v>0</v>
      </c>
      <c r="L581" s="58">
        <v>0</v>
      </c>
      <c r="M581" s="58">
        <v>0</v>
      </c>
      <c r="N581" s="58">
        <v>300</v>
      </c>
      <c r="O581" s="58">
        <v>0</v>
      </c>
      <c r="P581" s="58">
        <v>0</v>
      </c>
      <c r="Q581" s="58" t="str">
        <f>IFERROR(INDEX(怪物属性参数!AD:AD,MATCH(芦花古楼怪物!E581,怪物属性参数!Q:Q,0)),"1303015")</f>
        <v>1303015</v>
      </c>
      <c r="R581" s="15"/>
      <c r="S581" s="58" t="str">
        <f t="shared" ref="S581:S644" si="38">IF(MOD(A581,2)=0,"0",IF(E582="","0",A582))</f>
        <v>0</v>
      </c>
      <c r="T581" s="58" t="str">
        <f>IFERROR(INDEX(怪物属性参数!AA:AA,MATCH(芦花古楼怪物!E581,怪物属性参数!Q:Q,0)),"")</f>
        <v/>
      </c>
      <c r="U581" s="58" t="str">
        <f>IFERROR(INDEX(怪物属性参数!AB:AB,MATCH(芦花古楼怪物!E581,怪物属性参数!Q:Q,0)),"999")</f>
        <v>999</v>
      </c>
      <c r="V581" s="58" t="str">
        <f>IFERROR(INDEX(怪物属性参数!AC:AC,MATCH(芦花古楼怪物!E581,怪物属性参数!Q:Q,0)),"")</f>
        <v/>
      </c>
      <c r="W581" s="58" t="str">
        <f t="shared" si="36"/>
        <v>于禁</v>
      </c>
    </row>
    <row r="582" spans="1:23" ht="16.5" x14ac:dyDescent="0.2">
      <c r="A582" s="58">
        <f t="shared" ref="A582:A645" si="39">A581+1</f>
        <v>20579</v>
      </c>
      <c r="B582" s="58">
        <v>4</v>
      </c>
      <c r="C582" s="58">
        <f t="shared" si="37"/>
        <v>7</v>
      </c>
      <c r="D582" s="58" t="s">
        <v>40</v>
      </c>
      <c r="E582" s="58" t="str">
        <f>HLOOKUP(D582,芦花古楼!$G:$L,MATCH(B582&amp;C582,芦花古楼!$A:$A,0),FALSE)</f>
        <v>小蜘蛛</v>
      </c>
      <c r="F582" s="58">
        <f>INDEX(芦花古楼!D:D,MATCH(芦花古楼怪物!B582&amp;芦花古楼怪物!C582,芦花古楼!A:A,0))</f>
        <v>21</v>
      </c>
      <c r="G582" s="58">
        <f>INDEX(怪物基础属性模板!B:B,MATCH(芦花古楼怪物!$F582,怪物基础属性模板!$A:$A,0))*IFERROR(INDEX(怪物属性参数!R:R,MATCH(芦花古楼怪物!E582,怪物属性参数!Q:Q,0)),1)</f>
        <v>295</v>
      </c>
      <c r="H582" s="58">
        <f>INDEX(怪物基础属性模板!C:C,MATCH(芦花古楼怪物!$F582,怪物基础属性模板!$A:$A,0))*IFERROR(INDEX(怪物属性参数!R:R,MATCH(芦花古楼怪物!E582,怪物属性参数!R:R,0)),1)</f>
        <v>127</v>
      </c>
      <c r="I582" s="58">
        <f>INDEX(怪物基础属性模板!D:D,MATCH(芦花古楼怪物!$F582,怪物基础属性模板!$A:$A,0))*IFERROR(INDEX(怪物属性参数!R:R,MATCH(芦花古楼怪物!E582,怪物属性参数!S:S,0)),1)</f>
        <v>1675</v>
      </c>
      <c r="J582" s="58">
        <v>0</v>
      </c>
      <c r="K582" s="58">
        <v>0</v>
      </c>
      <c r="L582" s="58">
        <v>0</v>
      </c>
      <c r="M582" s="58">
        <v>0</v>
      </c>
      <c r="N582" s="58">
        <v>300</v>
      </c>
      <c r="O582" s="58">
        <v>0</v>
      </c>
      <c r="P582" s="58">
        <v>0</v>
      </c>
      <c r="Q582" s="58">
        <f>IFERROR(INDEX(怪物属性参数!AD:AD,MATCH(芦花古楼怪物!E582,怪物属性参数!Q:Q,0)),"1303015")</f>
        <v>1801010</v>
      </c>
      <c r="R582" s="15"/>
      <c r="S582" s="58" t="str">
        <f t="shared" si="38"/>
        <v>0</v>
      </c>
      <c r="T582" s="58">
        <f>IFERROR(INDEX(怪物属性参数!AA:AA,MATCH(芦花古楼怪物!E582,怪物属性参数!Q:Q,0)),"")</f>
        <v>1</v>
      </c>
      <c r="U582" s="58">
        <f>IFERROR(INDEX(怪物属性参数!AB:AB,MATCH(芦花古楼怪物!E582,怪物属性参数!Q:Q,0)),"999")</f>
        <v>999</v>
      </c>
      <c r="V582" s="58">
        <f>IFERROR(INDEX(怪物属性参数!AC:AC,MATCH(芦花古楼怪物!E582,怪物属性参数!Q:Q,0)),"")</f>
        <v>2</v>
      </c>
      <c r="W582" s="58" t="str">
        <f t="shared" ref="W582:W645" si="40">IF(OR(E582=0,E582="")=TRUE,"于禁",E582)</f>
        <v>小蜘蛛</v>
      </c>
    </row>
    <row r="583" spans="1:23" ht="16.5" x14ac:dyDescent="0.2">
      <c r="A583" s="58">
        <f t="shared" si="39"/>
        <v>20580</v>
      </c>
      <c r="B583" s="58">
        <v>4</v>
      </c>
      <c r="C583" s="58">
        <f t="shared" si="37"/>
        <v>7</v>
      </c>
      <c r="D583" s="58" t="s">
        <v>37</v>
      </c>
      <c r="E583" s="58" t="str">
        <f>HLOOKUP(D583,芦花古楼!$G:$L,MATCH(B583&amp;C583,芦花古楼!$A:$A,0),FALSE)</f>
        <v/>
      </c>
      <c r="F583" s="58">
        <f>INDEX(芦花古楼!D:D,MATCH(芦花古楼怪物!B583&amp;芦花古楼怪物!C583,芦花古楼!A:A,0))</f>
        <v>21</v>
      </c>
      <c r="G583" s="58">
        <f>INDEX(怪物基础属性模板!B:B,MATCH(芦花古楼怪物!$F583,怪物基础属性模板!$A:$A,0))*IFERROR(INDEX(怪物属性参数!R:R,MATCH(芦花古楼怪物!E583,怪物属性参数!Q:Q,0)),1)</f>
        <v>295</v>
      </c>
      <c r="H583" s="58">
        <f>INDEX(怪物基础属性模板!C:C,MATCH(芦花古楼怪物!$F583,怪物基础属性模板!$A:$A,0))*IFERROR(INDEX(怪物属性参数!R:R,MATCH(芦花古楼怪物!E583,怪物属性参数!R:R,0)),1)</f>
        <v>127</v>
      </c>
      <c r="I583" s="58">
        <f>INDEX(怪物基础属性模板!D:D,MATCH(芦花古楼怪物!$F583,怪物基础属性模板!$A:$A,0))*IFERROR(INDEX(怪物属性参数!R:R,MATCH(芦花古楼怪物!E583,怪物属性参数!S:S,0)),1)</f>
        <v>1675</v>
      </c>
      <c r="J583" s="58">
        <v>0</v>
      </c>
      <c r="K583" s="58">
        <v>0</v>
      </c>
      <c r="L583" s="58">
        <v>0</v>
      </c>
      <c r="M583" s="58">
        <v>0</v>
      </c>
      <c r="N583" s="58">
        <v>300</v>
      </c>
      <c r="O583" s="58">
        <v>0</v>
      </c>
      <c r="P583" s="58">
        <v>0</v>
      </c>
      <c r="Q583" s="58" t="str">
        <f>IFERROR(INDEX(怪物属性参数!AD:AD,MATCH(芦花古楼怪物!E583,怪物属性参数!Q:Q,0)),"1303015")</f>
        <v>1303015</v>
      </c>
      <c r="R583" s="15"/>
      <c r="S583" s="58" t="str">
        <f t="shared" si="38"/>
        <v>0</v>
      </c>
      <c r="T583" s="58" t="str">
        <f>IFERROR(INDEX(怪物属性参数!AA:AA,MATCH(芦花古楼怪物!E583,怪物属性参数!Q:Q,0)),"")</f>
        <v/>
      </c>
      <c r="U583" s="58" t="str">
        <f>IFERROR(INDEX(怪物属性参数!AB:AB,MATCH(芦花古楼怪物!E583,怪物属性参数!Q:Q,0)),"999")</f>
        <v>999</v>
      </c>
      <c r="V583" s="58" t="str">
        <f>IFERROR(INDEX(怪物属性参数!AC:AC,MATCH(芦花古楼怪物!E583,怪物属性参数!Q:Q,0)),"")</f>
        <v/>
      </c>
      <c r="W583" s="58" t="str">
        <f t="shared" si="40"/>
        <v>于禁</v>
      </c>
    </row>
    <row r="584" spans="1:23" ht="16.5" x14ac:dyDescent="0.2">
      <c r="A584" s="58">
        <f t="shared" si="39"/>
        <v>20581</v>
      </c>
      <c r="B584" s="58">
        <v>4</v>
      </c>
      <c r="C584" s="58">
        <f t="shared" si="37"/>
        <v>7</v>
      </c>
      <c r="D584" s="58" t="s">
        <v>41</v>
      </c>
      <c r="E584" s="58" t="str">
        <f>HLOOKUP(D584,芦花古楼!$G:$L,MATCH(B584&amp;C584,芦花古楼!$A:$A,0),FALSE)</f>
        <v>小蜘蛛</v>
      </c>
      <c r="F584" s="58">
        <f>INDEX(芦花古楼!D:D,MATCH(芦花古楼怪物!B584&amp;芦花古楼怪物!C584,芦花古楼!A:A,0))</f>
        <v>21</v>
      </c>
      <c r="G584" s="58">
        <f>INDEX(怪物基础属性模板!B:B,MATCH(芦花古楼怪物!$F584,怪物基础属性模板!$A:$A,0))*IFERROR(INDEX(怪物属性参数!R:R,MATCH(芦花古楼怪物!E584,怪物属性参数!Q:Q,0)),1)</f>
        <v>295</v>
      </c>
      <c r="H584" s="58">
        <f>INDEX(怪物基础属性模板!C:C,MATCH(芦花古楼怪物!$F584,怪物基础属性模板!$A:$A,0))*IFERROR(INDEX(怪物属性参数!R:R,MATCH(芦花古楼怪物!E584,怪物属性参数!R:R,0)),1)</f>
        <v>127</v>
      </c>
      <c r="I584" s="58">
        <f>INDEX(怪物基础属性模板!D:D,MATCH(芦花古楼怪物!$F584,怪物基础属性模板!$A:$A,0))*IFERROR(INDEX(怪物属性参数!R:R,MATCH(芦花古楼怪物!E584,怪物属性参数!S:S,0)),1)</f>
        <v>1675</v>
      </c>
      <c r="J584" s="58">
        <v>0</v>
      </c>
      <c r="K584" s="58">
        <v>0</v>
      </c>
      <c r="L584" s="58">
        <v>0</v>
      </c>
      <c r="M584" s="58">
        <v>0</v>
      </c>
      <c r="N584" s="58">
        <v>300</v>
      </c>
      <c r="O584" s="58">
        <v>0</v>
      </c>
      <c r="P584" s="58">
        <v>0</v>
      </c>
      <c r="Q584" s="58">
        <f>IFERROR(INDEX(怪物属性参数!AD:AD,MATCH(芦花古楼怪物!E584,怪物属性参数!Q:Q,0)),"1303015")</f>
        <v>1801010</v>
      </c>
      <c r="R584" s="15"/>
      <c r="S584" s="58" t="str">
        <f t="shared" si="38"/>
        <v>0</v>
      </c>
      <c r="T584" s="58">
        <f>IFERROR(INDEX(怪物属性参数!AA:AA,MATCH(芦花古楼怪物!E584,怪物属性参数!Q:Q,0)),"")</f>
        <v>1</v>
      </c>
      <c r="U584" s="58">
        <f>IFERROR(INDEX(怪物属性参数!AB:AB,MATCH(芦花古楼怪物!E584,怪物属性参数!Q:Q,0)),"999")</f>
        <v>999</v>
      </c>
      <c r="V584" s="58">
        <f>IFERROR(INDEX(怪物属性参数!AC:AC,MATCH(芦花古楼怪物!E584,怪物属性参数!Q:Q,0)),"")</f>
        <v>2</v>
      </c>
      <c r="W584" s="58" t="str">
        <f t="shared" si="40"/>
        <v>小蜘蛛</v>
      </c>
    </row>
    <row r="585" spans="1:23" ht="16.5" x14ac:dyDescent="0.2">
      <c r="A585" s="58">
        <f t="shared" si="39"/>
        <v>20582</v>
      </c>
      <c r="B585" s="58">
        <v>4</v>
      </c>
      <c r="C585" s="58">
        <f t="shared" si="37"/>
        <v>7</v>
      </c>
      <c r="D585" s="58" t="s">
        <v>38</v>
      </c>
      <c r="E585" s="58" t="str">
        <f>HLOOKUP(D585,芦花古楼!$G:$L,MATCH(B585&amp;C585,芦花古楼!$A:$A,0),FALSE)</f>
        <v/>
      </c>
      <c r="F585" s="58">
        <f>INDEX(芦花古楼!D:D,MATCH(芦花古楼怪物!B585&amp;芦花古楼怪物!C585,芦花古楼!A:A,0))</f>
        <v>21</v>
      </c>
      <c r="G585" s="58">
        <f>INDEX(怪物基础属性模板!B:B,MATCH(芦花古楼怪物!$F585,怪物基础属性模板!$A:$A,0))*IFERROR(INDEX(怪物属性参数!R:R,MATCH(芦花古楼怪物!E585,怪物属性参数!Q:Q,0)),1)</f>
        <v>295</v>
      </c>
      <c r="H585" s="58">
        <f>INDEX(怪物基础属性模板!C:C,MATCH(芦花古楼怪物!$F585,怪物基础属性模板!$A:$A,0))*IFERROR(INDEX(怪物属性参数!R:R,MATCH(芦花古楼怪物!E585,怪物属性参数!R:R,0)),1)</f>
        <v>127</v>
      </c>
      <c r="I585" s="58">
        <f>INDEX(怪物基础属性模板!D:D,MATCH(芦花古楼怪物!$F585,怪物基础属性模板!$A:$A,0))*IFERROR(INDEX(怪物属性参数!R:R,MATCH(芦花古楼怪物!E585,怪物属性参数!S:S,0)),1)</f>
        <v>1675</v>
      </c>
      <c r="J585" s="58">
        <v>0</v>
      </c>
      <c r="K585" s="58">
        <v>0</v>
      </c>
      <c r="L585" s="58">
        <v>0</v>
      </c>
      <c r="M585" s="58">
        <v>0</v>
      </c>
      <c r="N585" s="58">
        <v>300</v>
      </c>
      <c r="O585" s="58">
        <v>0</v>
      </c>
      <c r="P585" s="58">
        <v>0</v>
      </c>
      <c r="Q585" s="58" t="str">
        <f>IFERROR(INDEX(怪物属性参数!AD:AD,MATCH(芦花古楼怪物!E585,怪物属性参数!Q:Q,0)),"1303015")</f>
        <v>1303015</v>
      </c>
      <c r="R585" s="15"/>
      <c r="S585" s="58" t="str">
        <f t="shared" si="38"/>
        <v>0</v>
      </c>
      <c r="T585" s="58" t="str">
        <f>IFERROR(INDEX(怪物属性参数!AA:AA,MATCH(芦花古楼怪物!E585,怪物属性参数!Q:Q,0)),"")</f>
        <v/>
      </c>
      <c r="U585" s="58" t="str">
        <f>IFERROR(INDEX(怪物属性参数!AB:AB,MATCH(芦花古楼怪物!E585,怪物属性参数!Q:Q,0)),"999")</f>
        <v>999</v>
      </c>
      <c r="V585" s="58" t="str">
        <f>IFERROR(INDEX(怪物属性参数!AC:AC,MATCH(芦花古楼怪物!E585,怪物属性参数!Q:Q,0)),"")</f>
        <v/>
      </c>
      <c r="W585" s="58" t="str">
        <f t="shared" si="40"/>
        <v>于禁</v>
      </c>
    </row>
    <row r="586" spans="1:23" ht="16.5" x14ac:dyDescent="0.2">
      <c r="A586" s="58">
        <f t="shared" si="39"/>
        <v>20583</v>
      </c>
      <c r="B586" s="58">
        <v>4</v>
      </c>
      <c r="C586" s="58">
        <f t="shared" si="37"/>
        <v>8</v>
      </c>
      <c r="D586" s="58" t="s">
        <v>39</v>
      </c>
      <c r="E586" s="58" t="str">
        <f>HLOOKUP(D586,芦花古楼!$G:$L,MATCH(B586&amp;C586,芦花古楼!$A:$A,0),FALSE)</f>
        <v>盖文</v>
      </c>
      <c r="F586" s="58">
        <f>INDEX(芦花古楼!D:D,MATCH(芦花古楼怪物!B586&amp;芦花古楼怪物!C586,芦花古楼!A:A,0))</f>
        <v>22</v>
      </c>
      <c r="G586" s="58">
        <f>INDEX(怪物基础属性模板!B:B,MATCH(芦花古楼怪物!$F586,怪物基础属性模板!$A:$A,0))*IFERROR(INDEX(怪物属性参数!R:R,MATCH(芦花古楼怪物!E586,怪物属性参数!Q:Q,0)),1)</f>
        <v>309</v>
      </c>
      <c r="H586" s="58">
        <f>INDEX(怪物基础属性模板!C:C,MATCH(芦花古楼怪物!$F586,怪物基础属性模板!$A:$A,0))*IFERROR(INDEX(怪物属性参数!R:R,MATCH(芦花古楼怪物!E586,怪物属性参数!R:R,0)),1)</f>
        <v>134</v>
      </c>
      <c r="I586" s="58">
        <f>INDEX(怪物基础属性模板!D:D,MATCH(芦花古楼怪物!$F586,怪物基础属性模板!$A:$A,0))*IFERROR(INDEX(怪物属性参数!R:R,MATCH(芦花古楼怪物!E586,怪物属性参数!S:S,0)),1)</f>
        <v>1745</v>
      </c>
      <c r="J586" s="58">
        <v>0</v>
      </c>
      <c r="K586" s="58">
        <v>0</v>
      </c>
      <c r="L586" s="58">
        <v>0</v>
      </c>
      <c r="M586" s="58">
        <v>0</v>
      </c>
      <c r="N586" s="58">
        <v>300</v>
      </c>
      <c r="O586" s="58">
        <v>0</v>
      </c>
      <c r="P586" s="58">
        <v>0</v>
      </c>
      <c r="Q586" s="58" t="str">
        <f>IFERROR(INDEX(怪物属性参数!AD:AD,MATCH(芦花古楼怪物!E586,怪物属性参数!Q:Q,0)),"1303015")</f>
        <v>1301010#1302010</v>
      </c>
      <c r="R586" s="15"/>
      <c r="S586" s="58">
        <f t="shared" si="38"/>
        <v>20584</v>
      </c>
      <c r="T586" s="58">
        <f>IFERROR(INDEX(怪物属性参数!AA:AA,MATCH(芦花古楼怪物!E586,怪物属性参数!Q:Q,0)),"")</f>
        <v>0</v>
      </c>
      <c r="U586" s="58">
        <f>IFERROR(INDEX(怪物属性参数!AB:AB,MATCH(芦花古楼怪物!E586,怪物属性参数!Q:Q,0)),"999")</f>
        <v>999</v>
      </c>
      <c r="V586" s="58">
        <f>IFERROR(INDEX(怪物属性参数!AC:AC,MATCH(芦花古楼怪物!E586,怪物属性参数!Q:Q,0)),"")</f>
        <v>0</v>
      </c>
      <c r="W586" s="58" t="str">
        <f t="shared" si="40"/>
        <v>盖文</v>
      </c>
    </row>
    <row r="587" spans="1:23" ht="16.5" x14ac:dyDescent="0.2">
      <c r="A587" s="58">
        <f t="shared" si="39"/>
        <v>20584</v>
      </c>
      <c r="B587" s="58">
        <v>4</v>
      </c>
      <c r="C587" s="58">
        <f t="shared" si="37"/>
        <v>8</v>
      </c>
      <c r="D587" s="58" t="s">
        <v>36</v>
      </c>
      <c r="E587" s="58" t="str">
        <f>HLOOKUP(D587,芦花古楼!$G:$L,MATCH(B587&amp;C587,芦花古楼!$A:$A,0),FALSE)</f>
        <v>西方龙</v>
      </c>
      <c r="F587" s="58">
        <f>INDEX(芦花古楼!D:D,MATCH(芦花古楼怪物!B587&amp;芦花古楼怪物!C587,芦花古楼!A:A,0))</f>
        <v>22</v>
      </c>
      <c r="G587" s="58">
        <f>INDEX(怪物基础属性模板!B:B,MATCH(芦花古楼怪物!$F587,怪物基础属性模板!$A:$A,0))*IFERROR(INDEX(怪物属性参数!R:R,MATCH(芦花古楼怪物!E587,怪物属性参数!Q:Q,0)),1)</f>
        <v>309</v>
      </c>
      <c r="H587" s="58">
        <f>INDEX(怪物基础属性模板!C:C,MATCH(芦花古楼怪物!$F587,怪物基础属性模板!$A:$A,0))*IFERROR(INDEX(怪物属性参数!R:R,MATCH(芦花古楼怪物!E587,怪物属性参数!R:R,0)),1)</f>
        <v>134</v>
      </c>
      <c r="I587" s="58">
        <f>INDEX(怪物基础属性模板!D:D,MATCH(芦花古楼怪物!$F587,怪物基础属性模板!$A:$A,0))*IFERROR(INDEX(怪物属性参数!R:R,MATCH(芦花古楼怪物!E587,怪物属性参数!S:S,0)),1)</f>
        <v>1745</v>
      </c>
      <c r="J587" s="58">
        <v>0</v>
      </c>
      <c r="K587" s="58">
        <v>0</v>
      </c>
      <c r="L587" s="58">
        <v>0</v>
      </c>
      <c r="M587" s="58">
        <v>0</v>
      </c>
      <c r="N587" s="58">
        <v>300</v>
      </c>
      <c r="O587" s="58">
        <v>0</v>
      </c>
      <c r="P587" s="58">
        <v>0</v>
      </c>
      <c r="Q587" s="58">
        <f>IFERROR(INDEX(怪物属性参数!AD:AD,MATCH(芦花古楼怪物!E587,怪物属性参数!Q:Q,0)),"1303015")</f>
        <v>1303016</v>
      </c>
      <c r="R587" s="15"/>
      <c r="S587" s="58" t="str">
        <f t="shared" si="38"/>
        <v>0</v>
      </c>
      <c r="T587" s="58">
        <f>IFERROR(INDEX(怪物属性参数!AA:AA,MATCH(芦花古楼怪物!E587,怪物属性参数!Q:Q,0)),"")</f>
        <v>4</v>
      </c>
      <c r="U587" s="58">
        <f>IFERROR(INDEX(怪物属性参数!AB:AB,MATCH(芦花古楼怪物!E587,怪物属性参数!Q:Q,0)),"999")</f>
        <v>999</v>
      </c>
      <c r="V587" s="58">
        <f>IFERROR(INDEX(怪物属性参数!AC:AC,MATCH(芦花古楼怪物!E587,怪物属性参数!Q:Q,0)),"")</f>
        <v>2</v>
      </c>
      <c r="W587" s="58" t="str">
        <f t="shared" si="40"/>
        <v>西方龙</v>
      </c>
    </row>
    <row r="588" spans="1:23" ht="16.5" x14ac:dyDescent="0.2">
      <c r="A588" s="58">
        <f t="shared" si="39"/>
        <v>20585</v>
      </c>
      <c r="B588" s="58">
        <v>4</v>
      </c>
      <c r="C588" s="58">
        <f t="shared" si="37"/>
        <v>8</v>
      </c>
      <c r="D588" s="58" t="s">
        <v>40</v>
      </c>
      <c r="E588" s="58" t="str">
        <f>HLOOKUP(D588,芦花古楼!$G:$L,MATCH(B588&amp;C588,芦花古楼!$A:$A,0),FALSE)</f>
        <v>北落师门</v>
      </c>
      <c r="F588" s="58">
        <f>INDEX(芦花古楼!D:D,MATCH(芦花古楼怪物!B588&amp;芦花古楼怪物!C588,芦花古楼!A:A,0))</f>
        <v>22</v>
      </c>
      <c r="G588" s="58">
        <f>INDEX(怪物基础属性模板!B:B,MATCH(芦花古楼怪物!$F588,怪物基础属性模板!$A:$A,0))*IFERROR(INDEX(怪物属性参数!R:R,MATCH(芦花古楼怪物!E588,怪物属性参数!Q:Q,0)),1)</f>
        <v>309</v>
      </c>
      <c r="H588" s="58">
        <f>INDEX(怪物基础属性模板!C:C,MATCH(芦花古楼怪物!$F588,怪物基础属性模板!$A:$A,0))*IFERROR(INDEX(怪物属性参数!R:R,MATCH(芦花古楼怪物!E588,怪物属性参数!R:R,0)),1)</f>
        <v>134</v>
      </c>
      <c r="I588" s="58">
        <f>INDEX(怪物基础属性模板!D:D,MATCH(芦花古楼怪物!$F588,怪物基础属性模板!$A:$A,0))*IFERROR(INDEX(怪物属性参数!R:R,MATCH(芦花古楼怪物!E588,怪物属性参数!S:S,0)),1)</f>
        <v>1745</v>
      </c>
      <c r="J588" s="58">
        <v>0</v>
      </c>
      <c r="K588" s="58">
        <v>0</v>
      </c>
      <c r="L588" s="58">
        <v>0</v>
      </c>
      <c r="M588" s="58">
        <v>0</v>
      </c>
      <c r="N588" s="58">
        <v>300</v>
      </c>
      <c r="O588" s="58">
        <v>0</v>
      </c>
      <c r="P588" s="58">
        <v>0</v>
      </c>
      <c r="Q588" s="58" t="str">
        <f>IFERROR(INDEX(怪物属性参数!AD:AD,MATCH(芦花古楼怪物!E588,怪物属性参数!Q:Q,0)),"1303015")</f>
        <v>1301009#1302009</v>
      </c>
      <c r="R588" s="15"/>
      <c r="S588" s="58">
        <f t="shared" si="38"/>
        <v>20586</v>
      </c>
      <c r="T588" s="58">
        <f>IFERROR(INDEX(怪物属性参数!AA:AA,MATCH(芦花古楼怪物!E588,怪物属性参数!Q:Q,0)),"")</f>
        <v>0</v>
      </c>
      <c r="U588" s="58">
        <f>IFERROR(INDEX(怪物属性参数!AB:AB,MATCH(芦花古楼怪物!E588,怪物属性参数!Q:Q,0)),"999")</f>
        <v>999</v>
      </c>
      <c r="V588" s="58">
        <f>IFERROR(INDEX(怪物属性参数!AC:AC,MATCH(芦花古楼怪物!E588,怪物属性参数!Q:Q,0)),"")</f>
        <v>0</v>
      </c>
      <c r="W588" s="58" t="str">
        <f t="shared" si="40"/>
        <v>北落师门</v>
      </c>
    </row>
    <row r="589" spans="1:23" ht="16.5" x14ac:dyDescent="0.2">
      <c r="A589" s="58">
        <f t="shared" si="39"/>
        <v>20586</v>
      </c>
      <c r="B589" s="58">
        <v>4</v>
      </c>
      <c r="C589" s="58">
        <f t="shared" si="37"/>
        <v>8</v>
      </c>
      <c r="D589" s="58" t="s">
        <v>37</v>
      </c>
      <c r="E589" s="58" t="str">
        <f>HLOOKUP(D589,芦花古楼!$G:$L,MATCH(B589&amp;C589,芦花古楼!$A:$A,0),FALSE)</f>
        <v>石灵明</v>
      </c>
      <c r="F589" s="58">
        <f>INDEX(芦花古楼!D:D,MATCH(芦花古楼怪物!B589&amp;芦花古楼怪物!C589,芦花古楼!A:A,0))</f>
        <v>22</v>
      </c>
      <c r="G589" s="58">
        <f>INDEX(怪物基础属性模板!B:B,MATCH(芦花古楼怪物!$F589,怪物基础属性模板!$A:$A,0))*IFERROR(INDEX(怪物属性参数!R:R,MATCH(芦花古楼怪物!E589,怪物属性参数!Q:Q,0)),1)</f>
        <v>309</v>
      </c>
      <c r="H589" s="58">
        <f>INDEX(怪物基础属性模板!C:C,MATCH(芦花古楼怪物!$F589,怪物基础属性模板!$A:$A,0))*IFERROR(INDEX(怪物属性参数!R:R,MATCH(芦花古楼怪物!E589,怪物属性参数!R:R,0)),1)</f>
        <v>134</v>
      </c>
      <c r="I589" s="58">
        <f>INDEX(怪物基础属性模板!D:D,MATCH(芦花古楼怪物!$F589,怪物基础属性模板!$A:$A,0))*IFERROR(INDEX(怪物属性参数!R:R,MATCH(芦花古楼怪物!E589,怪物属性参数!S:S,0)),1)</f>
        <v>1745</v>
      </c>
      <c r="J589" s="58">
        <v>0</v>
      </c>
      <c r="K589" s="58">
        <v>0</v>
      </c>
      <c r="L589" s="58">
        <v>0</v>
      </c>
      <c r="M589" s="58">
        <v>0</v>
      </c>
      <c r="N589" s="58">
        <v>300</v>
      </c>
      <c r="O589" s="58">
        <v>0</v>
      </c>
      <c r="P589" s="58">
        <v>0</v>
      </c>
      <c r="Q589" s="58">
        <f>IFERROR(INDEX(怪物属性参数!AD:AD,MATCH(芦花古楼怪物!E589,怪物属性参数!Q:Q,0)),"1303015")</f>
        <v>1303014</v>
      </c>
      <c r="R589" s="15"/>
      <c r="S589" s="58" t="str">
        <f t="shared" si="38"/>
        <v>0</v>
      </c>
      <c r="T589" s="58">
        <f>IFERROR(INDEX(怪物属性参数!AA:AA,MATCH(芦花古楼怪物!E589,怪物属性参数!Q:Q,0)),"")</f>
        <v>4</v>
      </c>
      <c r="U589" s="58">
        <f>IFERROR(INDEX(怪物属性参数!AB:AB,MATCH(芦花古楼怪物!E589,怪物属性参数!Q:Q,0)),"999")</f>
        <v>999</v>
      </c>
      <c r="V589" s="58">
        <f>IFERROR(INDEX(怪物属性参数!AC:AC,MATCH(芦花古楼怪物!E589,怪物属性参数!Q:Q,0)),"")</f>
        <v>1</v>
      </c>
      <c r="W589" s="58" t="str">
        <f t="shared" si="40"/>
        <v>石灵明</v>
      </c>
    </row>
    <row r="590" spans="1:23" ht="16.5" x14ac:dyDescent="0.2">
      <c r="A590" s="58">
        <f t="shared" si="39"/>
        <v>20587</v>
      </c>
      <c r="B590" s="58">
        <v>4</v>
      </c>
      <c r="C590" s="58">
        <f t="shared" si="37"/>
        <v>8</v>
      </c>
      <c r="D590" s="58" t="s">
        <v>41</v>
      </c>
      <c r="E590" s="58" t="str">
        <f>HLOOKUP(D590,芦花古楼!$G:$L,MATCH(B590&amp;C590,芦花古楼!$A:$A,0),FALSE)</f>
        <v>红莲·缇娜</v>
      </c>
      <c r="F590" s="58">
        <f>INDEX(芦花古楼!D:D,MATCH(芦花古楼怪物!B590&amp;芦花古楼怪物!C590,芦花古楼!A:A,0))</f>
        <v>22</v>
      </c>
      <c r="G590" s="58">
        <f>INDEX(怪物基础属性模板!B:B,MATCH(芦花古楼怪物!$F590,怪物基础属性模板!$A:$A,0))*IFERROR(INDEX(怪物属性参数!R:R,MATCH(芦花古楼怪物!E590,怪物属性参数!Q:Q,0)),1)</f>
        <v>309</v>
      </c>
      <c r="H590" s="58">
        <f>INDEX(怪物基础属性模板!C:C,MATCH(芦花古楼怪物!$F590,怪物基础属性模板!$A:$A,0))*IFERROR(INDEX(怪物属性参数!R:R,MATCH(芦花古楼怪物!E590,怪物属性参数!R:R,0)),1)</f>
        <v>134</v>
      </c>
      <c r="I590" s="58">
        <f>INDEX(怪物基础属性模板!D:D,MATCH(芦花古楼怪物!$F590,怪物基础属性模板!$A:$A,0))*IFERROR(INDEX(怪物属性参数!R:R,MATCH(芦花古楼怪物!E590,怪物属性参数!S:S,0)),1)</f>
        <v>1745</v>
      </c>
      <c r="J590" s="58">
        <v>0</v>
      </c>
      <c r="K590" s="58">
        <v>0</v>
      </c>
      <c r="L590" s="58">
        <v>0</v>
      </c>
      <c r="M590" s="58">
        <v>0</v>
      </c>
      <c r="N590" s="58">
        <v>300</v>
      </c>
      <c r="O590" s="58">
        <v>0</v>
      </c>
      <c r="P590" s="58">
        <v>0</v>
      </c>
      <c r="Q590" s="58" t="str">
        <f>IFERROR(INDEX(怪物属性参数!AD:AD,MATCH(芦花古楼怪物!E590,怪物属性参数!Q:Q,0)),"1303015")</f>
        <v>1301006#1302006</v>
      </c>
      <c r="R590" s="15"/>
      <c r="S590" s="58">
        <f t="shared" si="38"/>
        <v>20588</v>
      </c>
      <c r="T590" s="58">
        <f>IFERROR(INDEX(怪物属性参数!AA:AA,MATCH(芦花古楼怪物!E590,怪物属性参数!Q:Q,0)),"")</f>
        <v>0</v>
      </c>
      <c r="U590" s="58">
        <f>IFERROR(INDEX(怪物属性参数!AB:AB,MATCH(芦花古楼怪物!E590,怪物属性参数!Q:Q,0)),"999")</f>
        <v>999</v>
      </c>
      <c r="V590" s="58">
        <f>IFERROR(INDEX(怪物属性参数!AC:AC,MATCH(芦花古楼怪物!E590,怪物属性参数!Q:Q,0)),"")</f>
        <v>0</v>
      </c>
      <c r="W590" s="58" t="str">
        <f t="shared" si="40"/>
        <v>红莲·缇娜</v>
      </c>
    </row>
    <row r="591" spans="1:23" ht="16.5" x14ac:dyDescent="0.2">
      <c r="A591" s="58">
        <f t="shared" si="39"/>
        <v>20588</v>
      </c>
      <c r="B591" s="58">
        <v>4</v>
      </c>
      <c r="C591" s="58">
        <f t="shared" si="37"/>
        <v>8</v>
      </c>
      <c r="D591" s="58" t="s">
        <v>38</v>
      </c>
      <c r="E591" s="58" t="str">
        <f>HLOOKUP(D591,芦花古楼!$G:$L,MATCH(B591&amp;C591,芦花古楼!$A:$A,0),FALSE)</f>
        <v>天使·缇娜</v>
      </c>
      <c r="F591" s="58">
        <f>INDEX(芦花古楼!D:D,MATCH(芦花古楼怪物!B591&amp;芦花古楼怪物!C591,芦花古楼!A:A,0))</f>
        <v>22</v>
      </c>
      <c r="G591" s="58">
        <f>INDEX(怪物基础属性模板!B:B,MATCH(芦花古楼怪物!$F591,怪物基础属性模板!$A:$A,0))*IFERROR(INDEX(怪物属性参数!R:R,MATCH(芦花古楼怪物!E591,怪物属性参数!Q:Q,0)),1)</f>
        <v>309</v>
      </c>
      <c r="H591" s="58">
        <f>INDEX(怪物基础属性模板!C:C,MATCH(芦花古楼怪物!$F591,怪物基础属性模板!$A:$A,0))*IFERROR(INDEX(怪物属性参数!R:R,MATCH(芦花古楼怪物!E591,怪物属性参数!R:R,0)),1)</f>
        <v>134</v>
      </c>
      <c r="I591" s="58">
        <f>INDEX(怪物基础属性模板!D:D,MATCH(芦花古楼怪物!$F591,怪物基础属性模板!$A:$A,0))*IFERROR(INDEX(怪物属性参数!R:R,MATCH(芦花古楼怪物!E591,怪物属性参数!S:S,0)),1)</f>
        <v>1745</v>
      </c>
      <c r="J591" s="58">
        <v>0</v>
      </c>
      <c r="K591" s="58">
        <v>0</v>
      </c>
      <c r="L591" s="58">
        <v>0</v>
      </c>
      <c r="M591" s="58">
        <v>0</v>
      </c>
      <c r="N591" s="58">
        <v>300</v>
      </c>
      <c r="O591" s="58">
        <v>0</v>
      </c>
      <c r="P591" s="58">
        <v>0</v>
      </c>
      <c r="Q591" s="58">
        <f>IFERROR(INDEX(怪物属性参数!AD:AD,MATCH(芦花古楼怪物!E591,怪物属性参数!Q:Q,0)),"1303015")</f>
        <v>1303007</v>
      </c>
      <c r="R591" s="15"/>
      <c r="S591" s="58" t="str">
        <f t="shared" si="38"/>
        <v>0</v>
      </c>
      <c r="T591" s="58">
        <f>IFERROR(INDEX(怪物属性参数!AA:AA,MATCH(芦花古楼怪物!E591,怪物属性参数!Q:Q,0)),"")</f>
        <v>6</v>
      </c>
      <c r="U591" s="58">
        <f>IFERROR(INDEX(怪物属性参数!AB:AB,MATCH(芦花古楼怪物!E591,怪物属性参数!Q:Q,0)),"999")</f>
        <v>999</v>
      </c>
      <c r="V591" s="58">
        <f>IFERROR(INDEX(怪物属性参数!AC:AC,MATCH(芦花古楼怪物!E591,怪物属性参数!Q:Q,0)),"")</f>
        <v>1</v>
      </c>
      <c r="W591" s="58" t="str">
        <f t="shared" si="40"/>
        <v>天使·缇娜</v>
      </c>
    </row>
    <row r="592" spans="1:23" ht="16.5" x14ac:dyDescent="0.2">
      <c r="A592" s="58">
        <f t="shared" si="39"/>
        <v>20589</v>
      </c>
      <c r="B592" s="58">
        <v>4</v>
      </c>
      <c r="C592" s="58">
        <f t="shared" si="37"/>
        <v>9</v>
      </c>
      <c r="D592" s="58" t="s">
        <v>39</v>
      </c>
      <c r="E592" s="58" t="str">
        <f>HLOOKUP(D592,芦花古楼!$G:$L,MATCH(B592&amp;C592,芦花古楼!$A:$A,0),FALSE)</f>
        <v>盖文</v>
      </c>
      <c r="F592" s="58">
        <f>INDEX(芦花古楼!D:D,MATCH(芦花古楼怪物!B592&amp;芦花古楼怪物!C592,芦花古楼!A:A,0))</f>
        <v>23</v>
      </c>
      <c r="G592" s="58">
        <f>INDEX(怪物基础属性模板!B:B,MATCH(芦花古楼怪物!$F592,怪物基础属性模板!$A:$A,0))*IFERROR(INDEX(怪物属性参数!R:R,MATCH(芦花古楼怪物!E592,怪物属性参数!Q:Q,0)),1)</f>
        <v>323</v>
      </c>
      <c r="H592" s="58">
        <f>INDEX(怪物基础属性模板!C:C,MATCH(芦花古楼怪物!$F592,怪物基础属性模板!$A:$A,0))*IFERROR(INDEX(怪物属性参数!R:R,MATCH(芦花古楼怪物!E592,怪物属性参数!R:R,0)),1)</f>
        <v>141</v>
      </c>
      <c r="I592" s="58">
        <f>INDEX(怪物基础属性模板!D:D,MATCH(芦花古楼怪物!$F592,怪物基础属性模板!$A:$A,0))*IFERROR(INDEX(怪物属性参数!R:R,MATCH(芦花古楼怪物!E592,怪物属性参数!S:S,0)),1)</f>
        <v>1815</v>
      </c>
      <c r="J592" s="58">
        <v>0</v>
      </c>
      <c r="K592" s="58">
        <v>0</v>
      </c>
      <c r="L592" s="58">
        <v>0</v>
      </c>
      <c r="M592" s="58">
        <v>0</v>
      </c>
      <c r="N592" s="58">
        <v>300</v>
      </c>
      <c r="O592" s="58">
        <v>0</v>
      </c>
      <c r="P592" s="58">
        <v>0</v>
      </c>
      <c r="Q592" s="58" t="str">
        <f>IFERROR(INDEX(怪物属性参数!AD:AD,MATCH(芦花古楼怪物!E592,怪物属性参数!Q:Q,0)),"1303015")</f>
        <v>1301010#1302010</v>
      </c>
      <c r="R592" s="15"/>
      <c r="S592" s="58">
        <f t="shared" si="38"/>
        <v>20590</v>
      </c>
      <c r="T592" s="58">
        <f>IFERROR(INDEX(怪物属性参数!AA:AA,MATCH(芦花古楼怪物!E592,怪物属性参数!Q:Q,0)),"")</f>
        <v>0</v>
      </c>
      <c r="U592" s="58">
        <f>IFERROR(INDEX(怪物属性参数!AB:AB,MATCH(芦花古楼怪物!E592,怪物属性参数!Q:Q,0)),"999")</f>
        <v>999</v>
      </c>
      <c r="V592" s="58">
        <f>IFERROR(INDEX(怪物属性参数!AC:AC,MATCH(芦花古楼怪物!E592,怪物属性参数!Q:Q,0)),"")</f>
        <v>0</v>
      </c>
      <c r="W592" s="58" t="str">
        <f t="shared" si="40"/>
        <v>盖文</v>
      </c>
    </row>
    <row r="593" spans="1:23" ht="16.5" x14ac:dyDescent="0.2">
      <c r="A593" s="58">
        <f t="shared" si="39"/>
        <v>20590</v>
      </c>
      <c r="B593" s="58">
        <v>4</v>
      </c>
      <c r="C593" s="58">
        <f t="shared" si="37"/>
        <v>9</v>
      </c>
      <c r="D593" s="58" t="s">
        <v>36</v>
      </c>
      <c r="E593" s="58" t="str">
        <f>HLOOKUP(D593,芦花古楼!$G:$L,MATCH(B593&amp;C593,芦花古楼!$A:$A,0),FALSE)</f>
        <v>西方龙</v>
      </c>
      <c r="F593" s="58">
        <f>INDEX(芦花古楼!D:D,MATCH(芦花古楼怪物!B593&amp;芦花古楼怪物!C593,芦花古楼!A:A,0))</f>
        <v>23</v>
      </c>
      <c r="G593" s="58">
        <f>INDEX(怪物基础属性模板!B:B,MATCH(芦花古楼怪物!$F593,怪物基础属性模板!$A:$A,0))*IFERROR(INDEX(怪物属性参数!R:R,MATCH(芦花古楼怪物!E593,怪物属性参数!Q:Q,0)),1)</f>
        <v>323</v>
      </c>
      <c r="H593" s="58">
        <f>INDEX(怪物基础属性模板!C:C,MATCH(芦花古楼怪物!$F593,怪物基础属性模板!$A:$A,0))*IFERROR(INDEX(怪物属性参数!R:R,MATCH(芦花古楼怪物!E593,怪物属性参数!R:R,0)),1)</f>
        <v>141</v>
      </c>
      <c r="I593" s="58">
        <f>INDEX(怪物基础属性模板!D:D,MATCH(芦花古楼怪物!$F593,怪物基础属性模板!$A:$A,0))*IFERROR(INDEX(怪物属性参数!R:R,MATCH(芦花古楼怪物!E593,怪物属性参数!S:S,0)),1)</f>
        <v>1815</v>
      </c>
      <c r="J593" s="58">
        <v>0</v>
      </c>
      <c r="K593" s="58">
        <v>0</v>
      </c>
      <c r="L593" s="58">
        <v>0</v>
      </c>
      <c r="M593" s="58">
        <v>0</v>
      </c>
      <c r="N593" s="58">
        <v>300</v>
      </c>
      <c r="O593" s="58">
        <v>0</v>
      </c>
      <c r="P593" s="58">
        <v>0</v>
      </c>
      <c r="Q593" s="58">
        <f>IFERROR(INDEX(怪物属性参数!AD:AD,MATCH(芦花古楼怪物!E593,怪物属性参数!Q:Q,0)),"1303015")</f>
        <v>1303016</v>
      </c>
      <c r="R593" s="15"/>
      <c r="S593" s="58" t="str">
        <f t="shared" si="38"/>
        <v>0</v>
      </c>
      <c r="T593" s="58">
        <f>IFERROR(INDEX(怪物属性参数!AA:AA,MATCH(芦花古楼怪物!E593,怪物属性参数!Q:Q,0)),"")</f>
        <v>4</v>
      </c>
      <c r="U593" s="58">
        <f>IFERROR(INDEX(怪物属性参数!AB:AB,MATCH(芦花古楼怪物!E593,怪物属性参数!Q:Q,0)),"999")</f>
        <v>999</v>
      </c>
      <c r="V593" s="58">
        <f>IFERROR(INDEX(怪物属性参数!AC:AC,MATCH(芦花古楼怪物!E593,怪物属性参数!Q:Q,0)),"")</f>
        <v>2</v>
      </c>
      <c r="W593" s="58" t="str">
        <f t="shared" si="40"/>
        <v>西方龙</v>
      </c>
    </row>
    <row r="594" spans="1:23" ht="16.5" x14ac:dyDescent="0.2">
      <c r="A594" s="58">
        <f t="shared" si="39"/>
        <v>20591</v>
      </c>
      <c r="B594" s="58">
        <v>4</v>
      </c>
      <c r="C594" s="58">
        <f t="shared" si="37"/>
        <v>9</v>
      </c>
      <c r="D594" s="58" t="s">
        <v>40</v>
      </c>
      <c r="E594" s="58" t="str">
        <f>HLOOKUP(D594,芦花古楼!$G:$L,MATCH(B594&amp;C594,芦花古楼!$A:$A,0),FALSE)</f>
        <v>刘羽禅</v>
      </c>
      <c r="F594" s="58">
        <f>INDEX(芦花古楼!D:D,MATCH(芦花古楼怪物!B594&amp;芦花古楼怪物!C594,芦花古楼!A:A,0))</f>
        <v>23</v>
      </c>
      <c r="G594" s="58">
        <f>INDEX(怪物基础属性模板!B:B,MATCH(芦花古楼怪物!$F594,怪物基础属性模板!$A:$A,0))*IFERROR(INDEX(怪物属性参数!R:R,MATCH(芦花古楼怪物!E594,怪物属性参数!Q:Q,0)),1)</f>
        <v>323</v>
      </c>
      <c r="H594" s="58">
        <f>INDEX(怪物基础属性模板!C:C,MATCH(芦花古楼怪物!$F594,怪物基础属性模板!$A:$A,0))*IFERROR(INDEX(怪物属性参数!R:R,MATCH(芦花古楼怪物!E594,怪物属性参数!R:R,0)),1)</f>
        <v>141</v>
      </c>
      <c r="I594" s="58">
        <f>INDEX(怪物基础属性模板!D:D,MATCH(芦花古楼怪物!$F594,怪物基础属性模板!$A:$A,0))*IFERROR(INDEX(怪物属性参数!R:R,MATCH(芦花古楼怪物!E594,怪物属性参数!S:S,0)),1)</f>
        <v>1815</v>
      </c>
      <c r="J594" s="58">
        <v>0</v>
      </c>
      <c r="K594" s="58">
        <v>0</v>
      </c>
      <c r="L594" s="58">
        <v>0</v>
      </c>
      <c r="M594" s="58">
        <v>0</v>
      </c>
      <c r="N594" s="58">
        <v>300</v>
      </c>
      <c r="O594" s="58">
        <v>0</v>
      </c>
      <c r="P594" s="58">
        <v>0</v>
      </c>
      <c r="Q594" s="58" t="str">
        <f>IFERROR(INDEX(怪物属性参数!AD:AD,MATCH(芦花古楼怪物!E594,怪物属性参数!Q:Q,0)),"1303015")</f>
        <v>1301005#1302005</v>
      </c>
      <c r="R594" s="15"/>
      <c r="S594" s="58">
        <f t="shared" si="38"/>
        <v>20592</v>
      </c>
      <c r="T594" s="58">
        <f>IFERROR(INDEX(怪物属性参数!AA:AA,MATCH(芦花古楼怪物!E594,怪物属性参数!Q:Q,0)),"")</f>
        <v>0</v>
      </c>
      <c r="U594" s="58">
        <f>IFERROR(INDEX(怪物属性参数!AB:AB,MATCH(芦花古楼怪物!E594,怪物属性参数!Q:Q,0)),"999")</f>
        <v>999</v>
      </c>
      <c r="V594" s="58">
        <f>IFERROR(INDEX(怪物属性参数!AC:AC,MATCH(芦花古楼怪物!E594,怪物属性参数!Q:Q,0)),"")</f>
        <v>0</v>
      </c>
      <c r="W594" s="58" t="str">
        <f t="shared" si="40"/>
        <v>刘羽禅</v>
      </c>
    </row>
    <row r="595" spans="1:23" ht="16.5" x14ac:dyDescent="0.2">
      <c r="A595" s="58">
        <f t="shared" si="39"/>
        <v>20592</v>
      </c>
      <c r="B595" s="58">
        <v>4</v>
      </c>
      <c r="C595" s="58">
        <f t="shared" si="37"/>
        <v>9</v>
      </c>
      <c r="D595" s="58" t="s">
        <v>37</v>
      </c>
      <c r="E595" s="58" t="str">
        <f>HLOOKUP(D595,芦花古楼!$G:$L,MATCH(B595&amp;C595,芦花古楼!$A:$A,0),FALSE)</f>
        <v>张飞</v>
      </c>
      <c r="F595" s="58">
        <f>INDEX(芦花古楼!D:D,MATCH(芦花古楼怪物!B595&amp;芦花古楼怪物!C595,芦花古楼!A:A,0))</f>
        <v>23</v>
      </c>
      <c r="G595" s="58">
        <f>INDEX(怪物基础属性模板!B:B,MATCH(芦花古楼怪物!$F595,怪物基础属性模板!$A:$A,0))*IFERROR(INDEX(怪物属性参数!R:R,MATCH(芦花古楼怪物!E595,怪物属性参数!Q:Q,0)),1)</f>
        <v>323</v>
      </c>
      <c r="H595" s="58">
        <f>INDEX(怪物基础属性模板!C:C,MATCH(芦花古楼怪物!$F595,怪物基础属性模板!$A:$A,0))*IFERROR(INDEX(怪物属性参数!R:R,MATCH(芦花古楼怪物!E595,怪物属性参数!R:R,0)),1)</f>
        <v>141</v>
      </c>
      <c r="I595" s="58">
        <f>INDEX(怪物基础属性模板!D:D,MATCH(芦花古楼怪物!$F595,怪物基础属性模板!$A:$A,0))*IFERROR(INDEX(怪物属性参数!R:R,MATCH(芦花古楼怪物!E595,怪物属性参数!S:S,0)),1)</f>
        <v>1815</v>
      </c>
      <c r="J595" s="58">
        <v>0</v>
      </c>
      <c r="K595" s="58">
        <v>0</v>
      </c>
      <c r="L595" s="58">
        <v>0</v>
      </c>
      <c r="M595" s="58">
        <v>0</v>
      </c>
      <c r="N595" s="58">
        <v>300</v>
      </c>
      <c r="O595" s="58">
        <v>0</v>
      </c>
      <c r="P595" s="58">
        <v>0</v>
      </c>
      <c r="Q595" s="58">
        <f>IFERROR(INDEX(怪物属性参数!AD:AD,MATCH(芦花古楼怪物!E595,怪物属性参数!Q:Q,0)),"1303015")</f>
        <v>1303011</v>
      </c>
      <c r="R595" s="15"/>
      <c r="S595" s="58" t="str">
        <f t="shared" si="38"/>
        <v>0</v>
      </c>
      <c r="T595" s="58">
        <f>IFERROR(INDEX(怪物属性参数!AA:AA,MATCH(芦花古楼怪物!E595,怪物属性参数!Q:Q,0)),"")</f>
        <v>4</v>
      </c>
      <c r="U595" s="58">
        <f>IFERROR(INDEX(怪物属性参数!AB:AB,MATCH(芦花古楼怪物!E595,怪物属性参数!Q:Q,0)),"999")</f>
        <v>999</v>
      </c>
      <c r="V595" s="58">
        <f>IFERROR(INDEX(怪物属性参数!AC:AC,MATCH(芦花古楼怪物!E595,怪物属性参数!Q:Q,0)),"")</f>
        <v>2</v>
      </c>
      <c r="W595" s="58" t="str">
        <f t="shared" si="40"/>
        <v>张飞</v>
      </c>
    </row>
    <row r="596" spans="1:23" ht="16.5" x14ac:dyDescent="0.2">
      <c r="A596" s="58">
        <f t="shared" si="39"/>
        <v>20593</v>
      </c>
      <c r="B596" s="58">
        <v>4</v>
      </c>
      <c r="C596" s="58">
        <f t="shared" si="37"/>
        <v>9</v>
      </c>
      <c r="D596" s="58" t="s">
        <v>41</v>
      </c>
      <c r="E596" s="58" t="str">
        <f>HLOOKUP(D596,芦花古楼!$G:$L,MATCH(B596&amp;C596,芦花古楼!$A:$A,0),FALSE)</f>
        <v>北落师门</v>
      </c>
      <c r="F596" s="58">
        <f>INDEX(芦花古楼!D:D,MATCH(芦花古楼怪物!B596&amp;芦花古楼怪物!C596,芦花古楼!A:A,0))</f>
        <v>23</v>
      </c>
      <c r="G596" s="58">
        <f>INDEX(怪物基础属性模板!B:B,MATCH(芦花古楼怪物!$F596,怪物基础属性模板!$A:$A,0))*IFERROR(INDEX(怪物属性参数!R:R,MATCH(芦花古楼怪物!E596,怪物属性参数!Q:Q,0)),1)</f>
        <v>323</v>
      </c>
      <c r="H596" s="58">
        <f>INDEX(怪物基础属性模板!C:C,MATCH(芦花古楼怪物!$F596,怪物基础属性模板!$A:$A,0))*IFERROR(INDEX(怪物属性参数!R:R,MATCH(芦花古楼怪物!E596,怪物属性参数!R:R,0)),1)</f>
        <v>141</v>
      </c>
      <c r="I596" s="58">
        <f>INDEX(怪物基础属性模板!D:D,MATCH(芦花古楼怪物!$F596,怪物基础属性模板!$A:$A,0))*IFERROR(INDEX(怪物属性参数!R:R,MATCH(芦花古楼怪物!E596,怪物属性参数!S:S,0)),1)</f>
        <v>1815</v>
      </c>
      <c r="J596" s="58">
        <v>0</v>
      </c>
      <c r="K596" s="58">
        <v>0</v>
      </c>
      <c r="L596" s="58">
        <v>0</v>
      </c>
      <c r="M596" s="58">
        <v>0</v>
      </c>
      <c r="N596" s="58">
        <v>300</v>
      </c>
      <c r="O596" s="58">
        <v>0</v>
      </c>
      <c r="P596" s="58">
        <v>0</v>
      </c>
      <c r="Q596" s="58" t="str">
        <f>IFERROR(INDEX(怪物属性参数!AD:AD,MATCH(芦花古楼怪物!E596,怪物属性参数!Q:Q,0)),"1303015")</f>
        <v>1301009#1302009</v>
      </c>
      <c r="R596" s="15"/>
      <c r="S596" s="58">
        <f t="shared" si="38"/>
        <v>20594</v>
      </c>
      <c r="T596" s="58">
        <f>IFERROR(INDEX(怪物属性参数!AA:AA,MATCH(芦花古楼怪物!E596,怪物属性参数!Q:Q,0)),"")</f>
        <v>0</v>
      </c>
      <c r="U596" s="58">
        <f>IFERROR(INDEX(怪物属性参数!AB:AB,MATCH(芦花古楼怪物!E596,怪物属性参数!Q:Q,0)),"999")</f>
        <v>999</v>
      </c>
      <c r="V596" s="58">
        <f>IFERROR(INDEX(怪物属性参数!AC:AC,MATCH(芦花古楼怪物!E596,怪物属性参数!Q:Q,0)),"")</f>
        <v>0</v>
      </c>
      <c r="W596" s="58" t="str">
        <f t="shared" si="40"/>
        <v>北落师门</v>
      </c>
    </row>
    <row r="597" spans="1:23" ht="16.5" x14ac:dyDescent="0.2">
      <c r="A597" s="58">
        <f t="shared" si="39"/>
        <v>20594</v>
      </c>
      <c r="B597" s="58">
        <v>4</v>
      </c>
      <c r="C597" s="58">
        <f t="shared" si="37"/>
        <v>9</v>
      </c>
      <c r="D597" s="58" t="s">
        <v>38</v>
      </c>
      <c r="E597" s="58" t="str">
        <f>HLOOKUP(D597,芦花古楼!$G:$L,MATCH(B597&amp;C597,芦花古楼!$A:$A,0),FALSE)</f>
        <v>石灵明</v>
      </c>
      <c r="F597" s="58">
        <f>INDEX(芦花古楼!D:D,MATCH(芦花古楼怪物!B597&amp;芦花古楼怪物!C597,芦花古楼!A:A,0))</f>
        <v>23</v>
      </c>
      <c r="G597" s="58">
        <f>INDEX(怪物基础属性模板!B:B,MATCH(芦花古楼怪物!$F597,怪物基础属性模板!$A:$A,0))*IFERROR(INDEX(怪物属性参数!R:R,MATCH(芦花古楼怪物!E597,怪物属性参数!Q:Q,0)),1)</f>
        <v>323</v>
      </c>
      <c r="H597" s="58">
        <f>INDEX(怪物基础属性模板!C:C,MATCH(芦花古楼怪物!$F597,怪物基础属性模板!$A:$A,0))*IFERROR(INDEX(怪物属性参数!R:R,MATCH(芦花古楼怪物!E597,怪物属性参数!R:R,0)),1)</f>
        <v>141</v>
      </c>
      <c r="I597" s="58">
        <f>INDEX(怪物基础属性模板!D:D,MATCH(芦花古楼怪物!$F597,怪物基础属性模板!$A:$A,0))*IFERROR(INDEX(怪物属性参数!R:R,MATCH(芦花古楼怪物!E597,怪物属性参数!S:S,0)),1)</f>
        <v>1815</v>
      </c>
      <c r="J597" s="58">
        <v>0</v>
      </c>
      <c r="K597" s="58">
        <v>0</v>
      </c>
      <c r="L597" s="58">
        <v>0</v>
      </c>
      <c r="M597" s="58">
        <v>0</v>
      </c>
      <c r="N597" s="58">
        <v>300</v>
      </c>
      <c r="O597" s="58">
        <v>0</v>
      </c>
      <c r="P597" s="58">
        <v>0</v>
      </c>
      <c r="Q597" s="58">
        <f>IFERROR(INDEX(怪物属性参数!AD:AD,MATCH(芦花古楼怪物!E597,怪物属性参数!Q:Q,0)),"1303015")</f>
        <v>1303014</v>
      </c>
      <c r="R597" s="15"/>
      <c r="S597" s="58" t="str">
        <f t="shared" si="38"/>
        <v>0</v>
      </c>
      <c r="T597" s="58">
        <f>IFERROR(INDEX(怪物属性参数!AA:AA,MATCH(芦花古楼怪物!E597,怪物属性参数!Q:Q,0)),"")</f>
        <v>4</v>
      </c>
      <c r="U597" s="58">
        <f>IFERROR(INDEX(怪物属性参数!AB:AB,MATCH(芦花古楼怪物!E597,怪物属性参数!Q:Q,0)),"999")</f>
        <v>999</v>
      </c>
      <c r="V597" s="58">
        <f>IFERROR(INDEX(怪物属性参数!AC:AC,MATCH(芦花古楼怪物!E597,怪物属性参数!Q:Q,0)),"")</f>
        <v>1</v>
      </c>
      <c r="W597" s="58" t="str">
        <f t="shared" si="40"/>
        <v>石灵明</v>
      </c>
    </row>
    <row r="598" spans="1:23" ht="16.5" x14ac:dyDescent="0.2">
      <c r="A598" s="58">
        <f t="shared" si="39"/>
        <v>20595</v>
      </c>
      <c r="B598" s="58">
        <v>4</v>
      </c>
      <c r="C598" s="58">
        <f t="shared" si="37"/>
        <v>10</v>
      </c>
      <c r="D598" s="58" t="s">
        <v>39</v>
      </c>
      <c r="E598" s="58" t="str">
        <f>HLOOKUP(D598,芦花古楼!$G:$L,MATCH(B598&amp;C598,芦花古楼!$A:$A,0),FALSE)</f>
        <v>伏尸将军</v>
      </c>
      <c r="F598" s="58">
        <f>INDEX(芦花古楼!D:D,MATCH(芦花古楼怪物!B598&amp;芦花古楼怪物!C598,芦花古楼!A:A,0))</f>
        <v>30</v>
      </c>
      <c r="G598" s="58">
        <f>INDEX(怪物基础属性模板!B:B,MATCH(芦花古楼怪物!$F598,怪物基础属性模板!$A:$A,0))*IFERROR(INDEX(怪物属性参数!R:R,MATCH(芦花古楼怪物!E598,怪物属性参数!Q:Q,0)),1)</f>
        <v>482</v>
      </c>
      <c r="H598" s="58">
        <f>INDEX(怪物基础属性模板!C:C,MATCH(芦花古楼怪物!$F598,怪物基础属性模板!$A:$A,0))*IFERROR(INDEX(怪物属性参数!R:R,MATCH(芦花古楼怪物!E598,怪物属性参数!R:R,0)),1)</f>
        <v>210</v>
      </c>
      <c r="I598" s="58">
        <f>INDEX(怪物基础属性模板!D:D,MATCH(芦花古楼怪物!$F598,怪物基础属性模板!$A:$A,0))*IFERROR(INDEX(怪物属性参数!R:R,MATCH(芦花古楼怪物!E598,怪物属性参数!S:S,0)),1)</f>
        <v>2710</v>
      </c>
      <c r="J598" s="58">
        <v>0</v>
      </c>
      <c r="K598" s="58">
        <v>0</v>
      </c>
      <c r="L598" s="58">
        <v>0</v>
      </c>
      <c r="M598" s="58">
        <v>0</v>
      </c>
      <c r="N598" s="58">
        <v>300</v>
      </c>
      <c r="O598" s="58">
        <v>0</v>
      </c>
      <c r="P598" s="58">
        <v>0</v>
      </c>
      <c r="Q598" s="58" t="str">
        <f>IFERROR(INDEX(怪物属性参数!AD:AD,MATCH(芦花古楼怪物!E598,怪物属性参数!Q:Q,0)),"1303015")</f>
        <v>1801008#1802008</v>
      </c>
      <c r="R598" s="15"/>
      <c r="S598" s="58" t="str">
        <f t="shared" si="38"/>
        <v>0</v>
      </c>
      <c r="T598" s="58">
        <f>IFERROR(INDEX(怪物属性参数!AA:AA,MATCH(芦花古楼怪物!E598,怪物属性参数!Q:Q,0)),"")</f>
        <v>1</v>
      </c>
      <c r="U598" s="58">
        <f>IFERROR(INDEX(怪物属性参数!AB:AB,MATCH(芦花古楼怪物!E598,怪物属性参数!Q:Q,0)),"999")</f>
        <v>999</v>
      </c>
      <c r="V598" s="58">
        <f>IFERROR(INDEX(怪物属性参数!AC:AC,MATCH(芦花古楼怪物!E598,怪物属性参数!Q:Q,0)),"")</f>
        <v>1</v>
      </c>
      <c r="W598" s="58" t="str">
        <f t="shared" si="40"/>
        <v>伏尸将军</v>
      </c>
    </row>
    <row r="599" spans="1:23" ht="16.5" x14ac:dyDescent="0.2">
      <c r="A599" s="58">
        <f t="shared" si="39"/>
        <v>20596</v>
      </c>
      <c r="B599" s="58">
        <v>4</v>
      </c>
      <c r="C599" s="58">
        <f t="shared" si="37"/>
        <v>10</v>
      </c>
      <c r="D599" s="58" t="s">
        <v>36</v>
      </c>
      <c r="E599" s="58" t="str">
        <f>HLOOKUP(D599,芦花古楼!$G:$L,MATCH(B599&amp;C599,芦花古楼!$A:$A,0),FALSE)</f>
        <v/>
      </c>
      <c r="F599" s="58">
        <f>INDEX(芦花古楼!D:D,MATCH(芦花古楼怪物!B599&amp;芦花古楼怪物!C599,芦花古楼!A:A,0))</f>
        <v>30</v>
      </c>
      <c r="G599" s="58">
        <f>INDEX(怪物基础属性模板!B:B,MATCH(芦花古楼怪物!$F599,怪物基础属性模板!$A:$A,0))*IFERROR(INDEX(怪物属性参数!R:R,MATCH(芦花古楼怪物!E599,怪物属性参数!Q:Q,0)),1)</f>
        <v>482</v>
      </c>
      <c r="H599" s="58">
        <f>INDEX(怪物基础属性模板!C:C,MATCH(芦花古楼怪物!$F599,怪物基础属性模板!$A:$A,0))*IFERROR(INDEX(怪物属性参数!R:R,MATCH(芦花古楼怪物!E599,怪物属性参数!R:R,0)),1)</f>
        <v>210</v>
      </c>
      <c r="I599" s="58">
        <f>INDEX(怪物基础属性模板!D:D,MATCH(芦花古楼怪物!$F599,怪物基础属性模板!$A:$A,0))*IFERROR(INDEX(怪物属性参数!R:R,MATCH(芦花古楼怪物!E599,怪物属性参数!S:S,0)),1)</f>
        <v>2710</v>
      </c>
      <c r="J599" s="58">
        <v>0</v>
      </c>
      <c r="K599" s="58">
        <v>0</v>
      </c>
      <c r="L599" s="58">
        <v>0</v>
      </c>
      <c r="M599" s="58">
        <v>0</v>
      </c>
      <c r="N599" s="58">
        <v>300</v>
      </c>
      <c r="O599" s="58">
        <v>0</v>
      </c>
      <c r="P599" s="58">
        <v>0</v>
      </c>
      <c r="Q599" s="58" t="str">
        <f>IFERROR(INDEX(怪物属性参数!AD:AD,MATCH(芦花古楼怪物!E599,怪物属性参数!Q:Q,0)),"1303015")</f>
        <v>1303015</v>
      </c>
      <c r="R599" s="15"/>
      <c r="S599" s="58" t="str">
        <f t="shared" si="38"/>
        <v>0</v>
      </c>
      <c r="T599" s="58" t="str">
        <f>IFERROR(INDEX(怪物属性参数!AA:AA,MATCH(芦花古楼怪物!E599,怪物属性参数!Q:Q,0)),"")</f>
        <v/>
      </c>
      <c r="U599" s="58" t="str">
        <f>IFERROR(INDEX(怪物属性参数!AB:AB,MATCH(芦花古楼怪物!E599,怪物属性参数!Q:Q,0)),"999")</f>
        <v>999</v>
      </c>
      <c r="V599" s="58" t="str">
        <f>IFERROR(INDEX(怪物属性参数!AC:AC,MATCH(芦花古楼怪物!E599,怪物属性参数!Q:Q,0)),"")</f>
        <v/>
      </c>
      <c r="W599" s="58" t="str">
        <f t="shared" si="40"/>
        <v>于禁</v>
      </c>
    </row>
    <row r="600" spans="1:23" ht="16.5" x14ac:dyDescent="0.2">
      <c r="A600" s="58">
        <f t="shared" si="39"/>
        <v>20597</v>
      </c>
      <c r="B600" s="58">
        <v>4</v>
      </c>
      <c r="C600" s="58">
        <f t="shared" si="37"/>
        <v>10</v>
      </c>
      <c r="D600" s="58" t="s">
        <v>40</v>
      </c>
      <c r="E600" s="58" t="str">
        <f>HLOOKUP(D600,芦花古楼!$G:$L,MATCH(B600&amp;C600,芦花古楼!$A:$A,0),FALSE)</f>
        <v>变身后鬼将军</v>
      </c>
      <c r="F600" s="58">
        <f>INDEX(芦花古楼!D:D,MATCH(芦花古楼怪物!B600&amp;芦花古楼怪物!C600,芦花古楼!A:A,0))</f>
        <v>30</v>
      </c>
      <c r="G600" s="58">
        <f>INDEX(怪物基础属性模板!B:B,MATCH(芦花古楼怪物!$F600,怪物基础属性模板!$A:$A,0))*IFERROR(INDEX(怪物属性参数!R:R,MATCH(芦花古楼怪物!E600,怪物属性参数!Q:Q,0)),1)</f>
        <v>482</v>
      </c>
      <c r="H600" s="58">
        <f>INDEX(怪物基础属性模板!C:C,MATCH(芦花古楼怪物!$F600,怪物基础属性模板!$A:$A,0))*IFERROR(INDEX(怪物属性参数!R:R,MATCH(芦花古楼怪物!E600,怪物属性参数!R:R,0)),1)</f>
        <v>210</v>
      </c>
      <c r="I600" s="58">
        <f>INDEX(怪物基础属性模板!D:D,MATCH(芦花古楼怪物!$F600,怪物基础属性模板!$A:$A,0))*IFERROR(INDEX(怪物属性参数!R:R,MATCH(芦花古楼怪物!E600,怪物属性参数!S:S,0)),1)</f>
        <v>2710</v>
      </c>
      <c r="J600" s="58">
        <v>0</v>
      </c>
      <c r="K600" s="58">
        <v>0</v>
      </c>
      <c r="L600" s="58">
        <v>0</v>
      </c>
      <c r="M600" s="58">
        <v>0</v>
      </c>
      <c r="N600" s="58">
        <v>300</v>
      </c>
      <c r="O600" s="58">
        <v>0</v>
      </c>
      <c r="P600" s="58">
        <v>0</v>
      </c>
      <c r="Q600" s="58" t="str">
        <f>IFERROR(INDEX(怪物属性参数!AD:AD,MATCH(芦花古楼怪物!E600,怪物属性参数!Q:Q,0)),"1303015")</f>
        <v>1303015</v>
      </c>
      <c r="R600" s="15"/>
      <c r="S600" s="58" t="str">
        <f t="shared" si="38"/>
        <v>0</v>
      </c>
      <c r="T600" s="58" t="str">
        <f>IFERROR(INDEX(怪物属性参数!AA:AA,MATCH(芦花古楼怪物!E600,怪物属性参数!Q:Q,0)),"")</f>
        <v/>
      </c>
      <c r="U600" s="58" t="str">
        <f>IFERROR(INDEX(怪物属性参数!AB:AB,MATCH(芦花古楼怪物!E600,怪物属性参数!Q:Q,0)),"999")</f>
        <v>999</v>
      </c>
      <c r="V600" s="58" t="str">
        <f>IFERROR(INDEX(怪物属性参数!AC:AC,MATCH(芦花古楼怪物!E600,怪物属性参数!Q:Q,0)),"")</f>
        <v/>
      </c>
      <c r="W600" s="58" t="str">
        <f t="shared" si="40"/>
        <v>变身后鬼将军</v>
      </c>
    </row>
    <row r="601" spans="1:23" ht="16.5" x14ac:dyDescent="0.2">
      <c r="A601" s="58">
        <f t="shared" si="39"/>
        <v>20598</v>
      </c>
      <c r="B601" s="58">
        <v>4</v>
      </c>
      <c r="C601" s="58">
        <f t="shared" si="37"/>
        <v>10</v>
      </c>
      <c r="D601" s="58" t="s">
        <v>37</v>
      </c>
      <c r="E601" s="58" t="str">
        <f>HLOOKUP(D601,芦花古楼!$G:$L,MATCH(B601&amp;C601,芦花古楼!$A:$A,0),FALSE)</f>
        <v/>
      </c>
      <c r="F601" s="58">
        <f>INDEX(芦花古楼!D:D,MATCH(芦花古楼怪物!B601&amp;芦花古楼怪物!C601,芦花古楼!A:A,0))</f>
        <v>30</v>
      </c>
      <c r="G601" s="58">
        <f>INDEX(怪物基础属性模板!B:B,MATCH(芦花古楼怪物!$F601,怪物基础属性模板!$A:$A,0))*IFERROR(INDEX(怪物属性参数!R:R,MATCH(芦花古楼怪物!E601,怪物属性参数!Q:Q,0)),1)</f>
        <v>482</v>
      </c>
      <c r="H601" s="58">
        <f>INDEX(怪物基础属性模板!C:C,MATCH(芦花古楼怪物!$F601,怪物基础属性模板!$A:$A,0))*IFERROR(INDEX(怪物属性参数!R:R,MATCH(芦花古楼怪物!E601,怪物属性参数!R:R,0)),1)</f>
        <v>210</v>
      </c>
      <c r="I601" s="58">
        <f>INDEX(怪物基础属性模板!D:D,MATCH(芦花古楼怪物!$F601,怪物基础属性模板!$A:$A,0))*IFERROR(INDEX(怪物属性参数!R:R,MATCH(芦花古楼怪物!E601,怪物属性参数!S:S,0)),1)</f>
        <v>2710</v>
      </c>
      <c r="J601" s="58">
        <v>0</v>
      </c>
      <c r="K601" s="58">
        <v>0</v>
      </c>
      <c r="L601" s="58">
        <v>0</v>
      </c>
      <c r="M601" s="58">
        <v>0</v>
      </c>
      <c r="N601" s="58">
        <v>300</v>
      </c>
      <c r="O601" s="58">
        <v>0</v>
      </c>
      <c r="P601" s="58">
        <v>0</v>
      </c>
      <c r="Q601" s="58" t="str">
        <f>IFERROR(INDEX(怪物属性参数!AD:AD,MATCH(芦花古楼怪物!E601,怪物属性参数!Q:Q,0)),"1303015")</f>
        <v>1303015</v>
      </c>
      <c r="R601" s="15"/>
      <c r="S601" s="58" t="str">
        <f t="shared" si="38"/>
        <v>0</v>
      </c>
      <c r="T601" s="58" t="str">
        <f>IFERROR(INDEX(怪物属性参数!AA:AA,MATCH(芦花古楼怪物!E601,怪物属性参数!Q:Q,0)),"")</f>
        <v/>
      </c>
      <c r="U601" s="58" t="str">
        <f>IFERROR(INDEX(怪物属性参数!AB:AB,MATCH(芦花古楼怪物!E601,怪物属性参数!Q:Q,0)),"999")</f>
        <v>999</v>
      </c>
      <c r="V601" s="58" t="str">
        <f>IFERROR(INDEX(怪物属性参数!AC:AC,MATCH(芦花古楼怪物!E601,怪物属性参数!Q:Q,0)),"")</f>
        <v/>
      </c>
      <c r="W601" s="58" t="str">
        <f t="shared" si="40"/>
        <v>于禁</v>
      </c>
    </row>
    <row r="602" spans="1:23" ht="16.5" x14ac:dyDescent="0.2">
      <c r="A602" s="58">
        <f t="shared" si="39"/>
        <v>20599</v>
      </c>
      <c r="B602" s="58">
        <v>4</v>
      </c>
      <c r="C602" s="58">
        <f t="shared" si="37"/>
        <v>10</v>
      </c>
      <c r="D602" s="58" t="s">
        <v>41</v>
      </c>
      <c r="E602" s="58" t="str">
        <f>HLOOKUP(D602,芦花古楼!$G:$L,MATCH(B602&amp;C602,芦花古楼!$A:$A,0),FALSE)</f>
        <v>石瀑将军</v>
      </c>
      <c r="F602" s="58">
        <f>INDEX(芦花古楼!D:D,MATCH(芦花古楼怪物!B602&amp;芦花古楼怪物!C602,芦花古楼!A:A,0))</f>
        <v>30</v>
      </c>
      <c r="G602" s="58">
        <f>INDEX(怪物基础属性模板!B:B,MATCH(芦花古楼怪物!$F602,怪物基础属性模板!$A:$A,0))*IFERROR(INDEX(怪物属性参数!R:R,MATCH(芦花古楼怪物!E602,怪物属性参数!Q:Q,0)),1)</f>
        <v>482</v>
      </c>
      <c r="H602" s="58">
        <f>INDEX(怪物基础属性模板!C:C,MATCH(芦花古楼怪物!$F602,怪物基础属性模板!$A:$A,0))*IFERROR(INDEX(怪物属性参数!R:R,MATCH(芦花古楼怪物!E602,怪物属性参数!R:R,0)),1)</f>
        <v>210</v>
      </c>
      <c r="I602" s="58">
        <f>INDEX(怪物基础属性模板!D:D,MATCH(芦花古楼怪物!$F602,怪物基础属性模板!$A:$A,0))*IFERROR(INDEX(怪物属性参数!R:R,MATCH(芦花古楼怪物!E602,怪物属性参数!S:S,0)),1)</f>
        <v>2710</v>
      </c>
      <c r="J602" s="58">
        <v>0</v>
      </c>
      <c r="K602" s="58">
        <v>0</v>
      </c>
      <c r="L602" s="58">
        <v>0</v>
      </c>
      <c r="M602" s="58">
        <v>0</v>
      </c>
      <c r="N602" s="58">
        <v>300</v>
      </c>
      <c r="O602" s="58">
        <v>0</v>
      </c>
      <c r="P602" s="58">
        <v>0</v>
      </c>
      <c r="Q602" s="58" t="str">
        <f>IFERROR(INDEX(怪物属性参数!AD:AD,MATCH(芦花古楼怪物!E602,怪物属性参数!Q:Q,0)),"1303015")</f>
        <v>1801009#1802009</v>
      </c>
      <c r="R602" s="15"/>
      <c r="S602" s="58" t="str">
        <f t="shared" si="38"/>
        <v>0</v>
      </c>
      <c r="T602" s="58">
        <f>IFERROR(INDEX(怪物属性参数!AA:AA,MATCH(芦花古楼怪物!E602,怪物属性参数!Q:Q,0)),"")</f>
        <v>1</v>
      </c>
      <c r="U602" s="58">
        <f>IFERROR(INDEX(怪物属性参数!AB:AB,MATCH(芦花古楼怪物!E602,怪物属性参数!Q:Q,0)),"999")</f>
        <v>999</v>
      </c>
      <c r="V602" s="58">
        <f>IFERROR(INDEX(怪物属性参数!AC:AC,MATCH(芦花古楼怪物!E602,怪物属性参数!Q:Q,0)),"")</f>
        <v>1</v>
      </c>
      <c r="W602" s="58" t="str">
        <f t="shared" si="40"/>
        <v>石瀑将军</v>
      </c>
    </row>
    <row r="603" spans="1:23" ht="16.5" x14ac:dyDescent="0.2">
      <c r="A603" s="58">
        <f t="shared" si="39"/>
        <v>20600</v>
      </c>
      <c r="B603" s="58">
        <v>4</v>
      </c>
      <c r="C603" s="58">
        <f t="shared" si="37"/>
        <v>10</v>
      </c>
      <c r="D603" s="58" t="s">
        <v>38</v>
      </c>
      <c r="E603" s="58" t="str">
        <f>HLOOKUP(D603,芦花古楼!$G:$L,MATCH(B603&amp;C603,芦花古楼!$A:$A,0),FALSE)</f>
        <v/>
      </c>
      <c r="F603" s="58">
        <f>INDEX(芦花古楼!D:D,MATCH(芦花古楼怪物!B603&amp;芦花古楼怪物!C603,芦花古楼!A:A,0))</f>
        <v>30</v>
      </c>
      <c r="G603" s="58">
        <f>INDEX(怪物基础属性模板!B:B,MATCH(芦花古楼怪物!$F603,怪物基础属性模板!$A:$A,0))*IFERROR(INDEX(怪物属性参数!R:R,MATCH(芦花古楼怪物!E603,怪物属性参数!Q:Q,0)),1)</f>
        <v>482</v>
      </c>
      <c r="H603" s="58">
        <f>INDEX(怪物基础属性模板!C:C,MATCH(芦花古楼怪物!$F603,怪物基础属性模板!$A:$A,0))*IFERROR(INDEX(怪物属性参数!R:R,MATCH(芦花古楼怪物!E603,怪物属性参数!R:R,0)),1)</f>
        <v>210</v>
      </c>
      <c r="I603" s="58">
        <f>INDEX(怪物基础属性模板!D:D,MATCH(芦花古楼怪物!$F603,怪物基础属性模板!$A:$A,0))*IFERROR(INDEX(怪物属性参数!R:R,MATCH(芦花古楼怪物!E603,怪物属性参数!S:S,0)),1)</f>
        <v>2710</v>
      </c>
      <c r="J603" s="58">
        <v>0</v>
      </c>
      <c r="K603" s="58">
        <v>0</v>
      </c>
      <c r="L603" s="58">
        <v>0</v>
      </c>
      <c r="M603" s="58">
        <v>0</v>
      </c>
      <c r="N603" s="58">
        <v>300</v>
      </c>
      <c r="O603" s="58">
        <v>0</v>
      </c>
      <c r="P603" s="58">
        <v>0</v>
      </c>
      <c r="Q603" s="58" t="str">
        <f>IFERROR(INDEX(怪物属性参数!AD:AD,MATCH(芦花古楼怪物!E603,怪物属性参数!Q:Q,0)),"1303015")</f>
        <v>1303015</v>
      </c>
      <c r="R603" s="15"/>
      <c r="S603" s="58" t="str">
        <f t="shared" si="38"/>
        <v>0</v>
      </c>
      <c r="T603" s="58" t="str">
        <f>IFERROR(INDEX(怪物属性参数!AA:AA,MATCH(芦花古楼怪物!E603,怪物属性参数!Q:Q,0)),"")</f>
        <v/>
      </c>
      <c r="U603" s="58" t="str">
        <f>IFERROR(INDEX(怪物属性参数!AB:AB,MATCH(芦花古楼怪物!E603,怪物属性参数!Q:Q,0)),"999")</f>
        <v>999</v>
      </c>
      <c r="V603" s="58" t="str">
        <f>IFERROR(INDEX(怪物属性参数!AC:AC,MATCH(芦花古楼怪物!E603,怪物属性参数!Q:Q,0)),"")</f>
        <v/>
      </c>
      <c r="W603" s="58" t="str">
        <f t="shared" si="40"/>
        <v>于禁</v>
      </c>
    </row>
    <row r="604" spans="1:23" ht="16.5" x14ac:dyDescent="0.2">
      <c r="A604" s="58">
        <f t="shared" si="39"/>
        <v>20601</v>
      </c>
      <c r="B604" s="58">
        <v>4</v>
      </c>
      <c r="C604" s="58">
        <f t="shared" si="37"/>
        <v>11</v>
      </c>
      <c r="D604" s="58" t="s">
        <v>39</v>
      </c>
      <c r="E604" s="58" t="str">
        <f>HLOOKUP(D604,芦花古楼!$G:$L,MATCH(B604&amp;C604,芦花古楼!$A:$A,0),FALSE)</f>
        <v>双刃鬼兵</v>
      </c>
      <c r="F604" s="58">
        <f>INDEX(芦花古楼!D:D,MATCH(芦花古楼怪物!B604&amp;芦花古楼怪物!C604,芦花古楼!A:A,0))</f>
        <v>31</v>
      </c>
      <c r="G604" s="58">
        <f>INDEX(怪物基础属性模板!B:B,MATCH(芦花古楼怪物!$F604,怪物基础属性模板!$A:$A,0))*IFERROR(INDEX(怪物属性参数!R:R,MATCH(芦花古楼怪物!E604,怪物属性参数!Q:Q,0)),1)</f>
        <v>502</v>
      </c>
      <c r="H604" s="58">
        <f>INDEX(怪物基础属性模板!C:C,MATCH(芦花古楼怪物!$F604,怪物基础属性模板!$A:$A,0))*IFERROR(INDEX(怪物属性参数!R:R,MATCH(芦花古楼怪物!E604,怪物属性参数!R:R,0)),1)</f>
        <v>220</v>
      </c>
      <c r="I604" s="58">
        <f>INDEX(怪物基础属性模板!D:D,MATCH(芦花古楼怪物!$F604,怪物基础属性模板!$A:$A,0))*IFERROR(INDEX(怪物属性参数!R:R,MATCH(芦花古楼怪物!E604,怪物属性参数!S:S,0)),1)</f>
        <v>2810</v>
      </c>
      <c r="J604" s="58">
        <v>0</v>
      </c>
      <c r="K604" s="58">
        <v>0</v>
      </c>
      <c r="L604" s="58">
        <v>0</v>
      </c>
      <c r="M604" s="58">
        <v>0</v>
      </c>
      <c r="N604" s="58">
        <v>300</v>
      </c>
      <c r="O604" s="58">
        <v>0</v>
      </c>
      <c r="P604" s="58">
        <v>0</v>
      </c>
      <c r="Q604" s="58">
        <f>IFERROR(INDEX(怪物属性参数!AD:AD,MATCH(芦花古楼怪物!E604,怪物属性参数!Q:Q,0)),"1303015")</f>
        <v>1801002</v>
      </c>
      <c r="R604" s="15"/>
      <c r="S604" s="58" t="str">
        <f t="shared" si="38"/>
        <v>0</v>
      </c>
      <c r="T604" s="58">
        <f>IFERROR(INDEX(怪物属性参数!AA:AA,MATCH(芦花古楼怪物!E604,怪物属性参数!Q:Q,0)),"")</f>
        <v>1</v>
      </c>
      <c r="U604" s="58">
        <f>IFERROR(INDEX(怪物属性参数!AB:AB,MATCH(芦花古楼怪物!E604,怪物属性参数!Q:Q,0)),"999")</f>
        <v>999</v>
      </c>
      <c r="V604" s="58">
        <f>IFERROR(INDEX(怪物属性参数!AC:AC,MATCH(芦花古楼怪物!E604,怪物属性参数!Q:Q,0)),"")</f>
        <v>2</v>
      </c>
      <c r="W604" s="58" t="str">
        <f t="shared" si="40"/>
        <v>双刃鬼兵</v>
      </c>
    </row>
    <row r="605" spans="1:23" ht="16.5" x14ac:dyDescent="0.2">
      <c r="A605" s="58">
        <f t="shared" si="39"/>
        <v>20602</v>
      </c>
      <c r="B605" s="58">
        <v>4</v>
      </c>
      <c r="C605" s="58">
        <f t="shared" si="37"/>
        <v>11</v>
      </c>
      <c r="D605" s="58" t="s">
        <v>36</v>
      </c>
      <c r="E605" s="58" t="str">
        <f>HLOOKUP(D605,芦花古楼!$G:$L,MATCH(B605&amp;C605,芦花古楼!$A:$A,0),FALSE)</f>
        <v/>
      </c>
      <c r="F605" s="58">
        <f>INDEX(芦花古楼!D:D,MATCH(芦花古楼怪物!B605&amp;芦花古楼怪物!C605,芦花古楼!A:A,0))</f>
        <v>31</v>
      </c>
      <c r="G605" s="58">
        <f>INDEX(怪物基础属性模板!B:B,MATCH(芦花古楼怪物!$F605,怪物基础属性模板!$A:$A,0))*IFERROR(INDEX(怪物属性参数!R:R,MATCH(芦花古楼怪物!E605,怪物属性参数!Q:Q,0)),1)</f>
        <v>502</v>
      </c>
      <c r="H605" s="58">
        <f>INDEX(怪物基础属性模板!C:C,MATCH(芦花古楼怪物!$F605,怪物基础属性模板!$A:$A,0))*IFERROR(INDEX(怪物属性参数!R:R,MATCH(芦花古楼怪物!E605,怪物属性参数!R:R,0)),1)</f>
        <v>220</v>
      </c>
      <c r="I605" s="58">
        <f>INDEX(怪物基础属性模板!D:D,MATCH(芦花古楼怪物!$F605,怪物基础属性模板!$A:$A,0))*IFERROR(INDEX(怪物属性参数!R:R,MATCH(芦花古楼怪物!E605,怪物属性参数!S:S,0)),1)</f>
        <v>2810</v>
      </c>
      <c r="J605" s="58">
        <v>0</v>
      </c>
      <c r="K605" s="58">
        <v>0</v>
      </c>
      <c r="L605" s="58">
        <v>0</v>
      </c>
      <c r="M605" s="58">
        <v>0</v>
      </c>
      <c r="N605" s="58">
        <v>300</v>
      </c>
      <c r="O605" s="58">
        <v>0</v>
      </c>
      <c r="P605" s="58">
        <v>0</v>
      </c>
      <c r="Q605" s="58" t="str">
        <f>IFERROR(INDEX(怪物属性参数!AD:AD,MATCH(芦花古楼怪物!E605,怪物属性参数!Q:Q,0)),"1303015")</f>
        <v>1303015</v>
      </c>
      <c r="R605" s="15"/>
      <c r="S605" s="58" t="str">
        <f t="shared" si="38"/>
        <v>0</v>
      </c>
      <c r="T605" s="58" t="str">
        <f>IFERROR(INDEX(怪物属性参数!AA:AA,MATCH(芦花古楼怪物!E605,怪物属性参数!Q:Q,0)),"")</f>
        <v/>
      </c>
      <c r="U605" s="58" t="str">
        <f>IFERROR(INDEX(怪物属性参数!AB:AB,MATCH(芦花古楼怪物!E605,怪物属性参数!Q:Q,0)),"999")</f>
        <v>999</v>
      </c>
      <c r="V605" s="58" t="str">
        <f>IFERROR(INDEX(怪物属性参数!AC:AC,MATCH(芦花古楼怪物!E605,怪物属性参数!Q:Q,0)),"")</f>
        <v/>
      </c>
      <c r="W605" s="58" t="str">
        <f t="shared" si="40"/>
        <v>于禁</v>
      </c>
    </row>
    <row r="606" spans="1:23" ht="16.5" x14ac:dyDescent="0.2">
      <c r="A606" s="58">
        <f t="shared" si="39"/>
        <v>20603</v>
      </c>
      <c r="B606" s="58">
        <v>4</v>
      </c>
      <c r="C606" s="58">
        <f t="shared" si="37"/>
        <v>11</v>
      </c>
      <c r="D606" s="58" t="s">
        <v>40</v>
      </c>
      <c r="E606" s="58" t="str">
        <f>HLOOKUP(D606,芦花古楼!$G:$L,MATCH(B606&amp;C606,芦花古楼!$A:$A,0),FALSE)</f>
        <v>砍刀鬼兵</v>
      </c>
      <c r="F606" s="58">
        <f>INDEX(芦花古楼!D:D,MATCH(芦花古楼怪物!B606&amp;芦花古楼怪物!C606,芦花古楼!A:A,0))</f>
        <v>31</v>
      </c>
      <c r="G606" s="58">
        <f>INDEX(怪物基础属性模板!B:B,MATCH(芦花古楼怪物!$F606,怪物基础属性模板!$A:$A,0))*IFERROR(INDEX(怪物属性参数!R:R,MATCH(芦花古楼怪物!E606,怪物属性参数!Q:Q,0)),1)</f>
        <v>502</v>
      </c>
      <c r="H606" s="58">
        <f>INDEX(怪物基础属性模板!C:C,MATCH(芦花古楼怪物!$F606,怪物基础属性模板!$A:$A,0))*IFERROR(INDEX(怪物属性参数!R:R,MATCH(芦花古楼怪物!E606,怪物属性参数!R:R,0)),1)</f>
        <v>220</v>
      </c>
      <c r="I606" s="58">
        <f>INDEX(怪物基础属性模板!D:D,MATCH(芦花古楼怪物!$F606,怪物基础属性模板!$A:$A,0))*IFERROR(INDEX(怪物属性参数!R:R,MATCH(芦花古楼怪物!E606,怪物属性参数!S:S,0)),1)</f>
        <v>2810</v>
      </c>
      <c r="J606" s="58">
        <v>0</v>
      </c>
      <c r="K606" s="58">
        <v>0</v>
      </c>
      <c r="L606" s="58">
        <v>0</v>
      </c>
      <c r="M606" s="58">
        <v>0</v>
      </c>
      <c r="N606" s="58">
        <v>300</v>
      </c>
      <c r="O606" s="58">
        <v>0</v>
      </c>
      <c r="P606" s="58">
        <v>0</v>
      </c>
      <c r="Q606" s="58">
        <f>IFERROR(INDEX(怪物属性参数!AD:AD,MATCH(芦花古楼怪物!E606,怪物属性参数!Q:Q,0)),"1303015")</f>
        <v>1801001</v>
      </c>
      <c r="R606" s="15"/>
      <c r="S606" s="58" t="str">
        <f t="shared" si="38"/>
        <v>0</v>
      </c>
      <c r="T606" s="58">
        <f>IFERROR(INDEX(怪物属性参数!AA:AA,MATCH(芦花古楼怪物!E606,怪物属性参数!Q:Q,0)),"")</f>
        <v>1</v>
      </c>
      <c r="U606" s="58">
        <f>IFERROR(INDEX(怪物属性参数!AB:AB,MATCH(芦花古楼怪物!E606,怪物属性参数!Q:Q,0)),"999")</f>
        <v>999</v>
      </c>
      <c r="V606" s="58">
        <f>IFERROR(INDEX(怪物属性参数!AC:AC,MATCH(芦花古楼怪物!E606,怪物属性参数!Q:Q,0)),"")</f>
        <v>1</v>
      </c>
      <c r="W606" s="58" t="str">
        <f t="shared" si="40"/>
        <v>砍刀鬼兵</v>
      </c>
    </row>
    <row r="607" spans="1:23" ht="16.5" x14ac:dyDescent="0.2">
      <c r="A607" s="58">
        <f t="shared" si="39"/>
        <v>20604</v>
      </c>
      <c r="B607" s="58">
        <v>4</v>
      </c>
      <c r="C607" s="58">
        <f t="shared" si="37"/>
        <v>11</v>
      </c>
      <c r="D607" s="58" t="s">
        <v>37</v>
      </c>
      <c r="E607" s="58" t="str">
        <f>HLOOKUP(D607,芦花古楼!$G:$L,MATCH(B607&amp;C607,芦花古楼!$A:$A,0),FALSE)</f>
        <v/>
      </c>
      <c r="F607" s="58">
        <f>INDEX(芦花古楼!D:D,MATCH(芦花古楼怪物!B607&amp;芦花古楼怪物!C607,芦花古楼!A:A,0))</f>
        <v>31</v>
      </c>
      <c r="G607" s="58">
        <f>INDEX(怪物基础属性模板!B:B,MATCH(芦花古楼怪物!$F607,怪物基础属性模板!$A:$A,0))*IFERROR(INDEX(怪物属性参数!R:R,MATCH(芦花古楼怪物!E607,怪物属性参数!Q:Q,0)),1)</f>
        <v>502</v>
      </c>
      <c r="H607" s="58">
        <f>INDEX(怪物基础属性模板!C:C,MATCH(芦花古楼怪物!$F607,怪物基础属性模板!$A:$A,0))*IFERROR(INDEX(怪物属性参数!R:R,MATCH(芦花古楼怪物!E607,怪物属性参数!R:R,0)),1)</f>
        <v>220</v>
      </c>
      <c r="I607" s="58">
        <f>INDEX(怪物基础属性模板!D:D,MATCH(芦花古楼怪物!$F607,怪物基础属性模板!$A:$A,0))*IFERROR(INDEX(怪物属性参数!R:R,MATCH(芦花古楼怪物!E607,怪物属性参数!S:S,0)),1)</f>
        <v>2810</v>
      </c>
      <c r="J607" s="58">
        <v>0</v>
      </c>
      <c r="K607" s="58">
        <v>0</v>
      </c>
      <c r="L607" s="58">
        <v>0</v>
      </c>
      <c r="M607" s="58">
        <v>0</v>
      </c>
      <c r="N607" s="58">
        <v>300</v>
      </c>
      <c r="O607" s="58">
        <v>0</v>
      </c>
      <c r="P607" s="58">
        <v>0</v>
      </c>
      <c r="Q607" s="58" t="str">
        <f>IFERROR(INDEX(怪物属性参数!AD:AD,MATCH(芦花古楼怪物!E607,怪物属性参数!Q:Q,0)),"1303015")</f>
        <v>1303015</v>
      </c>
      <c r="R607" s="15"/>
      <c r="S607" s="58" t="str">
        <f t="shared" si="38"/>
        <v>0</v>
      </c>
      <c r="T607" s="58" t="str">
        <f>IFERROR(INDEX(怪物属性参数!AA:AA,MATCH(芦花古楼怪物!E607,怪物属性参数!Q:Q,0)),"")</f>
        <v/>
      </c>
      <c r="U607" s="58" t="str">
        <f>IFERROR(INDEX(怪物属性参数!AB:AB,MATCH(芦花古楼怪物!E607,怪物属性参数!Q:Q,0)),"999")</f>
        <v>999</v>
      </c>
      <c r="V607" s="58" t="str">
        <f>IFERROR(INDEX(怪物属性参数!AC:AC,MATCH(芦花古楼怪物!E607,怪物属性参数!Q:Q,0)),"")</f>
        <v/>
      </c>
      <c r="W607" s="58" t="str">
        <f t="shared" si="40"/>
        <v>于禁</v>
      </c>
    </row>
    <row r="608" spans="1:23" ht="16.5" x14ac:dyDescent="0.2">
      <c r="A608" s="58">
        <f t="shared" si="39"/>
        <v>20605</v>
      </c>
      <c r="B608" s="58">
        <v>4</v>
      </c>
      <c r="C608" s="58">
        <f t="shared" si="37"/>
        <v>11</v>
      </c>
      <c r="D608" s="58" t="s">
        <v>41</v>
      </c>
      <c r="E608" s="58" t="str">
        <f>HLOOKUP(D608,芦花古楼!$G:$L,MATCH(B608&amp;C608,芦花古楼!$A:$A,0),FALSE)</f>
        <v>双刃鬼兵</v>
      </c>
      <c r="F608" s="58">
        <f>INDEX(芦花古楼!D:D,MATCH(芦花古楼怪物!B608&amp;芦花古楼怪物!C608,芦花古楼!A:A,0))</f>
        <v>31</v>
      </c>
      <c r="G608" s="58">
        <f>INDEX(怪物基础属性模板!B:B,MATCH(芦花古楼怪物!$F608,怪物基础属性模板!$A:$A,0))*IFERROR(INDEX(怪物属性参数!R:R,MATCH(芦花古楼怪物!E608,怪物属性参数!Q:Q,0)),1)</f>
        <v>502</v>
      </c>
      <c r="H608" s="58">
        <f>INDEX(怪物基础属性模板!C:C,MATCH(芦花古楼怪物!$F608,怪物基础属性模板!$A:$A,0))*IFERROR(INDEX(怪物属性参数!R:R,MATCH(芦花古楼怪物!E608,怪物属性参数!R:R,0)),1)</f>
        <v>220</v>
      </c>
      <c r="I608" s="58">
        <f>INDEX(怪物基础属性模板!D:D,MATCH(芦花古楼怪物!$F608,怪物基础属性模板!$A:$A,0))*IFERROR(INDEX(怪物属性参数!R:R,MATCH(芦花古楼怪物!E608,怪物属性参数!S:S,0)),1)</f>
        <v>2810</v>
      </c>
      <c r="J608" s="58">
        <v>0</v>
      </c>
      <c r="K608" s="58">
        <v>0</v>
      </c>
      <c r="L608" s="58">
        <v>0</v>
      </c>
      <c r="M608" s="58">
        <v>0</v>
      </c>
      <c r="N608" s="58">
        <v>300</v>
      </c>
      <c r="O608" s="58">
        <v>0</v>
      </c>
      <c r="P608" s="58">
        <v>0</v>
      </c>
      <c r="Q608" s="58">
        <f>IFERROR(INDEX(怪物属性参数!AD:AD,MATCH(芦花古楼怪物!E608,怪物属性参数!Q:Q,0)),"1303015")</f>
        <v>1801002</v>
      </c>
      <c r="R608" s="15"/>
      <c r="S608" s="58" t="str">
        <f t="shared" si="38"/>
        <v>0</v>
      </c>
      <c r="T608" s="58">
        <f>IFERROR(INDEX(怪物属性参数!AA:AA,MATCH(芦花古楼怪物!E608,怪物属性参数!Q:Q,0)),"")</f>
        <v>1</v>
      </c>
      <c r="U608" s="58">
        <f>IFERROR(INDEX(怪物属性参数!AB:AB,MATCH(芦花古楼怪物!E608,怪物属性参数!Q:Q,0)),"999")</f>
        <v>999</v>
      </c>
      <c r="V608" s="58">
        <f>IFERROR(INDEX(怪物属性参数!AC:AC,MATCH(芦花古楼怪物!E608,怪物属性参数!Q:Q,0)),"")</f>
        <v>2</v>
      </c>
      <c r="W608" s="58" t="str">
        <f t="shared" si="40"/>
        <v>双刃鬼兵</v>
      </c>
    </row>
    <row r="609" spans="1:23" ht="16.5" x14ac:dyDescent="0.2">
      <c r="A609" s="58">
        <f t="shared" si="39"/>
        <v>20606</v>
      </c>
      <c r="B609" s="58">
        <v>4</v>
      </c>
      <c r="C609" s="58">
        <f t="shared" si="37"/>
        <v>11</v>
      </c>
      <c r="D609" s="58" t="s">
        <v>38</v>
      </c>
      <c r="E609" s="58" t="str">
        <f>HLOOKUP(D609,芦花古楼!$G:$L,MATCH(B609&amp;C609,芦花古楼!$A:$A,0),FALSE)</f>
        <v/>
      </c>
      <c r="F609" s="58">
        <f>INDEX(芦花古楼!D:D,MATCH(芦花古楼怪物!B609&amp;芦花古楼怪物!C609,芦花古楼!A:A,0))</f>
        <v>31</v>
      </c>
      <c r="G609" s="58">
        <f>INDEX(怪物基础属性模板!B:B,MATCH(芦花古楼怪物!$F609,怪物基础属性模板!$A:$A,0))*IFERROR(INDEX(怪物属性参数!R:R,MATCH(芦花古楼怪物!E609,怪物属性参数!Q:Q,0)),1)</f>
        <v>502</v>
      </c>
      <c r="H609" s="58">
        <f>INDEX(怪物基础属性模板!C:C,MATCH(芦花古楼怪物!$F609,怪物基础属性模板!$A:$A,0))*IFERROR(INDEX(怪物属性参数!R:R,MATCH(芦花古楼怪物!E609,怪物属性参数!R:R,0)),1)</f>
        <v>220</v>
      </c>
      <c r="I609" s="58">
        <f>INDEX(怪物基础属性模板!D:D,MATCH(芦花古楼怪物!$F609,怪物基础属性模板!$A:$A,0))*IFERROR(INDEX(怪物属性参数!R:R,MATCH(芦花古楼怪物!E609,怪物属性参数!S:S,0)),1)</f>
        <v>2810</v>
      </c>
      <c r="J609" s="58">
        <v>0</v>
      </c>
      <c r="K609" s="58">
        <v>0</v>
      </c>
      <c r="L609" s="58">
        <v>0</v>
      </c>
      <c r="M609" s="58">
        <v>0</v>
      </c>
      <c r="N609" s="58">
        <v>300</v>
      </c>
      <c r="O609" s="58">
        <v>0</v>
      </c>
      <c r="P609" s="58">
        <v>0</v>
      </c>
      <c r="Q609" s="58" t="str">
        <f>IFERROR(INDEX(怪物属性参数!AD:AD,MATCH(芦花古楼怪物!E609,怪物属性参数!Q:Q,0)),"1303015")</f>
        <v>1303015</v>
      </c>
      <c r="R609" s="15"/>
      <c r="S609" s="58" t="str">
        <f t="shared" si="38"/>
        <v>0</v>
      </c>
      <c r="T609" s="58" t="str">
        <f>IFERROR(INDEX(怪物属性参数!AA:AA,MATCH(芦花古楼怪物!E609,怪物属性参数!Q:Q,0)),"")</f>
        <v/>
      </c>
      <c r="U609" s="58" t="str">
        <f>IFERROR(INDEX(怪物属性参数!AB:AB,MATCH(芦花古楼怪物!E609,怪物属性参数!Q:Q,0)),"999")</f>
        <v>999</v>
      </c>
      <c r="V609" s="58" t="str">
        <f>IFERROR(INDEX(怪物属性参数!AC:AC,MATCH(芦花古楼怪物!E609,怪物属性参数!Q:Q,0)),"")</f>
        <v/>
      </c>
      <c r="W609" s="58" t="str">
        <f t="shared" si="40"/>
        <v>于禁</v>
      </c>
    </row>
    <row r="610" spans="1:23" ht="16.5" x14ac:dyDescent="0.2">
      <c r="A610" s="58">
        <f t="shared" si="39"/>
        <v>20607</v>
      </c>
      <c r="B610" s="58">
        <v>4</v>
      </c>
      <c r="C610" s="58">
        <f t="shared" si="37"/>
        <v>12</v>
      </c>
      <c r="D610" s="58" t="s">
        <v>39</v>
      </c>
      <c r="E610" s="58" t="str">
        <f>HLOOKUP(D610,芦花古楼!$G:$L,MATCH(B610&amp;C610,芦花古楼!$A:$A,0),FALSE)</f>
        <v>双刃鬼兵</v>
      </c>
      <c r="F610" s="58">
        <f>INDEX(芦花古楼!D:D,MATCH(芦花古楼怪物!B610&amp;芦花古楼怪物!C610,芦花古楼!A:A,0))</f>
        <v>33</v>
      </c>
      <c r="G610" s="58">
        <f>INDEX(怪物基础属性模板!B:B,MATCH(芦花古楼怪物!$F610,怪物基础属性模板!$A:$A,0))*IFERROR(INDEX(怪物属性参数!R:R,MATCH(芦花古楼怪物!E610,怪物属性参数!Q:Q,0)),1)</f>
        <v>542</v>
      </c>
      <c r="H610" s="58">
        <f>INDEX(怪物基础属性模板!C:C,MATCH(芦花古楼怪物!$F610,怪物基础属性模板!$A:$A,0))*IFERROR(INDEX(怪物属性参数!R:R,MATCH(芦花古楼怪物!E610,怪物属性参数!R:R,0)),1)</f>
        <v>240</v>
      </c>
      <c r="I610" s="58">
        <f>INDEX(怪物基础属性模板!D:D,MATCH(芦花古楼怪物!$F610,怪物基础属性模板!$A:$A,0))*IFERROR(INDEX(怪物属性参数!R:R,MATCH(芦花古楼怪物!E610,怪物属性参数!S:S,0)),1)</f>
        <v>3010</v>
      </c>
      <c r="J610" s="58">
        <v>0</v>
      </c>
      <c r="K610" s="58">
        <v>0</v>
      </c>
      <c r="L610" s="58">
        <v>0</v>
      </c>
      <c r="M610" s="58">
        <v>0</v>
      </c>
      <c r="N610" s="58">
        <v>300</v>
      </c>
      <c r="O610" s="58">
        <v>0</v>
      </c>
      <c r="P610" s="58">
        <v>0</v>
      </c>
      <c r="Q610" s="58">
        <f>IFERROR(INDEX(怪物属性参数!AD:AD,MATCH(芦花古楼怪物!E610,怪物属性参数!Q:Q,0)),"1303015")</f>
        <v>1801002</v>
      </c>
      <c r="R610" s="15"/>
      <c r="S610" s="58" t="str">
        <f t="shared" si="38"/>
        <v>0</v>
      </c>
      <c r="T610" s="58">
        <f>IFERROR(INDEX(怪物属性参数!AA:AA,MATCH(芦花古楼怪物!E610,怪物属性参数!Q:Q,0)),"")</f>
        <v>1</v>
      </c>
      <c r="U610" s="58">
        <f>IFERROR(INDEX(怪物属性参数!AB:AB,MATCH(芦花古楼怪物!E610,怪物属性参数!Q:Q,0)),"999")</f>
        <v>999</v>
      </c>
      <c r="V610" s="58">
        <f>IFERROR(INDEX(怪物属性参数!AC:AC,MATCH(芦花古楼怪物!E610,怪物属性参数!Q:Q,0)),"")</f>
        <v>2</v>
      </c>
      <c r="W610" s="58" t="str">
        <f t="shared" si="40"/>
        <v>双刃鬼兵</v>
      </c>
    </row>
    <row r="611" spans="1:23" ht="16.5" x14ac:dyDescent="0.2">
      <c r="A611" s="58">
        <f t="shared" si="39"/>
        <v>20608</v>
      </c>
      <c r="B611" s="58">
        <v>4</v>
      </c>
      <c r="C611" s="58">
        <f t="shared" si="37"/>
        <v>12</v>
      </c>
      <c r="D611" s="58" t="s">
        <v>36</v>
      </c>
      <c r="E611" s="58" t="str">
        <f>HLOOKUP(D611,芦花古楼!$G:$L,MATCH(B611&amp;C611,芦花古楼!$A:$A,0),FALSE)</f>
        <v/>
      </c>
      <c r="F611" s="58">
        <f>INDEX(芦花古楼!D:D,MATCH(芦花古楼怪物!B611&amp;芦花古楼怪物!C611,芦花古楼!A:A,0))</f>
        <v>33</v>
      </c>
      <c r="G611" s="58">
        <f>INDEX(怪物基础属性模板!B:B,MATCH(芦花古楼怪物!$F611,怪物基础属性模板!$A:$A,0))*IFERROR(INDEX(怪物属性参数!R:R,MATCH(芦花古楼怪物!E611,怪物属性参数!Q:Q,0)),1)</f>
        <v>542</v>
      </c>
      <c r="H611" s="58">
        <f>INDEX(怪物基础属性模板!C:C,MATCH(芦花古楼怪物!$F611,怪物基础属性模板!$A:$A,0))*IFERROR(INDEX(怪物属性参数!R:R,MATCH(芦花古楼怪物!E611,怪物属性参数!R:R,0)),1)</f>
        <v>240</v>
      </c>
      <c r="I611" s="58">
        <f>INDEX(怪物基础属性模板!D:D,MATCH(芦花古楼怪物!$F611,怪物基础属性模板!$A:$A,0))*IFERROR(INDEX(怪物属性参数!R:R,MATCH(芦花古楼怪物!E611,怪物属性参数!S:S,0)),1)</f>
        <v>3010</v>
      </c>
      <c r="J611" s="58">
        <v>0</v>
      </c>
      <c r="K611" s="58">
        <v>0</v>
      </c>
      <c r="L611" s="58">
        <v>0</v>
      </c>
      <c r="M611" s="58">
        <v>0</v>
      </c>
      <c r="N611" s="58">
        <v>300</v>
      </c>
      <c r="O611" s="58">
        <v>0</v>
      </c>
      <c r="P611" s="58">
        <v>0</v>
      </c>
      <c r="Q611" s="58" t="str">
        <f>IFERROR(INDEX(怪物属性参数!AD:AD,MATCH(芦花古楼怪物!E611,怪物属性参数!Q:Q,0)),"1303015")</f>
        <v>1303015</v>
      </c>
      <c r="R611" s="15"/>
      <c r="S611" s="58" t="str">
        <f t="shared" si="38"/>
        <v>0</v>
      </c>
      <c r="T611" s="58" t="str">
        <f>IFERROR(INDEX(怪物属性参数!AA:AA,MATCH(芦花古楼怪物!E611,怪物属性参数!Q:Q,0)),"")</f>
        <v/>
      </c>
      <c r="U611" s="58" t="str">
        <f>IFERROR(INDEX(怪物属性参数!AB:AB,MATCH(芦花古楼怪物!E611,怪物属性参数!Q:Q,0)),"999")</f>
        <v>999</v>
      </c>
      <c r="V611" s="58" t="str">
        <f>IFERROR(INDEX(怪物属性参数!AC:AC,MATCH(芦花古楼怪物!E611,怪物属性参数!Q:Q,0)),"")</f>
        <v/>
      </c>
      <c r="W611" s="58" t="str">
        <f t="shared" si="40"/>
        <v>于禁</v>
      </c>
    </row>
    <row r="612" spans="1:23" ht="16.5" x14ac:dyDescent="0.2">
      <c r="A612" s="58">
        <f t="shared" si="39"/>
        <v>20609</v>
      </c>
      <c r="B612" s="58">
        <v>4</v>
      </c>
      <c r="C612" s="58">
        <f t="shared" si="37"/>
        <v>12</v>
      </c>
      <c r="D612" s="58" t="s">
        <v>40</v>
      </c>
      <c r="E612" s="58" t="str">
        <f>HLOOKUP(D612,芦花古楼!$G:$L,MATCH(B612&amp;C612,芦花古楼!$A:$A,0),FALSE)</f>
        <v>砍刀鬼兵</v>
      </c>
      <c r="F612" s="58">
        <f>INDEX(芦花古楼!D:D,MATCH(芦花古楼怪物!B612&amp;芦花古楼怪物!C612,芦花古楼!A:A,0))</f>
        <v>33</v>
      </c>
      <c r="G612" s="58">
        <f>INDEX(怪物基础属性模板!B:B,MATCH(芦花古楼怪物!$F612,怪物基础属性模板!$A:$A,0))*IFERROR(INDEX(怪物属性参数!R:R,MATCH(芦花古楼怪物!E612,怪物属性参数!Q:Q,0)),1)</f>
        <v>542</v>
      </c>
      <c r="H612" s="58">
        <f>INDEX(怪物基础属性模板!C:C,MATCH(芦花古楼怪物!$F612,怪物基础属性模板!$A:$A,0))*IFERROR(INDEX(怪物属性参数!R:R,MATCH(芦花古楼怪物!E612,怪物属性参数!R:R,0)),1)</f>
        <v>240</v>
      </c>
      <c r="I612" s="58">
        <f>INDEX(怪物基础属性模板!D:D,MATCH(芦花古楼怪物!$F612,怪物基础属性模板!$A:$A,0))*IFERROR(INDEX(怪物属性参数!R:R,MATCH(芦花古楼怪物!E612,怪物属性参数!S:S,0)),1)</f>
        <v>3010</v>
      </c>
      <c r="J612" s="58">
        <v>0</v>
      </c>
      <c r="K612" s="58">
        <v>0</v>
      </c>
      <c r="L612" s="58">
        <v>0</v>
      </c>
      <c r="M612" s="58">
        <v>0</v>
      </c>
      <c r="N612" s="58">
        <v>300</v>
      </c>
      <c r="O612" s="58">
        <v>0</v>
      </c>
      <c r="P612" s="58">
        <v>0</v>
      </c>
      <c r="Q612" s="58">
        <f>IFERROR(INDEX(怪物属性参数!AD:AD,MATCH(芦花古楼怪物!E612,怪物属性参数!Q:Q,0)),"1303015")</f>
        <v>1801001</v>
      </c>
      <c r="R612" s="15"/>
      <c r="S612" s="58" t="str">
        <f t="shared" si="38"/>
        <v>0</v>
      </c>
      <c r="T612" s="58">
        <f>IFERROR(INDEX(怪物属性参数!AA:AA,MATCH(芦花古楼怪物!E612,怪物属性参数!Q:Q,0)),"")</f>
        <v>1</v>
      </c>
      <c r="U612" s="58">
        <f>IFERROR(INDEX(怪物属性参数!AB:AB,MATCH(芦花古楼怪物!E612,怪物属性参数!Q:Q,0)),"999")</f>
        <v>999</v>
      </c>
      <c r="V612" s="58">
        <f>IFERROR(INDEX(怪物属性参数!AC:AC,MATCH(芦花古楼怪物!E612,怪物属性参数!Q:Q,0)),"")</f>
        <v>1</v>
      </c>
      <c r="W612" s="58" t="str">
        <f t="shared" si="40"/>
        <v>砍刀鬼兵</v>
      </c>
    </row>
    <row r="613" spans="1:23" ht="16.5" x14ac:dyDescent="0.2">
      <c r="A613" s="58">
        <f t="shared" si="39"/>
        <v>20610</v>
      </c>
      <c r="B613" s="58">
        <v>4</v>
      </c>
      <c r="C613" s="58">
        <f t="shared" si="37"/>
        <v>12</v>
      </c>
      <c r="D613" s="58" t="s">
        <v>37</v>
      </c>
      <c r="E613" s="58" t="str">
        <f>HLOOKUP(D613,芦花古楼!$G:$L,MATCH(B613&amp;C613,芦花古楼!$A:$A,0),FALSE)</f>
        <v/>
      </c>
      <c r="F613" s="58">
        <f>INDEX(芦花古楼!D:D,MATCH(芦花古楼怪物!B613&amp;芦花古楼怪物!C613,芦花古楼!A:A,0))</f>
        <v>33</v>
      </c>
      <c r="G613" s="58">
        <f>INDEX(怪物基础属性模板!B:B,MATCH(芦花古楼怪物!$F613,怪物基础属性模板!$A:$A,0))*IFERROR(INDEX(怪物属性参数!R:R,MATCH(芦花古楼怪物!E613,怪物属性参数!Q:Q,0)),1)</f>
        <v>542</v>
      </c>
      <c r="H613" s="58">
        <f>INDEX(怪物基础属性模板!C:C,MATCH(芦花古楼怪物!$F613,怪物基础属性模板!$A:$A,0))*IFERROR(INDEX(怪物属性参数!R:R,MATCH(芦花古楼怪物!E613,怪物属性参数!R:R,0)),1)</f>
        <v>240</v>
      </c>
      <c r="I613" s="58">
        <f>INDEX(怪物基础属性模板!D:D,MATCH(芦花古楼怪物!$F613,怪物基础属性模板!$A:$A,0))*IFERROR(INDEX(怪物属性参数!R:R,MATCH(芦花古楼怪物!E613,怪物属性参数!S:S,0)),1)</f>
        <v>3010</v>
      </c>
      <c r="J613" s="58">
        <v>0</v>
      </c>
      <c r="K613" s="58">
        <v>0</v>
      </c>
      <c r="L613" s="58">
        <v>0</v>
      </c>
      <c r="M613" s="58">
        <v>0</v>
      </c>
      <c r="N613" s="58">
        <v>300</v>
      </c>
      <c r="O613" s="58">
        <v>0</v>
      </c>
      <c r="P613" s="58">
        <v>0</v>
      </c>
      <c r="Q613" s="58" t="str">
        <f>IFERROR(INDEX(怪物属性参数!AD:AD,MATCH(芦花古楼怪物!E613,怪物属性参数!Q:Q,0)),"1303015")</f>
        <v>1303015</v>
      </c>
      <c r="R613" s="15"/>
      <c r="S613" s="58" t="str">
        <f t="shared" si="38"/>
        <v>0</v>
      </c>
      <c r="T613" s="58" t="str">
        <f>IFERROR(INDEX(怪物属性参数!AA:AA,MATCH(芦花古楼怪物!E613,怪物属性参数!Q:Q,0)),"")</f>
        <v/>
      </c>
      <c r="U613" s="58" t="str">
        <f>IFERROR(INDEX(怪物属性参数!AB:AB,MATCH(芦花古楼怪物!E613,怪物属性参数!Q:Q,0)),"999")</f>
        <v>999</v>
      </c>
      <c r="V613" s="58" t="str">
        <f>IFERROR(INDEX(怪物属性参数!AC:AC,MATCH(芦花古楼怪物!E613,怪物属性参数!Q:Q,0)),"")</f>
        <v/>
      </c>
      <c r="W613" s="58" t="str">
        <f t="shared" si="40"/>
        <v>于禁</v>
      </c>
    </row>
    <row r="614" spans="1:23" ht="16.5" x14ac:dyDescent="0.2">
      <c r="A614" s="58">
        <f t="shared" si="39"/>
        <v>20611</v>
      </c>
      <c r="B614" s="58">
        <v>4</v>
      </c>
      <c r="C614" s="58">
        <f t="shared" si="37"/>
        <v>12</v>
      </c>
      <c r="D614" s="58" t="s">
        <v>41</v>
      </c>
      <c r="E614" s="58" t="str">
        <f>HLOOKUP(D614,芦花古楼!$G:$L,MATCH(B614&amp;C614,芦花古楼!$A:$A,0),FALSE)</f>
        <v>双刃鬼兵</v>
      </c>
      <c r="F614" s="58">
        <f>INDEX(芦花古楼!D:D,MATCH(芦花古楼怪物!B614&amp;芦花古楼怪物!C614,芦花古楼!A:A,0))</f>
        <v>33</v>
      </c>
      <c r="G614" s="58">
        <f>INDEX(怪物基础属性模板!B:B,MATCH(芦花古楼怪物!$F614,怪物基础属性模板!$A:$A,0))*IFERROR(INDEX(怪物属性参数!R:R,MATCH(芦花古楼怪物!E614,怪物属性参数!Q:Q,0)),1)</f>
        <v>542</v>
      </c>
      <c r="H614" s="58">
        <f>INDEX(怪物基础属性模板!C:C,MATCH(芦花古楼怪物!$F614,怪物基础属性模板!$A:$A,0))*IFERROR(INDEX(怪物属性参数!R:R,MATCH(芦花古楼怪物!E614,怪物属性参数!R:R,0)),1)</f>
        <v>240</v>
      </c>
      <c r="I614" s="58">
        <f>INDEX(怪物基础属性模板!D:D,MATCH(芦花古楼怪物!$F614,怪物基础属性模板!$A:$A,0))*IFERROR(INDEX(怪物属性参数!R:R,MATCH(芦花古楼怪物!E614,怪物属性参数!S:S,0)),1)</f>
        <v>3010</v>
      </c>
      <c r="J614" s="58">
        <v>0</v>
      </c>
      <c r="K614" s="58">
        <v>0</v>
      </c>
      <c r="L614" s="58">
        <v>0</v>
      </c>
      <c r="M614" s="58">
        <v>0</v>
      </c>
      <c r="N614" s="58">
        <v>300</v>
      </c>
      <c r="O614" s="58">
        <v>0</v>
      </c>
      <c r="P614" s="58">
        <v>0</v>
      </c>
      <c r="Q614" s="58">
        <f>IFERROR(INDEX(怪物属性参数!AD:AD,MATCH(芦花古楼怪物!E614,怪物属性参数!Q:Q,0)),"1303015")</f>
        <v>1801002</v>
      </c>
      <c r="R614" s="15"/>
      <c r="S614" s="58" t="str">
        <f t="shared" si="38"/>
        <v>0</v>
      </c>
      <c r="T614" s="58">
        <f>IFERROR(INDEX(怪物属性参数!AA:AA,MATCH(芦花古楼怪物!E614,怪物属性参数!Q:Q,0)),"")</f>
        <v>1</v>
      </c>
      <c r="U614" s="58">
        <f>IFERROR(INDEX(怪物属性参数!AB:AB,MATCH(芦花古楼怪物!E614,怪物属性参数!Q:Q,0)),"999")</f>
        <v>999</v>
      </c>
      <c r="V614" s="58">
        <f>IFERROR(INDEX(怪物属性参数!AC:AC,MATCH(芦花古楼怪物!E614,怪物属性参数!Q:Q,0)),"")</f>
        <v>2</v>
      </c>
      <c r="W614" s="58" t="str">
        <f t="shared" si="40"/>
        <v>双刃鬼兵</v>
      </c>
    </row>
    <row r="615" spans="1:23" ht="16.5" x14ac:dyDescent="0.2">
      <c r="A615" s="58">
        <f t="shared" si="39"/>
        <v>20612</v>
      </c>
      <c r="B615" s="58">
        <v>4</v>
      </c>
      <c r="C615" s="58">
        <f t="shared" ref="C615:C678" si="41">C609+1</f>
        <v>12</v>
      </c>
      <c r="D615" s="58" t="s">
        <v>38</v>
      </c>
      <c r="E615" s="58" t="str">
        <f>HLOOKUP(D615,芦花古楼!$G:$L,MATCH(B615&amp;C615,芦花古楼!$A:$A,0),FALSE)</f>
        <v/>
      </c>
      <c r="F615" s="58">
        <f>INDEX(芦花古楼!D:D,MATCH(芦花古楼怪物!B615&amp;芦花古楼怪物!C615,芦花古楼!A:A,0))</f>
        <v>33</v>
      </c>
      <c r="G615" s="58">
        <f>INDEX(怪物基础属性模板!B:B,MATCH(芦花古楼怪物!$F615,怪物基础属性模板!$A:$A,0))*IFERROR(INDEX(怪物属性参数!R:R,MATCH(芦花古楼怪物!E615,怪物属性参数!Q:Q,0)),1)</f>
        <v>542</v>
      </c>
      <c r="H615" s="58">
        <f>INDEX(怪物基础属性模板!C:C,MATCH(芦花古楼怪物!$F615,怪物基础属性模板!$A:$A,0))*IFERROR(INDEX(怪物属性参数!R:R,MATCH(芦花古楼怪物!E615,怪物属性参数!R:R,0)),1)</f>
        <v>240</v>
      </c>
      <c r="I615" s="58">
        <f>INDEX(怪物基础属性模板!D:D,MATCH(芦花古楼怪物!$F615,怪物基础属性模板!$A:$A,0))*IFERROR(INDEX(怪物属性参数!R:R,MATCH(芦花古楼怪物!E615,怪物属性参数!S:S,0)),1)</f>
        <v>3010</v>
      </c>
      <c r="J615" s="58">
        <v>0</v>
      </c>
      <c r="K615" s="58">
        <v>0</v>
      </c>
      <c r="L615" s="58">
        <v>0</v>
      </c>
      <c r="M615" s="58">
        <v>0</v>
      </c>
      <c r="N615" s="58">
        <v>300</v>
      </c>
      <c r="O615" s="58">
        <v>0</v>
      </c>
      <c r="P615" s="58">
        <v>0</v>
      </c>
      <c r="Q615" s="58" t="str">
        <f>IFERROR(INDEX(怪物属性参数!AD:AD,MATCH(芦花古楼怪物!E615,怪物属性参数!Q:Q,0)),"1303015")</f>
        <v>1303015</v>
      </c>
      <c r="R615" s="15"/>
      <c r="S615" s="58" t="str">
        <f t="shared" si="38"/>
        <v>0</v>
      </c>
      <c r="T615" s="58" t="str">
        <f>IFERROR(INDEX(怪物属性参数!AA:AA,MATCH(芦花古楼怪物!E615,怪物属性参数!Q:Q,0)),"")</f>
        <v/>
      </c>
      <c r="U615" s="58" t="str">
        <f>IFERROR(INDEX(怪物属性参数!AB:AB,MATCH(芦花古楼怪物!E615,怪物属性参数!Q:Q,0)),"999")</f>
        <v>999</v>
      </c>
      <c r="V615" s="58" t="str">
        <f>IFERROR(INDEX(怪物属性参数!AC:AC,MATCH(芦花古楼怪物!E615,怪物属性参数!Q:Q,0)),"")</f>
        <v/>
      </c>
      <c r="W615" s="58" t="str">
        <f t="shared" si="40"/>
        <v>于禁</v>
      </c>
    </row>
    <row r="616" spans="1:23" ht="16.5" x14ac:dyDescent="0.2">
      <c r="A616" s="58">
        <f t="shared" si="39"/>
        <v>20613</v>
      </c>
      <c r="B616" s="58">
        <v>4</v>
      </c>
      <c r="C616" s="58">
        <f t="shared" si="41"/>
        <v>13</v>
      </c>
      <c r="D616" s="58" t="s">
        <v>39</v>
      </c>
      <c r="E616" s="58" t="str">
        <f>HLOOKUP(D616,芦花古楼!$G:$L,MATCH(B616&amp;C616,芦花古楼!$A:$A,0),FALSE)</f>
        <v>小蜘蛛</v>
      </c>
      <c r="F616" s="58">
        <f>INDEX(芦花古楼!D:D,MATCH(芦花古楼怪物!B616&amp;芦花古楼怪物!C616,芦花古楼!A:A,0))</f>
        <v>35</v>
      </c>
      <c r="G616" s="58">
        <f>INDEX(怪物基础属性模板!B:B,MATCH(芦花古楼怪物!$F616,怪物基础属性模板!$A:$A,0))*IFERROR(INDEX(怪物属性参数!R:R,MATCH(芦花古楼怪物!E616,怪物属性参数!Q:Q,0)),1)</f>
        <v>582</v>
      </c>
      <c r="H616" s="58">
        <f>INDEX(怪物基础属性模板!C:C,MATCH(芦花古楼怪物!$F616,怪物基础属性模板!$A:$A,0))*IFERROR(INDEX(怪物属性参数!R:R,MATCH(芦花古楼怪物!E616,怪物属性参数!R:R,0)),1)</f>
        <v>260</v>
      </c>
      <c r="I616" s="58">
        <f>INDEX(怪物基础属性模板!D:D,MATCH(芦花古楼怪物!$F616,怪物基础属性模板!$A:$A,0))*IFERROR(INDEX(怪物属性参数!R:R,MATCH(芦花古楼怪物!E616,怪物属性参数!S:S,0)),1)</f>
        <v>3210</v>
      </c>
      <c r="J616" s="58">
        <v>0</v>
      </c>
      <c r="K616" s="58">
        <v>0</v>
      </c>
      <c r="L616" s="58">
        <v>0</v>
      </c>
      <c r="M616" s="58">
        <v>0</v>
      </c>
      <c r="N616" s="58">
        <v>300</v>
      </c>
      <c r="O616" s="58">
        <v>0</v>
      </c>
      <c r="P616" s="58">
        <v>0</v>
      </c>
      <c r="Q616" s="58">
        <f>IFERROR(INDEX(怪物属性参数!AD:AD,MATCH(芦花古楼怪物!E616,怪物属性参数!Q:Q,0)),"1303015")</f>
        <v>1801010</v>
      </c>
      <c r="R616" s="15"/>
      <c r="S616" s="58" t="str">
        <f t="shared" si="38"/>
        <v>0</v>
      </c>
      <c r="T616" s="58">
        <f>IFERROR(INDEX(怪物属性参数!AA:AA,MATCH(芦花古楼怪物!E616,怪物属性参数!Q:Q,0)),"")</f>
        <v>1</v>
      </c>
      <c r="U616" s="58">
        <f>IFERROR(INDEX(怪物属性参数!AB:AB,MATCH(芦花古楼怪物!E616,怪物属性参数!Q:Q,0)),"999")</f>
        <v>999</v>
      </c>
      <c r="V616" s="58">
        <f>IFERROR(INDEX(怪物属性参数!AC:AC,MATCH(芦花古楼怪物!E616,怪物属性参数!Q:Q,0)),"")</f>
        <v>2</v>
      </c>
      <c r="W616" s="58" t="str">
        <f t="shared" si="40"/>
        <v>小蜘蛛</v>
      </c>
    </row>
    <row r="617" spans="1:23" ht="16.5" x14ac:dyDescent="0.2">
      <c r="A617" s="58">
        <f t="shared" si="39"/>
        <v>20614</v>
      </c>
      <c r="B617" s="58">
        <v>4</v>
      </c>
      <c r="C617" s="58">
        <f t="shared" si="41"/>
        <v>13</v>
      </c>
      <c r="D617" s="58" t="s">
        <v>36</v>
      </c>
      <c r="E617" s="58" t="str">
        <f>HLOOKUP(D617,芦花古楼!$G:$L,MATCH(B617&amp;C617,芦花古楼!$A:$A,0),FALSE)</f>
        <v/>
      </c>
      <c r="F617" s="58">
        <f>INDEX(芦花古楼!D:D,MATCH(芦花古楼怪物!B617&amp;芦花古楼怪物!C617,芦花古楼!A:A,0))</f>
        <v>35</v>
      </c>
      <c r="G617" s="58">
        <f>INDEX(怪物基础属性模板!B:B,MATCH(芦花古楼怪物!$F617,怪物基础属性模板!$A:$A,0))*IFERROR(INDEX(怪物属性参数!R:R,MATCH(芦花古楼怪物!E617,怪物属性参数!Q:Q,0)),1)</f>
        <v>582</v>
      </c>
      <c r="H617" s="58">
        <f>INDEX(怪物基础属性模板!C:C,MATCH(芦花古楼怪物!$F617,怪物基础属性模板!$A:$A,0))*IFERROR(INDEX(怪物属性参数!R:R,MATCH(芦花古楼怪物!E617,怪物属性参数!R:R,0)),1)</f>
        <v>260</v>
      </c>
      <c r="I617" s="58">
        <f>INDEX(怪物基础属性模板!D:D,MATCH(芦花古楼怪物!$F617,怪物基础属性模板!$A:$A,0))*IFERROR(INDEX(怪物属性参数!R:R,MATCH(芦花古楼怪物!E617,怪物属性参数!S:S,0)),1)</f>
        <v>3210</v>
      </c>
      <c r="J617" s="58">
        <v>0</v>
      </c>
      <c r="K617" s="58">
        <v>0</v>
      </c>
      <c r="L617" s="58">
        <v>0</v>
      </c>
      <c r="M617" s="58">
        <v>0</v>
      </c>
      <c r="N617" s="58">
        <v>300</v>
      </c>
      <c r="O617" s="58">
        <v>0</v>
      </c>
      <c r="P617" s="58">
        <v>0</v>
      </c>
      <c r="Q617" s="58" t="str">
        <f>IFERROR(INDEX(怪物属性参数!AD:AD,MATCH(芦花古楼怪物!E617,怪物属性参数!Q:Q,0)),"1303015")</f>
        <v>1303015</v>
      </c>
      <c r="R617" s="15"/>
      <c r="S617" s="58" t="str">
        <f t="shared" si="38"/>
        <v>0</v>
      </c>
      <c r="T617" s="58" t="str">
        <f>IFERROR(INDEX(怪物属性参数!AA:AA,MATCH(芦花古楼怪物!E617,怪物属性参数!Q:Q,0)),"")</f>
        <v/>
      </c>
      <c r="U617" s="58" t="str">
        <f>IFERROR(INDEX(怪物属性参数!AB:AB,MATCH(芦花古楼怪物!E617,怪物属性参数!Q:Q,0)),"999")</f>
        <v>999</v>
      </c>
      <c r="V617" s="58" t="str">
        <f>IFERROR(INDEX(怪物属性参数!AC:AC,MATCH(芦花古楼怪物!E617,怪物属性参数!Q:Q,0)),"")</f>
        <v/>
      </c>
      <c r="W617" s="58" t="str">
        <f t="shared" si="40"/>
        <v>于禁</v>
      </c>
    </row>
    <row r="618" spans="1:23" ht="16.5" x14ac:dyDescent="0.2">
      <c r="A618" s="58">
        <f t="shared" si="39"/>
        <v>20615</v>
      </c>
      <c r="B618" s="58">
        <v>4</v>
      </c>
      <c r="C618" s="58">
        <f t="shared" si="41"/>
        <v>13</v>
      </c>
      <c r="D618" s="58" t="s">
        <v>40</v>
      </c>
      <c r="E618" s="58" t="str">
        <f>HLOOKUP(D618,芦花古楼!$G:$L,MATCH(B618&amp;C618,芦花古楼!$A:$A,0),FALSE)</f>
        <v>小蜘蛛</v>
      </c>
      <c r="F618" s="58">
        <f>INDEX(芦花古楼!D:D,MATCH(芦花古楼怪物!B618&amp;芦花古楼怪物!C618,芦花古楼!A:A,0))</f>
        <v>35</v>
      </c>
      <c r="G618" s="58">
        <f>INDEX(怪物基础属性模板!B:B,MATCH(芦花古楼怪物!$F618,怪物基础属性模板!$A:$A,0))*IFERROR(INDEX(怪物属性参数!R:R,MATCH(芦花古楼怪物!E618,怪物属性参数!Q:Q,0)),1)</f>
        <v>582</v>
      </c>
      <c r="H618" s="58">
        <f>INDEX(怪物基础属性模板!C:C,MATCH(芦花古楼怪物!$F618,怪物基础属性模板!$A:$A,0))*IFERROR(INDEX(怪物属性参数!R:R,MATCH(芦花古楼怪物!E618,怪物属性参数!R:R,0)),1)</f>
        <v>260</v>
      </c>
      <c r="I618" s="58">
        <f>INDEX(怪物基础属性模板!D:D,MATCH(芦花古楼怪物!$F618,怪物基础属性模板!$A:$A,0))*IFERROR(INDEX(怪物属性参数!R:R,MATCH(芦花古楼怪物!E618,怪物属性参数!S:S,0)),1)</f>
        <v>3210</v>
      </c>
      <c r="J618" s="58">
        <v>0</v>
      </c>
      <c r="K618" s="58">
        <v>0</v>
      </c>
      <c r="L618" s="58">
        <v>0</v>
      </c>
      <c r="M618" s="58">
        <v>0</v>
      </c>
      <c r="N618" s="58">
        <v>300</v>
      </c>
      <c r="O618" s="58">
        <v>0</v>
      </c>
      <c r="P618" s="58">
        <v>0</v>
      </c>
      <c r="Q618" s="58">
        <f>IFERROR(INDEX(怪物属性参数!AD:AD,MATCH(芦花古楼怪物!E618,怪物属性参数!Q:Q,0)),"1303015")</f>
        <v>1801010</v>
      </c>
      <c r="R618" s="15"/>
      <c r="S618" s="58" t="str">
        <f t="shared" si="38"/>
        <v>0</v>
      </c>
      <c r="T618" s="58">
        <f>IFERROR(INDEX(怪物属性参数!AA:AA,MATCH(芦花古楼怪物!E618,怪物属性参数!Q:Q,0)),"")</f>
        <v>1</v>
      </c>
      <c r="U618" s="58">
        <f>IFERROR(INDEX(怪物属性参数!AB:AB,MATCH(芦花古楼怪物!E618,怪物属性参数!Q:Q,0)),"999")</f>
        <v>999</v>
      </c>
      <c r="V618" s="58">
        <f>IFERROR(INDEX(怪物属性参数!AC:AC,MATCH(芦花古楼怪物!E618,怪物属性参数!Q:Q,0)),"")</f>
        <v>2</v>
      </c>
      <c r="W618" s="58" t="str">
        <f t="shared" si="40"/>
        <v>小蜘蛛</v>
      </c>
    </row>
    <row r="619" spans="1:23" ht="16.5" x14ac:dyDescent="0.2">
      <c r="A619" s="58">
        <f t="shared" si="39"/>
        <v>20616</v>
      </c>
      <c r="B619" s="58">
        <v>4</v>
      </c>
      <c r="C619" s="58">
        <f t="shared" si="41"/>
        <v>13</v>
      </c>
      <c r="D619" s="58" t="s">
        <v>37</v>
      </c>
      <c r="E619" s="58" t="str">
        <f>HLOOKUP(D619,芦花古楼!$G:$L,MATCH(B619&amp;C619,芦花古楼!$A:$A,0),FALSE)</f>
        <v/>
      </c>
      <c r="F619" s="58">
        <f>INDEX(芦花古楼!D:D,MATCH(芦花古楼怪物!B619&amp;芦花古楼怪物!C619,芦花古楼!A:A,0))</f>
        <v>35</v>
      </c>
      <c r="G619" s="58">
        <f>INDEX(怪物基础属性模板!B:B,MATCH(芦花古楼怪物!$F619,怪物基础属性模板!$A:$A,0))*IFERROR(INDEX(怪物属性参数!R:R,MATCH(芦花古楼怪物!E619,怪物属性参数!Q:Q,0)),1)</f>
        <v>582</v>
      </c>
      <c r="H619" s="58">
        <f>INDEX(怪物基础属性模板!C:C,MATCH(芦花古楼怪物!$F619,怪物基础属性模板!$A:$A,0))*IFERROR(INDEX(怪物属性参数!R:R,MATCH(芦花古楼怪物!E619,怪物属性参数!R:R,0)),1)</f>
        <v>260</v>
      </c>
      <c r="I619" s="58">
        <f>INDEX(怪物基础属性模板!D:D,MATCH(芦花古楼怪物!$F619,怪物基础属性模板!$A:$A,0))*IFERROR(INDEX(怪物属性参数!R:R,MATCH(芦花古楼怪物!E619,怪物属性参数!S:S,0)),1)</f>
        <v>3210</v>
      </c>
      <c r="J619" s="58">
        <v>0</v>
      </c>
      <c r="K619" s="58">
        <v>0</v>
      </c>
      <c r="L619" s="58">
        <v>0</v>
      </c>
      <c r="M619" s="58">
        <v>0</v>
      </c>
      <c r="N619" s="58">
        <v>300</v>
      </c>
      <c r="O619" s="58">
        <v>0</v>
      </c>
      <c r="P619" s="58">
        <v>0</v>
      </c>
      <c r="Q619" s="58" t="str">
        <f>IFERROR(INDEX(怪物属性参数!AD:AD,MATCH(芦花古楼怪物!E619,怪物属性参数!Q:Q,0)),"1303015")</f>
        <v>1303015</v>
      </c>
      <c r="R619" s="15"/>
      <c r="S619" s="58" t="str">
        <f t="shared" si="38"/>
        <v>0</v>
      </c>
      <c r="T619" s="58" t="str">
        <f>IFERROR(INDEX(怪物属性参数!AA:AA,MATCH(芦花古楼怪物!E619,怪物属性参数!Q:Q,0)),"")</f>
        <v/>
      </c>
      <c r="U619" s="58" t="str">
        <f>IFERROR(INDEX(怪物属性参数!AB:AB,MATCH(芦花古楼怪物!E619,怪物属性参数!Q:Q,0)),"999")</f>
        <v>999</v>
      </c>
      <c r="V619" s="58" t="str">
        <f>IFERROR(INDEX(怪物属性参数!AC:AC,MATCH(芦花古楼怪物!E619,怪物属性参数!Q:Q,0)),"")</f>
        <v/>
      </c>
      <c r="W619" s="58" t="str">
        <f t="shared" si="40"/>
        <v>于禁</v>
      </c>
    </row>
    <row r="620" spans="1:23" ht="16.5" x14ac:dyDescent="0.2">
      <c r="A620" s="58">
        <f t="shared" si="39"/>
        <v>20617</v>
      </c>
      <c r="B620" s="58">
        <v>4</v>
      </c>
      <c r="C620" s="58">
        <f t="shared" si="41"/>
        <v>13</v>
      </c>
      <c r="D620" s="58" t="s">
        <v>41</v>
      </c>
      <c r="E620" s="58" t="str">
        <f>HLOOKUP(D620,芦花古楼!$G:$L,MATCH(B620&amp;C620,芦花古楼!$A:$A,0),FALSE)</f>
        <v>小蜘蛛</v>
      </c>
      <c r="F620" s="58">
        <f>INDEX(芦花古楼!D:D,MATCH(芦花古楼怪物!B620&amp;芦花古楼怪物!C620,芦花古楼!A:A,0))</f>
        <v>35</v>
      </c>
      <c r="G620" s="58">
        <f>INDEX(怪物基础属性模板!B:B,MATCH(芦花古楼怪物!$F620,怪物基础属性模板!$A:$A,0))*IFERROR(INDEX(怪物属性参数!R:R,MATCH(芦花古楼怪物!E620,怪物属性参数!Q:Q,0)),1)</f>
        <v>582</v>
      </c>
      <c r="H620" s="58">
        <f>INDEX(怪物基础属性模板!C:C,MATCH(芦花古楼怪物!$F620,怪物基础属性模板!$A:$A,0))*IFERROR(INDEX(怪物属性参数!R:R,MATCH(芦花古楼怪物!E620,怪物属性参数!R:R,0)),1)</f>
        <v>260</v>
      </c>
      <c r="I620" s="58">
        <f>INDEX(怪物基础属性模板!D:D,MATCH(芦花古楼怪物!$F620,怪物基础属性模板!$A:$A,0))*IFERROR(INDEX(怪物属性参数!R:R,MATCH(芦花古楼怪物!E620,怪物属性参数!S:S,0)),1)</f>
        <v>3210</v>
      </c>
      <c r="J620" s="58">
        <v>0</v>
      </c>
      <c r="K620" s="58">
        <v>0</v>
      </c>
      <c r="L620" s="58">
        <v>0</v>
      </c>
      <c r="M620" s="58">
        <v>0</v>
      </c>
      <c r="N620" s="58">
        <v>300</v>
      </c>
      <c r="O620" s="58">
        <v>0</v>
      </c>
      <c r="P620" s="58">
        <v>0</v>
      </c>
      <c r="Q620" s="58">
        <f>IFERROR(INDEX(怪物属性参数!AD:AD,MATCH(芦花古楼怪物!E620,怪物属性参数!Q:Q,0)),"1303015")</f>
        <v>1801010</v>
      </c>
      <c r="R620" s="15"/>
      <c r="S620" s="58" t="str">
        <f t="shared" si="38"/>
        <v>0</v>
      </c>
      <c r="T620" s="58">
        <f>IFERROR(INDEX(怪物属性参数!AA:AA,MATCH(芦花古楼怪物!E620,怪物属性参数!Q:Q,0)),"")</f>
        <v>1</v>
      </c>
      <c r="U620" s="58">
        <f>IFERROR(INDEX(怪物属性参数!AB:AB,MATCH(芦花古楼怪物!E620,怪物属性参数!Q:Q,0)),"999")</f>
        <v>999</v>
      </c>
      <c r="V620" s="58">
        <f>IFERROR(INDEX(怪物属性参数!AC:AC,MATCH(芦花古楼怪物!E620,怪物属性参数!Q:Q,0)),"")</f>
        <v>2</v>
      </c>
      <c r="W620" s="58" t="str">
        <f t="shared" si="40"/>
        <v>小蜘蛛</v>
      </c>
    </row>
    <row r="621" spans="1:23" ht="16.5" x14ac:dyDescent="0.2">
      <c r="A621" s="58">
        <f t="shared" si="39"/>
        <v>20618</v>
      </c>
      <c r="B621" s="58">
        <v>4</v>
      </c>
      <c r="C621" s="58">
        <f t="shared" si="41"/>
        <v>13</v>
      </c>
      <c r="D621" s="58" t="s">
        <v>38</v>
      </c>
      <c r="E621" s="58" t="str">
        <f>HLOOKUP(D621,芦花古楼!$G:$L,MATCH(B621&amp;C621,芦花古楼!$A:$A,0),FALSE)</f>
        <v/>
      </c>
      <c r="F621" s="58">
        <f>INDEX(芦花古楼!D:D,MATCH(芦花古楼怪物!B621&amp;芦花古楼怪物!C621,芦花古楼!A:A,0))</f>
        <v>35</v>
      </c>
      <c r="G621" s="58">
        <f>INDEX(怪物基础属性模板!B:B,MATCH(芦花古楼怪物!$F621,怪物基础属性模板!$A:$A,0))*IFERROR(INDEX(怪物属性参数!R:R,MATCH(芦花古楼怪物!E621,怪物属性参数!Q:Q,0)),1)</f>
        <v>582</v>
      </c>
      <c r="H621" s="58">
        <f>INDEX(怪物基础属性模板!C:C,MATCH(芦花古楼怪物!$F621,怪物基础属性模板!$A:$A,0))*IFERROR(INDEX(怪物属性参数!R:R,MATCH(芦花古楼怪物!E621,怪物属性参数!R:R,0)),1)</f>
        <v>260</v>
      </c>
      <c r="I621" s="58">
        <f>INDEX(怪物基础属性模板!D:D,MATCH(芦花古楼怪物!$F621,怪物基础属性模板!$A:$A,0))*IFERROR(INDEX(怪物属性参数!R:R,MATCH(芦花古楼怪物!E621,怪物属性参数!S:S,0)),1)</f>
        <v>3210</v>
      </c>
      <c r="J621" s="58">
        <v>0</v>
      </c>
      <c r="K621" s="58">
        <v>0</v>
      </c>
      <c r="L621" s="58">
        <v>0</v>
      </c>
      <c r="M621" s="58">
        <v>0</v>
      </c>
      <c r="N621" s="58">
        <v>300</v>
      </c>
      <c r="O621" s="58">
        <v>0</v>
      </c>
      <c r="P621" s="58">
        <v>0</v>
      </c>
      <c r="Q621" s="58" t="str">
        <f>IFERROR(INDEX(怪物属性参数!AD:AD,MATCH(芦花古楼怪物!E621,怪物属性参数!Q:Q,0)),"1303015")</f>
        <v>1303015</v>
      </c>
      <c r="R621" s="15"/>
      <c r="S621" s="58" t="str">
        <f t="shared" si="38"/>
        <v>0</v>
      </c>
      <c r="T621" s="58" t="str">
        <f>IFERROR(INDEX(怪物属性参数!AA:AA,MATCH(芦花古楼怪物!E621,怪物属性参数!Q:Q,0)),"")</f>
        <v/>
      </c>
      <c r="U621" s="58" t="str">
        <f>IFERROR(INDEX(怪物属性参数!AB:AB,MATCH(芦花古楼怪物!E621,怪物属性参数!Q:Q,0)),"999")</f>
        <v>999</v>
      </c>
      <c r="V621" s="58" t="str">
        <f>IFERROR(INDEX(怪物属性参数!AC:AC,MATCH(芦花古楼怪物!E621,怪物属性参数!Q:Q,0)),"")</f>
        <v/>
      </c>
      <c r="W621" s="58" t="str">
        <f t="shared" si="40"/>
        <v>于禁</v>
      </c>
    </row>
    <row r="622" spans="1:23" ht="16.5" x14ac:dyDescent="0.2">
      <c r="A622" s="58">
        <f t="shared" si="39"/>
        <v>20619</v>
      </c>
      <c r="B622" s="58">
        <v>4</v>
      </c>
      <c r="C622" s="58">
        <f t="shared" si="41"/>
        <v>14</v>
      </c>
      <c r="D622" s="58" t="s">
        <v>39</v>
      </c>
      <c r="E622" s="58" t="str">
        <f>HLOOKUP(D622,芦花古楼!$G:$L,MATCH(B622&amp;C622,芦花古楼!$A:$A,0),FALSE)</f>
        <v>砍刀鬼兵</v>
      </c>
      <c r="F622" s="58">
        <f>INDEX(芦花古楼!D:D,MATCH(芦花古楼怪物!B622&amp;芦花古楼怪物!C622,芦花古楼!A:A,0))</f>
        <v>37</v>
      </c>
      <c r="G622" s="58">
        <f>INDEX(怪物基础属性模板!B:B,MATCH(芦花古楼怪物!$F622,怪物基础属性模板!$A:$A,0))*IFERROR(INDEX(怪物属性参数!R:R,MATCH(芦花古楼怪物!E622,怪物属性参数!Q:Q,0)),1)</f>
        <v>707</v>
      </c>
      <c r="H622" s="58">
        <f>INDEX(怪物基础属性模板!C:C,MATCH(芦花古楼怪物!$F622,怪物基础属性模板!$A:$A,0))*IFERROR(INDEX(怪物属性参数!R:R,MATCH(芦花古楼怪物!E622,怪物属性参数!R:R,0)),1)</f>
        <v>312</v>
      </c>
      <c r="I622" s="58">
        <f>INDEX(怪物基础属性模板!D:D,MATCH(芦花古楼怪物!$F622,怪物基础属性模板!$A:$A,0))*IFERROR(INDEX(怪物属性参数!R:R,MATCH(芦花古楼怪物!E622,怪物属性参数!S:S,0)),1)</f>
        <v>3935</v>
      </c>
      <c r="J622" s="58">
        <v>0</v>
      </c>
      <c r="K622" s="58">
        <v>0</v>
      </c>
      <c r="L622" s="58">
        <v>0</v>
      </c>
      <c r="M622" s="58">
        <v>0</v>
      </c>
      <c r="N622" s="58">
        <v>300</v>
      </c>
      <c r="O622" s="58">
        <v>0</v>
      </c>
      <c r="P622" s="58">
        <v>0</v>
      </c>
      <c r="Q622" s="58">
        <f>IFERROR(INDEX(怪物属性参数!AD:AD,MATCH(芦花古楼怪物!E622,怪物属性参数!Q:Q,0)),"1303015")</f>
        <v>1801001</v>
      </c>
      <c r="R622" s="15"/>
      <c r="S622" s="58" t="str">
        <f t="shared" si="38"/>
        <v>0</v>
      </c>
      <c r="T622" s="58">
        <f>IFERROR(INDEX(怪物属性参数!AA:AA,MATCH(芦花古楼怪物!E622,怪物属性参数!Q:Q,0)),"")</f>
        <v>1</v>
      </c>
      <c r="U622" s="58">
        <f>IFERROR(INDEX(怪物属性参数!AB:AB,MATCH(芦花古楼怪物!E622,怪物属性参数!Q:Q,0)),"999")</f>
        <v>999</v>
      </c>
      <c r="V622" s="58">
        <f>IFERROR(INDEX(怪物属性参数!AC:AC,MATCH(芦花古楼怪物!E622,怪物属性参数!Q:Q,0)),"")</f>
        <v>1</v>
      </c>
      <c r="W622" s="58" t="str">
        <f t="shared" si="40"/>
        <v>砍刀鬼兵</v>
      </c>
    </row>
    <row r="623" spans="1:23" ht="16.5" x14ac:dyDescent="0.2">
      <c r="A623" s="58">
        <f t="shared" si="39"/>
        <v>20620</v>
      </c>
      <c r="B623" s="58">
        <v>4</v>
      </c>
      <c r="C623" s="58">
        <f t="shared" si="41"/>
        <v>14</v>
      </c>
      <c r="D623" s="58" t="s">
        <v>36</v>
      </c>
      <c r="E623" s="58" t="str">
        <f>HLOOKUP(D623,芦花古楼!$G:$L,MATCH(B623&amp;C623,芦花古楼!$A:$A,0),FALSE)</f>
        <v/>
      </c>
      <c r="F623" s="58">
        <f>INDEX(芦花古楼!D:D,MATCH(芦花古楼怪物!B623&amp;芦花古楼怪物!C623,芦花古楼!A:A,0))</f>
        <v>37</v>
      </c>
      <c r="G623" s="58">
        <f>INDEX(怪物基础属性模板!B:B,MATCH(芦花古楼怪物!$F623,怪物基础属性模板!$A:$A,0))*IFERROR(INDEX(怪物属性参数!R:R,MATCH(芦花古楼怪物!E623,怪物属性参数!Q:Q,0)),1)</f>
        <v>707</v>
      </c>
      <c r="H623" s="58">
        <f>INDEX(怪物基础属性模板!C:C,MATCH(芦花古楼怪物!$F623,怪物基础属性模板!$A:$A,0))*IFERROR(INDEX(怪物属性参数!R:R,MATCH(芦花古楼怪物!E623,怪物属性参数!R:R,0)),1)</f>
        <v>312</v>
      </c>
      <c r="I623" s="58">
        <f>INDEX(怪物基础属性模板!D:D,MATCH(芦花古楼怪物!$F623,怪物基础属性模板!$A:$A,0))*IFERROR(INDEX(怪物属性参数!R:R,MATCH(芦花古楼怪物!E623,怪物属性参数!S:S,0)),1)</f>
        <v>3935</v>
      </c>
      <c r="J623" s="58">
        <v>0</v>
      </c>
      <c r="K623" s="58">
        <v>0</v>
      </c>
      <c r="L623" s="58">
        <v>0</v>
      </c>
      <c r="M623" s="58">
        <v>0</v>
      </c>
      <c r="N623" s="58">
        <v>300</v>
      </c>
      <c r="O623" s="58">
        <v>0</v>
      </c>
      <c r="P623" s="58">
        <v>0</v>
      </c>
      <c r="Q623" s="58" t="str">
        <f>IFERROR(INDEX(怪物属性参数!AD:AD,MATCH(芦花古楼怪物!E623,怪物属性参数!Q:Q,0)),"1303015")</f>
        <v>1303015</v>
      </c>
      <c r="R623" s="15"/>
      <c r="S623" s="58" t="str">
        <f t="shared" si="38"/>
        <v>0</v>
      </c>
      <c r="T623" s="58" t="str">
        <f>IFERROR(INDEX(怪物属性参数!AA:AA,MATCH(芦花古楼怪物!E623,怪物属性参数!Q:Q,0)),"")</f>
        <v/>
      </c>
      <c r="U623" s="58" t="str">
        <f>IFERROR(INDEX(怪物属性参数!AB:AB,MATCH(芦花古楼怪物!E623,怪物属性参数!Q:Q,0)),"999")</f>
        <v>999</v>
      </c>
      <c r="V623" s="58" t="str">
        <f>IFERROR(INDEX(怪物属性参数!AC:AC,MATCH(芦花古楼怪物!E623,怪物属性参数!Q:Q,0)),"")</f>
        <v/>
      </c>
      <c r="W623" s="58" t="str">
        <f t="shared" si="40"/>
        <v>于禁</v>
      </c>
    </row>
    <row r="624" spans="1:23" ht="16.5" x14ac:dyDescent="0.2">
      <c r="A624" s="58">
        <f t="shared" si="39"/>
        <v>20621</v>
      </c>
      <c r="B624" s="58">
        <v>4</v>
      </c>
      <c r="C624" s="58">
        <f t="shared" si="41"/>
        <v>14</v>
      </c>
      <c r="D624" s="58" t="s">
        <v>40</v>
      </c>
      <c r="E624" s="58" t="str">
        <f>HLOOKUP(D624,芦花古楼!$G:$L,MATCH(B624&amp;C624,芦花古楼!$A:$A,0),FALSE)</f>
        <v>砍刀鬼兵</v>
      </c>
      <c r="F624" s="58">
        <f>INDEX(芦花古楼!D:D,MATCH(芦花古楼怪物!B624&amp;芦花古楼怪物!C624,芦花古楼!A:A,0))</f>
        <v>37</v>
      </c>
      <c r="G624" s="58">
        <f>INDEX(怪物基础属性模板!B:B,MATCH(芦花古楼怪物!$F624,怪物基础属性模板!$A:$A,0))*IFERROR(INDEX(怪物属性参数!R:R,MATCH(芦花古楼怪物!E624,怪物属性参数!Q:Q,0)),1)</f>
        <v>707</v>
      </c>
      <c r="H624" s="58">
        <f>INDEX(怪物基础属性模板!C:C,MATCH(芦花古楼怪物!$F624,怪物基础属性模板!$A:$A,0))*IFERROR(INDEX(怪物属性参数!R:R,MATCH(芦花古楼怪物!E624,怪物属性参数!R:R,0)),1)</f>
        <v>312</v>
      </c>
      <c r="I624" s="58">
        <f>INDEX(怪物基础属性模板!D:D,MATCH(芦花古楼怪物!$F624,怪物基础属性模板!$A:$A,0))*IFERROR(INDEX(怪物属性参数!R:R,MATCH(芦花古楼怪物!E624,怪物属性参数!S:S,0)),1)</f>
        <v>3935</v>
      </c>
      <c r="J624" s="58">
        <v>0</v>
      </c>
      <c r="K624" s="58">
        <v>0</v>
      </c>
      <c r="L624" s="58">
        <v>0</v>
      </c>
      <c r="M624" s="58">
        <v>0</v>
      </c>
      <c r="N624" s="58">
        <v>300</v>
      </c>
      <c r="O624" s="58">
        <v>0</v>
      </c>
      <c r="P624" s="58">
        <v>0</v>
      </c>
      <c r="Q624" s="58">
        <f>IFERROR(INDEX(怪物属性参数!AD:AD,MATCH(芦花古楼怪物!E624,怪物属性参数!Q:Q,0)),"1303015")</f>
        <v>1801001</v>
      </c>
      <c r="R624" s="15"/>
      <c r="S624" s="58" t="str">
        <f t="shared" si="38"/>
        <v>0</v>
      </c>
      <c r="T624" s="58">
        <f>IFERROR(INDEX(怪物属性参数!AA:AA,MATCH(芦花古楼怪物!E624,怪物属性参数!Q:Q,0)),"")</f>
        <v>1</v>
      </c>
      <c r="U624" s="58">
        <f>IFERROR(INDEX(怪物属性参数!AB:AB,MATCH(芦花古楼怪物!E624,怪物属性参数!Q:Q,0)),"999")</f>
        <v>999</v>
      </c>
      <c r="V624" s="58">
        <f>IFERROR(INDEX(怪物属性参数!AC:AC,MATCH(芦花古楼怪物!E624,怪物属性参数!Q:Q,0)),"")</f>
        <v>1</v>
      </c>
      <c r="W624" s="58" t="str">
        <f t="shared" si="40"/>
        <v>砍刀鬼兵</v>
      </c>
    </row>
    <row r="625" spans="1:23" ht="16.5" x14ac:dyDescent="0.2">
      <c r="A625" s="58">
        <f t="shared" si="39"/>
        <v>20622</v>
      </c>
      <c r="B625" s="58">
        <v>4</v>
      </c>
      <c r="C625" s="58">
        <f t="shared" si="41"/>
        <v>14</v>
      </c>
      <c r="D625" s="58" t="s">
        <v>37</v>
      </c>
      <c r="E625" s="58" t="str">
        <f>HLOOKUP(D625,芦花古楼!$G:$L,MATCH(B625&amp;C625,芦花古楼!$A:$A,0),FALSE)</f>
        <v/>
      </c>
      <c r="F625" s="58">
        <f>INDEX(芦花古楼!D:D,MATCH(芦花古楼怪物!B625&amp;芦花古楼怪物!C625,芦花古楼!A:A,0))</f>
        <v>37</v>
      </c>
      <c r="G625" s="58">
        <f>INDEX(怪物基础属性模板!B:B,MATCH(芦花古楼怪物!$F625,怪物基础属性模板!$A:$A,0))*IFERROR(INDEX(怪物属性参数!R:R,MATCH(芦花古楼怪物!E625,怪物属性参数!Q:Q,0)),1)</f>
        <v>707</v>
      </c>
      <c r="H625" s="58">
        <f>INDEX(怪物基础属性模板!C:C,MATCH(芦花古楼怪物!$F625,怪物基础属性模板!$A:$A,0))*IFERROR(INDEX(怪物属性参数!R:R,MATCH(芦花古楼怪物!E625,怪物属性参数!R:R,0)),1)</f>
        <v>312</v>
      </c>
      <c r="I625" s="58">
        <f>INDEX(怪物基础属性模板!D:D,MATCH(芦花古楼怪物!$F625,怪物基础属性模板!$A:$A,0))*IFERROR(INDEX(怪物属性参数!R:R,MATCH(芦花古楼怪物!E625,怪物属性参数!S:S,0)),1)</f>
        <v>3935</v>
      </c>
      <c r="J625" s="58">
        <v>0</v>
      </c>
      <c r="K625" s="58">
        <v>0</v>
      </c>
      <c r="L625" s="58">
        <v>0</v>
      </c>
      <c r="M625" s="58">
        <v>0</v>
      </c>
      <c r="N625" s="58">
        <v>300</v>
      </c>
      <c r="O625" s="58">
        <v>0</v>
      </c>
      <c r="P625" s="58">
        <v>0</v>
      </c>
      <c r="Q625" s="58" t="str">
        <f>IFERROR(INDEX(怪物属性参数!AD:AD,MATCH(芦花古楼怪物!E625,怪物属性参数!Q:Q,0)),"1303015")</f>
        <v>1303015</v>
      </c>
      <c r="R625" s="15"/>
      <c r="S625" s="58" t="str">
        <f t="shared" si="38"/>
        <v>0</v>
      </c>
      <c r="T625" s="58" t="str">
        <f>IFERROR(INDEX(怪物属性参数!AA:AA,MATCH(芦花古楼怪物!E625,怪物属性参数!Q:Q,0)),"")</f>
        <v/>
      </c>
      <c r="U625" s="58" t="str">
        <f>IFERROR(INDEX(怪物属性参数!AB:AB,MATCH(芦花古楼怪物!E625,怪物属性参数!Q:Q,0)),"999")</f>
        <v>999</v>
      </c>
      <c r="V625" s="58" t="str">
        <f>IFERROR(INDEX(怪物属性参数!AC:AC,MATCH(芦花古楼怪物!E625,怪物属性参数!Q:Q,0)),"")</f>
        <v/>
      </c>
      <c r="W625" s="58" t="str">
        <f t="shared" si="40"/>
        <v>于禁</v>
      </c>
    </row>
    <row r="626" spans="1:23" ht="16.5" x14ac:dyDescent="0.2">
      <c r="A626" s="58">
        <f t="shared" si="39"/>
        <v>20623</v>
      </c>
      <c r="B626" s="58">
        <v>4</v>
      </c>
      <c r="C626" s="58">
        <f t="shared" si="41"/>
        <v>14</v>
      </c>
      <c r="D626" s="58" t="s">
        <v>41</v>
      </c>
      <c r="E626" s="58" t="str">
        <f>HLOOKUP(D626,芦花古楼!$G:$L,MATCH(B626&amp;C626,芦花古楼!$A:$A,0),FALSE)</f>
        <v>砍刀鬼兵</v>
      </c>
      <c r="F626" s="58">
        <f>INDEX(芦花古楼!D:D,MATCH(芦花古楼怪物!B626&amp;芦花古楼怪物!C626,芦花古楼!A:A,0))</f>
        <v>37</v>
      </c>
      <c r="G626" s="58">
        <f>INDEX(怪物基础属性模板!B:B,MATCH(芦花古楼怪物!$F626,怪物基础属性模板!$A:$A,0))*IFERROR(INDEX(怪物属性参数!R:R,MATCH(芦花古楼怪物!E626,怪物属性参数!Q:Q,0)),1)</f>
        <v>707</v>
      </c>
      <c r="H626" s="58">
        <f>INDEX(怪物基础属性模板!C:C,MATCH(芦花古楼怪物!$F626,怪物基础属性模板!$A:$A,0))*IFERROR(INDEX(怪物属性参数!R:R,MATCH(芦花古楼怪物!E626,怪物属性参数!R:R,0)),1)</f>
        <v>312</v>
      </c>
      <c r="I626" s="58">
        <f>INDEX(怪物基础属性模板!D:D,MATCH(芦花古楼怪物!$F626,怪物基础属性模板!$A:$A,0))*IFERROR(INDEX(怪物属性参数!R:R,MATCH(芦花古楼怪物!E626,怪物属性参数!S:S,0)),1)</f>
        <v>3935</v>
      </c>
      <c r="J626" s="58">
        <v>0</v>
      </c>
      <c r="K626" s="58">
        <v>0</v>
      </c>
      <c r="L626" s="58">
        <v>0</v>
      </c>
      <c r="M626" s="58">
        <v>0</v>
      </c>
      <c r="N626" s="58">
        <v>300</v>
      </c>
      <c r="O626" s="58">
        <v>0</v>
      </c>
      <c r="P626" s="58">
        <v>0</v>
      </c>
      <c r="Q626" s="58">
        <f>IFERROR(INDEX(怪物属性参数!AD:AD,MATCH(芦花古楼怪物!E626,怪物属性参数!Q:Q,0)),"1303015")</f>
        <v>1801001</v>
      </c>
      <c r="R626" s="15"/>
      <c r="S626" s="58" t="str">
        <f t="shared" si="38"/>
        <v>0</v>
      </c>
      <c r="T626" s="58">
        <f>IFERROR(INDEX(怪物属性参数!AA:AA,MATCH(芦花古楼怪物!E626,怪物属性参数!Q:Q,0)),"")</f>
        <v>1</v>
      </c>
      <c r="U626" s="58">
        <f>IFERROR(INDEX(怪物属性参数!AB:AB,MATCH(芦花古楼怪物!E626,怪物属性参数!Q:Q,0)),"999")</f>
        <v>999</v>
      </c>
      <c r="V626" s="58">
        <f>IFERROR(INDEX(怪物属性参数!AC:AC,MATCH(芦花古楼怪物!E626,怪物属性参数!Q:Q,0)),"")</f>
        <v>1</v>
      </c>
      <c r="W626" s="58" t="str">
        <f t="shared" si="40"/>
        <v>砍刀鬼兵</v>
      </c>
    </row>
    <row r="627" spans="1:23" ht="16.5" x14ac:dyDescent="0.2">
      <c r="A627" s="58">
        <f t="shared" si="39"/>
        <v>20624</v>
      </c>
      <c r="B627" s="58">
        <v>4</v>
      </c>
      <c r="C627" s="58">
        <f t="shared" si="41"/>
        <v>14</v>
      </c>
      <c r="D627" s="58" t="s">
        <v>38</v>
      </c>
      <c r="E627" s="58" t="str">
        <f>HLOOKUP(D627,芦花古楼!$G:$L,MATCH(B627&amp;C627,芦花古楼!$A:$A,0),FALSE)</f>
        <v/>
      </c>
      <c r="F627" s="58">
        <f>INDEX(芦花古楼!D:D,MATCH(芦花古楼怪物!B627&amp;芦花古楼怪物!C627,芦花古楼!A:A,0))</f>
        <v>37</v>
      </c>
      <c r="G627" s="58">
        <f>INDEX(怪物基础属性模板!B:B,MATCH(芦花古楼怪物!$F627,怪物基础属性模板!$A:$A,0))*IFERROR(INDEX(怪物属性参数!R:R,MATCH(芦花古楼怪物!E627,怪物属性参数!Q:Q,0)),1)</f>
        <v>707</v>
      </c>
      <c r="H627" s="58">
        <f>INDEX(怪物基础属性模板!C:C,MATCH(芦花古楼怪物!$F627,怪物基础属性模板!$A:$A,0))*IFERROR(INDEX(怪物属性参数!R:R,MATCH(芦花古楼怪物!E627,怪物属性参数!R:R,0)),1)</f>
        <v>312</v>
      </c>
      <c r="I627" s="58">
        <f>INDEX(怪物基础属性模板!D:D,MATCH(芦花古楼怪物!$F627,怪物基础属性模板!$A:$A,0))*IFERROR(INDEX(怪物属性参数!R:R,MATCH(芦花古楼怪物!E627,怪物属性参数!S:S,0)),1)</f>
        <v>3935</v>
      </c>
      <c r="J627" s="58">
        <v>0</v>
      </c>
      <c r="K627" s="58">
        <v>0</v>
      </c>
      <c r="L627" s="58">
        <v>0</v>
      </c>
      <c r="M627" s="58">
        <v>0</v>
      </c>
      <c r="N627" s="58">
        <v>300</v>
      </c>
      <c r="O627" s="58">
        <v>0</v>
      </c>
      <c r="P627" s="58">
        <v>0</v>
      </c>
      <c r="Q627" s="58" t="str">
        <f>IFERROR(INDEX(怪物属性参数!AD:AD,MATCH(芦花古楼怪物!E627,怪物属性参数!Q:Q,0)),"1303015")</f>
        <v>1303015</v>
      </c>
      <c r="R627" s="15"/>
      <c r="S627" s="58" t="str">
        <f t="shared" si="38"/>
        <v>0</v>
      </c>
      <c r="T627" s="58" t="str">
        <f>IFERROR(INDEX(怪物属性参数!AA:AA,MATCH(芦花古楼怪物!E627,怪物属性参数!Q:Q,0)),"")</f>
        <v/>
      </c>
      <c r="U627" s="58" t="str">
        <f>IFERROR(INDEX(怪物属性参数!AB:AB,MATCH(芦花古楼怪物!E627,怪物属性参数!Q:Q,0)),"999")</f>
        <v>999</v>
      </c>
      <c r="V627" s="58" t="str">
        <f>IFERROR(INDEX(怪物属性参数!AC:AC,MATCH(芦花古楼怪物!E627,怪物属性参数!Q:Q,0)),"")</f>
        <v/>
      </c>
      <c r="W627" s="58" t="str">
        <f t="shared" si="40"/>
        <v>于禁</v>
      </c>
    </row>
    <row r="628" spans="1:23" ht="16.5" x14ac:dyDescent="0.2">
      <c r="A628" s="58">
        <f t="shared" si="39"/>
        <v>20625</v>
      </c>
      <c r="B628" s="58">
        <v>4</v>
      </c>
      <c r="C628" s="58">
        <f t="shared" si="41"/>
        <v>15</v>
      </c>
      <c r="D628" s="58" t="s">
        <v>39</v>
      </c>
      <c r="E628" s="58" t="str">
        <f>HLOOKUP(D628,芦花古楼!$G:$L,MATCH(B628&amp;C628,芦花古楼!$A:$A,0),FALSE)</f>
        <v>伏尸将军</v>
      </c>
      <c r="F628" s="58">
        <f>INDEX(芦花古楼!D:D,MATCH(芦花古楼怪物!B628&amp;芦花古楼怪物!C628,芦花古楼!A:A,0))</f>
        <v>45</v>
      </c>
      <c r="G628" s="58">
        <f>INDEX(怪物基础属性模板!B:B,MATCH(芦花古楼怪物!$F628,怪物基础属性模板!$A:$A,0))*IFERROR(INDEX(怪物属性参数!R:R,MATCH(芦花古楼怪物!E628,怪物属性参数!Q:Q,0)),1)</f>
        <v>887</v>
      </c>
      <c r="H628" s="58">
        <f>INDEX(怪物基础属性模板!C:C,MATCH(芦花古楼怪物!$F628,怪物基础属性模板!$A:$A,0))*IFERROR(INDEX(怪物属性参数!R:R,MATCH(芦花古楼怪物!E628,怪物属性参数!R:R,0)),1)</f>
        <v>402</v>
      </c>
      <c r="I628" s="58">
        <f>INDEX(怪物基础属性模板!D:D,MATCH(芦花古楼怪物!$F628,怪物基础属性模板!$A:$A,0))*IFERROR(INDEX(怪物属性参数!R:R,MATCH(芦花古楼怪物!E628,怪物属性参数!S:S,0)),1)</f>
        <v>4835</v>
      </c>
      <c r="J628" s="58">
        <v>0</v>
      </c>
      <c r="K628" s="58">
        <v>0</v>
      </c>
      <c r="L628" s="58">
        <v>0</v>
      </c>
      <c r="M628" s="58">
        <v>0</v>
      </c>
      <c r="N628" s="58">
        <v>300</v>
      </c>
      <c r="O628" s="58">
        <v>0</v>
      </c>
      <c r="P628" s="58">
        <v>0</v>
      </c>
      <c r="Q628" s="58" t="str">
        <f>IFERROR(INDEX(怪物属性参数!AD:AD,MATCH(芦花古楼怪物!E628,怪物属性参数!Q:Q,0)),"1303015")</f>
        <v>1801008#1802008</v>
      </c>
      <c r="R628" s="15"/>
      <c r="S628" s="58" t="str">
        <f t="shared" si="38"/>
        <v>0</v>
      </c>
      <c r="T628" s="58">
        <f>IFERROR(INDEX(怪物属性参数!AA:AA,MATCH(芦花古楼怪物!E628,怪物属性参数!Q:Q,0)),"")</f>
        <v>1</v>
      </c>
      <c r="U628" s="58">
        <f>IFERROR(INDEX(怪物属性参数!AB:AB,MATCH(芦花古楼怪物!E628,怪物属性参数!Q:Q,0)),"999")</f>
        <v>999</v>
      </c>
      <c r="V628" s="58">
        <f>IFERROR(INDEX(怪物属性参数!AC:AC,MATCH(芦花古楼怪物!E628,怪物属性参数!Q:Q,0)),"")</f>
        <v>1</v>
      </c>
      <c r="W628" s="58" t="str">
        <f t="shared" si="40"/>
        <v>伏尸将军</v>
      </c>
    </row>
    <row r="629" spans="1:23" ht="16.5" x14ac:dyDescent="0.2">
      <c r="A629" s="58">
        <f t="shared" si="39"/>
        <v>20626</v>
      </c>
      <c r="B629" s="58">
        <v>4</v>
      </c>
      <c r="C629" s="58">
        <f t="shared" si="41"/>
        <v>15</v>
      </c>
      <c r="D629" s="58" t="s">
        <v>36</v>
      </c>
      <c r="E629" s="58" t="str">
        <f>HLOOKUP(D629,芦花古楼!$G:$L,MATCH(B629&amp;C629,芦花古楼!$A:$A,0),FALSE)</f>
        <v/>
      </c>
      <c r="F629" s="58">
        <f>INDEX(芦花古楼!D:D,MATCH(芦花古楼怪物!B629&amp;芦花古楼怪物!C629,芦花古楼!A:A,0))</f>
        <v>45</v>
      </c>
      <c r="G629" s="58">
        <f>INDEX(怪物基础属性模板!B:B,MATCH(芦花古楼怪物!$F629,怪物基础属性模板!$A:$A,0))*IFERROR(INDEX(怪物属性参数!R:R,MATCH(芦花古楼怪物!E629,怪物属性参数!Q:Q,0)),1)</f>
        <v>887</v>
      </c>
      <c r="H629" s="58">
        <f>INDEX(怪物基础属性模板!C:C,MATCH(芦花古楼怪物!$F629,怪物基础属性模板!$A:$A,0))*IFERROR(INDEX(怪物属性参数!R:R,MATCH(芦花古楼怪物!E629,怪物属性参数!R:R,0)),1)</f>
        <v>402</v>
      </c>
      <c r="I629" s="58">
        <f>INDEX(怪物基础属性模板!D:D,MATCH(芦花古楼怪物!$F629,怪物基础属性模板!$A:$A,0))*IFERROR(INDEX(怪物属性参数!R:R,MATCH(芦花古楼怪物!E629,怪物属性参数!S:S,0)),1)</f>
        <v>4835</v>
      </c>
      <c r="J629" s="58">
        <v>0</v>
      </c>
      <c r="K629" s="58">
        <v>0</v>
      </c>
      <c r="L629" s="58">
        <v>0</v>
      </c>
      <c r="M629" s="58">
        <v>0</v>
      </c>
      <c r="N629" s="58">
        <v>300</v>
      </c>
      <c r="O629" s="58">
        <v>0</v>
      </c>
      <c r="P629" s="58">
        <v>0</v>
      </c>
      <c r="Q629" s="58" t="str">
        <f>IFERROR(INDEX(怪物属性参数!AD:AD,MATCH(芦花古楼怪物!E629,怪物属性参数!Q:Q,0)),"1303015")</f>
        <v>1303015</v>
      </c>
      <c r="R629" s="15"/>
      <c r="S629" s="58" t="str">
        <f t="shared" si="38"/>
        <v>0</v>
      </c>
      <c r="T629" s="58" t="str">
        <f>IFERROR(INDEX(怪物属性参数!AA:AA,MATCH(芦花古楼怪物!E629,怪物属性参数!Q:Q,0)),"")</f>
        <v/>
      </c>
      <c r="U629" s="58" t="str">
        <f>IFERROR(INDEX(怪物属性参数!AB:AB,MATCH(芦花古楼怪物!E629,怪物属性参数!Q:Q,0)),"999")</f>
        <v>999</v>
      </c>
      <c r="V629" s="58" t="str">
        <f>IFERROR(INDEX(怪物属性参数!AC:AC,MATCH(芦花古楼怪物!E629,怪物属性参数!Q:Q,0)),"")</f>
        <v/>
      </c>
      <c r="W629" s="58" t="str">
        <f t="shared" si="40"/>
        <v>于禁</v>
      </c>
    </row>
    <row r="630" spans="1:23" ht="16.5" x14ac:dyDescent="0.2">
      <c r="A630" s="58">
        <f t="shared" si="39"/>
        <v>20627</v>
      </c>
      <c r="B630" s="58">
        <v>4</v>
      </c>
      <c r="C630" s="58">
        <f t="shared" si="41"/>
        <v>15</v>
      </c>
      <c r="D630" s="58" t="s">
        <v>40</v>
      </c>
      <c r="E630" s="58" t="str">
        <f>HLOOKUP(D630,芦花古楼!$G:$L,MATCH(B630&amp;C630,芦花古楼!$A:$A,0),FALSE)</f>
        <v>变身后鬼将军</v>
      </c>
      <c r="F630" s="58">
        <f>INDEX(芦花古楼!D:D,MATCH(芦花古楼怪物!B630&amp;芦花古楼怪物!C630,芦花古楼!A:A,0))</f>
        <v>45</v>
      </c>
      <c r="G630" s="58">
        <f>INDEX(怪物基础属性模板!B:B,MATCH(芦花古楼怪物!$F630,怪物基础属性模板!$A:$A,0))*IFERROR(INDEX(怪物属性参数!R:R,MATCH(芦花古楼怪物!E630,怪物属性参数!Q:Q,0)),1)</f>
        <v>887</v>
      </c>
      <c r="H630" s="58">
        <f>INDEX(怪物基础属性模板!C:C,MATCH(芦花古楼怪物!$F630,怪物基础属性模板!$A:$A,0))*IFERROR(INDEX(怪物属性参数!R:R,MATCH(芦花古楼怪物!E630,怪物属性参数!R:R,0)),1)</f>
        <v>402</v>
      </c>
      <c r="I630" s="58">
        <f>INDEX(怪物基础属性模板!D:D,MATCH(芦花古楼怪物!$F630,怪物基础属性模板!$A:$A,0))*IFERROR(INDEX(怪物属性参数!R:R,MATCH(芦花古楼怪物!E630,怪物属性参数!S:S,0)),1)</f>
        <v>4835</v>
      </c>
      <c r="J630" s="58">
        <v>0</v>
      </c>
      <c r="K630" s="58">
        <v>0</v>
      </c>
      <c r="L630" s="58">
        <v>0</v>
      </c>
      <c r="M630" s="58">
        <v>0</v>
      </c>
      <c r="N630" s="58">
        <v>300</v>
      </c>
      <c r="O630" s="58">
        <v>0</v>
      </c>
      <c r="P630" s="58">
        <v>0</v>
      </c>
      <c r="Q630" s="58" t="str">
        <f>IFERROR(INDEX(怪物属性参数!AD:AD,MATCH(芦花古楼怪物!E630,怪物属性参数!Q:Q,0)),"1303015")</f>
        <v>1303015</v>
      </c>
      <c r="R630" s="15"/>
      <c r="S630" s="58" t="str">
        <f t="shared" si="38"/>
        <v>0</v>
      </c>
      <c r="T630" s="58" t="str">
        <f>IFERROR(INDEX(怪物属性参数!AA:AA,MATCH(芦花古楼怪物!E630,怪物属性参数!Q:Q,0)),"")</f>
        <v/>
      </c>
      <c r="U630" s="58" t="str">
        <f>IFERROR(INDEX(怪物属性参数!AB:AB,MATCH(芦花古楼怪物!E630,怪物属性参数!Q:Q,0)),"999")</f>
        <v>999</v>
      </c>
      <c r="V630" s="58" t="str">
        <f>IFERROR(INDEX(怪物属性参数!AC:AC,MATCH(芦花古楼怪物!E630,怪物属性参数!Q:Q,0)),"")</f>
        <v/>
      </c>
      <c r="W630" s="58" t="str">
        <f t="shared" si="40"/>
        <v>变身后鬼将军</v>
      </c>
    </row>
    <row r="631" spans="1:23" ht="16.5" x14ac:dyDescent="0.2">
      <c r="A631" s="58">
        <f t="shared" si="39"/>
        <v>20628</v>
      </c>
      <c r="B631" s="58">
        <v>4</v>
      </c>
      <c r="C631" s="58">
        <f t="shared" si="41"/>
        <v>15</v>
      </c>
      <c r="D631" s="58" t="s">
        <v>37</v>
      </c>
      <c r="E631" s="58" t="str">
        <f>HLOOKUP(D631,芦花古楼!$G:$L,MATCH(B631&amp;C631,芦花古楼!$A:$A,0),FALSE)</f>
        <v/>
      </c>
      <c r="F631" s="58">
        <f>INDEX(芦花古楼!D:D,MATCH(芦花古楼怪物!B631&amp;芦花古楼怪物!C631,芦花古楼!A:A,0))</f>
        <v>45</v>
      </c>
      <c r="G631" s="58">
        <f>INDEX(怪物基础属性模板!B:B,MATCH(芦花古楼怪物!$F631,怪物基础属性模板!$A:$A,0))*IFERROR(INDEX(怪物属性参数!R:R,MATCH(芦花古楼怪物!E631,怪物属性参数!Q:Q,0)),1)</f>
        <v>887</v>
      </c>
      <c r="H631" s="58">
        <f>INDEX(怪物基础属性模板!C:C,MATCH(芦花古楼怪物!$F631,怪物基础属性模板!$A:$A,0))*IFERROR(INDEX(怪物属性参数!R:R,MATCH(芦花古楼怪物!E631,怪物属性参数!R:R,0)),1)</f>
        <v>402</v>
      </c>
      <c r="I631" s="58">
        <f>INDEX(怪物基础属性模板!D:D,MATCH(芦花古楼怪物!$F631,怪物基础属性模板!$A:$A,0))*IFERROR(INDEX(怪物属性参数!R:R,MATCH(芦花古楼怪物!E631,怪物属性参数!S:S,0)),1)</f>
        <v>4835</v>
      </c>
      <c r="J631" s="58">
        <v>0</v>
      </c>
      <c r="K631" s="58">
        <v>0</v>
      </c>
      <c r="L631" s="58">
        <v>0</v>
      </c>
      <c r="M631" s="58">
        <v>0</v>
      </c>
      <c r="N631" s="58">
        <v>300</v>
      </c>
      <c r="O631" s="58">
        <v>0</v>
      </c>
      <c r="P631" s="58">
        <v>0</v>
      </c>
      <c r="Q631" s="58" t="str">
        <f>IFERROR(INDEX(怪物属性参数!AD:AD,MATCH(芦花古楼怪物!E631,怪物属性参数!Q:Q,0)),"1303015")</f>
        <v>1303015</v>
      </c>
      <c r="R631" s="15"/>
      <c r="S631" s="58" t="str">
        <f t="shared" si="38"/>
        <v>0</v>
      </c>
      <c r="T631" s="58" t="str">
        <f>IFERROR(INDEX(怪物属性参数!AA:AA,MATCH(芦花古楼怪物!E631,怪物属性参数!Q:Q,0)),"")</f>
        <v/>
      </c>
      <c r="U631" s="58" t="str">
        <f>IFERROR(INDEX(怪物属性参数!AB:AB,MATCH(芦花古楼怪物!E631,怪物属性参数!Q:Q,0)),"999")</f>
        <v>999</v>
      </c>
      <c r="V631" s="58" t="str">
        <f>IFERROR(INDEX(怪物属性参数!AC:AC,MATCH(芦花古楼怪物!E631,怪物属性参数!Q:Q,0)),"")</f>
        <v/>
      </c>
      <c r="W631" s="58" t="str">
        <f t="shared" si="40"/>
        <v>于禁</v>
      </c>
    </row>
    <row r="632" spans="1:23" ht="16.5" x14ac:dyDescent="0.2">
      <c r="A632" s="58">
        <f t="shared" si="39"/>
        <v>20629</v>
      </c>
      <c r="B632" s="58">
        <v>4</v>
      </c>
      <c r="C632" s="58">
        <f t="shared" si="41"/>
        <v>15</v>
      </c>
      <c r="D632" s="58" t="s">
        <v>41</v>
      </c>
      <c r="E632" s="58" t="str">
        <f>HLOOKUP(D632,芦花古楼!$G:$L,MATCH(B632&amp;C632,芦花古楼!$A:$A,0),FALSE)</f>
        <v>石瀑将军</v>
      </c>
      <c r="F632" s="58">
        <f>INDEX(芦花古楼!D:D,MATCH(芦花古楼怪物!B632&amp;芦花古楼怪物!C632,芦花古楼!A:A,0))</f>
        <v>45</v>
      </c>
      <c r="G632" s="58">
        <f>INDEX(怪物基础属性模板!B:B,MATCH(芦花古楼怪物!$F632,怪物基础属性模板!$A:$A,0))*IFERROR(INDEX(怪物属性参数!R:R,MATCH(芦花古楼怪物!E632,怪物属性参数!Q:Q,0)),1)</f>
        <v>887</v>
      </c>
      <c r="H632" s="58">
        <f>INDEX(怪物基础属性模板!C:C,MATCH(芦花古楼怪物!$F632,怪物基础属性模板!$A:$A,0))*IFERROR(INDEX(怪物属性参数!R:R,MATCH(芦花古楼怪物!E632,怪物属性参数!R:R,0)),1)</f>
        <v>402</v>
      </c>
      <c r="I632" s="58">
        <f>INDEX(怪物基础属性模板!D:D,MATCH(芦花古楼怪物!$F632,怪物基础属性模板!$A:$A,0))*IFERROR(INDEX(怪物属性参数!R:R,MATCH(芦花古楼怪物!E632,怪物属性参数!S:S,0)),1)</f>
        <v>4835</v>
      </c>
      <c r="J632" s="58">
        <v>0</v>
      </c>
      <c r="K632" s="58">
        <v>0</v>
      </c>
      <c r="L632" s="58">
        <v>0</v>
      </c>
      <c r="M632" s="58">
        <v>0</v>
      </c>
      <c r="N632" s="58">
        <v>300</v>
      </c>
      <c r="O632" s="58">
        <v>0</v>
      </c>
      <c r="P632" s="58">
        <v>0</v>
      </c>
      <c r="Q632" s="58" t="str">
        <f>IFERROR(INDEX(怪物属性参数!AD:AD,MATCH(芦花古楼怪物!E632,怪物属性参数!Q:Q,0)),"1303015")</f>
        <v>1801009#1802009</v>
      </c>
      <c r="R632" s="15"/>
      <c r="S632" s="58" t="str">
        <f t="shared" si="38"/>
        <v>0</v>
      </c>
      <c r="T632" s="58">
        <f>IFERROR(INDEX(怪物属性参数!AA:AA,MATCH(芦花古楼怪物!E632,怪物属性参数!Q:Q,0)),"")</f>
        <v>1</v>
      </c>
      <c r="U632" s="58">
        <f>IFERROR(INDEX(怪物属性参数!AB:AB,MATCH(芦花古楼怪物!E632,怪物属性参数!Q:Q,0)),"999")</f>
        <v>999</v>
      </c>
      <c r="V632" s="58">
        <f>IFERROR(INDEX(怪物属性参数!AC:AC,MATCH(芦花古楼怪物!E632,怪物属性参数!Q:Q,0)),"")</f>
        <v>1</v>
      </c>
      <c r="W632" s="58" t="str">
        <f t="shared" si="40"/>
        <v>石瀑将军</v>
      </c>
    </row>
    <row r="633" spans="1:23" ht="16.5" x14ac:dyDescent="0.2">
      <c r="A633" s="58">
        <f t="shared" si="39"/>
        <v>20630</v>
      </c>
      <c r="B633" s="58">
        <v>4</v>
      </c>
      <c r="C633" s="58">
        <f t="shared" si="41"/>
        <v>15</v>
      </c>
      <c r="D633" s="58" t="s">
        <v>38</v>
      </c>
      <c r="E633" s="58" t="str">
        <f>HLOOKUP(D633,芦花古楼!$G:$L,MATCH(B633&amp;C633,芦花古楼!$A:$A,0),FALSE)</f>
        <v/>
      </c>
      <c r="F633" s="58">
        <f>INDEX(芦花古楼!D:D,MATCH(芦花古楼怪物!B633&amp;芦花古楼怪物!C633,芦花古楼!A:A,0))</f>
        <v>45</v>
      </c>
      <c r="G633" s="58">
        <f>INDEX(怪物基础属性模板!B:B,MATCH(芦花古楼怪物!$F633,怪物基础属性模板!$A:$A,0))*IFERROR(INDEX(怪物属性参数!R:R,MATCH(芦花古楼怪物!E633,怪物属性参数!Q:Q,0)),1)</f>
        <v>887</v>
      </c>
      <c r="H633" s="58">
        <f>INDEX(怪物基础属性模板!C:C,MATCH(芦花古楼怪物!$F633,怪物基础属性模板!$A:$A,0))*IFERROR(INDEX(怪物属性参数!R:R,MATCH(芦花古楼怪物!E633,怪物属性参数!R:R,0)),1)</f>
        <v>402</v>
      </c>
      <c r="I633" s="58">
        <f>INDEX(怪物基础属性模板!D:D,MATCH(芦花古楼怪物!$F633,怪物基础属性模板!$A:$A,0))*IFERROR(INDEX(怪物属性参数!R:R,MATCH(芦花古楼怪物!E633,怪物属性参数!S:S,0)),1)</f>
        <v>4835</v>
      </c>
      <c r="J633" s="58">
        <v>0</v>
      </c>
      <c r="K633" s="58">
        <v>0</v>
      </c>
      <c r="L633" s="58">
        <v>0</v>
      </c>
      <c r="M633" s="58">
        <v>0</v>
      </c>
      <c r="N633" s="58">
        <v>300</v>
      </c>
      <c r="O633" s="58">
        <v>0</v>
      </c>
      <c r="P633" s="58">
        <v>0</v>
      </c>
      <c r="Q633" s="58" t="str">
        <f>IFERROR(INDEX(怪物属性参数!AD:AD,MATCH(芦花古楼怪物!E633,怪物属性参数!Q:Q,0)),"1303015")</f>
        <v>1303015</v>
      </c>
      <c r="R633" s="15"/>
      <c r="S633" s="58" t="str">
        <f t="shared" si="38"/>
        <v>0</v>
      </c>
      <c r="T633" s="58" t="str">
        <f>IFERROR(INDEX(怪物属性参数!AA:AA,MATCH(芦花古楼怪物!E633,怪物属性参数!Q:Q,0)),"")</f>
        <v/>
      </c>
      <c r="U633" s="58" t="str">
        <f>IFERROR(INDEX(怪物属性参数!AB:AB,MATCH(芦花古楼怪物!E633,怪物属性参数!Q:Q,0)),"999")</f>
        <v>999</v>
      </c>
      <c r="V633" s="58" t="str">
        <f>IFERROR(INDEX(怪物属性参数!AC:AC,MATCH(芦花古楼怪物!E633,怪物属性参数!Q:Q,0)),"")</f>
        <v/>
      </c>
      <c r="W633" s="58" t="str">
        <f t="shared" si="40"/>
        <v>于禁</v>
      </c>
    </row>
    <row r="634" spans="1:23" ht="16.5" x14ac:dyDescent="0.2">
      <c r="A634" s="58">
        <f t="shared" si="39"/>
        <v>20631</v>
      </c>
      <c r="B634" s="58">
        <v>4</v>
      </c>
      <c r="C634" s="58">
        <f t="shared" si="41"/>
        <v>16</v>
      </c>
      <c r="D634" s="58" t="s">
        <v>39</v>
      </c>
      <c r="E634" s="58" t="str">
        <f>HLOOKUP(D634,芦花古楼!$G:$L,MATCH(B634&amp;C634,芦花古楼!$A:$A,0),FALSE)</f>
        <v>战斗夏玲</v>
      </c>
      <c r="F634" s="58">
        <f>INDEX(芦花古楼!D:D,MATCH(芦花古楼怪物!B634&amp;芦花古楼怪物!C634,芦花古楼!A:A,0))</f>
        <v>46</v>
      </c>
      <c r="G634" s="58">
        <f>INDEX(怪物基础属性模板!B:B,MATCH(芦花古楼怪物!$F634,怪物基础属性模板!$A:$A,0))*IFERROR(INDEX(怪物属性参数!R:R,MATCH(芦花古楼怪物!E634,怪物属性参数!Q:Q,0)),1)</f>
        <v>1026</v>
      </c>
      <c r="H634" s="58">
        <f>INDEX(怪物基础属性模板!C:C,MATCH(芦花古楼怪物!$F634,怪物基础属性模板!$A:$A,0))*IFERROR(INDEX(怪物属性参数!R:R,MATCH(芦花古楼怪物!E634,怪物属性参数!R:R,0)),1)</f>
        <v>461</v>
      </c>
      <c r="I634" s="58">
        <f>INDEX(怪物基础属性模板!D:D,MATCH(芦花古楼怪物!$F634,怪物基础属性模板!$A:$A,0))*IFERROR(INDEX(怪物属性参数!R:R,MATCH(芦花古楼怪物!E634,怪物属性参数!S:S,0)),1)</f>
        <v>5630</v>
      </c>
      <c r="J634" s="58">
        <v>0</v>
      </c>
      <c r="K634" s="58">
        <v>0</v>
      </c>
      <c r="L634" s="58">
        <v>0</v>
      </c>
      <c r="M634" s="58">
        <v>0</v>
      </c>
      <c r="N634" s="58">
        <v>300</v>
      </c>
      <c r="O634" s="58">
        <v>0</v>
      </c>
      <c r="P634" s="58">
        <v>0</v>
      </c>
      <c r="Q634" s="58" t="str">
        <f>IFERROR(INDEX(怪物属性参数!AD:AD,MATCH(芦花古楼怪物!E634,怪物属性参数!Q:Q,0)),"1303015")</f>
        <v>1301003#1302003</v>
      </c>
      <c r="R634" s="15"/>
      <c r="S634" s="58">
        <f t="shared" si="38"/>
        <v>20632</v>
      </c>
      <c r="T634" s="58">
        <f>IFERROR(INDEX(怪物属性参数!AA:AA,MATCH(芦花古楼怪物!E634,怪物属性参数!Q:Q,0)),"")</f>
        <v>0</v>
      </c>
      <c r="U634" s="58">
        <f>IFERROR(INDEX(怪物属性参数!AB:AB,MATCH(芦花古楼怪物!E634,怪物属性参数!Q:Q,0)),"999")</f>
        <v>999</v>
      </c>
      <c r="V634" s="58">
        <f>IFERROR(INDEX(怪物属性参数!AC:AC,MATCH(芦花古楼怪物!E634,怪物属性参数!Q:Q,0)),"")</f>
        <v>0</v>
      </c>
      <c r="W634" s="58" t="str">
        <f t="shared" si="40"/>
        <v>战斗夏玲</v>
      </c>
    </row>
    <row r="635" spans="1:23" ht="16.5" x14ac:dyDescent="0.2">
      <c r="A635" s="58">
        <f t="shared" si="39"/>
        <v>20632</v>
      </c>
      <c r="B635" s="58">
        <v>4</v>
      </c>
      <c r="C635" s="58">
        <f t="shared" si="41"/>
        <v>16</v>
      </c>
      <c r="D635" s="58" t="s">
        <v>36</v>
      </c>
      <c r="E635" s="58" t="str">
        <f>HLOOKUP(D635,芦花古楼!$G:$L,MATCH(B635&amp;C635,芦花古楼!$A:$A,0),FALSE)</f>
        <v>李轩辕</v>
      </c>
      <c r="F635" s="58">
        <f>INDEX(芦花古楼!D:D,MATCH(芦花古楼怪物!B635&amp;芦花古楼怪物!C635,芦花古楼!A:A,0))</f>
        <v>46</v>
      </c>
      <c r="G635" s="58">
        <f>INDEX(怪物基础属性模板!B:B,MATCH(芦花古楼怪物!$F635,怪物基础属性模板!$A:$A,0))*IFERROR(INDEX(怪物属性参数!R:R,MATCH(芦花古楼怪物!E635,怪物属性参数!Q:Q,0)),1)</f>
        <v>1026</v>
      </c>
      <c r="H635" s="58">
        <f>INDEX(怪物基础属性模板!C:C,MATCH(芦花古楼怪物!$F635,怪物基础属性模板!$A:$A,0))*IFERROR(INDEX(怪物属性参数!R:R,MATCH(芦花古楼怪物!E635,怪物属性参数!R:R,0)),1)</f>
        <v>461</v>
      </c>
      <c r="I635" s="58">
        <f>INDEX(怪物基础属性模板!D:D,MATCH(芦花古楼怪物!$F635,怪物基础属性模板!$A:$A,0))*IFERROR(INDEX(怪物属性参数!R:R,MATCH(芦花古楼怪物!E635,怪物属性参数!S:S,0)),1)</f>
        <v>5630</v>
      </c>
      <c r="J635" s="58">
        <v>0</v>
      </c>
      <c r="K635" s="58">
        <v>0</v>
      </c>
      <c r="L635" s="58">
        <v>0</v>
      </c>
      <c r="M635" s="58">
        <v>0</v>
      </c>
      <c r="N635" s="58">
        <v>300</v>
      </c>
      <c r="O635" s="58">
        <v>0</v>
      </c>
      <c r="P635" s="58">
        <v>0</v>
      </c>
      <c r="Q635" s="58">
        <f>IFERROR(INDEX(怪物属性参数!AD:AD,MATCH(芦花古楼怪物!E635,怪物属性参数!Q:Q,0)),"1303015")</f>
        <v>1303005</v>
      </c>
      <c r="R635" s="15"/>
      <c r="S635" s="58" t="str">
        <f t="shared" si="38"/>
        <v>0</v>
      </c>
      <c r="T635" s="58">
        <f>IFERROR(INDEX(怪物属性参数!AA:AA,MATCH(芦花古楼怪物!E635,怪物属性参数!Q:Q,0)),"")</f>
        <v>2</v>
      </c>
      <c r="U635" s="58">
        <f>IFERROR(INDEX(怪物属性参数!AB:AB,MATCH(芦花古楼怪物!E635,怪物属性参数!Q:Q,0)),"999")</f>
        <v>999</v>
      </c>
      <c r="V635" s="58">
        <f>IFERROR(INDEX(怪物属性参数!AC:AC,MATCH(芦花古楼怪物!E635,怪物属性参数!Q:Q,0)),"")</f>
        <v>3</v>
      </c>
      <c r="W635" s="58" t="str">
        <f t="shared" si="40"/>
        <v>李轩辕</v>
      </c>
    </row>
    <row r="636" spans="1:23" ht="16.5" x14ac:dyDescent="0.2">
      <c r="A636" s="58">
        <f t="shared" si="39"/>
        <v>20633</v>
      </c>
      <c r="B636" s="58">
        <v>4</v>
      </c>
      <c r="C636" s="58">
        <f t="shared" si="41"/>
        <v>16</v>
      </c>
      <c r="D636" s="58" t="s">
        <v>40</v>
      </c>
      <c r="E636" s="58" t="str">
        <f>HLOOKUP(D636,芦花古楼!$G:$L,MATCH(B636&amp;C636,芦花古楼!$A:$A,0),FALSE)</f>
        <v>阎巧巧</v>
      </c>
      <c r="F636" s="58">
        <f>INDEX(芦花古楼!D:D,MATCH(芦花古楼怪物!B636&amp;芦花古楼怪物!C636,芦花古楼!A:A,0))</f>
        <v>46</v>
      </c>
      <c r="G636" s="58">
        <f>INDEX(怪物基础属性模板!B:B,MATCH(芦花古楼怪物!$F636,怪物基础属性模板!$A:$A,0))*IFERROR(INDEX(怪物属性参数!R:R,MATCH(芦花古楼怪物!E636,怪物属性参数!Q:Q,0)),1)</f>
        <v>1026</v>
      </c>
      <c r="H636" s="58">
        <f>INDEX(怪物基础属性模板!C:C,MATCH(芦花古楼怪物!$F636,怪物基础属性模板!$A:$A,0))*IFERROR(INDEX(怪物属性参数!R:R,MATCH(芦花古楼怪物!E636,怪物属性参数!R:R,0)),1)</f>
        <v>461</v>
      </c>
      <c r="I636" s="58">
        <f>INDEX(怪物基础属性模板!D:D,MATCH(芦花古楼怪物!$F636,怪物基础属性模板!$A:$A,0))*IFERROR(INDEX(怪物属性参数!R:R,MATCH(芦花古楼怪物!E636,怪物属性参数!S:S,0)),1)</f>
        <v>5630</v>
      </c>
      <c r="J636" s="58">
        <v>0</v>
      </c>
      <c r="K636" s="58">
        <v>0</v>
      </c>
      <c r="L636" s="58">
        <v>0</v>
      </c>
      <c r="M636" s="58">
        <v>0</v>
      </c>
      <c r="N636" s="58">
        <v>300</v>
      </c>
      <c r="O636" s="58">
        <v>0</v>
      </c>
      <c r="P636" s="58">
        <v>0</v>
      </c>
      <c r="Q636" s="58" t="str">
        <f>IFERROR(INDEX(怪物属性参数!AD:AD,MATCH(芦花古楼怪物!E636,怪物属性参数!Q:Q,0)),"1303015")</f>
        <v>1301015#1302015</v>
      </c>
      <c r="R636" s="15"/>
      <c r="S636" s="58">
        <f t="shared" si="38"/>
        <v>20634</v>
      </c>
      <c r="T636" s="58">
        <f>IFERROR(INDEX(怪物属性参数!AA:AA,MATCH(芦花古楼怪物!E636,怪物属性参数!Q:Q,0)),"")</f>
        <v>0</v>
      </c>
      <c r="U636" s="58">
        <f>IFERROR(INDEX(怪物属性参数!AB:AB,MATCH(芦花古楼怪物!E636,怪物属性参数!Q:Q,0)),"999")</f>
        <v>999</v>
      </c>
      <c r="V636" s="58">
        <f>IFERROR(INDEX(怪物属性参数!AC:AC,MATCH(芦花古楼怪物!E636,怪物属性参数!Q:Q,0)),"")</f>
        <v>0</v>
      </c>
      <c r="W636" s="58" t="str">
        <f t="shared" si="40"/>
        <v>阎巧巧</v>
      </c>
    </row>
    <row r="637" spans="1:23" ht="16.5" x14ac:dyDescent="0.2">
      <c r="A637" s="58">
        <f t="shared" si="39"/>
        <v>20634</v>
      </c>
      <c r="B637" s="58">
        <v>4</v>
      </c>
      <c r="C637" s="58">
        <f t="shared" si="41"/>
        <v>16</v>
      </c>
      <c r="D637" s="58" t="s">
        <v>37</v>
      </c>
      <c r="E637" s="58" t="str">
        <f>HLOOKUP(D637,芦花古楼!$G:$L,MATCH(B637&amp;C637,芦花古楼!$A:$A,0),FALSE)</f>
        <v>烈风螳螂</v>
      </c>
      <c r="F637" s="58">
        <f>INDEX(芦花古楼!D:D,MATCH(芦花古楼怪物!B637&amp;芦花古楼怪物!C637,芦花古楼!A:A,0))</f>
        <v>46</v>
      </c>
      <c r="G637" s="58">
        <f>INDEX(怪物基础属性模板!B:B,MATCH(芦花古楼怪物!$F637,怪物基础属性模板!$A:$A,0))*IFERROR(INDEX(怪物属性参数!R:R,MATCH(芦花古楼怪物!E637,怪物属性参数!Q:Q,0)),1)</f>
        <v>1026</v>
      </c>
      <c r="H637" s="58">
        <f>INDEX(怪物基础属性模板!C:C,MATCH(芦花古楼怪物!$F637,怪物基础属性模板!$A:$A,0))*IFERROR(INDEX(怪物属性参数!R:R,MATCH(芦花古楼怪物!E637,怪物属性参数!R:R,0)),1)</f>
        <v>461</v>
      </c>
      <c r="I637" s="58">
        <f>INDEX(怪物基础属性模板!D:D,MATCH(芦花古楼怪物!$F637,怪物基础属性模板!$A:$A,0))*IFERROR(INDEX(怪物属性参数!R:R,MATCH(芦花古楼怪物!E637,怪物属性参数!S:S,0)),1)</f>
        <v>5630</v>
      </c>
      <c r="J637" s="58">
        <v>0</v>
      </c>
      <c r="K637" s="58">
        <v>0</v>
      </c>
      <c r="L637" s="58">
        <v>0</v>
      </c>
      <c r="M637" s="58">
        <v>0</v>
      </c>
      <c r="N637" s="58">
        <v>300</v>
      </c>
      <c r="O637" s="58">
        <v>0</v>
      </c>
      <c r="P637" s="58">
        <v>0</v>
      </c>
      <c r="Q637" s="58">
        <f>IFERROR(INDEX(怪物属性参数!AD:AD,MATCH(芦花古楼怪物!E637,怪物属性参数!Q:Q,0)),"1303015")</f>
        <v>1303021</v>
      </c>
      <c r="R637" s="15"/>
      <c r="S637" s="58" t="str">
        <f t="shared" si="38"/>
        <v>0</v>
      </c>
      <c r="T637" s="58">
        <f>IFERROR(INDEX(怪物属性参数!AA:AA,MATCH(芦花古楼怪物!E637,怪物属性参数!Q:Q,0)),"")</f>
        <v>6</v>
      </c>
      <c r="U637" s="58">
        <f>IFERROR(INDEX(怪物属性参数!AB:AB,MATCH(芦花古楼怪物!E637,怪物属性参数!Q:Q,0)),"999")</f>
        <v>999</v>
      </c>
      <c r="V637" s="58">
        <f>IFERROR(INDEX(怪物属性参数!AC:AC,MATCH(芦花古楼怪物!E637,怪物属性参数!Q:Q,0)),"")</f>
        <v>2</v>
      </c>
      <c r="W637" s="58" t="str">
        <f t="shared" si="40"/>
        <v>烈风螳螂</v>
      </c>
    </row>
    <row r="638" spans="1:23" ht="16.5" x14ac:dyDescent="0.2">
      <c r="A638" s="58">
        <f t="shared" si="39"/>
        <v>20635</v>
      </c>
      <c r="B638" s="58">
        <v>4</v>
      </c>
      <c r="C638" s="58">
        <f t="shared" si="41"/>
        <v>16</v>
      </c>
      <c r="D638" s="58" t="s">
        <v>41</v>
      </c>
      <c r="E638" s="58" t="str">
        <f>HLOOKUP(D638,芦花古楼!$G:$L,MATCH(B638&amp;C638,芦花古楼!$A:$A,0),FALSE)</f>
        <v>战斗曹焱兵</v>
      </c>
      <c r="F638" s="58">
        <f>INDEX(芦花古楼!D:D,MATCH(芦花古楼怪物!B638&amp;芦花古楼怪物!C638,芦花古楼!A:A,0))</f>
        <v>46</v>
      </c>
      <c r="G638" s="58">
        <f>INDEX(怪物基础属性模板!B:B,MATCH(芦花古楼怪物!$F638,怪物基础属性模板!$A:$A,0))*IFERROR(INDEX(怪物属性参数!R:R,MATCH(芦花古楼怪物!E638,怪物属性参数!Q:Q,0)),1)</f>
        <v>1026</v>
      </c>
      <c r="H638" s="58">
        <f>INDEX(怪物基础属性模板!C:C,MATCH(芦花古楼怪物!$F638,怪物基础属性模板!$A:$A,0))*IFERROR(INDEX(怪物属性参数!R:R,MATCH(芦花古楼怪物!E638,怪物属性参数!R:R,0)),1)</f>
        <v>461</v>
      </c>
      <c r="I638" s="58">
        <f>INDEX(怪物基础属性模板!D:D,MATCH(芦花古楼怪物!$F638,怪物基础属性模板!$A:$A,0))*IFERROR(INDEX(怪物属性参数!R:R,MATCH(芦花古楼怪物!E638,怪物属性参数!S:S,0)),1)</f>
        <v>5630</v>
      </c>
      <c r="J638" s="58">
        <v>0</v>
      </c>
      <c r="K638" s="58">
        <v>0</v>
      </c>
      <c r="L638" s="58">
        <v>0</v>
      </c>
      <c r="M638" s="58">
        <v>0</v>
      </c>
      <c r="N638" s="58">
        <v>300</v>
      </c>
      <c r="O638" s="58">
        <v>0</v>
      </c>
      <c r="P638" s="58">
        <v>0</v>
      </c>
      <c r="Q638" s="58" t="str">
        <f>IFERROR(INDEX(怪物属性参数!AD:AD,MATCH(芦花古楼怪物!E638,怪物属性参数!Q:Q,0)),"1303015")</f>
        <v>1301007#1302007</v>
      </c>
      <c r="R638" s="15"/>
      <c r="S638" s="58">
        <f t="shared" si="38"/>
        <v>20636</v>
      </c>
      <c r="T638" s="58">
        <f>IFERROR(INDEX(怪物属性参数!AA:AA,MATCH(芦花古楼怪物!E638,怪物属性参数!Q:Q,0)),"")</f>
        <v>0</v>
      </c>
      <c r="U638" s="58">
        <f>IFERROR(INDEX(怪物属性参数!AB:AB,MATCH(芦花古楼怪物!E638,怪物属性参数!Q:Q,0)),"999")</f>
        <v>999</v>
      </c>
      <c r="V638" s="58">
        <f>IFERROR(INDEX(怪物属性参数!AC:AC,MATCH(芦花古楼怪物!E638,怪物属性参数!Q:Q,0)),"")</f>
        <v>0</v>
      </c>
      <c r="W638" s="58" t="str">
        <f t="shared" si="40"/>
        <v>战斗曹焱兵</v>
      </c>
    </row>
    <row r="639" spans="1:23" ht="16.5" x14ac:dyDescent="0.2">
      <c r="A639" s="58">
        <f t="shared" si="39"/>
        <v>20636</v>
      </c>
      <c r="B639" s="58">
        <v>4</v>
      </c>
      <c r="C639" s="58">
        <f t="shared" si="41"/>
        <v>16</v>
      </c>
      <c r="D639" s="58" t="s">
        <v>38</v>
      </c>
      <c r="E639" s="58" t="str">
        <f>HLOOKUP(D639,芦花古楼!$G:$L,MATCH(B639&amp;C639,芦花古楼!$A:$A,0),FALSE)</f>
        <v>典韦</v>
      </c>
      <c r="F639" s="58">
        <f>INDEX(芦花古楼!D:D,MATCH(芦花古楼怪物!B639&amp;芦花古楼怪物!C639,芦花古楼!A:A,0))</f>
        <v>46</v>
      </c>
      <c r="G639" s="58">
        <f>INDEX(怪物基础属性模板!B:B,MATCH(芦花古楼怪物!$F639,怪物基础属性模板!$A:$A,0))*IFERROR(INDEX(怪物属性参数!R:R,MATCH(芦花古楼怪物!E639,怪物属性参数!Q:Q,0)),1)</f>
        <v>1026</v>
      </c>
      <c r="H639" s="58">
        <f>INDEX(怪物基础属性模板!C:C,MATCH(芦花古楼怪物!$F639,怪物基础属性模板!$A:$A,0))*IFERROR(INDEX(怪物属性参数!R:R,MATCH(芦花古楼怪物!E639,怪物属性参数!R:R,0)),1)</f>
        <v>461</v>
      </c>
      <c r="I639" s="58">
        <f>INDEX(怪物基础属性模板!D:D,MATCH(芦花古楼怪物!$F639,怪物基础属性模板!$A:$A,0))*IFERROR(INDEX(怪物属性参数!R:R,MATCH(芦花古楼怪物!E639,怪物属性参数!S:S,0)),1)</f>
        <v>5630</v>
      </c>
      <c r="J639" s="58">
        <v>0</v>
      </c>
      <c r="K639" s="58">
        <v>0</v>
      </c>
      <c r="L639" s="58">
        <v>0</v>
      </c>
      <c r="M639" s="58">
        <v>0</v>
      </c>
      <c r="N639" s="58">
        <v>300</v>
      </c>
      <c r="O639" s="58">
        <v>0</v>
      </c>
      <c r="P639" s="58">
        <v>0</v>
      </c>
      <c r="Q639" s="58">
        <f>IFERROR(INDEX(怪物属性参数!AD:AD,MATCH(芦花古楼怪物!E639,怪物属性参数!Q:Q,0)),"1303015")</f>
        <v>1303003</v>
      </c>
      <c r="R639" s="15"/>
      <c r="S639" s="58" t="str">
        <f t="shared" si="38"/>
        <v>0</v>
      </c>
      <c r="T639" s="58">
        <f>IFERROR(INDEX(怪物属性参数!AA:AA,MATCH(芦花古楼怪物!E639,怪物属性参数!Q:Q,0)),"")</f>
        <v>4</v>
      </c>
      <c r="U639" s="58">
        <f>IFERROR(INDEX(怪物属性参数!AB:AB,MATCH(芦花古楼怪物!E639,怪物属性参数!Q:Q,0)),"999")</f>
        <v>999</v>
      </c>
      <c r="V639" s="58">
        <f>IFERROR(INDEX(怪物属性参数!AC:AC,MATCH(芦花古楼怪物!E639,怪物属性参数!Q:Q,0)),"")</f>
        <v>2</v>
      </c>
      <c r="W639" s="58" t="str">
        <f t="shared" si="40"/>
        <v>典韦</v>
      </c>
    </row>
    <row r="640" spans="1:23" ht="16.5" x14ac:dyDescent="0.2">
      <c r="A640" s="58">
        <f t="shared" si="39"/>
        <v>20637</v>
      </c>
      <c r="B640" s="58">
        <v>4</v>
      </c>
      <c r="C640" s="58">
        <f t="shared" si="41"/>
        <v>17</v>
      </c>
      <c r="D640" s="58" t="s">
        <v>39</v>
      </c>
      <c r="E640" s="58" t="str">
        <f>HLOOKUP(D640,芦花古楼!$G:$L,MATCH(B640&amp;C640,芦花古楼!$A:$A,0),FALSE)</f>
        <v>战斗夏玲</v>
      </c>
      <c r="F640" s="58">
        <f>INDEX(芦花古楼!D:D,MATCH(芦花古楼怪物!B640&amp;芦花古楼怪物!C640,芦花古楼!A:A,0))</f>
        <v>47</v>
      </c>
      <c r="G640" s="58">
        <f>INDEX(怪物基础属性模板!B:B,MATCH(芦花古楼怪物!$F640,怪物基础属性模板!$A:$A,0))*IFERROR(INDEX(怪物属性参数!R:R,MATCH(芦花古楼怪物!E640,怪物属性参数!Q:Q,0)),1)</f>
        <v>1050</v>
      </c>
      <c r="H640" s="58">
        <f>INDEX(怪物基础属性模板!C:C,MATCH(芦花古楼怪物!$F640,怪物基础属性模板!$A:$A,0))*IFERROR(INDEX(怪物属性参数!R:R,MATCH(芦花古楼怪物!E640,怪物属性参数!R:R,0)),1)</f>
        <v>473</v>
      </c>
      <c r="I640" s="58">
        <f>INDEX(怪物基础属性模板!D:D,MATCH(芦花古楼怪物!$F640,怪物基础属性模板!$A:$A,0))*IFERROR(INDEX(怪物属性参数!R:R,MATCH(芦花古楼怪物!E640,怪物属性参数!S:S,0)),1)</f>
        <v>5750</v>
      </c>
      <c r="J640" s="58">
        <v>0</v>
      </c>
      <c r="K640" s="58">
        <v>0</v>
      </c>
      <c r="L640" s="58">
        <v>0</v>
      </c>
      <c r="M640" s="58">
        <v>0</v>
      </c>
      <c r="N640" s="58">
        <v>300</v>
      </c>
      <c r="O640" s="58">
        <v>0</v>
      </c>
      <c r="P640" s="58">
        <v>0</v>
      </c>
      <c r="Q640" s="58" t="str">
        <f>IFERROR(INDEX(怪物属性参数!AD:AD,MATCH(芦花古楼怪物!E640,怪物属性参数!Q:Q,0)),"1303015")</f>
        <v>1301003#1302003</v>
      </c>
      <c r="R640" s="15"/>
      <c r="S640" s="58">
        <f t="shared" si="38"/>
        <v>20638</v>
      </c>
      <c r="T640" s="58">
        <f>IFERROR(INDEX(怪物属性参数!AA:AA,MATCH(芦花古楼怪物!E640,怪物属性参数!Q:Q,0)),"")</f>
        <v>0</v>
      </c>
      <c r="U640" s="58">
        <f>IFERROR(INDEX(怪物属性参数!AB:AB,MATCH(芦花古楼怪物!E640,怪物属性参数!Q:Q,0)),"999")</f>
        <v>999</v>
      </c>
      <c r="V640" s="58">
        <f>IFERROR(INDEX(怪物属性参数!AC:AC,MATCH(芦花古楼怪物!E640,怪物属性参数!Q:Q,0)),"")</f>
        <v>0</v>
      </c>
      <c r="W640" s="58" t="str">
        <f t="shared" si="40"/>
        <v>战斗夏玲</v>
      </c>
    </row>
    <row r="641" spans="1:23" ht="16.5" x14ac:dyDescent="0.2">
      <c r="A641" s="58">
        <f t="shared" si="39"/>
        <v>20638</v>
      </c>
      <c r="B641" s="58">
        <v>4</v>
      </c>
      <c r="C641" s="58">
        <f t="shared" si="41"/>
        <v>17</v>
      </c>
      <c r="D641" s="58" t="s">
        <v>36</v>
      </c>
      <c r="E641" s="58" t="str">
        <f>HLOOKUP(D641,芦花古楼!$G:$L,MATCH(B641&amp;C641,芦花古楼!$A:$A,0),FALSE)</f>
        <v>李轩辕</v>
      </c>
      <c r="F641" s="58">
        <f>INDEX(芦花古楼!D:D,MATCH(芦花古楼怪物!B641&amp;芦花古楼怪物!C641,芦花古楼!A:A,0))</f>
        <v>47</v>
      </c>
      <c r="G641" s="58">
        <f>INDEX(怪物基础属性模板!B:B,MATCH(芦花古楼怪物!$F641,怪物基础属性模板!$A:$A,0))*IFERROR(INDEX(怪物属性参数!R:R,MATCH(芦花古楼怪物!E641,怪物属性参数!Q:Q,0)),1)</f>
        <v>1050</v>
      </c>
      <c r="H641" s="58">
        <f>INDEX(怪物基础属性模板!C:C,MATCH(芦花古楼怪物!$F641,怪物基础属性模板!$A:$A,0))*IFERROR(INDEX(怪物属性参数!R:R,MATCH(芦花古楼怪物!E641,怪物属性参数!R:R,0)),1)</f>
        <v>473</v>
      </c>
      <c r="I641" s="58">
        <f>INDEX(怪物基础属性模板!D:D,MATCH(芦花古楼怪物!$F641,怪物基础属性模板!$A:$A,0))*IFERROR(INDEX(怪物属性参数!R:R,MATCH(芦花古楼怪物!E641,怪物属性参数!S:S,0)),1)</f>
        <v>5750</v>
      </c>
      <c r="J641" s="58">
        <v>0</v>
      </c>
      <c r="K641" s="58">
        <v>0</v>
      </c>
      <c r="L641" s="58">
        <v>0</v>
      </c>
      <c r="M641" s="58">
        <v>0</v>
      </c>
      <c r="N641" s="58">
        <v>300</v>
      </c>
      <c r="O641" s="58">
        <v>0</v>
      </c>
      <c r="P641" s="58">
        <v>0</v>
      </c>
      <c r="Q641" s="58">
        <f>IFERROR(INDEX(怪物属性参数!AD:AD,MATCH(芦花古楼怪物!E641,怪物属性参数!Q:Q,0)),"1303015")</f>
        <v>1303005</v>
      </c>
      <c r="R641" s="15"/>
      <c r="S641" s="58" t="str">
        <f t="shared" si="38"/>
        <v>0</v>
      </c>
      <c r="T641" s="58">
        <f>IFERROR(INDEX(怪物属性参数!AA:AA,MATCH(芦花古楼怪物!E641,怪物属性参数!Q:Q,0)),"")</f>
        <v>2</v>
      </c>
      <c r="U641" s="58">
        <f>IFERROR(INDEX(怪物属性参数!AB:AB,MATCH(芦花古楼怪物!E641,怪物属性参数!Q:Q,0)),"999")</f>
        <v>999</v>
      </c>
      <c r="V641" s="58">
        <f>IFERROR(INDEX(怪物属性参数!AC:AC,MATCH(芦花古楼怪物!E641,怪物属性参数!Q:Q,0)),"")</f>
        <v>3</v>
      </c>
      <c r="W641" s="58" t="str">
        <f t="shared" si="40"/>
        <v>李轩辕</v>
      </c>
    </row>
    <row r="642" spans="1:23" ht="16.5" x14ac:dyDescent="0.2">
      <c r="A642" s="58">
        <f t="shared" si="39"/>
        <v>20639</v>
      </c>
      <c r="B642" s="58">
        <v>4</v>
      </c>
      <c r="C642" s="58">
        <f t="shared" si="41"/>
        <v>17</v>
      </c>
      <c r="D642" s="58" t="s">
        <v>40</v>
      </c>
      <c r="E642" s="58" t="str">
        <f>HLOOKUP(D642,芦花古楼!$G:$L,MATCH(B642&amp;C642,芦花古楼!$A:$A,0),FALSE)</f>
        <v>刘羽禅</v>
      </c>
      <c r="F642" s="58">
        <f>INDEX(芦花古楼!D:D,MATCH(芦花古楼怪物!B642&amp;芦花古楼怪物!C642,芦花古楼!A:A,0))</f>
        <v>47</v>
      </c>
      <c r="G642" s="58">
        <f>INDEX(怪物基础属性模板!B:B,MATCH(芦花古楼怪物!$F642,怪物基础属性模板!$A:$A,0))*IFERROR(INDEX(怪物属性参数!R:R,MATCH(芦花古楼怪物!E642,怪物属性参数!Q:Q,0)),1)</f>
        <v>1050</v>
      </c>
      <c r="H642" s="58">
        <f>INDEX(怪物基础属性模板!C:C,MATCH(芦花古楼怪物!$F642,怪物基础属性模板!$A:$A,0))*IFERROR(INDEX(怪物属性参数!R:R,MATCH(芦花古楼怪物!E642,怪物属性参数!R:R,0)),1)</f>
        <v>473</v>
      </c>
      <c r="I642" s="58">
        <f>INDEX(怪物基础属性模板!D:D,MATCH(芦花古楼怪物!$F642,怪物基础属性模板!$A:$A,0))*IFERROR(INDEX(怪物属性参数!R:R,MATCH(芦花古楼怪物!E642,怪物属性参数!S:S,0)),1)</f>
        <v>5750</v>
      </c>
      <c r="J642" s="58">
        <v>0</v>
      </c>
      <c r="K642" s="58">
        <v>0</v>
      </c>
      <c r="L642" s="58">
        <v>0</v>
      </c>
      <c r="M642" s="58">
        <v>0</v>
      </c>
      <c r="N642" s="58">
        <v>300</v>
      </c>
      <c r="O642" s="58">
        <v>0</v>
      </c>
      <c r="P642" s="58">
        <v>0</v>
      </c>
      <c r="Q642" s="58" t="str">
        <f>IFERROR(INDEX(怪物属性参数!AD:AD,MATCH(芦花古楼怪物!E642,怪物属性参数!Q:Q,0)),"1303015")</f>
        <v>1301005#1302005</v>
      </c>
      <c r="R642" s="15"/>
      <c r="S642" s="58">
        <f t="shared" si="38"/>
        <v>20640</v>
      </c>
      <c r="T642" s="58">
        <f>IFERROR(INDEX(怪物属性参数!AA:AA,MATCH(芦花古楼怪物!E642,怪物属性参数!Q:Q,0)),"")</f>
        <v>0</v>
      </c>
      <c r="U642" s="58">
        <f>IFERROR(INDEX(怪物属性参数!AB:AB,MATCH(芦花古楼怪物!E642,怪物属性参数!Q:Q,0)),"999")</f>
        <v>999</v>
      </c>
      <c r="V642" s="58">
        <f>IFERROR(INDEX(怪物属性参数!AC:AC,MATCH(芦花古楼怪物!E642,怪物属性参数!Q:Q,0)),"")</f>
        <v>0</v>
      </c>
      <c r="W642" s="58" t="str">
        <f t="shared" si="40"/>
        <v>刘羽禅</v>
      </c>
    </row>
    <row r="643" spans="1:23" ht="16.5" x14ac:dyDescent="0.2">
      <c r="A643" s="58">
        <f t="shared" si="39"/>
        <v>20640</v>
      </c>
      <c r="B643" s="58">
        <v>4</v>
      </c>
      <c r="C643" s="58">
        <f t="shared" si="41"/>
        <v>17</v>
      </c>
      <c r="D643" s="58" t="s">
        <v>37</v>
      </c>
      <c r="E643" s="58" t="str">
        <f>HLOOKUP(D643,芦花古楼!$G:$L,MATCH(B643&amp;C643,芦花古楼!$A:$A,0),FALSE)</f>
        <v>张飞</v>
      </c>
      <c r="F643" s="58">
        <f>INDEX(芦花古楼!D:D,MATCH(芦花古楼怪物!B643&amp;芦花古楼怪物!C643,芦花古楼!A:A,0))</f>
        <v>47</v>
      </c>
      <c r="G643" s="58">
        <f>INDEX(怪物基础属性模板!B:B,MATCH(芦花古楼怪物!$F643,怪物基础属性模板!$A:$A,0))*IFERROR(INDEX(怪物属性参数!R:R,MATCH(芦花古楼怪物!E643,怪物属性参数!Q:Q,0)),1)</f>
        <v>1050</v>
      </c>
      <c r="H643" s="58">
        <f>INDEX(怪物基础属性模板!C:C,MATCH(芦花古楼怪物!$F643,怪物基础属性模板!$A:$A,0))*IFERROR(INDEX(怪物属性参数!R:R,MATCH(芦花古楼怪物!E643,怪物属性参数!R:R,0)),1)</f>
        <v>473</v>
      </c>
      <c r="I643" s="58">
        <f>INDEX(怪物基础属性模板!D:D,MATCH(芦花古楼怪物!$F643,怪物基础属性模板!$A:$A,0))*IFERROR(INDEX(怪物属性参数!R:R,MATCH(芦花古楼怪物!E643,怪物属性参数!S:S,0)),1)</f>
        <v>5750</v>
      </c>
      <c r="J643" s="58">
        <v>0</v>
      </c>
      <c r="K643" s="58">
        <v>0</v>
      </c>
      <c r="L643" s="58">
        <v>0</v>
      </c>
      <c r="M643" s="58">
        <v>0</v>
      </c>
      <c r="N643" s="58">
        <v>300</v>
      </c>
      <c r="O643" s="58">
        <v>0</v>
      </c>
      <c r="P643" s="58">
        <v>0</v>
      </c>
      <c r="Q643" s="58">
        <f>IFERROR(INDEX(怪物属性参数!AD:AD,MATCH(芦花古楼怪物!E643,怪物属性参数!Q:Q,0)),"1303015")</f>
        <v>1303011</v>
      </c>
      <c r="R643" s="15"/>
      <c r="S643" s="58" t="str">
        <f t="shared" si="38"/>
        <v>0</v>
      </c>
      <c r="T643" s="58">
        <f>IFERROR(INDEX(怪物属性参数!AA:AA,MATCH(芦花古楼怪物!E643,怪物属性参数!Q:Q,0)),"")</f>
        <v>4</v>
      </c>
      <c r="U643" s="58">
        <f>IFERROR(INDEX(怪物属性参数!AB:AB,MATCH(芦花古楼怪物!E643,怪物属性参数!Q:Q,0)),"999")</f>
        <v>999</v>
      </c>
      <c r="V643" s="58">
        <f>IFERROR(INDEX(怪物属性参数!AC:AC,MATCH(芦花古楼怪物!E643,怪物属性参数!Q:Q,0)),"")</f>
        <v>2</v>
      </c>
      <c r="W643" s="58" t="str">
        <f t="shared" si="40"/>
        <v>张飞</v>
      </c>
    </row>
    <row r="644" spans="1:23" ht="16.5" x14ac:dyDescent="0.2">
      <c r="A644" s="58">
        <f t="shared" si="39"/>
        <v>20641</v>
      </c>
      <c r="B644" s="58">
        <v>4</v>
      </c>
      <c r="C644" s="58">
        <f t="shared" si="41"/>
        <v>17</v>
      </c>
      <c r="D644" s="58" t="s">
        <v>41</v>
      </c>
      <c r="E644" s="58" t="str">
        <f>HLOOKUP(D644,芦花古楼!$G:$L,MATCH(B644&amp;C644,芦花古楼!$A:$A,0),FALSE)</f>
        <v>战斗曹焱兵</v>
      </c>
      <c r="F644" s="58">
        <f>INDEX(芦花古楼!D:D,MATCH(芦花古楼怪物!B644&amp;芦花古楼怪物!C644,芦花古楼!A:A,0))</f>
        <v>47</v>
      </c>
      <c r="G644" s="58">
        <f>INDEX(怪物基础属性模板!B:B,MATCH(芦花古楼怪物!$F644,怪物基础属性模板!$A:$A,0))*IFERROR(INDEX(怪物属性参数!R:R,MATCH(芦花古楼怪物!E644,怪物属性参数!Q:Q,0)),1)</f>
        <v>1050</v>
      </c>
      <c r="H644" s="58">
        <f>INDEX(怪物基础属性模板!C:C,MATCH(芦花古楼怪物!$F644,怪物基础属性模板!$A:$A,0))*IFERROR(INDEX(怪物属性参数!R:R,MATCH(芦花古楼怪物!E644,怪物属性参数!R:R,0)),1)</f>
        <v>473</v>
      </c>
      <c r="I644" s="58">
        <f>INDEX(怪物基础属性模板!D:D,MATCH(芦花古楼怪物!$F644,怪物基础属性模板!$A:$A,0))*IFERROR(INDEX(怪物属性参数!R:R,MATCH(芦花古楼怪物!E644,怪物属性参数!S:S,0)),1)</f>
        <v>5750</v>
      </c>
      <c r="J644" s="58">
        <v>0</v>
      </c>
      <c r="K644" s="58">
        <v>0</v>
      </c>
      <c r="L644" s="58">
        <v>0</v>
      </c>
      <c r="M644" s="58">
        <v>0</v>
      </c>
      <c r="N644" s="58">
        <v>300</v>
      </c>
      <c r="O644" s="58">
        <v>0</v>
      </c>
      <c r="P644" s="58">
        <v>0</v>
      </c>
      <c r="Q644" s="58" t="str">
        <f>IFERROR(INDEX(怪物属性参数!AD:AD,MATCH(芦花古楼怪物!E644,怪物属性参数!Q:Q,0)),"1303015")</f>
        <v>1301007#1302007</v>
      </c>
      <c r="R644" s="15"/>
      <c r="S644" s="58">
        <f t="shared" si="38"/>
        <v>20642</v>
      </c>
      <c r="T644" s="58">
        <f>IFERROR(INDEX(怪物属性参数!AA:AA,MATCH(芦花古楼怪物!E644,怪物属性参数!Q:Q,0)),"")</f>
        <v>0</v>
      </c>
      <c r="U644" s="58">
        <f>IFERROR(INDEX(怪物属性参数!AB:AB,MATCH(芦花古楼怪物!E644,怪物属性参数!Q:Q,0)),"999")</f>
        <v>999</v>
      </c>
      <c r="V644" s="58">
        <f>IFERROR(INDEX(怪物属性参数!AC:AC,MATCH(芦花古楼怪物!E644,怪物属性参数!Q:Q,0)),"")</f>
        <v>0</v>
      </c>
      <c r="W644" s="58" t="str">
        <f t="shared" si="40"/>
        <v>战斗曹焱兵</v>
      </c>
    </row>
    <row r="645" spans="1:23" ht="16.5" x14ac:dyDescent="0.2">
      <c r="A645" s="58">
        <f t="shared" si="39"/>
        <v>20642</v>
      </c>
      <c r="B645" s="58">
        <v>4</v>
      </c>
      <c r="C645" s="58">
        <f t="shared" si="41"/>
        <v>17</v>
      </c>
      <c r="D645" s="58" t="s">
        <v>38</v>
      </c>
      <c r="E645" s="58" t="str">
        <f>HLOOKUP(D645,芦花古楼!$G:$L,MATCH(B645&amp;C645,芦花古楼!$A:$A,0),FALSE)</f>
        <v>夏侯惇</v>
      </c>
      <c r="F645" s="58">
        <f>INDEX(芦花古楼!D:D,MATCH(芦花古楼怪物!B645&amp;芦花古楼怪物!C645,芦花古楼!A:A,0))</f>
        <v>47</v>
      </c>
      <c r="G645" s="58">
        <f>INDEX(怪物基础属性模板!B:B,MATCH(芦花古楼怪物!$F645,怪物基础属性模板!$A:$A,0))*IFERROR(INDEX(怪物属性参数!R:R,MATCH(芦花古楼怪物!E645,怪物属性参数!Q:Q,0)),1)</f>
        <v>1050</v>
      </c>
      <c r="H645" s="58">
        <f>INDEX(怪物基础属性模板!C:C,MATCH(芦花古楼怪物!$F645,怪物基础属性模板!$A:$A,0))*IFERROR(INDEX(怪物属性参数!R:R,MATCH(芦花古楼怪物!E645,怪物属性参数!R:R,0)),1)</f>
        <v>473</v>
      </c>
      <c r="I645" s="58">
        <f>INDEX(怪物基础属性模板!D:D,MATCH(芦花古楼怪物!$F645,怪物基础属性模板!$A:$A,0))*IFERROR(INDEX(怪物属性参数!R:R,MATCH(芦花古楼怪物!E645,怪物属性参数!S:S,0)),1)</f>
        <v>5750</v>
      </c>
      <c r="J645" s="58">
        <v>0</v>
      </c>
      <c r="K645" s="58">
        <v>0</v>
      </c>
      <c r="L645" s="58">
        <v>0</v>
      </c>
      <c r="M645" s="58">
        <v>0</v>
      </c>
      <c r="N645" s="58">
        <v>300</v>
      </c>
      <c r="O645" s="58">
        <v>0</v>
      </c>
      <c r="P645" s="58">
        <v>0</v>
      </c>
      <c r="Q645" s="58">
        <f>IFERROR(INDEX(怪物属性参数!AD:AD,MATCH(芦花古楼怪物!E645,怪物属性参数!Q:Q,0)),"1303015")</f>
        <v>1303012</v>
      </c>
      <c r="R645" s="15"/>
      <c r="S645" s="58" t="str">
        <f t="shared" ref="S645:S708" si="42">IF(MOD(A645,2)=0,"0",IF(E646="","0",A646))</f>
        <v>0</v>
      </c>
      <c r="T645" s="58">
        <f>IFERROR(INDEX(怪物属性参数!AA:AA,MATCH(芦花古楼怪物!E645,怪物属性参数!Q:Q,0)),"")</f>
        <v>6</v>
      </c>
      <c r="U645" s="58">
        <f>IFERROR(INDEX(怪物属性参数!AB:AB,MATCH(芦花古楼怪物!E645,怪物属性参数!Q:Q,0)),"999")</f>
        <v>999</v>
      </c>
      <c r="V645" s="58">
        <f>IFERROR(INDEX(怪物属性参数!AC:AC,MATCH(芦花古楼怪物!E645,怪物属性参数!Q:Q,0)),"")</f>
        <v>1</v>
      </c>
      <c r="W645" s="58" t="str">
        <f t="shared" si="40"/>
        <v>夏侯惇</v>
      </c>
    </row>
    <row r="646" spans="1:23" ht="16.5" x14ac:dyDescent="0.2">
      <c r="A646" s="58">
        <f t="shared" ref="A646:A709" si="43">A645+1</f>
        <v>20643</v>
      </c>
      <c r="B646" s="58">
        <v>4</v>
      </c>
      <c r="C646" s="58">
        <f t="shared" si="41"/>
        <v>18</v>
      </c>
      <c r="D646" s="58" t="s">
        <v>39</v>
      </c>
      <c r="E646" s="58" t="str">
        <f>HLOOKUP(D646,芦花古楼!$G:$L,MATCH(B646&amp;C646,芦花古楼!$A:$A,0),FALSE)</f>
        <v>战斗夏玲</v>
      </c>
      <c r="F646" s="58">
        <f>INDEX(芦花古楼!D:D,MATCH(芦花古楼怪物!B646&amp;芦花古楼怪物!C646,芦花古楼!A:A,0))</f>
        <v>48</v>
      </c>
      <c r="G646" s="58">
        <f>INDEX(怪物基础属性模板!B:B,MATCH(芦花古楼怪物!$F646,怪物基础属性模板!$A:$A,0))*IFERROR(INDEX(怪物属性参数!R:R,MATCH(芦花古楼怪物!E646,怪物属性参数!Q:Q,0)),1)</f>
        <v>1074</v>
      </c>
      <c r="H646" s="58">
        <f>INDEX(怪物基础属性模板!C:C,MATCH(芦花古楼怪物!$F646,怪物基础属性模板!$A:$A,0))*IFERROR(INDEX(怪物属性参数!R:R,MATCH(芦花古楼怪物!E646,怪物属性参数!R:R,0)),1)</f>
        <v>485</v>
      </c>
      <c r="I646" s="58">
        <f>INDEX(怪物基础属性模板!D:D,MATCH(芦花古楼怪物!$F646,怪物基础属性模板!$A:$A,0))*IFERROR(INDEX(怪物属性参数!R:R,MATCH(芦花古楼怪物!E646,怪物属性参数!S:S,0)),1)</f>
        <v>5870</v>
      </c>
      <c r="J646" s="58">
        <v>0</v>
      </c>
      <c r="K646" s="58">
        <v>0</v>
      </c>
      <c r="L646" s="58">
        <v>0</v>
      </c>
      <c r="M646" s="58">
        <v>0</v>
      </c>
      <c r="N646" s="58">
        <v>300</v>
      </c>
      <c r="O646" s="58">
        <v>0</v>
      </c>
      <c r="P646" s="58">
        <v>0</v>
      </c>
      <c r="Q646" s="58" t="str">
        <f>IFERROR(INDEX(怪物属性参数!AD:AD,MATCH(芦花古楼怪物!E646,怪物属性参数!Q:Q,0)),"1303015")</f>
        <v>1301003#1302003</v>
      </c>
      <c r="R646" s="15"/>
      <c r="S646" s="58">
        <f t="shared" si="42"/>
        <v>20644</v>
      </c>
      <c r="T646" s="58">
        <f>IFERROR(INDEX(怪物属性参数!AA:AA,MATCH(芦花古楼怪物!E646,怪物属性参数!Q:Q,0)),"")</f>
        <v>0</v>
      </c>
      <c r="U646" s="58">
        <f>IFERROR(INDEX(怪物属性参数!AB:AB,MATCH(芦花古楼怪物!E646,怪物属性参数!Q:Q,0)),"999")</f>
        <v>999</v>
      </c>
      <c r="V646" s="58">
        <f>IFERROR(INDEX(怪物属性参数!AC:AC,MATCH(芦花古楼怪物!E646,怪物属性参数!Q:Q,0)),"")</f>
        <v>0</v>
      </c>
      <c r="W646" s="58" t="str">
        <f t="shared" ref="W646:W709" si="44">IF(OR(E646=0,E646="")=TRUE,"于禁",E646)</f>
        <v>战斗夏玲</v>
      </c>
    </row>
    <row r="647" spans="1:23" ht="16.5" x14ac:dyDescent="0.2">
      <c r="A647" s="58">
        <f t="shared" si="43"/>
        <v>20644</v>
      </c>
      <c r="B647" s="58">
        <v>4</v>
      </c>
      <c r="C647" s="58">
        <f t="shared" si="41"/>
        <v>18</v>
      </c>
      <c r="D647" s="58" t="s">
        <v>36</v>
      </c>
      <c r="E647" s="58" t="str">
        <f>HLOOKUP(D647,芦花古楼!$G:$L,MATCH(B647&amp;C647,芦花古楼!$A:$A,0),FALSE)</f>
        <v>李轩辕</v>
      </c>
      <c r="F647" s="58">
        <f>INDEX(芦花古楼!D:D,MATCH(芦花古楼怪物!B647&amp;芦花古楼怪物!C647,芦花古楼!A:A,0))</f>
        <v>48</v>
      </c>
      <c r="G647" s="58">
        <f>INDEX(怪物基础属性模板!B:B,MATCH(芦花古楼怪物!$F647,怪物基础属性模板!$A:$A,0))*IFERROR(INDEX(怪物属性参数!R:R,MATCH(芦花古楼怪物!E647,怪物属性参数!Q:Q,0)),1)</f>
        <v>1074</v>
      </c>
      <c r="H647" s="58">
        <f>INDEX(怪物基础属性模板!C:C,MATCH(芦花古楼怪物!$F647,怪物基础属性模板!$A:$A,0))*IFERROR(INDEX(怪物属性参数!R:R,MATCH(芦花古楼怪物!E647,怪物属性参数!R:R,0)),1)</f>
        <v>485</v>
      </c>
      <c r="I647" s="58">
        <f>INDEX(怪物基础属性模板!D:D,MATCH(芦花古楼怪物!$F647,怪物基础属性模板!$A:$A,0))*IFERROR(INDEX(怪物属性参数!R:R,MATCH(芦花古楼怪物!E647,怪物属性参数!S:S,0)),1)</f>
        <v>5870</v>
      </c>
      <c r="J647" s="58">
        <v>0</v>
      </c>
      <c r="K647" s="58">
        <v>0</v>
      </c>
      <c r="L647" s="58">
        <v>0</v>
      </c>
      <c r="M647" s="58">
        <v>0</v>
      </c>
      <c r="N647" s="58">
        <v>300</v>
      </c>
      <c r="O647" s="58">
        <v>0</v>
      </c>
      <c r="P647" s="58">
        <v>0</v>
      </c>
      <c r="Q647" s="58">
        <f>IFERROR(INDEX(怪物属性参数!AD:AD,MATCH(芦花古楼怪物!E647,怪物属性参数!Q:Q,0)),"1303015")</f>
        <v>1303005</v>
      </c>
      <c r="R647" s="15"/>
      <c r="S647" s="58" t="str">
        <f t="shared" si="42"/>
        <v>0</v>
      </c>
      <c r="T647" s="58">
        <f>IFERROR(INDEX(怪物属性参数!AA:AA,MATCH(芦花古楼怪物!E647,怪物属性参数!Q:Q,0)),"")</f>
        <v>2</v>
      </c>
      <c r="U647" s="58">
        <f>IFERROR(INDEX(怪物属性参数!AB:AB,MATCH(芦花古楼怪物!E647,怪物属性参数!Q:Q,0)),"999")</f>
        <v>999</v>
      </c>
      <c r="V647" s="58">
        <f>IFERROR(INDEX(怪物属性参数!AC:AC,MATCH(芦花古楼怪物!E647,怪物属性参数!Q:Q,0)),"")</f>
        <v>3</v>
      </c>
      <c r="W647" s="58" t="str">
        <f t="shared" si="44"/>
        <v>李轩辕</v>
      </c>
    </row>
    <row r="648" spans="1:23" ht="16.5" x14ac:dyDescent="0.2">
      <c r="A648" s="58">
        <f t="shared" si="43"/>
        <v>20645</v>
      </c>
      <c r="B648" s="58">
        <v>4</v>
      </c>
      <c r="C648" s="58">
        <f t="shared" si="41"/>
        <v>18</v>
      </c>
      <c r="D648" s="58" t="s">
        <v>40</v>
      </c>
      <c r="E648" s="58" t="str">
        <f>HLOOKUP(D648,芦花古楼!$G:$L,MATCH(B648&amp;C648,芦花古楼!$A:$A,0),FALSE)</f>
        <v>常服曹焱兵</v>
      </c>
      <c r="F648" s="58">
        <f>INDEX(芦花古楼!D:D,MATCH(芦花古楼怪物!B648&amp;芦花古楼怪物!C648,芦花古楼!A:A,0))</f>
        <v>48</v>
      </c>
      <c r="G648" s="58">
        <f>INDEX(怪物基础属性模板!B:B,MATCH(芦花古楼怪物!$F648,怪物基础属性模板!$A:$A,0))*IFERROR(INDEX(怪物属性参数!R:R,MATCH(芦花古楼怪物!E648,怪物属性参数!Q:Q,0)),1)</f>
        <v>1074</v>
      </c>
      <c r="H648" s="58">
        <f>INDEX(怪物基础属性模板!C:C,MATCH(芦花古楼怪物!$F648,怪物基础属性模板!$A:$A,0))*IFERROR(INDEX(怪物属性参数!R:R,MATCH(芦花古楼怪物!E648,怪物属性参数!R:R,0)),1)</f>
        <v>485</v>
      </c>
      <c r="I648" s="58">
        <f>INDEX(怪物基础属性模板!D:D,MATCH(芦花古楼怪物!$F648,怪物基础属性模板!$A:$A,0))*IFERROR(INDEX(怪物属性参数!R:R,MATCH(芦花古楼怪物!E648,怪物属性参数!S:S,0)),1)</f>
        <v>5870</v>
      </c>
      <c r="J648" s="58">
        <v>0</v>
      </c>
      <c r="K648" s="58">
        <v>0</v>
      </c>
      <c r="L648" s="58">
        <v>0</v>
      </c>
      <c r="M648" s="58">
        <v>0</v>
      </c>
      <c r="N648" s="58">
        <v>300</v>
      </c>
      <c r="O648" s="58">
        <v>0</v>
      </c>
      <c r="P648" s="58">
        <v>0</v>
      </c>
      <c r="Q648" s="58" t="str">
        <f>IFERROR(INDEX(怪物属性参数!AD:AD,MATCH(芦花古楼怪物!E648,怪物属性参数!Q:Q,0)),"1303015")</f>
        <v>1301001#1302001</v>
      </c>
      <c r="R648" s="15"/>
      <c r="S648" s="58">
        <f t="shared" si="42"/>
        <v>20646</v>
      </c>
      <c r="T648" s="58">
        <f>IFERROR(INDEX(怪物属性参数!AA:AA,MATCH(芦花古楼怪物!E648,怪物属性参数!Q:Q,0)),"")</f>
        <v>0</v>
      </c>
      <c r="U648" s="58">
        <f>IFERROR(INDEX(怪物属性参数!AB:AB,MATCH(芦花古楼怪物!E648,怪物属性参数!Q:Q,0)),"999")</f>
        <v>999</v>
      </c>
      <c r="V648" s="58">
        <f>IFERROR(INDEX(怪物属性参数!AC:AC,MATCH(芦花古楼怪物!E648,怪物属性参数!Q:Q,0)),"")</f>
        <v>0</v>
      </c>
      <c r="W648" s="58" t="str">
        <f t="shared" si="44"/>
        <v>常服曹焱兵</v>
      </c>
    </row>
    <row r="649" spans="1:23" ht="16.5" x14ac:dyDescent="0.2">
      <c r="A649" s="58">
        <f t="shared" si="43"/>
        <v>20646</v>
      </c>
      <c r="B649" s="58">
        <v>4</v>
      </c>
      <c r="C649" s="58">
        <f t="shared" si="41"/>
        <v>18</v>
      </c>
      <c r="D649" s="58" t="s">
        <v>37</v>
      </c>
      <c r="E649" s="58" t="str">
        <f>HLOOKUP(D649,芦花古楼!$G:$L,MATCH(B649&amp;C649,芦花古楼!$A:$A,0),FALSE)</f>
        <v>于禁</v>
      </c>
      <c r="F649" s="58">
        <f>INDEX(芦花古楼!D:D,MATCH(芦花古楼怪物!B649&amp;芦花古楼怪物!C649,芦花古楼!A:A,0))</f>
        <v>48</v>
      </c>
      <c r="G649" s="58">
        <f>INDEX(怪物基础属性模板!B:B,MATCH(芦花古楼怪物!$F649,怪物基础属性模板!$A:$A,0))*IFERROR(INDEX(怪物属性参数!R:R,MATCH(芦花古楼怪物!E649,怪物属性参数!Q:Q,0)),1)</f>
        <v>1074</v>
      </c>
      <c r="H649" s="58">
        <f>INDEX(怪物基础属性模板!C:C,MATCH(芦花古楼怪物!$F649,怪物基础属性模板!$A:$A,0))*IFERROR(INDEX(怪物属性参数!R:R,MATCH(芦花古楼怪物!E649,怪物属性参数!R:R,0)),1)</f>
        <v>485</v>
      </c>
      <c r="I649" s="58">
        <f>INDEX(怪物基础属性模板!D:D,MATCH(芦花古楼怪物!$F649,怪物基础属性模板!$A:$A,0))*IFERROR(INDEX(怪物属性参数!R:R,MATCH(芦花古楼怪物!E649,怪物属性参数!S:S,0)),1)</f>
        <v>5870</v>
      </c>
      <c r="J649" s="58">
        <v>0</v>
      </c>
      <c r="K649" s="58">
        <v>0</v>
      </c>
      <c r="L649" s="58">
        <v>0</v>
      </c>
      <c r="M649" s="58">
        <v>0</v>
      </c>
      <c r="N649" s="58">
        <v>300</v>
      </c>
      <c r="O649" s="58">
        <v>0</v>
      </c>
      <c r="P649" s="58">
        <v>0</v>
      </c>
      <c r="Q649" s="58">
        <f>IFERROR(INDEX(怪物属性参数!AD:AD,MATCH(芦花古楼怪物!E649,怪物属性参数!Q:Q,0)),"1303015")</f>
        <v>1303015</v>
      </c>
      <c r="R649" s="15"/>
      <c r="S649" s="58" t="str">
        <f t="shared" si="42"/>
        <v>0</v>
      </c>
      <c r="T649" s="58">
        <f>IFERROR(INDEX(怪物属性参数!AA:AA,MATCH(芦花古楼怪物!E649,怪物属性参数!Q:Q,0)),"")</f>
        <v>4</v>
      </c>
      <c r="U649" s="58">
        <f>IFERROR(INDEX(怪物属性参数!AB:AB,MATCH(芦花古楼怪物!E649,怪物属性参数!Q:Q,0)),"999")</f>
        <v>999</v>
      </c>
      <c r="V649" s="58">
        <f>IFERROR(INDEX(怪物属性参数!AC:AC,MATCH(芦花古楼怪物!E649,怪物属性参数!Q:Q,0)),"")</f>
        <v>2</v>
      </c>
      <c r="W649" s="58" t="str">
        <f t="shared" si="44"/>
        <v>于禁</v>
      </c>
    </row>
    <row r="650" spans="1:23" ht="16.5" x14ac:dyDescent="0.2">
      <c r="A650" s="58">
        <f t="shared" si="43"/>
        <v>20647</v>
      </c>
      <c r="B650" s="58">
        <v>4</v>
      </c>
      <c r="C650" s="58">
        <f t="shared" si="41"/>
        <v>18</v>
      </c>
      <c r="D650" s="58" t="s">
        <v>41</v>
      </c>
      <c r="E650" s="58" t="str">
        <f>HLOOKUP(D650,芦花古楼!$G:$L,MATCH(B650&amp;C650,芦花古楼!$A:$A,0),FALSE)</f>
        <v>曹玄亮</v>
      </c>
      <c r="F650" s="58">
        <f>INDEX(芦花古楼!D:D,MATCH(芦花古楼怪物!B650&amp;芦花古楼怪物!C650,芦花古楼!A:A,0))</f>
        <v>48</v>
      </c>
      <c r="G650" s="58">
        <f>INDEX(怪物基础属性模板!B:B,MATCH(芦花古楼怪物!$F650,怪物基础属性模板!$A:$A,0))*IFERROR(INDEX(怪物属性参数!R:R,MATCH(芦花古楼怪物!E650,怪物属性参数!Q:Q,0)),1)</f>
        <v>1074</v>
      </c>
      <c r="H650" s="58">
        <f>INDEX(怪物基础属性模板!C:C,MATCH(芦花古楼怪物!$F650,怪物基础属性模板!$A:$A,0))*IFERROR(INDEX(怪物属性参数!R:R,MATCH(芦花古楼怪物!E650,怪物属性参数!R:R,0)),1)</f>
        <v>485</v>
      </c>
      <c r="I650" s="58">
        <f>INDEX(怪物基础属性模板!D:D,MATCH(芦花古楼怪物!$F650,怪物基础属性模板!$A:$A,0))*IFERROR(INDEX(怪物属性参数!R:R,MATCH(芦花古楼怪物!E650,怪物属性参数!S:S,0)),1)</f>
        <v>5870</v>
      </c>
      <c r="J650" s="58">
        <v>0</v>
      </c>
      <c r="K650" s="58">
        <v>0</v>
      </c>
      <c r="L650" s="58">
        <v>0</v>
      </c>
      <c r="M650" s="58">
        <v>0</v>
      </c>
      <c r="N650" s="58">
        <v>300</v>
      </c>
      <c r="O650" s="58">
        <v>0</v>
      </c>
      <c r="P650" s="58">
        <v>0</v>
      </c>
      <c r="Q650" s="58" t="str">
        <f>IFERROR(INDEX(怪物属性参数!AD:AD,MATCH(芦花古楼怪物!E650,怪物属性参数!Q:Q,0)),"1303015")</f>
        <v>1301002#1302002</v>
      </c>
      <c r="R650" s="15"/>
      <c r="S650" s="58">
        <f t="shared" si="42"/>
        <v>20648</v>
      </c>
      <c r="T650" s="58">
        <f>IFERROR(INDEX(怪物属性参数!AA:AA,MATCH(芦花古楼怪物!E650,怪物属性参数!Q:Q,0)),"")</f>
        <v>0</v>
      </c>
      <c r="U650" s="58">
        <f>IFERROR(INDEX(怪物属性参数!AB:AB,MATCH(芦花古楼怪物!E650,怪物属性参数!Q:Q,0)),"999")</f>
        <v>999</v>
      </c>
      <c r="V650" s="58">
        <f>IFERROR(INDEX(怪物属性参数!AC:AC,MATCH(芦花古楼怪物!E650,怪物属性参数!Q:Q,0)),"")</f>
        <v>0</v>
      </c>
      <c r="W650" s="58" t="str">
        <f t="shared" si="44"/>
        <v>曹玄亮</v>
      </c>
    </row>
    <row r="651" spans="1:23" ht="16.5" x14ac:dyDescent="0.2">
      <c r="A651" s="58">
        <f t="shared" si="43"/>
        <v>20648</v>
      </c>
      <c r="B651" s="58">
        <v>4</v>
      </c>
      <c r="C651" s="58">
        <f t="shared" si="41"/>
        <v>18</v>
      </c>
      <c r="D651" s="58" t="s">
        <v>38</v>
      </c>
      <c r="E651" s="58" t="str">
        <f>HLOOKUP(D651,芦花古楼!$G:$L,MATCH(B651&amp;C651,芦花古楼!$A:$A,0),FALSE)</f>
        <v>唐流雨</v>
      </c>
      <c r="F651" s="58">
        <f>INDEX(芦花古楼!D:D,MATCH(芦花古楼怪物!B651&amp;芦花古楼怪物!C651,芦花古楼!A:A,0))</f>
        <v>48</v>
      </c>
      <c r="G651" s="58">
        <f>INDEX(怪物基础属性模板!B:B,MATCH(芦花古楼怪物!$F651,怪物基础属性模板!$A:$A,0))*IFERROR(INDEX(怪物属性参数!R:R,MATCH(芦花古楼怪物!E651,怪物属性参数!Q:Q,0)),1)</f>
        <v>1074</v>
      </c>
      <c r="H651" s="58">
        <f>INDEX(怪物基础属性模板!C:C,MATCH(芦花古楼怪物!$F651,怪物基础属性模板!$A:$A,0))*IFERROR(INDEX(怪物属性参数!R:R,MATCH(芦花古楼怪物!E651,怪物属性参数!R:R,0)),1)</f>
        <v>485</v>
      </c>
      <c r="I651" s="58">
        <f>INDEX(怪物基础属性模板!D:D,MATCH(芦花古楼怪物!$F651,怪物基础属性模板!$A:$A,0))*IFERROR(INDEX(怪物属性参数!R:R,MATCH(芦花古楼怪物!E651,怪物属性参数!S:S,0)),1)</f>
        <v>5870</v>
      </c>
      <c r="J651" s="58">
        <v>0</v>
      </c>
      <c r="K651" s="58">
        <v>0</v>
      </c>
      <c r="L651" s="58">
        <v>0</v>
      </c>
      <c r="M651" s="58">
        <v>0</v>
      </c>
      <c r="N651" s="58">
        <v>300</v>
      </c>
      <c r="O651" s="58">
        <v>0</v>
      </c>
      <c r="P651" s="58">
        <v>0</v>
      </c>
      <c r="Q651" s="58">
        <f>IFERROR(INDEX(怪物属性参数!AD:AD,MATCH(芦花古楼怪物!E651,怪物属性参数!Q:Q,0)),"1303015")</f>
        <v>1303004</v>
      </c>
      <c r="R651" s="15"/>
      <c r="S651" s="58" t="str">
        <f t="shared" si="42"/>
        <v>0</v>
      </c>
      <c r="T651" s="58">
        <f>IFERROR(INDEX(怪物属性参数!AA:AA,MATCH(芦花古楼怪物!E651,怪物属性参数!Q:Q,0)),"")</f>
        <v>4</v>
      </c>
      <c r="U651" s="58">
        <f>IFERROR(INDEX(怪物属性参数!AB:AB,MATCH(芦花古楼怪物!E651,怪物属性参数!Q:Q,0)),"999")</f>
        <v>999</v>
      </c>
      <c r="V651" s="58">
        <f>IFERROR(INDEX(怪物属性参数!AC:AC,MATCH(芦花古楼怪物!E651,怪物属性参数!Q:Q,0)),"")</f>
        <v>1</v>
      </c>
      <c r="W651" s="58" t="str">
        <f t="shared" si="44"/>
        <v>唐流雨</v>
      </c>
    </row>
    <row r="652" spans="1:23" ht="16.5" x14ac:dyDescent="0.2">
      <c r="A652" s="58">
        <f t="shared" si="43"/>
        <v>20649</v>
      </c>
      <c r="B652" s="58">
        <v>4</v>
      </c>
      <c r="C652" s="58">
        <f t="shared" si="41"/>
        <v>19</v>
      </c>
      <c r="D652" s="58" t="s">
        <v>39</v>
      </c>
      <c r="E652" s="58" t="str">
        <f>HLOOKUP(D652,芦花古楼!$G:$L,MATCH(B652&amp;C652,芦花古楼!$A:$A,0),FALSE)</f>
        <v>南御夫</v>
      </c>
      <c r="F652" s="58">
        <f>INDEX(芦花古楼!D:D,MATCH(芦花古楼怪物!B652&amp;芦花古楼怪物!C652,芦花古楼!A:A,0))</f>
        <v>49</v>
      </c>
      <c r="G652" s="58">
        <f>INDEX(怪物基础属性模板!B:B,MATCH(芦花古楼怪物!$F652,怪物基础属性模板!$A:$A,0))*IFERROR(INDEX(怪物属性参数!R:R,MATCH(芦花古楼怪物!E652,怪物属性参数!Q:Q,0)),1)</f>
        <v>1098</v>
      </c>
      <c r="H652" s="58">
        <f>INDEX(怪物基础属性模板!C:C,MATCH(芦花古楼怪物!$F652,怪物基础属性模板!$A:$A,0))*IFERROR(INDEX(怪物属性参数!R:R,MATCH(芦花古楼怪物!E652,怪物属性参数!R:R,0)),1)</f>
        <v>497</v>
      </c>
      <c r="I652" s="58">
        <f>INDEX(怪物基础属性模板!D:D,MATCH(芦花古楼怪物!$F652,怪物基础属性模板!$A:$A,0))*IFERROR(INDEX(怪物属性参数!R:R,MATCH(芦花古楼怪物!E652,怪物属性参数!S:S,0)),1)</f>
        <v>5990</v>
      </c>
      <c r="J652" s="58">
        <v>0</v>
      </c>
      <c r="K652" s="58">
        <v>0</v>
      </c>
      <c r="L652" s="58">
        <v>0</v>
      </c>
      <c r="M652" s="58">
        <v>0</v>
      </c>
      <c r="N652" s="58">
        <v>300</v>
      </c>
      <c r="O652" s="58">
        <v>0</v>
      </c>
      <c r="P652" s="58">
        <v>0</v>
      </c>
      <c r="Q652" s="58" t="str">
        <f>IFERROR(INDEX(怪物属性参数!AD:AD,MATCH(芦花古楼怪物!E652,怪物属性参数!Q:Q,0)),"1303015")</f>
        <v>1301012#1302012</v>
      </c>
      <c r="R652" s="15"/>
      <c r="S652" s="58">
        <f t="shared" si="42"/>
        <v>20650</v>
      </c>
      <c r="T652" s="58">
        <f>IFERROR(INDEX(怪物属性参数!AA:AA,MATCH(芦花古楼怪物!E652,怪物属性参数!Q:Q,0)),"")</f>
        <v>0</v>
      </c>
      <c r="U652" s="58">
        <f>IFERROR(INDEX(怪物属性参数!AB:AB,MATCH(芦花古楼怪物!E652,怪物属性参数!Q:Q,0)),"999")</f>
        <v>999</v>
      </c>
      <c r="V652" s="58">
        <f>IFERROR(INDEX(怪物属性参数!AC:AC,MATCH(芦花古楼怪物!E652,怪物属性参数!Q:Q,0)),"")</f>
        <v>0</v>
      </c>
      <c r="W652" s="58" t="str">
        <f t="shared" si="44"/>
        <v>南御夫</v>
      </c>
    </row>
    <row r="653" spans="1:23" ht="16.5" x14ac:dyDescent="0.2">
      <c r="A653" s="58">
        <f t="shared" si="43"/>
        <v>20650</v>
      </c>
      <c r="B653" s="58">
        <v>4</v>
      </c>
      <c r="C653" s="58">
        <f t="shared" si="41"/>
        <v>19</v>
      </c>
      <c r="D653" s="58" t="s">
        <v>36</v>
      </c>
      <c r="E653" s="58" t="str">
        <f>HLOOKUP(D653,芦花古楼!$G:$L,MATCH(B653&amp;C653,芦花古楼!$A:$A,0),FALSE)</f>
        <v>噬日</v>
      </c>
      <c r="F653" s="58">
        <f>INDEX(芦花古楼!D:D,MATCH(芦花古楼怪物!B653&amp;芦花古楼怪物!C653,芦花古楼!A:A,0))</f>
        <v>49</v>
      </c>
      <c r="G653" s="58">
        <f>INDEX(怪物基础属性模板!B:B,MATCH(芦花古楼怪物!$F653,怪物基础属性模板!$A:$A,0))*IFERROR(INDEX(怪物属性参数!R:R,MATCH(芦花古楼怪物!E653,怪物属性参数!Q:Q,0)),1)</f>
        <v>1098</v>
      </c>
      <c r="H653" s="58">
        <f>INDEX(怪物基础属性模板!C:C,MATCH(芦花古楼怪物!$F653,怪物基础属性模板!$A:$A,0))*IFERROR(INDEX(怪物属性参数!R:R,MATCH(芦花古楼怪物!E653,怪物属性参数!R:R,0)),1)</f>
        <v>497</v>
      </c>
      <c r="I653" s="58">
        <f>INDEX(怪物基础属性模板!D:D,MATCH(芦花古楼怪物!$F653,怪物基础属性模板!$A:$A,0))*IFERROR(INDEX(怪物属性参数!R:R,MATCH(芦花古楼怪物!E653,怪物属性参数!S:S,0)),1)</f>
        <v>5990</v>
      </c>
      <c r="J653" s="58">
        <v>0</v>
      </c>
      <c r="K653" s="58">
        <v>0</v>
      </c>
      <c r="L653" s="58">
        <v>0</v>
      </c>
      <c r="M653" s="58">
        <v>0</v>
      </c>
      <c r="N653" s="58">
        <v>300</v>
      </c>
      <c r="O653" s="58">
        <v>0</v>
      </c>
      <c r="P653" s="58">
        <v>0</v>
      </c>
      <c r="Q653" s="58">
        <f>IFERROR(INDEX(怪物属性参数!AD:AD,MATCH(芦花古楼怪物!E653,怪物属性参数!Q:Q,0)),"1303015")</f>
        <v>1303018</v>
      </c>
      <c r="R653" s="15"/>
      <c r="S653" s="58" t="str">
        <f t="shared" si="42"/>
        <v>0</v>
      </c>
      <c r="T653" s="58">
        <f>IFERROR(INDEX(怪物属性参数!AA:AA,MATCH(芦花古楼怪物!E653,怪物属性参数!Q:Q,0)),"")</f>
        <v>2</v>
      </c>
      <c r="U653" s="58">
        <f>IFERROR(INDEX(怪物属性参数!AB:AB,MATCH(芦花古楼怪物!E653,怪物属性参数!Q:Q,0)),"999")</f>
        <v>999</v>
      </c>
      <c r="V653" s="58">
        <f>IFERROR(INDEX(怪物属性参数!AC:AC,MATCH(芦花古楼怪物!E653,怪物属性参数!Q:Q,0)),"")</f>
        <v>2</v>
      </c>
      <c r="W653" s="58" t="str">
        <f t="shared" si="44"/>
        <v>噬日</v>
      </c>
    </row>
    <row r="654" spans="1:23" ht="16.5" x14ac:dyDescent="0.2">
      <c r="A654" s="58">
        <f t="shared" si="43"/>
        <v>20651</v>
      </c>
      <c r="B654" s="58">
        <v>4</v>
      </c>
      <c r="C654" s="58">
        <f t="shared" si="41"/>
        <v>19</v>
      </c>
      <c r="D654" s="58" t="s">
        <v>40</v>
      </c>
      <c r="E654" s="58" t="str">
        <f>HLOOKUP(D654,芦花古楼!$G:$L,MATCH(B654&amp;C654,芦花古楼!$A:$A,0),FALSE)</f>
        <v>吕仙宫</v>
      </c>
      <c r="F654" s="58">
        <f>INDEX(芦花古楼!D:D,MATCH(芦花古楼怪物!B654&amp;芦花古楼怪物!C654,芦花古楼!A:A,0))</f>
        <v>49</v>
      </c>
      <c r="G654" s="58">
        <f>INDEX(怪物基础属性模板!B:B,MATCH(芦花古楼怪物!$F654,怪物基础属性模板!$A:$A,0))*IFERROR(INDEX(怪物属性参数!R:R,MATCH(芦花古楼怪物!E654,怪物属性参数!Q:Q,0)),1)</f>
        <v>1098</v>
      </c>
      <c r="H654" s="58">
        <f>INDEX(怪物基础属性模板!C:C,MATCH(芦花古楼怪物!$F654,怪物基础属性模板!$A:$A,0))*IFERROR(INDEX(怪物属性参数!R:R,MATCH(芦花古楼怪物!E654,怪物属性参数!R:R,0)),1)</f>
        <v>497</v>
      </c>
      <c r="I654" s="58">
        <f>INDEX(怪物基础属性模板!D:D,MATCH(芦花古楼怪物!$F654,怪物基础属性模板!$A:$A,0))*IFERROR(INDEX(怪物属性参数!R:R,MATCH(芦花古楼怪物!E654,怪物属性参数!S:S,0)),1)</f>
        <v>5990</v>
      </c>
      <c r="J654" s="58">
        <v>0</v>
      </c>
      <c r="K654" s="58">
        <v>0</v>
      </c>
      <c r="L654" s="58">
        <v>0</v>
      </c>
      <c r="M654" s="58">
        <v>0</v>
      </c>
      <c r="N654" s="58">
        <v>300</v>
      </c>
      <c r="O654" s="58">
        <v>0</v>
      </c>
      <c r="P654" s="58">
        <v>0</v>
      </c>
      <c r="Q654" s="58" t="str">
        <f>IFERROR(INDEX(怪物属性参数!AD:AD,MATCH(芦花古楼怪物!E654,怪物属性参数!Q:Q,0)),"1303015")</f>
        <v>1301014#1302014</v>
      </c>
      <c r="R654" s="15"/>
      <c r="S654" s="58">
        <f t="shared" si="42"/>
        <v>20652</v>
      </c>
      <c r="T654" s="58">
        <f>IFERROR(INDEX(怪物属性参数!AA:AA,MATCH(芦花古楼怪物!E654,怪物属性参数!Q:Q,0)),"")</f>
        <v>0</v>
      </c>
      <c r="U654" s="58">
        <f>IFERROR(INDEX(怪物属性参数!AB:AB,MATCH(芦花古楼怪物!E654,怪物属性参数!Q:Q,0)),"999")</f>
        <v>999</v>
      </c>
      <c r="V654" s="58">
        <f>IFERROR(INDEX(怪物属性参数!AC:AC,MATCH(芦花古楼怪物!E654,怪物属性参数!Q:Q,0)),"")</f>
        <v>0</v>
      </c>
      <c r="W654" s="58" t="str">
        <f t="shared" si="44"/>
        <v>吕仙宫</v>
      </c>
    </row>
    <row r="655" spans="1:23" ht="16.5" x14ac:dyDescent="0.2">
      <c r="A655" s="58">
        <f t="shared" si="43"/>
        <v>20652</v>
      </c>
      <c r="B655" s="58">
        <v>4</v>
      </c>
      <c r="C655" s="58">
        <f t="shared" si="41"/>
        <v>19</v>
      </c>
      <c r="D655" s="58" t="s">
        <v>37</v>
      </c>
      <c r="E655" s="58" t="str">
        <f>HLOOKUP(D655,芦花古楼!$G:$L,MATCH(B655&amp;C655,芦花古楼!$A:$A,0),FALSE)</f>
        <v>高顺</v>
      </c>
      <c r="F655" s="58">
        <f>INDEX(芦花古楼!D:D,MATCH(芦花古楼怪物!B655&amp;芦花古楼怪物!C655,芦花古楼!A:A,0))</f>
        <v>49</v>
      </c>
      <c r="G655" s="58">
        <f>INDEX(怪物基础属性模板!B:B,MATCH(芦花古楼怪物!$F655,怪物基础属性模板!$A:$A,0))*IFERROR(INDEX(怪物属性参数!R:R,MATCH(芦花古楼怪物!E655,怪物属性参数!Q:Q,0)),1)</f>
        <v>1098</v>
      </c>
      <c r="H655" s="58">
        <f>INDEX(怪物基础属性模板!C:C,MATCH(芦花古楼怪物!$F655,怪物基础属性模板!$A:$A,0))*IFERROR(INDEX(怪物属性参数!R:R,MATCH(芦花古楼怪物!E655,怪物属性参数!R:R,0)),1)</f>
        <v>497</v>
      </c>
      <c r="I655" s="58">
        <f>INDEX(怪物基础属性模板!D:D,MATCH(芦花古楼怪物!$F655,怪物基础属性模板!$A:$A,0))*IFERROR(INDEX(怪物属性参数!R:R,MATCH(芦花古楼怪物!E655,怪物属性参数!S:S,0)),1)</f>
        <v>5990</v>
      </c>
      <c r="J655" s="58">
        <v>0</v>
      </c>
      <c r="K655" s="58">
        <v>0</v>
      </c>
      <c r="L655" s="58">
        <v>0</v>
      </c>
      <c r="M655" s="58">
        <v>0</v>
      </c>
      <c r="N655" s="58">
        <v>300</v>
      </c>
      <c r="O655" s="58">
        <v>0</v>
      </c>
      <c r="P655" s="58">
        <v>0</v>
      </c>
      <c r="Q655" s="58">
        <f>IFERROR(INDEX(怪物属性参数!AD:AD,MATCH(芦花古楼怪物!E655,怪物属性参数!Q:Q,0)),"1303015")</f>
        <v>1303020</v>
      </c>
      <c r="R655" s="15"/>
      <c r="S655" s="58" t="str">
        <f t="shared" si="42"/>
        <v>0</v>
      </c>
      <c r="T655" s="58">
        <f>IFERROR(INDEX(怪物属性参数!AA:AA,MATCH(芦花古楼怪物!E655,怪物属性参数!Q:Q,0)),"")</f>
        <v>2</v>
      </c>
      <c r="U655" s="58">
        <f>IFERROR(INDEX(怪物属性参数!AB:AB,MATCH(芦花古楼怪物!E655,怪物属性参数!Q:Q,0)),"999")</f>
        <v>999</v>
      </c>
      <c r="V655" s="58">
        <f>IFERROR(INDEX(怪物属性参数!AC:AC,MATCH(芦花古楼怪物!E655,怪物属性参数!Q:Q,0)),"")</f>
        <v>2</v>
      </c>
      <c r="W655" s="58" t="str">
        <f t="shared" si="44"/>
        <v>高顺</v>
      </c>
    </row>
    <row r="656" spans="1:23" ht="16.5" x14ac:dyDescent="0.2">
      <c r="A656" s="58">
        <f t="shared" si="43"/>
        <v>20653</v>
      </c>
      <c r="B656" s="58">
        <v>4</v>
      </c>
      <c r="C656" s="58">
        <f t="shared" si="41"/>
        <v>19</v>
      </c>
      <c r="D656" s="58" t="s">
        <v>41</v>
      </c>
      <c r="E656" s="58" t="str">
        <f>HLOOKUP(D656,芦花古楼!$G:$L,MATCH(B656&amp;C656,芦花古楼!$A:$A,0),FALSE)</f>
        <v>战斗夏玲</v>
      </c>
      <c r="F656" s="58">
        <f>INDEX(芦花古楼!D:D,MATCH(芦花古楼怪物!B656&amp;芦花古楼怪物!C656,芦花古楼!A:A,0))</f>
        <v>49</v>
      </c>
      <c r="G656" s="58">
        <f>INDEX(怪物基础属性模板!B:B,MATCH(芦花古楼怪物!$F656,怪物基础属性模板!$A:$A,0))*IFERROR(INDEX(怪物属性参数!R:R,MATCH(芦花古楼怪物!E656,怪物属性参数!Q:Q,0)),1)</f>
        <v>1098</v>
      </c>
      <c r="H656" s="58">
        <f>INDEX(怪物基础属性模板!C:C,MATCH(芦花古楼怪物!$F656,怪物基础属性模板!$A:$A,0))*IFERROR(INDEX(怪物属性参数!R:R,MATCH(芦花古楼怪物!E656,怪物属性参数!R:R,0)),1)</f>
        <v>497</v>
      </c>
      <c r="I656" s="58">
        <f>INDEX(怪物基础属性模板!D:D,MATCH(芦花古楼怪物!$F656,怪物基础属性模板!$A:$A,0))*IFERROR(INDEX(怪物属性参数!R:R,MATCH(芦花古楼怪物!E656,怪物属性参数!S:S,0)),1)</f>
        <v>5990</v>
      </c>
      <c r="J656" s="58">
        <v>0</v>
      </c>
      <c r="K656" s="58">
        <v>0</v>
      </c>
      <c r="L656" s="58">
        <v>0</v>
      </c>
      <c r="M656" s="58">
        <v>0</v>
      </c>
      <c r="N656" s="58">
        <v>300</v>
      </c>
      <c r="O656" s="58">
        <v>0</v>
      </c>
      <c r="P656" s="58">
        <v>0</v>
      </c>
      <c r="Q656" s="58" t="str">
        <f>IFERROR(INDEX(怪物属性参数!AD:AD,MATCH(芦花古楼怪物!E656,怪物属性参数!Q:Q,0)),"1303015")</f>
        <v>1301003#1302003</v>
      </c>
      <c r="R656" s="15"/>
      <c r="S656" s="58">
        <f t="shared" si="42"/>
        <v>20654</v>
      </c>
      <c r="T656" s="58">
        <f>IFERROR(INDEX(怪物属性参数!AA:AA,MATCH(芦花古楼怪物!E656,怪物属性参数!Q:Q,0)),"")</f>
        <v>0</v>
      </c>
      <c r="U656" s="58">
        <f>IFERROR(INDEX(怪物属性参数!AB:AB,MATCH(芦花古楼怪物!E656,怪物属性参数!Q:Q,0)),"999")</f>
        <v>999</v>
      </c>
      <c r="V656" s="58">
        <f>IFERROR(INDEX(怪物属性参数!AC:AC,MATCH(芦花古楼怪物!E656,怪物属性参数!Q:Q,0)),"")</f>
        <v>0</v>
      </c>
      <c r="W656" s="58" t="str">
        <f t="shared" si="44"/>
        <v>战斗夏玲</v>
      </c>
    </row>
    <row r="657" spans="1:23" ht="16.5" x14ac:dyDescent="0.2">
      <c r="A657" s="58">
        <f t="shared" si="43"/>
        <v>20654</v>
      </c>
      <c r="B657" s="58">
        <v>4</v>
      </c>
      <c r="C657" s="58">
        <f t="shared" si="41"/>
        <v>19</v>
      </c>
      <c r="D657" s="58" t="s">
        <v>38</v>
      </c>
      <c r="E657" s="58" t="str">
        <f>HLOOKUP(D657,芦花古楼!$G:$L,MATCH(B657&amp;C657,芦花古楼!$A:$A,0),FALSE)</f>
        <v>李轩辕</v>
      </c>
      <c r="F657" s="58">
        <f>INDEX(芦花古楼!D:D,MATCH(芦花古楼怪物!B657&amp;芦花古楼怪物!C657,芦花古楼!A:A,0))</f>
        <v>49</v>
      </c>
      <c r="G657" s="58">
        <f>INDEX(怪物基础属性模板!B:B,MATCH(芦花古楼怪物!$F657,怪物基础属性模板!$A:$A,0))*IFERROR(INDEX(怪物属性参数!R:R,MATCH(芦花古楼怪物!E657,怪物属性参数!Q:Q,0)),1)</f>
        <v>1098</v>
      </c>
      <c r="H657" s="58">
        <f>INDEX(怪物基础属性模板!C:C,MATCH(芦花古楼怪物!$F657,怪物基础属性模板!$A:$A,0))*IFERROR(INDEX(怪物属性参数!R:R,MATCH(芦花古楼怪物!E657,怪物属性参数!R:R,0)),1)</f>
        <v>497</v>
      </c>
      <c r="I657" s="58">
        <f>INDEX(怪物基础属性模板!D:D,MATCH(芦花古楼怪物!$F657,怪物基础属性模板!$A:$A,0))*IFERROR(INDEX(怪物属性参数!R:R,MATCH(芦花古楼怪物!E657,怪物属性参数!S:S,0)),1)</f>
        <v>5990</v>
      </c>
      <c r="J657" s="58">
        <v>0</v>
      </c>
      <c r="K657" s="58">
        <v>0</v>
      </c>
      <c r="L657" s="58">
        <v>0</v>
      </c>
      <c r="M657" s="58">
        <v>0</v>
      </c>
      <c r="N657" s="58">
        <v>300</v>
      </c>
      <c r="O657" s="58">
        <v>0</v>
      </c>
      <c r="P657" s="58">
        <v>0</v>
      </c>
      <c r="Q657" s="58">
        <f>IFERROR(INDEX(怪物属性参数!AD:AD,MATCH(芦花古楼怪物!E657,怪物属性参数!Q:Q,0)),"1303015")</f>
        <v>1303005</v>
      </c>
      <c r="R657" s="15"/>
      <c r="S657" s="58" t="str">
        <f t="shared" si="42"/>
        <v>0</v>
      </c>
      <c r="T657" s="58">
        <f>IFERROR(INDEX(怪物属性参数!AA:AA,MATCH(芦花古楼怪物!E657,怪物属性参数!Q:Q,0)),"")</f>
        <v>2</v>
      </c>
      <c r="U657" s="58">
        <f>IFERROR(INDEX(怪物属性参数!AB:AB,MATCH(芦花古楼怪物!E657,怪物属性参数!Q:Q,0)),"999")</f>
        <v>999</v>
      </c>
      <c r="V657" s="58">
        <f>IFERROR(INDEX(怪物属性参数!AC:AC,MATCH(芦花古楼怪物!E657,怪物属性参数!Q:Q,0)),"")</f>
        <v>3</v>
      </c>
      <c r="W657" s="58" t="str">
        <f t="shared" si="44"/>
        <v>李轩辕</v>
      </c>
    </row>
    <row r="658" spans="1:23" ht="16.5" x14ac:dyDescent="0.2">
      <c r="A658" s="58">
        <f t="shared" si="43"/>
        <v>20655</v>
      </c>
      <c r="B658" s="58">
        <v>4</v>
      </c>
      <c r="C658" s="58">
        <f t="shared" si="41"/>
        <v>20</v>
      </c>
      <c r="D658" s="58" t="s">
        <v>39</v>
      </c>
      <c r="E658" s="58" t="str">
        <f>HLOOKUP(D658,芦花古楼!$G:$L,MATCH(B658&amp;C658,芦花古楼!$A:$A,0),FALSE)</f>
        <v>盖文</v>
      </c>
      <c r="F658" s="58">
        <f>INDEX(芦花古楼!D:D,MATCH(芦花古楼怪物!B658&amp;芦花古楼怪物!C658,芦花古楼!A:A,0))</f>
        <v>60</v>
      </c>
      <c r="G658" s="58">
        <f>INDEX(怪物基础属性模板!B:B,MATCH(芦花古楼怪物!$F658,怪物基础属性模板!$A:$A,0))*IFERROR(INDEX(怪物属性参数!R:R,MATCH(芦花古楼怪物!E658,怪物属性参数!Q:Q,0)),1)</f>
        <v>1571</v>
      </c>
      <c r="H658" s="58">
        <f>INDEX(怪物基础属性模板!C:C,MATCH(芦花古楼怪物!$F658,怪物基础属性模板!$A:$A,0))*IFERROR(INDEX(怪物属性参数!R:R,MATCH(芦花古楼怪物!E658,怪物属性参数!R:R,0)),1)</f>
        <v>723</v>
      </c>
      <c r="I658" s="58">
        <f>INDEX(怪物基础属性模板!D:D,MATCH(芦花古楼怪物!$F658,怪物基础属性模板!$A:$A,0))*IFERROR(INDEX(怪物属性参数!R:R,MATCH(芦花古楼怪物!E658,怪物属性参数!S:S,0)),1)</f>
        <v>8455</v>
      </c>
      <c r="J658" s="58">
        <v>0</v>
      </c>
      <c r="K658" s="58">
        <v>0</v>
      </c>
      <c r="L658" s="58">
        <v>0</v>
      </c>
      <c r="M658" s="58">
        <v>0</v>
      </c>
      <c r="N658" s="58">
        <v>300</v>
      </c>
      <c r="O658" s="58">
        <v>0</v>
      </c>
      <c r="P658" s="58">
        <v>0</v>
      </c>
      <c r="Q658" s="58" t="str">
        <f>IFERROR(INDEX(怪物属性参数!AD:AD,MATCH(芦花古楼怪物!E658,怪物属性参数!Q:Q,0)),"1303015")</f>
        <v>1301010#1302010</v>
      </c>
      <c r="R658" s="15"/>
      <c r="S658" s="58">
        <f t="shared" si="42"/>
        <v>20656</v>
      </c>
      <c r="T658" s="58">
        <f>IFERROR(INDEX(怪物属性参数!AA:AA,MATCH(芦花古楼怪物!E658,怪物属性参数!Q:Q,0)),"")</f>
        <v>0</v>
      </c>
      <c r="U658" s="58">
        <f>IFERROR(INDEX(怪物属性参数!AB:AB,MATCH(芦花古楼怪物!E658,怪物属性参数!Q:Q,0)),"999")</f>
        <v>999</v>
      </c>
      <c r="V658" s="58">
        <f>IFERROR(INDEX(怪物属性参数!AC:AC,MATCH(芦花古楼怪物!E658,怪物属性参数!Q:Q,0)),"")</f>
        <v>0</v>
      </c>
      <c r="W658" s="58" t="str">
        <f t="shared" si="44"/>
        <v>盖文</v>
      </c>
    </row>
    <row r="659" spans="1:23" ht="16.5" x14ac:dyDescent="0.2">
      <c r="A659" s="58">
        <f t="shared" si="43"/>
        <v>20656</v>
      </c>
      <c r="B659" s="58">
        <v>4</v>
      </c>
      <c r="C659" s="58">
        <f t="shared" si="41"/>
        <v>20</v>
      </c>
      <c r="D659" s="58" t="s">
        <v>36</v>
      </c>
      <c r="E659" s="58" t="str">
        <f>HLOOKUP(D659,芦花古楼!$G:$L,MATCH(B659&amp;C659,芦花古楼!$A:$A,0),FALSE)</f>
        <v>西方龙</v>
      </c>
      <c r="F659" s="58">
        <f>INDEX(芦花古楼!D:D,MATCH(芦花古楼怪物!B659&amp;芦花古楼怪物!C659,芦花古楼!A:A,0))</f>
        <v>60</v>
      </c>
      <c r="G659" s="58">
        <f>INDEX(怪物基础属性模板!B:B,MATCH(芦花古楼怪物!$F659,怪物基础属性模板!$A:$A,0))*IFERROR(INDEX(怪物属性参数!R:R,MATCH(芦花古楼怪物!E659,怪物属性参数!Q:Q,0)),1)</f>
        <v>1571</v>
      </c>
      <c r="H659" s="58">
        <f>INDEX(怪物基础属性模板!C:C,MATCH(芦花古楼怪物!$F659,怪物基础属性模板!$A:$A,0))*IFERROR(INDEX(怪物属性参数!R:R,MATCH(芦花古楼怪物!E659,怪物属性参数!R:R,0)),1)</f>
        <v>723</v>
      </c>
      <c r="I659" s="58">
        <f>INDEX(怪物基础属性模板!D:D,MATCH(芦花古楼怪物!$F659,怪物基础属性模板!$A:$A,0))*IFERROR(INDEX(怪物属性参数!R:R,MATCH(芦花古楼怪物!E659,怪物属性参数!S:S,0)),1)</f>
        <v>8455</v>
      </c>
      <c r="J659" s="58">
        <v>0</v>
      </c>
      <c r="K659" s="58">
        <v>0</v>
      </c>
      <c r="L659" s="58">
        <v>0</v>
      </c>
      <c r="M659" s="58">
        <v>0</v>
      </c>
      <c r="N659" s="58">
        <v>300</v>
      </c>
      <c r="O659" s="58">
        <v>0</v>
      </c>
      <c r="P659" s="58">
        <v>0</v>
      </c>
      <c r="Q659" s="58">
        <f>IFERROR(INDEX(怪物属性参数!AD:AD,MATCH(芦花古楼怪物!E659,怪物属性参数!Q:Q,0)),"1303015")</f>
        <v>1303016</v>
      </c>
      <c r="R659" s="15"/>
      <c r="S659" s="58" t="str">
        <f t="shared" si="42"/>
        <v>0</v>
      </c>
      <c r="T659" s="58">
        <f>IFERROR(INDEX(怪物属性参数!AA:AA,MATCH(芦花古楼怪物!E659,怪物属性参数!Q:Q,0)),"")</f>
        <v>4</v>
      </c>
      <c r="U659" s="58">
        <f>IFERROR(INDEX(怪物属性参数!AB:AB,MATCH(芦花古楼怪物!E659,怪物属性参数!Q:Q,0)),"999")</f>
        <v>999</v>
      </c>
      <c r="V659" s="58">
        <f>IFERROR(INDEX(怪物属性参数!AC:AC,MATCH(芦花古楼怪物!E659,怪物属性参数!Q:Q,0)),"")</f>
        <v>2</v>
      </c>
      <c r="W659" s="58" t="str">
        <f t="shared" si="44"/>
        <v>西方龙</v>
      </c>
    </row>
    <row r="660" spans="1:23" ht="16.5" x14ac:dyDescent="0.2">
      <c r="A660" s="58">
        <f t="shared" si="43"/>
        <v>20657</v>
      </c>
      <c r="B660" s="58">
        <v>4</v>
      </c>
      <c r="C660" s="58">
        <f t="shared" si="41"/>
        <v>20</v>
      </c>
      <c r="D660" s="58" t="s">
        <v>40</v>
      </c>
      <c r="E660" s="58" t="str">
        <f>HLOOKUP(D660,芦花古楼!$G:$L,MATCH(B660&amp;C660,芦花古楼!$A:$A,0),FALSE)</f>
        <v>刘羽禅</v>
      </c>
      <c r="F660" s="58">
        <f>INDEX(芦花古楼!D:D,MATCH(芦花古楼怪物!B660&amp;芦花古楼怪物!C660,芦花古楼!A:A,0))</f>
        <v>60</v>
      </c>
      <c r="G660" s="58">
        <f>INDEX(怪物基础属性模板!B:B,MATCH(芦花古楼怪物!$F660,怪物基础属性模板!$A:$A,0))*IFERROR(INDEX(怪物属性参数!R:R,MATCH(芦花古楼怪物!E660,怪物属性参数!Q:Q,0)),1)</f>
        <v>1571</v>
      </c>
      <c r="H660" s="58">
        <f>INDEX(怪物基础属性模板!C:C,MATCH(芦花古楼怪物!$F660,怪物基础属性模板!$A:$A,0))*IFERROR(INDEX(怪物属性参数!R:R,MATCH(芦花古楼怪物!E660,怪物属性参数!R:R,0)),1)</f>
        <v>723</v>
      </c>
      <c r="I660" s="58">
        <f>INDEX(怪物基础属性模板!D:D,MATCH(芦花古楼怪物!$F660,怪物基础属性模板!$A:$A,0))*IFERROR(INDEX(怪物属性参数!R:R,MATCH(芦花古楼怪物!E660,怪物属性参数!S:S,0)),1)</f>
        <v>8455</v>
      </c>
      <c r="J660" s="58">
        <v>0</v>
      </c>
      <c r="K660" s="58">
        <v>0</v>
      </c>
      <c r="L660" s="58">
        <v>0</v>
      </c>
      <c r="M660" s="58">
        <v>0</v>
      </c>
      <c r="N660" s="58">
        <v>300</v>
      </c>
      <c r="O660" s="58">
        <v>0</v>
      </c>
      <c r="P660" s="58">
        <v>0</v>
      </c>
      <c r="Q660" s="58" t="str">
        <f>IFERROR(INDEX(怪物属性参数!AD:AD,MATCH(芦花古楼怪物!E660,怪物属性参数!Q:Q,0)),"1303015")</f>
        <v>1301005#1302005</v>
      </c>
      <c r="R660" s="15"/>
      <c r="S660" s="58">
        <f t="shared" si="42"/>
        <v>20658</v>
      </c>
      <c r="T660" s="58">
        <f>IFERROR(INDEX(怪物属性参数!AA:AA,MATCH(芦花古楼怪物!E660,怪物属性参数!Q:Q,0)),"")</f>
        <v>0</v>
      </c>
      <c r="U660" s="58">
        <f>IFERROR(INDEX(怪物属性参数!AB:AB,MATCH(芦花古楼怪物!E660,怪物属性参数!Q:Q,0)),"999")</f>
        <v>999</v>
      </c>
      <c r="V660" s="58">
        <f>IFERROR(INDEX(怪物属性参数!AC:AC,MATCH(芦花古楼怪物!E660,怪物属性参数!Q:Q,0)),"")</f>
        <v>0</v>
      </c>
      <c r="W660" s="58" t="str">
        <f t="shared" si="44"/>
        <v>刘羽禅</v>
      </c>
    </row>
    <row r="661" spans="1:23" ht="16.5" x14ac:dyDescent="0.2">
      <c r="A661" s="58">
        <f t="shared" si="43"/>
        <v>20658</v>
      </c>
      <c r="B661" s="58">
        <v>4</v>
      </c>
      <c r="C661" s="58">
        <f t="shared" si="41"/>
        <v>20</v>
      </c>
      <c r="D661" s="58" t="s">
        <v>37</v>
      </c>
      <c r="E661" s="58" t="str">
        <f>HLOOKUP(D661,芦花古楼!$G:$L,MATCH(B661&amp;C661,芦花古楼!$A:$A,0),FALSE)</f>
        <v>张飞</v>
      </c>
      <c r="F661" s="58">
        <f>INDEX(芦花古楼!D:D,MATCH(芦花古楼怪物!B661&amp;芦花古楼怪物!C661,芦花古楼!A:A,0))</f>
        <v>60</v>
      </c>
      <c r="G661" s="58">
        <f>INDEX(怪物基础属性模板!B:B,MATCH(芦花古楼怪物!$F661,怪物基础属性模板!$A:$A,0))*IFERROR(INDEX(怪物属性参数!R:R,MATCH(芦花古楼怪物!E661,怪物属性参数!Q:Q,0)),1)</f>
        <v>1571</v>
      </c>
      <c r="H661" s="58">
        <f>INDEX(怪物基础属性模板!C:C,MATCH(芦花古楼怪物!$F661,怪物基础属性模板!$A:$A,0))*IFERROR(INDEX(怪物属性参数!R:R,MATCH(芦花古楼怪物!E661,怪物属性参数!R:R,0)),1)</f>
        <v>723</v>
      </c>
      <c r="I661" s="58">
        <f>INDEX(怪物基础属性模板!D:D,MATCH(芦花古楼怪物!$F661,怪物基础属性模板!$A:$A,0))*IFERROR(INDEX(怪物属性参数!R:R,MATCH(芦花古楼怪物!E661,怪物属性参数!S:S,0)),1)</f>
        <v>8455</v>
      </c>
      <c r="J661" s="58">
        <v>0</v>
      </c>
      <c r="K661" s="58">
        <v>0</v>
      </c>
      <c r="L661" s="58">
        <v>0</v>
      </c>
      <c r="M661" s="58">
        <v>0</v>
      </c>
      <c r="N661" s="58">
        <v>300</v>
      </c>
      <c r="O661" s="58">
        <v>0</v>
      </c>
      <c r="P661" s="58">
        <v>0</v>
      </c>
      <c r="Q661" s="58">
        <f>IFERROR(INDEX(怪物属性参数!AD:AD,MATCH(芦花古楼怪物!E661,怪物属性参数!Q:Q,0)),"1303015")</f>
        <v>1303011</v>
      </c>
      <c r="R661" s="15"/>
      <c r="S661" s="58" t="str">
        <f t="shared" si="42"/>
        <v>0</v>
      </c>
      <c r="T661" s="58">
        <f>IFERROR(INDEX(怪物属性参数!AA:AA,MATCH(芦花古楼怪物!E661,怪物属性参数!Q:Q,0)),"")</f>
        <v>4</v>
      </c>
      <c r="U661" s="58">
        <f>IFERROR(INDEX(怪物属性参数!AB:AB,MATCH(芦花古楼怪物!E661,怪物属性参数!Q:Q,0)),"999")</f>
        <v>999</v>
      </c>
      <c r="V661" s="58">
        <f>IFERROR(INDEX(怪物属性参数!AC:AC,MATCH(芦花古楼怪物!E661,怪物属性参数!Q:Q,0)),"")</f>
        <v>2</v>
      </c>
      <c r="W661" s="58" t="str">
        <f t="shared" si="44"/>
        <v>张飞</v>
      </c>
    </row>
    <row r="662" spans="1:23" ht="16.5" x14ac:dyDescent="0.2">
      <c r="A662" s="58">
        <f t="shared" si="43"/>
        <v>20659</v>
      </c>
      <c r="B662" s="58">
        <v>4</v>
      </c>
      <c r="C662" s="58">
        <f t="shared" si="41"/>
        <v>20</v>
      </c>
      <c r="D662" s="58" t="s">
        <v>41</v>
      </c>
      <c r="E662" s="58" t="str">
        <f>HLOOKUP(D662,芦花古楼!$G:$L,MATCH(B662&amp;C662,芦花古楼!$A:$A,0),FALSE)</f>
        <v>红莲·缇娜</v>
      </c>
      <c r="F662" s="58">
        <f>INDEX(芦花古楼!D:D,MATCH(芦花古楼怪物!B662&amp;芦花古楼怪物!C662,芦花古楼!A:A,0))</f>
        <v>60</v>
      </c>
      <c r="G662" s="58">
        <f>INDEX(怪物基础属性模板!B:B,MATCH(芦花古楼怪物!$F662,怪物基础属性模板!$A:$A,0))*IFERROR(INDEX(怪物属性参数!R:R,MATCH(芦花古楼怪物!E662,怪物属性参数!Q:Q,0)),1)</f>
        <v>1571</v>
      </c>
      <c r="H662" s="58">
        <f>INDEX(怪物基础属性模板!C:C,MATCH(芦花古楼怪物!$F662,怪物基础属性模板!$A:$A,0))*IFERROR(INDEX(怪物属性参数!R:R,MATCH(芦花古楼怪物!E662,怪物属性参数!R:R,0)),1)</f>
        <v>723</v>
      </c>
      <c r="I662" s="58">
        <f>INDEX(怪物基础属性模板!D:D,MATCH(芦花古楼怪物!$F662,怪物基础属性模板!$A:$A,0))*IFERROR(INDEX(怪物属性参数!R:R,MATCH(芦花古楼怪物!E662,怪物属性参数!S:S,0)),1)</f>
        <v>8455</v>
      </c>
      <c r="J662" s="58">
        <v>0</v>
      </c>
      <c r="K662" s="58">
        <v>0</v>
      </c>
      <c r="L662" s="58">
        <v>0</v>
      </c>
      <c r="M662" s="58">
        <v>0</v>
      </c>
      <c r="N662" s="58">
        <v>300</v>
      </c>
      <c r="O662" s="58">
        <v>0</v>
      </c>
      <c r="P662" s="58">
        <v>0</v>
      </c>
      <c r="Q662" s="58" t="str">
        <f>IFERROR(INDEX(怪物属性参数!AD:AD,MATCH(芦花古楼怪物!E662,怪物属性参数!Q:Q,0)),"1303015")</f>
        <v>1301006#1302006</v>
      </c>
      <c r="R662" s="15"/>
      <c r="S662" s="58">
        <f t="shared" si="42"/>
        <v>20660</v>
      </c>
      <c r="T662" s="58">
        <f>IFERROR(INDEX(怪物属性参数!AA:AA,MATCH(芦花古楼怪物!E662,怪物属性参数!Q:Q,0)),"")</f>
        <v>0</v>
      </c>
      <c r="U662" s="58">
        <f>IFERROR(INDEX(怪物属性参数!AB:AB,MATCH(芦花古楼怪物!E662,怪物属性参数!Q:Q,0)),"999")</f>
        <v>999</v>
      </c>
      <c r="V662" s="58">
        <f>IFERROR(INDEX(怪物属性参数!AC:AC,MATCH(芦花古楼怪物!E662,怪物属性参数!Q:Q,0)),"")</f>
        <v>0</v>
      </c>
      <c r="W662" s="58" t="str">
        <f t="shared" si="44"/>
        <v>红莲·缇娜</v>
      </c>
    </row>
    <row r="663" spans="1:23" ht="16.5" x14ac:dyDescent="0.2">
      <c r="A663" s="58">
        <f t="shared" si="43"/>
        <v>20660</v>
      </c>
      <c r="B663" s="58">
        <v>4</v>
      </c>
      <c r="C663" s="58">
        <f t="shared" si="41"/>
        <v>20</v>
      </c>
      <c r="D663" s="58" t="s">
        <v>38</v>
      </c>
      <c r="E663" s="58" t="str">
        <f>HLOOKUP(D663,芦花古楼!$G:$L,MATCH(B663&amp;C663,芦花古楼!$A:$A,0),FALSE)</f>
        <v>天使·缇娜</v>
      </c>
      <c r="F663" s="58">
        <f>INDEX(芦花古楼!D:D,MATCH(芦花古楼怪物!B663&amp;芦花古楼怪物!C663,芦花古楼!A:A,0))</f>
        <v>60</v>
      </c>
      <c r="G663" s="58">
        <f>INDEX(怪物基础属性模板!B:B,MATCH(芦花古楼怪物!$F663,怪物基础属性模板!$A:$A,0))*IFERROR(INDEX(怪物属性参数!R:R,MATCH(芦花古楼怪物!E663,怪物属性参数!Q:Q,0)),1)</f>
        <v>1571</v>
      </c>
      <c r="H663" s="58">
        <f>INDEX(怪物基础属性模板!C:C,MATCH(芦花古楼怪物!$F663,怪物基础属性模板!$A:$A,0))*IFERROR(INDEX(怪物属性参数!R:R,MATCH(芦花古楼怪物!E663,怪物属性参数!R:R,0)),1)</f>
        <v>723</v>
      </c>
      <c r="I663" s="58">
        <f>INDEX(怪物基础属性模板!D:D,MATCH(芦花古楼怪物!$F663,怪物基础属性模板!$A:$A,0))*IFERROR(INDEX(怪物属性参数!R:R,MATCH(芦花古楼怪物!E663,怪物属性参数!S:S,0)),1)</f>
        <v>8455</v>
      </c>
      <c r="J663" s="58">
        <v>0</v>
      </c>
      <c r="K663" s="58">
        <v>0</v>
      </c>
      <c r="L663" s="58">
        <v>0</v>
      </c>
      <c r="M663" s="58">
        <v>0</v>
      </c>
      <c r="N663" s="58">
        <v>300</v>
      </c>
      <c r="O663" s="58">
        <v>0</v>
      </c>
      <c r="P663" s="58">
        <v>0</v>
      </c>
      <c r="Q663" s="58">
        <f>IFERROR(INDEX(怪物属性参数!AD:AD,MATCH(芦花古楼怪物!E663,怪物属性参数!Q:Q,0)),"1303015")</f>
        <v>1303007</v>
      </c>
      <c r="R663" s="15"/>
      <c r="S663" s="58" t="str">
        <f t="shared" si="42"/>
        <v>0</v>
      </c>
      <c r="T663" s="58">
        <f>IFERROR(INDEX(怪物属性参数!AA:AA,MATCH(芦花古楼怪物!E663,怪物属性参数!Q:Q,0)),"")</f>
        <v>6</v>
      </c>
      <c r="U663" s="58">
        <f>IFERROR(INDEX(怪物属性参数!AB:AB,MATCH(芦花古楼怪物!E663,怪物属性参数!Q:Q,0)),"999")</f>
        <v>999</v>
      </c>
      <c r="V663" s="58">
        <f>IFERROR(INDEX(怪物属性参数!AC:AC,MATCH(芦花古楼怪物!E663,怪物属性参数!Q:Q,0)),"")</f>
        <v>1</v>
      </c>
      <c r="W663" s="58" t="str">
        <f t="shared" si="44"/>
        <v>天使·缇娜</v>
      </c>
    </row>
    <row r="664" spans="1:23" ht="16.5" x14ac:dyDescent="0.2">
      <c r="A664" s="58">
        <f t="shared" si="43"/>
        <v>20661</v>
      </c>
      <c r="B664" s="58">
        <v>4</v>
      </c>
      <c r="C664" s="58">
        <f t="shared" si="41"/>
        <v>21</v>
      </c>
      <c r="D664" s="58" t="s">
        <v>39</v>
      </c>
      <c r="E664" s="58" t="str">
        <f>HLOOKUP(D664,芦花古楼!$G:$L,MATCH(B664&amp;C664,芦花古楼!$A:$A,0),FALSE)</f>
        <v>战斗夏玲</v>
      </c>
      <c r="F664" s="58">
        <f>INDEX(芦花古楼!D:D,MATCH(芦花古楼怪物!B664&amp;芦花古楼怪物!C664,芦花古楼!A:A,0))</f>
        <v>63</v>
      </c>
      <c r="G664" s="58">
        <f>INDEX(怪物基础属性模板!B:B,MATCH(芦花古楼怪物!$F664,怪物基础属性模板!$A:$A,0))*IFERROR(INDEX(怪物属性参数!R:R,MATCH(芦花古楼怪物!E664,怪物属性参数!Q:Q,0)),1)</f>
        <v>1673</v>
      </c>
      <c r="H664" s="58">
        <f>INDEX(怪物基础属性模板!C:C,MATCH(芦花古楼怪物!$F664,怪物基础属性模板!$A:$A,0))*IFERROR(INDEX(怪物属性参数!R:R,MATCH(芦花古楼怪物!E664,怪物属性参数!R:R,0)),1)</f>
        <v>774</v>
      </c>
      <c r="I664" s="58">
        <f>INDEX(怪物基础属性模板!D:D,MATCH(芦花古楼怪物!$F664,怪物基础属性模板!$A:$A,0))*IFERROR(INDEX(怪物属性参数!R:R,MATCH(芦花古楼怪物!E664,怪物属性参数!S:S,0)),1)</f>
        <v>8965</v>
      </c>
      <c r="J664" s="58">
        <v>0</v>
      </c>
      <c r="K664" s="58">
        <v>0</v>
      </c>
      <c r="L664" s="58">
        <v>0</v>
      </c>
      <c r="M664" s="58">
        <v>0</v>
      </c>
      <c r="N664" s="58">
        <v>300</v>
      </c>
      <c r="O664" s="58">
        <v>0</v>
      </c>
      <c r="P664" s="58">
        <v>0</v>
      </c>
      <c r="Q664" s="58" t="str">
        <f>IFERROR(INDEX(怪物属性参数!AD:AD,MATCH(芦花古楼怪物!E664,怪物属性参数!Q:Q,0)),"1303015")</f>
        <v>1301003#1302003</v>
      </c>
      <c r="R664" s="15"/>
      <c r="S664" s="58">
        <f t="shared" si="42"/>
        <v>20662</v>
      </c>
      <c r="T664" s="58">
        <f>IFERROR(INDEX(怪物属性参数!AA:AA,MATCH(芦花古楼怪物!E664,怪物属性参数!Q:Q,0)),"")</f>
        <v>0</v>
      </c>
      <c r="U664" s="58">
        <f>IFERROR(INDEX(怪物属性参数!AB:AB,MATCH(芦花古楼怪物!E664,怪物属性参数!Q:Q,0)),"999")</f>
        <v>999</v>
      </c>
      <c r="V664" s="58">
        <f>IFERROR(INDEX(怪物属性参数!AC:AC,MATCH(芦花古楼怪物!E664,怪物属性参数!Q:Q,0)),"")</f>
        <v>0</v>
      </c>
      <c r="W664" s="58" t="str">
        <f t="shared" si="44"/>
        <v>战斗夏玲</v>
      </c>
    </row>
    <row r="665" spans="1:23" ht="16.5" x14ac:dyDescent="0.2">
      <c r="A665" s="58">
        <f t="shared" si="43"/>
        <v>20662</v>
      </c>
      <c r="B665" s="58">
        <v>4</v>
      </c>
      <c r="C665" s="58">
        <f t="shared" si="41"/>
        <v>21</v>
      </c>
      <c r="D665" s="58" t="s">
        <v>36</v>
      </c>
      <c r="E665" s="58" t="str">
        <f>HLOOKUP(D665,芦花古楼!$G:$L,MATCH(B665&amp;C665,芦花古楼!$A:$A,0),FALSE)</f>
        <v>李轩辕</v>
      </c>
      <c r="F665" s="58">
        <f>INDEX(芦花古楼!D:D,MATCH(芦花古楼怪物!B665&amp;芦花古楼怪物!C665,芦花古楼!A:A,0))</f>
        <v>63</v>
      </c>
      <c r="G665" s="58">
        <f>INDEX(怪物基础属性模板!B:B,MATCH(芦花古楼怪物!$F665,怪物基础属性模板!$A:$A,0))*IFERROR(INDEX(怪物属性参数!R:R,MATCH(芦花古楼怪物!E665,怪物属性参数!Q:Q,0)),1)</f>
        <v>1673</v>
      </c>
      <c r="H665" s="58">
        <f>INDEX(怪物基础属性模板!C:C,MATCH(芦花古楼怪物!$F665,怪物基础属性模板!$A:$A,0))*IFERROR(INDEX(怪物属性参数!R:R,MATCH(芦花古楼怪物!E665,怪物属性参数!R:R,0)),1)</f>
        <v>774</v>
      </c>
      <c r="I665" s="58">
        <f>INDEX(怪物基础属性模板!D:D,MATCH(芦花古楼怪物!$F665,怪物基础属性模板!$A:$A,0))*IFERROR(INDEX(怪物属性参数!R:R,MATCH(芦花古楼怪物!E665,怪物属性参数!S:S,0)),1)</f>
        <v>8965</v>
      </c>
      <c r="J665" s="58">
        <v>0</v>
      </c>
      <c r="K665" s="58">
        <v>0</v>
      </c>
      <c r="L665" s="58">
        <v>0</v>
      </c>
      <c r="M665" s="58">
        <v>0</v>
      </c>
      <c r="N665" s="58">
        <v>300</v>
      </c>
      <c r="O665" s="58">
        <v>0</v>
      </c>
      <c r="P665" s="58">
        <v>0</v>
      </c>
      <c r="Q665" s="58">
        <f>IFERROR(INDEX(怪物属性参数!AD:AD,MATCH(芦花古楼怪物!E665,怪物属性参数!Q:Q,0)),"1303015")</f>
        <v>1303005</v>
      </c>
      <c r="R665" s="15"/>
      <c r="S665" s="58" t="str">
        <f t="shared" si="42"/>
        <v>0</v>
      </c>
      <c r="T665" s="58">
        <f>IFERROR(INDEX(怪物属性参数!AA:AA,MATCH(芦花古楼怪物!E665,怪物属性参数!Q:Q,0)),"")</f>
        <v>2</v>
      </c>
      <c r="U665" s="58">
        <f>IFERROR(INDEX(怪物属性参数!AB:AB,MATCH(芦花古楼怪物!E665,怪物属性参数!Q:Q,0)),"999")</f>
        <v>999</v>
      </c>
      <c r="V665" s="58">
        <f>IFERROR(INDEX(怪物属性参数!AC:AC,MATCH(芦花古楼怪物!E665,怪物属性参数!Q:Q,0)),"")</f>
        <v>3</v>
      </c>
      <c r="W665" s="58" t="str">
        <f t="shared" si="44"/>
        <v>李轩辕</v>
      </c>
    </row>
    <row r="666" spans="1:23" ht="16.5" x14ac:dyDescent="0.2">
      <c r="A666" s="58">
        <f t="shared" si="43"/>
        <v>20663</v>
      </c>
      <c r="B666" s="58">
        <v>4</v>
      </c>
      <c r="C666" s="58">
        <f t="shared" si="41"/>
        <v>21</v>
      </c>
      <c r="D666" s="58" t="s">
        <v>40</v>
      </c>
      <c r="E666" s="58" t="str">
        <f>HLOOKUP(D666,芦花古楼!$G:$L,MATCH(B666&amp;C666,芦花古楼!$A:$A,0),FALSE)</f>
        <v>常服曹焱兵</v>
      </c>
      <c r="F666" s="58">
        <f>INDEX(芦花古楼!D:D,MATCH(芦花古楼怪物!B666&amp;芦花古楼怪物!C666,芦花古楼!A:A,0))</f>
        <v>63</v>
      </c>
      <c r="G666" s="58">
        <f>INDEX(怪物基础属性模板!B:B,MATCH(芦花古楼怪物!$F666,怪物基础属性模板!$A:$A,0))*IFERROR(INDEX(怪物属性参数!R:R,MATCH(芦花古楼怪物!E666,怪物属性参数!Q:Q,0)),1)</f>
        <v>1673</v>
      </c>
      <c r="H666" s="58">
        <f>INDEX(怪物基础属性模板!C:C,MATCH(芦花古楼怪物!$F666,怪物基础属性模板!$A:$A,0))*IFERROR(INDEX(怪物属性参数!R:R,MATCH(芦花古楼怪物!E666,怪物属性参数!R:R,0)),1)</f>
        <v>774</v>
      </c>
      <c r="I666" s="58">
        <f>INDEX(怪物基础属性模板!D:D,MATCH(芦花古楼怪物!$F666,怪物基础属性模板!$A:$A,0))*IFERROR(INDEX(怪物属性参数!R:R,MATCH(芦花古楼怪物!E666,怪物属性参数!S:S,0)),1)</f>
        <v>8965</v>
      </c>
      <c r="J666" s="58">
        <v>0</v>
      </c>
      <c r="K666" s="58">
        <v>0</v>
      </c>
      <c r="L666" s="58">
        <v>0</v>
      </c>
      <c r="M666" s="58">
        <v>0</v>
      </c>
      <c r="N666" s="58">
        <v>300</v>
      </c>
      <c r="O666" s="58">
        <v>0</v>
      </c>
      <c r="P666" s="58">
        <v>0</v>
      </c>
      <c r="Q666" s="58" t="str">
        <f>IFERROR(INDEX(怪物属性参数!AD:AD,MATCH(芦花古楼怪物!E666,怪物属性参数!Q:Q,0)),"1303015")</f>
        <v>1301001#1302001</v>
      </c>
      <c r="R666" s="15"/>
      <c r="S666" s="58">
        <f t="shared" si="42"/>
        <v>20664</v>
      </c>
      <c r="T666" s="58">
        <f>IFERROR(INDEX(怪物属性参数!AA:AA,MATCH(芦花古楼怪物!E666,怪物属性参数!Q:Q,0)),"")</f>
        <v>0</v>
      </c>
      <c r="U666" s="58">
        <f>IFERROR(INDEX(怪物属性参数!AB:AB,MATCH(芦花古楼怪物!E666,怪物属性参数!Q:Q,0)),"999")</f>
        <v>999</v>
      </c>
      <c r="V666" s="58">
        <f>IFERROR(INDEX(怪物属性参数!AC:AC,MATCH(芦花古楼怪物!E666,怪物属性参数!Q:Q,0)),"")</f>
        <v>0</v>
      </c>
      <c r="W666" s="58" t="str">
        <f t="shared" si="44"/>
        <v>常服曹焱兵</v>
      </c>
    </row>
    <row r="667" spans="1:23" ht="16.5" x14ac:dyDescent="0.2">
      <c r="A667" s="58">
        <f t="shared" si="43"/>
        <v>20664</v>
      </c>
      <c r="B667" s="58">
        <v>4</v>
      </c>
      <c r="C667" s="58">
        <f t="shared" si="41"/>
        <v>21</v>
      </c>
      <c r="D667" s="58" t="s">
        <v>37</v>
      </c>
      <c r="E667" s="58" t="str">
        <f>HLOOKUP(D667,芦花古楼!$G:$L,MATCH(B667&amp;C667,芦花古楼!$A:$A,0),FALSE)</f>
        <v>于禁</v>
      </c>
      <c r="F667" s="58">
        <f>INDEX(芦花古楼!D:D,MATCH(芦花古楼怪物!B667&amp;芦花古楼怪物!C667,芦花古楼!A:A,0))</f>
        <v>63</v>
      </c>
      <c r="G667" s="58">
        <f>INDEX(怪物基础属性模板!B:B,MATCH(芦花古楼怪物!$F667,怪物基础属性模板!$A:$A,0))*IFERROR(INDEX(怪物属性参数!R:R,MATCH(芦花古楼怪物!E667,怪物属性参数!Q:Q,0)),1)</f>
        <v>1673</v>
      </c>
      <c r="H667" s="58">
        <f>INDEX(怪物基础属性模板!C:C,MATCH(芦花古楼怪物!$F667,怪物基础属性模板!$A:$A,0))*IFERROR(INDEX(怪物属性参数!R:R,MATCH(芦花古楼怪物!E667,怪物属性参数!R:R,0)),1)</f>
        <v>774</v>
      </c>
      <c r="I667" s="58">
        <f>INDEX(怪物基础属性模板!D:D,MATCH(芦花古楼怪物!$F667,怪物基础属性模板!$A:$A,0))*IFERROR(INDEX(怪物属性参数!R:R,MATCH(芦花古楼怪物!E667,怪物属性参数!S:S,0)),1)</f>
        <v>8965</v>
      </c>
      <c r="J667" s="58">
        <v>0</v>
      </c>
      <c r="K667" s="58">
        <v>0</v>
      </c>
      <c r="L667" s="58">
        <v>0</v>
      </c>
      <c r="M667" s="58">
        <v>0</v>
      </c>
      <c r="N667" s="58">
        <v>300</v>
      </c>
      <c r="O667" s="58">
        <v>0</v>
      </c>
      <c r="P667" s="58">
        <v>0</v>
      </c>
      <c r="Q667" s="58">
        <f>IFERROR(INDEX(怪物属性参数!AD:AD,MATCH(芦花古楼怪物!E667,怪物属性参数!Q:Q,0)),"1303015")</f>
        <v>1303015</v>
      </c>
      <c r="R667" s="15"/>
      <c r="S667" s="58" t="str">
        <f t="shared" si="42"/>
        <v>0</v>
      </c>
      <c r="T667" s="58">
        <f>IFERROR(INDEX(怪物属性参数!AA:AA,MATCH(芦花古楼怪物!E667,怪物属性参数!Q:Q,0)),"")</f>
        <v>4</v>
      </c>
      <c r="U667" s="58">
        <f>IFERROR(INDEX(怪物属性参数!AB:AB,MATCH(芦花古楼怪物!E667,怪物属性参数!Q:Q,0)),"999")</f>
        <v>999</v>
      </c>
      <c r="V667" s="58">
        <f>IFERROR(INDEX(怪物属性参数!AC:AC,MATCH(芦花古楼怪物!E667,怪物属性参数!Q:Q,0)),"")</f>
        <v>2</v>
      </c>
      <c r="W667" s="58" t="str">
        <f t="shared" si="44"/>
        <v>于禁</v>
      </c>
    </row>
    <row r="668" spans="1:23" ht="16.5" x14ac:dyDescent="0.2">
      <c r="A668" s="58">
        <f t="shared" si="43"/>
        <v>20665</v>
      </c>
      <c r="B668" s="58">
        <v>4</v>
      </c>
      <c r="C668" s="58">
        <f t="shared" si="41"/>
        <v>21</v>
      </c>
      <c r="D668" s="58" t="s">
        <v>41</v>
      </c>
      <c r="E668" s="58" t="str">
        <f>HLOOKUP(D668,芦花古楼!$G:$L,MATCH(B668&amp;C668,芦花古楼!$A:$A,0),FALSE)</f>
        <v>曹玄亮</v>
      </c>
      <c r="F668" s="58">
        <f>INDEX(芦花古楼!D:D,MATCH(芦花古楼怪物!B668&amp;芦花古楼怪物!C668,芦花古楼!A:A,0))</f>
        <v>63</v>
      </c>
      <c r="G668" s="58">
        <f>INDEX(怪物基础属性模板!B:B,MATCH(芦花古楼怪物!$F668,怪物基础属性模板!$A:$A,0))*IFERROR(INDEX(怪物属性参数!R:R,MATCH(芦花古楼怪物!E668,怪物属性参数!Q:Q,0)),1)</f>
        <v>1673</v>
      </c>
      <c r="H668" s="58">
        <f>INDEX(怪物基础属性模板!C:C,MATCH(芦花古楼怪物!$F668,怪物基础属性模板!$A:$A,0))*IFERROR(INDEX(怪物属性参数!R:R,MATCH(芦花古楼怪物!E668,怪物属性参数!R:R,0)),1)</f>
        <v>774</v>
      </c>
      <c r="I668" s="58">
        <f>INDEX(怪物基础属性模板!D:D,MATCH(芦花古楼怪物!$F668,怪物基础属性模板!$A:$A,0))*IFERROR(INDEX(怪物属性参数!R:R,MATCH(芦花古楼怪物!E668,怪物属性参数!S:S,0)),1)</f>
        <v>8965</v>
      </c>
      <c r="J668" s="58">
        <v>0</v>
      </c>
      <c r="K668" s="58">
        <v>0</v>
      </c>
      <c r="L668" s="58">
        <v>0</v>
      </c>
      <c r="M668" s="58">
        <v>0</v>
      </c>
      <c r="N668" s="58">
        <v>300</v>
      </c>
      <c r="O668" s="58">
        <v>0</v>
      </c>
      <c r="P668" s="58">
        <v>0</v>
      </c>
      <c r="Q668" s="58" t="str">
        <f>IFERROR(INDEX(怪物属性参数!AD:AD,MATCH(芦花古楼怪物!E668,怪物属性参数!Q:Q,0)),"1303015")</f>
        <v>1301002#1302002</v>
      </c>
      <c r="R668" s="15"/>
      <c r="S668" s="58">
        <f t="shared" si="42"/>
        <v>20666</v>
      </c>
      <c r="T668" s="58">
        <f>IFERROR(INDEX(怪物属性参数!AA:AA,MATCH(芦花古楼怪物!E668,怪物属性参数!Q:Q,0)),"")</f>
        <v>0</v>
      </c>
      <c r="U668" s="58">
        <f>IFERROR(INDEX(怪物属性参数!AB:AB,MATCH(芦花古楼怪物!E668,怪物属性参数!Q:Q,0)),"999")</f>
        <v>999</v>
      </c>
      <c r="V668" s="58">
        <f>IFERROR(INDEX(怪物属性参数!AC:AC,MATCH(芦花古楼怪物!E668,怪物属性参数!Q:Q,0)),"")</f>
        <v>0</v>
      </c>
      <c r="W668" s="58" t="str">
        <f t="shared" si="44"/>
        <v>曹玄亮</v>
      </c>
    </row>
    <row r="669" spans="1:23" ht="16.5" x14ac:dyDescent="0.2">
      <c r="A669" s="58">
        <f t="shared" si="43"/>
        <v>20666</v>
      </c>
      <c r="B669" s="58">
        <v>4</v>
      </c>
      <c r="C669" s="58">
        <f t="shared" si="41"/>
        <v>21</v>
      </c>
      <c r="D669" s="58" t="s">
        <v>38</v>
      </c>
      <c r="E669" s="58" t="str">
        <f>HLOOKUP(D669,芦花古楼!$G:$L,MATCH(B669&amp;C669,芦花古楼!$A:$A,0),FALSE)</f>
        <v>唐流雨</v>
      </c>
      <c r="F669" s="58">
        <f>INDEX(芦花古楼!D:D,MATCH(芦花古楼怪物!B669&amp;芦花古楼怪物!C669,芦花古楼!A:A,0))</f>
        <v>63</v>
      </c>
      <c r="G669" s="58">
        <f>INDEX(怪物基础属性模板!B:B,MATCH(芦花古楼怪物!$F669,怪物基础属性模板!$A:$A,0))*IFERROR(INDEX(怪物属性参数!R:R,MATCH(芦花古楼怪物!E669,怪物属性参数!Q:Q,0)),1)</f>
        <v>1673</v>
      </c>
      <c r="H669" s="58">
        <f>INDEX(怪物基础属性模板!C:C,MATCH(芦花古楼怪物!$F669,怪物基础属性模板!$A:$A,0))*IFERROR(INDEX(怪物属性参数!R:R,MATCH(芦花古楼怪物!E669,怪物属性参数!R:R,0)),1)</f>
        <v>774</v>
      </c>
      <c r="I669" s="58">
        <f>INDEX(怪物基础属性模板!D:D,MATCH(芦花古楼怪物!$F669,怪物基础属性模板!$A:$A,0))*IFERROR(INDEX(怪物属性参数!R:R,MATCH(芦花古楼怪物!E669,怪物属性参数!S:S,0)),1)</f>
        <v>8965</v>
      </c>
      <c r="J669" s="58">
        <v>0</v>
      </c>
      <c r="K669" s="58">
        <v>0</v>
      </c>
      <c r="L669" s="58">
        <v>0</v>
      </c>
      <c r="M669" s="58">
        <v>0</v>
      </c>
      <c r="N669" s="58">
        <v>300</v>
      </c>
      <c r="O669" s="58">
        <v>0</v>
      </c>
      <c r="P669" s="58">
        <v>0</v>
      </c>
      <c r="Q669" s="58">
        <f>IFERROR(INDEX(怪物属性参数!AD:AD,MATCH(芦花古楼怪物!E669,怪物属性参数!Q:Q,0)),"1303015")</f>
        <v>1303004</v>
      </c>
      <c r="R669" s="15"/>
      <c r="S669" s="58" t="str">
        <f t="shared" si="42"/>
        <v>0</v>
      </c>
      <c r="T669" s="58">
        <f>IFERROR(INDEX(怪物属性参数!AA:AA,MATCH(芦花古楼怪物!E669,怪物属性参数!Q:Q,0)),"")</f>
        <v>4</v>
      </c>
      <c r="U669" s="58">
        <f>IFERROR(INDEX(怪物属性参数!AB:AB,MATCH(芦花古楼怪物!E669,怪物属性参数!Q:Q,0)),"999")</f>
        <v>999</v>
      </c>
      <c r="V669" s="58">
        <f>IFERROR(INDEX(怪物属性参数!AC:AC,MATCH(芦花古楼怪物!E669,怪物属性参数!Q:Q,0)),"")</f>
        <v>1</v>
      </c>
      <c r="W669" s="58" t="str">
        <f t="shared" si="44"/>
        <v>唐流雨</v>
      </c>
    </row>
    <row r="670" spans="1:23" ht="16.5" x14ac:dyDescent="0.2">
      <c r="A670" s="58">
        <f t="shared" si="43"/>
        <v>20667</v>
      </c>
      <c r="B670" s="58">
        <v>4</v>
      </c>
      <c r="C670" s="58">
        <f t="shared" si="41"/>
        <v>22</v>
      </c>
      <c r="D670" s="58" t="s">
        <v>39</v>
      </c>
      <c r="E670" s="58" t="str">
        <f>HLOOKUP(D670,芦花古楼!$G:$L,MATCH(B670&amp;C670,芦花古楼!$A:$A,0),FALSE)</f>
        <v>盖文</v>
      </c>
      <c r="F670" s="58">
        <f>INDEX(芦花古楼!D:D,MATCH(芦花古楼怪物!B670&amp;芦花古楼怪物!C670,芦花古楼!A:A,0))</f>
        <v>66</v>
      </c>
      <c r="G670" s="58">
        <f>INDEX(怪物基础属性模板!B:B,MATCH(芦花古楼怪物!$F670,怪物基础属性模板!$A:$A,0))*IFERROR(INDEX(怪物属性参数!R:R,MATCH(芦花古楼怪物!E670,怪物属性参数!Q:Q,0)),1)</f>
        <v>1964</v>
      </c>
      <c r="H670" s="58">
        <f>INDEX(怪物基础属性模板!C:C,MATCH(芦花古楼怪物!$F670,怪物基础属性模板!$A:$A,0))*IFERROR(INDEX(怪物属性参数!R:R,MATCH(芦花古楼怪物!E670,怪物属性参数!R:R,0)),1)</f>
        <v>909</v>
      </c>
      <c r="I670" s="58">
        <f>INDEX(怪物基础属性模板!D:D,MATCH(芦花古楼怪物!$F670,怪物基础属性模板!$A:$A,0))*IFERROR(INDEX(怪物属性参数!R:R,MATCH(芦花古楼怪物!E670,怪物属性参数!S:S,0)),1)</f>
        <v>10520</v>
      </c>
      <c r="J670" s="58">
        <v>0</v>
      </c>
      <c r="K670" s="58">
        <v>0</v>
      </c>
      <c r="L670" s="58">
        <v>0</v>
      </c>
      <c r="M670" s="58">
        <v>0</v>
      </c>
      <c r="N670" s="58">
        <v>300</v>
      </c>
      <c r="O670" s="58">
        <v>0</v>
      </c>
      <c r="P670" s="58">
        <v>0</v>
      </c>
      <c r="Q670" s="58" t="str">
        <f>IFERROR(INDEX(怪物属性参数!AD:AD,MATCH(芦花古楼怪物!E670,怪物属性参数!Q:Q,0)),"1303015")</f>
        <v>1301010#1302010</v>
      </c>
      <c r="R670" s="15"/>
      <c r="S670" s="58">
        <f t="shared" si="42"/>
        <v>20668</v>
      </c>
      <c r="T670" s="58">
        <f>IFERROR(INDEX(怪物属性参数!AA:AA,MATCH(芦花古楼怪物!E670,怪物属性参数!Q:Q,0)),"")</f>
        <v>0</v>
      </c>
      <c r="U670" s="58">
        <f>IFERROR(INDEX(怪物属性参数!AB:AB,MATCH(芦花古楼怪物!E670,怪物属性参数!Q:Q,0)),"999")</f>
        <v>999</v>
      </c>
      <c r="V670" s="58">
        <f>IFERROR(INDEX(怪物属性参数!AC:AC,MATCH(芦花古楼怪物!E670,怪物属性参数!Q:Q,0)),"")</f>
        <v>0</v>
      </c>
      <c r="W670" s="58" t="str">
        <f t="shared" si="44"/>
        <v>盖文</v>
      </c>
    </row>
    <row r="671" spans="1:23" ht="16.5" x14ac:dyDescent="0.2">
      <c r="A671" s="58">
        <f t="shared" si="43"/>
        <v>20668</v>
      </c>
      <c r="B671" s="58">
        <v>4</v>
      </c>
      <c r="C671" s="58">
        <f t="shared" si="41"/>
        <v>22</v>
      </c>
      <c r="D671" s="58" t="s">
        <v>36</v>
      </c>
      <c r="E671" s="58" t="str">
        <f>HLOOKUP(D671,芦花古楼!$G:$L,MATCH(B671&amp;C671,芦花古楼!$A:$A,0),FALSE)</f>
        <v>西方龙</v>
      </c>
      <c r="F671" s="58">
        <f>INDEX(芦花古楼!D:D,MATCH(芦花古楼怪物!B671&amp;芦花古楼怪物!C671,芦花古楼!A:A,0))</f>
        <v>66</v>
      </c>
      <c r="G671" s="58">
        <f>INDEX(怪物基础属性模板!B:B,MATCH(芦花古楼怪物!$F671,怪物基础属性模板!$A:$A,0))*IFERROR(INDEX(怪物属性参数!R:R,MATCH(芦花古楼怪物!E671,怪物属性参数!Q:Q,0)),1)</f>
        <v>1964</v>
      </c>
      <c r="H671" s="58">
        <f>INDEX(怪物基础属性模板!C:C,MATCH(芦花古楼怪物!$F671,怪物基础属性模板!$A:$A,0))*IFERROR(INDEX(怪物属性参数!R:R,MATCH(芦花古楼怪物!E671,怪物属性参数!R:R,0)),1)</f>
        <v>909</v>
      </c>
      <c r="I671" s="58">
        <f>INDEX(怪物基础属性模板!D:D,MATCH(芦花古楼怪物!$F671,怪物基础属性模板!$A:$A,0))*IFERROR(INDEX(怪物属性参数!R:R,MATCH(芦花古楼怪物!E671,怪物属性参数!S:S,0)),1)</f>
        <v>10520</v>
      </c>
      <c r="J671" s="58">
        <v>0</v>
      </c>
      <c r="K671" s="58">
        <v>0</v>
      </c>
      <c r="L671" s="58">
        <v>0</v>
      </c>
      <c r="M671" s="58">
        <v>0</v>
      </c>
      <c r="N671" s="58">
        <v>300</v>
      </c>
      <c r="O671" s="58">
        <v>0</v>
      </c>
      <c r="P671" s="58">
        <v>0</v>
      </c>
      <c r="Q671" s="58">
        <f>IFERROR(INDEX(怪物属性参数!AD:AD,MATCH(芦花古楼怪物!E671,怪物属性参数!Q:Q,0)),"1303015")</f>
        <v>1303016</v>
      </c>
      <c r="R671" s="15"/>
      <c r="S671" s="58" t="str">
        <f t="shared" si="42"/>
        <v>0</v>
      </c>
      <c r="T671" s="58">
        <f>IFERROR(INDEX(怪物属性参数!AA:AA,MATCH(芦花古楼怪物!E671,怪物属性参数!Q:Q,0)),"")</f>
        <v>4</v>
      </c>
      <c r="U671" s="58">
        <f>IFERROR(INDEX(怪物属性参数!AB:AB,MATCH(芦花古楼怪物!E671,怪物属性参数!Q:Q,0)),"999")</f>
        <v>999</v>
      </c>
      <c r="V671" s="58">
        <f>IFERROR(INDEX(怪物属性参数!AC:AC,MATCH(芦花古楼怪物!E671,怪物属性参数!Q:Q,0)),"")</f>
        <v>2</v>
      </c>
      <c r="W671" s="58" t="str">
        <f t="shared" si="44"/>
        <v>西方龙</v>
      </c>
    </row>
    <row r="672" spans="1:23" ht="16.5" x14ac:dyDescent="0.2">
      <c r="A672" s="58">
        <f t="shared" si="43"/>
        <v>20669</v>
      </c>
      <c r="B672" s="58">
        <v>4</v>
      </c>
      <c r="C672" s="58">
        <f t="shared" si="41"/>
        <v>22</v>
      </c>
      <c r="D672" s="58" t="s">
        <v>40</v>
      </c>
      <c r="E672" s="58" t="str">
        <f>HLOOKUP(D672,芦花古楼!$G:$L,MATCH(B672&amp;C672,芦花古楼!$A:$A,0),FALSE)</f>
        <v>刘羽禅</v>
      </c>
      <c r="F672" s="58">
        <f>INDEX(芦花古楼!D:D,MATCH(芦花古楼怪物!B672&amp;芦花古楼怪物!C672,芦花古楼!A:A,0))</f>
        <v>66</v>
      </c>
      <c r="G672" s="58">
        <f>INDEX(怪物基础属性模板!B:B,MATCH(芦花古楼怪物!$F672,怪物基础属性模板!$A:$A,0))*IFERROR(INDEX(怪物属性参数!R:R,MATCH(芦花古楼怪物!E672,怪物属性参数!Q:Q,0)),1)</f>
        <v>1964</v>
      </c>
      <c r="H672" s="58">
        <f>INDEX(怪物基础属性模板!C:C,MATCH(芦花古楼怪物!$F672,怪物基础属性模板!$A:$A,0))*IFERROR(INDEX(怪物属性参数!R:R,MATCH(芦花古楼怪物!E672,怪物属性参数!R:R,0)),1)</f>
        <v>909</v>
      </c>
      <c r="I672" s="58">
        <f>INDEX(怪物基础属性模板!D:D,MATCH(芦花古楼怪物!$F672,怪物基础属性模板!$A:$A,0))*IFERROR(INDEX(怪物属性参数!R:R,MATCH(芦花古楼怪物!E672,怪物属性参数!S:S,0)),1)</f>
        <v>10520</v>
      </c>
      <c r="J672" s="58">
        <v>0</v>
      </c>
      <c r="K672" s="58">
        <v>0</v>
      </c>
      <c r="L672" s="58">
        <v>0</v>
      </c>
      <c r="M672" s="58">
        <v>0</v>
      </c>
      <c r="N672" s="58">
        <v>300</v>
      </c>
      <c r="O672" s="58">
        <v>0</v>
      </c>
      <c r="P672" s="58">
        <v>0</v>
      </c>
      <c r="Q672" s="58" t="str">
        <f>IFERROR(INDEX(怪物属性参数!AD:AD,MATCH(芦花古楼怪物!E672,怪物属性参数!Q:Q,0)),"1303015")</f>
        <v>1301005#1302005</v>
      </c>
      <c r="R672" s="15"/>
      <c r="S672" s="58">
        <f t="shared" si="42"/>
        <v>20670</v>
      </c>
      <c r="T672" s="58">
        <f>IFERROR(INDEX(怪物属性参数!AA:AA,MATCH(芦花古楼怪物!E672,怪物属性参数!Q:Q,0)),"")</f>
        <v>0</v>
      </c>
      <c r="U672" s="58">
        <f>IFERROR(INDEX(怪物属性参数!AB:AB,MATCH(芦花古楼怪物!E672,怪物属性参数!Q:Q,0)),"999")</f>
        <v>999</v>
      </c>
      <c r="V672" s="58">
        <f>IFERROR(INDEX(怪物属性参数!AC:AC,MATCH(芦花古楼怪物!E672,怪物属性参数!Q:Q,0)),"")</f>
        <v>0</v>
      </c>
      <c r="W672" s="58" t="str">
        <f t="shared" si="44"/>
        <v>刘羽禅</v>
      </c>
    </row>
    <row r="673" spans="1:23" ht="16.5" x14ac:dyDescent="0.2">
      <c r="A673" s="58">
        <f t="shared" si="43"/>
        <v>20670</v>
      </c>
      <c r="B673" s="58">
        <v>4</v>
      </c>
      <c r="C673" s="58">
        <f t="shared" si="41"/>
        <v>22</v>
      </c>
      <c r="D673" s="58" t="s">
        <v>37</v>
      </c>
      <c r="E673" s="58" t="str">
        <f>HLOOKUP(D673,芦花古楼!$G:$L,MATCH(B673&amp;C673,芦花古楼!$A:$A,0),FALSE)</f>
        <v>张飞</v>
      </c>
      <c r="F673" s="58">
        <f>INDEX(芦花古楼!D:D,MATCH(芦花古楼怪物!B673&amp;芦花古楼怪物!C673,芦花古楼!A:A,0))</f>
        <v>66</v>
      </c>
      <c r="G673" s="58">
        <f>INDEX(怪物基础属性模板!B:B,MATCH(芦花古楼怪物!$F673,怪物基础属性模板!$A:$A,0))*IFERROR(INDEX(怪物属性参数!R:R,MATCH(芦花古楼怪物!E673,怪物属性参数!Q:Q,0)),1)</f>
        <v>1964</v>
      </c>
      <c r="H673" s="58">
        <f>INDEX(怪物基础属性模板!C:C,MATCH(芦花古楼怪物!$F673,怪物基础属性模板!$A:$A,0))*IFERROR(INDEX(怪物属性参数!R:R,MATCH(芦花古楼怪物!E673,怪物属性参数!R:R,0)),1)</f>
        <v>909</v>
      </c>
      <c r="I673" s="58">
        <f>INDEX(怪物基础属性模板!D:D,MATCH(芦花古楼怪物!$F673,怪物基础属性模板!$A:$A,0))*IFERROR(INDEX(怪物属性参数!R:R,MATCH(芦花古楼怪物!E673,怪物属性参数!S:S,0)),1)</f>
        <v>10520</v>
      </c>
      <c r="J673" s="58">
        <v>0</v>
      </c>
      <c r="K673" s="58">
        <v>0</v>
      </c>
      <c r="L673" s="58">
        <v>0</v>
      </c>
      <c r="M673" s="58">
        <v>0</v>
      </c>
      <c r="N673" s="58">
        <v>300</v>
      </c>
      <c r="O673" s="58">
        <v>0</v>
      </c>
      <c r="P673" s="58">
        <v>0</v>
      </c>
      <c r="Q673" s="58">
        <f>IFERROR(INDEX(怪物属性参数!AD:AD,MATCH(芦花古楼怪物!E673,怪物属性参数!Q:Q,0)),"1303015")</f>
        <v>1303011</v>
      </c>
      <c r="R673" s="15"/>
      <c r="S673" s="58" t="str">
        <f t="shared" si="42"/>
        <v>0</v>
      </c>
      <c r="T673" s="58">
        <f>IFERROR(INDEX(怪物属性参数!AA:AA,MATCH(芦花古楼怪物!E673,怪物属性参数!Q:Q,0)),"")</f>
        <v>4</v>
      </c>
      <c r="U673" s="58">
        <f>IFERROR(INDEX(怪物属性参数!AB:AB,MATCH(芦花古楼怪物!E673,怪物属性参数!Q:Q,0)),"999")</f>
        <v>999</v>
      </c>
      <c r="V673" s="58">
        <f>IFERROR(INDEX(怪物属性参数!AC:AC,MATCH(芦花古楼怪物!E673,怪物属性参数!Q:Q,0)),"")</f>
        <v>2</v>
      </c>
      <c r="W673" s="58" t="str">
        <f t="shared" si="44"/>
        <v>张飞</v>
      </c>
    </row>
    <row r="674" spans="1:23" ht="16.5" x14ac:dyDescent="0.2">
      <c r="A674" s="58">
        <f t="shared" si="43"/>
        <v>20671</v>
      </c>
      <c r="B674" s="58">
        <v>4</v>
      </c>
      <c r="C674" s="58">
        <f t="shared" si="41"/>
        <v>22</v>
      </c>
      <c r="D674" s="58" t="s">
        <v>41</v>
      </c>
      <c r="E674" s="58" t="str">
        <f>HLOOKUP(D674,芦花古楼!$G:$L,MATCH(B674&amp;C674,芦花古楼!$A:$A,0),FALSE)</f>
        <v>曹玄亮</v>
      </c>
      <c r="F674" s="58">
        <f>INDEX(芦花古楼!D:D,MATCH(芦花古楼怪物!B674&amp;芦花古楼怪物!C674,芦花古楼!A:A,0))</f>
        <v>66</v>
      </c>
      <c r="G674" s="58">
        <f>INDEX(怪物基础属性模板!B:B,MATCH(芦花古楼怪物!$F674,怪物基础属性模板!$A:$A,0))*IFERROR(INDEX(怪物属性参数!R:R,MATCH(芦花古楼怪物!E674,怪物属性参数!Q:Q,0)),1)</f>
        <v>1964</v>
      </c>
      <c r="H674" s="58">
        <f>INDEX(怪物基础属性模板!C:C,MATCH(芦花古楼怪物!$F674,怪物基础属性模板!$A:$A,0))*IFERROR(INDEX(怪物属性参数!R:R,MATCH(芦花古楼怪物!E674,怪物属性参数!R:R,0)),1)</f>
        <v>909</v>
      </c>
      <c r="I674" s="58">
        <f>INDEX(怪物基础属性模板!D:D,MATCH(芦花古楼怪物!$F674,怪物基础属性模板!$A:$A,0))*IFERROR(INDEX(怪物属性参数!R:R,MATCH(芦花古楼怪物!E674,怪物属性参数!S:S,0)),1)</f>
        <v>10520</v>
      </c>
      <c r="J674" s="58">
        <v>0</v>
      </c>
      <c r="K674" s="58">
        <v>0</v>
      </c>
      <c r="L674" s="58">
        <v>0</v>
      </c>
      <c r="M674" s="58">
        <v>0</v>
      </c>
      <c r="N674" s="58">
        <v>300</v>
      </c>
      <c r="O674" s="58">
        <v>0</v>
      </c>
      <c r="P674" s="58">
        <v>0</v>
      </c>
      <c r="Q674" s="58" t="str">
        <f>IFERROR(INDEX(怪物属性参数!AD:AD,MATCH(芦花古楼怪物!E674,怪物属性参数!Q:Q,0)),"1303015")</f>
        <v>1301002#1302002</v>
      </c>
      <c r="R674" s="15"/>
      <c r="S674" s="58">
        <f t="shared" si="42"/>
        <v>20672</v>
      </c>
      <c r="T674" s="58">
        <f>IFERROR(INDEX(怪物属性参数!AA:AA,MATCH(芦花古楼怪物!E674,怪物属性参数!Q:Q,0)),"")</f>
        <v>0</v>
      </c>
      <c r="U674" s="58">
        <f>IFERROR(INDEX(怪物属性参数!AB:AB,MATCH(芦花古楼怪物!E674,怪物属性参数!Q:Q,0)),"999")</f>
        <v>999</v>
      </c>
      <c r="V674" s="58">
        <f>IFERROR(INDEX(怪物属性参数!AC:AC,MATCH(芦花古楼怪物!E674,怪物属性参数!Q:Q,0)),"")</f>
        <v>0</v>
      </c>
      <c r="W674" s="58" t="str">
        <f t="shared" si="44"/>
        <v>曹玄亮</v>
      </c>
    </row>
    <row r="675" spans="1:23" ht="16.5" x14ac:dyDescent="0.2">
      <c r="A675" s="58">
        <f t="shared" si="43"/>
        <v>20672</v>
      </c>
      <c r="B675" s="58">
        <v>4</v>
      </c>
      <c r="C675" s="58">
        <f t="shared" si="41"/>
        <v>22</v>
      </c>
      <c r="D675" s="58" t="s">
        <v>38</v>
      </c>
      <c r="E675" s="58" t="str">
        <f>HLOOKUP(D675,芦花古楼!$G:$L,MATCH(B675&amp;C675,芦花古楼!$A:$A,0),FALSE)</f>
        <v>唐流雨</v>
      </c>
      <c r="F675" s="58">
        <f>INDEX(芦花古楼!D:D,MATCH(芦花古楼怪物!B675&amp;芦花古楼怪物!C675,芦花古楼!A:A,0))</f>
        <v>66</v>
      </c>
      <c r="G675" s="58">
        <f>INDEX(怪物基础属性模板!B:B,MATCH(芦花古楼怪物!$F675,怪物基础属性模板!$A:$A,0))*IFERROR(INDEX(怪物属性参数!R:R,MATCH(芦花古楼怪物!E675,怪物属性参数!Q:Q,0)),1)</f>
        <v>1964</v>
      </c>
      <c r="H675" s="58">
        <f>INDEX(怪物基础属性模板!C:C,MATCH(芦花古楼怪物!$F675,怪物基础属性模板!$A:$A,0))*IFERROR(INDEX(怪物属性参数!R:R,MATCH(芦花古楼怪物!E675,怪物属性参数!R:R,0)),1)</f>
        <v>909</v>
      </c>
      <c r="I675" s="58">
        <f>INDEX(怪物基础属性模板!D:D,MATCH(芦花古楼怪物!$F675,怪物基础属性模板!$A:$A,0))*IFERROR(INDEX(怪物属性参数!R:R,MATCH(芦花古楼怪物!E675,怪物属性参数!S:S,0)),1)</f>
        <v>10520</v>
      </c>
      <c r="J675" s="58">
        <v>0</v>
      </c>
      <c r="K675" s="58">
        <v>0</v>
      </c>
      <c r="L675" s="58">
        <v>0</v>
      </c>
      <c r="M675" s="58">
        <v>0</v>
      </c>
      <c r="N675" s="58">
        <v>300</v>
      </c>
      <c r="O675" s="58">
        <v>0</v>
      </c>
      <c r="P675" s="58">
        <v>0</v>
      </c>
      <c r="Q675" s="58">
        <f>IFERROR(INDEX(怪物属性参数!AD:AD,MATCH(芦花古楼怪物!E675,怪物属性参数!Q:Q,0)),"1303015")</f>
        <v>1303004</v>
      </c>
      <c r="R675" s="15"/>
      <c r="S675" s="58" t="str">
        <f t="shared" si="42"/>
        <v>0</v>
      </c>
      <c r="T675" s="58">
        <f>IFERROR(INDEX(怪物属性参数!AA:AA,MATCH(芦花古楼怪物!E675,怪物属性参数!Q:Q,0)),"")</f>
        <v>4</v>
      </c>
      <c r="U675" s="58">
        <f>IFERROR(INDEX(怪物属性参数!AB:AB,MATCH(芦花古楼怪物!E675,怪物属性参数!Q:Q,0)),"999")</f>
        <v>999</v>
      </c>
      <c r="V675" s="58">
        <f>IFERROR(INDEX(怪物属性参数!AC:AC,MATCH(芦花古楼怪物!E675,怪物属性参数!Q:Q,0)),"")</f>
        <v>1</v>
      </c>
      <c r="W675" s="58" t="str">
        <f t="shared" si="44"/>
        <v>唐流雨</v>
      </c>
    </row>
    <row r="676" spans="1:23" ht="16.5" x14ac:dyDescent="0.2">
      <c r="A676" s="58">
        <f t="shared" si="43"/>
        <v>20673</v>
      </c>
      <c r="B676" s="58">
        <v>4</v>
      </c>
      <c r="C676" s="58">
        <f t="shared" si="41"/>
        <v>23</v>
      </c>
      <c r="D676" s="58" t="s">
        <v>39</v>
      </c>
      <c r="E676" s="58" t="str">
        <f>HLOOKUP(D676,芦花古楼!$G:$L,MATCH(B676&amp;C676,芦花古楼!$A:$A,0),FALSE)</f>
        <v>常服曹焱兵</v>
      </c>
      <c r="F676" s="58">
        <f>INDEX(芦花古楼!D:D,MATCH(芦花古楼怪物!B676&amp;芦花古楼怪物!C676,芦花古楼!A:A,0))</f>
        <v>69</v>
      </c>
      <c r="G676" s="58">
        <f>INDEX(怪物基础属性模板!B:B,MATCH(芦花古楼怪物!$F676,怪物基础属性模板!$A:$A,0))*IFERROR(INDEX(怪物属性参数!R:R,MATCH(芦花古楼怪物!E676,怪物属性参数!Q:Q,0)),1)</f>
        <v>2066</v>
      </c>
      <c r="H676" s="58">
        <f>INDEX(怪物基础属性模板!C:C,MATCH(芦花古楼怪物!$F676,怪物基础属性模板!$A:$A,0))*IFERROR(INDEX(怪物属性参数!R:R,MATCH(芦花古楼怪物!E676,怪物属性参数!R:R,0)),1)</f>
        <v>960</v>
      </c>
      <c r="I676" s="58">
        <f>INDEX(怪物基础属性模板!D:D,MATCH(芦花古楼怪物!$F676,怪物基础属性模板!$A:$A,0))*IFERROR(INDEX(怪物属性参数!R:R,MATCH(芦花古楼怪物!E676,怪物属性参数!S:S,0)),1)</f>
        <v>11030</v>
      </c>
      <c r="J676" s="58">
        <v>0</v>
      </c>
      <c r="K676" s="58">
        <v>0</v>
      </c>
      <c r="L676" s="58">
        <v>0</v>
      </c>
      <c r="M676" s="58">
        <v>0</v>
      </c>
      <c r="N676" s="58">
        <v>300</v>
      </c>
      <c r="O676" s="58">
        <v>0</v>
      </c>
      <c r="P676" s="58">
        <v>0</v>
      </c>
      <c r="Q676" s="58" t="str">
        <f>IFERROR(INDEX(怪物属性参数!AD:AD,MATCH(芦花古楼怪物!E676,怪物属性参数!Q:Q,0)),"1303015")</f>
        <v>1301001#1302001</v>
      </c>
      <c r="R676" s="15"/>
      <c r="S676" s="58">
        <f t="shared" si="42"/>
        <v>20674</v>
      </c>
      <c r="T676" s="58">
        <f>IFERROR(INDEX(怪物属性参数!AA:AA,MATCH(芦花古楼怪物!E676,怪物属性参数!Q:Q,0)),"")</f>
        <v>0</v>
      </c>
      <c r="U676" s="58">
        <f>IFERROR(INDEX(怪物属性参数!AB:AB,MATCH(芦花古楼怪物!E676,怪物属性参数!Q:Q,0)),"999")</f>
        <v>999</v>
      </c>
      <c r="V676" s="58">
        <f>IFERROR(INDEX(怪物属性参数!AC:AC,MATCH(芦花古楼怪物!E676,怪物属性参数!Q:Q,0)),"")</f>
        <v>0</v>
      </c>
      <c r="W676" s="58" t="str">
        <f t="shared" si="44"/>
        <v>常服曹焱兵</v>
      </c>
    </row>
    <row r="677" spans="1:23" ht="16.5" x14ac:dyDescent="0.2">
      <c r="A677" s="58">
        <f t="shared" si="43"/>
        <v>20674</v>
      </c>
      <c r="B677" s="58">
        <v>4</v>
      </c>
      <c r="C677" s="58">
        <f t="shared" si="41"/>
        <v>23</v>
      </c>
      <c r="D677" s="58" t="s">
        <v>36</v>
      </c>
      <c r="E677" s="58" t="str">
        <f>HLOOKUP(D677,芦花古楼!$G:$L,MATCH(B677&amp;C677,芦花古楼!$A:$A,0),FALSE)</f>
        <v>张郃</v>
      </c>
      <c r="F677" s="58">
        <f>INDEX(芦花古楼!D:D,MATCH(芦花古楼怪物!B677&amp;芦花古楼怪物!C677,芦花古楼!A:A,0))</f>
        <v>69</v>
      </c>
      <c r="G677" s="58">
        <f>INDEX(怪物基础属性模板!B:B,MATCH(芦花古楼怪物!$F677,怪物基础属性模板!$A:$A,0))*IFERROR(INDEX(怪物属性参数!R:R,MATCH(芦花古楼怪物!E677,怪物属性参数!Q:Q,0)),1)</f>
        <v>2066</v>
      </c>
      <c r="H677" s="58">
        <f>INDEX(怪物基础属性模板!C:C,MATCH(芦花古楼怪物!$F677,怪物基础属性模板!$A:$A,0))*IFERROR(INDEX(怪物属性参数!R:R,MATCH(芦花古楼怪物!E677,怪物属性参数!R:R,0)),1)</f>
        <v>960</v>
      </c>
      <c r="I677" s="58">
        <f>INDEX(怪物基础属性模板!D:D,MATCH(芦花古楼怪物!$F677,怪物基础属性模板!$A:$A,0))*IFERROR(INDEX(怪物属性参数!R:R,MATCH(芦花古楼怪物!E677,怪物属性参数!S:S,0)),1)</f>
        <v>11030</v>
      </c>
      <c r="J677" s="58">
        <v>0</v>
      </c>
      <c r="K677" s="58">
        <v>0</v>
      </c>
      <c r="L677" s="58">
        <v>0</v>
      </c>
      <c r="M677" s="58">
        <v>0</v>
      </c>
      <c r="N677" s="58">
        <v>300</v>
      </c>
      <c r="O677" s="58">
        <v>0</v>
      </c>
      <c r="P677" s="58">
        <v>0</v>
      </c>
      <c r="Q677" s="58">
        <f>IFERROR(INDEX(怪物属性参数!AD:AD,MATCH(芦花古楼怪物!E677,怪物属性参数!Q:Q,0)),"1303015")</f>
        <v>1303010</v>
      </c>
      <c r="R677" s="15"/>
      <c r="S677" s="58" t="str">
        <f t="shared" si="42"/>
        <v>0</v>
      </c>
      <c r="T677" s="58">
        <f>IFERROR(INDEX(怪物属性参数!AA:AA,MATCH(芦花古楼怪物!E677,怪物属性参数!Q:Q,0)),"")</f>
        <v>6</v>
      </c>
      <c r="U677" s="58">
        <f>IFERROR(INDEX(怪物属性参数!AB:AB,MATCH(芦花古楼怪物!E677,怪物属性参数!Q:Q,0)),"999")</f>
        <v>999</v>
      </c>
      <c r="V677" s="58">
        <f>IFERROR(INDEX(怪物属性参数!AC:AC,MATCH(芦花古楼怪物!E677,怪物属性参数!Q:Q,0)),"")</f>
        <v>3</v>
      </c>
      <c r="W677" s="58" t="str">
        <f t="shared" si="44"/>
        <v>张郃</v>
      </c>
    </row>
    <row r="678" spans="1:23" ht="16.5" x14ac:dyDescent="0.2">
      <c r="A678" s="58">
        <f t="shared" si="43"/>
        <v>20675</v>
      </c>
      <c r="B678" s="58">
        <v>4</v>
      </c>
      <c r="C678" s="58">
        <f t="shared" si="41"/>
        <v>23</v>
      </c>
      <c r="D678" s="58" t="s">
        <v>40</v>
      </c>
      <c r="E678" s="58" t="str">
        <f>HLOOKUP(D678,芦花古楼!$G:$L,MATCH(B678&amp;C678,芦花古楼!$A:$A,0),FALSE)</f>
        <v>战斗曹焱兵</v>
      </c>
      <c r="F678" s="58">
        <f>INDEX(芦花古楼!D:D,MATCH(芦花古楼怪物!B678&amp;芦花古楼怪物!C678,芦花古楼!A:A,0))</f>
        <v>69</v>
      </c>
      <c r="G678" s="58">
        <f>INDEX(怪物基础属性模板!B:B,MATCH(芦花古楼怪物!$F678,怪物基础属性模板!$A:$A,0))*IFERROR(INDEX(怪物属性参数!R:R,MATCH(芦花古楼怪物!E678,怪物属性参数!Q:Q,0)),1)</f>
        <v>2066</v>
      </c>
      <c r="H678" s="58">
        <f>INDEX(怪物基础属性模板!C:C,MATCH(芦花古楼怪物!$F678,怪物基础属性模板!$A:$A,0))*IFERROR(INDEX(怪物属性参数!R:R,MATCH(芦花古楼怪物!E678,怪物属性参数!R:R,0)),1)</f>
        <v>960</v>
      </c>
      <c r="I678" s="58">
        <f>INDEX(怪物基础属性模板!D:D,MATCH(芦花古楼怪物!$F678,怪物基础属性模板!$A:$A,0))*IFERROR(INDEX(怪物属性参数!R:R,MATCH(芦花古楼怪物!E678,怪物属性参数!S:S,0)),1)</f>
        <v>11030</v>
      </c>
      <c r="J678" s="58">
        <v>0</v>
      </c>
      <c r="K678" s="58">
        <v>0</v>
      </c>
      <c r="L678" s="58">
        <v>0</v>
      </c>
      <c r="M678" s="58">
        <v>0</v>
      </c>
      <c r="N678" s="58">
        <v>300</v>
      </c>
      <c r="O678" s="58">
        <v>0</v>
      </c>
      <c r="P678" s="58">
        <v>0</v>
      </c>
      <c r="Q678" s="58" t="str">
        <f>IFERROR(INDEX(怪物属性参数!AD:AD,MATCH(芦花古楼怪物!E678,怪物属性参数!Q:Q,0)),"1303015")</f>
        <v>1301007#1302007</v>
      </c>
      <c r="R678" s="15"/>
      <c r="S678" s="58">
        <f t="shared" si="42"/>
        <v>20676</v>
      </c>
      <c r="T678" s="58">
        <f>IFERROR(INDEX(怪物属性参数!AA:AA,MATCH(芦花古楼怪物!E678,怪物属性参数!Q:Q,0)),"")</f>
        <v>0</v>
      </c>
      <c r="U678" s="58">
        <f>IFERROR(INDEX(怪物属性参数!AB:AB,MATCH(芦花古楼怪物!E678,怪物属性参数!Q:Q,0)),"999")</f>
        <v>999</v>
      </c>
      <c r="V678" s="58">
        <f>IFERROR(INDEX(怪物属性参数!AC:AC,MATCH(芦花古楼怪物!E678,怪物属性参数!Q:Q,0)),"")</f>
        <v>0</v>
      </c>
      <c r="W678" s="58" t="str">
        <f t="shared" si="44"/>
        <v>战斗曹焱兵</v>
      </c>
    </row>
    <row r="679" spans="1:23" ht="16.5" x14ac:dyDescent="0.2">
      <c r="A679" s="58">
        <f t="shared" si="43"/>
        <v>20676</v>
      </c>
      <c r="B679" s="58">
        <v>4</v>
      </c>
      <c r="C679" s="58">
        <f t="shared" ref="C679:C723" si="45">C673+1</f>
        <v>23</v>
      </c>
      <c r="D679" s="58" t="s">
        <v>37</v>
      </c>
      <c r="E679" s="58" t="str">
        <f>HLOOKUP(D679,芦花古楼!$G:$L,MATCH(B679&amp;C679,芦花古楼!$A:$A,0),FALSE)</f>
        <v>徐晃</v>
      </c>
      <c r="F679" s="58">
        <f>INDEX(芦花古楼!D:D,MATCH(芦花古楼怪物!B679&amp;芦花古楼怪物!C679,芦花古楼!A:A,0))</f>
        <v>69</v>
      </c>
      <c r="G679" s="58">
        <f>INDEX(怪物基础属性模板!B:B,MATCH(芦花古楼怪物!$F679,怪物基础属性模板!$A:$A,0))*IFERROR(INDEX(怪物属性参数!R:R,MATCH(芦花古楼怪物!E679,怪物属性参数!Q:Q,0)),1)</f>
        <v>2066</v>
      </c>
      <c r="H679" s="58">
        <f>INDEX(怪物基础属性模板!C:C,MATCH(芦花古楼怪物!$F679,怪物基础属性模板!$A:$A,0))*IFERROR(INDEX(怪物属性参数!R:R,MATCH(芦花古楼怪物!E679,怪物属性参数!R:R,0)),1)</f>
        <v>960</v>
      </c>
      <c r="I679" s="58">
        <f>INDEX(怪物基础属性模板!D:D,MATCH(芦花古楼怪物!$F679,怪物基础属性模板!$A:$A,0))*IFERROR(INDEX(怪物属性参数!R:R,MATCH(芦花古楼怪物!E679,怪物属性参数!S:S,0)),1)</f>
        <v>11030</v>
      </c>
      <c r="J679" s="58">
        <v>0</v>
      </c>
      <c r="K679" s="58">
        <v>0</v>
      </c>
      <c r="L679" s="58">
        <v>0</v>
      </c>
      <c r="M679" s="58">
        <v>0</v>
      </c>
      <c r="N679" s="58">
        <v>300</v>
      </c>
      <c r="O679" s="58">
        <v>0</v>
      </c>
      <c r="P679" s="58">
        <v>0</v>
      </c>
      <c r="Q679" s="58">
        <f>IFERROR(INDEX(怪物属性参数!AD:AD,MATCH(芦花古楼怪物!E679,怪物属性参数!Q:Q,0)),"1303015")</f>
        <v>1303009</v>
      </c>
      <c r="R679" s="15"/>
      <c r="S679" s="58" t="str">
        <f t="shared" si="42"/>
        <v>0</v>
      </c>
      <c r="T679" s="58">
        <f>IFERROR(INDEX(怪物属性参数!AA:AA,MATCH(芦花古楼怪物!E679,怪物属性参数!Q:Q,0)),"")</f>
        <v>4</v>
      </c>
      <c r="U679" s="58">
        <f>IFERROR(INDEX(怪物属性参数!AB:AB,MATCH(芦花古楼怪物!E679,怪物属性参数!Q:Q,0)),"999")</f>
        <v>999</v>
      </c>
      <c r="V679" s="58">
        <f>IFERROR(INDEX(怪物属性参数!AC:AC,MATCH(芦花古楼怪物!E679,怪物属性参数!Q:Q,0)),"")</f>
        <v>2</v>
      </c>
      <c r="W679" s="58" t="str">
        <f t="shared" si="44"/>
        <v>徐晃</v>
      </c>
    </row>
    <row r="680" spans="1:23" ht="16.5" x14ac:dyDescent="0.2">
      <c r="A680" s="58">
        <f t="shared" si="43"/>
        <v>20677</v>
      </c>
      <c r="B680" s="58">
        <v>4</v>
      </c>
      <c r="C680" s="58">
        <f t="shared" si="45"/>
        <v>23</v>
      </c>
      <c r="D680" s="58" t="s">
        <v>41</v>
      </c>
      <c r="E680" s="58" t="str">
        <f>HLOOKUP(D680,芦花古楼!$G:$L,MATCH(B680&amp;C680,芦花古楼!$A:$A,0),FALSE)</f>
        <v>吉拉</v>
      </c>
      <c r="F680" s="58">
        <f>INDEX(芦花古楼!D:D,MATCH(芦花古楼怪物!B680&amp;芦花古楼怪物!C680,芦花古楼!A:A,0))</f>
        <v>69</v>
      </c>
      <c r="G680" s="58">
        <f>INDEX(怪物基础属性模板!B:B,MATCH(芦花古楼怪物!$F680,怪物基础属性模板!$A:$A,0))*IFERROR(INDEX(怪物属性参数!R:R,MATCH(芦花古楼怪物!E680,怪物属性参数!Q:Q,0)),1)</f>
        <v>2066</v>
      </c>
      <c r="H680" s="58">
        <f>INDEX(怪物基础属性模板!C:C,MATCH(芦花古楼怪物!$F680,怪物基础属性模板!$A:$A,0))*IFERROR(INDEX(怪物属性参数!R:R,MATCH(芦花古楼怪物!E680,怪物属性参数!R:R,0)),1)</f>
        <v>960</v>
      </c>
      <c r="I680" s="58">
        <f>INDEX(怪物基础属性模板!D:D,MATCH(芦花古楼怪物!$F680,怪物基础属性模板!$A:$A,0))*IFERROR(INDEX(怪物属性参数!R:R,MATCH(芦花古楼怪物!E680,怪物属性参数!S:S,0)),1)</f>
        <v>11030</v>
      </c>
      <c r="J680" s="58">
        <v>0</v>
      </c>
      <c r="K680" s="58">
        <v>0</v>
      </c>
      <c r="L680" s="58">
        <v>0</v>
      </c>
      <c r="M680" s="58">
        <v>0</v>
      </c>
      <c r="N680" s="58">
        <v>300</v>
      </c>
      <c r="O680" s="58">
        <v>0</v>
      </c>
      <c r="P680" s="58">
        <v>0</v>
      </c>
      <c r="Q680" s="58" t="str">
        <f>IFERROR(INDEX(怪物属性参数!AD:AD,MATCH(芦花古楼怪物!E680,怪物属性参数!Q:Q,0)),"1303015")</f>
        <v>1301013#1302013</v>
      </c>
      <c r="R680" s="15"/>
      <c r="S680" s="58">
        <f t="shared" si="42"/>
        <v>20678</v>
      </c>
      <c r="T680" s="58">
        <f>IFERROR(INDEX(怪物属性参数!AA:AA,MATCH(芦花古楼怪物!E680,怪物属性参数!Q:Q,0)),"")</f>
        <v>0</v>
      </c>
      <c r="U680" s="58">
        <f>IFERROR(INDEX(怪物属性参数!AB:AB,MATCH(芦花古楼怪物!E680,怪物属性参数!Q:Q,0)),"999")</f>
        <v>999</v>
      </c>
      <c r="V680" s="58">
        <f>IFERROR(INDEX(怪物属性参数!AC:AC,MATCH(芦花古楼怪物!E680,怪物属性参数!Q:Q,0)),"")</f>
        <v>0</v>
      </c>
      <c r="W680" s="58" t="str">
        <f t="shared" si="44"/>
        <v>吉拉</v>
      </c>
    </row>
    <row r="681" spans="1:23" ht="16.5" x14ac:dyDescent="0.2">
      <c r="A681" s="58">
        <f t="shared" si="43"/>
        <v>20678</v>
      </c>
      <c r="B681" s="58">
        <v>4</v>
      </c>
      <c r="C681" s="58">
        <f t="shared" si="45"/>
        <v>23</v>
      </c>
      <c r="D681" s="58" t="s">
        <v>38</v>
      </c>
      <c r="E681" s="58" t="str">
        <f>HLOOKUP(D681,芦花古楼!$G:$L,MATCH(B681&amp;C681,芦花古楼!$A:$A,0),FALSE)</f>
        <v>食火蜥</v>
      </c>
      <c r="F681" s="58">
        <f>INDEX(芦花古楼!D:D,MATCH(芦花古楼怪物!B681&amp;芦花古楼怪物!C681,芦花古楼!A:A,0))</f>
        <v>69</v>
      </c>
      <c r="G681" s="58">
        <f>INDEX(怪物基础属性模板!B:B,MATCH(芦花古楼怪物!$F681,怪物基础属性模板!$A:$A,0))*IFERROR(INDEX(怪物属性参数!R:R,MATCH(芦花古楼怪物!E681,怪物属性参数!Q:Q,0)),1)</f>
        <v>2066</v>
      </c>
      <c r="H681" s="58">
        <f>INDEX(怪物基础属性模板!C:C,MATCH(芦花古楼怪物!$F681,怪物基础属性模板!$A:$A,0))*IFERROR(INDEX(怪物属性参数!R:R,MATCH(芦花古楼怪物!E681,怪物属性参数!R:R,0)),1)</f>
        <v>960</v>
      </c>
      <c r="I681" s="58">
        <f>INDEX(怪物基础属性模板!D:D,MATCH(芦花古楼怪物!$F681,怪物基础属性模板!$A:$A,0))*IFERROR(INDEX(怪物属性参数!R:R,MATCH(芦花古楼怪物!E681,怪物属性参数!S:S,0)),1)</f>
        <v>11030</v>
      </c>
      <c r="J681" s="58">
        <v>0</v>
      </c>
      <c r="K681" s="58">
        <v>0</v>
      </c>
      <c r="L681" s="58">
        <v>0</v>
      </c>
      <c r="M681" s="58">
        <v>0</v>
      </c>
      <c r="N681" s="58">
        <v>300</v>
      </c>
      <c r="O681" s="58">
        <v>0</v>
      </c>
      <c r="P681" s="58">
        <v>0</v>
      </c>
      <c r="Q681" s="58">
        <f>IFERROR(INDEX(怪物属性参数!AD:AD,MATCH(芦花古楼怪物!E681,怪物属性参数!Q:Q,0)),"1303015")</f>
        <v>1303019</v>
      </c>
      <c r="R681" s="15"/>
      <c r="S681" s="58" t="str">
        <f t="shared" si="42"/>
        <v>0</v>
      </c>
      <c r="T681" s="58">
        <f>IFERROR(INDEX(怪物属性参数!AA:AA,MATCH(芦花古楼怪物!E681,怪物属性参数!Q:Q,0)),"")</f>
        <v>4</v>
      </c>
      <c r="U681" s="58">
        <f>IFERROR(INDEX(怪物属性参数!AB:AB,MATCH(芦花古楼怪物!E681,怪物属性参数!Q:Q,0)),"999")</f>
        <v>999</v>
      </c>
      <c r="V681" s="58">
        <f>IFERROR(INDEX(怪物属性参数!AC:AC,MATCH(芦花古楼怪物!E681,怪物属性参数!Q:Q,0)),"")</f>
        <v>2</v>
      </c>
      <c r="W681" s="58" t="str">
        <f t="shared" si="44"/>
        <v>食火蜥</v>
      </c>
    </row>
    <row r="682" spans="1:23" ht="16.5" x14ac:dyDescent="0.2">
      <c r="A682" s="58">
        <f t="shared" si="43"/>
        <v>20679</v>
      </c>
      <c r="B682" s="58">
        <v>4</v>
      </c>
      <c r="C682" s="58">
        <f t="shared" si="45"/>
        <v>24</v>
      </c>
      <c r="D682" s="58" t="s">
        <v>39</v>
      </c>
      <c r="E682" s="58" t="str">
        <f>HLOOKUP(D682,芦花古楼!$G:$L,MATCH(B682&amp;C682,芦花古楼!$A:$A,0),FALSE)</f>
        <v>链球鬼兵</v>
      </c>
      <c r="F682" s="58">
        <f>INDEX(芦花古楼!D:D,MATCH(芦花古楼怪物!B682&amp;芦花古楼怪物!C682,芦花古楼!A:A,0))</f>
        <v>72</v>
      </c>
      <c r="G682" s="58">
        <f>INDEX(怪物基础属性模板!B:B,MATCH(芦花古楼怪物!$F682,怪物基础属性模板!$A:$A,0))*IFERROR(INDEX(怪物属性参数!R:R,MATCH(芦花古楼怪物!E682,怪物属性参数!Q:Q,0)),1)</f>
        <v>2180</v>
      </c>
      <c r="H682" s="58">
        <f>INDEX(怪物基础属性模板!C:C,MATCH(芦花古楼怪物!$F682,怪物基础属性模板!$A:$A,0))*IFERROR(INDEX(怪物属性参数!R:R,MATCH(芦花古楼怪物!E682,怪物属性参数!R:R,0)),1)</f>
        <v>1017</v>
      </c>
      <c r="I682" s="58">
        <f>INDEX(怪物基础属性模板!D:D,MATCH(芦花古楼怪物!$F682,怪物基础属性模板!$A:$A,0))*IFERROR(INDEX(怪物属性参数!R:R,MATCH(芦花古楼怪物!E682,怪物属性参数!S:S,0)),1)</f>
        <v>11600</v>
      </c>
      <c r="J682" s="58">
        <v>0</v>
      </c>
      <c r="K682" s="58">
        <v>0</v>
      </c>
      <c r="L682" s="58">
        <v>0</v>
      </c>
      <c r="M682" s="58">
        <v>0</v>
      </c>
      <c r="N682" s="58">
        <v>300</v>
      </c>
      <c r="O682" s="58">
        <v>0</v>
      </c>
      <c r="P682" s="58">
        <v>0</v>
      </c>
      <c r="Q682" s="58">
        <f>IFERROR(INDEX(怪物属性参数!AD:AD,MATCH(芦花古楼怪物!E682,怪物属性参数!Q:Q,0)),"1303015")</f>
        <v>1801003</v>
      </c>
      <c r="R682" s="15"/>
      <c r="S682" s="58" t="str">
        <f t="shared" si="42"/>
        <v>0</v>
      </c>
      <c r="T682" s="58">
        <f>IFERROR(INDEX(怪物属性参数!AA:AA,MATCH(芦花古楼怪物!E682,怪物属性参数!Q:Q,0)),"")</f>
        <v>1</v>
      </c>
      <c r="U682" s="58">
        <f>IFERROR(INDEX(怪物属性参数!AB:AB,MATCH(芦花古楼怪物!E682,怪物属性参数!Q:Q,0)),"999")</f>
        <v>999</v>
      </c>
      <c r="V682" s="58">
        <f>IFERROR(INDEX(怪物属性参数!AC:AC,MATCH(芦花古楼怪物!E682,怪物属性参数!Q:Q,0)),"")</f>
        <v>3</v>
      </c>
      <c r="W682" s="58" t="str">
        <f t="shared" si="44"/>
        <v>链球鬼兵</v>
      </c>
    </row>
    <row r="683" spans="1:23" ht="16.5" x14ac:dyDescent="0.2">
      <c r="A683" s="58">
        <f t="shared" si="43"/>
        <v>20680</v>
      </c>
      <c r="B683" s="58">
        <v>4</v>
      </c>
      <c r="C683" s="58">
        <f t="shared" si="45"/>
        <v>24</v>
      </c>
      <c r="D683" s="58" t="s">
        <v>36</v>
      </c>
      <c r="E683" s="58" t="str">
        <f>HLOOKUP(D683,芦花古楼!$G:$L,MATCH(B683&amp;C683,芦花古楼!$A:$A,0),FALSE)</f>
        <v/>
      </c>
      <c r="F683" s="58">
        <f>INDEX(芦花古楼!D:D,MATCH(芦花古楼怪物!B683&amp;芦花古楼怪物!C683,芦花古楼!A:A,0))</f>
        <v>72</v>
      </c>
      <c r="G683" s="58">
        <f>INDEX(怪物基础属性模板!B:B,MATCH(芦花古楼怪物!$F683,怪物基础属性模板!$A:$A,0))*IFERROR(INDEX(怪物属性参数!R:R,MATCH(芦花古楼怪物!E683,怪物属性参数!Q:Q,0)),1)</f>
        <v>2180</v>
      </c>
      <c r="H683" s="58">
        <f>INDEX(怪物基础属性模板!C:C,MATCH(芦花古楼怪物!$F683,怪物基础属性模板!$A:$A,0))*IFERROR(INDEX(怪物属性参数!R:R,MATCH(芦花古楼怪物!E683,怪物属性参数!R:R,0)),1)</f>
        <v>1017</v>
      </c>
      <c r="I683" s="58">
        <f>INDEX(怪物基础属性模板!D:D,MATCH(芦花古楼怪物!$F683,怪物基础属性模板!$A:$A,0))*IFERROR(INDEX(怪物属性参数!R:R,MATCH(芦花古楼怪物!E683,怪物属性参数!S:S,0)),1)</f>
        <v>11600</v>
      </c>
      <c r="J683" s="58">
        <v>0</v>
      </c>
      <c r="K683" s="58">
        <v>0</v>
      </c>
      <c r="L683" s="58">
        <v>0</v>
      </c>
      <c r="M683" s="58">
        <v>0</v>
      </c>
      <c r="N683" s="58">
        <v>300</v>
      </c>
      <c r="O683" s="58">
        <v>0</v>
      </c>
      <c r="P683" s="58">
        <v>0</v>
      </c>
      <c r="Q683" s="58" t="str">
        <f>IFERROR(INDEX(怪物属性参数!AD:AD,MATCH(芦花古楼怪物!E683,怪物属性参数!Q:Q,0)),"1303015")</f>
        <v>1303015</v>
      </c>
      <c r="R683" s="15"/>
      <c r="S683" s="58" t="str">
        <f t="shared" si="42"/>
        <v>0</v>
      </c>
      <c r="T683" s="58" t="str">
        <f>IFERROR(INDEX(怪物属性参数!AA:AA,MATCH(芦花古楼怪物!E683,怪物属性参数!Q:Q,0)),"")</f>
        <v/>
      </c>
      <c r="U683" s="58" t="str">
        <f>IFERROR(INDEX(怪物属性参数!AB:AB,MATCH(芦花古楼怪物!E683,怪物属性参数!Q:Q,0)),"999")</f>
        <v>999</v>
      </c>
      <c r="V683" s="58" t="str">
        <f>IFERROR(INDEX(怪物属性参数!AC:AC,MATCH(芦花古楼怪物!E683,怪物属性参数!Q:Q,0)),"")</f>
        <v/>
      </c>
      <c r="W683" s="58" t="str">
        <f t="shared" si="44"/>
        <v>于禁</v>
      </c>
    </row>
    <row r="684" spans="1:23" ht="16.5" x14ac:dyDescent="0.2">
      <c r="A684" s="58">
        <f t="shared" si="43"/>
        <v>20681</v>
      </c>
      <c r="B684" s="58">
        <v>4</v>
      </c>
      <c r="C684" s="58">
        <f t="shared" si="45"/>
        <v>24</v>
      </c>
      <c r="D684" s="58" t="s">
        <v>40</v>
      </c>
      <c r="E684" s="58" t="str">
        <f>HLOOKUP(D684,芦花古楼!$G:$L,MATCH(B684&amp;C684,芦花古楼!$A:$A,0),FALSE)</f>
        <v>鬼将军</v>
      </c>
      <c r="F684" s="58">
        <f>INDEX(芦花古楼!D:D,MATCH(芦花古楼怪物!B684&amp;芦花古楼怪物!C684,芦花古楼!A:A,0))</f>
        <v>72</v>
      </c>
      <c r="G684" s="58">
        <f>INDEX(怪物基础属性模板!B:B,MATCH(芦花古楼怪物!$F684,怪物基础属性模板!$A:$A,0))*IFERROR(INDEX(怪物属性参数!R:R,MATCH(芦花古楼怪物!E684,怪物属性参数!Q:Q,0)),1)</f>
        <v>2180</v>
      </c>
      <c r="H684" s="58">
        <f>INDEX(怪物基础属性模板!C:C,MATCH(芦花古楼怪物!$F684,怪物基础属性模板!$A:$A,0))*IFERROR(INDEX(怪物属性参数!R:R,MATCH(芦花古楼怪物!E684,怪物属性参数!R:R,0)),1)</f>
        <v>1017</v>
      </c>
      <c r="I684" s="58">
        <f>INDEX(怪物基础属性模板!D:D,MATCH(芦花古楼怪物!$F684,怪物基础属性模板!$A:$A,0))*IFERROR(INDEX(怪物属性参数!R:R,MATCH(芦花古楼怪物!E684,怪物属性参数!S:S,0)),1)</f>
        <v>11600</v>
      </c>
      <c r="J684" s="58">
        <v>0</v>
      </c>
      <c r="K684" s="58">
        <v>0</v>
      </c>
      <c r="L684" s="58">
        <v>0</v>
      </c>
      <c r="M684" s="58">
        <v>0</v>
      </c>
      <c r="N684" s="58">
        <v>300</v>
      </c>
      <c r="O684" s="58">
        <v>0</v>
      </c>
      <c r="P684" s="58">
        <v>0</v>
      </c>
      <c r="Q684" s="58" t="str">
        <f>IFERROR(INDEX(怪物属性参数!AD:AD,MATCH(芦花古楼怪物!E684,怪物属性参数!Q:Q,0)),"1303015")</f>
        <v>1801004#1802004</v>
      </c>
      <c r="R684" s="15"/>
      <c r="S684" s="58" t="str">
        <f t="shared" si="42"/>
        <v>0</v>
      </c>
      <c r="T684" s="58">
        <f>IFERROR(INDEX(怪物属性参数!AA:AA,MATCH(芦花古楼怪物!E684,怪物属性参数!Q:Q,0)),"")</f>
        <v>1</v>
      </c>
      <c r="U684" s="58">
        <f>IFERROR(INDEX(怪物属性参数!AB:AB,MATCH(芦花古楼怪物!E684,怪物属性参数!Q:Q,0)),"999")</f>
        <v>999</v>
      </c>
      <c r="V684" s="58">
        <f>IFERROR(INDEX(怪物属性参数!AC:AC,MATCH(芦花古楼怪物!E684,怪物属性参数!Q:Q,0)),"")</f>
        <v>1</v>
      </c>
      <c r="W684" s="58" t="str">
        <f t="shared" si="44"/>
        <v>鬼将军</v>
      </c>
    </row>
    <row r="685" spans="1:23" ht="16.5" x14ac:dyDescent="0.2">
      <c r="A685" s="58">
        <f t="shared" si="43"/>
        <v>20682</v>
      </c>
      <c r="B685" s="58">
        <v>4</v>
      </c>
      <c r="C685" s="58">
        <f t="shared" si="45"/>
        <v>24</v>
      </c>
      <c r="D685" s="58" t="s">
        <v>37</v>
      </c>
      <c r="E685" s="58" t="str">
        <f>HLOOKUP(D685,芦花古楼!$G:$L,MATCH(B685&amp;C685,芦花古楼!$A:$A,0),FALSE)</f>
        <v/>
      </c>
      <c r="F685" s="58">
        <f>INDEX(芦花古楼!D:D,MATCH(芦花古楼怪物!B685&amp;芦花古楼怪物!C685,芦花古楼!A:A,0))</f>
        <v>72</v>
      </c>
      <c r="G685" s="58">
        <f>INDEX(怪物基础属性模板!B:B,MATCH(芦花古楼怪物!$F685,怪物基础属性模板!$A:$A,0))*IFERROR(INDEX(怪物属性参数!R:R,MATCH(芦花古楼怪物!E685,怪物属性参数!Q:Q,0)),1)</f>
        <v>2180</v>
      </c>
      <c r="H685" s="58">
        <f>INDEX(怪物基础属性模板!C:C,MATCH(芦花古楼怪物!$F685,怪物基础属性模板!$A:$A,0))*IFERROR(INDEX(怪物属性参数!R:R,MATCH(芦花古楼怪物!E685,怪物属性参数!R:R,0)),1)</f>
        <v>1017</v>
      </c>
      <c r="I685" s="58">
        <f>INDEX(怪物基础属性模板!D:D,MATCH(芦花古楼怪物!$F685,怪物基础属性模板!$A:$A,0))*IFERROR(INDEX(怪物属性参数!R:R,MATCH(芦花古楼怪物!E685,怪物属性参数!S:S,0)),1)</f>
        <v>11600</v>
      </c>
      <c r="J685" s="58">
        <v>0</v>
      </c>
      <c r="K685" s="58">
        <v>0</v>
      </c>
      <c r="L685" s="58">
        <v>0</v>
      </c>
      <c r="M685" s="58">
        <v>0</v>
      </c>
      <c r="N685" s="58">
        <v>300</v>
      </c>
      <c r="O685" s="58">
        <v>0</v>
      </c>
      <c r="P685" s="58">
        <v>0</v>
      </c>
      <c r="Q685" s="58" t="str">
        <f>IFERROR(INDEX(怪物属性参数!AD:AD,MATCH(芦花古楼怪物!E685,怪物属性参数!Q:Q,0)),"1303015")</f>
        <v>1303015</v>
      </c>
      <c r="R685" s="15"/>
      <c r="S685" s="58" t="str">
        <f t="shared" si="42"/>
        <v>0</v>
      </c>
      <c r="T685" s="58" t="str">
        <f>IFERROR(INDEX(怪物属性参数!AA:AA,MATCH(芦花古楼怪物!E685,怪物属性参数!Q:Q,0)),"")</f>
        <v/>
      </c>
      <c r="U685" s="58" t="str">
        <f>IFERROR(INDEX(怪物属性参数!AB:AB,MATCH(芦花古楼怪物!E685,怪物属性参数!Q:Q,0)),"999")</f>
        <v>999</v>
      </c>
      <c r="V685" s="58" t="str">
        <f>IFERROR(INDEX(怪物属性参数!AC:AC,MATCH(芦花古楼怪物!E685,怪物属性参数!Q:Q,0)),"")</f>
        <v/>
      </c>
      <c r="W685" s="58" t="str">
        <f t="shared" si="44"/>
        <v>于禁</v>
      </c>
    </row>
    <row r="686" spans="1:23" ht="16.5" x14ac:dyDescent="0.2">
      <c r="A686" s="58">
        <f t="shared" si="43"/>
        <v>20683</v>
      </c>
      <c r="B686" s="58">
        <v>4</v>
      </c>
      <c r="C686" s="58">
        <f t="shared" si="45"/>
        <v>24</v>
      </c>
      <c r="D686" s="58" t="s">
        <v>41</v>
      </c>
      <c r="E686" s="58" t="str">
        <f>HLOOKUP(D686,芦花古楼!$G:$L,MATCH(B686&amp;C686,芦花古楼!$A:$A,0),FALSE)</f>
        <v>链球鬼兵</v>
      </c>
      <c r="F686" s="58">
        <f>INDEX(芦花古楼!D:D,MATCH(芦花古楼怪物!B686&amp;芦花古楼怪物!C686,芦花古楼!A:A,0))</f>
        <v>72</v>
      </c>
      <c r="G686" s="58">
        <f>INDEX(怪物基础属性模板!B:B,MATCH(芦花古楼怪物!$F686,怪物基础属性模板!$A:$A,0))*IFERROR(INDEX(怪物属性参数!R:R,MATCH(芦花古楼怪物!E686,怪物属性参数!Q:Q,0)),1)</f>
        <v>2180</v>
      </c>
      <c r="H686" s="58">
        <f>INDEX(怪物基础属性模板!C:C,MATCH(芦花古楼怪物!$F686,怪物基础属性模板!$A:$A,0))*IFERROR(INDEX(怪物属性参数!R:R,MATCH(芦花古楼怪物!E686,怪物属性参数!R:R,0)),1)</f>
        <v>1017</v>
      </c>
      <c r="I686" s="58">
        <f>INDEX(怪物基础属性模板!D:D,MATCH(芦花古楼怪物!$F686,怪物基础属性模板!$A:$A,0))*IFERROR(INDEX(怪物属性参数!R:R,MATCH(芦花古楼怪物!E686,怪物属性参数!S:S,0)),1)</f>
        <v>11600</v>
      </c>
      <c r="J686" s="58">
        <v>0</v>
      </c>
      <c r="K686" s="58">
        <v>0</v>
      </c>
      <c r="L686" s="58">
        <v>0</v>
      </c>
      <c r="M686" s="58">
        <v>0</v>
      </c>
      <c r="N686" s="58">
        <v>300</v>
      </c>
      <c r="O686" s="58">
        <v>0</v>
      </c>
      <c r="P686" s="58">
        <v>0</v>
      </c>
      <c r="Q686" s="58">
        <f>IFERROR(INDEX(怪物属性参数!AD:AD,MATCH(芦花古楼怪物!E686,怪物属性参数!Q:Q,0)),"1303015")</f>
        <v>1801003</v>
      </c>
      <c r="R686" s="15"/>
      <c r="S686" s="58" t="str">
        <f t="shared" si="42"/>
        <v>0</v>
      </c>
      <c r="T686" s="58">
        <f>IFERROR(INDEX(怪物属性参数!AA:AA,MATCH(芦花古楼怪物!E686,怪物属性参数!Q:Q,0)),"")</f>
        <v>1</v>
      </c>
      <c r="U686" s="58">
        <f>IFERROR(INDEX(怪物属性参数!AB:AB,MATCH(芦花古楼怪物!E686,怪物属性参数!Q:Q,0)),"999")</f>
        <v>999</v>
      </c>
      <c r="V686" s="58">
        <f>IFERROR(INDEX(怪物属性参数!AC:AC,MATCH(芦花古楼怪物!E686,怪物属性参数!Q:Q,0)),"")</f>
        <v>3</v>
      </c>
      <c r="W686" s="58" t="str">
        <f t="shared" si="44"/>
        <v>链球鬼兵</v>
      </c>
    </row>
    <row r="687" spans="1:23" ht="16.5" x14ac:dyDescent="0.2">
      <c r="A687" s="58">
        <f t="shared" si="43"/>
        <v>20684</v>
      </c>
      <c r="B687" s="58">
        <v>4</v>
      </c>
      <c r="C687" s="58">
        <f t="shared" si="45"/>
        <v>24</v>
      </c>
      <c r="D687" s="58" t="s">
        <v>38</v>
      </c>
      <c r="E687" s="58" t="str">
        <f>HLOOKUP(D687,芦花古楼!$G:$L,MATCH(B687&amp;C687,芦花古楼!$A:$A,0),FALSE)</f>
        <v/>
      </c>
      <c r="F687" s="58">
        <f>INDEX(芦花古楼!D:D,MATCH(芦花古楼怪物!B687&amp;芦花古楼怪物!C687,芦花古楼!A:A,0))</f>
        <v>72</v>
      </c>
      <c r="G687" s="58">
        <f>INDEX(怪物基础属性模板!B:B,MATCH(芦花古楼怪物!$F687,怪物基础属性模板!$A:$A,0))*IFERROR(INDEX(怪物属性参数!R:R,MATCH(芦花古楼怪物!E687,怪物属性参数!Q:Q,0)),1)</f>
        <v>2180</v>
      </c>
      <c r="H687" s="58">
        <f>INDEX(怪物基础属性模板!C:C,MATCH(芦花古楼怪物!$F687,怪物基础属性模板!$A:$A,0))*IFERROR(INDEX(怪物属性参数!R:R,MATCH(芦花古楼怪物!E687,怪物属性参数!R:R,0)),1)</f>
        <v>1017</v>
      </c>
      <c r="I687" s="58">
        <f>INDEX(怪物基础属性模板!D:D,MATCH(芦花古楼怪物!$F687,怪物基础属性模板!$A:$A,0))*IFERROR(INDEX(怪物属性参数!R:R,MATCH(芦花古楼怪物!E687,怪物属性参数!S:S,0)),1)</f>
        <v>11600</v>
      </c>
      <c r="J687" s="58">
        <v>0</v>
      </c>
      <c r="K687" s="58">
        <v>0</v>
      </c>
      <c r="L687" s="58">
        <v>0</v>
      </c>
      <c r="M687" s="58">
        <v>0</v>
      </c>
      <c r="N687" s="58">
        <v>300</v>
      </c>
      <c r="O687" s="58">
        <v>0</v>
      </c>
      <c r="P687" s="58">
        <v>0</v>
      </c>
      <c r="Q687" s="58" t="str">
        <f>IFERROR(INDEX(怪物属性参数!AD:AD,MATCH(芦花古楼怪物!E687,怪物属性参数!Q:Q,0)),"1303015")</f>
        <v>1303015</v>
      </c>
      <c r="R687" s="15"/>
      <c r="S687" s="58" t="str">
        <f t="shared" si="42"/>
        <v>0</v>
      </c>
      <c r="T687" s="58" t="str">
        <f>IFERROR(INDEX(怪物属性参数!AA:AA,MATCH(芦花古楼怪物!E687,怪物属性参数!Q:Q,0)),"")</f>
        <v/>
      </c>
      <c r="U687" s="58" t="str">
        <f>IFERROR(INDEX(怪物属性参数!AB:AB,MATCH(芦花古楼怪物!E687,怪物属性参数!Q:Q,0)),"999")</f>
        <v>999</v>
      </c>
      <c r="V687" s="58" t="str">
        <f>IFERROR(INDEX(怪物属性参数!AC:AC,MATCH(芦花古楼怪物!E687,怪物属性参数!Q:Q,0)),"")</f>
        <v/>
      </c>
      <c r="W687" s="58" t="str">
        <f t="shared" si="44"/>
        <v>于禁</v>
      </c>
    </row>
    <row r="688" spans="1:23" ht="16.5" x14ac:dyDescent="0.2">
      <c r="A688" s="58">
        <f t="shared" si="43"/>
        <v>20685</v>
      </c>
      <c r="B688" s="58">
        <v>4</v>
      </c>
      <c r="C688" s="58">
        <f t="shared" si="45"/>
        <v>25</v>
      </c>
      <c r="D688" s="58" t="s">
        <v>39</v>
      </c>
      <c r="E688" s="58" t="str">
        <f>HLOOKUP(D688,芦花古楼!$G:$L,MATCH(B688&amp;C688,芦花古楼!$A:$A,0),FALSE)</f>
        <v>战斗曹焱兵</v>
      </c>
      <c r="F688" s="58">
        <f>INDEX(芦花古楼!D:D,MATCH(芦花古楼怪物!B688&amp;芦花古楼怪物!C688,芦花古楼!A:A,0))</f>
        <v>85</v>
      </c>
      <c r="G688" s="58">
        <f>INDEX(怪物基础属性模板!B:B,MATCH(芦花古楼怪物!$F688,怪物基础属性模板!$A:$A,0))*IFERROR(INDEX(怪物属性参数!R:R,MATCH(芦花古楼怪物!E688,怪物属性参数!Q:Q,0)),1)</f>
        <v>2989</v>
      </c>
      <c r="H688" s="58">
        <f>INDEX(怪物基础属性模板!C:C,MATCH(芦花古楼怪物!$F688,怪物基础属性模板!$A:$A,0))*IFERROR(INDEX(怪物属性参数!R:R,MATCH(芦花古楼怪物!E688,怪物属性参数!R:R,0)),1)</f>
        <v>1411</v>
      </c>
      <c r="I688" s="58">
        <f>INDEX(怪物基础属性模板!D:D,MATCH(芦花古楼怪物!$F688,怪物基础属性模板!$A:$A,0))*IFERROR(INDEX(怪物属性参数!R:R,MATCH(芦花古楼怪物!E688,怪物属性参数!S:S,0)),1)</f>
        <v>15745</v>
      </c>
      <c r="J688" s="58">
        <v>0</v>
      </c>
      <c r="K688" s="58">
        <v>0</v>
      </c>
      <c r="L688" s="58">
        <v>0</v>
      </c>
      <c r="M688" s="58">
        <v>0</v>
      </c>
      <c r="N688" s="58">
        <v>300</v>
      </c>
      <c r="O688" s="58">
        <v>0</v>
      </c>
      <c r="P688" s="58">
        <v>0</v>
      </c>
      <c r="Q688" s="58" t="str">
        <f>IFERROR(INDEX(怪物属性参数!AD:AD,MATCH(芦花古楼怪物!E688,怪物属性参数!Q:Q,0)),"1303015")</f>
        <v>1301007#1302007</v>
      </c>
      <c r="R688" s="15"/>
      <c r="S688" s="58">
        <f t="shared" si="42"/>
        <v>20686</v>
      </c>
      <c r="T688" s="58">
        <f>IFERROR(INDEX(怪物属性参数!AA:AA,MATCH(芦花古楼怪物!E688,怪物属性参数!Q:Q,0)),"")</f>
        <v>0</v>
      </c>
      <c r="U688" s="58">
        <f>IFERROR(INDEX(怪物属性参数!AB:AB,MATCH(芦花古楼怪物!E688,怪物属性参数!Q:Q,0)),"999")</f>
        <v>999</v>
      </c>
      <c r="V688" s="58">
        <f>IFERROR(INDEX(怪物属性参数!AC:AC,MATCH(芦花古楼怪物!E688,怪物属性参数!Q:Q,0)),"")</f>
        <v>0</v>
      </c>
      <c r="W688" s="58" t="str">
        <f t="shared" si="44"/>
        <v>战斗曹焱兵</v>
      </c>
    </row>
    <row r="689" spans="1:23" ht="16.5" x14ac:dyDescent="0.2">
      <c r="A689" s="58">
        <f t="shared" si="43"/>
        <v>20686</v>
      </c>
      <c r="B689" s="58">
        <v>4</v>
      </c>
      <c r="C689" s="58">
        <f t="shared" si="45"/>
        <v>25</v>
      </c>
      <c r="D689" s="58" t="s">
        <v>36</v>
      </c>
      <c r="E689" s="58" t="str">
        <f>HLOOKUP(D689,芦花古楼!$G:$L,MATCH(B689&amp;C689,芦花古楼!$A:$A,0),FALSE)</f>
        <v>张郃</v>
      </c>
      <c r="F689" s="58">
        <f>INDEX(芦花古楼!D:D,MATCH(芦花古楼怪物!B689&amp;芦花古楼怪物!C689,芦花古楼!A:A,0))</f>
        <v>85</v>
      </c>
      <c r="G689" s="58">
        <f>INDEX(怪物基础属性模板!B:B,MATCH(芦花古楼怪物!$F689,怪物基础属性模板!$A:$A,0))*IFERROR(INDEX(怪物属性参数!R:R,MATCH(芦花古楼怪物!E689,怪物属性参数!Q:Q,0)),1)</f>
        <v>2989</v>
      </c>
      <c r="H689" s="58">
        <f>INDEX(怪物基础属性模板!C:C,MATCH(芦花古楼怪物!$F689,怪物基础属性模板!$A:$A,0))*IFERROR(INDEX(怪物属性参数!R:R,MATCH(芦花古楼怪物!E689,怪物属性参数!R:R,0)),1)</f>
        <v>1411</v>
      </c>
      <c r="I689" s="58">
        <f>INDEX(怪物基础属性模板!D:D,MATCH(芦花古楼怪物!$F689,怪物基础属性模板!$A:$A,0))*IFERROR(INDEX(怪物属性参数!R:R,MATCH(芦花古楼怪物!E689,怪物属性参数!S:S,0)),1)</f>
        <v>15745</v>
      </c>
      <c r="J689" s="58">
        <v>0</v>
      </c>
      <c r="K689" s="58">
        <v>0</v>
      </c>
      <c r="L689" s="58">
        <v>0</v>
      </c>
      <c r="M689" s="58">
        <v>0</v>
      </c>
      <c r="N689" s="58">
        <v>300</v>
      </c>
      <c r="O689" s="58">
        <v>0</v>
      </c>
      <c r="P689" s="58">
        <v>0</v>
      </c>
      <c r="Q689" s="58">
        <f>IFERROR(INDEX(怪物属性参数!AD:AD,MATCH(芦花古楼怪物!E689,怪物属性参数!Q:Q,0)),"1303015")</f>
        <v>1303010</v>
      </c>
      <c r="R689" s="15"/>
      <c r="S689" s="58" t="str">
        <f t="shared" si="42"/>
        <v>0</v>
      </c>
      <c r="T689" s="58">
        <f>IFERROR(INDEX(怪物属性参数!AA:AA,MATCH(芦花古楼怪物!E689,怪物属性参数!Q:Q,0)),"")</f>
        <v>6</v>
      </c>
      <c r="U689" s="58">
        <f>IFERROR(INDEX(怪物属性参数!AB:AB,MATCH(芦花古楼怪物!E689,怪物属性参数!Q:Q,0)),"999")</f>
        <v>999</v>
      </c>
      <c r="V689" s="58">
        <f>IFERROR(INDEX(怪物属性参数!AC:AC,MATCH(芦花古楼怪物!E689,怪物属性参数!Q:Q,0)),"")</f>
        <v>3</v>
      </c>
      <c r="W689" s="58" t="str">
        <f t="shared" si="44"/>
        <v>张郃</v>
      </c>
    </row>
    <row r="690" spans="1:23" ht="16.5" x14ac:dyDescent="0.2">
      <c r="A690" s="58">
        <f t="shared" si="43"/>
        <v>20687</v>
      </c>
      <c r="B690" s="58">
        <v>4</v>
      </c>
      <c r="C690" s="58">
        <f t="shared" si="45"/>
        <v>25</v>
      </c>
      <c r="D690" s="58" t="s">
        <v>40</v>
      </c>
      <c r="E690" s="58" t="str">
        <f>HLOOKUP(D690,芦花古楼!$G:$L,MATCH(B690&amp;C690,芦花古楼!$A:$A,0),FALSE)</f>
        <v>项昆仑</v>
      </c>
      <c r="F690" s="58">
        <f>INDEX(芦花古楼!D:D,MATCH(芦花古楼怪物!B690&amp;芦花古楼怪物!C690,芦花古楼!A:A,0))</f>
        <v>85</v>
      </c>
      <c r="G690" s="58">
        <f>INDEX(怪物基础属性模板!B:B,MATCH(芦花古楼怪物!$F690,怪物基础属性模板!$A:$A,0))*IFERROR(INDEX(怪物属性参数!R:R,MATCH(芦花古楼怪物!E690,怪物属性参数!Q:Q,0)),1)</f>
        <v>2989</v>
      </c>
      <c r="H690" s="58">
        <f>INDEX(怪物基础属性模板!C:C,MATCH(芦花古楼怪物!$F690,怪物基础属性模板!$A:$A,0))*IFERROR(INDEX(怪物属性参数!R:R,MATCH(芦花古楼怪物!E690,怪物属性参数!R:R,0)),1)</f>
        <v>1411</v>
      </c>
      <c r="I690" s="58">
        <f>INDEX(怪物基础属性模板!D:D,MATCH(芦花古楼怪物!$F690,怪物基础属性模板!$A:$A,0))*IFERROR(INDEX(怪物属性参数!R:R,MATCH(芦花古楼怪物!E690,怪物属性参数!S:S,0)),1)</f>
        <v>15745</v>
      </c>
      <c r="J690" s="58">
        <v>0</v>
      </c>
      <c r="K690" s="58">
        <v>0</v>
      </c>
      <c r="L690" s="58">
        <v>0</v>
      </c>
      <c r="M690" s="58">
        <v>0</v>
      </c>
      <c r="N690" s="58">
        <v>300</v>
      </c>
      <c r="O690" s="58">
        <v>0</v>
      </c>
      <c r="P690" s="58">
        <v>0</v>
      </c>
      <c r="Q690" s="58" t="str">
        <f>IFERROR(INDEX(怪物属性参数!AD:AD,MATCH(芦花古楼怪物!E690,怪物属性参数!Q:Q,0)),"1303015")</f>
        <v>1301004#1302004</v>
      </c>
      <c r="R690" s="15"/>
      <c r="S690" s="58">
        <f t="shared" si="42"/>
        <v>20688</v>
      </c>
      <c r="T690" s="58">
        <f>IFERROR(INDEX(怪物属性参数!AA:AA,MATCH(芦花古楼怪物!E690,怪物属性参数!Q:Q,0)),"")</f>
        <v>0</v>
      </c>
      <c r="U690" s="58">
        <f>IFERROR(INDEX(怪物属性参数!AB:AB,MATCH(芦花古楼怪物!E690,怪物属性参数!Q:Q,0)),"999")</f>
        <v>999</v>
      </c>
      <c r="V690" s="58">
        <f>IFERROR(INDEX(怪物属性参数!AC:AC,MATCH(芦花古楼怪物!E690,怪物属性参数!Q:Q,0)),"")</f>
        <v>0</v>
      </c>
      <c r="W690" s="58" t="str">
        <f t="shared" si="44"/>
        <v>项昆仑</v>
      </c>
    </row>
    <row r="691" spans="1:23" ht="16.5" x14ac:dyDescent="0.2">
      <c r="A691" s="58">
        <f t="shared" si="43"/>
        <v>20688</v>
      </c>
      <c r="B691" s="58">
        <v>4</v>
      </c>
      <c r="C691" s="58">
        <f t="shared" si="45"/>
        <v>25</v>
      </c>
      <c r="D691" s="58" t="s">
        <v>37</v>
      </c>
      <c r="E691" s="58" t="str">
        <f>HLOOKUP(D691,芦花古楼!$G:$L,MATCH(B691&amp;C691,芦花古楼!$A:$A,0),FALSE)</f>
        <v>项羽</v>
      </c>
      <c r="F691" s="58">
        <f>INDEX(芦花古楼!D:D,MATCH(芦花古楼怪物!B691&amp;芦花古楼怪物!C691,芦花古楼!A:A,0))</f>
        <v>85</v>
      </c>
      <c r="G691" s="58">
        <f>INDEX(怪物基础属性模板!B:B,MATCH(芦花古楼怪物!$F691,怪物基础属性模板!$A:$A,0))*IFERROR(INDEX(怪物属性参数!R:R,MATCH(芦花古楼怪物!E691,怪物属性参数!Q:Q,0)),1)</f>
        <v>2989</v>
      </c>
      <c r="H691" s="58">
        <f>INDEX(怪物基础属性模板!C:C,MATCH(芦花古楼怪物!$F691,怪物基础属性模板!$A:$A,0))*IFERROR(INDEX(怪物属性参数!R:R,MATCH(芦花古楼怪物!E691,怪物属性参数!R:R,0)),1)</f>
        <v>1411</v>
      </c>
      <c r="I691" s="58">
        <f>INDEX(怪物基础属性模板!D:D,MATCH(芦花古楼怪物!$F691,怪物基础属性模板!$A:$A,0))*IFERROR(INDEX(怪物属性参数!R:R,MATCH(芦花古楼怪物!E691,怪物属性参数!S:S,0)),1)</f>
        <v>15745</v>
      </c>
      <c r="J691" s="58">
        <v>0</v>
      </c>
      <c r="K691" s="58">
        <v>0</v>
      </c>
      <c r="L691" s="58">
        <v>0</v>
      </c>
      <c r="M691" s="58">
        <v>0</v>
      </c>
      <c r="N691" s="58">
        <v>300</v>
      </c>
      <c r="O691" s="58">
        <v>0</v>
      </c>
      <c r="P691" s="58">
        <v>0</v>
      </c>
      <c r="Q691" s="58">
        <f>IFERROR(INDEX(怪物属性参数!AD:AD,MATCH(芦花古楼怪物!E691,怪物属性参数!Q:Q,0)),"1303015")</f>
        <v>1303006</v>
      </c>
      <c r="R691" s="15"/>
      <c r="S691" s="58" t="str">
        <f t="shared" si="42"/>
        <v>0</v>
      </c>
      <c r="T691" s="58">
        <f>IFERROR(INDEX(怪物属性参数!AA:AA,MATCH(芦花古楼怪物!E691,怪物属性参数!Q:Q,0)),"")</f>
        <v>6</v>
      </c>
      <c r="U691" s="58">
        <f>IFERROR(INDEX(怪物属性参数!AB:AB,MATCH(芦花古楼怪物!E691,怪物属性参数!Q:Q,0)),"999")</f>
        <v>999</v>
      </c>
      <c r="V691" s="58">
        <f>IFERROR(INDEX(怪物属性参数!AC:AC,MATCH(芦花古楼怪物!E691,怪物属性参数!Q:Q,0)),"")</f>
        <v>2</v>
      </c>
      <c r="W691" s="58" t="str">
        <f t="shared" si="44"/>
        <v>项羽</v>
      </c>
    </row>
    <row r="692" spans="1:23" ht="16.5" x14ac:dyDescent="0.2">
      <c r="A692" s="58">
        <f t="shared" si="43"/>
        <v>20689</v>
      </c>
      <c r="B692" s="58">
        <v>4</v>
      </c>
      <c r="C692" s="58">
        <f t="shared" si="45"/>
        <v>25</v>
      </c>
      <c r="D692" s="58" t="s">
        <v>41</v>
      </c>
      <c r="E692" s="58" t="str">
        <f>HLOOKUP(D692,芦花古楼!$G:$L,MATCH(B692&amp;C692,芦花古楼!$A:$A,0),FALSE)</f>
        <v>刘羽禅</v>
      </c>
      <c r="F692" s="58">
        <f>INDEX(芦花古楼!D:D,MATCH(芦花古楼怪物!B692&amp;芦花古楼怪物!C692,芦花古楼!A:A,0))</f>
        <v>85</v>
      </c>
      <c r="G692" s="58">
        <f>INDEX(怪物基础属性模板!B:B,MATCH(芦花古楼怪物!$F692,怪物基础属性模板!$A:$A,0))*IFERROR(INDEX(怪物属性参数!R:R,MATCH(芦花古楼怪物!E692,怪物属性参数!Q:Q,0)),1)</f>
        <v>2989</v>
      </c>
      <c r="H692" s="58">
        <f>INDEX(怪物基础属性模板!C:C,MATCH(芦花古楼怪物!$F692,怪物基础属性模板!$A:$A,0))*IFERROR(INDEX(怪物属性参数!R:R,MATCH(芦花古楼怪物!E692,怪物属性参数!R:R,0)),1)</f>
        <v>1411</v>
      </c>
      <c r="I692" s="58">
        <f>INDEX(怪物基础属性模板!D:D,MATCH(芦花古楼怪物!$F692,怪物基础属性模板!$A:$A,0))*IFERROR(INDEX(怪物属性参数!R:R,MATCH(芦花古楼怪物!E692,怪物属性参数!S:S,0)),1)</f>
        <v>15745</v>
      </c>
      <c r="J692" s="58">
        <v>0</v>
      </c>
      <c r="K692" s="58">
        <v>0</v>
      </c>
      <c r="L692" s="58">
        <v>0</v>
      </c>
      <c r="M692" s="58">
        <v>0</v>
      </c>
      <c r="N692" s="58">
        <v>300</v>
      </c>
      <c r="O692" s="58">
        <v>0</v>
      </c>
      <c r="P692" s="58">
        <v>0</v>
      </c>
      <c r="Q692" s="58" t="str">
        <f>IFERROR(INDEX(怪物属性参数!AD:AD,MATCH(芦花古楼怪物!E692,怪物属性参数!Q:Q,0)),"1303015")</f>
        <v>1301005#1302005</v>
      </c>
      <c r="R692" s="15"/>
      <c r="S692" s="58">
        <f t="shared" si="42"/>
        <v>20690</v>
      </c>
      <c r="T692" s="58">
        <f>IFERROR(INDEX(怪物属性参数!AA:AA,MATCH(芦花古楼怪物!E692,怪物属性参数!Q:Q,0)),"")</f>
        <v>0</v>
      </c>
      <c r="U692" s="58">
        <f>IFERROR(INDEX(怪物属性参数!AB:AB,MATCH(芦花古楼怪物!E692,怪物属性参数!Q:Q,0)),"999")</f>
        <v>999</v>
      </c>
      <c r="V692" s="58">
        <f>IFERROR(INDEX(怪物属性参数!AC:AC,MATCH(芦花古楼怪物!E692,怪物属性参数!Q:Q,0)),"")</f>
        <v>0</v>
      </c>
      <c r="W692" s="58" t="str">
        <f t="shared" si="44"/>
        <v>刘羽禅</v>
      </c>
    </row>
    <row r="693" spans="1:23" ht="16.5" x14ac:dyDescent="0.2">
      <c r="A693" s="58">
        <f t="shared" si="43"/>
        <v>20690</v>
      </c>
      <c r="B693" s="58">
        <v>4</v>
      </c>
      <c r="C693" s="58">
        <f t="shared" si="45"/>
        <v>25</v>
      </c>
      <c r="D693" s="58" t="s">
        <v>38</v>
      </c>
      <c r="E693" s="58" t="str">
        <f>HLOOKUP(D693,芦花古楼!$G:$L,MATCH(B693&amp;C693,芦花古楼!$A:$A,0),FALSE)</f>
        <v>关羽</v>
      </c>
      <c r="F693" s="58">
        <f>INDEX(芦花古楼!D:D,MATCH(芦花古楼怪物!B693&amp;芦花古楼怪物!C693,芦花古楼!A:A,0))</f>
        <v>85</v>
      </c>
      <c r="G693" s="58">
        <f>INDEX(怪物基础属性模板!B:B,MATCH(芦花古楼怪物!$F693,怪物基础属性模板!$A:$A,0))*IFERROR(INDEX(怪物属性参数!R:R,MATCH(芦花古楼怪物!E693,怪物属性参数!Q:Q,0)),1)</f>
        <v>2989</v>
      </c>
      <c r="H693" s="58">
        <f>INDEX(怪物基础属性模板!C:C,MATCH(芦花古楼怪物!$F693,怪物基础属性模板!$A:$A,0))*IFERROR(INDEX(怪物属性参数!R:R,MATCH(芦花古楼怪物!E693,怪物属性参数!R:R,0)),1)</f>
        <v>1411</v>
      </c>
      <c r="I693" s="58">
        <f>INDEX(怪物基础属性模板!D:D,MATCH(芦花古楼怪物!$F693,怪物基础属性模板!$A:$A,0))*IFERROR(INDEX(怪物属性参数!R:R,MATCH(芦花古楼怪物!E693,怪物属性参数!S:S,0)),1)</f>
        <v>15745</v>
      </c>
      <c r="J693" s="58">
        <v>0</v>
      </c>
      <c r="K693" s="58">
        <v>0</v>
      </c>
      <c r="L693" s="58">
        <v>0</v>
      </c>
      <c r="M693" s="58">
        <v>0</v>
      </c>
      <c r="N693" s="58">
        <v>300</v>
      </c>
      <c r="O693" s="58">
        <v>0</v>
      </c>
      <c r="P693" s="58">
        <v>0</v>
      </c>
      <c r="Q693" s="58">
        <f>IFERROR(INDEX(怪物属性参数!AD:AD,MATCH(芦花古楼怪物!E693,怪物属性参数!Q:Q,0)),"1303015")</f>
        <v>1303001</v>
      </c>
      <c r="R693" s="15"/>
      <c r="S693" s="58" t="str">
        <f t="shared" si="42"/>
        <v>0</v>
      </c>
      <c r="T693" s="58">
        <f>IFERROR(INDEX(怪物属性参数!AA:AA,MATCH(芦花古楼怪物!E693,怪物属性参数!Q:Q,0)),"")</f>
        <v>6</v>
      </c>
      <c r="U693" s="58">
        <f>IFERROR(INDEX(怪物属性参数!AB:AB,MATCH(芦花古楼怪物!E693,怪物属性参数!Q:Q,0)),"999")</f>
        <v>999</v>
      </c>
      <c r="V693" s="58">
        <f>IFERROR(INDEX(怪物属性参数!AC:AC,MATCH(芦花古楼怪物!E693,怪物属性参数!Q:Q,0)),"")</f>
        <v>1</v>
      </c>
      <c r="W693" s="58" t="str">
        <f t="shared" si="44"/>
        <v>关羽</v>
      </c>
    </row>
    <row r="694" spans="1:23" ht="16.5" x14ac:dyDescent="0.2">
      <c r="A694" s="58">
        <f t="shared" si="43"/>
        <v>20691</v>
      </c>
      <c r="B694" s="58">
        <v>4</v>
      </c>
      <c r="C694" s="58">
        <f t="shared" si="45"/>
        <v>26</v>
      </c>
      <c r="D694" s="58" t="s">
        <v>39</v>
      </c>
      <c r="E694" s="58" t="str">
        <f>HLOOKUP(D694,芦花古楼!$G:$L,MATCH(B694&amp;C694,芦花古楼!$A:$A,0),FALSE)</f>
        <v>盖文</v>
      </c>
      <c r="F694" s="58">
        <f>INDEX(芦花古楼!D:D,MATCH(芦花古楼怪物!B694&amp;芦花古楼怪物!C694,芦花古楼!A:A,0))</f>
        <v>88</v>
      </c>
      <c r="G694" s="58">
        <f>INDEX(怪物基础属性模板!B:B,MATCH(芦花古楼怪物!$F694,怪物基础属性模板!$A:$A,0))*IFERROR(INDEX(怪物属性参数!R:R,MATCH(芦花古楼怪物!E694,怪物属性参数!Q:Q,0)),1)</f>
        <v>3438</v>
      </c>
      <c r="H694" s="58">
        <f>INDEX(怪物基础属性模板!C:C,MATCH(芦花古楼怪物!$F694,怪物基础属性模板!$A:$A,0))*IFERROR(INDEX(怪物属性参数!R:R,MATCH(芦花古楼怪物!E694,怪物属性参数!R:R,0)),1)</f>
        <v>1625</v>
      </c>
      <c r="I694" s="58">
        <f>INDEX(怪物基础属性模板!D:D,MATCH(芦花古楼怪物!$F694,怪物基础属性模板!$A:$A,0))*IFERROR(INDEX(怪物属性参数!R:R,MATCH(芦花古楼怪物!E694,怪物属性参数!S:S,0)),1)</f>
        <v>18090</v>
      </c>
      <c r="J694" s="58">
        <v>0</v>
      </c>
      <c r="K694" s="58">
        <v>0</v>
      </c>
      <c r="L694" s="58">
        <v>0</v>
      </c>
      <c r="M694" s="58">
        <v>0</v>
      </c>
      <c r="N694" s="58">
        <v>300</v>
      </c>
      <c r="O694" s="58">
        <v>0</v>
      </c>
      <c r="P694" s="58">
        <v>0</v>
      </c>
      <c r="Q694" s="58" t="str">
        <f>IFERROR(INDEX(怪物属性参数!AD:AD,MATCH(芦花古楼怪物!E694,怪物属性参数!Q:Q,0)),"1303015")</f>
        <v>1301010#1302010</v>
      </c>
      <c r="R694" s="15"/>
      <c r="S694" s="58">
        <f t="shared" si="42"/>
        <v>20692</v>
      </c>
      <c r="T694" s="58">
        <f>IFERROR(INDEX(怪物属性参数!AA:AA,MATCH(芦花古楼怪物!E694,怪物属性参数!Q:Q,0)),"")</f>
        <v>0</v>
      </c>
      <c r="U694" s="58">
        <f>IFERROR(INDEX(怪物属性参数!AB:AB,MATCH(芦花古楼怪物!E694,怪物属性参数!Q:Q,0)),"999")</f>
        <v>999</v>
      </c>
      <c r="V694" s="58">
        <f>IFERROR(INDEX(怪物属性参数!AC:AC,MATCH(芦花古楼怪物!E694,怪物属性参数!Q:Q,0)),"")</f>
        <v>0</v>
      </c>
      <c r="W694" s="58" t="str">
        <f t="shared" si="44"/>
        <v>盖文</v>
      </c>
    </row>
    <row r="695" spans="1:23" ht="16.5" x14ac:dyDescent="0.2">
      <c r="A695" s="58">
        <f t="shared" si="43"/>
        <v>20692</v>
      </c>
      <c r="B695" s="58">
        <v>4</v>
      </c>
      <c r="C695" s="58">
        <f t="shared" si="45"/>
        <v>26</v>
      </c>
      <c r="D695" s="58" t="s">
        <v>36</v>
      </c>
      <c r="E695" s="58" t="str">
        <f>HLOOKUP(D695,芦花古楼!$G:$L,MATCH(B695&amp;C695,芦花古楼!$A:$A,0),FALSE)</f>
        <v>西方龙</v>
      </c>
      <c r="F695" s="58">
        <f>INDEX(芦花古楼!D:D,MATCH(芦花古楼怪物!B695&amp;芦花古楼怪物!C695,芦花古楼!A:A,0))</f>
        <v>88</v>
      </c>
      <c r="G695" s="58">
        <f>INDEX(怪物基础属性模板!B:B,MATCH(芦花古楼怪物!$F695,怪物基础属性模板!$A:$A,0))*IFERROR(INDEX(怪物属性参数!R:R,MATCH(芦花古楼怪物!E695,怪物属性参数!Q:Q,0)),1)</f>
        <v>3438</v>
      </c>
      <c r="H695" s="58">
        <f>INDEX(怪物基础属性模板!C:C,MATCH(芦花古楼怪物!$F695,怪物基础属性模板!$A:$A,0))*IFERROR(INDEX(怪物属性参数!R:R,MATCH(芦花古楼怪物!E695,怪物属性参数!R:R,0)),1)</f>
        <v>1625</v>
      </c>
      <c r="I695" s="58">
        <f>INDEX(怪物基础属性模板!D:D,MATCH(芦花古楼怪物!$F695,怪物基础属性模板!$A:$A,0))*IFERROR(INDEX(怪物属性参数!R:R,MATCH(芦花古楼怪物!E695,怪物属性参数!S:S,0)),1)</f>
        <v>18090</v>
      </c>
      <c r="J695" s="58">
        <v>0</v>
      </c>
      <c r="K695" s="58">
        <v>0</v>
      </c>
      <c r="L695" s="58">
        <v>0</v>
      </c>
      <c r="M695" s="58">
        <v>0</v>
      </c>
      <c r="N695" s="58">
        <v>300</v>
      </c>
      <c r="O695" s="58">
        <v>0</v>
      </c>
      <c r="P695" s="58">
        <v>0</v>
      </c>
      <c r="Q695" s="58">
        <f>IFERROR(INDEX(怪物属性参数!AD:AD,MATCH(芦花古楼怪物!E695,怪物属性参数!Q:Q,0)),"1303015")</f>
        <v>1303016</v>
      </c>
      <c r="R695" s="15"/>
      <c r="S695" s="58" t="str">
        <f t="shared" si="42"/>
        <v>0</v>
      </c>
      <c r="T695" s="58">
        <f>IFERROR(INDEX(怪物属性参数!AA:AA,MATCH(芦花古楼怪物!E695,怪物属性参数!Q:Q,0)),"")</f>
        <v>4</v>
      </c>
      <c r="U695" s="58">
        <f>IFERROR(INDEX(怪物属性参数!AB:AB,MATCH(芦花古楼怪物!E695,怪物属性参数!Q:Q,0)),"999")</f>
        <v>999</v>
      </c>
      <c r="V695" s="58">
        <f>IFERROR(INDEX(怪物属性参数!AC:AC,MATCH(芦花古楼怪物!E695,怪物属性参数!Q:Q,0)),"")</f>
        <v>2</v>
      </c>
      <c r="W695" s="58" t="str">
        <f t="shared" si="44"/>
        <v>西方龙</v>
      </c>
    </row>
    <row r="696" spans="1:23" ht="16.5" x14ac:dyDescent="0.2">
      <c r="A696" s="58">
        <f t="shared" si="43"/>
        <v>20693</v>
      </c>
      <c r="B696" s="58">
        <v>4</v>
      </c>
      <c r="C696" s="58">
        <f t="shared" si="45"/>
        <v>26</v>
      </c>
      <c r="D696" s="58" t="s">
        <v>40</v>
      </c>
      <c r="E696" s="58" t="str">
        <f>HLOOKUP(D696,芦花古楼!$G:$L,MATCH(B696&amp;C696,芦花古楼!$A:$A,0),FALSE)</f>
        <v>刘羽禅</v>
      </c>
      <c r="F696" s="58">
        <f>INDEX(芦花古楼!D:D,MATCH(芦花古楼怪物!B696&amp;芦花古楼怪物!C696,芦花古楼!A:A,0))</f>
        <v>88</v>
      </c>
      <c r="G696" s="58">
        <f>INDEX(怪物基础属性模板!B:B,MATCH(芦花古楼怪物!$F696,怪物基础属性模板!$A:$A,0))*IFERROR(INDEX(怪物属性参数!R:R,MATCH(芦花古楼怪物!E696,怪物属性参数!Q:Q,0)),1)</f>
        <v>3438</v>
      </c>
      <c r="H696" s="58">
        <f>INDEX(怪物基础属性模板!C:C,MATCH(芦花古楼怪物!$F696,怪物基础属性模板!$A:$A,0))*IFERROR(INDEX(怪物属性参数!R:R,MATCH(芦花古楼怪物!E696,怪物属性参数!R:R,0)),1)</f>
        <v>1625</v>
      </c>
      <c r="I696" s="58">
        <f>INDEX(怪物基础属性模板!D:D,MATCH(芦花古楼怪物!$F696,怪物基础属性模板!$A:$A,0))*IFERROR(INDEX(怪物属性参数!R:R,MATCH(芦花古楼怪物!E696,怪物属性参数!S:S,0)),1)</f>
        <v>18090</v>
      </c>
      <c r="J696" s="58">
        <v>0</v>
      </c>
      <c r="K696" s="58">
        <v>0</v>
      </c>
      <c r="L696" s="58">
        <v>0</v>
      </c>
      <c r="M696" s="58">
        <v>0</v>
      </c>
      <c r="N696" s="58">
        <v>300</v>
      </c>
      <c r="O696" s="58">
        <v>0</v>
      </c>
      <c r="P696" s="58">
        <v>0</v>
      </c>
      <c r="Q696" s="58" t="str">
        <f>IFERROR(INDEX(怪物属性参数!AD:AD,MATCH(芦花古楼怪物!E696,怪物属性参数!Q:Q,0)),"1303015")</f>
        <v>1301005#1302005</v>
      </c>
      <c r="R696" s="15"/>
      <c r="S696" s="58">
        <f t="shared" si="42"/>
        <v>20694</v>
      </c>
      <c r="T696" s="58">
        <f>IFERROR(INDEX(怪物属性参数!AA:AA,MATCH(芦花古楼怪物!E696,怪物属性参数!Q:Q,0)),"")</f>
        <v>0</v>
      </c>
      <c r="U696" s="58">
        <f>IFERROR(INDEX(怪物属性参数!AB:AB,MATCH(芦花古楼怪物!E696,怪物属性参数!Q:Q,0)),"999")</f>
        <v>999</v>
      </c>
      <c r="V696" s="58">
        <f>IFERROR(INDEX(怪物属性参数!AC:AC,MATCH(芦花古楼怪物!E696,怪物属性参数!Q:Q,0)),"")</f>
        <v>0</v>
      </c>
      <c r="W696" s="58" t="str">
        <f t="shared" si="44"/>
        <v>刘羽禅</v>
      </c>
    </row>
    <row r="697" spans="1:23" ht="16.5" x14ac:dyDescent="0.2">
      <c r="A697" s="58">
        <f t="shared" si="43"/>
        <v>20694</v>
      </c>
      <c r="B697" s="58">
        <v>4</v>
      </c>
      <c r="C697" s="58">
        <f t="shared" si="45"/>
        <v>26</v>
      </c>
      <c r="D697" s="58" t="s">
        <v>37</v>
      </c>
      <c r="E697" s="58" t="str">
        <f>HLOOKUP(D697,芦花古楼!$G:$L,MATCH(B697&amp;C697,芦花古楼!$A:$A,0),FALSE)</f>
        <v>张飞</v>
      </c>
      <c r="F697" s="58">
        <f>INDEX(芦花古楼!D:D,MATCH(芦花古楼怪物!B697&amp;芦花古楼怪物!C697,芦花古楼!A:A,0))</f>
        <v>88</v>
      </c>
      <c r="G697" s="58">
        <f>INDEX(怪物基础属性模板!B:B,MATCH(芦花古楼怪物!$F697,怪物基础属性模板!$A:$A,0))*IFERROR(INDEX(怪物属性参数!R:R,MATCH(芦花古楼怪物!E697,怪物属性参数!Q:Q,0)),1)</f>
        <v>3438</v>
      </c>
      <c r="H697" s="58">
        <f>INDEX(怪物基础属性模板!C:C,MATCH(芦花古楼怪物!$F697,怪物基础属性模板!$A:$A,0))*IFERROR(INDEX(怪物属性参数!R:R,MATCH(芦花古楼怪物!E697,怪物属性参数!R:R,0)),1)</f>
        <v>1625</v>
      </c>
      <c r="I697" s="58">
        <f>INDEX(怪物基础属性模板!D:D,MATCH(芦花古楼怪物!$F697,怪物基础属性模板!$A:$A,0))*IFERROR(INDEX(怪物属性参数!R:R,MATCH(芦花古楼怪物!E697,怪物属性参数!S:S,0)),1)</f>
        <v>18090</v>
      </c>
      <c r="J697" s="58">
        <v>0</v>
      </c>
      <c r="K697" s="58">
        <v>0</v>
      </c>
      <c r="L697" s="58">
        <v>0</v>
      </c>
      <c r="M697" s="58">
        <v>0</v>
      </c>
      <c r="N697" s="58">
        <v>300</v>
      </c>
      <c r="O697" s="58">
        <v>0</v>
      </c>
      <c r="P697" s="58">
        <v>0</v>
      </c>
      <c r="Q697" s="58">
        <f>IFERROR(INDEX(怪物属性参数!AD:AD,MATCH(芦花古楼怪物!E697,怪物属性参数!Q:Q,0)),"1303015")</f>
        <v>1303011</v>
      </c>
      <c r="R697" s="15"/>
      <c r="S697" s="58" t="str">
        <f t="shared" si="42"/>
        <v>0</v>
      </c>
      <c r="T697" s="58">
        <f>IFERROR(INDEX(怪物属性参数!AA:AA,MATCH(芦花古楼怪物!E697,怪物属性参数!Q:Q,0)),"")</f>
        <v>4</v>
      </c>
      <c r="U697" s="58">
        <f>IFERROR(INDEX(怪物属性参数!AB:AB,MATCH(芦花古楼怪物!E697,怪物属性参数!Q:Q,0)),"999")</f>
        <v>999</v>
      </c>
      <c r="V697" s="58">
        <f>IFERROR(INDEX(怪物属性参数!AC:AC,MATCH(芦花古楼怪物!E697,怪物属性参数!Q:Q,0)),"")</f>
        <v>2</v>
      </c>
      <c r="W697" s="58" t="str">
        <f t="shared" si="44"/>
        <v>张飞</v>
      </c>
    </row>
    <row r="698" spans="1:23" ht="16.5" x14ac:dyDescent="0.2">
      <c r="A698" s="58">
        <f t="shared" si="43"/>
        <v>20695</v>
      </c>
      <c r="B698" s="58">
        <v>4</v>
      </c>
      <c r="C698" s="58">
        <f t="shared" si="45"/>
        <v>26</v>
      </c>
      <c r="D698" s="58" t="s">
        <v>41</v>
      </c>
      <c r="E698" s="58" t="str">
        <f>HLOOKUP(D698,芦花古楼!$G:$L,MATCH(B698&amp;C698,芦花古楼!$A:$A,0),FALSE)</f>
        <v>北落师门</v>
      </c>
      <c r="F698" s="58">
        <f>INDEX(芦花古楼!D:D,MATCH(芦花古楼怪物!B698&amp;芦花古楼怪物!C698,芦花古楼!A:A,0))</f>
        <v>88</v>
      </c>
      <c r="G698" s="58">
        <f>INDEX(怪物基础属性模板!B:B,MATCH(芦花古楼怪物!$F698,怪物基础属性模板!$A:$A,0))*IFERROR(INDEX(怪物属性参数!R:R,MATCH(芦花古楼怪物!E698,怪物属性参数!Q:Q,0)),1)</f>
        <v>3438</v>
      </c>
      <c r="H698" s="58">
        <f>INDEX(怪物基础属性模板!C:C,MATCH(芦花古楼怪物!$F698,怪物基础属性模板!$A:$A,0))*IFERROR(INDEX(怪物属性参数!R:R,MATCH(芦花古楼怪物!E698,怪物属性参数!R:R,0)),1)</f>
        <v>1625</v>
      </c>
      <c r="I698" s="58">
        <f>INDEX(怪物基础属性模板!D:D,MATCH(芦花古楼怪物!$F698,怪物基础属性模板!$A:$A,0))*IFERROR(INDEX(怪物属性参数!R:R,MATCH(芦花古楼怪物!E698,怪物属性参数!S:S,0)),1)</f>
        <v>18090</v>
      </c>
      <c r="J698" s="58">
        <v>0</v>
      </c>
      <c r="K698" s="58">
        <v>0</v>
      </c>
      <c r="L698" s="58">
        <v>0</v>
      </c>
      <c r="M698" s="58">
        <v>0</v>
      </c>
      <c r="N698" s="58">
        <v>300</v>
      </c>
      <c r="O698" s="58">
        <v>0</v>
      </c>
      <c r="P698" s="58">
        <v>0</v>
      </c>
      <c r="Q698" s="58" t="str">
        <f>IFERROR(INDEX(怪物属性参数!AD:AD,MATCH(芦花古楼怪物!E698,怪物属性参数!Q:Q,0)),"1303015")</f>
        <v>1301009#1302009</v>
      </c>
      <c r="R698" s="15"/>
      <c r="S698" s="58">
        <f t="shared" si="42"/>
        <v>20696</v>
      </c>
      <c r="T698" s="58">
        <f>IFERROR(INDEX(怪物属性参数!AA:AA,MATCH(芦花古楼怪物!E698,怪物属性参数!Q:Q,0)),"")</f>
        <v>0</v>
      </c>
      <c r="U698" s="58">
        <f>IFERROR(INDEX(怪物属性参数!AB:AB,MATCH(芦花古楼怪物!E698,怪物属性参数!Q:Q,0)),"999")</f>
        <v>999</v>
      </c>
      <c r="V698" s="58">
        <f>IFERROR(INDEX(怪物属性参数!AC:AC,MATCH(芦花古楼怪物!E698,怪物属性参数!Q:Q,0)),"")</f>
        <v>0</v>
      </c>
      <c r="W698" s="58" t="str">
        <f t="shared" si="44"/>
        <v>北落师门</v>
      </c>
    </row>
    <row r="699" spans="1:23" ht="16.5" x14ac:dyDescent="0.2">
      <c r="A699" s="58">
        <f t="shared" si="43"/>
        <v>20696</v>
      </c>
      <c r="B699" s="58">
        <v>4</v>
      </c>
      <c r="C699" s="58">
        <f t="shared" si="45"/>
        <v>26</v>
      </c>
      <c r="D699" s="58" t="s">
        <v>38</v>
      </c>
      <c r="E699" s="58" t="str">
        <f>HLOOKUP(D699,芦花古楼!$G:$L,MATCH(B699&amp;C699,芦花古楼!$A:$A,0),FALSE)</f>
        <v>石灵明</v>
      </c>
      <c r="F699" s="58">
        <f>INDEX(芦花古楼!D:D,MATCH(芦花古楼怪物!B699&amp;芦花古楼怪物!C699,芦花古楼!A:A,0))</f>
        <v>88</v>
      </c>
      <c r="G699" s="58">
        <f>INDEX(怪物基础属性模板!B:B,MATCH(芦花古楼怪物!$F699,怪物基础属性模板!$A:$A,0))*IFERROR(INDEX(怪物属性参数!R:R,MATCH(芦花古楼怪物!E699,怪物属性参数!Q:Q,0)),1)</f>
        <v>3438</v>
      </c>
      <c r="H699" s="58">
        <f>INDEX(怪物基础属性模板!C:C,MATCH(芦花古楼怪物!$F699,怪物基础属性模板!$A:$A,0))*IFERROR(INDEX(怪物属性参数!R:R,MATCH(芦花古楼怪物!E699,怪物属性参数!R:R,0)),1)</f>
        <v>1625</v>
      </c>
      <c r="I699" s="58">
        <f>INDEX(怪物基础属性模板!D:D,MATCH(芦花古楼怪物!$F699,怪物基础属性模板!$A:$A,0))*IFERROR(INDEX(怪物属性参数!R:R,MATCH(芦花古楼怪物!E699,怪物属性参数!S:S,0)),1)</f>
        <v>18090</v>
      </c>
      <c r="J699" s="58">
        <v>0</v>
      </c>
      <c r="K699" s="58">
        <v>0</v>
      </c>
      <c r="L699" s="58">
        <v>0</v>
      </c>
      <c r="M699" s="58">
        <v>0</v>
      </c>
      <c r="N699" s="58">
        <v>300</v>
      </c>
      <c r="O699" s="58">
        <v>0</v>
      </c>
      <c r="P699" s="58">
        <v>0</v>
      </c>
      <c r="Q699" s="58">
        <f>IFERROR(INDEX(怪物属性参数!AD:AD,MATCH(芦花古楼怪物!E699,怪物属性参数!Q:Q,0)),"1303015")</f>
        <v>1303014</v>
      </c>
      <c r="R699" s="15"/>
      <c r="S699" s="58" t="str">
        <f t="shared" si="42"/>
        <v>0</v>
      </c>
      <c r="T699" s="58">
        <f>IFERROR(INDEX(怪物属性参数!AA:AA,MATCH(芦花古楼怪物!E699,怪物属性参数!Q:Q,0)),"")</f>
        <v>4</v>
      </c>
      <c r="U699" s="58">
        <f>IFERROR(INDEX(怪物属性参数!AB:AB,MATCH(芦花古楼怪物!E699,怪物属性参数!Q:Q,0)),"999")</f>
        <v>999</v>
      </c>
      <c r="V699" s="58">
        <f>IFERROR(INDEX(怪物属性参数!AC:AC,MATCH(芦花古楼怪物!E699,怪物属性参数!Q:Q,0)),"")</f>
        <v>1</v>
      </c>
      <c r="W699" s="58" t="str">
        <f t="shared" si="44"/>
        <v>石灵明</v>
      </c>
    </row>
    <row r="700" spans="1:23" ht="16.5" x14ac:dyDescent="0.2">
      <c r="A700" s="58">
        <f t="shared" si="43"/>
        <v>20697</v>
      </c>
      <c r="B700" s="58">
        <v>4</v>
      </c>
      <c r="C700" s="58">
        <f t="shared" si="45"/>
        <v>27</v>
      </c>
      <c r="D700" s="58" t="s">
        <v>39</v>
      </c>
      <c r="E700" s="58" t="str">
        <f>HLOOKUP(D700,芦花古楼!$G:$L,MATCH(B700&amp;C700,芦花古楼!$A:$A,0),FALSE)</f>
        <v>战斗曹焱兵</v>
      </c>
      <c r="F700" s="58">
        <f>INDEX(芦花古楼!D:D,MATCH(芦花古楼怪物!B700&amp;芦花古楼怪物!C700,芦花古楼!A:A,0))</f>
        <v>90</v>
      </c>
      <c r="G700" s="58">
        <f>INDEX(怪物基础属性模板!B:B,MATCH(芦花古楼怪物!$F700,怪物基础属性模板!$A:$A,0))*IFERROR(INDEX(怪物属性参数!R:R,MATCH(芦花古楼怪物!E700,怪物属性参数!Q:Q,0)),1)</f>
        <v>3538</v>
      </c>
      <c r="H700" s="58">
        <f>INDEX(怪物基础属性模板!C:C,MATCH(芦花古楼怪物!$F700,怪物基础属性模板!$A:$A,0))*IFERROR(INDEX(怪物属性参数!R:R,MATCH(芦花古楼怪物!E700,怪物属性参数!R:R,0)),1)</f>
        <v>1675</v>
      </c>
      <c r="I700" s="58">
        <f>INDEX(怪物基础属性模板!D:D,MATCH(芦花古楼怪物!$F700,怪物基础属性模板!$A:$A,0))*IFERROR(INDEX(怪物属性参数!R:R,MATCH(芦花古楼怪物!E700,怪物属性参数!S:S,0)),1)</f>
        <v>18590</v>
      </c>
      <c r="J700" s="58">
        <v>0</v>
      </c>
      <c r="K700" s="58">
        <v>0</v>
      </c>
      <c r="L700" s="58">
        <v>0</v>
      </c>
      <c r="M700" s="58">
        <v>0</v>
      </c>
      <c r="N700" s="58">
        <v>300</v>
      </c>
      <c r="O700" s="58">
        <v>0</v>
      </c>
      <c r="P700" s="58">
        <v>0</v>
      </c>
      <c r="Q700" s="58" t="str">
        <f>IFERROR(INDEX(怪物属性参数!AD:AD,MATCH(芦花古楼怪物!E700,怪物属性参数!Q:Q,0)),"1303015")</f>
        <v>1301007#1302007</v>
      </c>
      <c r="R700" s="15"/>
      <c r="S700" s="58">
        <f t="shared" si="42"/>
        <v>20698</v>
      </c>
      <c r="T700" s="58">
        <f>IFERROR(INDEX(怪物属性参数!AA:AA,MATCH(芦花古楼怪物!E700,怪物属性参数!Q:Q,0)),"")</f>
        <v>0</v>
      </c>
      <c r="U700" s="58">
        <f>IFERROR(INDEX(怪物属性参数!AB:AB,MATCH(芦花古楼怪物!E700,怪物属性参数!Q:Q,0)),"999")</f>
        <v>999</v>
      </c>
      <c r="V700" s="58">
        <f>IFERROR(INDEX(怪物属性参数!AC:AC,MATCH(芦花古楼怪物!E700,怪物属性参数!Q:Q,0)),"")</f>
        <v>0</v>
      </c>
      <c r="W700" s="58" t="str">
        <f t="shared" si="44"/>
        <v>战斗曹焱兵</v>
      </c>
    </row>
    <row r="701" spans="1:23" ht="16.5" x14ac:dyDescent="0.2">
      <c r="A701" s="58">
        <f t="shared" si="43"/>
        <v>20698</v>
      </c>
      <c r="B701" s="58">
        <v>4</v>
      </c>
      <c r="C701" s="58">
        <f t="shared" si="45"/>
        <v>27</v>
      </c>
      <c r="D701" s="58" t="s">
        <v>36</v>
      </c>
      <c r="E701" s="58" t="str">
        <f>HLOOKUP(D701,芦花古楼!$G:$L,MATCH(B701&amp;C701,芦花古楼!$A:$A,0),FALSE)</f>
        <v>张郃</v>
      </c>
      <c r="F701" s="58">
        <f>INDEX(芦花古楼!D:D,MATCH(芦花古楼怪物!B701&amp;芦花古楼怪物!C701,芦花古楼!A:A,0))</f>
        <v>90</v>
      </c>
      <c r="G701" s="58">
        <f>INDEX(怪物基础属性模板!B:B,MATCH(芦花古楼怪物!$F701,怪物基础属性模板!$A:$A,0))*IFERROR(INDEX(怪物属性参数!R:R,MATCH(芦花古楼怪物!E701,怪物属性参数!Q:Q,0)),1)</f>
        <v>3538</v>
      </c>
      <c r="H701" s="58">
        <f>INDEX(怪物基础属性模板!C:C,MATCH(芦花古楼怪物!$F701,怪物基础属性模板!$A:$A,0))*IFERROR(INDEX(怪物属性参数!R:R,MATCH(芦花古楼怪物!E701,怪物属性参数!R:R,0)),1)</f>
        <v>1675</v>
      </c>
      <c r="I701" s="58">
        <f>INDEX(怪物基础属性模板!D:D,MATCH(芦花古楼怪物!$F701,怪物基础属性模板!$A:$A,0))*IFERROR(INDEX(怪物属性参数!R:R,MATCH(芦花古楼怪物!E701,怪物属性参数!S:S,0)),1)</f>
        <v>18590</v>
      </c>
      <c r="J701" s="58">
        <v>0</v>
      </c>
      <c r="K701" s="58">
        <v>0</v>
      </c>
      <c r="L701" s="58">
        <v>0</v>
      </c>
      <c r="M701" s="58">
        <v>0</v>
      </c>
      <c r="N701" s="58">
        <v>300</v>
      </c>
      <c r="O701" s="58">
        <v>0</v>
      </c>
      <c r="P701" s="58">
        <v>0</v>
      </c>
      <c r="Q701" s="58">
        <f>IFERROR(INDEX(怪物属性参数!AD:AD,MATCH(芦花古楼怪物!E701,怪物属性参数!Q:Q,0)),"1303015")</f>
        <v>1303010</v>
      </c>
      <c r="R701" s="15"/>
      <c r="S701" s="58" t="str">
        <f t="shared" si="42"/>
        <v>0</v>
      </c>
      <c r="T701" s="58">
        <f>IFERROR(INDEX(怪物属性参数!AA:AA,MATCH(芦花古楼怪物!E701,怪物属性参数!Q:Q,0)),"")</f>
        <v>6</v>
      </c>
      <c r="U701" s="58">
        <f>IFERROR(INDEX(怪物属性参数!AB:AB,MATCH(芦花古楼怪物!E701,怪物属性参数!Q:Q,0)),"999")</f>
        <v>999</v>
      </c>
      <c r="V701" s="58">
        <f>IFERROR(INDEX(怪物属性参数!AC:AC,MATCH(芦花古楼怪物!E701,怪物属性参数!Q:Q,0)),"")</f>
        <v>3</v>
      </c>
      <c r="W701" s="58" t="str">
        <f t="shared" si="44"/>
        <v>张郃</v>
      </c>
    </row>
    <row r="702" spans="1:23" ht="16.5" x14ac:dyDescent="0.2">
      <c r="A702" s="58">
        <f t="shared" si="43"/>
        <v>20699</v>
      </c>
      <c r="B702" s="58">
        <v>4</v>
      </c>
      <c r="C702" s="58">
        <f t="shared" si="45"/>
        <v>27</v>
      </c>
      <c r="D702" s="58" t="s">
        <v>40</v>
      </c>
      <c r="E702" s="58" t="str">
        <f>HLOOKUP(D702,芦花古楼!$G:$L,MATCH(B702&amp;C702,芦花古楼!$A:$A,0),FALSE)</f>
        <v>红莲·缇娜</v>
      </c>
      <c r="F702" s="58">
        <f>INDEX(芦花古楼!D:D,MATCH(芦花古楼怪物!B702&amp;芦花古楼怪物!C702,芦花古楼!A:A,0))</f>
        <v>90</v>
      </c>
      <c r="G702" s="58">
        <f>INDEX(怪物基础属性模板!B:B,MATCH(芦花古楼怪物!$F702,怪物基础属性模板!$A:$A,0))*IFERROR(INDEX(怪物属性参数!R:R,MATCH(芦花古楼怪物!E702,怪物属性参数!Q:Q,0)),1)</f>
        <v>3538</v>
      </c>
      <c r="H702" s="58">
        <f>INDEX(怪物基础属性模板!C:C,MATCH(芦花古楼怪物!$F702,怪物基础属性模板!$A:$A,0))*IFERROR(INDEX(怪物属性参数!R:R,MATCH(芦花古楼怪物!E702,怪物属性参数!R:R,0)),1)</f>
        <v>1675</v>
      </c>
      <c r="I702" s="58">
        <f>INDEX(怪物基础属性模板!D:D,MATCH(芦花古楼怪物!$F702,怪物基础属性模板!$A:$A,0))*IFERROR(INDEX(怪物属性参数!R:R,MATCH(芦花古楼怪物!E702,怪物属性参数!S:S,0)),1)</f>
        <v>18590</v>
      </c>
      <c r="J702" s="58">
        <v>0</v>
      </c>
      <c r="K702" s="58">
        <v>0</v>
      </c>
      <c r="L702" s="58">
        <v>0</v>
      </c>
      <c r="M702" s="58">
        <v>0</v>
      </c>
      <c r="N702" s="58">
        <v>300</v>
      </c>
      <c r="O702" s="58">
        <v>0</v>
      </c>
      <c r="P702" s="58">
        <v>0</v>
      </c>
      <c r="Q702" s="58" t="str">
        <f>IFERROR(INDEX(怪物属性参数!AD:AD,MATCH(芦花古楼怪物!E702,怪物属性参数!Q:Q,0)),"1303015")</f>
        <v>1301006#1302006</v>
      </c>
      <c r="R702" s="15"/>
      <c r="S702" s="58">
        <f t="shared" si="42"/>
        <v>20700</v>
      </c>
      <c r="T702" s="58">
        <f>IFERROR(INDEX(怪物属性参数!AA:AA,MATCH(芦花古楼怪物!E702,怪物属性参数!Q:Q,0)),"")</f>
        <v>0</v>
      </c>
      <c r="U702" s="58">
        <f>IFERROR(INDEX(怪物属性参数!AB:AB,MATCH(芦花古楼怪物!E702,怪物属性参数!Q:Q,0)),"999")</f>
        <v>999</v>
      </c>
      <c r="V702" s="58">
        <f>IFERROR(INDEX(怪物属性参数!AC:AC,MATCH(芦花古楼怪物!E702,怪物属性参数!Q:Q,0)),"")</f>
        <v>0</v>
      </c>
      <c r="W702" s="58" t="str">
        <f t="shared" si="44"/>
        <v>红莲·缇娜</v>
      </c>
    </row>
    <row r="703" spans="1:23" ht="16.5" x14ac:dyDescent="0.2">
      <c r="A703" s="58">
        <f t="shared" si="43"/>
        <v>20700</v>
      </c>
      <c r="B703" s="58">
        <v>4</v>
      </c>
      <c r="C703" s="58">
        <f t="shared" si="45"/>
        <v>27</v>
      </c>
      <c r="D703" s="58" t="s">
        <v>37</v>
      </c>
      <c r="E703" s="58" t="str">
        <f>HLOOKUP(D703,芦花古楼!$G:$L,MATCH(B703&amp;C703,芦花古楼!$A:$A,0),FALSE)</f>
        <v>天使·缇娜</v>
      </c>
      <c r="F703" s="58">
        <f>INDEX(芦花古楼!D:D,MATCH(芦花古楼怪物!B703&amp;芦花古楼怪物!C703,芦花古楼!A:A,0))</f>
        <v>90</v>
      </c>
      <c r="G703" s="58">
        <f>INDEX(怪物基础属性模板!B:B,MATCH(芦花古楼怪物!$F703,怪物基础属性模板!$A:$A,0))*IFERROR(INDEX(怪物属性参数!R:R,MATCH(芦花古楼怪物!E703,怪物属性参数!Q:Q,0)),1)</f>
        <v>3538</v>
      </c>
      <c r="H703" s="58">
        <f>INDEX(怪物基础属性模板!C:C,MATCH(芦花古楼怪物!$F703,怪物基础属性模板!$A:$A,0))*IFERROR(INDEX(怪物属性参数!R:R,MATCH(芦花古楼怪物!E703,怪物属性参数!R:R,0)),1)</f>
        <v>1675</v>
      </c>
      <c r="I703" s="58">
        <f>INDEX(怪物基础属性模板!D:D,MATCH(芦花古楼怪物!$F703,怪物基础属性模板!$A:$A,0))*IFERROR(INDEX(怪物属性参数!R:R,MATCH(芦花古楼怪物!E703,怪物属性参数!S:S,0)),1)</f>
        <v>18590</v>
      </c>
      <c r="J703" s="58">
        <v>0</v>
      </c>
      <c r="K703" s="58">
        <v>0</v>
      </c>
      <c r="L703" s="58">
        <v>0</v>
      </c>
      <c r="M703" s="58">
        <v>0</v>
      </c>
      <c r="N703" s="58">
        <v>300</v>
      </c>
      <c r="O703" s="58">
        <v>0</v>
      </c>
      <c r="P703" s="58">
        <v>0</v>
      </c>
      <c r="Q703" s="58">
        <f>IFERROR(INDEX(怪物属性参数!AD:AD,MATCH(芦花古楼怪物!E703,怪物属性参数!Q:Q,0)),"1303015")</f>
        <v>1303007</v>
      </c>
      <c r="R703" s="15"/>
      <c r="S703" s="58" t="str">
        <f t="shared" si="42"/>
        <v>0</v>
      </c>
      <c r="T703" s="58">
        <f>IFERROR(INDEX(怪物属性参数!AA:AA,MATCH(芦花古楼怪物!E703,怪物属性参数!Q:Q,0)),"")</f>
        <v>6</v>
      </c>
      <c r="U703" s="58">
        <f>IFERROR(INDEX(怪物属性参数!AB:AB,MATCH(芦花古楼怪物!E703,怪物属性参数!Q:Q,0)),"999")</f>
        <v>999</v>
      </c>
      <c r="V703" s="58">
        <f>IFERROR(INDEX(怪物属性参数!AC:AC,MATCH(芦花古楼怪物!E703,怪物属性参数!Q:Q,0)),"")</f>
        <v>1</v>
      </c>
      <c r="W703" s="58" t="str">
        <f t="shared" si="44"/>
        <v>天使·缇娜</v>
      </c>
    </row>
    <row r="704" spans="1:23" ht="16.5" x14ac:dyDescent="0.2">
      <c r="A704" s="58">
        <f t="shared" si="43"/>
        <v>20701</v>
      </c>
      <c r="B704" s="58">
        <v>4</v>
      </c>
      <c r="C704" s="58">
        <f t="shared" si="45"/>
        <v>27</v>
      </c>
      <c r="D704" s="58" t="s">
        <v>41</v>
      </c>
      <c r="E704" s="58" t="str">
        <f>HLOOKUP(D704,芦花古楼!$G:$L,MATCH(B704&amp;C704,芦花古楼!$A:$A,0),FALSE)</f>
        <v>吉拉</v>
      </c>
      <c r="F704" s="58">
        <f>INDEX(芦花古楼!D:D,MATCH(芦花古楼怪物!B704&amp;芦花古楼怪物!C704,芦花古楼!A:A,0))</f>
        <v>90</v>
      </c>
      <c r="G704" s="58">
        <f>INDEX(怪物基础属性模板!B:B,MATCH(芦花古楼怪物!$F704,怪物基础属性模板!$A:$A,0))*IFERROR(INDEX(怪物属性参数!R:R,MATCH(芦花古楼怪物!E704,怪物属性参数!Q:Q,0)),1)</f>
        <v>3538</v>
      </c>
      <c r="H704" s="58">
        <f>INDEX(怪物基础属性模板!C:C,MATCH(芦花古楼怪物!$F704,怪物基础属性模板!$A:$A,0))*IFERROR(INDEX(怪物属性参数!R:R,MATCH(芦花古楼怪物!E704,怪物属性参数!R:R,0)),1)</f>
        <v>1675</v>
      </c>
      <c r="I704" s="58">
        <f>INDEX(怪物基础属性模板!D:D,MATCH(芦花古楼怪物!$F704,怪物基础属性模板!$A:$A,0))*IFERROR(INDEX(怪物属性参数!R:R,MATCH(芦花古楼怪物!E704,怪物属性参数!S:S,0)),1)</f>
        <v>18590</v>
      </c>
      <c r="J704" s="58">
        <v>0</v>
      </c>
      <c r="K704" s="58">
        <v>0</v>
      </c>
      <c r="L704" s="58">
        <v>0</v>
      </c>
      <c r="M704" s="58">
        <v>0</v>
      </c>
      <c r="N704" s="58">
        <v>300</v>
      </c>
      <c r="O704" s="58">
        <v>0</v>
      </c>
      <c r="P704" s="58">
        <v>0</v>
      </c>
      <c r="Q704" s="58" t="str">
        <f>IFERROR(INDEX(怪物属性参数!AD:AD,MATCH(芦花古楼怪物!E704,怪物属性参数!Q:Q,0)),"1303015")</f>
        <v>1301013#1302013</v>
      </c>
      <c r="R704" s="15"/>
      <c r="S704" s="58">
        <f t="shared" si="42"/>
        <v>20702</v>
      </c>
      <c r="T704" s="58">
        <f>IFERROR(INDEX(怪物属性参数!AA:AA,MATCH(芦花古楼怪物!E704,怪物属性参数!Q:Q,0)),"")</f>
        <v>0</v>
      </c>
      <c r="U704" s="58">
        <f>IFERROR(INDEX(怪物属性参数!AB:AB,MATCH(芦花古楼怪物!E704,怪物属性参数!Q:Q,0)),"999")</f>
        <v>999</v>
      </c>
      <c r="V704" s="58">
        <f>IFERROR(INDEX(怪物属性参数!AC:AC,MATCH(芦花古楼怪物!E704,怪物属性参数!Q:Q,0)),"")</f>
        <v>0</v>
      </c>
      <c r="W704" s="58" t="str">
        <f t="shared" si="44"/>
        <v>吉拉</v>
      </c>
    </row>
    <row r="705" spans="1:23" ht="16.5" x14ac:dyDescent="0.2">
      <c r="A705" s="58">
        <f t="shared" si="43"/>
        <v>20702</v>
      </c>
      <c r="B705" s="58">
        <v>4</v>
      </c>
      <c r="C705" s="58">
        <f t="shared" si="45"/>
        <v>27</v>
      </c>
      <c r="D705" s="58" t="s">
        <v>38</v>
      </c>
      <c r="E705" s="58" t="str">
        <f>HLOOKUP(D705,芦花古楼!$G:$L,MATCH(B705&amp;C705,芦花古楼!$A:$A,0),FALSE)</f>
        <v>食火蜥</v>
      </c>
      <c r="F705" s="58">
        <f>INDEX(芦花古楼!D:D,MATCH(芦花古楼怪物!B705&amp;芦花古楼怪物!C705,芦花古楼!A:A,0))</f>
        <v>90</v>
      </c>
      <c r="G705" s="58">
        <f>INDEX(怪物基础属性模板!B:B,MATCH(芦花古楼怪物!$F705,怪物基础属性模板!$A:$A,0))*IFERROR(INDEX(怪物属性参数!R:R,MATCH(芦花古楼怪物!E705,怪物属性参数!Q:Q,0)),1)</f>
        <v>3538</v>
      </c>
      <c r="H705" s="58">
        <f>INDEX(怪物基础属性模板!C:C,MATCH(芦花古楼怪物!$F705,怪物基础属性模板!$A:$A,0))*IFERROR(INDEX(怪物属性参数!R:R,MATCH(芦花古楼怪物!E705,怪物属性参数!R:R,0)),1)</f>
        <v>1675</v>
      </c>
      <c r="I705" s="58">
        <f>INDEX(怪物基础属性模板!D:D,MATCH(芦花古楼怪物!$F705,怪物基础属性模板!$A:$A,0))*IFERROR(INDEX(怪物属性参数!R:R,MATCH(芦花古楼怪物!E705,怪物属性参数!S:S,0)),1)</f>
        <v>18590</v>
      </c>
      <c r="J705" s="58">
        <v>0</v>
      </c>
      <c r="K705" s="58">
        <v>0</v>
      </c>
      <c r="L705" s="58">
        <v>0</v>
      </c>
      <c r="M705" s="58">
        <v>0</v>
      </c>
      <c r="N705" s="58">
        <v>300</v>
      </c>
      <c r="O705" s="58">
        <v>0</v>
      </c>
      <c r="P705" s="58">
        <v>0</v>
      </c>
      <c r="Q705" s="58">
        <f>IFERROR(INDEX(怪物属性参数!AD:AD,MATCH(芦花古楼怪物!E705,怪物属性参数!Q:Q,0)),"1303015")</f>
        <v>1303019</v>
      </c>
      <c r="R705" s="15"/>
      <c r="S705" s="58" t="str">
        <f t="shared" si="42"/>
        <v>0</v>
      </c>
      <c r="T705" s="58">
        <f>IFERROR(INDEX(怪物属性参数!AA:AA,MATCH(芦花古楼怪物!E705,怪物属性参数!Q:Q,0)),"")</f>
        <v>4</v>
      </c>
      <c r="U705" s="58">
        <f>IFERROR(INDEX(怪物属性参数!AB:AB,MATCH(芦花古楼怪物!E705,怪物属性参数!Q:Q,0)),"999")</f>
        <v>999</v>
      </c>
      <c r="V705" s="58">
        <f>IFERROR(INDEX(怪物属性参数!AC:AC,MATCH(芦花古楼怪物!E705,怪物属性参数!Q:Q,0)),"")</f>
        <v>2</v>
      </c>
      <c r="W705" s="58" t="str">
        <f t="shared" si="44"/>
        <v>食火蜥</v>
      </c>
    </row>
    <row r="706" spans="1:23" ht="16.5" x14ac:dyDescent="0.2">
      <c r="A706" s="58">
        <f t="shared" si="43"/>
        <v>20703</v>
      </c>
      <c r="B706" s="58">
        <v>4</v>
      </c>
      <c r="C706" s="58">
        <f t="shared" si="45"/>
        <v>28</v>
      </c>
      <c r="D706" s="58" t="s">
        <v>39</v>
      </c>
      <c r="E706" s="58" t="str">
        <f>HLOOKUP(D706,芦花古楼!$G:$L,MATCH(B706&amp;C706,芦花古楼!$A:$A,0),FALSE)</f>
        <v>常服曹焱兵</v>
      </c>
      <c r="F706" s="58">
        <f>INDEX(芦花古楼!D:D,MATCH(芦花古楼怪物!B706&amp;芦花古楼怪物!C706,芦花古楼!A:A,0))</f>
        <v>92</v>
      </c>
      <c r="G706" s="58">
        <f>INDEX(怪物基础属性模板!B:B,MATCH(芦花古楼怪物!$F706,怪物基础属性模板!$A:$A,0))*IFERROR(INDEX(怪物属性参数!R:R,MATCH(芦花古楼怪物!E706,怪物属性参数!Q:Q,0)),1)</f>
        <v>3658</v>
      </c>
      <c r="H706" s="58">
        <f>INDEX(怪物基础属性模板!C:C,MATCH(芦花古楼怪物!$F706,怪物基础属性模板!$A:$A,0))*IFERROR(INDEX(怪物属性参数!R:R,MATCH(芦花古楼怪物!E706,怪物属性参数!R:R,0)),1)</f>
        <v>1735</v>
      </c>
      <c r="I706" s="58">
        <f>INDEX(怪物基础属性模板!D:D,MATCH(芦花古楼怪物!$F706,怪物基础属性模板!$A:$A,0))*IFERROR(INDEX(怪物属性参数!R:R,MATCH(芦花古楼怪物!E706,怪物属性参数!S:S,0)),1)</f>
        <v>19190</v>
      </c>
      <c r="J706" s="58">
        <v>0</v>
      </c>
      <c r="K706" s="58">
        <v>0</v>
      </c>
      <c r="L706" s="58">
        <v>0</v>
      </c>
      <c r="M706" s="58">
        <v>0</v>
      </c>
      <c r="N706" s="58">
        <v>300</v>
      </c>
      <c r="O706" s="58">
        <v>0</v>
      </c>
      <c r="P706" s="58">
        <v>0</v>
      </c>
      <c r="Q706" s="58" t="str">
        <f>IFERROR(INDEX(怪物属性参数!AD:AD,MATCH(芦花古楼怪物!E706,怪物属性参数!Q:Q,0)),"1303015")</f>
        <v>1301001#1302001</v>
      </c>
      <c r="R706" s="15"/>
      <c r="S706" s="58">
        <f t="shared" si="42"/>
        <v>20704</v>
      </c>
      <c r="T706" s="58">
        <f>IFERROR(INDEX(怪物属性参数!AA:AA,MATCH(芦花古楼怪物!E706,怪物属性参数!Q:Q,0)),"")</f>
        <v>0</v>
      </c>
      <c r="U706" s="58">
        <f>IFERROR(INDEX(怪物属性参数!AB:AB,MATCH(芦花古楼怪物!E706,怪物属性参数!Q:Q,0)),"999")</f>
        <v>999</v>
      </c>
      <c r="V706" s="58">
        <f>IFERROR(INDEX(怪物属性参数!AC:AC,MATCH(芦花古楼怪物!E706,怪物属性参数!Q:Q,0)),"")</f>
        <v>0</v>
      </c>
      <c r="W706" s="58" t="str">
        <f t="shared" si="44"/>
        <v>常服曹焱兵</v>
      </c>
    </row>
    <row r="707" spans="1:23" ht="16.5" x14ac:dyDescent="0.2">
      <c r="A707" s="58">
        <f t="shared" si="43"/>
        <v>20704</v>
      </c>
      <c r="B707" s="58">
        <v>4</v>
      </c>
      <c r="C707" s="58">
        <f t="shared" si="45"/>
        <v>28</v>
      </c>
      <c r="D707" s="58" t="s">
        <v>36</v>
      </c>
      <c r="E707" s="58" t="str">
        <f>HLOOKUP(D707,芦花古楼!$G:$L,MATCH(B707&amp;C707,芦花古楼!$A:$A,0),FALSE)</f>
        <v>张郃</v>
      </c>
      <c r="F707" s="58">
        <f>INDEX(芦花古楼!D:D,MATCH(芦花古楼怪物!B707&amp;芦花古楼怪物!C707,芦花古楼!A:A,0))</f>
        <v>92</v>
      </c>
      <c r="G707" s="58">
        <f>INDEX(怪物基础属性模板!B:B,MATCH(芦花古楼怪物!$F707,怪物基础属性模板!$A:$A,0))*IFERROR(INDEX(怪物属性参数!R:R,MATCH(芦花古楼怪物!E707,怪物属性参数!Q:Q,0)),1)</f>
        <v>3658</v>
      </c>
      <c r="H707" s="58">
        <f>INDEX(怪物基础属性模板!C:C,MATCH(芦花古楼怪物!$F707,怪物基础属性模板!$A:$A,0))*IFERROR(INDEX(怪物属性参数!R:R,MATCH(芦花古楼怪物!E707,怪物属性参数!R:R,0)),1)</f>
        <v>1735</v>
      </c>
      <c r="I707" s="58">
        <f>INDEX(怪物基础属性模板!D:D,MATCH(芦花古楼怪物!$F707,怪物基础属性模板!$A:$A,0))*IFERROR(INDEX(怪物属性参数!R:R,MATCH(芦花古楼怪物!E707,怪物属性参数!S:S,0)),1)</f>
        <v>19190</v>
      </c>
      <c r="J707" s="58">
        <v>0</v>
      </c>
      <c r="K707" s="58">
        <v>0</v>
      </c>
      <c r="L707" s="58">
        <v>0</v>
      </c>
      <c r="M707" s="58">
        <v>0</v>
      </c>
      <c r="N707" s="58">
        <v>300</v>
      </c>
      <c r="O707" s="58">
        <v>0</v>
      </c>
      <c r="P707" s="58">
        <v>0</v>
      </c>
      <c r="Q707" s="58">
        <f>IFERROR(INDEX(怪物属性参数!AD:AD,MATCH(芦花古楼怪物!E707,怪物属性参数!Q:Q,0)),"1303015")</f>
        <v>1303010</v>
      </c>
      <c r="R707" s="15"/>
      <c r="S707" s="58" t="str">
        <f t="shared" si="42"/>
        <v>0</v>
      </c>
      <c r="T707" s="58">
        <f>IFERROR(INDEX(怪物属性参数!AA:AA,MATCH(芦花古楼怪物!E707,怪物属性参数!Q:Q,0)),"")</f>
        <v>6</v>
      </c>
      <c r="U707" s="58">
        <f>IFERROR(INDEX(怪物属性参数!AB:AB,MATCH(芦花古楼怪物!E707,怪物属性参数!Q:Q,0)),"999")</f>
        <v>999</v>
      </c>
      <c r="V707" s="58">
        <f>IFERROR(INDEX(怪物属性参数!AC:AC,MATCH(芦花古楼怪物!E707,怪物属性参数!Q:Q,0)),"")</f>
        <v>3</v>
      </c>
      <c r="W707" s="58" t="str">
        <f t="shared" si="44"/>
        <v>张郃</v>
      </c>
    </row>
    <row r="708" spans="1:23" ht="16.5" x14ac:dyDescent="0.2">
      <c r="A708" s="58">
        <f t="shared" si="43"/>
        <v>20705</v>
      </c>
      <c r="B708" s="58">
        <v>4</v>
      </c>
      <c r="C708" s="58">
        <f t="shared" si="45"/>
        <v>28</v>
      </c>
      <c r="D708" s="58" t="s">
        <v>40</v>
      </c>
      <c r="E708" s="58" t="str">
        <f>HLOOKUP(D708,芦花古楼!$G:$L,MATCH(B708&amp;C708,芦花古楼!$A:$A,0),FALSE)</f>
        <v>战斗曹焱兵</v>
      </c>
      <c r="F708" s="58">
        <f>INDEX(芦花古楼!D:D,MATCH(芦花古楼怪物!B708&amp;芦花古楼怪物!C708,芦花古楼!A:A,0))</f>
        <v>92</v>
      </c>
      <c r="G708" s="58">
        <f>INDEX(怪物基础属性模板!B:B,MATCH(芦花古楼怪物!$F708,怪物基础属性模板!$A:$A,0))*IFERROR(INDEX(怪物属性参数!R:R,MATCH(芦花古楼怪物!E708,怪物属性参数!Q:Q,0)),1)</f>
        <v>3658</v>
      </c>
      <c r="H708" s="58">
        <f>INDEX(怪物基础属性模板!C:C,MATCH(芦花古楼怪物!$F708,怪物基础属性模板!$A:$A,0))*IFERROR(INDEX(怪物属性参数!R:R,MATCH(芦花古楼怪物!E708,怪物属性参数!R:R,0)),1)</f>
        <v>1735</v>
      </c>
      <c r="I708" s="58">
        <f>INDEX(怪物基础属性模板!D:D,MATCH(芦花古楼怪物!$F708,怪物基础属性模板!$A:$A,0))*IFERROR(INDEX(怪物属性参数!R:R,MATCH(芦花古楼怪物!E708,怪物属性参数!S:S,0)),1)</f>
        <v>19190</v>
      </c>
      <c r="J708" s="58">
        <v>0</v>
      </c>
      <c r="K708" s="58">
        <v>0</v>
      </c>
      <c r="L708" s="58">
        <v>0</v>
      </c>
      <c r="M708" s="58">
        <v>0</v>
      </c>
      <c r="N708" s="58">
        <v>300</v>
      </c>
      <c r="O708" s="58">
        <v>0</v>
      </c>
      <c r="P708" s="58">
        <v>0</v>
      </c>
      <c r="Q708" s="58" t="str">
        <f>IFERROR(INDEX(怪物属性参数!AD:AD,MATCH(芦花古楼怪物!E708,怪物属性参数!Q:Q,0)),"1303015")</f>
        <v>1301007#1302007</v>
      </c>
      <c r="R708" s="15"/>
      <c r="S708" s="58">
        <f t="shared" si="42"/>
        <v>20706</v>
      </c>
      <c r="T708" s="58">
        <f>IFERROR(INDEX(怪物属性参数!AA:AA,MATCH(芦花古楼怪物!E708,怪物属性参数!Q:Q,0)),"")</f>
        <v>0</v>
      </c>
      <c r="U708" s="58">
        <f>IFERROR(INDEX(怪物属性参数!AB:AB,MATCH(芦花古楼怪物!E708,怪物属性参数!Q:Q,0)),"999")</f>
        <v>999</v>
      </c>
      <c r="V708" s="58">
        <f>IFERROR(INDEX(怪物属性参数!AC:AC,MATCH(芦花古楼怪物!E708,怪物属性参数!Q:Q,0)),"")</f>
        <v>0</v>
      </c>
      <c r="W708" s="58" t="str">
        <f t="shared" si="44"/>
        <v>战斗曹焱兵</v>
      </c>
    </row>
    <row r="709" spans="1:23" ht="16.5" x14ac:dyDescent="0.2">
      <c r="A709" s="58">
        <f t="shared" si="43"/>
        <v>20706</v>
      </c>
      <c r="B709" s="58">
        <v>4</v>
      </c>
      <c r="C709" s="58">
        <f t="shared" si="45"/>
        <v>28</v>
      </c>
      <c r="D709" s="58" t="s">
        <v>37</v>
      </c>
      <c r="E709" s="58" t="str">
        <f>HLOOKUP(D709,芦花古楼!$G:$L,MATCH(B709&amp;C709,芦花古楼!$A:$A,0),FALSE)</f>
        <v>徐晃</v>
      </c>
      <c r="F709" s="58">
        <f>INDEX(芦花古楼!D:D,MATCH(芦花古楼怪物!B709&amp;芦花古楼怪物!C709,芦花古楼!A:A,0))</f>
        <v>92</v>
      </c>
      <c r="G709" s="58">
        <f>INDEX(怪物基础属性模板!B:B,MATCH(芦花古楼怪物!$F709,怪物基础属性模板!$A:$A,0))*IFERROR(INDEX(怪物属性参数!R:R,MATCH(芦花古楼怪物!E709,怪物属性参数!Q:Q,0)),1)</f>
        <v>3658</v>
      </c>
      <c r="H709" s="58">
        <f>INDEX(怪物基础属性模板!C:C,MATCH(芦花古楼怪物!$F709,怪物基础属性模板!$A:$A,0))*IFERROR(INDEX(怪物属性参数!R:R,MATCH(芦花古楼怪物!E709,怪物属性参数!R:R,0)),1)</f>
        <v>1735</v>
      </c>
      <c r="I709" s="58">
        <f>INDEX(怪物基础属性模板!D:D,MATCH(芦花古楼怪物!$F709,怪物基础属性模板!$A:$A,0))*IFERROR(INDEX(怪物属性参数!R:R,MATCH(芦花古楼怪物!E709,怪物属性参数!S:S,0)),1)</f>
        <v>19190</v>
      </c>
      <c r="J709" s="58">
        <v>0</v>
      </c>
      <c r="K709" s="58">
        <v>0</v>
      </c>
      <c r="L709" s="58">
        <v>0</v>
      </c>
      <c r="M709" s="58">
        <v>0</v>
      </c>
      <c r="N709" s="58">
        <v>300</v>
      </c>
      <c r="O709" s="58">
        <v>0</v>
      </c>
      <c r="P709" s="58">
        <v>0</v>
      </c>
      <c r="Q709" s="58">
        <f>IFERROR(INDEX(怪物属性参数!AD:AD,MATCH(芦花古楼怪物!E709,怪物属性参数!Q:Q,0)),"1303015")</f>
        <v>1303009</v>
      </c>
      <c r="R709" s="15"/>
      <c r="S709" s="58" t="str">
        <f t="shared" ref="S709:S723" si="46">IF(MOD(A709,2)=0,"0",IF(E710="","0",A710))</f>
        <v>0</v>
      </c>
      <c r="T709" s="58">
        <f>IFERROR(INDEX(怪物属性参数!AA:AA,MATCH(芦花古楼怪物!E709,怪物属性参数!Q:Q,0)),"")</f>
        <v>4</v>
      </c>
      <c r="U709" s="58">
        <f>IFERROR(INDEX(怪物属性参数!AB:AB,MATCH(芦花古楼怪物!E709,怪物属性参数!Q:Q,0)),"999")</f>
        <v>999</v>
      </c>
      <c r="V709" s="58">
        <f>IFERROR(INDEX(怪物属性参数!AC:AC,MATCH(芦花古楼怪物!E709,怪物属性参数!Q:Q,0)),"")</f>
        <v>2</v>
      </c>
      <c r="W709" s="58" t="str">
        <f t="shared" si="44"/>
        <v>徐晃</v>
      </c>
    </row>
    <row r="710" spans="1:23" ht="16.5" x14ac:dyDescent="0.2">
      <c r="A710" s="58">
        <f t="shared" ref="A710:A723" si="47">A709+1</f>
        <v>20707</v>
      </c>
      <c r="B710" s="58">
        <v>4</v>
      </c>
      <c r="C710" s="58">
        <f t="shared" si="45"/>
        <v>28</v>
      </c>
      <c r="D710" s="58" t="s">
        <v>41</v>
      </c>
      <c r="E710" s="58" t="str">
        <f>HLOOKUP(D710,芦花古楼!$G:$L,MATCH(B710&amp;C710,芦花古楼!$A:$A,0),FALSE)</f>
        <v>红莲·缇娜</v>
      </c>
      <c r="F710" s="58">
        <f>INDEX(芦花古楼!D:D,MATCH(芦花古楼怪物!B710&amp;芦花古楼怪物!C710,芦花古楼!A:A,0))</f>
        <v>92</v>
      </c>
      <c r="G710" s="58">
        <f>INDEX(怪物基础属性模板!B:B,MATCH(芦花古楼怪物!$F710,怪物基础属性模板!$A:$A,0))*IFERROR(INDEX(怪物属性参数!R:R,MATCH(芦花古楼怪物!E710,怪物属性参数!Q:Q,0)),1)</f>
        <v>3658</v>
      </c>
      <c r="H710" s="58">
        <f>INDEX(怪物基础属性模板!C:C,MATCH(芦花古楼怪物!$F710,怪物基础属性模板!$A:$A,0))*IFERROR(INDEX(怪物属性参数!R:R,MATCH(芦花古楼怪物!E710,怪物属性参数!R:R,0)),1)</f>
        <v>1735</v>
      </c>
      <c r="I710" s="58">
        <f>INDEX(怪物基础属性模板!D:D,MATCH(芦花古楼怪物!$F710,怪物基础属性模板!$A:$A,0))*IFERROR(INDEX(怪物属性参数!R:R,MATCH(芦花古楼怪物!E710,怪物属性参数!S:S,0)),1)</f>
        <v>19190</v>
      </c>
      <c r="J710" s="58">
        <v>0</v>
      </c>
      <c r="K710" s="58">
        <v>0</v>
      </c>
      <c r="L710" s="58">
        <v>0</v>
      </c>
      <c r="M710" s="58">
        <v>0</v>
      </c>
      <c r="N710" s="58">
        <v>300</v>
      </c>
      <c r="O710" s="58">
        <v>0</v>
      </c>
      <c r="P710" s="58">
        <v>0</v>
      </c>
      <c r="Q710" s="58" t="str">
        <f>IFERROR(INDEX(怪物属性参数!AD:AD,MATCH(芦花古楼怪物!E710,怪物属性参数!Q:Q,0)),"1303015")</f>
        <v>1301006#1302006</v>
      </c>
      <c r="R710" s="15"/>
      <c r="S710" s="58">
        <f t="shared" si="46"/>
        <v>20708</v>
      </c>
      <c r="T710" s="58">
        <f>IFERROR(INDEX(怪物属性参数!AA:AA,MATCH(芦花古楼怪物!E710,怪物属性参数!Q:Q,0)),"")</f>
        <v>0</v>
      </c>
      <c r="U710" s="58">
        <f>IFERROR(INDEX(怪物属性参数!AB:AB,MATCH(芦花古楼怪物!E710,怪物属性参数!Q:Q,0)),"999")</f>
        <v>999</v>
      </c>
      <c r="V710" s="58">
        <f>IFERROR(INDEX(怪物属性参数!AC:AC,MATCH(芦花古楼怪物!E710,怪物属性参数!Q:Q,0)),"")</f>
        <v>0</v>
      </c>
      <c r="W710" s="58" t="str">
        <f t="shared" ref="W710:W723" si="48">IF(OR(E710=0,E710="")=TRUE,"于禁",E710)</f>
        <v>红莲·缇娜</v>
      </c>
    </row>
    <row r="711" spans="1:23" ht="16.5" x14ac:dyDescent="0.2">
      <c r="A711" s="58">
        <f t="shared" si="47"/>
        <v>20708</v>
      </c>
      <c r="B711" s="58">
        <v>4</v>
      </c>
      <c r="C711" s="58">
        <f t="shared" si="45"/>
        <v>28</v>
      </c>
      <c r="D711" s="58" t="s">
        <v>38</v>
      </c>
      <c r="E711" s="58" t="str">
        <f>HLOOKUP(D711,芦花古楼!$G:$L,MATCH(B711&amp;C711,芦花古楼!$A:$A,0),FALSE)</f>
        <v>天使·缇娜</v>
      </c>
      <c r="F711" s="58">
        <f>INDEX(芦花古楼!D:D,MATCH(芦花古楼怪物!B711&amp;芦花古楼怪物!C711,芦花古楼!A:A,0))</f>
        <v>92</v>
      </c>
      <c r="G711" s="58">
        <f>INDEX(怪物基础属性模板!B:B,MATCH(芦花古楼怪物!$F711,怪物基础属性模板!$A:$A,0))*IFERROR(INDEX(怪物属性参数!R:R,MATCH(芦花古楼怪物!E711,怪物属性参数!Q:Q,0)),1)</f>
        <v>3658</v>
      </c>
      <c r="H711" s="58">
        <f>INDEX(怪物基础属性模板!C:C,MATCH(芦花古楼怪物!$F711,怪物基础属性模板!$A:$A,0))*IFERROR(INDEX(怪物属性参数!R:R,MATCH(芦花古楼怪物!E711,怪物属性参数!R:R,0)),1)</f>
        <v>1735</v>
      </c>
      <c r="I711" s="58">
        <f>INDEX(怪物基础属性模板!D:D,MATCH(芦花古楼怪物!$F711,怪物基础属性模板!$A:$A,0))*IFERROR(INDEX(怪物属性参数!R:R,MATCH(芦花古楼怪物!E711,怪物属性参数!S:S,0)),1)</f>
        <v>19190</v>
      </c>
      <c r="J711" s="58">
        <v>0</v>
      </c>
      <c r="K711" s="58">
        <v>0</v>
      </c>
      <c r="L711" s="58">
        <v>0</v>
      </c>
      <c r="M711" s="58">
        <v>0</v>
      </c>
      <c r="N711" s="58">
        <v>300</v>
      </c>
      <c r="O711" s="58">
        <v>0</v>
      </c>
      <c r="P711" s="58">
        <v>0</v>
      </c>
      <c r="Q711" s="58">
        <f>IFERROR(INDEX(怪物属性参数!AD:AD,MATCH(芦花古楼怪物!E711,怪物属性参数!Q:Q,0)),"1303015")</f>
        <v>1303007</v>
      </c>
      <c r="R711" s="15"/>
      <c r="S711" s="58" t="str">
        <f t="shared" si="46"/>
        <v>0</v>
      </c>
      <c r="T711" s="58">
        <f>IFERROR(INDEX(怪物属性参数!AA:AA,MATCH(芦花古楼怪物!E711,怪物属性参数!Q:Q,0)),"")</f>
        <v>6</v>
      </c>
      <c r="U711" s="58">
        <f>IFERROR(INDEX(怪物属性参数!AB:AB,MATCH(芦花古楼怪物!E711,怪物属性参数!Q:Q,0)),"999")</f>
        <v>999</v>
      </c>
      <c r="V711" s="58">
        <f>IFERROR(INDEX(怪物属性参数!AC:AC,MATCH(芦花古楼怪物!E711,怪物属性参数!Q:Q,0)),"")</f>
        <v>1</v>
      </c>
      <c r="W711" s="58" t="str">
        <f t="shared" si="48"/>
        <v>天使·缇娜</v>
      </c>
    </row>
    <row r="712" spans="1:23" ht="16.5" x14ac:dyDescent="0.2">
      <c r="A712" s="58">
        <f t="shared" si="47"/>
        <v>20709</v>
      </c>
      <c r="B712" s="58">
        <v>4</v>
      </c>
      <c r="C712" s="58">
        <f t="shared" si="45"/>
        <v>29</v>
      </c>
      <c r="D712" s="58" t="s">
        <v>39</v>
      </c>
      <c r="E712" s="58" t="str">
        <f>HLOOKUP(D712,芦花古楼!$G:$L,MATCH(B712&amp;C712,芦花古楼!$A:$A,0),FALSE)</f>
        <v>常服曹焱兵</v>
      </c>
      <c r="F712" s="58">
        <f>INDEX(芦花古楼!D:D,MATCH(芦花古楼怪物!B712&amp;芦花古楼怪物!C712,芦花古楼!A:A,0))</f>
        <v>93</v>
      </c>
      <c r="G712" s="58">
        <f>INDEX(怪物基础属性模板!B:B,MATCH(芦花古楼怪物!$F712,怪物基础属性模板!$A:$A,0))*IFERROR(INDEX(怪物属性参数!R:R,MATCH(芦花古楼怪物!E712,怪物属性参数!Q:Q,0)),1)</f>
        <v>3718</v>
      </c>
      <c r="H712" s="58">
        <f>INDEX(怪物基础属性模板!C:C,MATCH(芦花古楼怪物!$F712,怪物基础属性模板!$A:$A,0))*IFERROR(INDEX(怪物属性参数!R:R,MATCH(芦花古楼怪物!E712,怪物属性参数!R:R,0)),1)</f>
        <v>1765</v>
      </c>
      <c r="I712" s="58">
        <f>INDEX(怪物基础属性模板!D:D,MATCH(芦花古楼怪物!$F712,怪物基础属性模板!$A:$A,0))*IFERROR(INDEX(怪物属性参数!R:R,MATCH(芦花古楼怪物!E712,怪物属性参数!S:S,0)),1)</f>
        <v>19490</v>
      </c>
      <c r="J712" s="58">
        <v>0</v>
      </c>
      <c r="K712" s="58">
        <v>0</v>
      </c>
      <c r="L712" s="58">
        <v>0</v>
      </c>
      <c r="M712" s="58">
        <v>0</v>
      </c>
      <c r="N712" s="58">
        <v>300</v>
      </c>
      <c r="O712" s="58">
        <v>0</v>
      </c>
      <c r="P712" s="58">
        <v>0</v>
      </c>
      <c r="Q712" s="58" t="str">
        <f>IFERROR(INDEX(怪物属性参数!AD:AD,MATCH(芦花古楼怪物!E712,怪物属性参数!Q:Q,0)),"1303015")</f>
        <v>1301001#1302001</v>
      </c>
      <c r="R712" s="15"/>
      <c r="S712" s="58">
        <f t="shared" si="46"/>
        <v>20710</v>
      </c>
      <c r="T712" s="58">
        <f>IFERROR(INDEX(怪物属性参数!AA:AA,MATCH(芦花古楼怪物!E712,怪物属性参数!Q:Q,0)),"")</f>
        <v>0</v>
      </c>
      <c r="U712" s="58">
        <f>IFERROR(INDEX(怪物属性参数!AB:AB,MATCH(芦花古楼怪物!E712,怪物属性参数!Q:Q,0)),"999")</f>
        <v>999</v>
      </c>
      <c r="V712" s="58">
        <f>IFERROR(INDEX(怪物属性参数!AC:AC,MATCH(芦花古楼怪物!E712,怪物属性参数!Q:Q,0)),"")</f>
        <v>0</v>
      </c>
      <c r="W712" s="58" t="str">
        <f t="shared" si="48"/>
        <v>常服曹焱兵</v>
      </c>
    </row>
    <row r="713" spans="1:23" ht="16.5" x14ac:dyDescent="0.2">
      <c r="A713" s="58">
        <f t="shared" si="47"/>
        <v>20710</v>
      </c>
      <c r="B713" s="58">
        <v>4</v>
      </c>
      <c r="C713" s="58">
        <f t="shared" si="45"/>
        <v>29</v>
      </c>
      <c r="D713" s="58" t="s">
        <v>36</v>
      </c>
      <c r="E713" s="58" t="str">
        <f>HLOOKUP(D713,芦花古楼!$G:$L,MATCH(B713&amp;C713,芦花古楼!$A:$A,0),FALSE)</f>
        <v>张郃</v>
      </c>
      <c r="F713" s="58">
        <f>INDEX(芦花古楼!D:D,MATCH(芦花古楼怪物!B713&amp;芦花古楼怪物!C713,芦花古楼!A:A,0))</f>
        <v>93</v>
      </c>
      <c r="G713" s="58">
        <f>INDEX(怪物基础属性模板!B:B,MATCH(芦花古楼怪物!$F713,怪物基础属性模板!$A:$A,0))*IFERROR(INDEX(怪物属性参数!R:R,MATCH(芦花古楼怪物!E713,怪物属性参数!Q:Q,0)),1)</f>
        <v>3718</v>
      </c>
      <c r="H713" s="58">
        <f>INDEX(怪物基础属性模板!C:C,MATCH(芦花古楼怪物!$F713,怪物基础属性模板!$A:$A,0))*IFERROR(INDEX(怪物属性参数!R:R,MATCH(芦花古楼怪物!E713,怪物属性参数!R:R,0)),1)</f>
        <v>1765</v>
      </c>
      <c r="I713" s="58">
        <f>INDEX(怪物基础属性模板!D:D,MATCH(芦花古楼怪物!$F713,怪物基础属性模板!$A:$A,0))*IFERROR(INDEX(怪物属性参数!R:R,MATCH(芦花古楼怪物!E713,怪物属性参数!S:S,0)),1)</f>
        <v>19490</v>
      </c>
      <c r="J713" s="58">
        <v>0</v>
      </c>
      <c r="K713" s="58">
        <v>0</v>
      </c>
      <c r="L713" s="58">
        <v>0</v>
      </c>
      <c r="M713" s="58">
        <v>0</v>
      </c>
      <c r="N713" s="58">
        <v>300</v>
      </c>
      <c r="O713" s="58">
        <v>0</v>
      </c>
      <c r="P713" s="58">
        <v>0</v>
      </c>
      <c r="Q713" s="58">
        <f>IFERROR(INDEX(怪物属性参数!AD:AD,MATCH(芦花古楼怪物!E713,怪物属性参数!Q:Q,0)),"1303015")</f>
        <v>1303010</v>
      </c>
      <c r="R713" s="15"/>
      <c r="S713" s="58" t="str">
        <f t="shared" si="46"/>
        <v>0</v>
      </c>
      <c r="T713" s="58">
        <f>IFERROR(INDEX(怪物属性参数!AA:AA,MATCH(芦花古楼怪物!E713,怪物属性参数!Q:Q,0)),"")</f>
        <v>6</v>
      </c>
      <c r="U713" s="58">
        <f>IFERROR(INDEX(怪物属性参数!AB:AB,MATCH(芦花古楼怪物!E713,怪物属性参数!Q:Q,0)),"999")</f>
        <v>999</v>
      </c>
      <c r="V713" s="58">
        <f>IFERROR(INDEX(怪物属性参数!AC:AC,MATCH(芦花古楼怪物!E713,怪物属性参数!Q:Q,0)),"")</f>
        <v>3</v>
      </c>
      <c r="W713" s="58" t="str">
        <f t="shared" si="48"/>
        <v>张郃</v>
      </c>
    </row>
    <row r="714" spans="1:23" ht="16.5" x14ac:dyDescent="0.2">
      <c r="A714" s="58">
        <f t="shared" si="47"/>
        <v>20711</v>
      </c>
      <c r="B714" s="58">
        <v>4</v>
      </c>
      <c r="C714" s="58">
        <f t="shared" si="45"/>
        <v>29</v>
      </c>
      <c r="D714" s="58" t="s">
        <v>40</v>
      </c>
      <c r="E714" s="58" t="str">
        <f>HLOOKUP(D714,芦花古楼!$G:$L,MATCH(B714&amp;C714,芦花古楼!$A:$A,0),FALSE)</f>
        <v>战斗曹焱兵</v>
      </c>
      <c r="F714" s="58">
        <f>INDEX(芦花古楼!D:D,MATCH(芦花古楼怪物!B714&amp;芦花古楼怪物!C714,芦花古楼!A:A,0))</f>
        <v>93</v>
      </c>
      <c r="G714" s="58">
        <f>INDEX(怪物基础属性模板!B:B,MATCH(芦花古楼怪物!$F714,怪物基础属性模板!$A:$A,0))*IFERROR(INDEX(怪物属性参数!R:R,MATCH(芦花古楼怪物!E714,怪物属性参数!Q:Q,0)),1)</f>
        <v>3718</v>
      </c>
      <c r="H714" s="58">
        <f>INDEX(怪物基础属性模板!C:C,MATCH(芦花古楼怪物!$F714,怪物基础属性模板!$A:$A,0))*IFERROR(INDEX(怪物属性参数!R:R,MATCH(芦花古楼怪物!E714,怪物属性参数!R:R,0)),1)</f>
        <v>1765</v>
      </c>
      <c r="I714" s="58">
        <f>INDEX(怪物基础属性模板!D:D,MATCH(芦花古楼怪物!$F714,怪物基础属性模板!$A:$A,0))*IFERROR(INDEX(怪物属性参数!R:R,MATCH(芦花古楼怪物!E714,怪物属性参数!S:S,0)),1)</f>
        <v>19490</v>
      </c>
      <c r="J714" s="58">
        <v>0</v>
      </c>
      <c r="K714" s="58">
        <v>0</v>
      </c>
      <c r="L714" s="58">
        <v>0</v>
      </c>
      <c r="M714" s="58">
        <v>0</v>
      </c>
      <c r="N714" s="58">
        <v>300</v>
      </c>
      <c r="O714" s="58">
        <v>0</v>
      </c>
      <c r="P714" s="58">
        <v>0</v>
      </c>
      <c r="Q714" s="58" t="str">
        <f>IFERROR(INDEX(怪物属性参数!AD:AD,MATCH(芦花古楼怪物!E714,怪物属性参数!Q:Q,0)),"1303015")</f>
        <v>1301007#1302007</v>
      </c>
      <c r="R714" s="15"/>
      <c r="S714" s="58">
        <f t="shared" si="46"/>
        <v>20712</v>
      </c>
      <c r="T714" s="58">
        <f>IFERROR(INDEX(怪物属性参数!AA:AA,MATCH(芦花古楼怪物!E714,怪物属性参数!Q:Q,0)),"")</f>
        <v>0</v>
      </c>
      <c r="U714" s="58">
        <f>IFERROR(INDEX(怪物属性参数!AB:AB,MATCH(芦花古楼怪物!E714,怪物属性参数!Q:Q,0)),"999")</f>
        <v>999</v>
      </c>
      <c r="V714" s="58">
        <f>IFERROR(INDEX(怪物属性参数!AC:AC,MATCH(芦花古楼怪物!E714,怪物属性参数!Q:Q,0)),"")</f>
        <v>0</v>
      </c>
      <c r="W714" s="58" t="str">
        <f t="shared" si="48"/>
        <v>战斗曹焱兵</v>
      </c>
    </row>
    <row r="715" spans="1:23" ht="16.5" x14ac:dyDescent="0.2">
      <c r="A715" s="58">
        <f t="shared" si="47"/>
        <v>20712</v>
      </c>
      <c r="B715" s="58">
        <v>4</v>
      </c>
      <c r="C715" s="58">
        <f t="shared" si="45"/>
        <v>29</v>
      </c>
      <c r="D715" s="58" t="s">
        <v>37</v>
      </c>
      <c r="E715" s="58" t="str">
        <f>HLOOKUP(D715,芦花古楼!$G:$L,MATCH(B715&amp;C715,芦花古楼!$A:$A,0),FALSE)</f>
        <v>徐晃</v>
      </c>
      <c r="F715" s="58">
        <f>INDEX(芦花古楼!D:D,MATCH(芦花古楼怪物!B715&amp;芦花古楼怪物!C715,芦花古楼!A:A,0))</f>
        <v>93</v>
      </c>
      <c r="G715" s="58">
        <f>INDEX(怪物基础属性模板!B:B,MATCH(芦花古楼怪物!$F715,怪物基础属性模板!$A:$A,0))*IFERROR(INDEX(怪物属性参数!R:R,MATCH(芦花古楼怪物!E715,怪物属性参数!Q:Q,0)),1)</f>
        <v>3718</v>
      </c>
      <c r="H715" s="58">
        <f>INDEX(怪物基础属性模板!C:C,MATCH(芦花古楼怪物!$F715,怪物基础属性模板!$A:$A,0))*IFERROR(INDEX(怪物属性参数!R:R,MATCH(芦花古楼怪物!E715,怪物属性参数!R:R,0)),1)</f>
        <v>1765</v>
      </c>
      <c r="I715" s="58">
        <f>INDEX(怪物基础属性模板!D:D,MATCH(芦花古楼怪物!$F715,怪物基础属性模板!$A:$A,0))*IFERROR(INDEX(怪物属性参数!R:R,MATCH(芦花古楼怪物!E715,怪物属性参数!S:S,0)),1)</f>
        <v>19490</v>
      </c>
      <c r="J715" s="58">
        <v>0</v>
      </c>
      <c r="K715" s="58">
        <v>0</v>
      </c>
      <c r="L715" s="58">
        <v>0</v>
      </c>
      <c r="M715" s="58">
        <v>0</v>
      </c>
      <c r="N715" s="58">
        <v>300</v>
      </c>
      <c r="O715" s="58">
        <v>0</v>
      </c>
      <c r="P715" s="58">
        <v>0</v>
      </c>
      <c r="Q715" s="58">
        <f>IFERROR(INDEX(怪物属性参数!AD:AD,MATCH(芦花古楼怪物!E715,怪物属性参数!Q:Q,0)),"1303015")</f>
        <v>1303009</v>
      </c>
      <c r="R715" s="15"/>
      <c r="S715" s="58" t="str">
        <f t="shared" si="46"/>
        <v>0</v>
      </c>
      <c r="T715" s="58">
        <f>IFERROR(INDEX(怪物属性参数!AA:AA,MATCH(芦花古楼怪物!E715,怪物属性参数!Q:Q,0)),"")</f>
        <v>4</v>
      </c>
      <c r="U715" s="58">
        <f>IFERROR(INDEX(怪物属性参数!AB:AB,MATCH(芦花古楼怪物!E715,怪物属性参数!Q:Q,0)),"999")</f>
        <v>999</v>
      </c>
      <c r="V715" s="58">
        <f>IFERROR(INDEX(怪物属性参数!AC:AC,MATCH(芦花古楼怪物!E715,怪物属性参数!Q:Q,0)),"")</f>
        <v>2</v>
      </c>
      <c r="W715" s="58" t="str">
        <f t="shared" si="48"/>
        <v>徐晃</v>
      </c>
    </row>
    <row r="716" spans="1:23" ht="16.5" x14ac:dyDescent="0.2">
      <c r="A716" s="58">
        <f t="shared" si="47"/>
        <v>20713</v>
      </c>
      <c r="B716" s="58">
        <v>4</v>
      </c>
      <c r="C716" s="58">
        <f t="shared" si="45"/>
        <v>29</v>
      </c>
      <c r="D716" s="58" t="s">
        <v>41</v>
      </c>
      <c r="E716" s="58" t="str">
        <f>HLOOKUP(D716,芦花古楼!$G:$L,MATCH(B716&amp;C716,芦花古楼!$A:$A,0),FALSE)</f>
        <v>阎巧巧</v>
      </c>
      <c r="F716" s="58">
        <f>INDEX(芦花古楼!D:D,MATCH(芦花古楼怪物!B716&amp;芦花古楼怪物!C716,芦花古楼!A:A,0))</f>
        <v>93</v>
      </c>
      <c r="G716" s="58">
        <f>INDEX(怪物基础属性模板!B:B,MATCH(芦花古楼怪物!$F716,怪物基础属性模板!$A:$A,0))*IFERROR(INDEX(怪物属性参数!R:R,MATCH(芦花古楼怪物!E716,怪物属性参数!Q:Q,0)),1)</f>
        <v>3718</v>
      </c>
      <c r="H716" s="58">
        <f>INDEX(怪物基础属性模板!C:C,MATCH(芦花古楼怪物!$F716,怪物基础属性模板!$A:$A,0))*IFERROR(INDEX(怪物属性参数!R:R,MATCH(芦花古楼怪物!E716,怪物属性参数!R:R,0)),1)</f>
        <v>1765</v>
      </c>
      <c r="I716" s="58">
        <f>INDEX(怪物基础属性模板!D:D,MATCH(芦花古楼怪物!$F716,怪物基础属性模板!$A:$A,0))*IFERROR(INDEX(怪物属性参数!R:R,MATCH(芦花古楼怪物!E716,怪物属性参数!S:S,0)),1)</f>
        <v>19490</v>
      </c>
      <c r="J716" s="58">
        <v>0</v>
      </c>
      <c r="K716" s="58">
        <v>0</v>
      </c>
      <c r="L716" s="58">
        <v>0</v>
      </c>
      <c r="M716" s="58">
        <v>0</v>
      </c>
      <c r="N716" s="58">
        <v>300</v>
      </c>
      <c r="O716" s="58">
        <v>0</v>
      </c>
      <c r="P716" s="58">
        <v>0</v>
      </c>
      <c r="Q716" s="58" t="str">
        <f>IFERROR(INDEX(怪物属性参数!AD:AD,MATCH(芦花古楼怪物!E716,怪物属性参数!Q:Q,0)),"1303015")</f>
        <v>1301015#1302015</v>
      </c>
      <c r="R716" s="15"/>
      <c r="S716" s="58">
        <f t="shared" si="46"/>
        <v>20714</v>
      </c>
      <c r="T716" s="58">
        <f>IFERROR(INDEX(怪物属性参数!AA:AA,MATCH(芦花古楼怪物!E716,怪物属性参数!Q:Q,0)),"")</f>
        <v>0</v>
      </c>
      <c r="U716" s="58">
        <f>IFERROR(INDEX(怪物属性参数!AB:AB,MATCH(芦花古楼怪物!E716,怪物属性参数!Q:Q,0)),"999")</f>
        <v>999</v>
      </c>
      <c r="V716" s="58">
        <f>IFERROR(INDEX(怪物属性参数!AC:AC,MATCH(芦花古楼怪物!E716,怪物属性参数!Q:Q,0)),"")</f>
        <v>0</v>
      </c>
      <c r="W716" s="58" t="str">
        <f t="shared" si="48"/>
        <v>阎巧巧</v>
      </c>
    </row>
    <row r="717" spans="1:23" ht="16.5" x14ac:dyDescent="0.2">
      <c r="A717" s="58">
        <f t="shared" si="47"/>
        <v>20714</v>
      </c>
      <c r="B717" s="58">
        <v>4</v>
      </c>
      <c r="C717" s="58">
        <f t="shared" si="45"/>
        <v>29</v>
      </c>
      <c r="D717" s="58" t="s">
        <v>38</v>
      </c>
      <c r="E717" s="58" t="str">
        <f>HLOOKUP(D717,芦花古楼!$G:$L,MATCH(B717&amp;C717,芦花古楼!$A:$A,0),FALSE)</f>
        <v>烈风螳螂</v>
      </c>
      <c r="F717" s="58">
        <f>INDEX(芦花古楼!D:D,MATCH(芦花古楼怪物!B717&amp;芦花古楼怪物!C717,芦花古楼!A:A,0))</f>
        <v>93</v>
      </c>
      <c r="G717" s="58">
        <f>INDEX(怪物基础属性模板!B:B,MATCH(芦花古楼怪物!$F717,怪物基础属性模板!$A:$A,0))*IFERROR(INDEX(怪物属性参数!R:R,MATCH(芦花古楼怪物!E717,怪物属性参数!Q:Q,0)),1)</f>
        <v>3718</v>
      </c>
      <c r="H717" s="58">
        <f>INDEX(怪物基础属性模板!C:C,MATCH(芦花古楼怪物!$F717,怪物基础属性模板!$A:$A,0))*IFERROR(INDEX(怪物属性参数!R:R,MATCH(芦花古楼怪物!E717,怪物属性参数!R:R,0)),1)</f>
        <v>1765</v>
      </c>
      <c r="I717" s="58">
        <f>INDEX(怪物基础属性模板!D:D,MATCH(芦花古楼怪物!$F717,怪物基础属性模板!$A:$A,0))*IFERROR(INDEX(怪物属性参数!R:R,MATCH(芦花古楼怪物!E717,怪物属性参数!S:S,0)),1)</f>
        <v>19490</v>
      </c>
      <c r="J717" s="58">
        <v>0</v>
      </c>
      <c r="K717" s="58">
        <v>0</v>
      </c>
      <c r="L717" s="58">
        <v>0</v>
      </c>
      <c r="M717" s="58">
        <v>0</v>
      </c>
      <c r="N717" s="58">
        <v>300</v>
      </c>
      <c r="O717" s="58">
        <v>0</v>
      </c>
      <c r="P717" s="58">
        <v>0</v>
      </c>
      <c r="Q717" s="58">
        <f>IFERROR(INDEX(怪物属性参数!AD:AD,MATCH(芦花古楼怪物!E717,怪物属性参数!Q:Q,0)),"1303015")</f>
        <v>1303021</v>
      </c>
      <c r="R717" s="15"/>
      <c r="S717" s="58" t="str">
        <f t="shared" si="46"/>
        <v>0</v>
      </c>
      <c r="T717" s="58">
        <f>IFERROR(INDEX(怪物属性参数!AA:AA,MATCH(芦花古楼怪物!E717,怪物属性参数!Q:Q,0)),"")</f>
        <v>6</v>
      </c>
      <c r="U717" s="58">
        <f>IFERROR(INDEX(怪物属性参数!AB:AB,MATCH(芦花古楼怪物!E717,怪物属性参数!Q:Q,0)),"999")</f>
        <v>999</v>
      </c>
      <c r="V717" s="58">
        <f>IFERROR(INDEX(怪物属性参数!AC:AC,MATCH(芦花古楼怪物!E717,怪物属性参数!Q:Q,0)),"")</f>
        <v>2</v>
      </c>
      <c r="W717" s="58" t="str">
        <f t="shared" si="48"/>
        <v>烈风螳螂</v>
      </c>
    </row>
    <row r="718" spans="1:23" ht="16.5" x14ac:dyDescent="0.2">
      <c r="A718" s="58">
        <f t="shared" si="47"/>
        <v>20715</v>
      </c>
      <c r="B718" s="58">
        <v>4</v>
      </c>
      <c r="C718" s="58">
        <f t="shared" si="45"/>
        <v>30</v>
      </c>
      <c r="D718" s="58" t="s">
        <v>39</v>
      </c>
      <c r="E718" s="58" t="str">
        <f>HLOOKUP(D718,芦花古楼!$G:$L,MATCH(B718&amp;C718,芦花古楼!$A:$A,0),FALSE)</f>
        <v>魔导机兵团</v>
      </c>
      <c r="F718" s="58">
        <f>INDEX(芦花古楼!D:D,MATCH(芦花古楼怪物!B718&amp;芦花古楼怪物!C718,芦花古楼!A:A,0))</f>
        <v>100</v>
      </c>
      <c r="G718" s="58">
        <f>INDEX(怪物基础属性模板!B:B,MATCH(芦花古楼怪物!$F718,怪物基础属性模板!$A:$A,0))*IFERROR(INDEX(怪物属性参数!R:R,MATCH(芦花古楼怪物!E718,怪物属性参数!Q:Q,0)),1)</f>
        <v>4138</v>
      </c>
      <c r="H718" s="58">
        <f>INDEX(怪物基础属性模板!C:C,MATCH(芦花古楼怪物!$F718,怪物基础属性模板!$A:$A,0))*IFERROR(INDEX(怪物属性参数!R:R,MATCH(芦花古楼怪物!E718,怪物属性参数!R:R,0)),1)</f>
        <v>1975</v>
      </c>
      <c r="I718" s="58">
        <f>INDEX(怪物基础属性模板!D:D,MATCH(芦花古楼怪物!$F718,怪物基础属性模板!$A:$A,0))*IFERROR(INDEX(怪物属性参数!R:R,MATCH(芦花古楼怪物!E718,怪物属性参数!S:S,0)),1)</f>
        <v>21590</v>
      </c>
      <c r="J718" s="58">
        <v>0</v>
      </c>
      <c r="K718" s="58">
        <v>0</v>
      </c>
      <c r="L718" s="58">
        <v>0</v>
      </c>
      <c r="M718" s="58">
        <v>0</v>
      </c>
      <c r="N718" s="58">
        <v>300</v>
      </c>
      <c r="O718" s="58">
        <v>0</v>
      </c>
      <c r="P718" s="58">
        <v>0</v>
      </c>
      <c r="Q718" s="58">
        <f>IFERROR(INDEX(怪物属性参数!AD:AD,MATCH(芦花古楼怪物!E718,怪物属性参数!Q:Q,0)),"1303015")</f>
        <v>1801011</v>
      </c>
      <c r="R718" s="15"/>
      <c r="S718" s="58" t="str">
        <f t="shared" si="46"/>
        <v>0</v>
      </c>
      <c r="T718" s="58">
        <f>IFERROR(INDEX(怪物属性参数!AA:AA,MATCH(芦花古楼怪物!E718,怪物属性参数!Q:Q,0)),"")</f>
        <v>1</v>
      </c>
      <c r="U718" s="58">
        <f>IFERROR(INDEX(怪物属性参数!AB:AB,MATCH(芦花古楼怪物!E718,怪物属性参数!Q:Q,0)),"999")</f>
        <v>999</v>
      </c>
      <c r="V718" s="58">
        <f>IFERROR(INDEX(怪物属性参数!AC:AC,MATCH(芦花古楼怪物!E718,怪物属性参数!Q:Q,0)),"")</f>
        <v>3</v>
      </c>
      <c r="W718" s="58" t="str">
        <f t="shared" si="48"/>
        <v>魔导机兵团</v>
      </c>
    </row>
    <row r="719" spans="1:23" ht="16.5" x14ac:dyDescent="0.2">
      <c r="A719" s="58">
        <f t="shared" si="47"/>
        <v>20716</v>
      </c>
      <c r="B719" s="58">
        <v>4</v>
      </c>
      <c r="C719" s="58">
        <f t="shared" si="45"/>
        <v>30</v>
      </c>
      <c r="D719" s="58" t="s">
        <v>36</v>
      </c>
      <c r="E719" s="58" t="str">
        <f>HLOOKUP(D719,芦花古楼!$G:$L,MATCH(B719&amp;C719,芦花古楼!$A:$A,0),FALSE)</f>
        <v/>
      </c>
      <c r="F719" s="58">
        <f>INDEX(芦花古楼!D:D,MATCH(芦花古楼怪物!B719&amp;芦花古楼怪物!C719,芦花古楼!A:A,0))</f>
        <v>100</v>
      </c>
      <c r="G719" s="58">
        <f>INDEX(怪物基础属性模板!B:B,MATCH(芦花古楼怪物!$F719,怪物基础属性模板!$A:$A,0))*IFERROR(INDEX(怪物属性参数!R:R,MATCH(芦花古楼怪物!E719,怪物属性参数!Q:Q,0)),1)</f>
        <v>4138</v>
      </c>
      <c r="H719" s="58">
        <f>INDEX(怪物基础属性模板!C:C,MATCH(芦花古楼怪物!$F719,怪物基础属性模板!$A:$A,0))*IFERROR(INDEX(怪物属性参数!R:R,MATCH(芦花古楼怪物!E719,怪物属性参数!R:R,0)),1)</f>
        <v>1975</v>
      </c>
      <c r="I719" s="58">
        <f>INDEX(怪物基础属性模板!D:D,MATCH(芦花古楼怪物!$F719,怪物基础属性模板!$A:$A,0))*IFERROR(INDEX(怪物属性参数!R:R,MATCH(芦花古楼怪物!E719,怪物属性参数!S:S,0)),1)</f>
        <v>21590</v>
      </c>
      <c r="J719" s="58">
        <v>0</v>
      </c>
      <c r="K719" s="58">
        <v>0</v>
      </c>
      <c r="L719" s="58">
        <v>0</v>
      </c>
      <c r="M719" s="58">
        <v>0</v>
      </c>
      <c r="N719" s="58">
        <v>300</v>
      </c>
      <c r="O719" s="58">
        <v>0</v>
      </c>
      <c r="P719" s="58">
        <v>0</v>
      </c>
      <c r="Q719" s="58" t="str">
        <f>IFERROR(INDEX(怪物属性参数!AD:AD,MATCH(芦花古楼怪物!E719,怪物属性参数!Q:Q,0)),"1303015")</f>
        <v>1303015</v>
      </c>
      <c r="R719" s="15"/>
      <c r="S719" s="58" t="str">
        <f t="shared" si="46"/>
        <v>0</v>
      </c>
      <c r="T719" s="58" t="str">
        <f>IFERROR(INDEX(怪物属性参数!AA:AA,MATCH(芦花古楼怪物!E719,怪物属性参数!Q:Q,0)),"")</f>
        <v/>
      </c>
      <c r="U719" s="58" t="str">
        <f>IFERROR(INDEX(怪物属性参数!AB:AB,MATCH(芦花古楼怪物!E719,怪物属性参数!Q:Q,0)),"999")</f>
        <v>999</v>
      </c>
      <c r="V719" s="58" t="str">
        <f>IFERROR(INDEX(怪物属性参数!AC:AC,MATCH(芦花古楼怪物!E719,怪物属性参数!Q:Q,0)),"")</f>
        <v/>
      </c>
      <c r="W719" s="58" t="str">
        <f t="shared" si="48"/>
        <v>于禁</v>
      </c>
    </row>
    <row r="720" spans="1:23" ht="16.5" x14ac:dyDescent="0.2">
      <c r="A720" s="58">
        <f t="shared" si="47"/>
        <v>20717</v>
      </c>
      <c r="B720" s="58">
        <v>4</v>
      </c>
      <c r="C720" s="58">
        <f t="shared" si="45"/>
        <v>30</v>
      </c>
      <c r="D720" s="58" t="s">
        <v>40</v>
      </c>
      <c r="E720" s="58" t="str">
        <f>HLOOKUP(D720,芦花古楼!$G:$L,MATCH(B720&amp;C720,芦花古楼!$A:$A,0),FALSE)</f>
        <v>魔导机兵团</v>
      </c>
      <c r="F720" s="58">
        <f>INDEX(芦花古楼!D:D,MATCH(芦花古楼怪物!B720&amp;芦花古楼怪物!C720,芦花古楼!A:A,0))</f>
        <v>100</v>
      </c>
      <c r="G720" s="58">
        <f>INDEX(怪物基础属性模板!B:B,MATCH(芦花古楼怪物!$F720,怪物基础属性模板!$A:$A,0))*IFERROR(INDEX(怪物属性参数!R:R,MATCH(芦花古楼怪物!E720,怪物属性参数!Q:Q,0)),1)</f>
        <v>4138</v>
      </c>
      <c r="H720" s="58">
        <f>INDEX(怪物基础属性模板!C:C,MATCH(芦花古楼怪物!$F720,怪物基础属性模板!$A:$A,0))*IFERROR(INDEX(怪物属性参数!R:R,MATCH(芦花古楼怪物!E720,怪物属性参数!R:R,0)),1)</f>
        <v>1975</v>
      </c>
      <c r="I720" s="58">
        <f>INDEX(怪物基础属性模板!D:D,MATCH(芦花古楼怪物!$F720,怪物基础属性模板!$A:$A,0))*IFERROR(INDEX(怪物属性参数!R:R,MATCH(芦花古楼怪物!E720,怪物属性参数!S:S,0)),1)</f>
        <v>21590</v>
      </c>
      <c r="J720" s="58">
        <v>0</v>
      </c>
      <c r="K720" s="58">
        <v>0</v>
      </c>
      <c r="L720" s="58">
        <v>0</v>
      </c>
      <c r="M720" s="58">
        <v>0</v>
      </c>
      <c r="N720" s="58">
        <v>300</v>
      </c>
      <c r="O720" s="58">
        <v>0</v>
      </c>
      <c r="P720" s="58">
        <v>0</v>
      </c>
      <c r="Q720" s="58">
        <f>IFERROR(INDEX(怪物属性参数!AD:AD,MATCH(芦花古楼怪物!E720,怪物属性参数!Q:Q,0)),"1303015")</f>
        <v>1801011</v>
      </c>
      <c r="R720" s="15"/>
      <c r="S720" s="58" t="str">
        <f t="shared" si="46"/>
        <v>0</v>
      </c>
      <c r="T720" s="58">
        <f>IFERROR(INDEX(怪物属性参数!AA:AA,MATCH(芦花古楼怪物!E720,怪物属性参数!Q:Q,0)),"")</f>
        <v>1</v>
      </c>
      <c r="U720" s="58">
        <f>IFERROR(INDEX(怪物属性参数!AB:AB,MATCH(芦花古楼怪物!E720,怪物属性参数!Q:Q,0)),"999")</f>
        <v>999</v>
      </c>
      <c r="V720" s="58">
        <f>IFERROR(INDEX(怪物属性参数!AC:AC,MATCH(芦花古楼怪物!E720,怪物属性参数!Q:Q,0)),"")</f>
        <v>3</v>
      </c>
      <c r="W720" s="58" t="str">
        <f t="shared" si="48"/>
        <v>魔导机兵团</v>
      </c>
    </row>
    <row r="721" spans="1:23" ht="16.5" x14ac:dyDescent="0.2">
      <c r="A721" s="58">
        <f t="shared" si="47"/>
        <v>20718</v>
      </c>
      <c r="B721" s="58">
        <v>4</v>
      </c>
      <c r="C721" s="58">
        <f t="shared" si="45"/>
        <v>30</v>
      </c>
      <c r="D721" s="58" t="s">
        <v>37</v>
      </c>
      <c r="E721" s="58" t="str">
        <f>HLOOKUP(D721,芦花古楼!$G:$L,MATCH(B721&amp;C721,芦花古楼!$A:$A,0),FALSE)</f>
        <v/>
      </c>
      <c r="F721" s="58">
        <f>INDEX(芦花古楼!D:D,MATCH(芦花古楼怪物!B721&amp;芦花古楼怪物!C721,芦花古楼!A:A,0))</f>
        <v>100</v>
      </c>
      <c r="G721" s="58">
        <f>INDEX(怪物基础属性模板!B:B,MATCH(芦花古楼怪物!$F721,怪物基础属性模板!$A:$A,0))*IFERROR(INDEX(怪物属性参数!R:R,MATCH(芦花古楼怪物!E721,怪物属性参数!Q:Q,0)),1)</f>
        <v>4138</v>
      </c>
      <c r="H721" s="58">
        <f>INDEX(怪物基础属性模板!C:C,MATCH(芦花古楼怪物!$F721,怪物基础属性模板!$A:$A,0))*IFERROR(INDEX(怪物属性参数!R:R,MATCH(芦花古楼怪物!E721,怪物属性参数!R:R,0)),1)</f>
        <v>1975</v>
      </c>
      <c r="I721" s="58">
        <f>INDEX(怪物基础属性模板!D:D,MATCH(芦花古楼怪物!$F721,怪物基础属性模板!$A:$A,0))*IFERROR(INDEX(怪物属性参数!R:R,MATCH(芦花古楼怪物!E721,怪物属性参数!S:S,0)),1)</f>
        <v>21590</v>
      </c>
      <c r="J721" s="58">
        <v>0</v>
      </c>
      <c r="K721" s="58">
        <v>0</v>
      </c>
      <c r="L721" s="58">
        <v>0</v>
      </c>
      <c r="M721" s="58">
        <v>0</v>
      </c>
      <c r="N721" s="58">
        <v>300</v>
      </c>
      <c r="O721" s="58">
        <v>0</v>
      </c>
      <c r="P721" s="58">
        <v>0</v>
      </c>
      <c r="Q721" s="58" t="str">
        <f>IFERROR(INDEX(怪物属性参数!AD:AD,MATCH(芦花古楼怪物!E721,怪物属性参数!Q:Q,0)),"1303015")</f>
        <v>1303015</v>
      </c>
      <c r="R721" s="15"/>
      <c r="S721" s="58" t="str">
        <f t="shared" si="46"/>
        <v>0</v>
      </c>
      <c r="T721" s="58" t="str">
        <f>IFERROR(INDEX(怪物属性参数!AA:AA,MATCH(芦花古楼怪物!E721,怪物属性参数!Q:Q,0)),"")</f>
        <v/>
      </c>
      <c r="U721" s="58" t="str">
        <f>IFERROR(INDEX(怪物属性参数!AB:AB,MATCH(芦花古楼怪物!E721,怪物属性参数!Q:Q,0)),"999")</f>
        <v>999</v>
      </c>
      <c r="V721" s="58" t="str">
        <f>IFERROR(INDEX(怪物属性参数!AC:AC,MATCH(芦花古楼怪物!E721,怪物属性参数!Q:Q,0)),"")</f>
        <v/>
      </c>
      <c r="W721" s="58" t="str">
        <f t="shared" si="48"/>
        <v>于禁</v>
      </c>
    </row>
    <row r="722" spans="1:23" ht="16.5" x14ac:dyDescent="0.2">
      <c r="A722" s="58">
        <f t="shared" si="47"/>
        <v>20719</v>
      </c>
      <c r="B722" s="58">
        <v>4</v>
      </c>
      <c r="C722" s="58">
        <f t="shared" si="45"/>
        <v>30</v>
      </c>
      <c r="D722" s="58" t="s">
        <v>41</v>
      </c>
      <c r="E722" s="58" t="str">
        <f>HLOOKUP(D722,芦花古楼!$G:$L,MATCH(B722&amp;C722,芦花古楼!$A:$A,0),FALSE)</f>
        <v>魔导机兵团</v>
      </c>
      <c r="F722" s="58">
        <f>INDEX(芦花古楼!D:D,MATCH(芦花古楼怪物!B722&amp;芦花古楼怪物!C722,芦花古楼!A:A,0))</f>
        <v>100</v>
      </c>
      <c r="G722" s="58">
        <f>INDEX(怪物基础属性模板!B:B,MATCH(芦花古楼怪物!$F722,怪物基础属性模板!$A:$A,0))*IFERROR(INDEX(怪物属性参数!R:R,MATCH(芦花古楼怪物!E722,怪物属性参数!Q:Q,0)),1)</f>
        <v>4138</v>
      </c>
      <c r="H722" s="58">
        <f>INDEX(怪物基础属性模板!C:C,MATCH(芦花古楼怪物!$F722,怪物基础属性模板!$A:$A,0))*IFERROR(INDEX(怪物属性参数!R:R,MATCH(芦花古楼怪物!E722,怪物属性参数!R:R,0)),1)</f>
        <v>1975</v>
      </c>
      <c r="I722" s="58">
        <f>INDEX(怪物基础属性模板!D:D,MATCH(芦花古楼怪物!$F722,怪物基础属性模板!$A:$A,0))*IFERROR(INDEX(怪物属性参数!R:R,MATCH(芦花古楼怪物!E722,怪物属性参数!S:S,0)),1)</f>
        <v>21590</v>
      </c>
      <c r="J722" s="58">
        <v>0</v>
      </c>
      <c r="K722" s="58">
        <v>0</v>
      </c>
      <c r="L722" s="58">
        <v>0</v>
      </c>
      <c r="M722" s="58">
        <v>0</v>
      </c>
      <c r="N722" s="58">
        <v>300</v>
      </c>
      <c r="O722" s="58">
        <v>0</v>
      </c>
      <c r="P722" s="58">
        <v>0</v>
      </c>
      <c r="Q722" s="58">
        <f>IFERROR(INDEX(怪物属性参数!AD:AD,MATCH(芦花古楼怪物!E722,怪物属性参数!Q:Q,0)),"1303015")</f>
        <v>1801011</v>
      </c>
      <c r="R722" s="15"/>
      <c r="S722" s="58" t="str">
        <f t="shared" si="46"/>
        <v>0</v>
      </c>
      <c r="T722" s="58">
        <f>IFERROR(INDEX(怪物属性参数!AA:AA,MATCH(芦花古楼怪物!E722,怪物属性参数!Q:Q,0)),"")</f>
        <v>1</v>
      </c>
      <c r="U722" s="58">
        <f>IFERROR(INDEX(怪物属性参数!AB:AB,MATCH(芦花古楼怪物!E722,怪物属性参数!Q:Q,0)),"999")</f>
        <v>999</v>
      </c>
      <c r="V722" s="58">
        <f>IFERROR(INDEX(怪物属性参数!AC:AC,MATCH(芦花古楼怪物!E722,怪物属性参数!Q:Q,0)),"")</f>
        <v>3</v>
      </c>
      <c r="W722" s="58" t="str">
        <f t="shared" si="48"/>
        <v>魔导机兵团</v>
      </c>
    </row>
    <row r="723" spans="1:23" ht="16.5" x14ac:dyDescent="0.2">
      <c r="A723" s="58">
        <f t="shared" si="47"/>
        <v>20720</v>
      </c>
      <c r="B723" s="58">
        <v>4</v>
      </c>
      <c r="C723" s="58">
        <f t="shared" si="45"/>
        <v>30</v>
      </c>
      <c r="D723" s="58" t="s">
        <v>38</v>
      </c>
      <c r="E723" s="58" t="str">
        <f>HLOOKUP(D723,芦花古楼!$G:$L,MATCH(B723&amp;C723,芦花古楼!$A:$A,0),FALSE)</f>
        <v/>
      </c>
      <c r="F723" s="58">
        <f>INDEX(芦花古楼!D:D,MATCH(芦花古楼怪物!B723&amp;芦花古楼怪物!C723,芦花古楼!A:A,0))</f>
        <v>100</v>
      </c>
      <c r="G723" s="58">
        <f>INDEX(怪物基础属性模板!B:B,MATCH(芦花古楼怪物!$F723,怪物基础属性模板!$A:$A,0))*IFERROR(INDEX(怪物属性参数!R:R,MATCH(芦花古楼怪物!E723,怪物属性参数!Q:Q,0)),1)</f>
        <v>4138</v>
      </c>
      <c r="H723" s="58">
        <f>INDEX(怪物基础属性模板!C:C,MATCH(芦花古楼怪物!$F723,怪物基础属性模板!$A:$A,0))*IFERROR(INDEX(怪物属性参数!R:R,MATCH(芦花古楼怪物!E723,怪物属性参数!R:R,0)),1)</f>
        <v>1975</v>
      </c>
      <c r="I723" s="58">
        <f>INDEX(怪物基础属性模板!D:D,MATCH(芦花古楼怪物!$F723,怪物基础属性模板!$A:$A,0))*IFERROR(INDEX(怪物属性参数!R:R,MATCH(芦花古楼怪物!E723,怪物属性参数!S:S,0)),1)</f>
        <v>21590</v>
      </c>
      <c r="J723" s="58">
        <v>0</v>
      </c>
      <c r="K723" s="58">
        <v>0</v>
      </c>
      <c r="L723" s="58">
        <v>0</v>
      </c>
      <c r="M723" s="58">
        <v>0</v>
      </c>
      <c r="N723" s="58">
        <v>300</v>
      </c>
      <c r="O723" s="58">
        <v>0</v>
      </c>
      <c r="P723" s="58">
        <v>0</v>
      </c>
      <c r="Q723" s="58" t="str">
        <f>IFERROR(INDEX(怪物属性参数!AD:AD,MATCH(芦花古楼怪物!E723,怪物属性参数!Q:Q,0)),"1303015")</f>
        <v>1303015</v>
      </c>
      <c r="R723" s="15"/>
      <c r="S723" s="58" t="str">
        <f t="shared" si="46"/>
        <v>0</v>
      </c>
      <c r="T723" s="58" t="str">
        <f>IFERROR(INDEX(怪物属性参数!AA:AA,MATCH(芦花古楼怪物!E723,怪物属性参数!Q:Q,0)),"")</f>
        <v/>
      </c>
      <c r="U723" s="58" t="str">
        <f>IFERROR(INDEX(怪物属性参数!AB:AB,MATCH(芦花古楼怪物!E723,怪物属性参数!Q:Q,0)),"999")</f>
        <v>999</v>
      </c>
      <c r="V723" s="58" t="str">
        <f>IFERROR(INDEX(怪物属性参数!AC:AC,MATCH(芦花古楼怪物!E723,怪物属性参数!Q:Q,0)),"")</f>
        <v/>
      </c>
      <c r="W723" s="58" t="str">
        <f t="shared" si="48"/>
        <v>于禁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9"/>
  <sheetViews>
    <sheetView tabSelected="1" topLeftCell="I1" workbookViewId="0">
      <selection activeCell="S9" sqref="S9"/>
    </sheetView>
  </sheetViews>
  <sheetFormatPr defaultRowHeight="14.25" x14ac:dyDescent="0.2"/>
  <cols>
    <col min="2" max="2" width="11.25" bestFit="1" customWidth="1"/>
    <col min="16" max="17" width="15.125" bestFit="1" customWidth="1"/>
    <col min="29" max="29" width="15.375" customWidth="1"/>
    <col min="30" max="30" width="21.125" customWidth="1"/>
  </cols>
  <sheetData>
    <row r="1" spans="1:30" ht="20.25" x14ac:dyDescent="0.2">
      <c r="A1" s="73" t="s">
        <v>228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P1" s="59" t="s">
        <v>164</v>
      </c>
      <c r="Q1" s="59" t="s">
        <v>279</v>
      </c>
      <c r="R1" s="59" t="s">
        <v>280</v>
      </c>
      <c r="S1" s="59" t="s">
        <v>281</v>
      </c>
      <c r="T1" s="59" t="s">
        <v>282</v>
      </c>
      <c r="U1" s="59" t="s">
        <v>200</v>
      </c>
      <c r="V1" s="59" t="s">
        <v>201</v>
      </c>
      <c r="W1" s="59" t="s">
        <v>202</v>
      </c>
      <c r="X1" s="59" t="s">
        <v>203</v>
      </c>
      <c r="Y1" s="59" t="s">
        <v>205</v>
      </c>
      <c r="Z1" s="59" t="s">
        <v>206</v>
      </c>
      <c r="AA1" s="62" t="s">
        <v>210</v>
      </c>
      <c r="AB1" s="62" t="s">
        <v>211</v>
      </c>
      <c r="AC1" s="62" t="s">
        <v>212</v>
      </c>
      <c r="AD1" s="62" t="s">
        <v>283</v>
      </c>
    </row>
    <row r="2" spans="1:30" ht="17.25" x14ac:dyDescent="0.2">
      <c r="A2" s="59" t="s">
        <v>229</v>
      </c>
      <c r="B2" s="59" t="s">
        <v>230</v>
      </c>
      <c r="C2" s="59" t="s">
        <v>231</v>
      </c>
      <c r="D2" s="59" t="s">
        <v>232</v>
      </c>
      <c r="E2" s="59" t="s">
        <v>233</v>
      </c>
      <c r="F2" s="59" t="s">
        <v>234</v>
      </c>
      <c r="G2" s="59" t="s">
        <v>235</v>
      </c>
      <c r="H2" s="59" t="s">
        <v>236</v>
      </c>
      <c r="I2" s="59" t="s">
        <v>234</v>
      </c>
      <c r="J2" s="59" t="s">
        <v>235</v>
      </c>
      <c r="K2" s="59" t="s">
        <v>236</v>
      </c>
      <c r="L2" s="59" t="s">
        <v>237</v>
      </c>
      <c r="M2" s="59" t="s">
        <v>238</v>
      </c>
      <c r="N2" s="59" t="s">
        <v>239</v>
      </c>
      <c r="P2" s="58">
        <v>1101001</v>
      </c>
      <c r="Q2" s="58" t="s">
        <v>241</v>
      </c>
      <c r="R2" s="58">
        <v>1</v>
      </c>
      <c r="S2" s="58">
        <v>1</v>
      </c>
      <c r="T2" s="58">
        <v>1</v>
      </c>
      <c r="U2" s="58">
        <v>0.5</v>
      </c>
      <c r="V2" s="58">
        <v>0.5</v>
      </c>
      <c r="W2" s="58">
        <v>0.5</v>
      </c>
      <c r="X2" s="58">
        <v>0.5</v>
      </c>
      <c r="Y2" s="58">
        <v>0.5</v>
      </c>
      <c r="Z2" s="58">
        <v>0.5</v>
      </c>
      <c r="AA2" s="58">
        <v>0</v>
      </c>
      <c r="AB2" s="58">
        <v>999</v>
      </c>
      <c r="AC2" s="58">
        <v>0</v>
      </c>
      <c r="AD2" s="58" t="s">
        <v>284</v>
      </c>
    </row>
    <row r="3" spans="1:30" ht="16.5" x14ac:dyDescent="0.2">
      <c r="A3" s="58">
        <v>0</v>
      </c>
      <c r="B3" s="58">
        <v>15</v>
      </c>
      <c r="C3" s="60">
        <v>10</v>
      </c>
      <c r="D3" s="58">
        <v>5</v>
      </c>
      <c r="E3" s="60">
        <v>50</v>
      </c>
      <c r="F3" s="58">
        <v>20</v>
      </c>
      <c r="G3" s="58">
        <v>0</v>
      </c>
      <c r="H3" s="58">
        <v>200</v>
      </c>
      <c r="I3" s="60">
        <v>20</v>
      </c>
      <c r="J3" s="60">
        <v>0</v>
      </c>
      <c r="K3" s="60">
        <v>200</v>
      </c>
      <c r="L3" s="61">
        <v>0.5</v>
      </c>
      <c r="M3" s="60">
        <v>2.25</v>
      </c>
      <c r="N3" s="60">
        <v>100</v>
      </c>
      <c r="P3" s="58">
        <v>1101002</v>
      </c>
      <c r="Q3" s="58" t="s">
        <v>242</v>
      </c>
      <c r="R3" s="58">
        <v>1</v>
      </c>
      <c r="S3" s="58">
        <v>1</v>
      </c>
      <c r="T3" s="58">
        <v>1</v>
      </c>
      <c r="U3" s="58">
        <v>0.5</v>
      </c>
      <c r="V3" s="58">
        <v>0.5</v>
      </c>
      <c r="W3" s="58">
        <v>0.5</v>
      </c>
      <c r="X3" s="58">
        <v>0.5</v>
      </c>
      <c r="Y3" s="58">
        <v>0.5</v>
      </c>
      <c r="Z3" s="58">
        <v>0.5</v>
      </c>
      <c r="AA3" s="58">
        <v>0</v>
      </c>
      <c r="AB3" s="58">
        <v>999</v>
      </c>
      <c r="AC3" s="58">
        <v>0</v>
      </c>
      <c r="AD3" s="58" t="s">
        <v>285</v>
      </c>
    </row>
    <row r="4" spans="1:30" ht="16.5" x14ac:dyDescent="0.2">
      <c r="A4" s="58">
        <v>1</v>
      </c>
      <c r="B4" s="58">
        <v>30</v>
      </c>
      <c r="C4" s="60">
        <v>14</v>
      </c>
      <c r="D4" s="58">
        <v>7</v>
      </c>
      <c r="E4" s="60">
        <v>70</v>
      </c>
      <c r="F4" s="60">
        <v>21</v>
      </c>
      <c r="G4" s="60">
        <v>10</v>
      </c>
      <c r="H4" s="60">
        <v>105</v>
      </c>
      <c r="I4" s="60">
        <v>181</v>
      </c>
      <c r="J4" s="60">
        <v>80</v>
      </c>
      <c r="K4" s="60">
        <v>1005</v>
      </c>
      <c r="L4" s="61">
        <v>7.7348066298342538E-2</v>
      </c>
      <c r="M4" s="60">
        <v>1.160678855956778</v>
      </c>
      <c r="N4" s="60">
        <v>250</v>
      </c>
      <c r="P4" s="58">
        <v>1101003</v>
      </c>
      <c r="Q4" s="58" t="s">
        <v>243</v>
      </c>
      <c r="R4" s="58">
        <v>1</v>
      </c>
      <c r="S4" s="58">
        <v>1</v>
      </c>
      <c r="T4" s="58">
        <v>1</v>
      </c>
      <c r="U4" s="58">
        <v>0.5</v>
      </c>
      <c r="V4" s="58">
        <v>0.5</v>
      </c>
      <c r="W4" s="58">
        <v>0.5</v>
      </c>
      <c r="X4" s="58">
        <v>0.5</v>
      </c>
      <c r="Y4" s="58">
        <v>0.5</v>
      </c>
      <c r="Z4" s="58">
        <v>0.5</v>
      </c>
      <c r="AA4" s="58">
        <v>0</v>
      </c>
      <c r="AB4" s="58">
        <v>999</v>
      </c>
      <c r="AC4" s="58">
        <v>0</v>
      </c>
      <c r="AD4" s="58" t="s">
        <v>286</v>
      </c>
    </row>
    <row r="5" spans="1:30" ht="16.5" x14ac:dyDescent="0.2">
      <c r="A5" s="58">
        <v>2</v>
      </c>
      <c r="B5" s="58">
        <v>40</v>
      </c>
      <c r="C5" s="60">
        <v>20</v>
      </c>
      <c r="D5" s="58">
        <v>10</v>
      </c>
      <c r="E5" s="60">
        <v>100</v>
      </c>
      <c r="F5" s="60">
        <v>20</v>
      </c>
      <c r="G5" s="60">
        <v>10</v>
      </c>
      <c r="H5" s="60">
        <v>100</v>
      </c>
      <c r="I5" s="60">
        <v>411</v>
      </c>
      <c r="J5" s="60">
        <v>195</v>
      </c>
      <c r="K5" s="60">
        <v>2155</v>
      </c>
      <c r="L5" s="61">
        <v>4.8661800486618008E-2</v>
      </c>
      <c r="M5" s="60">
        <v>1.0996915717998352</v>
      </c>
      <c r="N5" s="60">
        <v>450</v>
      </c>
      <c r="P5" s="58">
        <v>1101004</v>
      </c>
      <c r="Q5" s="58" t="s">
        <v>244</v>
      </c>
      <c r="R5" s="58">
        <v>1</v>
      </c>
      <c r="S5" s="58">
        <v>1</v>
      </c>
      <c r="T5" s="58">
        <v>1</v>
      </c>
      <c r="U5" s="58">
        <v>0.5</v>
      </c>
      <c r="V5" s="58">
        <v>0.5</v>
      </c>
      <c r="W5" s="58">
        <v>0.5</v>
      </c>
      <c r="X5" s="58">
        <v>0.5</v>
      </c>
      <c r="Y5" s="58">
        <v>0.5</v>
      </c>
      <c r="Z5" s="58">
        <v>0.5</v>
      </c>
      <c r="AA5" s="58">
        <v>0</v>
      </c>
      <c r="AB5" s="58">
        <v>999</v>
      </c>
      <c r="AC5" s="58">
        <v>0</v>
      </c>
      <c r="AD5" s="58" t="s">
        <v>287</v>
      </c>
    </row>
    <row r="6" spans="1:30" ht="16.5" x14ac:dyDescent="0.2">
      <c r="A6" s="58">
        <v>3</v>
      </c>
      <c r="B6" s="58">
        <v>50</v>
      </c>
      <c r="C6" s="60">
        <v>24</v>
      </c>
      <c r="D6" s="58">
        <v>12</v>
      </c>
      <c r="E6" s="60">
        <v>120</v>
      </c>
      <c r="F6" s="60">
        <v>24</v>
      </c>
      <c r="G6" s="60">
        <v>12</v>
      </c>
      <c r="H6" s="60">
        <v>120</v>
      </c>
      <c r="I6" s="60">
        <v>635</v>
      </c>
      <c r="J6" s="60">
        <v>307</v>
      </c>
      <c r="K6" s="60">
        <v>3275</v>
      </c>
      <c r="L6" s="61">
        <v>3.7795275590551181E-2</v>
      </c>
      <c r="M6" s="60">
        <v>1.0770190340380683</v>
      </c>
      <c r="N6" s="60">
        <v>600</v>
      </c>
      <c r="P6" s="58">
        <v>1101005</v>
      </c>
      <c r="Q6" s="58" t="s">
        <v>245</v>
      </c>
      <c r="R6" s="58">
        <v>1</v>
      </c>
      <c r="S6" s="58">
        <v>1</v>
      </c>
      <c r="T6" s="58">
        <v>1</v>
      </c>
      <c r="U6" s="58">
        <v>0.5</v>
      </c>
      <c r="V6" s="58">
        <v>0.5</v>
      </c>
      <c r="W6" s="58">
        <v>0.5</v>
      </c>
      <c r="X6" s="58">
        <v>0.5</v>
      </c>
      <c r="Y6" s="58">
        <v>0.5</v>
      </c>
      <c r="Z6" s="58">
        <v>0.5</v>
      </c>
      <c r="AA6" s="58">
        <v>0</v>
      </c>
      <c r="AB6" s="58">
        <v>999</v>
      </c>
      <c r="AC6" s="58">
        <v>0</v>
      </c>
      <c r="AD6" s="58" t="s">
        <v>288</v>
      </c>
    </row>
    <row r="7" spans="1:30" ht="16.5" x14ac:dyDescent="0.2">
      <c r="A7" s="58">
        <v>4</v>
      </c>
      <c r="B7" s="58">
        <v>60</v>
      </c>
      <c r="C7" s="60">
        <v>30</v>
      </c>
      <c r="D7" s="58">
        <v>15</v>
      </c>
      <c r="E7" s="60">
        <v>150</v>
      </c>
      <c r="F7" s="60">
        <v>30</v>
      </c>
      <c r="G7" s="60">
        <v>15</v>
      </c>
      <c r="H7" s="60">
        <v>150</v>
      </c>
      <c r="I7" s="60">
        <v>905</v>
      </c>
      <c r="J7" s="60">
        <v>442</v>
      </c>
      <c r="K7" s="60">
        <v>4625</v>
      </c>
      <c r="L7" s="61">
        <v>3.3149171270718231E-2</v>
      </c>
      <c r="M7" s="60">
        <v>1.0673972100973717</v>
      </c>
      <c r="N7" s="60">
        <v>800</v>
      </c>
      <c r="P7" s="58">
        <v>1101006</v>
      </c>
      <c r="Q7" s="58" t="s">
        <v>246</v>
      </c>
      <c r="R7" s="58">
        <v>1</v>
      </c>
      <c r="S7" s="58">
        <v>1</v>
      </c>
      <c r="T7" s="58">
        <v>1</v>
      </c>
      <c r="U7" s="58">
        <v>0.5</v>
      </c>
      <c r="V7" s="58">
        <v>0.5</v>
      </c>
      <c r="W7" s="58">
        <v>0.5</v>
      </c>
      <c r="X7" s="58">
        <v>0.5</v>
      </c>
      <c r="Y7" s="58">
        <v>0.5</v>
      </c>
      <c r="Z7" s="58">
        <v>0.5</v>
      </c>
      <c r="AA7" s="58">
        <v>0</v>
      </c>
      <c r="AB7" s="58">
        <v>999</v>
      </c>
      <c r="AC7" s="58">
        <v>0</v>
      </c>
      <c r="AD7" s="58" t="s">
        <v>289</v>
      </c>
    </row>
    <row r="8" spans="1:30" ht="16.5" x14ac:dyDescent="0.2">
      <c r="A8" s="58">
        <v>5</v>
      </c>
      <c r="B8" s="58">
        <v>70</v>
      </c>
      <c r="C8" s="60">
        <v>34</v>
      </c>
      <c r="D8" s="58">
        <v>17</v>
      </c>
      <c r="E8" s="60">
        <v>170</v>
      </c>
      <c r="F8" s="60">
        <v>34</v>
      </c>
      <c r="G8" s="60">
        <v>17</v>
      </c>
      <c r="H8" s="60">
        <v>170</v>
      </c>
      <c r="I8" s="60">
        <v>1239</v>
      </c>
      <c r="J8" s="60">
        <v>609</v>
      </c>
      <c r="K8" s="60">
        <v>6295</v>
      </c>
      <c r="L8" s="61">
        <v>2.7441485068603711E-2</v>
      </c>
      <c r="M8" s="60">
        <v>1.055636005239978</v>
      </c>
      <c r="N8" s="60">
        <v>1050</v>
      </c>
      <c r="P8" s="58">
        <v>1101007</v>
      </c>
      <c r="Q8" s="58" t="s">
        <v>247</v>
      </c>
      <c r="R8" s="58">
        <v>1</v>
      </c>
      <c r="S8" s="58">
        <v>1</v>
      </c>
      <c r="T8" s="58">
        <v>1</v>
      </c>
      <c r="U8" s="58">
        <v>0.5</v>
      </c>
      <c r="V8" s="58">
        <v>0.5</v>
      </c>
      <c r="W8" s="58">
        <v>0.5</v>
      </c>
      <c r="X8" s="58">
        <v>0.5</v>
      </c>
      <c r="Y8" s="58">
        <v>0.5</v>
      </c>
      <c r="Z8" s="58">
        <v>0.5</v>
      </c>
      <c r="AA8" s="58">
        <v>0</v>
      </c>
      <c r="AB8" s="58">
        <v>999</v>
      </c>
      <c r="AC8" s="58">
        <v>0</v>
      </c>
      <c r="AD8" s="58" t="s">
        <v>290</v>
      </c>
    </row>
    <row r="9" spans="1:30" ht="16.5" x14ac:dyDescent="0.2">
      <c r="A9" s="58">
        <v>6</v>
      </c>
      <c r="B9" s="58">
        <v>80</v>
      </c>
      <c r="C9" s="60">
        <v>40</v>
      </c>
      <c r="D9" s="58">
        <v>20</v>
      </c>
      <c r="E9" s="60">
        <v>200</v>
      </c>
      <c r="F9" s="60">
        <v>40</v>
      </c>
      <c r="G9" s="60">
        <v>20</v>
      </c>
      <c r="H9" s="60">
        <v>200</v>
      </c>
      <c r="I9" s="60">
        <v>1619</v>
      </c>
      <c r="J9" s="60">
        <v>799</v>
      </c>
      <c r="K9" s="60">
        <v>8195</v>
      </c>
      <c r="L9" s="61">
        <v>2.4706609017912291E-2</v>
      </c>
      <c r="M9" s="60">
        <v>1.0500236345649885</v>
      </c>
      <c r="N9" s="60">
        <v>1350</v>
      </c>
      <c r="P9" s="58">
        <v>1101008</v>
      </c>
      <c r="Q9" s="58" t="s">
        <v>248</v>
      </c>
      <c r="R9" s="58">
        <v>1</v>
      </c>
      <c r="S9" s="58">
        <v>1</v>
      </c>
      <c r="T9" s="58">
        <v>1</v>
      </c>
      <c r="U9" s="58">
        <v>0.5</v>
      </c>
      <c r="V9" s="58">
        <v>0.5</v>
      </c>
      <c r="W9" s="58">
        <v>0.5</v>
      </c>
      <c r="X9" s="58">
        <v>0.5</v>
      </c>
      <c r="Y9" s="58">
        <v>0.5</v>
      </c>
      <c r="Z9" s="58">
        <v>0.5</v>
      </c>
      <c r="AA9" s="58">
        <v>0</v>
      </c>
      <c r="AB9" s="58">
        <v>999</v>
      </c>
      <c r="AC9" s="58">
        <v>0</v>
      </c>
      <c r="AD9" s="58" t="s">
        <v>356</v>
      </c>
    </row>
    <row r="10" spans="1:30" ht="16.5" x14ac:dyDescent="0.2">
      <c r="A10" s="58">
        <v>7</v>
      </c>
      <c r="B10" s="58">
        <v>90</v>
      </c>
      <c r="C10" s="60">
        <v>50</v>
      </c>
      <c r="D10" s="58">
        <v>25</v>
      </c>
      <c r="E10" s="60">
        <v>250</v>
      </c>
      <c r="F10" s="60">
        <v>50</v>
      </c>
      <c r="G10" s="60">
        <v>25</v>
      </c>
      <c r="H10" s="60">
        <v>250</v>
      </c>
      <c r="I10" s="60">
        <v>2069</v>
      </c>
      <c r="J10" s="60">
        <v>1024</v>
      </c>
      <c r="K10" s="60">
        <v>10445</v>
      </c>
      <c r="L10" s="61">
        <v>2.4166263895601739E-2</v>
      </c>
      <c r="M10" s="60">
        <v>1.0489165361018753</v>
      </c>
      <c r="N10" s="60">
        <v>1700</v>
      </c>
      <c r="P10" s="58">
        <v>1101009</v>
      </c>
      <c r="Q10" s="58" t="s">
        <v>249</v>
      </c>
      <c r="R10" s="58">
        <v>1</v>
      </c>
      <c r="S10" s="58">
        <v>1</v>
      </c>
      <c r="T10" s="58">
        <v>1</v>
      </c>
      <c r="U10" s="58">
        <v>0.5</v>
      </c>
      <c r="V10" s="58">
        <v>0.5</v>
      </c>
      <c r="W10" s="58">
        <v>0.5</v>
      </c>
      <c r="X10" s="58">
        <v>0.5</v>
      </c>
      <c r="Y10" s="58">
        <v>0.5</v>
      </c>
      <c r="Z10" s="58">
        <v>0.5</v>
      </c>
      <c r="AA10" s="58">
        <v>0</v>
      </c>
      <c r="AB10" s="58">
        <v>999</v>
      </c>
      <c r="AC10" s="58">
        <v>0</v>
      </c>
      <c r="AD10" s="58" t="s">
        <v>291</v>
      </c>
    </row>
    <row r="11" spans="1:30" ht="16.5" x14ac:dyDescent="0.2">
      <c r="A11" s="58">
        <v>8</v>
      </c>
      <c r="B11" s="58">
        <v>100</v>
      </c>
      <c r="C11" s="60">
        <v>60</v>
      </c>
      <c r="D11" s="58">
        <v>30</v>
      </c>
      <c r="E11" s="60">
        <v>300</v>
      </c>
      <c r="F11" s="60">
        <v>60</v>
      </c>
      <c r="G11" s="60">
        <v>30</v>
      </c>
      <c r="H11" s="60">
        <v>300</v>
      </c>
      <c r="I11" s="60">
        <v>2629</v>
      </c>
      <c r="J11" s="60">
        <v>1304</v>
      </c>
      <c r="K11" s="60">
        <v>13245</v>
      </c>
      <c r="L11" s="61">
        <v>2.2822365918600228E-2</v>
      </c>
      <c r="M11" s="60">
        <v>1.0461655922233228</v>
      </c>
      <c r="N11" s="60">
        <v>2100</v>
      </c>
      <c r="P11" s="58">
        <v>1101010</v>
      </c>
      <c r="Q11" s="58" t="s">
        <v>250</v>
      </c>
      <c r="R11" s="58">
        <v>1</v>
      </c>
      <c r="S11" s="58">
        <v>1</v>
      </c>
      <c r="T11" s="58">
        <v>1</v>
      </c>
      <c r="U11" s="58">
        <v>0.5</v>
      </c>
      <c r="V11" s="58">
        <v>0.5</v>
      </c>
      <c r="W11" s="58">
        <v>0.5</v>
      </c>
      <c r="X11" s="58">
        <v>0.5</v>
      </c>
      <c r="Y11" s="58">
        <v>0.5</v>
      </c>
      <c r="Z11" s="58">
        <v>0.5</v>
      </c>
      <c r="AA11" s="58">
        <v>0</v>
      </c>
      <c r="AB11" s="58">
        <v>999</v>
      </c>
      <c r="AC11" s="58">
        <v>0</v>
      </c>
      <c r="AD11" s="58" t="s">
        <v>292</v>
      </c>
    </row>
    <row r="12" spans="1:30" ht="16.5" x14ac:dyDescent="0.2">
      <c r="A12" s="58" t="s">
        <v>226</v>
      </c>
      <c r="B12" s="58"/>
      <c r="C12" s="58"/>
      <c r="D12" s="58"/>
      <c r="E12" s="58"/>
      <c r="F12" s="58"/>
      <c r="G12" s="58"/>
      <c r="H12" s="58"/>
      <c r="I12" s="60">
        <v>3229</v>
      </c>
      <c r="J12" s="60">
        <v>1604</v>
      </c>
      <c r="K12" s="60">
        <v>16245</v>
      </c>
      <c r="L12" s="58"/>
      <c r="M12" s="58"/>
      <c r="N12" s="60">
        <v>2550</v>
      </c>
      <c r="P12" s="58">
        <v>1101011</v>
      </c>
      <c r="Q12" s="58" t="s">
        <v>251</v>
      </c>
      <c r="R12" s="58">
        <v>1</v>
      </c>
      <c r="S12" s="58">
        <v>1</v>
      </c>
      <c r="T12" s="58">
        <v>1</v>
      </c>
      <c r="U12" s="58">
        <v>0.5</v>
      </c>
      <c r="V12" s="58">
        <v>0.5</v>
      </c>
      <c r="W12" s="58">
        <v>0.5</v>
      </c>
      <c r="X12" s="58">
        <v>0.5</v>
      </c>
      <c r="Y12" s="58">
        <v>0.5</v>
      </c>
      <c r="Z12" s="58">
        <v>0.5</v>
      </c>
      <c r="AA12" s="58">
        <v>0</v>
      </c>
      <c r="AB12" s="58">
        <v>999</v>
      </c>
      <c r="AC12" s="58">
        <v>0</v>
      </c>
      <c r="AD12" s="58" t="s">
        <v>293</v>
      </c>
    </row>
    <row r="13" spans="1:30" ht="20.25" x14ac:dyDescent="0.2">
      <c r="A13" s="74" t="s">
        <v>240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P13" s="58">
        <v>1101012</v>
      </c>
      <c r="Q13" s="58" t="s">
        <v>252</v>
      </c>
      <c r="R13" s="58">
        <v>1</v>
      </c>
      <c r="S13" s="58">
        <v>1</v>
      </c>
      <c r="T13" s="58">
        <v>1</v>
      </c>
      <c r="U13" s="58">
        <v>0.5</v>
      </c>
      <c r="V13" s="58">
        <v>0.5</v>
      </c>
      <c r="W13" s="58">
        <v>0.5</v>
      </c>
      <c r="X13" s="58">
        <v>0.5</v>
      </c>
      <c r="Y13" s="58">
        <v>0.5</v>
      </c>
      <c r="Z13" s="58">
        <v>0.5</v>
      </c>
      <c r="AA13" s="58">
        <v>0</v>
      </c>
      <c r="AB13" s="58">
        <v>999</v>
      </c>
      <c r="AC13" s="58">
        <v>0</v>
      </c>
      <c r="AD13" s="58" t="s">
        <v>294</v>
      </c>
    </row>
    <row r="14" spans="1:30" ht="17.25" x14ac:dyDescent="0.2">
      <c r="A14" s="59" t="s">
        <v>229</v>
      </c>
      <c r="B14" s="59" t="s">
        <v>230</v>
      </c>
      <c r="C14" s="59" t="s">
        <v>231</v>
      </c>
      <c r="D14" s="59" t="s">
        <v>232</v>
      </c>
      <c r="E14" s="59" t="s">
        <v>233</v>
      </c>
      <c r="F14" s="59" t="s">
        <v>234</v>
      </c>
      <c r="G14" s="59" t="s">
        <v>235</v>
      </c>
      <c r="H14" s="59" t="s">
        <v>236</v>
      </c>
      <c r="I14" s="59" t="s">
        <v>234</v>
      </c>
      <c r="J14" s="59" t="s">
        <v>235</v>
      </c>
      <c r="K14" s="59" t="s">
        <v>236</v>
      </c>
      <c r="L14" s="59" t="s">
        <v>237</v>
      </c>
      <c r="M14" s="59" t="s">
        <v>238</v>
      </c>
      <c r="N14" s="59" t="s">
        <v>239</v>
      </c>
      <c r="P14" s="58">
        <v>1101013</v>
      </c>
      <c r="Q14" s="58" t="s">
        <v>253</v>
      </c>
      <c r="R14" s="58">
        <v>1</v>
      </c>
      <c r="S14" s="58">
        <v>1</v>
      </c>
      <c r="T14" s="58">
        <v>1</v>
      </c>
      <c r="U14" s="58">
        <v>0.5</v>
      </c>
      <c r="V14" s="58">
        <v>0.5</v>
      </c>
      <c r="W14" s="58">
        <v>0.5</v>
      </c>
      <c r="X14" s="58">
        <v>0.5</v>
      </c>
      <c r="Y14" s="58">
        <v>0.5</v>
      </c>
      <c r="Z14" s="58">
        <v>0.5</v>
      </c>
      <c r="AA14" s="58">
        <v>0</v>
      </c>
      <c r="AB14" s="58">
        <v>999</v>
      </c>
      <c r="AC14" s="58">
        <v>0</v>
      </c>
      <c r="AD14" s="58" t="s">
        <v>295</v>
      </c>
    </row>
    <row r="15" spans="1:30" ht="16.5" x14ac:dyDescent="0.2">
      <c r="A15" s="58">
        <v>0</v>
      </c>
      <c r="B15" s="58">
        <v>15</v>
      </c>
      <c r="C15" s="60">
        <v>10</v>
      </c>
      <c r="D15" s="60">
        <v>5</v>
      </c>
      <c r="E15" s="60">
        <v>50</v>
      </c>
      <c r="F15" s="58">
        <v>40</v>
      </c>
      <c r="G15" s="58">
        <v>10</v>
      </c>
      <c r="H15" s="58">
        <v>300</v>
      </c>
      <c r="I15" s="60">
        <v>40</v>
      </c>
      <c r="J15" s="60">
        <v>10</v>
      </c>
      <c r="K15" s="60">
        <v>300</v>
      </c>
      <c r="L15" s="61">
        <v>0.25</v>
      </c>
      <c r="M15" s="60">
        <v>1.5625</v>
      </c>
      <c r="N15" s="58"/>
      <c r="P15" s="58">
        <v>1101014</v>
      </c>
      <c r="Q15" s="58" t="s">
        <v>254</v>
      </c>
      <c r="R15" s="58">
        <v>1</v>
      </c>
      <c r="S15" s="58">
        <v>1</v>
      </c>
      <c r="T15" s="58">
        <v>1</v>
      </c>
      <c r="U15" s="58">
        <v>0.5</v>
      </c>
      <c r="V15" s="58">
        <v>0.5</v>
      </c>
      <c r="W15" s="58">
        <v>0.5</v>
      </c>
      <c r="X15" s="58">
        <v>0.5</v>
      </c>
      <c r="Y15" s="58">
        <v>0.5</v>
      </c>
      <c r="Z15" s="58">
        <v>0.5</v>
      </c>
      <c r="AA15" s="58">
        <v>0</v>
      </c>
      <c r="AB15" s="58">
        <v>999</v>
      </c>
      <c r="AC15" s="58">
        <v>0</v>
      </c>
      <c r="AD15" s="58" t="s">
        <v>296</v>
      </c>
    </row>
    <row r="16" spans="1:30" ht="16.5" x14ac:dyDescent="0.2">
      <c r="A16" s="58">
        <v>1</v>
      </c>
      <c r="B16" s="58">
        <v>30</v>
      </c>
      <c r="C16" s="60">
        <v>14</v>
      </c>
      <c r="D16" s="60">
        <v>7</v>
      </c>
      <c r="E16" s="60">
        <v>70</v>
      </c>
      <c r="F16" s="60">
        <v>21</v>
      </c>
      <c r="G16" s="60">
        <v>10</v>
      </c>
      <c r="H16" s="60">
        <v>105</v>
      </c>
      <c r="I16" s="60">
        <v>201</v>
      </c>
      <c r="J16" s="60">
        <v>90</v>
      </c>
      <c r="K16" s="60">
        <v>1105</v>
      </c>
      <c r="L16" s="61">
        <v>6.965174129353234E-2</v>
      </c>
      <c r="M16" s="60">
        <v>1.1441548476522856</v>
      </c>
      <c r="N16" s="58"/>
      <c r="P16" s="58">
        <v>1101015</v>
      </c>
      <c r="Q16" s="58" t="s">
        <v>255</v>
      </c>
      <c r="R16" s="58">
        <v>1</v>
      </c>
      <c r="S16" s="58">
        <v>1</v>
      </c>
      <c r="T16" s="58">
        <v>1</v>
      </c>
      <c r="U16" s="58">
        <v>0.5</v>
      </c>
      <c r="V16" s="58">
        <v>0.5</v>
      </c>
      <c r="W16" s="58">
        <v>0.5</v>
      </c>
      <c r="X16" s="58">
        <v>0.5</v>
      </c>
      <c r="Y16" s="58">
        <v>0.5</v>
      </c>
      <c r="Z16" s="58">
        <v>0.5</v>
      </c>
      <c r="AA16" s="58">
        <v>0</v>
      </c>
      <c r="AB16" s="58">
        <v>999</v>
      </c>
      <c r="AC16" s="58">
        <v>0</v>
      </c>
      <c r="AD16" s="58" t="s">
        <v>297</v>
      </c>
    </row>
    <row r="17" spans="1:30" ht="16.5" x14ac:dyDescent="0.2">
      <c r="A17" s="58">
        <v>2</v>
      </c>
      <c r="B17" s="58">
        <v>40</v>
      </c>
      <c r="C17" s="60">
        <v>20</v>
      </c>
      <c r="D17" s="60">
        <v>10</v>
      </c>
      <c r="E17" s="60">
        <v>100</v>
      </c>
      <c r="F17" s="60">
        <v>20</v>
      </c>
      <c r="G17" s="60">
        <v>10</v>
      </c>
      <c r="H17" s="60">
        <v>100</v>
      </c>
      <c r="I17" s="60">
        <v>431</v>
      </c>
      <c r="J17" s="60">
        <v>205</v>
      </c>
      <c r="K17" s="60">
        <v>2255</v>
      </c>
      <c r="L17" s="61">
        <v>4.6403712296983757E-2</v>
      </c>
      <c r="M17" s="60">
        <v>1.094960729108909</v>
      </c>
      <c r="N17" s="58"/>
      <c r="P17" s="58">
        <v>1102001</v>
      </c>
      <c r="Q17" s="58" t="s">
        <v>256</v>
      </c>
      <c r="R17" s="58">
        <v>1</v>
      </c>
      <c r="S17" s="58">
        <v>1</v>
      </c>
      <c r="T17" s="58">
        <v>1</v>
      </c>
      <c r="U17" s="58">
        <v>0.5</v>
      </c>
      <c r="V17" s="58">
        <v>0.5</v>
      </c>
      <c r="W17" s="58">
        <v>0.5</v>
      </c>
      <c r="X17" s="58">
        <v>0.5</v>
      </c>
      <c r="Y17" s="58">
        <v>0.5</v>
      </c>
      <c r="Z17" s="58">
        <v>0.5</v>
      </c>
      <c r="AA17" s="58">
        <v>6</v>
      </c>
      <c r="AB17" s="58">
        <v>999</v>
      </c>
      <c r="AC17" s="58">
        <v>1</v>
      </c>
      <c r="AD17" s="58">
        <v>1303001</v>
      </c>
    </row>
    <row r="18" spans="1:30" ht="16.5" x14ac:dyDescent="0.2">
      <c r="A18" s="58">
        <v>3</v>
      </c>
      <c r="B18" s="58">
        <v>50</v>
      </c>
      <c r="C18" s="60">
        <v>24</v>
      </c>
      <c r="D18" s="60">
        <v>12</v>
      </c>
      <c r="E18" s="60">
        <v>120</v>
      </c>
      <c r="F18" s="60">
        <v>24</v>
      </c>
      <c r="G18" s="60">
        <v>12</v>
      </c>
      <c r="H18" s="60">
        <v>120</v>
      </c>
      <c r="I18" s="60">
        <v>655</v>
      </c>
      <c r="J18" s="60">
        <v>317</v>
      </c>
      <c r="K18" s="60">
        <v>3375</v>
      </c>
      <c r="L18" s="61">
        <v>3.6641221374045803E-2</v>
      </c>
      <c r="M18" s="60">
        <v>1.0746250218518736</v>
      </c>
      <c r="N18" s="58"/>
      <c r="P18" s="58">
        <v>1102002</v>
      </c>
      <c r="Q18" s="58" t="s">
        <v>257</v>
      </c>
      <c r="R18" s="58">
        <v>1</v>
      </c>
      <c r="S18" s="58">
        <v>1</v>
      </c>
      <c r="T18" s="58">
        <v>1</v>
      </c>
      <c r="U18" s="58">
        <v>0.5</v>
      </c>
      <c r="V18" s="58">
        <v>0.5</v>
      </c>
      <c r="W18" s="58">
        <v>0.5</v>
      </c>
      <c r="X18" s="58">
        <v>0.5</v>
      </c>
      <c r="Y18" s="58">
        <v>0.5</v>
      </c>
      <c r="Z18" s="58">
        <v>0.5</v>
      </c>
      <c r="AA18" s="58">
        <v>4</v>
      </c>
      <c r="AB18" s="58">
        <v>999</v>
      </c>
      <c r="AC18" s="58">
        <v>1</v>
      </c>
      <c r="AD18" s="58">
        <v>1303002</v>
      </c>
    </row>
    <row r="19" spans="1:30" ht="16.5" x14ac:dyDescent="0.2">
      <c r="A19" s="58">
        <v>4</v>
      </c>
      <c r="B19" s="58">
        <v>60</v>
      </c>
      <c r="C19" s="60">
        <v>30</v>
      </c>
      <c r="D19" s="60">
        <v>15</v>
      </c>
      <c r="E19" s="60">
        <v>150</v>
      </c>
      <c r="F19" s="60">
        <v>30</v>
      </c>
      <c r="G19" s="60">
        <v>15</v>
      </c>
      <c r="H19" s="60">
        <v>150</v>
      </c>
      <c r="I19" s="60">
        <v>925</v>
      </c>
      <c r="J19" s="60">
        <v>452</v>
      </c>
      <c r="K19" s="60">
        <v>4725</v>
      </c>
      <c r="L19" s="61">
        <v>3.2432432432432434E-2</v>
      </c>
      <c r="M19" s="60">
        <v>1.0659167275383494</v>
      </c>
      <c r="N19" s="58"/>
      <c r="P19" s="58">
        <v>1102003</v>
      </c>
      <c r="Q19" s="58" t="s">
        <v>258</v>
      </c>
      <c r="R19" s="58">
        <v>1</v>
      </c>
      <c r="S19" s="58">
        <v>1</v>
      </c>
      <c r="T19" s="58">
        <v>1</v>
      </c>
      <c r="U19" s="58">
        <v>0.5</v>
      </c>
      <c r="V19" s="58">
        <v>0.5</v>
      </c>
      <c r="W19" s="58">
        <v>0.5</v>
      </c>
      <c r="X19" s="58">
        <v>0.5</v>
      </c>
      <c r="Y19" s="58">
        <v>0.5</v>
      </c>
      <c r="Z19" s="58">
        <v>0.5</v>
      </c>
      <c r="AA19" s="58">
        <v>4</v>
      </c>
      <c r="AB19" s="58">
        <v>999</v>
      </c>
      <c r="AC19" s="58">
        <v>2</v>
      </c>
      <c r="AD19" s="58">
        <v>1303003</v>
      </c>
    </row>
    <row r="20" spans="1:30" ht="16.5" x14ac:dyDescent="0.2">
      <c r="A20" s="58">
        <v>5</v>
      </c>
      <c r="B20" s="58">
        <v>70</v>
      </c>
      <c r="C20" s="60">
        <v>34</v>
      </c>
      <c r="D20" s="60">
        <v>17</v>
      </c>
      <c r="E20" s="60">
        <v>170</v>
      </c>
      <c r="F20" s="60">
        <v>34</v>
      </c>
      <c r="G20" s="60">
        <v>17</v>
      </c>
      <c r="H20" s="60">
        <v>170</v>
      </c>
      <c r="I20" s="60">
        <v>1259</v>
      </c>
      <c r="J20" s="60">
        <v>619</v>
      </c>
      <c r="K20" s="60">
        <v>6395</v>
      </c>
      <c r="L20" s="61">
        <v>2.7005559968228753E-2</v>
      </c>
      <c r="M20" s="60">
        <v>1.0547404202056554</v>
      </c>
      <c r="N20" s="58"/>
      <c r="P20" s="58">
        <v>1102004</v>
      </c>
      <c r="Q20" s="58" t="s">
        <v>259</v>
      </c>
      <c r="R20" s="58">
        <v>1</v>
      </c>
      <c r="S20" s="58">
        <v>1</v>
      </c>
      <c r="T20" s="58">
        <v>1</v>
      </c>
      <c r="U20" s="58">
        <v>0.5</v>
      </c>
      <c r="V20" s="58">
        <v>0.5</v>
      </c>
      <c r="W20" s="58">
        <v>0.5</v>
      </c>
      <c r="X20" s="58">
        <v>0.5</v>
      </c>
      <c r="Y20" s="58">
        <v>0.5</v>
      </c>
      <c r="Z20" s="58">
        <v>0.5</v>
      </c>
      <c r="AA20" s="58">
        <v>4</v>
      </c>
      <c r="AB20" s="58">
        <v>999</v>
      </c>
      <c r="AC20" s="58">
        <v>1</v>
      </c>
      <c r="AD20" s="58">
        <v>1303004</v>
      </c>
    </row>
    <row r="21" spans="1:30" ht="16.5" x14ac:dyDescent="0.2">
      <c r="A21" s="58">
        <v>6</v>
      </c>
      <c r="B21" s="58">
        <v>80</v>
      </c>
      <c r="C21" s="60">
        <v>40</v>
      </c>
      <c r="D21" s="60">
        <v>20</v>
      </c>
      <c r="E21" s="60">
        <v>200</v>
      </c>
      <c r="F21" s="60">
        <v>40</v>
      </c>
      <c r="G21" s="60">
        <v>20</v>
      </c>
      <c r="H21" s="60">
        <v>200</v>
      </c>
      <c r="I21" s="60">
        <v>1639</v>
      </c>
      <c r="J21" s="60">
        <v>809</v>
      </c>
      <c r="K21" s="60">
        <v>8295</v>
      </c>
      <c r="L21" s="61">
        <v>2.4405125076266018E-2</v>
      </c>
      <c r="M21" s="60">
        <v>1.0494058602825203</v>
      </c>
      <c r="N21" s="58"/>
      <c r="P21" s="58">
        <v>1102005</v>
      </c>
      <c r="Q21" s="58" t="s">
        <v>260</v>
      </c>
      <c r="R21" s="58">
        <v>1</v>
      </c>
      <c r="S21" s="58">
        <v>1</v>
      </c>
      <c r="T21" s="58">
        <v>1</v>
      </c>
      <c r="U21" s="58">
        <v>0.5</v>
      </c>
      <c r="V21" s="58">
        <v>0.5</v>
      </c>
      <c r="W21" s="58">
        <v>0.5</v>
      </c>
      <c r="X21" s="58">
        <v>0.5</v>
      </c>
      <c r="Y21" s="58">
        <v>0.5</v>
      </c>
      <c r="Z21" s="58">
        <v>0.5</v>
      </c>
      <c r="AA21" s="58">
        <v>2</v>
      </c>
      <c r="AB21" s="58">
        <v>999</v>
      </c>
      <c r="AC21" s="58">
        <v>3</v>
      </c>
      <c r="AD21" s="58">
        <v>1303005</v>
      </c>
    </row>
    <row r="22" spans="1:30" ht="16.5" x14ac:dyDescent="0.2">
      <c r="A22" s="58">
        <v>7</v>
      </c>
      <c r="B22" s="58">
        <v>90</v>
      </c>
      <c r="C22" s="60">
        <v>50</v>
      </c>
      <c r="D22" s="60">
        <v>25</v>
      </c>
      <c r="E22" s="60">
        <v>250</v>
      </c>
      <c r="F22" s="60">
        <v>50</v>
      </c>
      <c r="G22" s="60">
        <v>25</v>
      </c>
      <c r="H22" s="60">
        <v>250</v>
      </c>
      <c r="I22" s="60">
        <v>2089</v>
      </c>
      <c r="J22" s="60">
        <v>1034</v>
      </c>
      <c r="K22" s="60">
        <v>10545</v>
      </c>
      <c r="L22" s="61">
        <v>2.3934897079942556E-2</v>
      </c>
      <c r="M22" s="60">
        <v>1.0484426734581123</v>
      </c>
      <c r="N22" s="58"/>
      <c r="P22" s="58">
        <v>1102006</v>
      </c>
      <c r="Q22" s="58" t="s">
        <v>261</v>
      </c>
      <c r="R22" s="58">
        <v>1</v>
      </c>
      <c r="S22" s="58">
        <v>1</v>
      </c>
      <c r="T22" s="58">
        <v>1</v>
      </c>
      <c r="U22" s="58">
        <v>0.5</v>
      </c>
      <c r="V22" s="58">
        <v>0.5</v>
      </c>
      <c r="W22" s="58">
        <v>0.5</v>
      </c>
      <c r="X22" s="58">
        <v>0.5</v>
      </c>
      <c r="Y22" s="58">
        <v>0.5</v>
      </c>
      <c r="Z22" s="58">
        <v>0.5</v>
      </c>
      <c r="AA22" s="58">
        <v>6</v>
      </c>
      <c r="AB22" s="58">
        <v>999</v>
      </c>
      <c r="AC22" s="58">
        <v>2</v>
      </c>
      <c r="AD22" s="58">
        <v>1303006</v>
      </c>
    </row>
    <row r="23" spans="1:30" ht="16.5" x14ac:dyDescent="0.2">
      <c r="A23" s="58">
        <v>8</v>
      </c>
      <c r="B23" s="58">
        <v>100</v>
      </c>
      <c r="C23" s="60">
        <v>60</v>
      </c>
      <c r="D23" s="60">
        <v>30</v>
      </c>
      <c r="E23" s="60">
        <v>300</v>
      </c>
      <c r="F23" s="60">
        <v>60</v>
      </c>
      <c r="G23" s="60">
        <v>30</v>
      </c>
      <c r="H23" s="60">
        <v>300</v>
      </c>
      <c r="I23" s="60">
        <v>2649</v>
      </c>
      <c r="J23" s="60">
        <v>1314</v>
      </c>
      <c r="K23" s="60">
        <v>13345</v>
      </c>
      <c r="L23" s="61">
        <v>2.2650056625141562E-2</v>
      </c>
      <c r="M23" s="60">
        <v>1.0458131383154052</v>
      </c>
      <c r="N23" s="58"/>
      <c r="P23" s="58">
        <v>1102007</v>
      </c>
      <c r="Q23" s="58" t="s">
        <v>355</v>
      </c>
      <c r="R23" s="58">
        <v>1</v>
      </c>
      <c r="S23" s="58">
        <v>1</v>
      </c>
      <c r="T23" s="58">
        <v>1</v>
      </c>
      <c r="U23" s="58">
        <v>0.5</v>
      </c>
      <c r="V23" s="58">
        <v>0.5</v>
      </c>
      <c r="W23" s="58">
        <v>0.5</v>
      </c>
      <c r="X23" s="58">
        <v>0.5</v>
      </c>
      <c r="Y23" s="58">
        <v>0.5</v>
      </c>
      <c r="Z23" s="58">
        <v>0.5</v>
      </c>
      <c r="AA23" s="58">
        <v>6</v>
      </c>
      <c r="AB23" s="58">
        <v>999</v>
      </c>
      <c r="AC23" s="58">
        <v>1</v>
      </c>
      <c r="AD23" s="58">
        <v>1303007</v>
      </c>
    </row>
    <row r="24" spans="1:30" ht="16.5" x14ac:dyDescent="0.2">
      <c r="A24" s="58"/>
      <c r="B24" s="58"/>
      <c r="C24" s="58"/>
      <c r="D24" s="58"/>
      <c r="E24" s="58"/>
      <c r="F24" s="58"/>
      <c r="G24" s="58"/>
      <c r="H24" s="58"/>
      <c r="I24" s="60">
        <v>3249</v>
      </c>
      <c r="J24" s="60">
        <v>1614</v>
      </c>
      <c r="K24" s="60">
        <v>16345</v>
      </c>
      <c r="L24" s="58"/>
      <c r="M24" s="58"/>
      <c r="N24" s="60"/>
      <c r="P24" s="58">
        <v>1102008</v>
      </c>
      <c r="Q24" s="58" t="s">
        <v>262</v>
      </c>
      <c r="R24" s="58">
        <v>1</v>
      </c>
      <c r="S24" s="58">
        <v>1</v>
      </c>
      <c r="T24" s="58">
        <v>1</v>
      </c>
      <c r="U24" s="58">
        <v>0.5</v>
      </c>
      <c r="V24" s="58">
        <v>0.5</v>
      </c>
      <c r="W24" s="58">
        <v>0.5</v>
      </c>
      <c r="X24" s="58">
        <v>0.5</v>
      </c>
      <c r="Y24" s="58">
        <v>0.5</v>
      </c>
      <c r="Z24" s="58">
        <v>0.5</v>
      </c>
      <c r="AA24" s="58">
        <v>6</v>
      </c>
      <c r="AB24" s="58">
        <v>999</v>
      </c>
      <c r="AC24" s="58">
        <v>1</v>
      </c>
      <c r="AD24" s="58">
        <v>1303008</v>
      </c>
    </row>
    <row r="25" spans="1:30" ht="16.5" x14ac:dyDescent="0.2">
      <c r="P25" s="58">
        <v>1102009</v>
      </c>
      <c r="Q25" s="58" t="s">
        <v>263</v>
      </c>
      <c r="R25" s="58">
        <v>1</v>
      </c>
      <c r="S25" s="58">
        <v>1</v>
      </c>
      <c r="T25" s="58">
        <v>1</v>
      </c>
      <c r="U25" s="58">
        <v>0.5</v>
      </c>
      <c r="V25" s="58">
        <v>0.5</v>
      </c>
      <c r="W25" s="58">
        <v>0.5</v>
      </c>
      <c r="X25" s="58">
        <v>0.5</v>
      </c>
      <c r="Y25" s="58">
        <v>0.5</v>
      </c>
      <c r="Z25" s="58">
        <v>0.5</v>
      </c>
      <c r="AA25" s="58">
        <v>4</v>
      </c>
      <c r="AB25" s="58">
        <v>999</v>
      </c>
      <c r="AC25" s="58">
        <v>2</v>
      </c>
      <c r="AD25" s="58">
        <v>1303009</v>
      </c>
    </row>
    <row r="26" spans="1:30" ht="16.5" x14ac:dyDescent="0.2">
      <c r="P26" s="58">
        <v>1102010</v>
      </c>
      <c r="Q26" s="58" t="s">
        <v>264</v>
      </c>
      <c r="R26" s="58">
        <v>1</v>
      </c>
      <c r="S26" s="58">
        <v>1</v>
      </c>
      <c r="T26" s="58">
        <v>1</v>
      </c>
      <c r="U26" s="58">
        <v>0.5</v>
      </c>
      <c r="V26" s="58">
        <v>0.5</v>
      </c>
      <c r="W26" s="58">
        <v>0.5</v>
      </c>
      <c r="X26" s="58">
        <v>0.5</v>
      </c>
      <c r="Y26" s="58">
        <v>0.5</v>
      </c>
      <c r="Z26" s="58">
        <v>0.5</v>
      </c>
      <c r="AA26" s="58">
        <v>6</v>
      </c>
      <c r="AB26" s="58">
        <v>999</v>
      </c>
      <c r="AC26" s="58">
        <v>3</v>
      </c>
      <c r="AD26" s="58">
        <v>1303010</v>
      </c>
    </row>
    <row r="27" spans="1:30" ht="16.5" x14ac:dyDescent="0.2">
      <c r="P27" s="58">
        <v>1102011</v>
      </c>
      <c r="Q27" s="58" t="s">
        <v>265</v>
      </c>
      <c r="R27" s="58">
        <v>1</v>
      </c>
      <c r="S27" s="58">
        <v>1</v>
      </c>
      <c r="T27" s="58">
        <v>1</v>
      </c>
      <c r="U27" s="58">
        <v>0.5</v>
      </c>
      <c r="V27" s="58">
        <v>0.5</v>
      </c>
      <c r="W27" s="58">
        <v>0.5</v>
      </c>
      <c r="X27" s="58">
        <v>0.5</v>
      </c>
      <c r="Y27" s="58">
        <v>0.5</v>
      </c>
      <c r="Z27" s="58">
        <v>0.5</v>
      </c>
      <c r="AA27" s="58">
        <v>4</v>
      </c>
      <c r="AB27" s="58">
        <v>999</v>
      </c>
      <c r="AC27" s="58">
        <v>2</v>
      </c>
      <c r="AD27" s="58">
        <v>1303011</v>
      </c>
    </row>
    <row r="28" spans="1:30" ht="16.5" x14ac:dyDescent="0.2">
      <c r="P28" s="58">
        <v>1102012</v>
      </c>
      <c r="Q28" s="58" t="s">
        <v>266</v>
      </c>
      <c r="R28" s="58">
        <v>1</v>
      </c>
      <c r="S28" s="58">
        <v>1</v>
      </c>
      <c r="T28" s="58">
        <v>1</v>
      </c>
      <c r="U28" s="58">
        <v>0.5</v>
      </c>
      <c r="V28" s="58">
        <v>0.5</v>
      </c>
      <c r="W28" s="58">
        <v>0.5</v>
      </c>
      <c r="X28" s="58">
        <v>0.5</v>
      </c>
      <c r="Y28" s="58">
        <v>0.5</v>
      </c>
      <c r="Z28" s="58">
        <v>0.5</v>
      </c>
      <c r="AA28" s="58">
        <v>6</v>
      </c>
      <c r="AB28" s="58">
        <v>999</v>
      </c>
      <c r="AC28" s="58">
        <v>1</v>
      </c>
      <c r="AD28" s="58">
        <v>1303012</v>
      </c>
    </row>
    <row r="29" spans="1:30" ht="16.5" x14ac:dyDescent="0.2">
      <c r="P29" s="58">
        <v>1102013</v>
      </c>
      <c r="Q29" s="58" t="s">
        <v>214</v>
      </c>
      <c r="R29" s="58">
        <v>1</v>
      </c>
      <c r="S29" s="58">
        <v>1</v>
      </c>
      <c r="T29" s="58">
        <v>1</v>
      </c>
      <c r="U29" s="58">
        <v>0.5</v>
      </c>
      <c r="V29" s="58">
        <v>0.5</v>
      </c>
      <c r="W29" s="58">
        <v>0.5</v>
      </c>
      <c r="X29" s="58">
        <v>0.5</v>
      </c>
      <c r="Y29" s="58">
        <v>0.5</v>
      </c>
      <c r="Z29" s="58">
        <v>0.5</v>
      </c>
      <c r="AA29" s="58">
        <v>6</v>
      </c>
      <c r="AB29" s="58">
        <v>999</v>
      </c>
      <c r="AC29" s="58">
        <v>2</v>
      </c>
      <c r="AD29" s="58">
        <v>1303013</v>
      </c>
    </row>
    <row r="30" spans="1:30" ht="16.5" x14ac:dyDescent="0.2">
      <c r="P30" s="58">
        <v>1102014</v>
      </c>
      <c r="Q30" s="58" t="s">
        <v>267</v>
      </c>
      <c r="R30" s="58">
        <v>1</v>
      </c>
      <c r="S30" s="58">
        <v>1</v>
      </c>
      <c r="T30" s="58">
        <v>1</v>
      </c>
      <c r="U30" s="58">
        <v>0.5</v>
      </c>
      <c r="V30" s="58">
        <v>0.5</v>
      </c>
      <c r="W30" s="58">
        <v>0.5</v>
      </c>
      <c r="X30" s="58">
        <v>0.5</v>
      </c>
      <c r="Y30" s="58">
        <v>0.5</v>
      </c>
      <c r="Z30" s="58">
        <v>0.5</v>
      </c>
      <c r="AA30" s="58">
        <v>4</v>
      </c>
      <c r="AB30" s="58">
        <v>999</v>
      </c>
      <c r="AC30" s="58">
        <v>1</v>
      </c>
      <c r="AD30" s="58">
        <v>1303014</v>
      </c>
    </row>
    <row r="31" spans="1:30" ht="16.5" x14ac:dyDescent="0.2">
      <c r="P31" s="58">
        <v>1102015</v>
      </c>
      <c r="Q31" s="58" t="s">
        <v>268</v>
      </c>
      <c r="R31" s="58">
        <v>1</v>
      </c>
      <c r="S31" s="58">
        <v>1</v>
      </c>
      <c r="T31" s="58">
        <v>1</v>
      </c>
      <c r="U31" s="58">
        <v>0.5</v>
      </c>
      <c r="V31" s="58">
        <v>0.5</v>
      </c>
      <c r="W31" s="58">
        <v>0.5</v>
      </c>
      <c r="X31" s="58">
        <v>0.5</v>
      </c>
      <c r="Y31" s="58">
        <v>0.5</v>
      </c>
      <c r="Z31" s="58">
        <v>0.5</v>
      </c>
      <c r="AA31" s="58">
        <v>4</v>
      </c>
      <c r="AB31" s="58">
        <v>999</v>
      </c>
      <c r="AC31" s="58">
        <v>2</v>
      </c>
      <c r="AD31" s="58">
        <v>1303015</v>
      </c>
    </row>
    <row r="32" spans="1:30" ht="16.5" x14ac:dyDescent="0.2">
      <c r="P32" s="58">
        <v>1102016</v>
      </c>
      <c r="Q32" s="58" t="s">
        <v>269</v>
      </c>
      <c r="R32" s="58">
        <v>1</v>
      </c>
      <c r="S32" s="58">
        <v>1</v>
      </c>
      <c r="T32" s="58">
        <v>1</v>
      </c>
      <c r="U32" s="58">
        <v>0.5</v>
      </c>
      <c r="V32" s="58">
        <v>0.5</v>
      </c>
      <c r="W32" s="58">
        <v>0.5</v>
      </c>
      <c r="X32" s="58">
        <v>0.5</v>
      </c>
      <c r="Y32" s="58">
        <v>0.5</v>
      </c>
      <c r="Z32" s="58">
        <v>0.5</v>
      </c>
      <c r="AA32" s="58">
        <v>4</v>
      </c>
      <c r="AB32" s="58">
        <v>999</v>
      </c>
      <c r="AC32" s="58">
        <v>2</v>
      </c>
      <c r="AD32" s="58">
        <v>1303016</v>
      </c>
    </row>
    <row r="33" spans="16:30" ht="16.5" x14ac:dyDescent="0.2">
      <c r="P33" s="58">
        <v>1102017</v>
      </c>
      <c r="Q33" s="58" t="s">
        <v>270</v>
      </c>
      <c r="R33" s="58">
        <v>1</v>
      </c>
      <c r="S33" s="58">
        <v>1</v>
      </c>
      <c r="T33" s="58">
        <v>1</v>
      </c>
      <c r="U33" s="58">
        <v>0.5</v>
      </c>
      <c r="V33" s="58">
        <v>0.5</v>
      </c>
      <c r="W33" s="58">
        <v>0.5</v>
      </c>
      <c r="X33" s="58">
        <v>0.5</v>
      </c>
      <c r="Y33" s="58">
        <v>0.5</v>
      </c>
      <c r="Z33" s="58">
        <v>0.5</v>
      </c>
      <c r="AA33" s="58">
        <v>4</v>
      </c>
      <c r="AB33" s="58">
        <v>999</v>
      </c>
      <c r="AC33" s="58">
        <v>2</v>
      </c>
      <c r="AD33" s="58">
        <v>1303017</v>
      </c>
    </row>
    <row r="34" spans="16:30" ht="16.5" x14ac:dyDescent="0.2">
      <c r="P34" s="58">
        <v>1102018</v>
      </c>
      <c r="Q34" s="58" t="s">
        <v>271</v>
      </c>
      <c r="R34" s="58">
        <v>1</v>
      </c>
      <c r="S34" s="58">
        <v>1</v>
      </c>
      <c r="T34" s="58">
        <v>1</v>
      </c>
      <c r="U34" s="58">
        <v>0.5</v>
      </c>
      <c r="V34" s="58">
        <v>0.5</v>
      </c>
      <c r="W34" s="58">
        <v>0.5</v>
      </c>
      <c r="X34" s="58">
        <v>0.5</v>
      </c>
      <c r="Y34" s="58">
        <v>0.5</v>
      </c>
      <c r="Z34" s="58">
        <v>0.5</v>
      </c>
      <c r="AA34" s="58">
        <v>2</v>
      </c>
      <c r="AB34" s="58">
        <v>999</v>
      </c>
      <c r="AC34" s="58">
        <v>2</v>
      </c>
      <c r="AD34" s="58">
        <v>1303018</v>
      </c>
    </row>
    <row r="35" spans="16:30" ht="16.5" x14ac:dyDescent="0.2">
      <c r="P35" s="58">
        <v>1102019</v>
      </c>
      <c r="Q35" s="58" t="s">
        <v>272</v>
      </c>
      <c r="R35" s="58">
        <v>1</v>
      </c>
      <c r="S35" s="58">
        <v>1</v>
      </c>
      <c r="T35" s="58">
        <v>1</v>
      </c>
      <c r="U35" s="58">
        <v>0.5</v>
      </c>
      <c r="V35" s="58">
        <v>0.5</v>
      </c>
      <c r="W35" s="58">
        <v>0.5</v>
      </c>
      <c r="X35" s="58">
        <v>0.5</v>
      </c>
      <c r="Y35" s="58">
        <v>0.5</v>
      </c>
      <c r="Z35" s="58">
        <v>0.5</v>
      </c>
      <c r="AA35" s="58">
        <v>4</v>
      </c>
      <c r="AB35" s="58">
        <v>999</v>
      </c>
      <c r="AC35" s="58">
        <v>2</v>
      </c>
      <c r="AD35" s="58">
        <v>1303019</v>
      </c>
    </row>
    <row r="36" spans="16:30" ht="16.5" x14ac:dyDescent="0.2">
      <c r="P36" s="58">
        <v>1102020</v>
      </c>
      <c r="Q36" s="58" t="s">
        <v>273</v>
      </c>
      <c r="R36" s="58">
        <v>1</v>
      </c>
      <c r="S36" s="58">
        <v>1</v>
      </c>
      <c r="T36" s="58">
        <v>1</v>
      </c>
      <c r="U36" s="58">
        <v>0.5</v>
      </c>
      <c r="V36" s="58">
        <v>0.5</v>
      </c>
      <c r="W36" s="58">
        <v>0.5</v>
      </c>
      <c r="X36" s="58">
        <v>0.5</v>
      </c>
      <c r="Y36" s="58">
        <v>0.5</v>
      </c>
      <c r="Z36" s="58">
        <v>0.5</v>
      </c>
      <c r="AA36" s="58">
        <v>2</v>
      </c>
      <c r="AB36" s="58">
        <v>999</v>
      </c>
      <c r="AC36" s="58">
        <v>2</v>
      </c>
      <c r="AD36" s="58">
        <v>1303020</v>
      </c>
    </row>
    <row r="37" spans="16:30" ht="16.5" x14ac:dyDescent="0.2">
      <c r="P37" s="58">
        <v>1102021</v>
      </c>
      <c r="Q37" s="58" t="s">
        <v>274</v>
      </c>
      <c r="R37" s="58">
        <v>1</v>
      </c>
      <c r="S37" s="58">
        <v>1</v>
      </c>
      <c r="T37" s="58">
        <v>1</v>
      </c>
      <c r="U37" s="58">
        <v>0.5</v>
      </c>
      <c r="V37" s="58">
        <v>0.5</v>
      </c>
      <c r="W37" s="58">
        <v>0.5</v>
      </c>
      <c r="X37" s="58">
        <v>0.5</v>
      </c>
      <c r="Y37" s="58">
        <v>0.5</v>
      </c>
      <c r="Z37" s="58">
        <v>0.5</v>
      </c>
      <c r="AA37" s="58">
        <v>6</v>
      </c>
      <c r="AB37" s="58">
        <v>999</v>
      </c>
      <c r="AC37" s="58">
        <v>2</v>
      </c>
      <c r="AD37" s="58">
        <v>1303021</v>
      </c>
    </row>
    <row r="38" spans="16:30" ht="16.5" x14ac:dyDescent="0.2">
      <c r="P38" s="58">
        <v>1201001</v>
      </c>
      <c r="Q38" s="58" t="s">
        <v>311</v>
      </c>
      <c r="R38" s="58">
        <v>1</v>
      </c>
      <c r="S38" s="58">
        <v>1</v>
      </c>
      <c r="T38" s="58">
        <v>1</v>
      </c>
      <c r="U38" s="58">
        <v>0.5</v>
      </c>
      <c r="V38" s="58">
        <v>0.5</v>
      </c>
      <c r="W38" s="58">
        <v>0.5</v>
      </c>
      <c r="X38" s="58">
        <v>0.5</v>
      </c>
      <c r="Y38" s="58">
        <v>0.5</v>
      </c>
      <c r="Z38" s="58">
        <v>0.5</v>
      </c>
      <c r="AA38" s="58">
        <v>1</v>
      </c>
      <c r="AB38" s="58">
        <v>999</v>
      </c>
      <c r="AC38" s="58">
        <v>1</v>
      </c>
      <c r="AD38" s="58">
        <v>1801001</v>
      </c>
    </row>
    <row r="39" spans="16:30" ht="16.5" x14ac:dyDescent="0.2">
      <c r="P39" s="58">
        <v>1201002</v>
      </c>
      <c r="Q39" s="58" t="s">
        <v>312</v>
      </c>
      <c r="R39" s="58">
        <v>1</v>
      </c>
      <c r="S39" s="58">
        <v>1</v>
      </c>
      <c r="T39" s="58">
        <v>1</v>
      </c>
      <c r="U39" s="58">
        <v>0.5</v>
      </c>
      <c r="V39" s="58">
        <v>0.5</v>
      </c>
      <c r="W39" s="58">
        <v>0.5</v>
      </c>
      <c r="X39" s="58">
        <v>0.5</v>
      </c>
      <c r="Y39" s="58">
        <v>0.5</v>
      </c>
      <c r="Z39" s="58">
        <v>0.5</v>
      </c>
      <c r="AA39" s="58">
        <v>1</v>
      </c>
      <c r="AB39" s="58">
        <v>999</v>
      </c>
      <c r="AC39" s="58">
        <v>2</v>
      </c>
      <c r="AD39" s="58">
        <v>1801002</v>
      </c>
    </row>
    <row r="40" spans="16:30" ht="16.5" x14ac:dyDescent="0.2">
      <c r="P40" s="58">
        <v>1201003</v>
      </c>
      <c r="Q40" s="58" t="s">
        <v>313</v>
      </c>
      <c r="R40" s="58">
        <v>1</v>
      </c>
      <c r="S40" s="58">
        <v>1</v>
      </c>
      <c r="T40" s="58">
        <v>1</v>
      </c>
      <c r="U40" s="58">
        <v>0.5</v>
      </c>
      <c r="V40" s="58">
        <v>0.5</v>
      </c>
      <c r="W40" s="58">
        <v>0.5</v>
      </c>
      <c r="X40" s="58">
        <v>0.5</v>
      </c>
      <c r="Y40" s="58">
        <v>0.5</v>
      </c>
      <c r="Z40" s="58">
        <v>0.5</v>
      </c>
      <c r="AA40" s="58">
        <v>1</v>
      </c>
      <c r="AB40" s="58">
        <v>999</v>
      </c>
      <c r="AC40" s="58">
        <v>3</v>
      </c>
      <c r="AD40" s="58">
        <v>1801003</v>
      </c>
    </row>
    <row r="41" spans="16:30" ht="16.5" x14ac:dyDescent="0.2">
      <c r="P41" s="58">
        <v>1201004</v>
      </c>
      <c r="Q41" s="58" t="s">
        <v>302</v>
      </c>
      <c r="R41" s="58">
        <v>1</v>
      </c>
      <c r="S41" s="58">
        <v>1</v>
      </c>
      <c r="T41" s="58">
        <v>1</v>
      </c>
      <c r="U41" s="58">
        <v>0.5</v>
      </c>
      <c r="V41" s="58">
        <v>0.5</v>
      </c>
      <c r="W41" s="58">
        <v>0.5</v>
      </c>
      <c r="X41" s="58">
        <v>0.5</v>
      </c>
      <c r="Y41" s="58">
        <v>0.5</v>
      </c>
      <c r="Z41" s="58">
        <v>0.5</v>
      </c>
      <c r="AA41" s="58">
        <v>1</v>
      </c>
      <c r="AB41" s="58">
        <v>999</v>
      </c>
      <c r="AC41" s="58">
        <v>1</v>
      </c>
      <c r="AD41" s="58" t="s">
        <v>344</v>
      </c>
    </row>
    <row r="42" spans="16:30" ht="33" x14ac:dyDescent="0.2">
      <c r="P42" s="58">
        <v>1201005</v>
      </c>
      <c r="Q42" s="58" t="s">
        <v>303</v>
      </c>
      <c r="R42" s="58">
        <v>1</v>
      </c>
      <c r="S42" s="58">
        <v>1</v>
      </c>
      <c r="T42" s="58">
        <v>1</v>
      </c>
      <c r="U42" s="58">
        <v>0.5</v>
      </c>
      <c r="V42" s="58">
        <v>0.5</v>
      </c>
      <c r="W42" s="58">
        <v>0.5</v>
      </c>
      <c r="X42" s="58">
        <v>0.5</v>
      </c>
      <c r="Y42" s="58">
        <v>0.5</v>
      </c>
      <c r="Z42" s="58">
        <v>0.5</v>
      </c>
      <c r="AA42" s="58">
        <v>1</v>
      </c>
      <c r="AB42" s="58">
        <v>999</v>
      </c>
      <c r="AC42" s="58">
        <v>1</v>
      </c>
      <c r="AD42" s="58" t="s">
        <v>345</v>
      </c>
    </row>
    <row r="43" spans="16:30" ht="16.5" x14ac:dyDescent="0.2">
      <c r="P43" s="58">
        <v>1201006</v>
      </c>
      <c r="Q43" s="58" t="s">
        <v>304</v>
      </c>
      <c r="R43" s="58">
        <v>1</v>
      </c>
      <c r="S43" s="58">
        <v>1</v>
      </c>
      <c r="T43" s="58">
        <v>1</v>
      </c>
      <c r="U43" s="58">
        <v>0.5</v>
      </c>
      <c r="V43" s="58">
        <v>0.5</v>
      </c>
      <c r="W43" s="58">
        <v>0.5</v>
      </c>
      <c r="X43" s="58">
        <v>0.5</v>
      </c>
      <c r="Y43" s="58">
        <v>0.5</v>
      </c>
      <c r="Z43" s="58">
        <v>0.5</v>
      </c>
      <c r="AA43" s="58">
        <v>1</v>
      </c>
      <c r="AB43" s="58">
        <v>999</v>
      </c>
      <c r="AC43" s="58">
        <v>2</v>
      </c>
      <c r="AD43" s="58">
        <v>1801006</v>
      </c>
    </row>
    <row r="44" spans="16:30" ht="16.5" x14ac:dyDescent="0.2">
      <c r="P44" s="58">
        <v>1201007</v>
      </c>
      <c r="Q44" s="58" t="s">
        <v>305</v>
      </c>
      <c r="R44" s="58">
        <v>1</v>
      </c>
      <c r="S44" s="58">
        <v>1</v>
      </c>
      <c r="T44" s="58">
        <v>1</v>
      </c>
      <c r="U44" s="58">
        <v>0.5</v>
      </c>
      <c r="V44" s="58">
        <v>0.5</v>
      </c>
      <c r="W44" s="58">
        <v>0.5</v>
      </c>
      <c r="X44" s="58">
        <v>0.5</v>
      </c>
      <c r="Y44" s="58">
        <v>0.5</v>
      </c>
      <c r="Z44" s="58">
        <v>0.5</v>
      </c>
      <c r="AA44" s="58">
        <v>1</v>
      </c>
      <c r="AB44" s="58">
        <v>999</v>
      </c>
      <c r="AC44" s="58">
        <v>3</v>
      </c>
      <c r="AD44" s="58"/>
    </row>
    <row r="45" spans="16:30" ht="16.5" x14ac:dyDescent="0.2">
      <c r="P45" s="58">
        <v>1201008</v>
      </c>
      <c r="Q45" s="58" t="s">
        <v>306</v>
      </c>
      <c r="R45" s="58">
        <v>1</v>
      </c>
      <c r="S45" s="58">
        <v>1</v>
      </c>
      <c r="T45" s="58">
        <v>1</v>
      </c>
      <c r="U45" s="58">
        <v>0.5</v>
      </c>
      <c r="V45" s="58">
        <v>0.5</v>
      </c>
      <c r="W45" s="58">
        <v>0.5</v>
      </c>
      <c r="X45" s="58">
        <v>0.5</v>
      </c>
      <c r="Y45" s="58">
        <v>0.5</v>
      </c>
      <c r="Z45" s="58">
        <v>0.5</v>
      </c>
      <c r="AA45" s="58">
        <v>1</v>
      </c>
      <c r="AB45" s="58">
        <v>999</v>
      </c>
      <c r="AC45" s="58">
        <v>1</v>
      </c>
      <c r="AD45" s="58" t="s">
        <v>346</v>
      </c>
    </row>
    <row r="46" spans="16:30" ht="16.5" x14ac:dyDescent="0.2">
      <c r="P46" s="58">
        <v>1201009</v>
      </c>
      <c r="Q46" s="58" t="s">
        <v>307</v>
      </c>
      <c r="R46" s="58">
        <v>1</v>
      </c>
      <c r="S46" s="58">
        <v>1</v>
      </c>
      <c r="T46" s="58">
        <v>1</v>
      </c>
      <c r="U46" s="58">
        <v>0.5</v>
      </c>
      <c r="V46" s="58">
        <v>0.5</v>
      </c>
      <c r="W46" s="58">
        <v>0.5</v>
      </c>
      <c r="X46" s="58">
        <v>0.5</v>
      </c>
      <c r="Y46" s="58">
        <v>0.5</v>
      </c>
      <c r="Z46" s="58">
        <v>0.5</v>
      </c>
      <c r="AA46" s="58">
        <v>1</v>
      </c>
      <c r="AB46" s="58">
        <v>999</v>
      </c>
      <c r="AC46" s="58">
        <v>1</v>
      </c>
      <c r="AD46" s="58" t="s">
        <v>347</v>
      </c>
    </row>
    <row r="47" spans="16:30" ht="16.5" x14ac:dyDescent="0.2">
      <c r="P47" s="58">
        <v>1201010</v>
      </c>
      <c r="Q47" s="58" t="s">
        <v>308</v>
      </c>
      <c r="R47" s="58">
        <v>1</v>
      </c>
      <c r="S47" s="58">
        <v>1</v>
      </c>
      <c r="T47" s="58">
        <v>1</v>
      </c>
      <c r="U47" s="58">
        <v>0.5</v>
      </c>
      <c r="V47" s="58">
        <v>0.5</v>
      </c>
      <c r="W47" s="58">
        <v>0.5</v>
      </c>
      <c r="X47" s="58">
        <v>0.5</v>
      </c>
      <c r="Y47" s="58">
        <v>0.5</v>
      </c>
      <c r="Z47" s="58">
        <v>0.5</v>
      </c>
      <c r="AA47" s="58">
        <v>1</v>
      </c>
      <c r="AB47" s="58">
        <v>999</v>
      </c>
      <c r="AC47" s="58">
        <v>2</v>
      </c>
      <c r="AD47" s="58">
        <v>1801010</v>
      </c>
    </row>
    <row r="48" spans="16:30" ht="16.5" x14ac:dyDescent="0.2">
      <c r="P48" s="58">
        <v>1201011</v>
      </c>
      <c r="Q48" s="58" t="s">
        <v>309</v>
      </c>
      <c r="R48" s="58">
        <v>1</v>
      </c>
      <c r="S48" s="58">
        <v>1</v>
      </c>
      <c r="T48" s="58">
        <v>1</v>
      </c>
      <c r="U48" s="58">
        <v>0.5</v>
      </c>
      <c r="V48" s="58">
        <v>0.5</v>
      </c>
      <c r="W48" s="58">
        <v>0.5</v>
      </c>
      <c r="X48" s="58">
        <v>0.5</v>
      </c>
      <c r="Y48" s="58">
        <v>0.5</v>
      </c>
      <c r="Z48" s="58">
        <v>0.5</v>
      </c>
      <c r="AA48" s="58">
        <v>1</v>
      </c>
      <c r="AB48" s="58">
        <v>999</v>
      </c>
      <c r="AC48" s="58">
        <v>3</v>
      </c>
      <c r="AD48" s="58">
        <v>1801011</v>
      </c>
    </row>
    <row r="49" spans="16:30" ht="16.5" x14ac:dyDescent="0.2">
      <c r="P49" s="58">
        <v>1201012</v>
      </c>
      <c r="Q49" s="58" t="s">
        <v>310</v>
      </c>
      <c r="R49" s="58">
        <v>1</v>
      </c>
      <c r="S49" s="58">
        <v>1</v>
      </c>
      <c r="T49" s="58">
        <v>1</v>
      </c>
      <c r="U49" s="58">
        <v>0.5</v>
      </c>
      <c r="V49" s="58">
        <v>0.5</v>
      </c>
      <c r="W49" s="58">
        <v>0.5</v>
      </c>
      <c r="X49" s="58">
        <v>0.5</v>
      </c>
      <c r="Y49" s="58">
        <v>0.5</v>
      </c>
      <c r="Z49" s="58">
        <v>0.5</v>
      </c>
      <c r="AA49" s="58">
        <v>1</v>
      </c>
      <c r="AB49" s="58">
        <v>999</v>
      </c>
      <c r="AC49" s="58">
        <v>2</v>
      </c>
      <c r="AD49" s="58" t="s">
        <v>314</v>
      </c>
    </row>
  </sheetData>
  <mergeCells count="2">
    <mergeCell ref="A1:N1"/>
    <mergeCell ref="A13:N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1"/>
  <sheetViews>
    <sheetView workbookViewId="0">
      <selection activeCell="H14" sqref="H14"/>
    </sheetView>
  </sheetViews>
  <sheetFormatPr defaultRowHeight="14.25" x14ac:dyDescent="0.2"/>
  <cols>
    <col min="2" max="4" width="11" bestFit="1" customWidth="1"/>
    <col min="5" max="9" width="11" customWidth="1"/>
    <col min="10" max="10" width="11" bestFit="1" customWidth="1"/>
  </cols>
  <sheetData>
    <row r="1" spans="1:23" x14ac:dyDescent="0.2">
      <c r="A1" t="s">
        <v>275</v>
      </c>
      <c r="B1" t="s">
        <v>276</v>
      </c>
      <c r="C1" t="s">
        <v>277</v>
      </c>
      <c r="D1" t="s">
        <v>278</v>
      </c>
      <c r="J1" t="s">
        <v>215</v>
      </c>
    </row>
    <row r="2" spans="1:23" x14ac:dyDescent="0.2">
      <c r="A2">
        <v>1</v>
      </c>
      <c r="B2">
        <v>30</v>
      </c>
      <c r="C2">
        <v>5</v>
      </c>
      <c r="D2">
        <v>250</v>
      </c>
      <c r="J2" t="s">
        <v>216</v>
      </c>
      <c r="K2" t="s">
        <v>217</v>
      </c>
      <c r="L2" t="s">
        <v>218</v>
      </c>
      <c r="M2" t="s">
        <v>219</v>
      </c>
      <c r="N2" t="s">
        <v>220</v>
      </c>
      <c r="O2" t="s">
        <v>221</v>
      </c>
      <c r="P2" t="s">
        <v>222</v>
      </c>
      <c r="Q2" t="s">
        <v>223</v>
      </c>
      <c r="R2" t="s">
        <v>221</v>
      </c>
      <c r="S2" t="s">
        <v>222</v>
      </c>
      <c r="T2" t="s">
        <v>223</v>
      </c>
      <c r="U2" t="s">
        <v>224</v>
      </c>
      <c r="V2" t="s">
        <v>225</v>
      </c>
      <c r="W2" t="s">
        <v>175</v>
      </c>
    </row>
    <row r="3" spans="1:23" x14ac:dyDescent="0.2">
      <c r="A3">
        <v>2</v>
      </c>
      <c r="B3">
        <v>40</v>
      </c>
      <c r="C3">
        <v>10</v>
      </c>
      <c r="D3">
        <v>300</v>
      </c>
      <c r="J3">
        <v>0</v>
      </c>
      <c r="K3">
        <v>15</v>
      </c>
      <c r="L3">
        <v>10</v>
      </c>
      <c r="M3">
        <v>5</v>
      </c>
      <c r="N3">
        <v>50</v>
      </c>
      <c r="O3">
        <v>20</v>
      </c>
      <c r="P3">
        <v>0</v>
      </c>
      <c r="Q3">
        <v>200</v>
      </c>
      <c r="R3">
        <v>20</v>
      </c>
      <c r="S3">
        <v>0</v>
      </c>
      <c r="T3">
        <v>200</v>
      </c>
      <c r="U3">
        <v>0.5</v>
      </c>
      <c r="V3">
        <v>2.25</v>
      </c>
      <c r="W3">
        <v>100</v>
      </c>
    </row>
    <row r="4" spans="1:23" x14ac:dyDescent="0.2">
      <c r="A4">
        <v>3</v>
      </c>
      <c r="B4">
        <v>50</v>
      </c>
      <c r="C4">
        <v>15</v>
      </c>
      <c r="D4">
        <v>350</v>
      </c>
      <c r="J4">
        <v>1</v>
      </c>
      <c r="K4">
        <v>30</v>
      </c>
      <c r="L4">
        <v>14</v>
      </c>
      <c r="M4">
        <v>7</v>
      </c>
      <c r="N4">
        <v>70</v>
      </c>
      <c r="O4">
        <v>41</v>
      </c>
      <c r="P4">
        <v>10</v>
      </c>
      <c r="Q4">
        <v>305</v>
      </c>
      <c r="R4">
        <v>181</v>
      </c>
      <c r="S4">
        <v>80</v>
      </c>
      <c r="T4">
        <v>1005</v>
      </c>
      <c r="U4">
        <v>7.7348066298342538E-2</v>
      </c>
      <c r="V4">
        <v>1.160678855956778</v>
      </c>
      <c r="W4">
        <v>250</v>
      </c>
    </row>
    <row r="5" spans="1:23" x14ac:dyDescent="0.2">
      <c r="A5">
        <v>4</v>
      </c>
      <c r="B5">
        <v>60</v>
      </c>
      <c r="C5">
        <v>20</v>
      </c>
      <c r="D5">
        <v>400</v>
      </c>
      <c r="J5">
        <v>2</v>
      </c>
      <c r="K5">
        <v>40</v>
      </c>
      <c r="L5">
        <v>20</v>
      </c>
      <c r="M5">
        <v>10</v>
      </c>
      <c r="N5">
        <v>100</v>
      </c>
      <c r="O5">
        <v>61</v>
      </c>
      <c r="P5">
        <v>20</v>
      </c>
      <c r="Q5">
        <v>405</v>
      </c>
      <c r="R5">
        <v>411</v>
      </c>
      <c r="S5">
        <v>195</v>
      </c>
      <c r="T5">
        <v>2155</v>
      </c>
      <c r="U5">
        <v>4.8661800486618008E-2</v>
      </c>
      <c r="V5">
        <v>1.0996915717998352</v>
      </c>
      <c r="W5">
        <v>450</v>
      </c>
    </row>
    <row r="6" spans="1:23" x14ac:dyDescent="0.2">
      <c r="A6">
        <v>5</v>
      </c>
      <c r="B6">
        <v>70</v>
      </c>
      <c r="C6">
        <v>25</v>
      </c>
      <c r="D6">
        <v>450</v>
      </c>
      <c r="J6">
        <v>3</v>
      </c>
      <c r="K6">
        <v>50</v>
      </c>
      <c r="L6">
        <v>24</v>
      </c>
      <c r="M6">
        <v>12</v>
      </c>
      <c r="N6">
        <v>120</v>
      </c>
      <c r="O6">
        <v>85</v>
      </c>
      <c r="P6">
        <v>32</v>
      </c>
      <c r="Q6">
        <v>525</v>
      </c>
      <c r="R6">
        <v>635</v>
      </c>
      <c r="S6">
        <v>307</v>
      </c>
      <c r="T6">
        <v>3275</v>
      </c>
      <c r="U6">
        <v>3.7795275590551181E-2</v>
      </c>
      <c r="V6">
        <v>1.0770190340380683</v>
      </c>
      <c r="W6">
        <v>600</v>
      </c>
    </row>
    <row r="7" spans="1:23" x14ac:dyDescent="0.2">
      <c r="A7">
        <v>6</v>
      </c>
      <c r="B7">
        <v>80</v>
      </c>
      <c r="C7">
        <v>30</v>
      </c>
      <c r="D7">
        <v>500</v>
      </c>
      <c r="J7">
        <v>4</v>
      </c>
      <c r="K7">
        <v>60</v>
      </c>
      <c r="L7">
        <v>30</v>
      </c>
      <c r="M7">
        <v>15</v>
      </c>
      <c r="N7">
        <v>150</v>
      </c>
      <c r="O7">
        <v>115</v>
      </c>
      <c r="P7">
        <v>47</v>
      </c>
      <c r="Q7">
        <v>675</v>
      </c>
      <c r="R7">
        <v>905</v>
      </c>
      <c r="S7">
        <v>442</v>
      </c>
      <c r="T7">
        <v>4625</v>
      </c>
      <c r="U7">
        <v>3.3149171270718231E-2</v>
      </c>
      <c r="V7">
        <v>1.0673972100973717</v>
      </c>
      <c r="W7">
        <v>800</v>
      </c>
    </row>
    <row r="8" spans="1:23" x14ac:dyDescent="0.2">
      <c r="A8">
        <v>7</v>
      </c>
      <c r="B8">
        <v>90</v>
      </c>
      <c r="C8">
        <v>35</v>
      </c>
      <c r="D8">
        <v>550</v>
      </c>
      <c r="J8">
        <v>5</v>
      </c>
      <c r="K8">
        <v>70</v>
      </c>
      <c r="L8">
        <v>34</v>
      </c>
      <c r="M8">
        <v>17</v>
      </c>
      <c r="N8">
        <v>170</v>
      </c>
      <c r="O8">
        <v>149</v>
      </c>
      <c r="P8">
        <v>64</v>
      </c>
      <c r="Q8">
        <v>845</v>
      </c>
      <c r="R8">
        <v>1239</v>
      </c>
      <c r="S8">
        <v>609</v>
      </c>
      <c r="T8">
        <v>6295</v>
      </c>
      <c r="U8">
        <v>2.7441485068603711E-2</v>
      </c>
      <c r="V8">
        <v>1.055636005239978</v>
      </c>
      <c r="W8">
        <v>1050</v>
      </c>
    </row>
    <row r="9" spans="1:23" x14ac:dyDescent="0.2">
      <c r="A9">
        <v>8</v>
      </c>
      <c r="B9">
        <v>100</v>
      </c>
      <c r="C9">
        <v>40</v>
      </c>
      <c r="D9">
        <v>600</v>
      </c>
      <c r="J9">
        <v>6</v>
      </c>
      <c r="K9">
        <v>80</v>
      </c>
      <c r="L9">
        <v>40</v>
      </c>
      <c r="M9">
        <v>20</v>
      </c>
      <c r="N9">
        <v>200</v>
      </c>
      <c r="O9">
        <v>189</v>
      </c>
      <c r="P9">
        <v>84</v>
      </c>
      <c r="Q9">
        <v>1045</v>
      </c>
      <c r="R9">
        <v>1619</v>
      </c>
      <c r="S9">
        <v>799</v>
      </c>
      <c r="T9">
        <v>8195</v>
      </c>
      <c r="U9">
        <v>2.4706609017912291E-2</v>
      </c>
      <c r="V9">
        <v>1.0500236345649885</v>
      </c>
      <c r="W9">
        <v>1350</v>
      </c>
    </row>
    <row r="10" spans="1:23" x14ac:dyDescent="0.2">
      <c r="A10">
        <v>9</v>
      </c>
      <c r="B10">
        <v>110</v>
      </c>
      <c r="C10">
        <v>45</v>
      </c>
      <c r="D10">
        <v>650</v>
      </c>
      <c r="J10">
        <v>7</v>
      </c>
      <c r="K10">
        <v>90</v>
      </c>
      <c r="L10">
        <v>50</v>
      </c>
      <c r="M10">
        <v>25</v>
      </c>
      <c r="N10">
        <v>250</v>
      </c>
      <c r="O10">
        <v>239</v>
      </c>
      <c r="P10">
        <v>109</v>
      </c>
      <c r="Q10">
        <v>1295</v>
      </c>
      <c r="R10">
        <v>2069</v>
      </c>
      <c r="S10">
        <v>1024</v>
      </c>
      <c r="T10">
        <v>10445</v>
      </c>
      <c r="U10">
        <v>2.4166263895601739E-2</v>
      </c>
      <c r="V10">
        <v>1.0489165361018753</v>
      </c>
      <c r="W10">
        <v>1700</v>
      </c>
    </row>
    <row r="11" spans="1:23" x14ac:dyDescent="0.2">
      <c r="A11">
        <v>10</v>
      </c>
      <c r="B11">
        <v>120</v>
      </c>
      <c r="C11">
        <v>50</v>
      </c>
      <c r="D11">
        <v>700</v>
      </c>
      <c r="J11">
        <v>8</v>
      </c>
      <c r="K11">
        <v>100</v>
      </c>
      <c r="L11">
        <v>60</v>
      </c>
      <c r="M11">
        <v>30</v>
      </c>
      <c r="N11">
        <v>300</v>
      </c>
      <c r="O11">
        <v>299</v>
      </c>
      <c r="P11">
        <v>139</v>
      </c>
      <c r="Q11">
        <v>1595</v>
      </c>
      <c r="R11">
        <v>2629</v>
      </c>
      <c r="S11">
        <v>1304</v>
      </c>
      <c r="T11">
        <v>13245</v>
      </c>
      <c r="U11">
        <v>2.2822365918600228E-2</v>
      </c>
      <c r="V11">
        <v>1.0461655922233228</v>
      </c>
      <c r="W11">
        <v>2100</v>
      </c>
    </row>
    <row r="12" spans="1:23" x14ac:dyDescent="0.2">
      <c r="A12">
        <v>11</v>
      </c>
      <c r="B12">
        <v>130</v>
      </c>
      <c r="C12">
        <v>55</v>
      </c>
      <c r="D12">
        <v>750</v>
      </c>
      <c r="J12" t="s">
        <v>226</v>
      </c>
      <c r="R12">
        <v>3229</v>
      </c>
      <c r="S12">
        <v>1604</v>
      </c>
      <c r="T12">
        <v>16245</v>
      </c>
      <c r="W12">
        <v>2550</v>
      </c>
    </row>
    <row r="13" spans="1:23" x14ac:dyDescent="0.2">
      <c r="A13">
        <v>12</v>
      </c>
      <c r="B13">
        <v>140</v>
      </c>
      <c r="C13">
        <v>60</v>
      </c>
      <c r="D13">
        <v>800</v>
      </c>
      <c r="J13" t="s">
        <v>227</v>
      </c>
    </row>
    <row r="14" spans="1:23" x14ac:dyDescent="0.2">
      <c r="A14">
        <v>13</v>
      </c>
      <c r="B14">
        <v>150</v>
      </c>
      <c r="C14">
        <v>65</v>
      </c>
      <c r="D14">
        <v>850</v>
      </c>
      <c r="J14" t="s">
        <v>216</v>
      </c>
      <c r="K14" t="s">
        <v>217</v>
      </c>
      <c r="L14" t="s">
        <v>218</v>
      </c>
      <c r="M14" t="s">
        <v>219</v>
      </c>
      <c r="N14" t="s">
        <v>220</v>
      </c>
      <c r="O14" t="s">
        <v>221</v>
      </c>
      <c r="P14" t="s">
        <v>222</v>
      </c>
      <c r="Q14" t="s">
        <v>223</v>
      </c>
      <c r="R14" t="s">
        <v>221</v>
      </c>
      <c r="S14" t="s">
        <v>222</v>
      </c>
      <c r="T14" t="s">
        <v>223</v>
      </c>
      <c r="U14" t="s">
        <v>224</v>
      </c>
      <c r="V14" t="s">
        <v>225</v>
      </c>
      <c r="W14" t="s">
        <v>175</v>
      </c>
    </row>
    <row r="15" spans="1:23" x14ac:dyDescent="0.2">
      <c r="A15">
        <v>14</v>
      </c>
      <c r="B15">
        <v>160</v>
      </c>
      <c r="C15">
        <v>70</v>
      </c>
      <c r="D15">
        <v>900</v>
      </c>
      <c r="J15">
        <v>0</v>
      </c>
      <c r="K15">
        <v>15</v>
      </c>
      <c r="L15">
        <v>10</v>
      </c>
      <c r="M15">
        <v>5</v>
      </c>
      <c r="N15">
        <v>50</v>
      </c>
      <c r="O15">
        <v>40</v>
      </c>
      <c r="P15">
        <v>10</v>
      </c>
      <c r="Q15">
        <v>300</v>
      </c>
      <c r="R15">
        <v>40</v>
      </c>
      <c r="S15">
        <v>10</v>
      </c>
      <c r="T15">
        <v>300</v>
      </c>
      <c r="U15">
        <v>0.25</v>
      </c>
      <c r="V15">
        <v>1.5625</v>
      </c>
    </row>
    <row r="16" spans="1:23" x14ac:dyDescent="0.2">
      <c r="A16">
        <v>15</v>
      </c>
      <c r="B16">
        <v>170</v>
      </c>
      <c r="C16">
        <v>75</v>
      </c>
      <c r="D16">
        <v>950</v>
      </c>
      <c r="J16">
        <v>1</v>
      </c>
      <c r="K16">
        <v>30</v>
      </c>
      <c r="L16">
        <v>14</v>
      </c>
      <c r="M16">
        <v>7</v>
      </c>
      <c r="N16">
        <v>70</v>
      </c>
      <c r="O16">
        <v>21</v>
      </c>
      <c r="P16">
        <v>10</v>
      </c>
      <c r="Q16">
        <v>105</v>
      </c>
      <c r="R16">
        <v>201</v>
      </c>
      <c r="S16">
        <v>90</v>
      </c>
      <c r="T16">
        <v>1105</v>
      </c>
      <c r="U16">
        <v>6.965174129353234E-2</v>
      </c>
      <c r="V16">
        <v>1.1441548476522856</v>
      </c>
    </row>
    <row r="17" spans="1:22" x14ac:dyDescent="0.2">
      <c r="A17">
        <v>16</v>
      </c>
      <c r="B17">
        <v>225</v>
      </c>
      <c r="C17">
        <v>92</v>
      </c>
      <c r="D17">
        <v>1325</v>
      </c>
      <c r="J17">
        <v>2</v>
      </c>
      <c r="K17">
        <v>40</v>
      </c>
      <c r="L17">
        <v>20</v>
      </c>
      <c r="M17">
        <v>10</v>
      </c>
      <c r="N17">
        <v>100</v>
      </c>
      <c r="O17">
        <v>20</v>
      </c>
      <c r="P17">
        <v>10</v>
      </c>
      <c r="Q17">
        <v>100</v>
      </c>
      <c r="R17">
        <v>431</v>
      </c>
      <c r="S17">
        <v>205</v>
      </c>
      <c r="T17">
        <v>2255</v>
      </c>
      <c r="U17">
        <v>4.6403712296983757E-2</v>
      </c>
      <c r="V17">
        <v>1.094960729108909</v>
      </c>
    </row>
    <row r="18" spans="1:22" x14ac:dyDescent="0.2">
      <c r="A18">
        <v>17</v>
      </c>
      <c r="B18">
        <v>239</v>
      </c>
      <c r="C18">
        <v>99</v>
      </c>
      <c r="D18">
        <v>1395</v>
      </c>
      <c r="J18">
        <v>3</v>
      </c>
      <c r="K18">
        <v>50</v>
      </c>
      <c r="L18">
        <v>24</v>
      </c>
      <c r="M18">
        <v>12</v>
      </c>
      <c r="N18">
        <v>120</v>
      </c>
      <c r="O18">
        <v>24</v>
      </c>
      <c r="P18">
        <v>12</v>
      </c>
      <c r="Q18">
        <v>120</v>
      </c>
      <c r="R18">
        <v>655</v>
      </c>
      <c r="S18">
        <v>317</v>
      </c>
      <c r="T18">
        <v>3375</v>
      </c>
      <c r="U18">
        <v>3.6641221374045803E-2</v>
      </c>
      <c r="V18">
        <v>1.0746250218518736</v>
      </c>
    </row>
    <row r="19" spans="1:22" x14ac:dyDescent="0.2">
      <c r="A19">
        <v>18</v>
      </c>
      <c r="B19">
        <v>253</v>
      </c>
      <c r="C19">
        <v>106</v>
      </c>
      <c r="D19">
        <v>1465</v>
      </c>
      <c r="J19">
        <v>4</v>
      </c>
      <c r="K19">
        <v>60</v>
      </c>
      <c r="L19">
        <v>30</v>
      </c>
      <c r="M19">
        <v>15</v>
      </c>
      <c r="N19">
        <v>150</v>
      </c>
      <c r="O19">
        <v>30</v>
      </c>
      <c r="P19">
        <v>15</v>
      </c>
      <c r="Q19">
        <v>150</v>
      </c>
      <c r="R19">
        <v>925</v>
      </c>
      <c r="S19">
        <v>452</v>
      </c>
      <c r="T19">
        <v>4725</v>
      </c>
      <c r="U19">
        <v>3.2432432432432434E-2</v>
      </c>
      <c r="V19">
        <v>1.0659167275383494</v>
      </c>
    </row>
    <row r="20" spans="1:22" x14ac:dyDescent="0.2">
      <c r="A20">
        <v>19</v>
      </c>
      <c r="B20">
        <v>267</v>
      </c>
      <c r="C20">
        <v>113</v>
      </c>
      <c r="D20">
        <v>1535</v>
      </c>
      <c r="J20">
        <v>5</v>
      </c>
      <c r="K20">
        <v>70</v>
      </c>
      <c r="L20">
        <v>34</v>
      </c>
      <c r="M20">
        <v>17</v>
      </c>
      <c r="N20">
        <v>170</v>
      </c>
      <c r="O20">
        <v>34</v>
      </c>
      <c r="P20">
        <v>17</v>
      </c>
      <c r="Q20">
        <v>170</v>
      </c>
      <c r="R20">
        <v>1259</v>
      </c>
      <c r="S20">
        <v>619</v>
      </c>
      <c r="T20">
        <v>6395</v>
      </c>
      <c r="U20">
        <v>2.7005559968228753E-2</v>
      </c>
      <c r="V20">
        <v>1.0547404202056554</v>
      </c>
    </row>
    <row r="21" spans="1:22" x14ac:dyDescent="0.2">
      <c r="A21">
        <v>20</v>
      </c>
      <c r="B21">
        <v>281</v>
      </c>
      <c r="C21">
        <v>120</v>
      </c>
      <c r="D21">
        <v>1605</v>
      </c>
      <c r="J21">
        <v>6</v>
      </c>
      <c r="K21">
        <v>80</v>
      </c>
      <c r="L21">
        <v>40</v>
      </c>
      <c r="M21">
        <v>20</v>
      </c>
      <c r="N21">
        <v>200</v>
      </c>
      <c r="O21">
        <v>40</v>
      </c>
      <c r="P21">
        <v>20</v>
      </c>
      <c r="Q21">
        <v>200</v>
      </c>
      <c r="R21">
        <v>1639</v>
      </c>
      <c r="S21">
        <v>809</v>
      </c>
      <c r="T21">
        <v>8295</v>
      </c>
      <c r="U21">
        <v>2.4405125076266018E-2</v>
      </c>
      <c r="V21">
        <v>1.0494058602825203</v>
      </c>
    </row>
    <row r="22" spans="1:22" x14ac:dyDescent="0.2">
      <c r="A22">
        <v>21</v>
      </c>
      <c r="B22">
        <v>295</v>
      </c>
      <c r="C22">
        <v>127</v>
      </c>
      <c r="D22">
        <v>1675</v>
      </c>
      <c r="J22">
        <v>7</v>
      </c>
      <c r="K22">
        <v>90</v>
      </c>
      <c r="L22">
        <v>50</v>
      </c>
      <c r="M22">
        <v>25</v>
      </c>
      <c r="N22">
        <v>250</v>
      </c>
      <c r="O22">
        <v>50</v>
      </c>
      <c r="P22">
        <v>25</v>
      </c>
      <c r="Q22">
        <v>250</v>
      </c>
      <c r="R22">
        <v>2089</v>
      </c>
      <c r="S22">
        <v>1034</v>
      </c>
      <c r="T22">
        <v>10545</v>
      </c>
      <c r="U22">
        <v>2.3934897079942556E-2</v>
      </c>
      <c r="V22">
        <v>1.0484426734581123</v>
      </c>
    </row>
    <row r="23" spans="1:22" x14ac:dyDescent="0.2">
      <c r="A23">
        <v>22</v>
      </c>
      <c r="B23">
        <v>309</v>
      </c>
      <c r="C23">
        <v>134</v>
      </c>
      <c r="D23">
        <v>1745</v>
      </c>
      <c r="J23">
        <v>8</v>
      </c>
      <c r="K23">
        <v>100</v>
      </c>
      <c r="L23">
        <v>60</v>
      </c>
      <c r="M23">
        <v>30</v>
      </c>
      <c r="N23">
        <v>300</v>
      </c>
      <c r="O23">
        <v>60</v>
      </c>
      <c r="P23">
        <v>30</v>
      </c>
      <c r="Q23">
        <v>300</v>
      </c>
      <c r="R23">
        <v>2649</v>
      </c>
      <c r="S23">
        <v>1314</v>
      </c>
      <c r="T23">
        <v>13345</v>
      </c>
      <c r="U23">
        <v>2.2650056625141562E-2</v>
      </c>
      <c r="V23">
        <v>1.0458131383154052</v>
      </c>
    </row>
    <row r="24" spans="1:22" x14ac:dyDescent="0.2">
      <c r="A24">
        <v>23</v>
      </c>
      <c r="B24">
        <v>323</v>
      </c>
      <c r="C24">
        <v>141</v>
      </c>
      <c r="D24">
        <v>1815</v>
      </c>
      <c r="R24">
        <v>3249</v>
      </c>
      <c r="S24">
        <v>1614</v>
      </c>
      <c r="T24">
        <v>16345</v>
      </c>
    </row>
    <row r="25" spans="1:22" x14ac:dyDescent="0.2">
      <c r="A25">
        <v>24</v>
      </c>
      <c r="B25">
        <v>337</v>
      </c>
      <c r="C25">
        <v>148</v>
      </c>
      <c r="D25">
        <v>1885</v>
      </c>
    </row>
    <row r="26" spans="1:22" x14ac:dyDescent="0.2">
      <c r="A26">
        <v>25</v>
      </c>
      <c r="B26">
        <v>351</v>
      </c>
      <c r="C26">
        <v>155</v>
      </c>
      <c r="D26">
        <v>1955</v>
      </c>
    </row>
    <row r="27" spans="1:22" x14ac:dyDescent="0.2">
      <c r="A27">
        <v>26</v>
      </c>
      <c r="B27">
        <v>426</v>
      </c>
      <c r="C27">
        <v>182</v>
      </c>
      <c r="D27">
        <v>2430</v>
      </c>
    </row>
    <row r="28" spans="1:22" x14ac:dyDescent="0.2">
      <c r="A28">
        <v>27</v>
      </c>
      <c r="B28">
        <v>440</v>
      </c>
      <c r="C28">
        <v>189</v>
      </c>
      <c r="D28">
        <v>2500</v>
      </c>
    </row>
    <row r="29" spans="1:22" x14ac:dyDescent="0.2">
      <c r="A29">
        <v>28</v>
      </c>
      <c r="B29">
        <v>454</v>
      </c>
      <c r="C29">
        <v>196</v>
      </c>
      <c r="D29">
        <v>2570</v>
      </c>
    </row>
    <row r="30" spans="1:22" x14ac:dyDescent="0.2">
      <c r="A30">
        <v>29</v>
      </c>
      <c r="B30">
        <v>468</v>
      </c>
      <c r="C30">
        <v>203</v>
      </c>
      <c r="D30">
        <v>2640</v>
      </c>
    </row>
    <row r="31" spans="1:22" x14ac:dyDescent="0.2">
      <c r="A31">
        <v>30</v>
      </c>
      <c r="B31">
        <v>482</v>
      </c>
      <c r="C31">
        <v>210</v>
      </c>
      <c r="D31">
        <v>2710</v>
      </c>
    </row>
    <row r="32" spans="1:22" x14ac:dyDescent="0.2">
      <c r="A32">
        <v>31</v>
      </c>
      <c r="B32">
        <v>502</v>
      </c>
      <c r="C32">
        <v>220</v>
      </c>
      <c r="D32">
        <v>2810</v>
      </c>
    </row>
    <row r="33" spans="1:4" x14ac:dyDescent="0.2">
      <c r="A33">
        <v>32</v>
      </c>
      <c r="B33">
        <v>522</v>
      </c>
      <c r="C33">
        <v>230</v>
      </c>
      <c r="D33">
        <v>2910</v>
      </c>
    </row>
    <row r="34" spans="1:4" x14ac:dyDescent="0.2">
      <c r="A34">
        <v>33</v>
      </c>
      <c r="B34">
        <v>542</v>
      </c>
      <c r="C34">
        <v>240</v>
      </c>
      <c r="D34">
        <v>3010</v>
      </c>
    </row>
    <row r="35" spans="1:4" x14ac:dyDescent="0.2">
      <c r="A35">
        <v>34</v>
      </c>
      <c r="B35">
        <v>562</v>
      </c>
      <c r="C35">
        <v>250</v>
      </c>
      <c r="D35">
        <v>3110</v>
      </c>
    </row>
    <row r="36" spans="1:4" x14ac:dyDescent="0.2">
      <c r="A36">
        <v>35</v>
      </c>
      <c r="B36">
        <v>582</v>
      </c>
      <c r="C36">
        <v>260</v>
      </c>
      <c r="D36">
        <v>3210</v>
      </c>
    </row>
    <row r="37" spans="1:4" x14ac:dyDescent="0.2">
      <c r="A37">
        <v>36</v>
      </c>
      <c r="B37">
        <v>687</v>
      </c>
      <c r="C37">
        <v>302</v>
      </c>
      <c r="D37">
        <v>3835</v>
      </c>
    </row>
    <row r="38" spans="1:4" x14ac:dyDescent="0.2">
      <c r="A38">
        <v>37</v>
      </c>
      <c r="B38">
        <v>707</v>
      </c>
      <c r="C38">
        <v>312</v>
      </c>
      <c r="D38">
        <v>3935</v>
      </c>
    </row>
    <row r="39" spans="1:4" x14ac:dyDescent="0.2">
      <c r="A39">
        <v>38</v>
      </c>
      <c r="B39">
        <v>727</v>
      </c>
      <c r="C39">
        <v>322</v>
      </c>
      <c r="D39">
        <v>4035</v>
      </c>
    </row>
    <row r="40" spans="1:4" x14ac:dyDescent="0.2">
      <c r="A40">
        <v>39</v>
      </c>
      <c r="B40">
        <v>747</v>
      </c>
      <c r="C40">
        <v>332</v>
      </c>
      <c r="D40">
        <v>4135</v>
      </c>
    </row>
    <row r="41" spans="1:4" x14ac:dyDescent="0.2">
      <c r="A41">
        <v>40</v>
      </c>
      <c r="B41">
        <v>767</v>
      </c>
      <c r="C41">
        <v>342</v>
      </c>
      <c r="D41">
        <v>4235</v>
      </c>
    </row>
    <row r="42" spans="1:4" x14ac:dyDescent="0.2">
      <c r="A42">
        <v>41</v>
      </c>
      <c r="B42">
        <v>791</v>
      </c>
      <c r="C42">
        <v>354</v>
      </c>
      <c r="D42">
        <v>4355</v>
      </c>
    </row>
    <row r="43" spans="1:4" x14ac:dyDescent="0.2">
      <c r="A43">
        <v>42</v>
      </c>
      <c r="B43">
        <v>815</v>
      </c>
      <c r="C43">
        <v>366</v>
      </c>
      <c r="D43">
        <v>4475</v>
      </c>
    </row>
    <row r="44" spans="1:4" x14ac:dyDescent="0.2">
      <c r="A44">
        <v>43</v>
      </c>
      <c r="B44">
        <v>839</v>
      </c>
      <c r="C44">
        <v>378</v>
      </c>
      <c r="D44">
        <v>4595</v>
      </c>
    </row>
    <row r="45" spans="1:4" x14ac:dyDescent="0.2">
      <c r="A45">
        <v>44</v>
      </c>
      <c r="B45">
        <v>863</v>
      </c>
      <c r="C45">
        <v>390</v>
      </c>
      <c r="D45">
        <v>4715</v>
      </c>
    </row>
    <row r="46" spans="1:4" x14ac:dyDescent="0.2">
      <c r="A46">
        <v>45</v>
      </c>
      <c r="B46">
        <v>887</v>
      </c>
      <c r="C46">
        <v>402</v>
      </c>
      <c r="D46">
        <v>4835</v>
      </c>
    </row>
    <row r="47" spans="1:4" x14ac:dyDescent="0.2">
      <c r="A47">
        <v>46</v>
      </c>
      <c r="B47">
        <v>1026</v>
      </c>
      <c r="C47">
        <v>461</v>
      </c>
      <c r="D47">
        <v>5630</v>
      </c>
    </row>
    <row r="48" spans="1:4" x14ac:dyDescent="0.2">
      <c r="A48">
        <v>47</v>
      </c>
      <c r="B48">
        <v>1050</v>
      </c>
      <c r="C48">
        <v>473</v>
      </c>
      <c r="D48">
        <v>5750</v>
      </c>
    </row>
    <row r="49" spans="1:4" x14ac:dyDescent="0.2">
      <c r="A49">
        <v>48</v>
      </c>
      <c r="B49">
        <v>1074</v>
      </c>
      <c r="C49">
        <v>485</v>
      </c>
      <c r="D49">
        <v>5870</v>
      </c>
    </row>
    <row r="50" spans="1:4" x14ac:dyDescent="0.2">
      <c r="A50">
        <v>49</v>
      </c>
      <c r="B50">
        <v>1098</v>
      </c>
      <c r="C50">
        <v>497</v>
      </c>
      <c r="D50">
        <v>5990</v>
      </c>
    </row>
    <row r="51" spans="1:4" x14ac:dyDescent="0.2">
      <c r="A51">
        <v>50</v>
      </c>
      <c r="B51">
        <v>1122</v>
      </c>
      <c r="C51">
        <v>509</v>
      </c>
      <c r="D51">
        <v>6110</v>
      </c>
    </row>
    <row r="52" spans="1:4" x14ac:dyDescent="0.2">
      <c r="A52">
        <v>51</v>
      </c>
      <c r="B52">
        <v>1152</v>
      </c>
      <c r="C52">
        <v>524</v>
      </c>
      <c r="D52">
        <v>6260</v>
      </c>
    </row>
    <row r="53" spans="1:4" x14ac:dyDescent="0.2">
      <c r="A53">
        <v>52</v>
      </c>
      <c r="B53">
        <v>1182</v>
      </c>
      <c r="C53">
        <v>539</v>
      </c>
      <c r="D53">
        <v>6410</v>
      </c>
    </row>
    <row r="54" spans="1:4" x14ac:dyDescent="0.2">
      <c r="A54">
        <v>53</v>
      </c>
      <c r="B54">
        <v>1212</v>
      </c>
      <c r="C54">
        <v>554</v>
      </c>
      <c r="D54">
        <v>6560</v>
      </c>
    </row>
    <row r="55" spans="1:4" x14ac:dyDescent="0.2">
      <c r="A55">
        <v>54</v>
      </c>
      <c r="B55">
        <v>1242</v>
      </c>
      <c r="C55">
        <v>569</v>
      </c>
      <c r="D55">
        <v>6710</v>
      </c>
    </row>
    <row r="56" spans="1:4" x14ac:dyDescent="0.2">
      <c r="A56">
        <v>55</v>
      </c>
      <c r="B56">
        <v>1272</v>
      </c>
      <c r="C56">
        <v>584</v>
      </c>
      <c r="D56">
        <v>6860</v>
      </c>
    </row>
    <row r="57" spans="1:4" x14ac:dyDescent="0.2">
      <c r="A57">
        <v>56</v>
      </c>
      <c r="B57">
        <v>1451</v>
      </c>
      <c r="C57">
        <v>663</v>
      </c>
      <c r="D57">
        <v>7855</v>
      </c>
    </row>
    <row r="58" spans="1:4" x14ac:dyDescent="0.2">
      <c r="A58">
        <v>57</v>
      </c>
      <c r="B58">
        <v>1481</v>
      </c>
      <c r="C58">
        <v>678</v>
      </c>
      <c r="D58">
        <v>8005</v>
      </c>
    </row>
    <row r="59" spans="1:4" x14ac:dyDescent="0.2">
      <c r="A59">
        <v>58</v>
      </c>
      <c r="B59">
        <v>1511</v>
      </c>
      <c r="C59">
        <v>693</v>
      </c>
      <c r="D59">
        <v>8155</v>
      </c>
    </row>
    <row r="60" spans="1:4" x14ac:dyDescent="0.2">
      <c r="A60">
        <v>59</v>
      </c>
      <c r="B60">
        <v>1541</v>
      </c>
      <c r="C60">
        <v>708</v>
      </c>
      <c r="D60">
        <v>8305</v>
      </c>
    </row>
    <row r="61" spans="1:4" x14ac:dyDescent="0.2">
      <c r="A61">
        <v>60</v>
      </c>
      <c r="B61">
        <v>1571</v>
      </c>
      <c r="C61">
        <v>723</v>
      </c>
      <c r="D61">
        <v>8455</v>
      </c>
    </row>
    <row r="62" spans="1:4" x14ac:dyDescent="0.2">
      <c r="A62">
        <v>61</v>
      </c>
      <c r="B62">
        <v>1605</v>
      </c>
      <c r="C62">
        <v>740</v>
      </c>
      <c r="D62">
        <v>8625</v>
      </c>
    </row>
    <row r="63" spans="1:4" x14ac:dyDescent="0.2">
      <c r="A63">
        <v>62</v>
      </c>
      <c r="B63">
        <v>1639</v>
      </c>
      <c r="C63">
        <v>757</v>
      </c>
      <c r="D63">
        <v>8795</v>
      </c>
    </row>
    <row r="64" spans="1:4" x14ac:dyDescent="0.2">
      <c r="A64">
        <v>63</v>
      </c>
      <c r="B64">
        <v>1673</v>
      </c>
      <c r="C64">
        <v>774</v>
      </c>
      <c r="D64">
        <v>8965</v>
      </c>
    </row>
    <row r="65" spans="1:4" x14ac:dyDescent="0.2">
      <c r="A65">
        <v>64</v>
      </c>
      <c r="B65">
        <v>1707</v>
      </c>
      <c r="C65">
        <v>791</v>
      </c>
      <c r="D65">
        <v>9135</v>
      </c>
    </row>
    <row r="66" spans="1:4" x14ac:dyDescent="0.2">
      <c r="A66">
        <v>65</v>
      </c>
      <c r="B66">
        <v>1741</v>
      </c>
      <c r="C66">
        <v>808</v>
      </c>
      <c r="D66">
        <v>9305</v>
      </c>
    </row>
    <row r="67" spans="1:4" x14ac:dyDescent="0.2">
      <c r="A67">
        <v>66</v>
      </c>
      <c r="B67">
        <v>1964</v>
      </c>
      <c r="C67">
        <v>909</v>
      </c>
      <c r="D67">
        <v>10520</v>
      </c>
    </row>
    <row r="68" spans="1:4" x14ac:dyDescent="0.2">
      <c r="A68">
        <v>67</v>
      </c>
      <c r="B68">
        <v>1998</v>
      </c>
      <c r="C68">
        <v>926</v>
      </c>
      <c r="D68">
        <v>10690</v>
      </c>
    </row>
    <row r="69" spans="1:4" x14ac:dyDescent="0.2">
      <c r="A69">
        <v>68</v>
      </c>
      <c r="B69">
        <v>2032</v>
      </c>
      <c r="C69">
        <v>943</v>
      </c>
      <c r="D69">
        <v>10860</v>
      </c>
    </row>
    <row r="70" spans="1:4" x14ac:dyDescent="0.2">
      <c r="A70">
        <v>69</v>
      </c>
      <c r="B70">
        <v>2066</v>
      </c>
      <c r="C70">
        <v>960</v>
      </c>
      <c r="D70">
        <v>11030</v>
      </c>
    </row>
    <row r="71" spans="1:4" x14ac:dyDescent="0.2">
      <c r="A71">
        <v>70</v>
      </c>
      <c r="B71">
        <v>2100</v>
      </c>
      <c r="C71">
        <v>977</v>
      </c>
      <c r="D71">
        <v>11200</v>
      </c>
    </row>
    <row r="72" spans="1:4" x14ac:dyDescent="0.2">
      <c r="A72">
        <v>71</v>
      </c>
      <c r="B72">
        <v>2140</v>
      </c>
      <c r="C72">
        <v>997</v>
      </c>
      <c r="D72">
        <v>11400</v>
      </c>
    </row>
    <row r="73" spans="1:4" x14ac:dyDescent="0.2">
      <c r="A73">
        <v>72</v>
      </c>
      <c r="B73">
        <v>2180</v>
      </c>
      <c r="C73">
        <v>1017</v>
      </c>
      <c r="D73">
        <v>11600</v>
      </c>
    </row>
    <row r="74" spans="1:4" x14ac:dyDescent="0.2">
      <c r="A74">
        <v>73</v>
      </c>
      <c r="B74">
        <v>2220</v>
      </c>
      <c r="C74">
        <v>1037</v>
      </c>
      <c r="D74">
        <v>11800</v>
      </c>
    </row>
    <row r="75" spans="1:4" x14ac:dyDescent="0.2">
      <c r="A75">
        <v>74</v>
      </c>
      <c r="B75">
        <v>2260</v>
      </c>
      <c r="C75">
        <v>1057</v>
      </c>
      <c r="D75">
        <v>12000</v>
      </c>
    </row>
    <row r="76" spans="1:4" x14ac:dyDescent="0.2">
      <c r="A76">
        <v>75</v>
      </c>
      <c r="B76">
        <v>2300</v>
      </c>
      <c r="C76">
        <v>1077</v>
      </c>
      <c r="D76">
        <v>12200</v>
      </c>
    </row>
    <row r="77" spans="1:4" x14ac:dyDescent="0.2">
      <c r="A77">
        <v>76</v>
      </c>
      <c r="B77">
        <v>2579</v>
      </c>
      <c r="C77">
        <v>1206</v>
      </c>
      <c r="D77">
        <v>13695</v>
      </c>
    </row>
    <row r="78" spans="1:4" x14ac:dyDescent="0.2">
      <c r="A78">
        <v>77</v>
      </c>
      <c r="B78">
        <v>2619</v>
      </c>
      <c r="C78">
        <v>1226</v>
      </c>
      <c r="D78">
        <v>13895</v>
      </c>
    </row>
    <row r="79" spans="1:4" x14ac:dyDescent="0.2">
      <c r="A79">
        <v>78</v>
      </c>
      <c r="B79">
        <v>2659</v>
      </c>
      <c r="C79">
        <v>1246</v>
      </c>
      <c r="D79">
        <v>14095</v>
      </c>
    </row>
    <row r="80" spans="1:4" x14ac:dyDescent="0.2">
      <c r="A80">
        <v>79</v>
      </c>
      <c r="B80">
        <v>2699</v>
      </c>
      <c r="C80">
        <v>1266</v>
      </c>
      <c r="D80">
        <v>14295</v>
      </c>
    </row>
    <row r="81" spans="1:4" x14ac:dyDescent="0.2">
      <c r="A81">
        <v>80</v>
      </c>
      <c r="B81">
        <v>2739</v>
      </c>
      <c r="C81">
        <v>1286</v>
      </c>
      <c r="D81">
        <v>14495</v>
      </c>
    </row>
    <row r="82" spans="1:4" x14ac:dyDescent="0.2">
      <c r="A82">
        <v>81</v>
      </c>
      <c r="B82">
        <v>2789</v>
      </c>
      <c r="C82">
        <v>1311</v>
      </c>
      <c r="D82">
        <v>14745</v>
      </c>
    </row>
    <row r="83" spans="1:4" x14ac:dyDescent="0.2">
      <c r="A83">
        <v>82</v>
      </c>
      <c r="B83">
        <v>2839</v>
      </c>
      <c r="C83">
        <v>1336</v>
      </c>
      <c r="D83">
        <v>14995</v>
      </c>
    </row>
    <row r="84" spans="1:4" x14ac:dyDescent="0.2">
      <c r="A84">
        <v>83</v>
      </c>
      <c r="B84">
        <v>2889</v>
      </c>
      <c r="C84">
        <v>1361</v>
      </c>
      <c r="D84">
        <v>15245</v>
      </c>
    </row>
    <row r="85" spans="1:4" x14ac:dyDescent="0.2">
      <c r="A85">
        <v>84</v>
      </c>
      <c r="B85">
        <v>2939</v>
      </c>
      <c r="C85">
        <v>1386</v>
      </c>
      <c r="D85">
        <v>15495</v>
      </c>
    </row>
    <row r="86" spans="1:4" x14ac:dyDescent="0.2">
      <c r="A86">
        <v>85</v>
      </c>
      <c r="B86">
        <v>2989</v>
      </c>
      <c r="C86">
        <v>1411</v>
      </c>
      <c r="D86">
        <v>15745</v>
      </c>
    </row>
    <row r="87" spans="1:4" x14ac:dyDescent="0.2">
      <c r="A87">
        <v>86</v>
      </c>
      <c r="B87">
        <v>3338</v>
      </c>
      <c r="C87">
        <v>1575</v>
      </c>
      <c r="D87">
        <v>17590</v>
      </c>
    </row>
    <row r="88" spans="1:4" x14ac:dyDescent="0.2">
      <c r="A88">
        <v>87</v>
      </c>
      <c r="B88">
        <v>3388</v>
      </c>
      <c r="C88">
        <v>1600</v>
      </c>
      <c r="D88">
        <v>17840</v>
      </c>
    </row>
    <row r="89" spans="1:4" x14ac:dyDescent="0.2">
      <c r="A89">
        <v>88</v>
      </c>
      <c r="B89">
        <v>3438</v>
      </c>
      <c r="C89">
        <v>1625</v>
      </c>
      <c r="D89">
        <v>18090</v>
      </c>
    </row>
    <row r="90" spans="1:4" x14ac:dyDescent="0.2">
      <c r="A90">
        <v>89</v>
      </c>
      <c r="B90">
        <v>3488</v>
      </c>
      <c r="C90">
        <v>1650</v>
      </c>
      <c r="D90">
        <v>18340</v>
      </c>
    </row>
    <row r="91" spans="1:4" x14ac:dyDescent="0.2">
      <c r="A91">
        <v>90</v>
      </c>
      <c r="B91">
        <v>3538</v>
      </c>
      <c r="C91">
        <v>1675</v>
      </c>
      <c r="D91">
        <v>18590</v>
      </c>
    </row>
    <row r="92" spans="1:4" x14ac:dyDescent="0.2">
      <c r="A92">
        <v>91</v>
      </c>
      <c r="B92">
        <v>3598</v>
      </c>
      <c r="C92">
        <v>1705</v>
      </c>
      <c r="D92">
        <v>18890</v>
      </c>
    </row>
    <row r="93" spans="1:4" x14ac:dyDescent="0.2">
      <c r="A93">
        <v>92</v>
      </c>
      <c r="B93">
        <v>3658</v>
      </c>
      <c r="C93">
        <v>1735</v>
      </c>
      <c r="D93">
        <v>19190</v>
      </c>
    </row>
    <row r="94" spans="1:4" x14ac:dyDescent="0.2">
      <c r="A94">
        <v>93</v>
      </c>
      <c r="B94">
        <v>3718</v>
      </c>
      <c r="C94">
        <v>1765</v>
      </c>
      <c r="D94">
        <v>19490</v>
      </c>
    </row>
    <row r="95" spans="1:4" x14ac:dyDescent="0.2">
      <c r="A95">
        <v>94</v>
      </c>
      <c r="B95">
        <v>3778</v>
      </c>
      <c r="C95">
        <v>1795</v>
      </c>
      <c r="D95">
        <v>19790</v>
      </c>
    </row>
    <row r="96" spans="1:4" x14ac:dyDescent="0.2">
      <c r="A96">
        <v>95</v>
      </c>
      <c r="B96">
        <v>3838</v>
      </c>
      <c r="C96">
        <v>1825</v>
      </c>
      <c r="D96">
        <v>20090</v>
      </c>
    </row>
    <row r="97" spans="1:4" x14ac:dyDescent="0.2">
      <c r="A97">
        <v>96</v>
      </c>
      <c r="B97">
        <v>3898</v>
      </c>
      <c r="C97">
        <v>1855</v>
      </c>
      <c r="D97">
        <v>20390</v>
      </c>
    </row>
    <row r="98" spans="1:4" x14ac:dyDescent="0.2">
      <c r="A98">
        <v>97</v>
      </c>
      <c r="B98">
        <v>3958</v>
      </c>
      <c r="C98">
        <v>1885</v>
      </c>
      <c r="D98">
        <v>20690</v>
      </c>
    </row>
    <row r="99" spans="1:4" x14ac:dyDescent="0.2">
      <c r="A99">
        <v>98</v>
      </c>
      <c r="B99">
        <v>4018</v>
      </c>
      <c r="C99">
        <v>1915</v>
      </c>
      <c r="D99">
        <v>20990</v>
      </c>
    </row>
    <row r="100" spans="1:4" x14ac:dyDescent="0.2">
      <c r="A100">
        <v>99</v>
      </c>
      <c r="B100">
        <v>4078</v>
      </c>
      <c r="C100">
        <v>1945</v>
      </c>
      <c r="D100">
        <v>21290</v>
      </c>
    </row>
    <row r="101" spans="1:4" x14ac:dyDescent="0.2">
      <c r="A101">
        <v>100</v>
      </c>
      <c r="B101">
        <v>4138</v>
      </c>
      <c r="C101">
        <v>1975</v>
      </c>
      <c r="D101">
        <v>21590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14"/>
  <sheetViews>
    <sheetView workbookViewId="0">
      <selection activeCell="C6" sqref="C6"/>
    </sheetView>
  </sheetViews>
  <sheetFormatPr defaultRowHeight="14.25" x14ac:dyDescent="0.2"/>
  <cols>
    <col min="2" max="2" width="9.5" customWidth="1"/>
  </cols>
  <sheetData>
    <row r="3" spans="1:2" ht="17.25" x14ac:dyDescent="0.2">
      <c r="A3" s="59" t="s">
        <v>315</v>
      </c>
      <c r="B3" s="59" t="s">
        <v>316</v>
      </c>
    </row>
    <row r="4" spans="1:2" ht="16.5" x14ac:dyDescent="0.2">
      <c r="A4" s="58">
        <v>1</v>
      </c>
      <c r="B4" s="63">
        <v>0</v>
      </c>
    </row>
    <row r="5" spans="1:2" ht="16.5" x14ac:dyDescent="0.2">
      <c r="A5" s="58">
        <v>10</v>
      </c>
      <c r="B5" s="63">
        <v>0.28000000000000003</v>
      </c>
    </row>
    <row r="6" spans="1:2" ht="16.5" x14ac:dyDescent="0.2">
      <c r="A6" s="58">
        <v>20</v>
      </c>
      <c r="B6" s="63">
        <v>1.0975000000000004</v>
      </c>
    </row>
    <row r="7" spans="1:2" ht="16.5" x14ac:dyDescent="0.2">
      <c r="A7" s="58">
        <v>30</v>
      </c>
      <c r="B7" s="63">
        <v>3.0000500000000017</v>
      </c>
    </row>
    <row r="8" spans="1:2" ht="16.5" x14ac:dyDescent="0.2">
      <c r="A8" s="58">
        <v>40</v>
      </c>
      <c r="B8" s="63">
        <v>6.0020500000000023</v>
      </c>
    </row>
    <row r="9" spans="1:2" ht="16.5" x14ac:dyDescent="0.2">
      <c r="A9" s="58">
        <v>50</v>
      </c>
      <c r="B9" s="63">
        <v>10.005550000000001</v>
      </c>
    </row>
    <row r="10" spans="1:2" ht="16.5" x14ac:dyDescent="0.2">
      <c r="A10" s="58">
        <v>60</v>
      </c>
      <c r="B10" s="63">
        <v>15.076550000000001</v>
      </c>
    </row>
    <row r="11" spans="1:2" ht="16.5" x14ac:dyDescent="0.2">
      <c r="A11" s="58">
        <v>70</v>
      </c>
      <c r="B11" s="63">
        <v>21.422550000000005</v>
      </c>
    </row>
    <row r="12" spans="1:2" ht="16.5" x14ac:dyDescent="0.2">
      <c r="A12" s="58">
        <v>80</v>
      </c>
      <c r="B12" s="63">
        <v>30.000050000000005</v>
      </c>
    </row>
    <row r="13" spans="1:2" ht="16.5" x14ac:dyDescent="0.2">
      <c r="A13" s="58">
        <v>90</v>
      </c>
      <c r="B13" s="63">
        <v>45.004550000000016</v>
      </c>
    </row>
    <row r="14" spans="1:2" ht="16.5" x14ac:dyDescent="0.2">
      <c r="A14" s="58">
        <v>100</v>
      </c>
      <c r="B14" s="63">
        <v>75.005550000000028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普通难度关卡</vt:lpstr>
      <vt:lpstr>主线关卡</vt:lpstr>
      <vt:lpstr>芦花古楼</vt:lpstr>
      <vt:lpstr>模板组合</vt:lpstr>
      <vt:lpstr>主线怪物</vt:lpstr>
      <vt:lpstr>芦花古楼怪物</vt:lpstr>
      <vt:lpstr>怪物属性参数</vt:lpstr>
      <vt:lpstr>怪物基础属性模板</vt:lpstr>
      <vt:lpstr>节奏规划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2019-04-01T07:37:11Z</dcterms:modified>
</cp:coreProperties>
</file>