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25EB05AE-3EBF-4926-A945-B9958EC461D4}" xr6:coauthVersionLast="41" xr6:coauthVersionMax="41" xr10:uidLastSave="{00000000-0000-0000-0000-000000000000}"/>
  <bookViews>
    <workbookView xWindow="28680" yWindow="-120" windowWidth="29040" windowHeight="15840" xr2:uid="{00000000-000D-0000-FFFF-FFFF00000000}"/>
  </bookViews>
  <sheets>
    <sheet name="水晶投放" sheetId="5" r:id="rId1"/>
    <sheet name="技能升级与兑换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37" i="5" l="1"/>
  <c r="P10" i="5" l="1"/>
  <c r="L5" i="5"/>
  <c r="P5" i="5" s="1"/>
  <c r="L59" i="5" l="1"/>
  <c r="I75" i="5"/>
  <c r="I74" i="5"/>
  <c r="I73" i="5"/>
  <c r="I72" i="5"/>
  <c r="I71" i="5"/>
  <c r="I70" i="5"/>
  <c r="I69" i="5"/>
  <c r="I68" i="5"/>
  <c r="I67" i="5"/>
  <c r="I66" i="5"/>
  <c r="I65" i="5"/>
  <c r="I64" i="5"/>
  <c r="I63" i="5"/>
  <c r="I62" i="5"/>
  <c r="I61" i="5"/>
  <c r="I60" i="5"/>
  <c r="I59" i="5"/>
  <c r="I58" i="5"/>
  <c r="I57" i="5"/>
  <c r="I56" i="5"/>
  <c r="I55" i="5"/>
  <c r="I53" i="5"/>
  <c r="I52" i="5"/>
  <c r="I51" i="5"/>
  <c r="I50" i="5"/>
  <c r="I49" i="5"/>
  <c r="I48" i="5"/>
  <c r="I47" i="5"/>
  <c r="I46" i="5"/>
  <c r="I45" i="5"/>
  <c r="I44" i="5"/>
  <c r="I43" i="5"/>
  <c r="I42" i="5"/>
  <c r="I41" i="5"/>
  <c r="I40" i="5"/>
  <c r="I39" i="5"/>
  <c r="I38" i="5"/>
  <c r="I37" i="5"/>
  <c r="I36" i="5"/>
  <c r="I35" i="5"/>
  <c r="I34" i="5"/>
  <c r="I33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2" i="5"/>
  <c r="E3" i="6" l="1"/>
  <c r="E4" i="6"/>
  <c r="E5" i="6"/>
  <c r="E2" i="6"/>
  <c r="D6" i="5" l="1"/>
  <c r="D7" i="5" s="1"/>
  <c r="D1" i="5" l="1"/>
  <c r="L40" i="5" l="1"/>
  <c r="L41" i="5"/>
  <c r="L48" i="5"/>
  <c r="L51" i="5"/>
  <c r="V53" i="5"/>
  <c r="V52" i="5"/>
  <c r="V51" i="5"/>
  <c r="V50" i="5"/>
  <c r="V36" i="5"/>
  <c r="V35" i="5"/>
  <c r="V34" i="5"/>
  <c r="V33" i="5"/>
  <c r="T40" i="5"/>
  <c r="N30" i="5"/>
  <c r="N27" i="5"/>
  <c r="N26" i="5"/>
  <c r="N24" i="5"/>
  <c r="N20" i="5"/>
  <c r="N19" i="5"/>
  <c r="N18" i="5"/>
  <c r="N16" i="5"/>
  <c r="N15" i="5"/>
  <c r="N12" i="5"/>
  <c r="N10" i="5"/>
  <c r="N7" i="5"/>
  <c r="N6" i="5"/>
  <c r="N4" i="5"/>
  <c r="N3" i="5"/>
  <c r="N2" i="5"/>
  <c r="L7" i="5" l="1"/>
  <c r="L9" i="5"/>
  <c r="L10" i="5"/>
  <c r="L11" i="5"/>
  <c r="L12" i="5"/>
  <c r="L13" i="5"/>
  <c r="L19" i="5"/>
  <c r="L21" i="5"/>
  <c r="L23" i="5"/>
  <c r="L27" i="5"/>
  <c r="L29" i="5"/>
  <c r="L31" i="5"/>
  <c r="T52" i="5" l="1"/>
  <c r="L42" i="5"/>
  <c r="T51" i="5"/>
  <c r="T41" i="5"/>
  <c r="L47" i="5"/>
  <c r="L6" i="5"/>
  <c r="L14" i="5"/>
  <c r="L18" i="5"/>
  <c r="L22" i="5"/>
  <c r="L26" i="5"/>
  <c r="L30" i="5"/>
  <c r="L3" i="5"/>
  <c r="L15" i="5"/>
  <c r="L4" i="5"/>
  <c r="L16" i="5"/>
  <c r="L20" i="5"/>
  <c r="L24" i="5"/>
  <c r="L28" i="5"/>
  <c r="L2" i="5"/>
  <c r="T53" i="5" l="1"/>
  <c r="L53" i="5" s="1"/>
  <c r="L43" i="5"/>
  <c r="T33" i="5"/>
  <c r="L33" i="5" s="1"/>
  <c r="T50" i="5"/>
  <c r="L50" i="5" s="1"/>
  <c r="T46" i="5"/>
  <c r="L46" i="5" s="1"/>
  <c r="T45" i="5"/>
  <c r="L45" i="5" s="1"/>
  <c r="T49" i="5"/>
  <c r="L49" i="5" s="1"/>
  <c r="T35" i="5"/>
  <c r="L35" i="5" s="1"/>
  <c r="T36" i="5"/>
  <c r="L36" i="5" s="1"/>
  <c r="T39" i="5"/>
  <c r="L39" i="5" s="1"/>
  <c r="T38" i="5"/>
  <c r="L38" i="5" s="1"/>
  <c r="T34" i="5"/>
  <c r="L34" i="5" s="1"/>
</calcChain>
</file>

<file path=xl/sharedStrings.xml><?xml version="1.0" encoding="utf-8"?>
<sst xmlns="http://schemas.openxmlformats.org/spreadsheetml/2006/main" count="292" uniqueCount="170">
  <si>
    <t>单色基础设定</t>
    <phoneticPr fontId="1" type="noConversion"/>
  </si>
  <si>
    <t>行动位价值=行动获得水晶数+行动造成伤害量</t>
    <phoneticPr fontId="1" type="noConversion"/>
  </si>
  <si>
    <t>寄灵人攻击=atk</t>
    <phoneticPr fontId="1" type="noConversion"/>
  </si>
  <si>
    <t>寄灵人生命=hp</t>
    <phoneticPr fontId="1" type="noConversion"/>
  </si>
  <si>
    <t>守护灵攻击=ATK</t>
    <phoneticPr fontId="1" type="noConversion"/>
  </si>
  <si>
    <t>守护灵生命=HP</t>
    <phoneticPr fontId="1" type="noConversion"/>
  </si>
  <si>
    <t>守护灵VS寄灵人战斗时长=c（回合）</t>
    <phoneticPr fontId="1" type="noConversion"/>
  </si>
  <si>
    <t>行动获得水晶数=d</t>
    <phoneticPr fontId="1" type="noConversion"/>
  </si>
  <si>
    <t>寄灵人VS寄灵人战斗时长=b（回合）→寄灵人行动2b次</t>
    <phoneticPr fontId="1" type="noConversion"/>
  </si>
  <si>
    <t>守护灵每个技能平均消耗e个水晶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</si>
  <si>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</si>
  <si>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</si>
  <si>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</si>
  <si>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</si>
  <si>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</si>
  <si>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atk</t>
    <phoneticPr fontId="1" type="noConversion"/>
  </si>
  <si>
    <t>hp</t>
    <phoneticPr fontId="1" type="noConversion"/>
  </si>
  <si>
    <t>ATK</t>
    <phoneticPr fontId="1" type="noConversion"/>
  </si>
  <si>
    <t>HP</t>
    <phoneticPr fontId="1" type="noConversion"/>
  </si>
  <si>
    <t>x</t>
    <phoneticPr fontId="1" type="noConversion"/>
  </si>
  <si>
    <t>y</t>
    <phoneticPr fontId="1" type="noConversion"/>
  </si>
  <si>
    <t>角色名</t>
    <phoneticPr fontId="1" type="noConversion"/>
  </si>
  <si>
    <t>技能id</t>
    <phoneticPr fontId="1" type="noConversion"/>
  </si>
  <si>
    <t>效果1</t>
    <phoneticPr fontId="1" type="noConversion"/>
  </si>
  <si>
    <t>数值1</t>
    <phoneticPr fontId="1" type="noConversion"/>
  </si>
  <si>
    <t>效果2</t>
    <phoneticPr fontId="1" type="noConversion"/>
  </si>
  <si>
    <t>数值2</t>
    <phoneticPr fontId="1" type="noConversion"/>
  </si>
  <si>
    <t>效果3</t>
    <phoneticPr fontId="1" type="noConversion"/>
  </si>
  <si>
    <t>数值3</t>
    <phoneticPr fontId="1" type="noConversion"/>
  </si>
  <si>
    <t>常服曹焱兵</t>
  </si>
  <si>
    <t>曹玄亮</t>
  </si>
  <si>
    <t>战斗夏玲</t>
  </si>
  <si>
    <t>项昆仑</t>
  </si>
  <si>
    <t>刘羽禅</t>
  </si>
  <si>
    <t>红莲·缇娜</t>
  </si>
  <si>
    <t>战斗曹焱兵</t>
  </si>
  <si>
    <t>黑尔·坎普</t>
  </si>
  <si>
    <t>北落师门</t>
  </si>
  <si>
    <t>盖文</t>
  </si>
  <si>
    <t>阎风吒</t>
  </si>
  <si>
    <t>南御夫</t>
  </si>
  <si>
    <t>吉拉</t>
  </si>
  <si>
    <t>吕仙宫</t>
  </si>
  <si>
    <t>阎巧巧</t>
  </si>
  <si>
    <t>伤害</t>
    <phoneticPr fontId="1" type="noConversion"/>
  </si>
  <si>
    <t>获得水晶</t>
    <phoneticPr fontId="1" type="noConversion"/>
  </si>
  <si>
    <t>减少水晶</t>
    <phoneticPr fontId="1" type="noConversion"/>
  </si>
  <si>
    <t>主伤害</t>
    <phoneticPr fontId="1" type="noConversion"/>
  </si>
  <si>
    <t>两旁伤害</t>
    <phoneticPr fontId="1" type="noConversion"/>
  </si>
  <si>
    <t>吸血</t>
    <phoneticPr fontId="1" type="noConversion"/>
  </si>
  <si>
    <t>增加伤害</t>
    <phoneticPr fontId="1" type="noConversion"/>
  </si>
  <si>
    <t>增加攻击</t>
    <phoneticPr fontId="1" type="noConversion"/>
  </si>
  <si>
    <t>削减水晶</t>
    <phoneticPr fontId="1" type="noConversion"/>
  </si>
  <si>
    <t>生成印记</t>
    <phoneticPr fontId="1" type="noConversion"/>
  </si>
  <si>
    <t>回复生命</t>
    <phoneticPr fontId="1" type="noConversion"/>
  </si>
  <si>
    <t>眩晕</t>
    <phoneticPr fontId="1" type="noConversion"/>
  </si>
  <si>
    <t>额外伤害</t>
    <phoneticPr fontId="1" type="noConversion"/>
  </si>
  <si>
    <t>偷取水晶</t>
    <phoneticPr fontId="1" type="noConversion"/>
  </si>
  <si>
    <t>禁止主动技能</t>
    <phoneticPr fontId="1" type="noConversion"/>
  </si>
  <si>
    <t>提高攻击</t>
    <phoneticPr fontId="1" type="noConversion"/>
  </si>
  <si>
    <r>
      <t>行动造成伤害=</t>
    </r>
    <r>
      <rPr>
        <sz val="11"/>
        <color rgb="FFFF0000"/>
        <rFont val="微软雅黑"/>
        <family val="2"/>
        <charset val="134"/>
      </rPr>
      <t>atk*x</t>
    </r>
    <phoneticPr fontId="1" type="noConversion"/>
  </si>
  <si>
    <r>
      <t>1水晶造成伤害=</t>
    </r>
    <r>
      <rPr>
        <sz val="11"/>
        <color rgb="FFFF0000"/>
        <rFont val="微软雅黑"/>
        <family val="2"/>
        <charset val="134"/>
      </rPr>
      <t>atk*y</t>
    </r>
    <phoneticPr fontId="1" type="noConversion"/>
  </si>
  <si>
    <t>水晶红转蓝</t>
    <phoneticPr fontId="1" type="noConversion"/>
  </si>
  <si>
    <t>技能基础价值</t>
    <phoneticPr fontId="1" type="noConversion"/>
  </si>
  <si>
    <t>消耗水晶数量</t>
    <phoneticPr fontId="1" type="noConversion"/>
  </si>
  <si>
    <t>关羽</t>
  </si>
  <si>
    <t>许褚</t>
  </si>
  <si>
    <t>典韦</t>
  </si>
  <si>
    <t>唐流雨</t>
  </si>
  <si>
    <t>李轩辕</t>
  </si>
  <si>
    <t>项羽</t>
  </si>
  <si>
    <t>天使缇娜</t>
  </si>
  <si>
    <t>夏侯渊</t>
  </si>
  <si>
    <t>徐晃</t>
  </si>
  <si>
    <t>张郃</t>
  </si>
  <si>
    <t>张飞</t>
  </si>
  <si>
    <t>夏侯惇</t>
  </si>
  <si>
    <t>塞伯罗斯</t>
  </si>
  <si>
    <t>石灵明</t>
  </si>
  <si>
    <t>于禁</t>
  </si>
  <si>
    <t>西方龙</t>
  </si>
  <si>
    <t>飞廉</t>
  </si>
  <si>
    <t>噬日</t>
  </si>
  <si>
    <t>食火蜥</t>
  </si>
  <si>
    <t>高顺</t>
  </si>
  <si>
    <t>烈风螳螂</t>
  </si>
  <si>
    <t>普通前期</t>
    <phoneticPr fontId="1" type="noConversion"/>
  </si>
  <si>
    <t>普通中期</t>
    <phoneticPr fontId="1" type="noConversion"/>
  </si>
  <si>
    <t>普通后期</t>
    <phoneticPr fontId="1" type="noConversion"/>
  </si>
  <si>
    <t>3连前期</t>
    <phoneticPr fontId="1" type="noConversion"/>
  </si>
  <si>
    <t>3连中期</t>
    <phoneticPr fontId="1" type="noConversion"/>
  </si>
  <si>
    <t>3连后期</t>
    <phoneticPr fontId="1" type="noConversion"/>
  </si>
  <si>
    <t>暴击伤害提高</t>
    <phoneticPr fontId="1" type="noConversion"/>
  </si>
  <si>
    <t>提高伤害</t>
    <phoneticPr fontId="1" type="noConversion"/>
  </si>
  <si>
    <t>专属武器效果</t>
    <phoneticPr fontId="1" type="noConversion"/>
  </si>
  <si>
    <t>溢出伤害</t>
    <phoneticPr fontId="1" type="noConversion"/>
  </si>
  <si>
    <t>禁锢</t>
    <phoneticPr fontId="1" type="noConversion"/>
  </si>
  <si>
    <t>减攻击</t>
    <phoneticPr fontId="1" type="noConversion"/>
  </si>
  <si>
    <t>援护</t>
    <phoneticPr fontId="1" type="noConversion"/>
  </si>
  <si>
    <t>增加格挡</t>
    <phoneticPr fontId="1" type="noConversion"/>
  </si>
  <si>
    <t>护盾</t>
    <phoneticPr fontId="1" type="noConversion"/>
  </si>
  <si>
    <t>附加伤害</t>
    <phoneticPr fontId="1" type="noConversion"/>
  </si>
  <si>
    <t>穿透伤害提升</t>
    <phoneticPr fontId="1" type="noConversion"/>
  </si>
  <si>
    <t>暴击率提升</t>
    <phoneticPr fontId="1" type="noConversion"/>
  </si>
  <si>
    <t>水晶减少</t>
    <phoneticPr fontId="1" type="noConversion"/>
  </si>
  <si>
    <t>刷新技能</t>
    <phoneticPr fontId="1" type="noConversion"/>
  </si>
  <si>
    <t>数值4</t>
    <phoneticPr fontId="1" type="noConversion"/>
  </si>
  <si>
    <t>消耗生命</t>
    <phoneticPr fontId="1" type="noConversion"/>
  </si>
  <si>
    <t>出场释放</t>
    <phoneticPr fontId="1" type="noConversion"/>
  </si>
  <si>
    <t>治疗</t>
    <phoneticPr fontId="1" type="noConversion"/>
  </si>
  <si>
    <t>数值5</t>
    <phoneticPr fontId="1" type="noConversion"/>
  </si>
  <si>
    <t>效果4</t>
    <phoneticPr fontId="1" type="noConversion"/>
  </si>
  <si>
    <t>伤害加成</t>
    <phoneticPr fontId="1" type="noConversion"/>
  </si>
  <si>
    <t>追加伤害</t>
    <phoneticPr fontId="1" type="noConversion"/>
  </si>
  <si>
    <t>禁止被动</t>
    <phoneticPr fontId="1" type="noConversion"/>
  </si>
  <si>
    <t>插槽1主动</t>
    <phoneticPr fontId="1" type="noConversion"/>
  </si>
  <si>
    <t>插槽1追击</t>
    <phoneticPr fontId="1" type="noConversion"/>
  </si>
  <si>
    <t>插槽2主动</t>
    <phoneticPr fontId="1" type="noConversion"/>
  </si>
  <si>
    <t>插槽2追击</t>
    <phoneticPr fontId="1" type="noConversion"/>
  </si>
  <si>
    <t>插槽3主动</t>
    <phoneticPr fontId="1" type="noConversion"/>
  </si>
  <si>
    <t>插槽3追击</t>
    <phoneticPr fontId="1" type="noConversion"/>
  </si>
  <si>
    <t>插槽4主动</t>
    <phoneticPr fontId="1" type="noConversion"/>
  </si>
  <si>
    <t>插槽4追击</t>
    <phoneticPr fontId="1" type="noConversion"/>
  </si>
  <si>
    <t>插槽5主动</t>
    <phoneticPr fontId="1" type="noConversion"/>
  </si>
  <si>
    <t>插槽5追击</t>
    <phoneticPr fontId="1" type="noConversion"/>
  </si>
  <si>
    <t>插槽6</t>
    <phoneticPr fontId="1" type="noConversion"/>
  </si>
  <si>
    <t>插槽7</t>
  </si>
  <si>
    <t>插槽8</t>
  </si>
  <si>
    <t>插槽9</t>
  </si>
  <si>
    <t>插槽10</t>
  </si>
  <si>
    <t>插槽11</t>
  </si>
  <si>
    <t>插槽12</t>
  </si>
  <si>
    <t>插槽13</t>
  </si>
  <si>
    <t>插槽14</t>
  </si>
  <si>
    <t>插槽15</t>
  </si>
  <si>
    <t>插槽16</t>
  </si>
  <si>
    <t>暴击率减少</t>
    <phoneticPr fontId="1" type="noConversion"/>
  </si>
  <si>
    <t>暴击额外伤害</t>
    <phoneticPr fontId="1" type="noConversion"/>
  </si>
  <si>
    <t>技能升级</t>
    <phoneticPr fontId="1" type="noConversion"/>
  </si>
  <si>
    <t>技能升级与专属武器</t>
    <phoneticPr fontId="1" type="noConversion"/>
  </si>
  <si>
    <t>专属武器</t>
    <phoneticPr fontId="1" type="noConversion"/>
  </si>
  <si>
    <t>专属武器水晶效果</t>
    <phoneticPr fontId="1" type="noConversion"/>
  </si>
  <si>
    <t>每回合自然恢复水晶数量=a</t>
    <phoneticPr fontId="1" type="noConversion"/>
  </si>
  <si>
    <t>hp=atk*x*2+ATK*x*4+atk*x*4</t>
    <phoneticPr fontId="1" type="noConversion"/>
  </si>
  <si>
    <t>y=0.25x</t>
    <phoneticPr fontId="1" type="noConversion"/>
  </si>
  <si>
    <t>寄灵人阵亡条件：寄灵人行动2次，守护灵行动3次（2*插槽+1*天赋）</t>
    <phoneticPr fontId="1" type="noConversion"/>
  </si>
  <si>
    <t>R</t>
    <phoneticPr fontId="1" type="noConversion"/>
  </si>
  <si>
    <t>SR</t>
    <phoneticPr fontId="1" type="noConversion"/>
  </si>
  <si>
    <t>SSR</t>
    <phoneticPr fontId="1" type="noConversion"/>
  </si>
  <si>
    <t>品质</t>
    <phoneticPr fontId="1" type="noConversion"/>
  </si>
  <si>
    <t>分解得碎片数量</t>
    <phoneticPr fontId="1" type="noConversion"/>
  </si>
  <si>
    <t>N</t>
    <phoneticPr fontId="1" type="noConversion"/>
  </si>
  <si>
    <t>品质代号</t>
    <phoneticPr fontId="1" type="noConversion"/>
  </si>
  <si>
    <t>每个碎片获得经验</t>
    <phoneticPr fontId="1" type="noConversion"/>
  </si>
  <si>
    <t>一张卡牌获得总经验</t>
    <phoneticPr fontId="1" type="noConversion"/>
  </si>
  <si>
    <t>技能水晶消耗</t>
    <phoneticPr fontId="1" type="noConversion"/>
  </si>
  <si>
    <t>召唤水晶消耗</t>
    <phoneticPr fontId="1" type="noConversion"/>
  </si>
  <si>
    <t>计算用水晶数量</t>
    <phoneticPr fontId="1" type="noConversion"/>
  </si>
  <si>
    <t>实际消耗水晶数量</t>
    <phoneticPr fontId="1" type="noConversion"/>
  </si>
  <si>
    <t>伤害</t>
    <phoneticPr fontId="1" type="noConversion"/>
  </si>
  <si>
    <t>水晶外壳</t>
    <phoneticPr fontId="1" type="noConversion"/>
  </si>
  <si>
    <t>获得水晶</t>
    <phoneticPr fontId="1" type="noConversion"/>
  </si>
  <si>
    <t>治疗</t>
    <phoneticPr fontId="1" type="noConversion"/>
  </si>
  <si>
    <t>增加暴击率</t>
    <phoneticPr fontId="1" type="noConversion"/>
  </si>
  <si>
    <t>增加穿透率</t>
    <phoneticPr fontId="1" type="noConversion"/>
  </si>
  <si>
    <t>防御提升</t>
    <phoneticPr fontId="1" type="noConversion"/>
  </si>
  <si>
    <t>额外伤害</t>
    <phoneticPr fontId="1" type="noConversion"/>
  </si>
  <si>
    <t>减少治疗</t>
    <phoneticPr fontId="1" type="noConversion"/>
  </si>
  <si>
    <t>眩晕</t>
    <phoneticPr fontId="1" type="noConversion"/>
  </si>
  <si>
    <t>降低防御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</si>
</sst>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微软雅黑"/>
      <family val="2"/>
      <charset val="134"/>
    </font>
    <font>
      <sz val="11"/>
      <color rgb="FFFF0000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65"/>
        <bgColor theme="0"/>
      </patternFill>
    </fill>
    <fill>
      <patternFill patternType="solid">
        <fgColor theme="0" tint="-0.34998626667073579"/>
        <bgColor theme="0"/>
      </patternFill>
    </fill>
  </fills>
  <borders count="4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59">
    <xf numFmtId="0" fontId="0" fillId="0" borderId="0" xfId="0"/>
    <xf numFmtId="0" fontId="3" fillId="2" borderId="0" xfId="0" applyFont="1" applyFill="1"/>
    <xf numFmtId="0" fontId="3" fillId="2" borderId="4" xfId="0" applyFont="1" applyFill="1" applyBorder="1"/>
    <xf numFmtId="0" fontId="3" fillId="2" borderId="5" xfId="0" applyFont="1" applyFill="1" applyBorder="1"/>
    <xf numFmtId="0" fontId="3" fillId="2" borderId="6" xfId="0" applyFont="1" applyFill="1" applyBorder="1"/>
    <xf numFmtId="0" fontId="3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0" fontId="3" fillId="2" borderId="2" xfId="0" applyFont="1" applyFill="1" applyBorder="1"/>
    <xf numFmtId="0" fontId="3" fillId="2" borderId="10" xfId="0" applyFont="1" applyFill="1" applyBorder="1"/>
    <xf numFmtId="0" fontId="3" fillId="2" borderId="3" xfId="0" applyFont="1" applyFill="1" applyBorder="1"/>
    <xf numFmtId="9" fontId="3" fillId="2" borderId="3" xfId="0" applyNumberFormat="1" applyFont="1" applyFill="1" applyBorder="1"/>
    <xf numFmtId="0" fontId="3" fillId="2" borderId="11" xfId="0" applyFont="1" applyFill="1" applyBorder="1"/>
    <xf numFmtId="0" fontId="3" fillId="2" borderId="12" xfId="0" applyFont="1" applyFill="1" applyBorder="1"/>
    <xf numFmtId="0" fontId="3" fillId="2" borderId="13" xfId="0" applyFont="1" applyFill="1" applyBorder="1"/>
    <xf numFmtId="0" fontId="3" fillId="2" borderId="14" xfId="0" applyFont="1" applyFill="1" applyBorder="1"/>
    <xf numFmtId="0" fontId="3" fillId="2" borderId="15" xfId="0" applyFont="1" applyFill="1" applyBorder="1"/>
    <xf numFmtId="9" fontId="3" fillId="2" borderId="15" xfId="0" applyNumberFormat="1" applyFont="1" applyFill="1" applyBorder="1"/>
    <xf numFmtId="0" fontId="3" fillId="2" borderId="16" xfId="0" applyFont="1" applyFill="1" applyBorder="1"/>
    <xf numFmtId="0" fontId="3" fillId="2" borderId="17" xfId="0" applyFont="1" applyFill="1" applyBorder="1"/>
    <xf numFmtId="0" fontId="3" fillId="2" borderId="18" xfId="0" applyFont="1" applyFill="1" applyBorder="1"/>
    <xf numFmtId="9" fontId="3" fillId="2" borderId="17" xfId="0" applyNumberFormat="1" applyFont="1" applyFill="1" applyBorder="1"/>
    <xf numFmtId="9" fontId="3" fillId="2" borderId="15" xfId="1" applyFont="1" applyFill="1" applyBorder="1" applyAlignment="1"/>
    <xf numFmtId="9" fontId="3" fillId="2" borderId="18" xfId="1" applyFont="1" applyFill="1" applyBorder="1" applyAlignment="1"/>
    <xf numFmtId="0" fontId="3" fillId="2" borderId="20" xfId="0" applyFont="1" applyFill="1" applyBorder="1"/>
    <xf numFmtId="0" fontId="3" fillId="2" borderId="21" xfId="0" applyFont="1" applyFill="1" applyBorder="1"/>
    <xf numFmtId="9" fontId="3" fillId="2" borderId="21" xfId="0" applyNumberFormat="1" applyFont="1" applyFill="1" applyBorder="1"/>
    <xf numFmtId="9" fontId="3" fillId="2" borderId="22" xfId="1" applyFont="1" applyFill="1" applyBorder="1" applyAlignment="1"/>
    <xf numFmtId="9" fontId="3" fillId="2" borderId="12" xfId="0" applyNumberFormat="1" applyFont="1" applyFill="1" applyBorder="1"/>
    <xf numFmtId="9" fontId="3" fillId="2" borderId="23" xfId="0" applyNumberFormat="1" applyFont="1" applyFill="1" applyBorder="1"/>
    <xf numFmtId="0" fontId="3" fillId="2" borderId="24" xfId="0" applyFont="1" applyFill="1" applyBorder="1"/>
    <xf numFmtId="0" fontId="3" fillId="2" borderId="25" xfId="0" applyFont="1" applyFill="1" applyBorder="1"/>
    <xf numFmtId="0" fontId="3" fillId="2" borderId="26" xfId="0" applyFont="1" applyFill="1" applyBorder="1"/>
    <xf numFmtId="9" fontId="3" fillId="2" borderId="12" xfId="1" applyFont="1" applyFill="1" applyBorder="1" applyAlignment="1"/>
    <xf numFmtId="9" fontId="3" fillId="2" borderId="3" xfId="1" applyFont="1" applyFill="1" applyBorder="1" applyAlignment="1"/>
    <xf numFmtId="9" fontId="3" fillId="2" borderId="17" xfId="1" applyFont="1" applyFill="1" applyBorder="1" applyAlignment="1"/>
    <xf numFmtId="9" fontId="3" fillId="2" borderId="13" xfId="1" applyFont="1" applyFill="1" applyBorder="1" applyAlignment="1"/>
    <xf numFmtId="0" fontId="3" fillId="3" borderId="0" xfId="0" applyFont="1" applyFill="1"/>
    <xf numFmtId="0" fontId="3" fillId="3" borderId="2" xfId="0" applyFont="1" applyFill="1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28" xfId="0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0" fillId="0" borderId="19" xfId="0" applyBorder="1"/>
    <xf numFmtId="0" fontId="0" fillId="0" borderId="10" xfId="0" applyBorder="1"/>
    <xf numFmtId="0" fontId="3" fillId="2" borderId="19" xfId="0" applyFont="1" applyFill="1" applyBorder="1"/>
    <xf numFmtId="0" fontId="3" fillId="2" borderId="28" xfId="0" applyFont="1" applyFill="1" applyBorder="1"/>
    <xf numFmtId="9" fontId="3" fillId="2" borderId="27" xfId="0" applyNumberFormat="1" applyFont="1" applyFill="1" applyBorder="1"/>
    <xf numFmtId="0" fontId="3" fillId="2" borderId="1" xfId="0" applyFont="1" applyFill="1" applyBorder="1" applyAlignment="1">
      <alignment horizontal="center"/>
    </xf>
    <xf numFmtId="0" fontId="3" fillId="2" borderId="19" xfId="0" applyFont="1" applyFill="1" applyBorder="1" applyAlignment="1">
      <alignment horizont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75"/>
  <sheetViews>
    <sheetView tabSelected="1" topLeftCell="E46" workbookViewId="0">
      <selection activeCell="L63" sqref="L63"/>
    </sheetView>
  </sheetViews>
  <sheetFormatPr defaultRowHeight="16.5" x14ac:dyDescent="0.3"/>
  <cols>
    <col min="1" max="1" width="4" style="1" bestFit="1" customWidth="1"/>
    <col min="2" max="2" width="58.25" style="1" customWidth="1"/>
    <col min="3" max="6" width="9" style="1"/>
    <col min="7" max="7" width="11.25" style="1" bestFit="1" customWidth="1"/>
    <col min="8" max="8" width="9.625" style="1" bestFit="1" customWidth="1"/>
    <col min="9" max="9" width="13.25" style="1" bestFit="1" customWidth="1"/>
    <col min="10" max="10" width="15.375" style="1" bestFit="1" customWidth="1"/>
    <col min="11" max="11" width="11" style="1" customWidth="1"/>
    <col min="12" max="12" width="9.5" style="1" bestFit="1" customWidth="1"/>
    <col min="13" max="13" width="13.25" style="1" bestFit="1" customWidth="1"/>
    <col min="14" max="14" width="11.25" style="1" bestFit="1" customWidth="1"/>
    <col min="15" max="15" width="15.375" style="1" bestFit="1" customWidth="1"/>
    <col min="16" max="16" width="13.25" style="1" customWidth="1"/>
    <col min="17" max="17" width="13.25" style="1" bestFit="1" customWidth="1"/>
    <col min="18" max="18" width="10.375" style="1" customWidth="1"/>
    <col min="19" max="19" width="13.25" style="1" bestFit="1" customWidth="1"/>
    <col min="20" max="20" width="10.125" style="1" customWidth="1"/>
    <col min="21" max="21" width="17.5" style="1" bestFit="1" customWidth="1"/>
    <col min="22" max="22" width="9.625" style="1" bestFit="1" customWidth="1"/>
    <col min="23" max="23" width="17.5" style="1" bestFit="1" customWidth="1"/>
    <col min="24" max="16384" width="9" style="1"/>
  </cols>
  <sheetData>
    <row r="1" spans="1:16" ht="17.25" thickBot="1" x14ac:dyDescent="0.35">
      <c r="A1" s="55"/>
      <c r="B1" s="54" t="s">
        <v>0</v>
      </c>
      <c r="C1" s="5" t="s">
        <v>10</v>
      </c>
      <c r="D1" s="7">
        <f>5/3</f>
        <v>1.6666666666666667</v>
      </c>
      <c r="E1" s="2" t="s">
        <v>15</v>
      </c>
      <c r="F1" s="5">
        <v>1</v>
      </c>
      <c r="G1" s="12" t="s">
        <v>21</v>
      </c>
      <c r="H1" s="13" t="s">
        <v>22</v>
      </c>
      <c r="I1" s="13" t="s">
        <v>63</v>
      </c>
      <c r="J1" s="13" t="s">
        <v>64</v>
      </c>
      <c r="K1" s="13" t="s">
        <v>23</v>
      </c>
      <c r="L1" s="13" t="s">
        <v>24</v>
      </c>
      <c r="M1" s="13" t="s">
        <v>25</v>
      </c>
      <c r="N1" s="13" t="s">
        <v>26</v>
      </c>
      <c r="O1" s="13" t="s">
        <v>27</v>
      </c>
      <c r="P1" s="14" t="s">
        <v>28</v>
      </c>
    </row>
    <row r="2" spans="1:16" x14ac:dyDescent="0.3">
      <c r="A2" s="8">
        <v>1</v>
      </c>
      <c r="B2" s="3" t="s">
        <v>142</v>
      </c>
      <c r="C2" s="37" t="s">
        <v>11</v>
      </c>
      <c r="D2" s="38">
        <v>3.5</v>
      </c>
      <c r="E2" s="3" t="s">
        <v>16</v>
      </c>
      <c r="F2" s="1">
        <v>10</v>
      </c>
      <c r="G2" s="15" t="s">
        <v>29</v>
      </c>
      <c r="H2" s="10">
        <v>1301001</v>
      </c>
      <c r="I2" s="11">
        <f>$D$6+$D$7*$D$4</f>
        <v>3</v>
      </c>
      <c r="J2" s="10">
        <v>0</v>
      </c>
      <c r="K2" s="10" t="s">
        <v>44</v>
      </c>
      <c r="L2" s="11">
        <f>IF(K2="","",I2+J2*$D$7-N2*$D$7-P2)</f>
        <v>2</v>
      </c>
      <c r="M2" s="10" t="s">
        <v>45</v>
      </c>
      <c r="N2" s="10">
        <f>$D$4</f>
        <v>2</v>
      </c>
      <c r="O2" s="10"/>
      <c r="P2" s="16"/>
    </row>
    <row r="3" spans="1:16" x14ac:dyDescent="0.3">
      <c r="A3" s="8">
        <v>2</v>
      </c>
      <c r="B3" s="3" t="s">
        <v>1</v>
      </c>
      <c r="C3" s="37" t="s">
        <v>12</v>
      </c>
      <c r="D3" s="38">
        <v>2</v>
      </c>
      <c r="E3" s="3" t="s">
        <v>17</v>
      </c>
      <c r="F3" s="1">
        <v>1</v>
      </c>
      <c r="G3" s="15" t="s">
        <v>29</v>
      </c>
      <c r="H3" s="10">
        <v>1302001</v>
      </c>
      <c r="I3" s="11">
        <f t="shared" ref="I3:I31" si="0">$D$6+$D$7*$D$4</f>
        <v>3</v>
      </c>
      <c r="J3" s="10">
        <v>0</v>
      </c>
      <c r="K3" s="10" t="s">
        <v>44</v>
      </c>
      <c r="L3" s="11">
        <f t="shared" ref="L3:L31" si="1">IF(K3="","",I3+J3*$D$7-N3*$D$7-P3)</f>
        <v>2</v>
      </c>
      <c r="M3" s="10" t="s">
        <v>46</v>
      </c>
      <c r="N3" s="10">
        <f t="shared" ref="N3:N4" si="2">$D$4</f>
        <v>2</v>
      </c>
      <c r="O3" s="10"/>
      <c r="P3" s="16"/>
    </row>
    <row r="4" spans="1:16" x14ac:dyDescent="0.3">
      <c r="A4" s="8">
        <v>3</v>
      </c>
      <c r="B4" s="3" t="s">
        <v>2</v>
      </c>
      <c r="C4" s="1" t="s">
        <v>13</v>
      </c>
      <c r="D4" s="8">
        <v>2</v>
      </c>
      <c r="E4" s="3" t="s">
        <v>18</v>
      </c>
      <c r="F4" s="1">
        <v>10</v>
      </c>
      <c r="G4" s="15" t="s">
        <v>30</v>
      </c>
      <c r="H4" s="10">
        <v>1301002</v>
      </c>
      <c r="I4" s="11">
        <f t="shared" si="0"/>
        <v>3</v>
      </c>
      <c r="J4" s="10">
        <v>0</v>
      </c>
      <c r="K4" s="10" t="s">
        <v>44</v>
      </c>
      <c r="L4" s="11">
        <f t="shared" si="1"/>
        <v>2</v>
      </c>
      <c r="M4" s="10" t="s">
        <v>45</v>
      </c>
      <c r="N4" s="10">
        <f t="shared" si="2"/>
        <v>2</v>
      </c>
      <c r="O4" s="10"/>
      <c r="P4" s="16"/>
    </row>
    <row r="5" spans="1:16" ht="17.25" thickBot="1" x14ac:dyDescent="0.35">
      <c r="A5" s="8">
        <v>4</v>
      </c>
      <c r="B5" s="3" t="s">
        <v>3</v>
      </c>
      <c r="C5" s="6" t="s">
        <v>14</v>
      </c>
      <c r="D5" s="9">
        <v>4</v>
      </c>
      <c r="E5" s="4"/>
      <c r="F5" s="6"/>
      <c r="G5" s="15" t="s">
        <v>30</v>
      </c>
      <c r="H5" s="10">
        <v>1302002</v>
      </c>
      <c r="I5" s="11">
        <f t="shared" si="0"/>
        <v>3</v>
      </c>
      <c r="J5" s="10">
        <v>0</v>
      </c>
      <c r="K5" s="10" t="s">
        <v>47</v>
      </c>
      <c r="L5" s="11">
        <f>I5/1.5</f>
        <v>2</v>
      </c>
      <c r="M5" s="10"/>
      <c r="N5" s="10"/>
      <c r="O5" s="10" t="s">
        <v>48</v>
      </c>
      <c r="P5" s="17">
        <f>(I5-L5)/2</f>
        <v>0.5</v>
      </c>
    </row>
    <row r="6" spans="1:16" x14ac:dyDescent="0.3">
      <c r="A6" s="8">
        <v>5</v>
      </c>
      <c r="B6" s="3" t="s">
        <v>4</v>
      </c>
      <c r="C6" s="2" t="s">
        <v>19</v>
      </c>
      <c r="D6" s="2">
        <f>F2/(F1*5)</f>
        <v>2</v>
      </c>
      <c r="G6" s="15" t="s">
        <v>31</v>
      </c>
      <c r="H6" s="10">
        <v>1301003</v>
      </c>
      <c r="I6" s="11">
        <f t="shared" si="0"/>
        <v>3</v>
      </c>
      <c r="J6" s="10">
        <v>0</v>
      </c>
      <c r="K6" s="10" t="s">
        <v>44</v>
      </c>
      <c r="L6" s="11">
        <f t="shared" si="1"/>
        <v>2</v>
      </c>
      <c r="M6" s="10" t="s">
        <v>45</v>
      </c>
      <c r="N6" s="10">
        <f t="shared" ref="N6:N7" si="3">$D$4</f>
        <v>2</v>
      </c>
      <c r="O6" s="10"/>
      <c r="P6" s="16"/>
    </row>
    <row r="7" spans="1:16" ht="17.25" thickBot="1" x14ac:dyDescent="0.35">
      <c r="A7" s="8">
        <v>6</v>
      </c>
      <c r="B7" s="3" t="s">
        <v>5</v>
      </c>
      <c r="C7" s="4" t="s">
        <v>20</v>
      </c>
      <c r="D7" s="4">
        <f>0.25*D6</f>
        <v>0.5</v>
      </c>
      <c r="G7" s="15" t="s">
        <v>31</v>
      </c>
      <c r="H7" s="10">
        <v>1302003</v>
      </c>
      <c r="I7" s="11">
        <f t="shared" si="0"/>
        <v>3</v>
      </c>
      <c r="J7" s="10">
        <v>0</v>
      </c>
      <c r="K7" s="10"/>
      <c r="L7" s="11" t="str">
        <f t="shared" si="1"/>
        <v/>
      </c>
      <c r="M7" s="10" t="s">
        <v>45</v>
      </c>
      <c r="N7" s="10">
        <f t="shared" si="3"/>
        <v>2</v>
      </c>
      <c r="O7" s="10"/>
      <c r="P7" s="16"/>
    </row>
    <row r="8" spans="1:16" ht="17.25" thickBot="1" x14ac:dyDescent="0.35">
      <c r="A8" s="8">
        <v>7</v>
      </c>
      <c r="B8" s="3" t="s">
        <v>8</v>
      </c>
      <c r="C8" s="57" t="s">
        <v>156</v>
      </c>
      <c r="D8" s="58"/>
      <c r="E8" s="57" t="s">
        <v>155</v>
      </c>
      <c r="F8" s="58"/>
      <c r="G8" s="15" t="s">
        <v>32</v>
      </c>
      <c r="H8" s="10">
        <v>1301004</v>
      </c>
      <c r="I8" s="11">
        <f t="shared" si="0"/>
        <v>3</v>
      </c>
      <c r="J8" s="10">
        <v>0</v>
      </c>
      <c r="K8" s="10" t="s">
        <v>44</v>
      </c>
      <c r="L8" s="11">
        <v>2</v>
      </c>
      <c r="M8" s="10"/>
      <c r="N8" s="10"/>
      <c r="O8" s="10" t="s">
        <v>49</v>
      </c>
      <c r="P8" s="17">
        <v>0.5</v>
      </c>
    </row>
    <row r="9" spans="1:16" x14ac:dyDescent="0.3">
      <c r="A9" s="8">
        <v>8</v>
      </c>
      <c r="B9" s="3" t="s">
        <v>6</v>
      </c>
      <c r="C9" s="7" t="s">
        <v>86</v>
      </c>
      <c r="D9" s="3">
        <v>4</v>
      </c>
      <c r="E9" s="7" t="s">
        <v>86</v>
      </c>
      <c r="F9" s="3">
        <v>6</v>
      </c>
      <c r="G9" s="15" t="s">
        <v>32</v>
      </c>
      <c r="H9" s="10">
        <v>1302004</v>
      </c>
      <c r="I9" s="11">
        <f t="shared" si="0"/>
        <v>3</v>
      </c>
      <c r="J9" s="10">
        <v>0</v>
      </c>
      <c r="K9" s="10"/>
      <c r="L9" s="11" t="str">
        <f t="shared" si="1"/>
        <v/>
      </c>
      <c r="M9" s="10"/>
      <c r="N9" s="10"/>
      <c r="O9" s="10" t="s">
        <v>50</v>
      </c>
      <c r="P9" s="17">
        <v>2.5</v>
      </c>
    </row>
    <row r="10" spans="1:16" x14ac:dyDescent="0.3">
      <c r="A10" s="8">
        <v>9</v>
      </c>
      <c r="B10" s="3" t="s">
        <v>60</v>
      </c>
      <c r="C10" s="8" t="s">
        <v>87</v>
      </c>
      <c r="D10" s="3">
        <v>4</v>
      </c>
      <c r="E10" s="8" t="s">
        <v>87</v>
      </c>
      <c r="F10" s="3">
        <v>8</v>
      </c>
      <c r="G10" s="15" t="s">
        <v>33</v>
      </c>
      <c r="H10" s="10">
        <v>1301005</v>
      </c>
      <c r="I10" s="11">
        <f t="shared" si="0"/>
        <v>3</v>
      </c>
      <c r="J10" s="10">
        <v>0</v>
      </c>
      <c r="K10" s="10"/>
      <c r="L10" s="11" t="str">
        <f t="shared" si="1"/>
        <v/>
      </c>
      <c r="M10" s="10" t="s">
        <v>45</v>
      </c>
      <c r="N10" s="10">
        <f>$D$4</f>
        <v>2</v>
      </c>
      <c r="O10" s="10" t="s">
        <v>51</v>
      </c>
      <c r="P10" s="17">
        <f>100%/2</f>
        <v>0.5</v>
      </c>
    </row>
    <row r="11" spans="1:16" x14ac:dyDescent="0.3">
      <c r="A11" s="8">
        <v>10</v>
      </c>
      <c r="B11" s="3" t="s">
        <v>7</v>
      </c>
      <c r="C11" s="8" t="s">
        <v>88</v>
      </c>
      <c r="D11" s="3">
        <v>6</v>
      </c>
      <c r="E11" s="8" t="s">
        <v>88</v>
      </c>
      <c r="F11" s="3">
        <v>10</v>
      </c>
      <c r="G11" s="15" t="s">
        <v>33</v>
      </c>
      <c r="H11" s="10">
        <v>1302005</v>
      </c>
      <c r="I11" s="11">
        <f t="shared" si="0"/>
        <v>3</v>
      </c>
      <c r="J11" s="10">
        <v>0</v>
      </c>
      <c r="K11" s="10"/>
      <c r="L11" s="11" t="str">
        <f t="shared" si="1"/>
        <v/>
      </c>
      <c r="M11" s="10"/>
      <c r="N11" s="10"/>
      <c r="O11" s="10" t="s">
        <v>51</v>
      </c>
      <c r="P11" s="17">
        <v>0.25</v>
      </c>
    </row>
    <row r="12" spans="1:16" x14ac:dyDescent="0.3">
      <c r="A12" s="8">
        <v>11</v>
      </c>
      <c r="B12" s="3" t="s">
        <v>61</v>
      </c>
      <c r="C12" s="8"/>
      <c r="D12" s="3"/>
      <c r="E12" s="8" t="s">
        <v>89</v>
      </c>
      <c r="F12" s="3">
        <v>12</v>
      </c>
      <c r="G12" s="15" t="s">
        <v>34</v>
      </c>
      <c r="H12" s="10">
        <v>1301006</v>
      </c>
      <c r="I12" s="11">
        <f t="shared" si="0"/>
        <v>3</v>
      </c>
      <c r="J12" s="10">
        <v>0</v>
      </c>
      <c r="K12" s="10"/>
      <c r="L12" s="11" t="str">
        <f t="shared" si="1"/>
        <v/>
      </c>
      <c r="M12" s="10" t="s">
        <v>52</v>
      </c>
      <c r="N12" s="10">
        <f>$D$4</f>
        <v>2</v>
      </c>
      <c r="O12" s="10" t="s">
        <v>53</v>
      </c>
      <c r="P12" s="22">
        <v>1</v>
      </c>
    </row>
    <row r="13" spans="1:16" x14ac:dyDescent="0.3">
      <c r="A13" s="8"/>
      <c r="B13" s="3" t="s">
        <v>143</v>
      </c>
      <c r="C13" s="8"/>
      <c r="D13" s="3"/>
      <c r="E13" s="8" t="s">
        <v>90</v>
      </c>
      <c r="F13" s="3">
        <v>14</v>
      </c>
      <c r="G13" s="15" t="s">
        <v>34</v>
      </c>
      <c r="H13" s="10">
        <v>1302006</v>
      </c>
      <c r="I13" s="11">
        <f t="shared" si="0"/>
        <v>3</v>
      </c>
      <c r="J13" s="10">
        <v>0</v>
      </c>
      <c r="K13" s="10"/>
      <c r="L13" s="11" t="str">
        <f t="shared" si="1"/>
        <v/>
      </c>
      <c r="M13" s="10"/>
      <c r="N13" s="10"/>
      <c r="O13" s="10" t="s">
        <v>54</v>
      </c>
      <c r="P13" s="17">
        <v>0.75</v>
      </c>
    </row>
    <row r="14" spans="1:16" ht="17.25" thickBot="1" x14ac:dyDescent="0.35">
      <c r="A14" s="8">
        <v>12</v>
      </c>
      <c r="B14" s="3" t="s">
        <v>9</v>
      </c>
      <c r="C14" s="9"/>
      <c r="D14" s="4"/>
      <c r="E14" s="9" t="s">
        <v>91</v>
      </c>
      <c r="F14" s="4">
        <v>16</v>
      </c>
      <c r="G14" s="15" t="s">
        <v>35</v>
      </c>
      <c r="H14" s="10">
        <v>1301007</v>
      </c>
      <c r="I14" s="11">
        <f t="shared" si="0"/>
        <v>3</v>
      </c>
      <c r="J14" s="10">
        <v>0</v>
      </c>
      <c r="K14" s="10" t="s">
        <v>44</v>
      </c>
      <c r="L14" s="11">
        <f t="shared" si="1"/>
        <v>2</v>
      </c>
      <c r="M14" s="10"/>
      <c r="N14" s="10"/>
      <c r="O14" s="10" t="s">
        <v>55</v>
      </c>
      <c r="P14" s="22">
        <v>1</v>
      </c>
    </row>
    <row r="15" spans="1:16" ht="17.25" thickBot="1" x14ac:dyDescent="0.35">
      <c r="A15" s="8"/>
      <c r="B15" s="3" t="s">
        <v>144</v>
      </c>
      <c r="C15" s="57" t="s">
        <v>139</v>
      </c>
      <c r="D15" s="58"/>
      <c r="G15" s="15" t="s">
        <v>35</v>
      </c>
      <c r="H15" s="10">
        <v>1302007</v>
      </c>
      <c r="I15" s="11">
        <f t="shared" si="0"/>
        <v>3</v>
      </c>
      <c r="J15" s="10">
        <v>0</v>
      </c>
      <c r="K15" s="10" t="s">
        <v>44</v>
      </c>
      <c r="L15" s="11">
        <f t="shared" si="1"/>
        <v>2</v>
      </c>
      <c r="M15" s="10" t="s">
        <v>45</v>
      </c>
      <c r="N15" s="10">
        <f t="shared" ref="N15:N16" si="4">$D$4</f>
        <v>2</v>
      </c>
      <c r="O15" s="10"/>
      <c r="P15" s="16"/>
    </row>
    <row r="16" spans="1:16" ht="17.25" thickBot="1" x14ac:dyDescent="0.35">
      <c r="A16" s="9">
        <v>13</v>
      </c>
      <c r="B16" s="4" t="s">
        <v>145</v>
      </c>
      <c r="C16" s="7" t="s">
        <v>138</v>
      </c>
      <c r="D16" s="3">
        <v>3</v>
      </c>
      <c r="G16" s="15" t="s">
        <v>36</v>
      </c>
      <c r="H16" s="10">
        <v>1301008</v>
      </c>
      <c r="I16" s="11">
        <f t="shared" si="0"/>
        <v>3</v>
      </c>
      <c r="J16" s="10">
        <v>0</v>
      </c>
      <c r="K16" s="10" t="s">
        <v>44</v>
      </c>
      <c r="L16" s="11">
        <f t="shared" si="1"/>
        <v>2</v>
      </c>
      <c r="M16" s="10" t="s">
        <v>45</v>
      </c>
      <c r="N16" s="10">
        <f t="shared" si="4"/>
        <v>2</v>
      </c>
      <c r="O16" s="10"/>
      <c r="P16" s="16"/>
    </row>
    <row r="17" spans="3:23" ht="17.25" thickBot="1" x14ac:dyDescent="0.35">
      <c r="C17" s="9" t="s">
        <v>140</v>
      </c>
      <c r="D17" s="4">
        <v>2</v>
      </c>
      <c r="G17" s="15" t="s">
        <v>36</v>
      </c>
      <c r="H17" s="10">
        <v>1302008</v>
      </c>
      <c r="I17" s="11">
        <f t="shared" si="0"/>
        <v>3</v>
      </c>
      <c r="J17" s="10">
        <v>0</v>
      </c>
      <c r="K17" s="10" t="s">
        <v>56</v>
      </c>
      <c r="L17" s="11">
        <v>0.5</v>
      </c>
      <c r="M17" s="10"/>
      <c r="N17" s="10"/>
      <c r="O17" s="10"/>
      <c r="P17" s="16"/>
    </row>
    <row r="18" spans="3:23" x14ac:dyDescent="0.3">
      <c r="G18" s="15" t="s">
        <v>37</v>
      </c>
      <c r="H18" s="10">
        <v>1301009</v>
      </c>
      <c r="I18" s="11">
        <f t="shared" si="0"/>
        <v>3</v>
      </c>
      <c r="J18" s="10">
        <v>0</v>
      </c>
      <c r="K18" s="10" t="s">
        <v>44</v>
      </c>
      <c r="L18" s="11">
        <f t="shared" si="1"/>
        <v>2</v>
      </c>
      <c r="M18" s="10" t="s">
        <v>45</v>
      </c>
      <c r="N18" s="10">
        <f t="shared" ref="N18:N20" si="5">$D$4</f>
        <v>2</v>
      </c>
      <c r="O18" s="10"/>
      <c r="P18" s="16"/>
    </row>
    <row r="19" spans="3:23" x14ac:dyDescent="0.3">
      <c r="G19" s="15" t="s">
        <v>37</v>
      </c>
      <c r="H19" s="10">
        <v>1302009</v>
      </c>
      <c r="I19" s="11">
        <f t="shared" si="0"/>
        <v>3</v>
      </c>
      <c r="J19" s="10">
        <v>0</v>
      </c>
      <c r="K19" s="10"/>
      <c r="L19" s="11" t="str">
        <f t="shared" si="1"/>
        <v/>
      </c>
      <c r="M19" s="10" t="s">
        <v>45</v>
      </c>
      <c r="N19" s="10">
        <f t="shared" si="5"/>
        <v>2</v>
      </c>
      <c r="O19" s="10"/>
      <c r="P19" s="16"/>
    </row>
    <row r="20" spans="3:23" x14ac:dyDescent="0.3">
      <c r="G20" s="15" t="s">
        <v>38</v>
      </c>
      <c r="H20" s="10">
        <v>1301010</v>
      </c>
      <c r="I20" s="11">
        <f t="shared" si="0"/>
        <v>3</v>
      </c>
      <c r="J20" s="10">
        <v>0</v>
      </c>
      <c r="K20" s="10" t="s">
        <v>44</v>
      </c>
      <c r="L20" s="11">
        <f t="shared" si="1"/>
        <v>2</v>
      </c>
      <c r="M20" s="10" t="s">
        <v>45</v>
      </c>
      <c r="N20" s="10">
        <f t="shared" si="5"/>
        <v>2</v>
      </c>
      <c r="O20" s="10"/>
      <c r="P20" s="16"/>
    </row>
    <row r="21" spans="3:23" x14ac:dyDescent="0.3">
      <c r="G21" s="15" t="s">
        <v>38</v>
      </c>
      <c r="H21" s="10">
        <v>1302010</v>
      </c>
      <c r="I21" s="11">
        <f t="shared" si="0"/>
        <v>3</v>
      </c>
      <c r="J21" s="10">
        <v>0</v>
      </c>
      <c r="K21" s="10"/>
      <c r="L21" s="11" t="str">
        <f t="shared" si="1"/>
        <v/>
      </c>
      <c r="M21" s="10"/>
      <c r="N21" s="10"/>
      <c r="O21" s="10" t="s">
        <v>53</v>
      </c>
      <c r="P21" s="22">
        <v>1</v>
      </c>
    </row>
    <row r="22" spans="3:23" x14ac:dyDescent="0.3">
      <c r="G22" s="15" t="s">
        <v>39</v>
      </c>
      <c r="H22" s="10">
        <v>1301011</v>
      </c>
      <c r="I22" s="11">
        <f t="shared" si="0"/>
        <v>3</v>
      </c>
      <c r="J22" s="10">
        <v>0</v>
      </c>
      <c r="K22" s="10" t="s">
        <v>44</v>
      </c>
      <c r="L22" s="11">
        <f t="shared" si="1"/>
        <v>2</v>
      </c>
      <c r="M22" s="10"/>
      <c r="N22" s="10"/>
      <c r="O22" s="10" t="s">
        <v>53</v>
      </c>
      <c r="P22" s="22">
        <v>1</v>
      </c>
    </row>
    <row r="23" spans="3:23" x14ac:dyDescent="0.3">
      <c r="G23" s="15" t="s">
        <v>39</v>
      </c>
      <c r="H23" s="10">
        <v>1302011</v>
      </c>
      <c r="I23" s="11">
        <f t="shared" si="0"/>
        <v>3</v>
      </c>
      <c r="J23" s="10">
        <v>0</v>
      </c>
      <c r="K23" s="10"/>
      <c r="L23" s="11" t="str">
        <f t="shared" si="1"/>
        <v/>
      </c>
      <c r="M23" s="10"/>
      <c r="N23" s="10"/>
      <c r="O23" s="10" t="s">
        <v>53</v>
      </c>
      <c r="P23" s="22">
        <v>1</v>
      </c>
    </row>
    <row r="24" spans="3:23" x14ac:dyDescent="0.3">
      <c r="G24" s="15" t="s">
        <v>40</v>
      </c>
      <c r="H24" s="10">
        <v>1301012</v>
      </c>
      <c r="I24" s="11">
        <f t="shared" si="0"/>
        <v>3</v>
      </c>
      <c r="J24" s="10">
        <v>0</v>
      </c>
      <c r="K24" s="10" t="s">
        <v>44</v>
      </c>
      <c r="L24" s="11">
        <f t="shared" si="1"/>
        <v>2</v>
      </c>
      <c r="M24" s="10" t="s">
        <v>57</v>
      </c>
      <c r="N24" s="10">
        <f>$D$4</f>
        <v>2</v>
      </c>
      <c r="O24" s="10"/>
      <c r="P24" s="16"/>
    </row>
    <row r="25" spans="3:23" x14ac:dyDescent="0.3">
      <c r="G25" s="15" t="s">
        <v>40</v>
      </c>
      <c r="H25" s="10">
        <v>1302012</v>
      </c>
      <c r="I25" s="11">
        <f t="shared" si="0"/>
        <v>3</v>
      </c>
      <c r="J25" s="10">
        <v>0</v>
      </c>
      <c r="K25" s="10" t="s">
        <v>54</v>
      </c>
      <c r="L25" s="11">
        <v>0.5</v>
      </c>
      <c r="M25" s="10"/>
      <c r="N25" s="10"/>
      <c r="O25" s="10"/>
      <c r="P25" s="16"/>
    </row>
    <row r="26" spans="3:23" x14ac:dyDescent="0.3">
      <c r="G26" s="15" t="s">
        <v>41</v>
      </c>
      <c r="H26" s="10">
        <v>1301013</v>
      </c>
      <c r="I26" s="11">
        <f t="shared" si="0"/>
        <v>3</v>
      </c>
      <c r="J26" s="10">
        <v>0</v>
      </c>
      <c r="K26" s="10" t="s">
        <v>44</v>
      </c>
      <c r="L26" s="11">
        <f t="shared" si="1"/>
        <v>2</v>
      </c>
      <c r="M26" s="10" t="s">
        <v>52</v>
      </c>
      <c r="N26" s="10">
        <f t="shared" ref="N26:N27" si="6">$D$4</f>
        <v>2</v>
      </c>
      <c r="O26" s="10"/>
      <c r="P26" s="16"/>
    </row>
    <row r="27" spans="3:23" x14ac:dyDescent="0.3">
      <c r="G27" s="15" t="s">
        <v>41</v>
      </c>
      <c r="H27" s="10">
        <v>1302013</v>
      </c>
      <c r="I27" s="11">
        <f t="shared" si="0"/>
        <v>3</v>
      </c>
      <c r="J27" s="10">
        <v>0</v>
      </c>
      <c r="K27" s="10"/>
      <c r="L27" s="11" t="str">
        <f t="shared" si="1"/>
        <v/>
      </c>
      <c r="M27" s="10" t="s">
        <v>62</v>
      </c>
      <c r="N27" s="10">
        <f t="shared" si="6"/>
        <v>2</v>
      </c>
      <c r="O27" s="10"/>
      <c r="P27" s="16"/>
    </row>
    <row r="28" spans="3:23" x14ac:dyDescent="0.3">
      <c r="G28" s="15" t="s">
        <v>42</v>
      </c>
      <c r="H28" s="10">
        <v>1301014</v>
      </c>
      <c r="I28" s="11">
        <f t="shared" si="0"/>
        <v>3</v>
      </c>
      <c r="J28" s="10">
        <v>0</v>
      </c>
      <c r="K28" s="10" t="s">
        <v>44</v>
      </c>
      <c r="L28" s="11">
        <f t="shared" si="1"/>
        <v>2</v>
      </c>
      <c r="M28" s="10"/>
      <c r="N28" s="10"/>
      <c r="O28" s="10" t="s">
        <v>58</v>
      </c>
      <c r="P28" s="22">
        <v>1</v>
      </c>
    </row>
    <row r="29" spans="3:23" x14ac:dyDescent="0.3">
      <c r="G29" s="15" t="s">
        <v>42</v>
      </c>
      <c r="H29" s="10">
        <v>1302014</v>
      </c>
      <c r="I29" s="11">
        <f t="shared" si="0"/>
        <v>3</v>
      </c>
      <c r="J29" s="10">
        <v>0</v>
      </c>
      <c r="K29" s="10"/>
      <c r="L29" s="11" t="str">
        <f t="shared" si="1"/>
        <v/>
      </c>
      <c r="M29" s="10"/>
      <c r="N29" s="10"/>
      <c r="O29" s="10" t="s">
        <v>54</v>
      </c>
      <c r="P29" s="22">
        <v>2.5</v>
      </c>
    </row>
    <row r="30" spans="3:23" x14ac:dyDescent="0.3">
      <c r="G30" s="15" t="s">
        <v>43</v>
      </c>
      <c r="H30" s="10">
        <v>1301015</v>
      </c>
      <c r="I30" s="11">
        <f t="shared" si="0"/>
        <v>3</v>
      </c>
      <c r="J30" s="10">
        <v>0</v>
      </c>
      <c r="K30" s="10" t="s">
        <v>44</v>
      </c>
      <c r="L30" s="11">
        <f t="shared" si="1"/>
        <v>2</v>
      </c>
      <c r="M30" s="10" t="s">
        <v>45</v>
      </c>
      <c r="N30" s="10">
        <f>$D$4</f>
        <v>2</v>
      </c>
      <c r="O30" s="10"/>
      <c r="P30" s="16"/>
    </row>
    <row r="31" spans="3:23" ht="17.25" thickBot="1" x14ac:dyDescent="0.35">
      <c r="G31" s="24" t="s">
        <v>43</v>
      </c>
      <c r="H31" s="25">
        <v>1302015</v>
      </c>
      <c r="I31" s="11">
        <f t="shared" si="0"/>
        <v>3</v>
      </c>
      <c r="J31" s="25">
        <v>0</v>
      </c>
      <c r="K31" s="25"/>
      <c r="L31" s="26" t="str">
        <f t="shared" si="1"/>
        <v/>
      </c>
      <c r="M31" s="25"/>
      <c r="N31" s="25"/>
      <c r="O31" s="25" t="s">
        <v>59</v>
      </c>
      <c r="P31" s="27">
        <v>0.5</v>
      </c>
    </row>
    <row r="32" spans="3:23" ht="17.25" thickBot="1" x14ac:dyDescent="0.35">
      <c r="G32" s="30" t="s">
        <v>21</v>
      </c>
      <c r="H32" s="31" t="s">
        <v>22</v>
      </c>
      <c r="I32" s="31" t="s">
        <v>63</v>
      </c>
      <c r="J32" s="31" t="s">
        <v>157</v>
      </c>
      <c r="K32" s="31" t="s">
        <v>23</v>
      </c>
      <c r="L32" s="31" t="s">
        <v>24</v>
      </c>
      <c r="M32" s="31" t="s">
        <v>25</v>
      </c>
      <c r="N32" s="31" t="s">
        <v>26</v>
      </c>
      <c r="O32" s="31" t="s">
        <v>27</v>
      </c>
      <c r="P32" s="31" t="s">
        <v>28</v>
      </c>
      <c r="Q32" s="31" t="s">
        <v>111</v>
      </c>
      <c r="R32" s="31" t="s">
        <v>106</v>
      </c>
      <c r="S32" s="31" t="s">
        <v>94</v>
      </c>
      <c r="T32" s="31" t="s">
        <v>110</v>
      </c>
      <c r="U32" s="31" t="s">
        <v>141</v>
      </c>
      <c r="V32" s="32" t="s">
        <v>110</v>
      </c>
      <c r="W32" s="31" t="s">
        <v>158</v>
      </c>
    </row>
    <row r="33" spans="7:23" x14ac:dyDescent="0.3">
      <c r="G33" s="12" t="s">
        <v>65</v>
      </c>
      <c r="H33" s="13">
        <v>1303001</v>
      </c>
      <c r="I33" s="11">
        <f t="shared" ref="I33:I53" si="7">$D$6+$D$7*$D$4</f>
        <v>3</v>
      </c>
      <c r="J33" s="13">
        <v>8</v>
      </c>
      <c r="K33" s="13" t="s">
        <v>44</v>
      </c>
      <c r="L33" s="28">
        <f>IF(K33="","",I33+J33*$D$7-N33*$D$7-P33-R33-T33-IF(V33="",0,V33)*$D$7)</f>
        <v>4.2</v>
      </c>
      <c r="M33" s="28"/>
      <c r="N33" s="13"/>
      <c r="O33" s="28"/>
      <c r="P33" s="28"/>
      <c r="Q33" s="28"/>
      <c r="R33" s="28"/>
      <c r="S33" s="28" t="s">
        <v>56</v>
      </c>
      <c r="T33" s="28">
        <f>IF(S33="","",(I33+J33*$D$7)*$D$17/($D$16+$D$17))</f>
        <v>2.8</v>
      </c>
      <c r="U33" s="28"/>
      <c r="V33" s="14" t="str">
        <f>IF(U33="","",(K33+L33*$D$7)*$D$17/($D$16+$D$17))</f>
        <v/>
      </c>
      <c r="W33" s="13">
        <v>14</v>
      </c>
    </row>
    <row r="34" spans="7:23" x14ac:dyDescent="0.3">
      <c r="G34" s="15" t="s">
        <v>66</v>
      </c>
      <c r="H34" s="10">
        <v>1303002</v>
      </c>
      <c r="I34" s="11">
        <f t="shared" si="7"/>
        <v>3</v>
      </c>
      <c r="J34" s="10">
        <v>8</v>
      </c>
      <c r="K34" s="10" t="s">
        <v>44</v>
      </c>
      <c r="L34" s="29">
        <f t="shared" ref="L34:L53" si="8">IF(K34="","",I34+J34*$D$7-N34*$D$7-P34-R34-T34-IF(V34="",0,V34)*$D$7)</f>
        <v>4.2</v>
      </c>
      <c r="M34" s="11"/>
      <c r="N34" s="10"/>
      <c r="O34" s="11"/>
      <c r="P34" s="11"/>
      <c r="Q34" s="11"/>
      <c r="R34" s="11"/>
      <c r="S34" s="11" t="s">
        <v>56</v>
      </c>
      <c r="T34" s="11">
        <f t="shared" ref="T34:T53" si="9">IF(S34="","",(I34+J34*$D$7)*$D$17/($D$16+$D$17))</f>
        <v>2.8</v>
      </c>
      <c r="U34" s="11"/>
      <c r="V34" s="16" t="str">
        <f t="shared" ref="V34:V53" si="10">IF(U34="","",(K34+L34*$D$7)*$D$17/($D$16+$D$17))</f>
        <v/>
      </c>
      <c r="W34" s="10">
        <v>14</v>
      </c>
    </row>
    <row r="35" spans="7:23" x14ac:dyDescent="0.3">
      <c r="G35" s="15" t="s">
        <v>67</v>
      </c>
      <c r="H35" s="10">
        <v>1303003</v>
      </c>
      <c r="I35" s="11">
        <f t="shared" si="7"/>
        <v>3</v>
      </c>
      <c r="J35" s="10">
        <v>8</v>
      </c>
      <c r="K35" s="10" t="s">
        <v>44</v>
      </c>
      <c r="L35" s="29">
        <f t="shared" si="8"/>
        <v>4.2</v>
      </c>
      <c r="M35" s="11"/>
      <c r="N35" s="10"/>
      <c r="O35" s="11"/>
      <c r="P35" s="11"/>
      <c r="Q35" s="11"/>
      <c r="R35" s="11"/>
      <c r="S35" s="11" t="s">
        <v>92</v>
      </c>
      <c r="T35" s="11">
        <f t="shared" si="9"/>
        <v>2.8</v>
      </c>
      <c r="U35" s="11"/>
      <c r="V35" s="16" t="str">
        <f t="shared" si="10"/>
        <v/>
      </c>
      <c r="W35" s="10">
        <v>8</v>
      </c>
    </row>
    <row r="36" spans="7:23" x14ac:dyDescent="0.3">
      <c r="G36" s="15" t="s">
        <v>68</v>
      </c>
      <c r="H36" s="10">
        <v>1303004</v>
      </c>
      <c r="I36" s="11">
        <f t="shared" si="7"/>
        <v>3</v>
      </c>
      <c r="J36" s="10">
        <v>8</v>
      </c>
      <c r="K36" s="10" t="s">
        <v>44</v>
      </c>
      <c r="L36" s="29">
        <f t="shared" si="8"/>
        <v>4.2</v>
      </c>
      <c r="M36" s="11"/>
      <c r="N36" s="10"/>
      <c r="O36" s="11"/>
      <c r="P36" s="11"/>
      <c r="Q36" s="11"/>
      <c r="R36" s="11"/>
      <c r="S36" s="11" t="s">
        <v>93</v>
      </c>
      <c r="T36" s="11">
        <f t="shared" si="9"/>
        <v>2.8</v>
      </c>
      <c r="U36" s="11"/>
      <c r="V36" s="16" t="str">
        <f t="shared" si="10"/>
        <v/>
      </c>
      <c r="W36" s="10">
        <v>14</v>
      </c>
    </row>
    <row r="37" spans="7:23" x14ac:dyDescent="0.3">
      <c r="G37" s="15" t="s">
        <v>69</v>
      </c>
      <c r="H37" s="10">
        <v>1303005</v>
      </c>
      <c r="I37" s="11">
        <f t="shared" si="7"/>
        <v>3</v>
      </c>
      <c r="J37" s="10">
        <v>8</v>
      </c>
      <c r="K37" s="10" t="s">
        <v>44</v>
      </c>
      <c r="L37" s="29">
        <f t="shared" si="8"/>
        <v>4</v>
      </c>
      <c r="M37" s="11" t="s">
        <v>45</v>
      </c>
      <c r="N37" s="10">
        <v>3</v>
      </c>
      <c r="O37" s="11"/>
      <c r="P37" s="11"/>
      <c r="Q37" s="11"/>
      <c r="R37" s="11"/>
      <c r="S37" s="11"/>
      <c r="T37" s="11"/>
      <c r="U37" s="11" t="s">
        <v>45</v>
      </c>
      <c r="V37" s="16">
        <v>3</v>
      </c>
      <c r="W37" s="10">
        <v>8</v>
      </c>
    </row>
    <row r="38" spans="7:23" x14ac:dyDescent="0.3">
      <c r="G38" s="15" t="s">
        <v>70</v>
      </c>
      <c r="H38" s="10">
        <v>1303006</v>
      </c>
      <c r="I38" s="11">
        <f t="shared" si="7"/>
        <v>3</v>
      </c>
      <c r="J38" s="10">
        <v>8</v>
      </c>
      <c r="K38" s="10" t="s">
        <v>44</v>
      </c>
      <c r="L38" s="29">
        <f t="shared" si="8"/>
        <v>4.2</v>
      </c>
      <c r="M38" s="11"/>
      <c r="N38" s="10"/>
      <c r="O38" s="11"/>
      <c r="P38" s="11"/>
      <c r="Q38" s="11"/>
      <c r="R38" s="11"/>
      <c r="S38" s="11" t="s">
        <v>95</v>
      </c>
      <c r="T38" s="11">
        <f t="shared" si="9"/>
        <v>2.8</v>
      </c>
      <c r="U38" s="11"/>
      <c r="V38" s="16"/>
      <c r="W38" s="10">
        <v>8</v>
      </c>
    </row>
    <row r="39" spans="7:23" x14ac:dyDescent="0.3">
      <c r="G39" s="15" t="s">
        <v>71</v>
      </c>
      <c r="H39" s="10">
        <v>1303007</v>
      </c>
      <c r="I39" s="11">
        <f t="shared" si="7"/>
        <v>3</v>
      </c>
      <c r="J39" s="10">
        <v>8</v>
      </c>
      <c r="K39" s="10" t="s">
        <v>44</v>
      </c>
      <c r="L39" s="29">
        <f t="shared" si="8"/>
        <v>4.2</v>
      </c>
      <c r="M39" s="10"/>
      <c r="N39" s="10"/>
      <c r="O39" s="11" t="s">
        <v>96</v>
      </c>
      <c r="P39" s="11"/>
      <c r="Q39" s="11"/>
      <c r="R39" s="11"/>
      <c r="S39" s="11" t="s">
        <v>97</v>
      </c>
      <c r="T39" s="11">
        <f t="shared" si="9"/>
        <v>2.8</v>
      </c>
      <c r="U39" s="11"/>
      <c r="V39" s="16"/>
      <c r="W39" s="10">
        <v>14</v>
      </c>
    </row>
    <row r="40" spans="7:23" x14ac:dyDescent="0.3">
      <c r="G40" s="15" t="s">
        <v>72</v>
      </c>
      <c r="H40" s="10">
        <v>1303008</v>
      </c>
      <c r="I40" s="11">
        <f t="shared" si="7"/>
        <v>3</v>
      </c>
      <c r="J40" s="10">
        <v>8</v>
      </c>
      <c r="K40" s="10"/>
      <c r="L40" s="29" t="str">
        <f t="shared" si="8"/>
        <v/>
      </c>
      <c r="M40" s="11"/>
      <c r="N40" s="10"/>
      <c r="O40" s="11"/>
      <c r="P40" s="11"/>
      <c r="Q40" s="11"/>
      <c r="R40" s="11"/>
      <c r="S40" s="11"/>
      <c r="T40" s="11" t="str">
        <f t="shared" si="9"/>
        <v/>
      </c>
      <c r="U40" s="11"/>
      <c r="V40" s="16"/>
      <c r="W40" s="10">
        <v>14</v>
      </c>
    </row>
    <row r="41" spans="7:23" x14ac:dyDescent="0.3">
      <c r="G41" s="15" t="s">
        <v>73</v>
      </c>
      <c r="H41" s="10">
        <v>1303009</v>
      </c>
      <c r="I41" s="11">
        <f t="shared" si="7"/>
        <v>3</v>
      </c>
      <c r="J41" s="10">
        <v>6</v>
      </c>
      <c r="K41" s="10"/>
      <c r="L41" s="29" t="str">
        <f t="shared" si="8"/>
        <v/>
      </c>
      <c r="M41" s="11"/>
      <c r="N41" s="10"/>
      <c r="O41" s="11" t="s">
        <v>98</v>
      </c>
      <c r="P41" s="11">
        <v>2.1</v>
      </c>
      <c r="Q41" s="11"/>
      <c r="R41" s="11"/>
      <c r="S41" s="11" t="s">
        <v>99</v>
      </c>
      <c r="T41" s="11">
        <f t="shared" si="9"/>
        <v>2.4</v>
      </c>
      <c r="U41" s="11"/>
      <c r="V41" s="16"/>
      <c r="W41" s="10">
        <v>6</v>
      </c>
    </row>
    <row r="42" spans="7:23" x14ac:dyDescent="0.3">
      <c r="G42" s="15" t="s">
        <v>74</v>
      </c>
      <c r="H42" s="10">
        <v>1303010</v>
      </c>
      <c r="I42" s="11">
        <f t="shared" si="7"/>
        <v>3</v>
      </c>
      <c r="J42" s="10">
        <v>8</v>
      </c>
      <c r="K42" s="10" t="s">
        <v>44</v>
      </c>
      <c r="L42" s="29">
        <f t="shared" si="8"/>
        <v>5.4</v>
      </c>
      <c r="M42" s="11" t="s">
        <v>45</v>
      </c>
      <c r="N42" s="10">
        <v>3</v>
      </c>
      <c r="O42" s="11"/>
      <c r="P42" s="11"/>
      <c r="Q42" s="11"/>
      <c r="R42" s="11"/>
      <c r="S42" s="11" t="s">
        <v>169</v>
      </c>
      <c r="T42" s="11">
        <v>0.1</v>
      </c>
      <c r="U42" s="11"/>
      <c r="V42" s="16"/>
      <c r="W42" s="10">
        <v>8</v>
      </c>
    </row>
    <row r="43" spans="7:23" x14ac:dyDescent="0.3">
      <c r="G43" s="15" t="s">
        <v>75</v>
      </c>
      <c r="H43" s="10">
        <v>1303011</v>
      </c>
      <c r="I43" s="11">
        <f t="shared" si="7"/>
        <v>3</v>
      </c>
      <c r="J43" s="10">
        <v>6</v>
      </c>
      <c r="K43" s="10" t="s">
        <v>100</v>
      </c>
      <c r="L43" s="29">
        <f t="shared" si="8"/>
        <v>5.5</v>
      </c>
      <c r="M43" s="11"/>
      <c r="N43" s="10"/>
      <c r="O43" s="11"/>
      <c r="P43" s="11"/>
      <c r="Q43" s="11"/>
      <c r="R43" s="11"/>
      <c r="S43" s="11" t="s">
        <v>99</v>
      </c>
      <c r="T43" s="11">
        <v>0.5</v>
      </c>
      <c r="U43" s="11"/>
      <c r="V43" s="16"/>
      <c r="W43" s="10">
        <v>6</v>
      </c>
    </row>
    <row r="44" spans="7:23" x14ac:dyDescent="0.3">
      <c r="G44" s="15" t="s">
        <v>76</v>
      </c>
      <c r="H44" s="10">
        <v>1303012</v>
      </c>
      <c r="I44" s="11">
        <f t="shared" si="7"/>
        <v>3</v>
      </c>
      <c r="J44" s="10">
        <v>8</v>
      </c>
      <c r="K44" s="10" t="s">
        <v>44</v>
      </c>
      <c r="L44" s="29">
        <v>4.5</v>
      </c>
      <c r="M44" s="10"/>
      <c r="N44" s="10"/>
      <c r="O44" s="11" t="s">
        <v>101</v>
      </c>
      <c r="P44" s="11">
        <v>0.9</v>
      </c>
      <c r="Q44" s="11"/>
      <c r="R44" s="11"/>
      <c r="S44" s="11" t="s">
        <v>102</v>
      </c>
      <c r="T44" s="11">
        <v>1</v>
      </c>
      <c r="U44" s="11"/>
      <c r="V44" s="16"/>
      <c r="W44" s="10">
        <v>14</v>
      </c>
    </row>
    <row r="45" spans="7:23" x14ac:dyDescent="0.3">
      <c r="G45" s="15" t="s">
        <v>77</v>
      </c>
      <c r="H45" s="10">
        <v>1303013</v>
      </c>
      <c r="I45" s="11">
        <f t="shared" si="7"/>
        <v>3</v>
      </c>
      <c r="J45" s="10">
        <v>8</v>
      </c>
      <c r="K45" s="10" t="s">
        <v>44</v>
      </c>
      <c r="L45" s="29">
        <f t="shared" si="8"/>
        <v>3.3</v>
      </c>
      <c r="M45" s="10"/>
      <c r="N45" s="10"/>
      <c r="O45" s="11" t="s">
        <v>51</v>
      </c>
      <c r="P45" s="11">
        <v>0.9</v>
      </c>
      <c r="Q45" s="11"/>
      <c r="R45" s="11"/>
      <c r="S45" s="11" t="s">
        <v>49</v>
      </c>
      <c r="T45" s="11">
        <f t="shared" si="9"/>
        <v>2.8</v>
      </c>
      <c r="U45" s="11"/>
      <c r="V45" s="16"/>
      <c r="W45" s="10">
        <v>8</v>
      </c>
    </row>
    <row r="46" spans="7:23" x14ac:dyDescent="0.3">
      <c r="G46" s="15" t="s">
        <v>78</v>
      </c>
      <c r="H46" s="10">
        <v>1303014</v>
      </c>
      <c r="I46" s="11">
        <f t="shared" si="7"/>
        <v>3</v>
      </c>
      <c r="J46" s="10">
        <v>8</v>
      </c>
      <c r="K46" s="10" t="s">
        <v>44</v>
      </c>
      <c r="L46" s="29">
        <f t="shared" si="8"/>
        <v>4.2</v>
      </c>
      <c r="M46" s="11"/>
      <c r="N46" s="10"/>
      <c r="O46" s="11"/>
      <c r="P46" s="11"/>
      <c r="Q46" s="11"/>
      <c r="R46" s="11"/>
      <c r="S46" s="11" t="s">
        <v>103</v>
      </c>
      <c r="T46" s="11">
        <f t="shared" si="9"/>
        <v>2.8</v>
      </c>
      <c r="U46" s="11"/>
      <c r="V46" s="16"/>
      <c r="W46" s="10">
        <v>14</v>
      </c>
    </row>
    <row r="47" spans="7:23" x14ac:dyDescent="0.3">
      <c r="G47" s="15" t="s">
        <v>79</v>
      </c>
      <c r="H47" s="10">
        <v>1303015</v>
      </c>
      <c r="I47" s="11">
        <f t="shared" si="7"/>
        <v>3</v>
      </c>
      <c r="J47" s="10">
        <v>8</v>
      </c>
      <c r="K47" s="10" t="s">
        <v>44</v>
      </c>
      <c r="L47" s="29">
        <f t="shared" si="8"/>
        <v>5.5</v>
      </c>
      <c r="M47" s="11"/>
      <c r="N47" s="10"/>
      <c r="O47" s="11"/>
      <c r="P47" s="11"/>
      <c r="Q47" s="11"/>
      <c r="R47" s="11"/>
      <c r="S47" s="11"/>
      <c r="T47" s="11"/>
      <c r="U47" s="11" t="s">
        <v>104</v>
      </c>
      <c r="V47" s="16">
        <v>3</v>
      </c>
      <c r="W47" s="10">
        <v>8</v>
      </c>
    </row>
    <row r="48" spans="7:23" x14ac:dyDescent="0.3">
      <c r="G48" s="15" t="s">
        <v>80</v>
      </c>
      <c r="H48" s="10">
        <v>1303016</v>
      </c>
      <c r="I48" s="11">
        <f t="shared" si="7"/>
        <v>3</v>
      </c>
      <c r="J48" s="10">
        <v>8</v>
      </c>
      <c r="K48" s="10"/>
      <c r="L48" s="29" t="str">
        <f t="shared" si="8"/>
        <v/>
      </c>
      <c r="M48" s="11" t="s">
        <v>45</v>
      </c>
      <c r="N48" s="10">
        <v>4</v>
      </c>
      <c r="O48" s="11"/>
      <c r="P48" s="11"/>
      <c r="Q48" s="11"/>
      <c r="R48" s="11"/>
      <c r="S48" s="11"/>
      <c r="T48" s="11"/>
      <c r="U48" s="11" t="s">
        <v>52</v>
      </c>
      <c r="V48" s="16">
        <v>3</v>
      </c>
      <c r="W48" s="10">
        <v>8</v>
      </c>
    </row>
    <row r="49" spans="7:23" x14ac:dyDescent="0.3">
      <c r="G49" s="15" t="s">
        <v>81</v>
      </c>
      <c r="H49" s="10">
        <v>1303017</v>
      </c>
      <c r="I49" s="11">
        <f t="shared" si="7"/>
        <v>3</v>
      </c>
      <c r="J49" s="10">
        <v>8</v>
      </c>
      <c r="K49" s="10" t="s">
        <v>44</v>
      </c>
      <c r="L49" s="29">
        <f t="shared" si="8"/>
        <v>4.2</v>
      </c>
      <c r="M49" s="11"/>
      <c r="N49" s="10"/>
      <c r="O49" s="11"/>
      <c r="P49" s="11"/>
      <c r="Q49" s="11"/>
      <c r="R49" s="11"/>
      <c r="S49" s="11" t="s">
        <v>105</v>
      </c>
      <c r="T49" s="11">
        <f t="shared" si="9"/>
        <v>2.8</v>
      </c>
      <c r="U49" s="11"/>
      <c r="V49" s="16"/>
      <c r="W49" s="10">
        <v>8</v>
      </c>
    </row>
    <row r="50" spans="7:23" x14ac:dyDescent="0.3">
      <c r="G50" s="15" t="s">
        <v>82</v>
      </c>
      <c r="H50" s="10">
        <v>1303018</v>
      </c>
      <c r="I50" s="11">
        <f t="shared" si="7"/>
        <v>3</v>
      </c>
      <c r="J50" s="10">
        <v>8</v>
      </c>
      <c r="K50" s="10" t="s">
        <v>44</v>
      </c>
      <c r="L50" s="29">
        <f t="shared" si="8"/>
        <v>4.7</v>
      </c>
      <c r="M50" s="11"/>
      <c r="N50" s="10"/>
      <c r="O50" s="11" t="s">
        <v>107</v>
      </c>
      <c r="P50" s="11">
        <v>-0.5</v>
      </c>
      <c r="Q50" s="11"/>
      <c r="R50" s="11"/>
      <c r="S50" s="11" t="s">
        <v>108</v>
      </c>
      <c r="T50" s="11">
        <f t="shared" si="9"/>
        <v>2.8</v>
      </c>
      <c r="U50" s="11"/>
      <c r="V50" s="16" t="str">
        <f t="shared" si="10"/>
        <v/>
      </c>
      <c r="W50" s="10">
        <v>8</v>
      </c>
    </row>
    <row r="51" spans="7:23" x14ac:dyDescent="0.3">
      <c r="G51" s="15" t="s">
        <v>83</v>
      </c>
      <c r="H51" s="10">
        <v>1303019</v>
      </c>
      <c r="I51" s="11">
        <f t="shared" si="7"/>
        <v>3</v>
      </c>
      <c r="J51" s="10">
        <v>6</v>
      </c>
      <c r="K51" s="10"/>
      <c r="L51" s="29" t="str">
        <f t="shared" si="8"/>
        <v/>
      </c>
      <c r="M51" s="11"/>
      <c r="N51" s="10"/>
      <c r="O51" s="11" t="s">
        <v>100</v>
      </c>
      <c r="P51" s="11">
        <v>4.5999999999999996</v>
      </c>
      <c r="Q51" s="11"/>
      <c r="R51" s="11"/>
      <c r="S51" s="11" t="s">
        <v>109</v>
      </c>
      <c r="T51" s="11">
        <f t="shared" si="9"/>
        <v>2.4</v>
      </c>
      <c r="U51" s="11"/>
      <c r="V51" s="16" t="str">
        <f t="shared" si="10"/>
        <v/>
      </c>
      <c r="W51" s="10">
        <v>6</v>
      </c>
    </row>
    <row r="52" spans="7:23" x14ac:dyDescent="0.3">
      <c r="G52" s="15" t="s">
        <v>84</v>
      </c>
      <c r="H52" s="10">
        <v>1303020</v>
      </c>
      <c r="I52" s="11">
        <f t="shared" si="7"/>
        <v>3</v>
      </c>
      <c r="J52" s="10">
        <v>8</v>
      </c>
      <c r="K52" s="10" t="s">
        <v>44</v>
      </c>
      <c r="L52" s="29">
        <v>4.2</v>
      </c>
      <c r="M52" s="11"/>
      <c r="N52" s="10"/>
      <c r="O52" s="11" t="s">
        <v>56</v>
      </c>
      <c r="P52" s="11">
        <v>2.1</v>
      </c>
      <c r="Q52" s="11" t="s">
        <v>112</v>
      </c>
      <c r="R52" s="11">
        <v>-0.5</v>
      </c>
      <c r="S52" s="11" t="s">
        <v>113</v>
      </c>
      <c r="T52" s="11">
        <f t="shared" si="9"/>
        <v>2.8</v>
      </c>
      <c r="U52" s="11"/>
      <c r="V52" s="16" t="str">
        <f t="shared" si="10"/>
        <v/>
      </c>
      <c r="W52" s="10">
        <v>8</v>
      </c>
    </row>
    <row r="53" spans="7:23" ht="17.25" thickBot="1" x14ac:dyDescent="0.35">
      <c r="G53" s="24" t="s">
        <v>85</v>
      </c>
      <c r="H53" s="25">
        <v>1303021</v>
      </c>
      <c r="I53" s="26">
        <f t="shared" si="7"/>
        <v>3</v>
      </c>
      <c r="J53" s="25">
        <v>8</v>
      </c>
      <c r="K53" s="25" t="s">
        <v>44</v>
      </c>
      <c r="L53" s="56">
        <f t="shared" si="8"/>
        <v>3.3</v>
      </c>
      <c r="M53" s="26"/>
      <c r="N53" s="25"/>
      <c r="O53" s="26" t="s">
        <v>51</v>
      </c>
      <c r="P53" s="26">
        <v>0.9</v>
      </c>
      <c r="Q53" s="21"/>
      <c r="R53" s="21"/>
      <c r="S53" s="21" t="s">
        <v>114</v>
      </c>
      <c r="T53" s="21">
        <f t="shared" si="9"/>
        <v>2.8</v>
      </c>
      <c r="U53" s="21"/>
      <c r="V53" s="20" t="str">
        <f t="shared" si="10"/>
        <v/>
      </c>
      <c r="W53" s="19">
        <v>8</v>
      </c>
    </row>
    <row r="54" spans="7:23" ht="17.25" thickBot="1" x14ac:dyDescent="0.35">
      <c r="G54" s="30" t="s">
        <v>21</v>
      </c>
      <c r="H54" s="31" t="s">
        <v>22</v>
      </c>
      <c r="I54" s="31" t="s">
        <v>63</v>
      </c>
      <c r="J54" s="31" t="s">
        <v>64</v>
      </c>
      <c r="K54" s="31" t="s">
        <v>23</v>
      </c>
      <c r="L54" s="31" t="s">
        <v>24</v>
      </c>
      <c r="M54" s="31" t="s">
        <v>25</v>
      </c>
      <c r="N54" s="31" t="s">
        <v>26</v>
      </c>
      <c r="O54" s="31" t="s">
        <v>27</v>
      </c>
      <c r="P54" s="32" t="s">
        <v>28</v>
      </c>
    </row>
    <row r="55" spans="7:23" x14ac:dyDescent="0.3">
      <c r="G55" s="12" t="s">
        <v>115</v>
      </c>
      <c r="H55" s="13">
        <v>1304001</v>
      </c>
      <c r="I55" s="28">
        <f t="shared" ref="I55:I75" si="11">$D$6+$D$7*$D$4</f>
        <v>3</v>
      </c>
      <c r="J55" s="13">
        <v>0</v>
      </c>
      <c r="K55" s="13" t="s">
        <v>44</v>
      </c>
      <c r="L55" s="33">
        <v>2</v>
      </c>
      <c r="M55" s="13"/>
      <c r="N55" s="13"/>
      <c r="O55" s="13"/>
      <c r="P55" s="36"/>
    </row>
    <row r="56" spans="7:23" x14ac:dyDescent="0.3">
      <c r="G56" s="15" t="s">
        <v>116</v>
      </c>
      <c r="H56" s="10">
        <v>1304001</v>
      </c>
      <c r="I56" s="11">
        <f t="shared" si="11"/>
        <v>3</v>
      </c>
      <c r="J56" s="10">
        <v>0</v>
      </c>
      <c r="K56" s="10" t="s">
        <v>44</v>
      </c>
      <c r="L56" s="34">
        <v>1</v>
      </c>
      <c r="M56" s="10"/>
      <c r="N56" s="10"/>
      <c r="O56" s="10"/>
      <c r="P56" s="22"/>
    </row>
    <row r="57" spans="7:23" x14ac:dyDescent="0.3">
      <c r="G57" s="15" t="s">
        <v>117</v>
      </c>
      <c r="H57" s="10">
        <v>1304002</v>
      </c>
      <c r="I57" s="11">
        <f t="shared" si="11"/>
        <v>3</v>
      </c>
      <c r="J57" s="10">
        <v>0</v>
      </c>
      <c r="K57" s="10" t="s">
        <v>44</v>
      </c>
      <c r="L57" s="34">
        <v>2.5</v>
      </c>
      <c r="M57" s="10"/>
      <c r="N57" s="10"/>
      <c r="O57" s="10"/>
      <c r="P57" s="22"/>
    </row>
    <row r="58" spans="7:23" x14ac:dyDescent="0.3">
      <c r="G58" s="15" t="s">
        <v>118</v>
      </c>
      <c r="H58" s="10">
        <v>1304002</v>
      </c>
      <c r="I58" s="11">
        <f t="shared" si="11"/>
        <v>3</v>
      </c>
      <c r="J58" s="10">
        <v>0</v>
      </c>
      <c r="K58" s="10" t="s">
        <v>44</v>
      </c>
      <c r="L58" s="34">
        <v>1</v>
      </c>
      <c r="M58" s="10"/>
      <c r="N58" s="10"/>
      <c r="O58" s="10" t="s">
        <v>56</v>
      </c>
      <c r="P58" s="22">
        <v>1</v>
      </c>
    </row>
    <row r="59" spans="7:23" x14ac:dyDescent="0.3">
      <c r="G59" s="15" t="s">
        <v>119</v>
      </c>
      <c r="H59" s="10">
        <v>1304003</v>
      </c>
      <c r="I59" s="11">
        <f t="shared" si="11"/>
        <v>3</v>
      </c>
      <c r="J59" s="10">
        <v>0</v>
      </c>
      <c r="K59" s="10" t="s">
        <v>44</v>
      </c>
      <c r="L59" s="34">
        <f>I59</f>
        <v>3</v>
      </c>
      <c r="M59" s="10"/>
      <c r="N59" s="10"/>
      <c r="O59" s="10"/>
      <c r="P59" s="22"/>
    </row>
    <row r="60" spans="7:23" x14ac:dyDescent="0.3">
      <c r="G60" s="15" t="s">
        <v>120</v>
      </c>
      <c r="H60" s="10">
        <v>1304003</v>
      </c>
      <c r="I60" s="11">
        <f t="shared" si="11"/>
        <v>3</v>
      </c>
      <c r="J60" s="10">
        <v>0</v>
      </c>
      <c r="K60" s="10" t="s">
        <v>44</v>
      </c>
      <c r="L60" s="34">
        <v>0.5</v>
      </c>
      <c r="M60" s="10" t="s">
        <v>46</v>
      </c>
      <c r="N60" s="10">
        <v>3</v>
      </c>
      <c r="O60" s="10"/>
      <c r="P60" s="22"/>
    </row>
    <row r="61" spans="7:23" x14ac:dyDescent="0.3">
      <c r="G61" s="15" t="s">
        <v>121</v>
      </c>
      <c r="H61" s="10">
        <v>1304004</v>
      </c>
      <c r="I61" s="11">
        <f t="shared" si="11"/>
        <v>3</v>
      </c>
      <c r="J61" s="10">
        <v>0</v>
      </c>
      <c r="K61" s="10" t="s">
        <v>44</v>
      </c>
      <c r="L61" s="34">
        <v>1.5</v>
      </c>
      <c r="M61" s="10" t="s">
        <v>161</v>
      </c>
      <c r="N61" s="10">
        <v>3</v>
      </c>
      <c r="O61" s="10"/>
      <c r="P61" s="22"/>
    </row>
    <row r="62" spans="7:23" x14ac:dyDescent="0.3">
      <c r="G62" s="15" t="s">
        <v>122</v>
      </c>
      <c r="H62" s="10">
        <v>1304004</v>
      </c>
      <c r="I62" s="11">
        <f t="shared" si="11"/>
        <v>3</v>
      </c>
      <c r="J62" s="10">
        <v>0</v>
      </c>
      <c r="K62" s="10" t="s">
        <v>44</v>
      </c>
      <c r="L62" s="34">
        <v>1.5</v>
      </c>
      <c r="M62" s="10"/>
      <c r="N62" s="10"/>
      <c r="O62" s="10" t="s">
        <v>136</v>
      </c>
      <c r="P62" s="22">
        <v>0</v>
      </c>
    </row>
    <row r="63" spans="7:23" x14ac:dyDescent="0.3">
      <c r="G63" s="15" t="s">
        <v>123</v>
      </c>
      <c r="H63" s="10">
        <v>1304005</v>
      </c>
      <c r="I63" s="11">
        <f t="shared" si="11"/>
        <v>3</v>
      </c>
      <c r="J63" s="10">
        <v>0</v>
      </c>
      <c r="K63" s="10" t="s">
        <v>44</v>
      </c>
      <c r="L63" s="34">
        <v>2</v>
      </c>
      <c r="M63" s="10" t="s">
        <v>161</v>
      </c>
      <c r="N63" s="10">
        <v>2</v>
      </c>
      <c r="O63" s="10"/>
      <c r="P63" s="22"/>
    </row>
    <row r="64" spans="7:23" x14ac:dyDescent="0.3">
      <c r="G64" s="15" t="s">
        <v>124</v>
      </c>
      <c r="H64" s="10">
        <v>1304005</v>
      </c>
      <c r="I64" s="11">
        <f t="shared" si="11"/>
        <v>3</v>
      </c>
      <c r="J64" s="10">
        <v>0</v>
      </c>
      <c r="K64" s="10" t="s">
        <v>44</v>
      </c>
      <c r="L64" s="34">
        <v>1</v>
      </c>
      <c r="M64" s="10"/>
      <c r="N64" s="10"/>
      <c r="O64" s="10" t="s">
        <v>137</v>
      </c>
      <c r="P64" s="22">
        <v>0.5</v>
      </c>
    </row>
    <row r="65" spans="7:16" x14ac:dyDescent="0.3">
      <c r="G65" s="15" t="s">
        <v>125</v>
      </c>
      <c r="H65" s="10">
        <v>1304006</v>
      </c>
      <c r="I65" s="11">
        <f t="shared" si="11"/>
        <v>3</v>
      </c>
      <c r="J65" s="10">
        <v>0</v>
      </c>
      <c r="K65" s="10" t="s">
        <v>159</v>
      </c>
      <c r="L65" s="34">
        <v>1.5</v>
      </c>
      <c r="M65" s="10" t="s">
        <v>160</v>
      </c>
      <c r="N65" s="10">
        <v>3</v>
      </c>
      <c r="O65" s="10"/>
      <c r="P65" s="22"/>
    </row>
    <row r="66" spans="7:16" x14ac:dyDescent="0.3">
      <c r="G66" s="15" t="s">
        <v>126</v>
      </c>
      <c r="H66" s="10">
        <v>1304007</v>
      </c>
      <c r="I66" s="11">
        <f t="shared" si="11"/>
        <v>3</v>
      </c>
      <c r="J66" s="10">
        <v>0</v>
      </c>
      <c r="K66" s="10" t="s">
        <v>159</v>
      </c>
      <c r="L66" s="34">
        <v>2</v>
      </c>
      <c r="M66" s="10" t="s">
        <v>161</v>
      </c>
      <c r="N66" s="10">
        <v>2</v>
      </c>
      <c r="O66" s="10"/>
      <c r="P66" s="22"/>
    </row>
    <row r="67" spans="7:16" x14ac:dyDescent="0.3">
      <c r="G67" s="15" t="s">
        <v>127</v>
      </c>
      <c r="H67" s="10">
        <v>1304008</v>
      </c>
      <c r="I67" s="11">
        <f t="shared" si="11"/>
        <v>3</v>
      </c>
      <c r="J67" s="10">
        <v>0</v>
      </c>
      <c r="K67" s="10"/>
      <c r="L67" s="34"/>
      <c r="M67" s="10" t="s">
        <v>160</v>
      </c>
      <c r="N67" s="10">
        <v>3</v>
      </c>
      <c r="O67" s="10"/>
      <c r="P67" s="22"/>
    </row>
    <row r="68" spans="7:16" x14ac:dyDescent="0.3">
      <c r="G68" s="15" t="s">
        <v>128</v>
      </c>
      <c r="H68" s="10">
        <v>1304009</v>
      </c>
      <c r="I68" s="11">
        <f t="shared" si="11"/>
        <v>3</v>
      </c>
      <c r="J68" s="10">
        <v>0</v>
      </c>
      <c r="K68" s="10"/>
      <c r="L68" s="34"/>
      <c r="M68" s="10" t="s">
        <v>160</v>
      </c>
      <c r="N68" s="10">
        <v>3</v>
      </c>
      <c r="O68" s="10" t="s">
        <v>162</v>
      </c>
      <c r="P68" s="22">
        <v>1.5</v>
      </c>
    </row>
    <row r="69" spans="7:16" x14ac:dyDescent="0.3">
      <c r="G69" s="15" t="s">
        <v>129</v>
      </c>
      <c r="H69" s="10">
        <v>1304010</v>
      </c>
      <c r="I69" s="11">
        <f t="shared" si="11"/>
        <v>3</v>
      </c>
      <c r="J69" s="10">
        <v>0</v>
      </c>
      <c r="K69" s="10" t="s">
        <v>163</v>
      </c>
      <c r="L69" s="34">
        <v>0.7</v>
      </c>
      <c r="M69" s="10"/>
      <c r="N69" s="10"/>
      <c r="O69" s="10"/>
      <c r="P69" s="22"/>
    </row>
    <row r="70" spans="7:16" x14ac:dyDescent="0.3">
      <c r="G70" s="15" t="s">
        <v>130</v>
      </c>
      <c r="H70" s="10">
        <v>1304011</v>
      </c>
      <c r="I70" s="11">
        <f t="shared" si="11"/>
        <v>3</v>
      </c>
      <c r="J70" s="10">
        <v>0</v>
      </c>
      <c r="K70" s="10" t="s">
        <v>164</v>
      </c>
      <c r="L70" s="34">
        <v>0.7</v>
      </c>
      <c r="M70" s="10"/>
      <c r="N70" s="10"/>
      <c r="O70" s="10"/>
      <c r="P70" s="22"/>
    </row>
    <row r="71" spans="7:16" x14ac:dyDescent="0.3">
      <c r="G71" s="15" t="s">
        <v>131</v>
      </c>
      <c r="H71" s="10">
        <v>1304012</v>
      </c>
      <c r="I71" s="11">
        <f t="shared" si="11"/>
        <v>3</v>
      </c>
      <c r="J71" s="10">
        <v>0</v>
      </c>
      <c r="K71" s="10"/>
      <c r="L71" s="34"/>
      <c r="M71" s="10"/>
      <c r="N71" s="10"/>
      <c r="O71" s="10" t="s">
        <v>165</v>
      </c>
      <c r="P71" s="22">
        <v>0.5</v>
      </c>
    </row>
    <row r="72" spans="7:16" x14ac:dyDescent="0.3">
      <c r="G72" s="15" t="s">
        <v>132</v>
      </c>
      <c r="H72" s="10">
        <v>1304013</v>
      </c>
      <c r="I72" s="11">
        <f t="shared" si="11"/>
        <v>3</v>
      </c>
      <c r="J72" s="10">
        <v>0</v>
      </c>
      <c r="K72" s="10" t="s">
        <v>159</v>
      </c>
      <c r="L72" s="34">
        <v>1.5</v>
      </c>
      <c r="M72" s="10" t="s">
        <v>161</v>
      </c>
      <c r="N72" s="10">
        <v>3</v>
      </c>
      <c r="O72" s="10" t="s">
        <v>166</v>
      </c>
      <c r="P72" s="22">
        <v>0.3</v>
      </c>
    </row>
    <row r="73" spans="7:16" x14ac:dyDescent="0.3">
      <c r="G73" s="15" t="s">
        <v>133</v>
      </c>
      <c r="H73" s="10">
        <v>1304014</v>
      </c>
      <c r="I73" s="11">
        <f t="shared" si="11"/>
        <v>3</v>
      </c>
      <c r="J73" s="10">
        <v>0</v>
      </c>
      <c r="K73" s="10" t="s">
        <v>159</v>
      </c>
      <c r="L73" s="34">
        <v>1.5</v>
      </c>
      <c r="M73" s="10" t="s">
        <v>161</v>
      </c>
      <c r="N73" s="10">
        <v>3</v>
      </c>
      <c r="O73" s="10" t="s">
        <v>166</v>
      </c>
      <c r="P73" s="22">
        <v>0.3</v>
      </c>
    </row>
    <row r="74" spans="7:16" x14ac:dyDescent="0.3">
      <c r="G74" s="15" t="s">
        <v>134</v>
      </c>
      <c r="H74" s="10">
        <v>1304015</v>
      </c>
      <c r="I74" s="11">
        <f t="shared" si="11"/>
        <v>3</v>
      </c>
      <c r="J74" s="10">
        <v>0</v>
      </c>
      <c r="K74" s="10" t="s">
        <v>159</v>
      </c>
      <c r="L74" s="34">
        <v>2</v>
      </c>
      <c r="M74" s="10"/>
      <c r="N74" s="10"/>
      <c r="O74" s="10" t="s">
        <v>167</v>
      </c>
      <c r="P74" s="22">
        <v>0.8</v>
      </c>
    </row>
    <row r="75" spans="7:16" ht="17.25" thickBot="1" x14ac:dyDescent="0.35">
      <c r="G75" s="18" t="s">
        <v>135</v>
      </c>
      <c r="H75" s="19">
        <v>1304016</v>
      </c>
      <c r="I75" s="21">
        <f t="shared" si="11"/>
        <v>3</v>
      </c>
      <c r="J75" s="19">
        <v>0</v>
      </c>
      <c r="K75" s="19" t="s">
        <v>159</v>
      </c>
      <c r="L75" s="35">
        <v>2.5</v>
      </c>
      <c r="M75" s="19"/>
      <c r="N75" s="19"/>
      <c r="O75" s="19" t="s">
        <v>168</v>
      </c>
      <c r="P75" s="23"/>
    </row>
  </sheetData>
  <mergeCells count="3">
    <mergeCell ref="C8:D8"/>
    <mergeCell ref="C15:D15"/>
    <mergeCell ref="E8:F8"/>
  </mergeCells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B1FE0-7A6C-4039-8837-48DA7352C3ED}">
  <dimension ref="A1:E5"/>
  <sheetViews>
    <sheetView workbookViewId="0">
      <selection activeCell="E6" sqref="E6"/>
    </sheetView>
  </sheetViews>
  <sheetFormatPr defaultRowHeight="14.25" x14ac:dyDescent="0.2"/>
  <cols>
    <col min="1" max="1" width="23.375" customWidth="1"/>
    <col min="2" max="2" width="9" bestFit="1" customWidth="1"/>
    <col min="3" max="3" width="15.125" bestFit="1" customWidth="1"/>
    <col min="4" max="4" width="17.25" bestFit="1" customWidth="1"/>
    <col min="5" max="5" width="18.625" customWidth="1"/>
  </cols>
  <sheetData>
    <row r="1" spans="1:5" ht="15" thickBot="1" x14ac:dyDescent="0.25">
      <c r="A1" s="43" t="s">
        <v>149</v>
      </c>
      <c r="B1" s="39" t="s">
        <v>152</v>
      </c>
      <c r="C1" s="47" t="s">
        <v>150</v>
      </c>
      <c r="D1" s="43" t="s">
        <v>153</v>
      </c>
      <c r="E1" s="52" t="s">
        <v>154</v>
      </c>
    </row>
    <row r="2" spans="1:5" x14ac:dyDescent="0.2">
      <c r="A2" s="44" t="s">
        <v>151</v>
      </c>
      <c r="B2" s="40">
        <v>1</v>
      </c>
      <c r="C2" s="48">
        <v>10</v>
      </c>
      <c r="D2" s="44">
        <v>0</v>
      </c>
      <c r="E2" s="51">
        <f>C2*D2</f>
        <v>0</v>
      </c>
    </row>
    <row r="3" spans="1:5" x14ac:dyDescent="0.2">
      <c r="A3" s="45" t="s">
        <v>146</v>
      </c>
      <c r="B3" s="41">
        <v>2</v>
      </c>
      <c r="C3" s="49">
        <v>20</v>
      </c>
      <c r="D3" s="45">
        <v>25</v>
      </c>
      <c r="E3" s="44">
        <f t="shared" ref="E3:E5" si="0">C3*D3</f>
        <v>500</v>
      </c>
    </row>
    <row r="4" spans="1:5" x14ac:dyDescent="0.2">
      <c r="A4" s="45" t="s">
        <v>147</v>
      </c>
      <c r="B4" s="41">
        <v>3</v>
      </c>
      <c r="C4" s="49">
        <v>30</v>
      </c>
      <c r="D4" s="45">
        <v>180</v>
      </c>
      <c r="E4" s="44">
        <f t="shared" si="0"/>
        <v>5400</v>
      </c>
    </row>
    <row r="5" spans="1:5" ht="15" thickBot="1" x14ac:dyDescent="0.25">
      <c r="A5" s="46" t="s">
        <v>148</v>
      </c>
      <c r="B5" s="42">
        <v>4</v>
      </c>
      <c r="C5" s="50">
        <v>45</v>
      </c>
      <c r="D5" s="46">
        <v>1200</v>
      </c>
      <c r="E5" s="53">
        <f t="shared" si="0"/>
        <v>54000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水晶投放</vt:lpstr>
      <vt:lpstr>技能升级与兑换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2019-03-28T07:26:28Z</dcterms:modified>
</cp:coreProperties>
</file>