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4"/>
  </bookViews>
  <sheets>
    <sheet name="文档说明" sheetId="10" r:id="rId1"/>
    <sheet name="7日活动" sheetId="96" r:id="rId2"/>
    <sheet name="卡牌投放" sheetId="98" r:id="rId3"/>
    <sheet name="数据母表" sheetId="99" r:id="rId4"/>
    <sheet name="属性价值透视" sheetId="100" r:id="rId5"/>
  </sheets>
  <externalReferences>
    <externalReference r:id="rId6"/>
    <externalReference r:id="rId7"/>
    <externalReference r:id="rId8"/>
  </externalReferences>
  <definedNames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7" i="100" l="1"/>
  <c r="AY8" i="100"/>
  <c r="AY9" i="100"/>
  <c r="AY10" i="100"/>
  <c r="AY11" i="100"/>
  <c r="AY12" i="100"/>
  <c r="AY13" i="100"/>
  <c r="AY14" i="100"/>
  <c r="AY15" i="100"/>
  <c r="AY16" i="100"/>
  <c r="AY17" i="100"/>
  <c r="AY18" i="100"/>
  <c r="AY19" i="100"/>
  <c r="AY20" i="100"/>
  <c r="AY21" i="100"/>
  <c r="AY22" i="100"/>
  <c r="AY23" i="100"/>
  <c r="AY24" i="100"/>
  <c r="AY25" i="100"/>
  <c r="AY26" i="100"/>
  <c r="AY27" i="100"/>
  <c r="AY28" i="100"/>
  <c r="AY29" i="100"/>
  <c r="AY30" i="100"/>
  <c r="AY31" i="100"/>
  <c r="AY32" i="100"/>
  <c r="AY33" i="100"/>
  <c r="AY6" i="100"/>
  <c r="CH7" i="100"/>
  <c r="CH8" i="100"/>
  <c r="CH9" i="100"/>
  <c r="CH10" i="100"/>
  <c r="CH11" i="100"/>
  <c r="CH12" i="100"/>
  <c r="CH13" i="100"/>
  <c r="CH14" i="100"/>
  <c r="CH15" i="100"/>
  <c r="CH16" i="100"/>
  <c r="CH17" i="100"/>
  <c r="CH18" i="100"/>
  <c r="CH19" i="100"/>
  <c r="CH20" i="100"/>
  <c r="CH21" i="100"/>
  <c r="CH22" i="100"/>
  <c r="CH23" i="100"/>
  <c r="CH24" i="100"/>
  <c r="CH25" i="100"/>
  <c r="CH26" i="100"/>
  <c r="CH27" i="100"/>
  <c r="CH28" i="100"/>
  <c r="CH29" i="100"/>
  <c r="CH30" i="100"/>
  <c r="CH31" i="100"/>
  <c r="CH32" i="100"/>
  <c r="CH33" i="100"/>
  <c r="CH6" i="100"/>
  <c r="BZ6" i="100"/>
  <c r="CO6" i="100" s="1"/>
  <c r="BY6" i="100"/>
  <c r="BX6" i="100"/>
  <c r="CW6" i="100" s="1"/>
  <c r="BV6" i="100"/>
  <c r="BU6" i="100"/>
  <c r="BT6" i="100"/>
  <c r="ET6" i="99" l="1"/>
  <c r="EU6" i="99" s="1"/>
  <c r="ET7" i="99"/>
  <c r="FJ2" i="99" s="1"/>
  <c r="ET8" i="99"/>
  <c r="FK2" i="99" s="1"/>
  <c r="ET5" i="99"/>
  <c r="FH2" i="99" s="1"/>
  <c r="FB68" i="99"/>
  <c r="FC68" i="99"/>
  <c r="FB69" i="99"/>
  <c r="FC69" i="99"/>
  <c r="FB70" i="99"/>
  <c r="FC70" i="99"/>
  <c r="FL70" i="99" s="1"/>
  <c r="FB71" i="99"/>
  <c r="FC71" i="99"/>
  <c r="FB72" i="99"/>
  <c r="FC72" i="99"/>
  <c r="FB73" i="99"/>
  <c r="FC73" i="99"/>
  <c r="FB74" i="99"/>
  <c r="FC74" i="99"/>
  <c r="FL74" i="99" s="1"/>
  <c r="FB75" i="99"/>
  <c r="FC75" i="99"/>
  <c r="FH75" i="99" s="1"/>
  <c r="FD75" i="99"/>
  <c r="FI75" i="99" s="1"/>
  <c r="FE75" i="99"/>
  <c r="FJ75" i="99" s="1"/>
  <c r="FF75" i="99"/>
  <c r="FK75" i="99" s="1"/>
  <c r="FB76" i="99"/>
  <c r="FC76" i="99"/>
  <c r="FB77" i="99"/>
  <c r="FC77" i="99"/>
  <c r="FB78" i="99"/>
  <c r="FC78" i="99"/>
  <c r="FL78" i="99" s="1"/>
  <c r="FB79" i="99"/>
  <c r="FC79" i="99"/>
  <c r="FB80" i="99"/>
  <c r="FC80" i="99"/>
  <c r="FB81" i="99"/>
  <c r="FC81" i="99"/>
  <c r="FB82" i="99"/>
  <c r="FC82" i="99"/>
  <c r="FL82" i="99" s="1"/>
  <c r="FB83" i="99"/>
  <c r="FC83" i="99"/>
  <c r="FB84" i="99"/>
  <c r="FC84" i="99"/>
  <c r="FB6" i="99"/>
  <c r="FC6" i="99"/>
  <c r="FD6" i="99"/>
  <c r="FE6" i="99"/>
  <c r="FF6" i="99"/>
  <c r="FB7" i="99"/>
  <c r="FC7" i="99"/>
  <c r="FL7" i="99" s="1"/>
  <c r="FD7" i="99"/>
  <c r="FE7" i="99"/>
  <c r="FF7" i="99"/>
  <c r="FB8" i="99"/>
  <c r="FC8" i="99"/>
  <c r="FD8" i="99"/>
  <c r="FE8" i="99"/>
  <c r="FF8" i="99"/>
  <c r="FB9" i="99"/>
  <c r="FC9" i="99"/>
  <c r="FD9" i="99"/>
  <c r="FE9" i="99"/>
  <c r="FF9" i="99"/>
  <c r="FB10" i="99"/>
  <c r="FC10" i="99"/>
  <c r="FD10" i="99"/>
  <c r="FE10" i="99"/>
  <c r="FF10" i="99"/>
  <c r="FB11" i="99"/>
  <c r="FC11" i="99"/>
  <c r="FL11" i="99" s="1"/>
  <c r="FD11" i="99"/>
  <c r="FE11" i="99"/>
  <c r="FF11" i="99"/>
  <c r="FB12" i="99"/>
  <c r="FC12" i="99"/>
  <c r="FD12" i="99"/>
  <c r="FE12" i="99"/>
  <c r="FF12" i="99"/>
  <c r="FB13" i="99"/>
  <c r="FC13" i="99"/>
  <c r="FD13" i="99"/>
  <c r="FE13" i="99"/>
  <c r="FF13" i="99"/>
  <c r="FB14" i="99"/>
  <c r="FC14" i="99"/>
  <c r="FD14" i="99"/>
  <c r="FE14" i="99"/>
  <c r="FF14" i="99"/>
  <c r="FB15" i="99"/>
  <c r="FC15" i="99"/>
  <c r="FH15" i="99" s="1"/>
  <c r="FD15" i="99"/>
  <c r="FE15" i="99"/>
  <c r="FJ15" i="99" s="1"/>
  <c r="FF15" i="99"/>
  <c r="FK15" i="99" s="1"/>
  <c r="FB16" i="99"/>
  <c r="FC16" i="99"/>
  <c r="FD16" i="99"/>
  <c r="FE16" i="99"/>
  <c r="FF16" i="99"/>
  <c r="FB17" i="99"/>
  <c r="FC17" i="99"/>
  <c r="FD17" i="99"/>
  <c r="FE17" i="99"/>
  <c r="FF17" i="99"/>
  <c r="FB18" i="99"/>
  <c r="FC18" i="99"/>
  <c r="FD18" i="99"/>
  <c r="FE18" i="99"/>
  <c r="FF18" i="99"/>
  <c r="FB19" i="99"/>
  <c r="FC19" i="99"/>
  <c r="FL19" i="99" s="1"/>
  <c r="FD19" i="99"/>
  <c r="FE19" i="99"/>
  <c r="FF19" i="99"/>
  <c r="FB20" i="99"/>
  <c r="FC20" i="99"/>
  <c r="FD20" i="99"/>
  <c r="FE20" i="99"/>
  <c r="FF20" i="99"/>
  <c r="FB21" i="99"/>
  <c r="FC21" i="99"/>
  <c r="FL21" i="99" s="1"/>
  <c r="FD21" i="99"/>
  <c r="FE21" i="99"/>
  <c r="FF21" i="99"/>
  <c r="FB22" i="99"/>
  <c r="FC22" i="99"/>
  <c r="FD22" i="99"/>
  <c r="FE22" i="99"/>
  <c r="FF22" i="99"/>
  <c r="FB23" i="99"/>
  <c r="FC23" i="99"/>
  <c r="FL23" i="99" s="1"/>
  <c r="FD23" i="99"/>
  <c r="FE23" i="99"/>
  <c r="FF23" i="99"/>
  <c r="FB24" i="99"/>
  <c r="FC24" i="99"/>
  <c r="FD24" i="99"/>
  <c r="FE24" i="99"/>
  <c r="FF24" i="99"/>
  <c r="FB25" i="99"/>
  <c r="FC25" i="99"/>
  <c r="FH25" i="99" s="1"/>
  <c r="FD25" i="99"/>
  <c r="FI25" i="99" s="1"/>
  <c r="FE25" i="99"/>
  <c r="FJ25" i="99" s="1"/>
  <c r="FF25" i="99"/>
  <c r="FK25" i="99" s="1"/>
  <c r="FB26" i="99"/>
  <c r="FC26" i="99"/>
  <c r="FD26" i="99"/>
  <c r="FE26" i="99"/>
  <c r="FF26" i="99"/>
  <c r="FB27" i="99"/>
  <c r="FC27" i="99"/>
  <c r="FL27" i="99" s="1"/>
  <c r="FD27" i="99"/>
  <c r="FE27" i="99"/>
  <c r="FF27" i="99"/>
  <c r="FB28" i="99"/>
  <c r="FC28" i="99"/>
  <c r="FD28" i="99"/>
  <c r="FE28" i="99"/>
  <c r="FF28" i="99"/>
  <c r="FB29" i="99"/>
  <c r="FC29" i="99"/>
  <c r="FD29" i="99"/>
  <c r="FE29" i="99"/>
  <c r="FF29" i="99"/>
  <c r="FB30" i="99"/>
  <c r="FC30" i="99"/>
  <c r="FD30" i="99"/>
  <c r="FE30" i="99"/>
  <c r="FF30" i="99"/>
  <c r="FB31" i="99"/>
  <c r="FC31" i="99"/>
  <c r="FL31" i="99" s="1"/>
  <c r="FD31" i="99"/>
  <c r="FE31" i="99"/>
  <c r="FF31" i="99"/>
  <c r="FB32" i="99"/>
  <c r="FC32" i="99"/>
  <c r="FD32" i="99"/>
  <c r="FE32" i="99"/>
  <c r="FF32" i="99"/>
  <c r="FB33" i="99"/>
  <c r="FC33" i="99"/>
  <c r="FD33" i="99"/>
  <c r="FE33" i="99"/>
  <c r="FF33" i="99"/>
  <c r="FB34" i="99"/>
  <c r="FC34" i="99"/>
  <c r="FD34" i="99"/>
  <c r="FE34" i="99"/>
  <c r="FF34" i="99"/>
  <c r="FB35" i="99"/>
  <c r="FC35" i="99"/>
  <c r="FH35" i="99" s="1"/>
  <c r="FD35" i="99"/>
  <c r="FE35" i="99"/>
  <c r="FJ35" i="99" s="1"/>
  <c r="FF35" i="99"/>
  <c r="FK35" i="99" s="1"/>
  <c r="FB36" i="99"/>
  <c r="FC36" i="99"/>
  <c r="FD36" i="99"/>
  <c r="FE36" i="99"/>
  <c r="FF36" i="99"/>
  <c r="FB37" i="99"/>
  <c r="FC37" i="99"/>
  <c r="FL37" i="99" s="1"/>
  <c r="FD37" i="99"/>
  <c r="FE37" i="99"/>
  <c r="FF37" i="99"/>
  <c r="FB38" i="99"/>
  <c r="FC38" i="99"/>
  <c r="FD38" i="99"/>
  <c r="FE38" i="99"/>
  <c r="FF38" i="99"/>
  <c r="FB39" i="99"/>
  <c r="FC39" i="99"/>
  <c r="FL39" i="99" s="1"/>
  <c r="FD39" i="99"/>
  <c r="FE39" i="99"/>
  <c r="FF39" i="99"/>
  <c r="FB40" i="99"/>
  <c r="FC40" i="99"/>
  <c r="FD40" i="99"/>
  <c r="FE40" i="99"/>
  <c r="FF40" i="99"/>
  <c r="FB41" i="99"/>
  <c r="FC41" i="99"/>
  <c r="FD41" i="99"/>
  <c r="FE41" i="99"/>
  <c r="FF41" i="99"/>
  <c r="FB42" i="99"/>
  <c r="FC42" i="99"/>
  <c r="FD42" i="99"/>
  <c r="FE42" i="99"/>
  <c r="FF42" i="99"/>
  <c r="FB43" i="99"/>
  <c r="FC43" i="99"/>
  <c r="FL43" i="99" s="1"/>
  <c r="FD43" i="99"/>
  <c r="FE43" i="99"/>
  <c r="FF43" i="99"/>
  <c r="FB44" i="99"/>
  <c r="FC44" i="99"/>
  <c r="FD44" i="99"/>
  <c r="FE44" i="99"/>
  <c r="FF44" i="99"/>
  <c r="FB45" i="99"/>
  <c r="FC45" i="99"/>
  <c r="FH45" i="99" s="1"/>
  <c r="FD45" i="99"/>
  <c r="FI45" i="99" s="1"/>
  <c r="FE45" i="99"/>
  <c r="FJ45" i="99" s="1"/>
  <c r="FF45" i="99"/>
  <c r="FK45" i="99" s="1"/>
  <c r="FB46" i="99"/>
  <c r="FC46" i="99"/>
  <c r="FD46" i="99"/>
  <c r="FE46" i="99"/>
  <c r="FF46" i="99"/>
  <c r="FB47" i="99"/>
  <c r="FC47" i="99"/>
  <c r="FL47" i="99" s="1"/>
  <c r="FD47" i="99"/>
  <c r="FE47" i="99"/>
  <c r="FF47" i="99"/>
  <c r="FB48" i="99"/>
  <c r="FC48" i="99"/>
  <c r="FD48" i="99"/>
  <c r="FE48" i="99"/>
  <c r="FF48" i="99"/>
  <c r="FB49" i="99"/>
  <c r="FC49" i="99"/>
  <c r="FD49" i="99"/>
  <c r="FE49" i="99"/>
  <c r="FF49" i="99"/>
  <c r="FB50" i="99"/>
  <c r="FC50" i="99"/>
  <c r="FD50" i="99"/>
  <c r="FE50" i="99"/>
  <c r="FF50" i="99"/>
  <c r="FB51" i="99"/>
  <c r="FC51" i="99"/>
  <c r="FL51" i="99" s="1"/>
  <c r="FD51" i="99"/>
  <c r="FE51" i="99"/>
  <c r="FF51" i="99"/>
  <c r="FB52" i="99"/>
  <c r="FC52" i="99"/>
  <c r="FD52" i="99"/>
  <c r="FE52" i="99"/>
  <c r="FF52" i="99"/>
  <c r="FB53" i="99"/>
  <c r="FC53" i="99"/>
  <c r="FL53" i="99" s="1"/>
  <c r="FD53" i="99"/>
  <c r="FE53" i="99"/>
  <c r="FF53" i="99"/>
  <c r="FB54" i="99"/>
  <c r="FC54" i="99"/>
  <c r="FD54" i="99"/>
  <c r="FE54" i="99"/>
  <c r="FF54" i="99"/>
  <c r="FB55" i="99"/>
  <c r="FC55" i="99"/>
  <c r="FH55" i="99" s="1"/>
  <c r="FD55" i="99"/>
  <c r="FE55" i="99"/>
  <c r="FJ55" i="99" s="1"/>
  <c r="FF55" i="99"/>
  <c r="FK55" i="99" s="1"/>
  <c r="FB56" i="99"/>
  <c r="FC56" i="99"/>
  <c r="FB57" i="99"/>
  <c r="FC57" i="99"/>
  <c r="FB58" i="99"/>
  <c r="FC58" i="99"/>
  <c r="FB59" i="99"/>
  <c r="FC59" i="99"/>
  <c r="FL59" i="99" s="1"/>
  <c r="FB60" i="99"/>
  <c r="FC60" i="99"/>
  <c r="FB61" i="99"/>
  <c r="FC61" i="99"/>
  <c r="FB62" i="99"/>
  <c r="FC62" i="99"/>
  <c r="FB63" i="99"/>
  <c r="FC63" i="99"/>
  <c r="FL63" i="99" s="1"/>
  <c r="FB64" i="99"/>
  <c r="FC64" i="99"/>
  <c r="FB65" i="99"/>
  <c r="FC65" i="99"/>
  <c r="FH65" i="99" s="1"/>
  <c r="FD65" i="99"/>
  <c r="FI65" i="99" s="1"/>
  <c r="FE65" i="99"/>
  <c r="FJ65" i="99" s="1"/>
  <c r="FF65" i="99"/>
  <c r="FK65" i="99" s="1"/>
  <c r="FB66" i="99"/>
  <c r="FC66" i="99"/>
  <c r="FB67" i="99"/>
  <c r="FC67" i="99"/>
  <c r="FL67" i="99" s="1"/>
  <c r="FC5" i="99"/>
  <c r="FH5" i="99" s="1"/>
  <c r="FD5" i="99"/>
  <c r="FE5" i="99"/>
  <c r="FJ5" i="99" s="1"/>
  <c r="FF5" i="99"/>
  <c r="FK5" i="99" s="1"/>
  <c r="FB5" i="99"/>
  <c r="EK6" i="99"/>
  <c r="EK7" i="99"/>
  <c r="EK8" i="99"/>
  <c r="EK9" i="99"/>
  <c r="EK10" i="99"/>
  <c r="EK11" i="99"/>
  <c r="EK12" i="99"/>
  <c r="EK13" i="99"/>
  <c r="EK14" i="99"/>
  <c r="EK15" i="99"/>
  <c r="EK16" i="99"/>
  <c r="EK17" i="99"/>
  <c r="EK18" i="99"/>
  <c r="EK19" i="99"/>
  <c r="EK20" i="99"/>
  <c r="EK21" i="99"/>
  <c r="EK22" i="99"/>
  <c r="EK23" i="99"/>
  <c r="EK24" i="99"/>
  <c r="EK25" i="99"/>
  <c r="EK26" i="99"/>
  <c r="EK27" i="99"/>
  <c r="EK28" i="99"/>
  <c r="EK29" i="99"/>
  <c r="EK30" i="99"/>
  <c r="EK31" i="99"/>
  <c r="EK32" i="99"/>
  <c r="EK33" i="99"/>
  <c r="EK34" i="99"/>
  <c r="EK35" i="99"/>
  <c r="EK36" i="99"/>
  <c r="EK37" i="99"/>
  <c r="EK38" i="99"/>
  <c r="EK39" i="99"/>
  <c r="EK40" i="99"/>
  <c r="EK41" i="99"/>
  <c r="EK42" i="99"/>
  <c r="EK43" i="99"/>
  <c r="EK44" i="99"/>
  <c r="EK45" i="99"/>
  <c r="EK46" i="99"/>
  <c r="EK47" i="99"/>
  <c r="EK48" i="99"/>
  <c r="EK49" i="99"/>
  <c r="EK50" i="99"/>
  <c r="EK51" i="99"/>
  <c r="EK52" i="99"/>
  <c r="EK53" i="99"/>
  <c r="EK54" i="99"/>
  <c r="EK55" i="99"/>
  <c r="EK56" i="99"/>
  <c r="EK57" i="99"/>
  <c r="EK58" i="99"/>
  <c r="EK59" i="99"/>
  <c r="EK60" i="99"/>
  <c r="EK61" i="99"/>
  <c r="EK62" i="99"/>
  <c r="EK63" i="99"/>
  <c r="EK64" i="99"/>
  <c r="EK65" i="99"/>
  <c r="EK66" i="99"/>
  <c r="EK67" i="99"/>
  <c r="EK68" i="99"/>
  <c r="EK69" i="99"/>
  <c r="EK70" i="99"/>
  <c r="EK71" i="99"/>
  <c r="EK72" i="99"/>
  <c r="EK73" i="99"/>
  <c r="EK74" i="99"/>
  <c r="EK75" i="99"/>
  <c r="EK76" i="99"/>
  <c r="EK77" i="99"/>
  <c r="EK78" i="99"/>
  <c r="EK79" i="99"/>
  <c r="EK80" i="99"/>
  <c r="EK81" i="99"/>
  <c r="EK82" i="99"/>
  <c r="EK83" i="99"/>
  <c r="EK84" i="99"/>
  <c r="EK85" i="99"/>
  <c r="EK86" i="99"/>
  <c r="EK87" i="99"/>
  <c r="EK88" i="99"/>
  <c r="EK89" i="99"/>
  <c r="EK90" i="99"/>
  <c r="EK91" i="99"/>
  <c r="EK92" i="99"/>
  <c r="EK93" i="99"/>
  <c r="EK94" i="99"/>
  <c r="EK95" i="99"/>
  <c r="EK96" i="99"/>
  <c r="EK97" i="99"/>
  <c r="EK98" i="99"/>
  <c r="EK99" i="99"/>
  <c r="EK100" i="99"/>
  <c r="EK101" i="99"/>
  <c r="EK102" i="99"/>
  <c r="EK103" i="99"/>
  <c r="EK104" i="99"/>
  <c r="EK105" i="99"/>
  <c r="EK106" i="99"/>
  <c r="EK107" i="99"/>
  <c r="EK108" i="99"/>
  <c r="EK109" i="99"/>
  <c r="EK110" i="99"/>
  <c r="EK111" i="99"/>
  <c r="EK112" i="99"/>
  <c r="EK113" i="99"/>
  <c r="EK114" i="99"/>
  <c r="EK115" i="99"/>
  <c r="EK116" i="99"/>
  <c r="EK117" i="99"/>
  <c r="EK118" i="99"/>
  <c r="EK119" i="99"/>
  <c r="EK120" i="99"/>
  <c r="EK121" i="99"/>
  <c r="EK122" i="99"/>
  <c r="EK123" i="99"/>
  <c r="EK124" i="99"/>
  <c r="EK125" i="99"/>
  <c r="EK126" i="99"/>
  <c r="EK127" i="99"/>
  <c r="EK128" i="99"/>
  <c r="EK129" i="99"/>
  <c r="EK130" i="99"/>
  <c r="EK131" i="99"/>
  <c r="EK132" i="99"/>
  <c r="EK133" i="99"/>
  <c r="EK134" i="99"/>
  <c r="EK135" i="99"/>
  <c r="EK136" i="99"/>
  <c r="EK137" i="99"/>
  <c r="EK138" i="99"/>
  <c r="EK139" i="99"/>
  <c r="EK140" i="99"/>
  <c r="EK141" i="99"/>
  <c r="EK142" i="99"/>
  <c r="EK143" i="99"/>
  <c r="EK144" i="99"/>
  <c r="EK145" i="99"/>
  <c r="EK146" i="99"/>
  <c r="EK147" i="99"/>
  <c r="EK148" i="99"/>
  <c r="EK149" i="99"/>
  <c r="EK150" i="99"/>
  <c r="EK151" i="99"/>
  <c r="EK152" i="99"/>
  <c r="EK153" i="99"/>
  <c r="EK154" i="99"/>
  <c r="EK155" i="99"/>
  <c r="EK156" i="99"/>
  <c r="EK157" i="99"/>
  <c r="EK158" i="99"/>
  <c r="EK159" i="99"/>
  <c r="EK160" i="99"/>
  <c r="EK161" i="99"/>
  <c r="EK162" i="99"/>
  <c r="EK163" i="99"/>
  <c r="EK164" i="99"/>
  <c r="EK165" i="99"/>
  <c r="EK166" i="99"/>
  <c r="EK167" i="99"/>
  <c r="EK168" i="99"/>
  <c r="EK169" i="99"/>
  <c r="EK170" i="99"/>
  <c r="EK171" i="99"/>
  <c r="EK172" i="99"/>
  <c r="EK173" i="99"/>
  <c r="EK174" i="99"/>
  <c r="EK175" i="99"/>
  <c r="EK176" i="99"/>
  <c r="EK177" i="99"/>
  <c r="EK178" i="99"/>
  <c r="EK179" i="99"/>
  <c r="EK180" i="99"/>
  <c r="EK181" i="99"/>
  <c r="EK182" i="99"/>
  <c r="EK183" i="99"/>
  <c r="EK184" i="99"/>
  <c r="EK185" i="99"/>
  <c r="EK186" i="99"/>
  <c r="EK187" i="99"/>
  <c r="EK188" i="99"/>
  <c r="EK189" i="99"/>
  <c r="EK190" i="99"/>
  <c r="EK191" i="99"/>
  <c r="EK192" i="99"/>
  <c r="EK193" i="99"/>
  <c r="EK194" i="99"/>
  <c r="EK195" i="99"/>
  <c r="EK196" i="99"/>
  <c r="EK197" i="99"/>
  <c r="EK198" i="99"/>
  <c r="EK199" i="99"/>
  <c r="EK200" i="99"/>
  <c r="EK201" i="99"/>
  <c r="EK202" i="99"/>
  <c r="EK203" i="99"/>
  <c r="EK204" i="99"/>
  <c r="EK205" i="99"/>
  <c r="EK206" i="99"/>
  <c r="EK207" i="99"/>
  <c r="EK208" i="99"/>
  <c r="EK209" i="99"/>
  <c r="EK210" i="99"/>
  <c r="EK211" i="99"/>
  <c r="EK212" i="99"/>
  <c r="EK213" i="99"/>
  <c r="EK214" i="99"/>
  <c r="EK215" i="99"/>
  <c r="EK216" i="99"/>
  <c r="EK217" i="99"/>
  <c r="EK218" i="99"/>
  <c r="EK219" i="99"/>
  <c r="EK220" i="99"/>
  <c r="EK221" i="99"/>
  <c r="EK222" i="99"/>
  <c r="EK223" i="99"/>
  <c r="EK224" i="99"/>
  <c r="EK225" i="99"/>
  <c r="EK226" i="99"/>
  <c r="EK227" i="99"/>
  <c r="EK228" i="99"/>
  <c r="EK229" i="99"/>
  <c r="EK230" i="99"/>
  <c r="EK231" i="99"/>
  <c r="EK232" i="99"/>
  <c r="EK233" i="99"/>
  <c r="EK234" i="99"/>
  <c r="EK235" i="99"/>
  <c r="EK236" i="99"/>
  <c r="EK237" i="99"/>
  <c r="EK238" i="99"/>
  <c r="EK239" i="99"/>
  <c r="EK240" i="99"/>
  <c r="EK241" i="99"/>
  <c r="EK242" i="99"/>
  <c r="EK243" i="99"/>
  <c r="EK244" i="99"/>
  <c r="EK245" i="99"/>
  <c r="EK246" i="99"/>
  <c r="EK247" i="99"/>
  <c r="EK248" i="99"/>
  <c r="EK249" i="99"/>
  <c r="EK250" i="99"/>
  <c r="EK251" i="99"/>
  <c r="EK252" i="99"/>
  <c r="EK253" i="99"/>
  <c r="EK254" i="99"/>
  <c r="EK255" i="99"/>
  <c r="EK256" i="99"/>
  <c r="EK257" i="99"/>
  <c r="EK258" i="99"/>
  <c r="EK259" i="99"/>
  <c r="EK260" i="99"/>
  <c r="EK261" i="99"/>
  <c r="EK262" i="99"/>
  <c r="EK263" i="99"/>
  <c r="EK264" i="99"/>
  <c r="EK265" i="99"/>
  <c r="EK266" i="99"/>
  <c r="EK267" i="99"/>
  <c r="EK268" i="99"/>
  <c r="EK269" i="99"/>
  <c r="EK270" i="99"/>
  <c r="EK271" i="99"/>
  <c r="EK272" i="99"/>
  <c r="EK273" i="99"/>
  <c r="EK274" i="99"/>
  <c r="EK275" i="99"/>
  <c r="EK276" i="99"/>
  <c r="EK277" i="99"/>
  <c r="EK278" i="99"/>
  <c r="EK279" i="99"/>
  <c r="EK280" i="99"/>
  <c r="EK281" i="99"/>
  <c r="EK282" i="99"/>
  <c r="EK283" i="99"/>
  <c r="EK284" i="99"/>
  <c r="EK285" i="99"/>
  <c r="EK286" i="99"/>
  <c r="EK287" i="99"/>
  <c r="EK288" i="99"/>
  <c r="EK289" i="99"/>
  <c r="EK290" i="99"/>
  <c r="EK291" i="99"/>
  <c r="EK292" i="99"/>
  <c r="EK293" i="99"/>
  <c r="EK294" i="99"/>
  <c r="EK295" i="99"/>
  <c r="EK296" i="99"/>
  <c r="EK297" i="99"/>
  <c r="EK298" i="99"/>
  <c r="EK299" i="99"/>
  <c r="EK300" i="99"/>
  <c r="EK301" i="99"/>
  <c r="EK302" i="99"/>
  <c r="EK303" i="99"/>
  <c r="EK304" i="99"/>
  <c r="EK305" i="99"/>
  <c r="EK306" i="99"/>
  <c r="EK307" i="99"/>
  <c r="EK308" i="99"/>
  <c r="EK309" i="99"/>
  <c r="EK310" i="99"/>
  <c r="EK311" i="99"/>
  <c r="EK312" i="99"/>
  <c r="EK313" i="99"/>
  <c r="EK314" i="99"/>
  <c r="EK315" i="99"/>
  <c r="EK316" i="99"/>
  <c r="EK317" i="99"/>
  <c r="EK318" i="99"/>
  <c r="EK319" i="99"/>
  <c r="EK320" i="99"/>
  <c r="EK321" i="99"/>
  <c r="EK322" i="99"/>
  <c r="EK323" i="99"/>
  <c r="EK324" i="99"/>
  <c r="EK325" i="99"/>
  <c r="EK326" i="99"/>
  <c r="EK327" i="99"/>
  <c r="EK328" i="99"/>
  <c r="EK329" i="99"/>
  <c r="EK330" i="99"/>
  <c r="EK331" i="99"/>
  <c r="EK332" i="99"/>
  <c r="EK333" i="99"/>
  <c r="EK334" i="99"/>
  <c r="EK335" i="99"/>
  <c r="EK336" i="99"/>
  <c r="EK337" i="99"/>
  <c r="EK338" i="99"/>
  <c r="EK339" i="99"/>
  <c r="EK340" i="99"/>
  <c r="EK341" i="99"/>
  <c r="EK342" i="99"/>
  <c r="EK343" i="99"/>
  <c r="EK344" i="99"/>
  <c r="EK345" i="99"/>
  <c r="EK346" i="99"/>
  <c r="EK347" i="99"/>
  <c r="EK348" i="99"/>
  <c r="EK349" i="99"/>
  <c r="EK350" i="99"/>
  <c r="EK351" i="99"/>
  <c r="EK352" i="99"/>
  <c r="EK353" i="99"/>
  <c r="EK354" i="99"/>
  <c r="EK355" i="99"/>
  <c r="EK356" i="99"/>
  <c r="EK357" i="99"/>
  <c r="EK358" i="99"/>
  <c r="EK359" i="99"/>
  <c r="EK360" i="99"/>
  <c r="EK361" i="99"/>
  <c r="EK362" i="99"/>
  <c r="EK363" i="99"/>
  <c r="EK364" i="99"/>
  <c r="EK365" i="99"/>
  <c r="EK366" i="99"/>
  <c r="EK367" i="99"/>
  <c r="EK368" i="99"/>
  <c r="EK369" i="99"/>
  <c r="EK370" i="99"/>
  <c r="EK371" i="99"/>
  <c r="EK372" i="99"/>
  <c r="EK373" i="99"/>
  <c r="EK374" i="99"/>
  <c r="EK375" i="99"/>
  <c r="EK376" i="99"/>
  <c r="EK377" i="99"/>
  <c r="EK378" i="99"/>
  <c r="EK379" i="99"/>
  <c r="EK380" i="99"/>
  <c r="EK381" i="99"/>
  <c r="EK382" i="99"/>
  <c r="EK383" i="99"/>
  <c r="EK384" i="99"/>
  <c r="EK385" i="99"/>
  <c r="EK386" i="99"/>
  <c r="EK387" i="99"/>
  <c r="EK388" i="99"/>
  <c r="EK389" i="99"/>
  <c r="EK390" i="99"/>
  <c r="EK391" i="99"/>
  <c r="EK392" i="99"/>
  <c r="EK393" i="99"/>
  <c r="EK394" i="99"/>
  <c r="EK395" i="99"/>
  <c r="EK396" i="99"/>
  <c r="EK397" i="99"/>
  <c r="EK398" i="99"/>
  <c r="EK399" i="99"/>
  <c r="EK400" i="99"/>
  <c r="EK401" i="99"/>
  <c r="EK402" i="99"/>
  <c r="EK403" i="99"/>
  <c r="EK404" i="99"/>
  <c r="EK405" i="99"/>
  <c r="EK406" i="99"/>
  <c r="EK407" i="99"/>
  <c r="EK408" i="99"/>
  <c r="EK409" i="99"/>
  <c r="EK410" i="99"/>
  <c r="EK411" i="99"/>
  <c r="EK412" i="99"/>
  <c r="EK413" i="99"/>
  <c r="EK414" i="99"/>
  <c r="EK415" i="99"/>
  <c r="EK416" i="99"/>
  <c r="EK417" i="99"/>
  <c r="EK418" i="99"/>
  <c r="EK419" i="99"/>
  <c r="EK420" i="99"/>
  <c r="EK421" i="99"/>
  <c r="EK422" i="99"/>
  <c r="EK423" i="99"/>
  <c r="EK424" i="99"/>
  <c r="EK425" i="99"/>
  <c r="EK426" i="99"/>
  <c r="EK427" i="99"/>
  <c r="EK428" i="99"/>
  <c r="EK429" i="99"/>
  <c r="EK430" i="99"/>
  <c r="EK431" i="99"/>
  <c r="EK432" i="99"/>
  <c r="EK433" i="99"/>
  <c r="EK434" i="99"/>
  <c r="EK435" i="99"/>
  <c r="EK436" i="99"/>
  <c r="EK437" i="99"/>
  <c r="EK438" i="99"/>
  <c r="EK439" i="99"/>
  <c r="EK440" i="99"/>
  <c r="EK441" i="99"/>
  <c r="EK442" i="99"/>
  <c r="EK443" i="99"/>
  <c r="EK444" i="99"/>
  <c r="EK445" i="99"/>
  <c r="EK446" i="99"/>
  <c r="EK447" i="99"/>
  <c r="EK448" i="99"/>
  <c r="EK449" i="99"/>
  <c r="EK450" i="99"/>
  <c r="EK451" i="99"/>
  <c r="EK452" i="99"/>
  <c r="EK453" i="99"/>
  <c r="EK454" i="99"/>
  <c r="EK455" i="99"/>
  <c r="EK456" i="99"/>
  <c r="EK457" i="99"/>
  <c r="EK458" i="99"/>
  <c r="EK459" i="99"/>
  <c r="EK460" i="99"/>
  <c r="EK461" i="99"/>
  <c r="EK462" i="99"/>
  <c r="EK463" i="99"/>
  <c r="EK464" i="99"/>
  <c r="EK465" i="99"/>
  <c r="EK466" i="99"/>
  <c r="EK467" i="99"/>
  <c r="EK468" i="99"/>
  <c r="EK469" i="99"/>
  <c r="EK470" i="99"/>
  <c r="EK471" i="99"/>
  <c r="EK472" i="99"/>
  <c r="EK473" i="99"/>
  <c r="EK474" i="99"/>
  <c r="EK475" i="99"/>
  <c r="EK476" i="99"/>
  <c r="EK477" i="99"/>
  <c r="EK478" i="99"/>
  <c r="EK479" i="99"/>
  <c r="EK480" i="99"/>
  <c r="EK481" i="99"/>
  <c r="EK482" i="99"/>
  <c r="EK483" i="99"/>
  <c r="EK484" i="99"/>
  <c r="EK485" i="99"/>
  <c r="EK486" i="99"/>
  <c r="EK487" i="99"/>
  <c r="EK488" i="99"/>
  <c r="EK489" i="99"/>
  <c r="EK490" i="99"/>
  <c r="EK491" i="99"/>
  <c r="EK492" i="99"/>
  <c r="EK493" i="99"/>
  <c r="EK494" i="99"/>
  <c r="EK495" i="99"/>
  <c r="EK496" i="99"/>
  <c r="EK497" i="99"/>
  <c r="EK498" i="99"/>
  <c r="EK499" i="99"/>
  <c r="EK500" i="99"/>
  <c r="EK501" i="99"/>
  <c r="EK502" i="99"/>
  <c r="EK503" i="99"/>
  <c r="EK504" i="99"/>
  <c r="EK505" i="99"/>
  <c r="EK506" i="99"/>
  <c r="EK507" i="99"/>
  <c r="EK508" i="99"/>
  <c r="EK509" i="99"/>
  <c r="EK510" i="99"/>
  <c r="EK511" i="99"/>
  <c r="EK512" i="99"/>
  <c r="EK513" i="99"/>
  <c r="EK514" i="99"/>
  <c r="EK515" i="99"/>
  <c r="EK516" i="99"/>
  <c r="EK517" i="99"/>
  <c r="EK518" i="99"/>
  <c r="EK519" i="99"/>
  <c r="EK520" i="99"/>
  <c r="EK521" i="99"/>
  <c r="EK522" i="99"/>
  <c r="EK523" i="99"/>
  <c r="EK524" i="99"/>
  <c r="EK525" i="99"/>
  <c r="EK526" i="99"/>
  <c r="EK527" i="99"/>
  <c r="EK528" i="99"/>
  <c r="EK529" i="99"/>
  <c r="EK530" i="99"/>
  <c r="EK531" i="99"/>
  <c r="EK532" i="99"/>
  <c r="EK533" i="99"/>
  <c r="EK534" i="99"/>
  <c r="EK535" i="99"/>
  <c r="EK536" i="99"/>
  <c r="EK537" i="99"/>
  <c r="EK538" i="99"/>
  <c r="EK539" i="99"/>
  <c r="EK540" i="99"/>
  <c r="EK541" i="99"/>
  <c r="EK542" i="99"/>
  <c r="EK543" i="99"/>
  <c r="EK544" i="99"/>
  <c r="EK545" i="99"/>
  <c r="EK546" i="99"/>
  <c r="EK547" i="99"/>
  <c r="EK548" i="99"/>
  <c r="EK549" i="99"/>
  <c r="EK550" i="99"/>
  <c r="EK551" i="99"/>
  <c r="EK552" i="99"/>
  <c r="EK553" i="99"/>
  <c r="EK554" i="99"/>
  <c r="EK555" i="99"/>
  <c r="EK556" i="99"/>
  <c r="EK557" i="99"/>
  <c r="EK558" i="99"/>
  <c r="EK559" i="99"/>
  <c r="EK560" i="99"/>
  <c r="EK561" i="99"/>
  <c r="EK562" i="99"/>
  <c r="EK563" i="99"/>
  <c r="EK564" i="99"/>
  <c r="EK565" i="99"/>
  <c r="EK566" i="99"/>
  <c r="EK567" i="99"/>
  <c r="EK568" i="99"/>
  <c r="EK569" i="99"/>
  <c r="EK570" i="99"/>
  <c r="EK571" i="99"/>
  <c r="EK572" i="99"/>
  <c r="EK573" i="99"/>
  <c r="EK574" i="99"/>
  <c r="EK575" i="99"/>
  <c r="EK576" i="99"/>
  <c r="EK577" i="99"/>
  <c r="EK578" i="99"/>
  <c r="EK579" i="99"/>
  <c r="EK580" i="99"/>
  <c r="EK581" i="99"/>
  <c r="EK582" i="99"/>
  <c r="EK583" i="99"/>
  <c r="EK584" i="99"/>
  <c r="EK585" i="99"/>
  <c r="EK586" i="99"/>
  <c r="EK587" i="99"/>
  <c r="EK588" i="99"/>
  <c r="EK589" i="99"/>
  <c r="EK590" i="99"/>
  <c r="EK591" i="99"/>
  <c r="EK592" i="99"/>
  <c r="EK593" i="99"/>
  <c r="EK594" i="99"/>
  <c r="EK595" i="99"/>
  <c r="EK596" i="99"/>
  <c r="EK597" i="99"/>
  <c r="EK598" i="99"/>
  <c r="EK599" i="99"/>
  <c r="EK600" i="99"/>
  <c r="EK601" i="99"/>
  <c r="EK602" i="99"/>
  <c r="EK603" i="99"/>
  <c r="EK604" i="99"/>
  <c r="EK605" i="99"/>
  <c r="EK606" i="99"/>
  <c r="EK607" i="99"/>
  <c r="EK608" i="99"/>
  <c r="EK609" i="99"/>
  <c r="EK610" i="99"/>
  <c r="EK611" i="99"/>
  <c r="EK612" i="99"/>
  <c r="EK613" i="99"/>
  <c r="EK614" i="99"/>
  <c r="EK615" i="99"/>
  <c r="EK616" i="99"/>
  <c r="EK617" i="99"/>
  <c r="EK618" i="99"/>
  <c r="EK619" i="99"/>
  <c r="EK620" i="99"/>
  <c r="EK621" i="99"/>
  <c r="EK622" i="99"/>
  <c r="EK623" i="99"/>
  <c r="EK624" i="99"/>
  <c r="EK625" i="99"/>
  <c r="EK626" i="99"/>
  <c r="EK627" i="99"/>
  <c r="EK628" i="99"/>
  <c r="EK629" i="99"/>
  <c r="EK630" i="99"/>
  <c r="EK631" i="99"/>
  <c r="EK632" i="99"/>
  <c r="EK633" i="99"/>
  <c r="EK634" i="99"/>
  <c r="EK635" i="99"/>
  <c r="EK636" i="99"/>
  <c r="EK637" i="99"/>
  <c r="EK638" i="99"/>
  <c r="EK639" i="99"/>
  <c r="EK640" i="99"/>
  <c r="EK641" i="99"/>
  <c r="EK642" i="99"/>
  <c r="EK643" i="99"/>
  <c r="EK644" i="99"/>
  <c r="EK645" i="99"/>
  <c r="EK646" i="99"/>
  <c r="EK647" i="99"/>
  <c r="EK648" i="99"/>
  <c r="EK649" i="99"/>
  <c r="EK650" i="99"/>
  <c r="EK651" i="99"/>
  <c r="EK652" i="99"/>
  <c r="EK653" i="99"/>
  <c r="EK654" i="99"/>
  <c r="EK655" i="99"/>
  <c r="EK656" i="99"/>
  <c r="EK657" i="99"/>
  <c r="EK658" i="99"/>
  <c r="EK659" i="99"/>
  <c r="EK660" i="99"/>
  <c r="EK661" i="99"/>
  <c r="EK662" i="99"/>
  <c r="EK663" i="99"/>
  <c r="EK664" i="99"/>
  <c r="EK665" i="99"/>
  <c r="EK666" i="99"/>
  <c r="EK667" i="99"/>
  <c r="EK668" i="99"/>
  <c r="EK669" i="99"/>
  <c r="EK670" i="99"/>
  <c r="EK671" i="99"/>
  <c r="EK672" i="99"/>
  <c r="EK673" i="99"/>
  <c r="EK674" i="99"/>
  <c r="EK675" i="99"/>
  <c r="EK676" i="99"/>
  <c r="EK677" i="99"/>
  <c r="EK678" i="99"/>
  <c r="EK679" i="99"/>
  <c r="EK680" i="99"/>
  <c r="EK681" i="99"/>
  <c r="EK682" i="99"/>
  <c r="EK683" i="99"/>
  <c r="EK684" i="99"/>
  <c r="EK685" i="99"/>
  <c r="EK686" i="99"/>
  <c r="EK687" i="99"/>
  <c r="EK688" i="99"/>
  <c r="EK689" i="99"/>
  <c r="EK690" i="99"/>
  <c r="EK691" i="99"/>
  <c r="EK692" i="99"/>
  <c r="EK693" i="99"/>
  <c r="EK694" i="99"/>
  <c r="EK695" i="99"/>
  <c r="EK696" i="99"/>
  <c r="EK697" i="99"/>
  <c r="EK698" i="99"/>
  <c r="EK699" i="99"/>
  <c r="EK700" i="99"/>
  <c r="EK701" i="99"/>
  <c r="EK702" i="99"/>
  <c r="EK703" i="99"/>
  <c r="EK704" i="99"/>
  <c r="EK705" i="99"/>
  <c r="EK706" i="99"/>
  <c r="EK707" i="99"/>
  <c r="EK708" i="99"/>
  <c r="EK709" i="99"/>
  <c r="EK710" i="99"/>
  <c r="EK711" i="99"/>
  <c r="EK712" i="99"/>
  <c r="EK713" i="99"/>
  <c r="EK714" i="99"/>
  <c r="EK715" i="99"/>
  <c r="EK716" i="99"/>
  <c r="EK717" i="99"/>
  <c r="EK718" i="99"/>
  <c r="EK719" i="99"/>
  <c r="EK720" i="99"/>
  <c r="EK721" i="99"/>
  <c r="EK722" i="99"/>
  <c r="EK723" i="99"/>
  <c r="EK724" i="99"/>
  <c r="EK725" i="99"/>
  <c r="EK726" i="99"/>
  <c r="EK727" i="99"/>
  <c r="EK728" i="99"/>
  <c r="EK729" i="99"/>
  <c r="EK730" i="99"/>
  <c r="EK731" i="99"/>
  <c r="EK732" i="99"/>
  <c r="EK733" i="99"/>
  <c r="EK734" i="99"/>
  <c r="EK735" i="99"/>
  <c r="EK736" i="99"/>
  <c r="EK737" i="99"/>
  <c r="EK738" i="99"/>
  <c r="EK739" i="99"/>
  <c r="EK740" i="99"/>
  <c r="EK741" i="99"/>
  <c r="EK742" i="99"/>
  <c r="EK743" i="99"/>
  <c r="EK744" i="99"/>
  <c r="EK745" i="99"/>
  <c r="EK746" i="99"/>
  <c r="EK747" i="99"/>
  <c r="EK748" i="99"/>
  <c r="EK749" i="99"/>
  <c r="EK750" i="99"/>
  <c r="EK751" i="99"/>
  <c r="EK752" i="99"/>
  <c r="EK753" i="99"/>
  <c r="EK754" i="99"/>
  <c r="EK755" i="99"/>
  <c r="EK756" i="99"/>
  <c r="EK757" i="99"/>
  <c r="EK758" i="99"/>
  <c r="EK759" i="99"/>
  <c r="EK760" i="99"/>
  <c r="EK761" i="99"/>
  <c r="EK762" i="99"/>
  <c r="EK763" i="99"/>
  <c r="EK764" i="99"/>
  <c r="EK765" i="99"/>
  <c r="EK766" i="99"/>
  <c r="EK767" i="99"/>
  <c r="EK768" i="99"/>
  <c r="EK769" i="99"/>
  <c r="EK770" i="99"/>
  <c r="EK771" i="99"/>
  <c r="EK772" i="99"/>
  <c r="EK773" i="99"/>
  <c r="EK774" i="99"/>
  <c r="EK775" i="99"/>
  <c r="EK776" i="99"/>
  <c r="EK777" i="99"/>
  <c r="EK778" i="99"/>
  <c r="EK779" i="99"/>
  <c r="EK780" i="99"/>
  <c r="EK781" i="99"/>
  <c r="EK782" i="99"/>
  <c r="EK783" i="99"/>
  <c r="EK784" i="99"/>
  <c r="EK5" i="99"/>
  <c r="FL61" i="99" l="1"/>
  <c r="FL57" i="99"/>
  <c r="FL49" i="99"/>
  <c r="FL41" i="99"/>
  <c r="FL33" i="99"/>
  <c r="FL29" i="99"/>
  <c r="FL17" i="99"/>
  <c r="FL13" i="99"/>
  <c r="FL9" i="99"/>
  <c r="FL84" i="99"/>
  <c r="FL80" i="99"/>
  <c r="FL76" i="99"/>
  <c r="FL72" i="99"/>
  <c r="FL68" i="99"/>
  <c r="FL66" i="99"/>
  <c r="FL62" i="99"/>
  <c r="FL58" i="99"/>
  <c r="FL54" i="99"/>
  <c r="FL50" i="99"/>
  <c r="FL46" i="99"/>
  <c r="FL42" i="99"/>
  <c r="FL38" i="99"/>
  <c r="FL34" i="99"/>
  <c r="FL30" i="99"/>
  <c r="FL26" i="99"/>
  <c r="FL22" i="99"/>
  <c r="FL18" i="99"/>
  <c r="FL14" i="99"/>
  <c r="FL10" i="99"/>
  <c r="FL6" i="99"/>
  <c r="FL81" i="99"/>
  <c r="FL77" i="99"/>
  <c r="FL73" i="99"/>
  <c r="FL69" i="99"/>
  <c r="FL65" i="99"/>
  <c r="FL5" i="99"/>
  <c r="FL45" i="99"/>
  <c r="FL64" i="99"/>
  <c r="FL60" i="99"/>
  <c r="FL56" i="99"/>
  <c r="FL52" i="99"/>
  <c r="FL48" i="99"/>
  <c r="FL44" i="99"/>
  <c r="FL40" i="99"/>
  <c r="FL36" i="99"/>
  <c r="FL32" i="99"/>
  <c r="FL28" i="99"/>
  <c r="FL24" i="99"/>
  <c r="FL20" i="99"/>
  <c r="FL16" i="99"/>
  <c r="FL12" i="99"/>
  <c r="FL8" i="99"/>
  <c r="FL83" i="99"/>
  <c r="FL79" i="99"/>
  <c r="FL71" i="99"/>
  <c r="FL25" i="99"/>
  <c r="FL75" i="99"/>
  <c r="FL55" i="99"/>
  <c r="FL35" i="99"/>
  <c r="FL15" i="99"/>
  <c r="FI2" i="99"/>
  <c r="EU5" i="99"/>
  <c r="EU8" i="99"/>
  <c r="EU7" i="99"/>
  <c r="FG44" i="99"/>
  <c r="FG40" i="99"/>
  <c r="FG36" i="99"/>
  <c r="FG32" i="99"/>
  <c r="FG28" i="99"/>
  <c r="FG52" i="99"/>
  <c r="FG48" i="99"/>
  <c r="FI5" i="99"/>
  <c r="FG5" i="99"/>
  <c r="FO5" i="99" s="1"/>
  <c r="FI55" i="99"/>
  <c r="FG55" i="99"/>
  <c r="FO55" i="99" s="1"/>
  <c r="FG54" i="99"/>
  <c r="FG51" i="99"/>
  <c r="FG50" i="99"/>
  <c r="FG47" i="99"/>
  <c r="FG46" i="99"/>
  <c r="FG43" i="99"/>
  <c r="FG42" i="99"/>
  <c r="FG39" i="99"/>
  <c r="FG38" i="99"/>
  <c r="FI35" i="99"/>
  <c r="FG35" i="99"/>
  <c r="FO35" i="99" s="1"/>
  <c r="FG34" i="99"/>
  <c r="FG31" i="99"/>
  <c r="FG30" i="99"/>
  <c r="FG27" i="99"/>
  <c r="FG26" i="99"/>
  <c r="FG23" i="99"/>
  <c r="FG19" i="99"/>
  <c r="FI15" i="99"/>
  <c r="FG15" i="99"/>
  <c r="FO15" i="99" s="1"/>
  <c r="FG11" i="99"/>
  <c r="FG7" i="99"/>
  <c r="FG22" i="99"/>
  <c r="FG18" i="99"/>
  <c r="FG14" i="99"/>
  <c r="FG10" i="99"/>
  <c r="FG6" i="99"/>
  <c r="FG65" i="99"/>
  <c r="FO65" i="99" s="1"/>
  <c r="FG53" i="99"/>
  <c r="FG49" i="99"/>
  <c r="FG45" i="99"/>
  <c r="FO45" i="99" s="1"/>
  <c r="FG41" i="99"/>
  <c r="FG37" i="99"/>
  <c r="FG33" i="99"/>
  <c r="FG29" i="99"/>
  <c r="FG25" i="99"/>
  <c r="FO25" i="99" s="1"/>
  <c r="FG17" i="99"/>
  <c r="FG9" i="99"/>
  <c r="FG24" i="99"/>
  <c r="FG20" i="99"/>
  <c r="FG16" i="99"/>
  <c r="FG12" i="99"/>
  <c r="FG8" i="99"/>
  <c r="FG75" i="99"/>
  <c r="FO75" i="99" s="1"/>
  <c r="FG21" i="99"/>
  <c r="FG13" i="99"/>
  <c r="FM15" i="99" l="1"/>
  <c r="FM65" i="99"/>
  <c r="FM55" i="99"/>
  <c r="FM75" i="99"/>
  <c r="FN75" i="99"/>
  <c r="FM45" i="99"/>
  <c r="FM35" i="99"/>
  <c r="FM5" i="99"/>
  <c r="FN15" i="99"/>
  <c r="FN35" i="99"/>
  <c r="FM25" i="99"/>
  <c r="FN25" i="99"/>
  <c r="FN65" i="99"/>
  <c r="FN5" i="99"/>
  <c r="FN45" i="99"/>
  <c r="FN55" i="99"/>
  <c r="FD77" i="99" l="1"/>
  <c r="FG77" i="99" s="1"/>
  <c r="FE77" i="99"/>
  <c r="FF77" i="99"/>
  <c r="FD78" i="99"/>
  <c r="FE78" i="99"/>
  <c r="FF78" i="99"/>
  <c r="FD79" i="99"/>
  <c r="FE79" i="99"/>
  <c r="FF79" i="99"/>
  <c r="FD80" i="99"/>
  <c r="FE80" i="99"/>
  <c r="FF80" i="99"/>
  <c r="FD81" i="99"/>
  <c r="FE81" i="99"/>
  <c r="FF81" i="99"/>
  <c r="FD82" i="99"/>
  <c r="FE82" i="99"/>
  <c r="FF82" i="99"/>
  <c r="FD83" i="99"/>
  <c r="FE83" i="99"/>
  <c r="FF83" i="99"/>
  <c r="FD84" i="99"/>
  <c r="FE84" i="99"/>
  <c r="FF84" i="99"/>
  <c r="FE76" i="99"/>
  <c r="FF76" i="99"/>
  <c r="FD76" i="99"/>
  <c r="FD67" i="99"/>
  <c r="FE67" i="99"/>
  <c r="FF67" i="99"/>
  <c r="FD68" i="99"/>
  <c r="FE68" i="99"/>
  <c r="FF68" i="99"/>
  <c r="FD69" i="99"/>
  <c r="FE69" i="99"/>
  <c r="FF69" i="99"/>
  <c r="FD70" i="99"/>
  <c r="FE70" i="99"/>
  <c r="FF70" i="99"/>
  <c r="FD71" i="99"/>
  <c r="FE71" i="99"/>
  <c r="FF71" i="99"/>
  <c r="FD72" i="99"/>
  <c r="FE72" i="99"/>
  <c r="FF72" i="99"/>
  <c r="FD73" i="99"/>
  <c r="FE73" i="99"/>
  <c r="FF73" i="99"/>
  <c r="FD74" i="99"/>
  <c r="FE74" i="99"/>
  <c r="FF74" i="99"/>
  <c r="FE66" i="99"/>
  <c r="FF66" i="99"/>
  <c r="FD66" i="99"/>
  <c r="FG66" i="99" s="1"/>
  <c r="FD57" i="99"/>
  <c r="FG57" i="99" s="1"/>
  <c r="FE57" i="99"/>
  <c r="FF57" i="99"/>
  <c r="FD58" i="99"/>
  <c r="FG58" i="99" s="1"/>
  <c r="FE58" i="99"/>
  <c r="FF58" i="99"/>
  <c r="FD59" i="99"/>
  <c r="FE59" i="99"/>
  <c r="FF59" i="99"/>
  <c r="FD60" i="99"/>
  <c r="FE60" i="99"/>
  <c r="FF60" i="99"/>
  <c r="FD61" i="99"/>
  <c r="FG61" i="99" s="1"/>
  <c r="FE61" i="99"/>
  <c r="FF61" i="99"/>
  <c r="FD62" i="99"/>
  <c r="FE62" i="99"/>
  <c r="FF62" i="99"/>
  <c r="FD63" i="99"/>
  <c r="FE63" i="99"/>
  <c r="FF63" i="99"/>
  <c r="FD64" i="99"/>
  <c r="FE64" i="99"/>
  <c r="FF64" i="99"/>
  <c r="FE56" i="99"/>
  <c r="FF56" i="99"/>
  <c r="FD56" i="99"/>
  <c r="FG62" i="99" l="1"/>
  <c r="FG73" i="99"/>
  <c r="FG69" i="99"/>
  <c r="FG80" i="99"/>
  <c r="FG56" i="99"/>
  <c r="FG74" i="99"/>
  <c r="FG70" i="99"/>
  <c r="FG81" i="99"/>
  <c r="FG71" i="99"/>
  <c r="FG67" i="99"/>
  <c r="FG78" i="99"/>
  <c r="FG72" i="99"/>
  <c r="FG68" i="99"/>
  <c r="FG76" i="99"/>
  <c r="FG84" i="99"/>
  <c r="FG82" i="99"/>
  <c r="FG83" i="99"/>
  <c r="FG79" i="99"/>
  <c r="FG64" i="99"/>
  <c r="FG63" i="99"/>
  <c r="FG60" i="99"/>
  <c r="FG59" i="99"/>
  <c r="FI41" i="99" l="1"/>
  <c r="FI60" i="99"/>
  <c r="FK32" i="99"/>
  <c r="FI70" i="99"/>
  <c r="FK51" i="99"/>
  <c r="FK52" i="99"/>
  <c r="FK53" i="99"/>
  <c r="FK50" i="99"/>
  <c r="FK54" i="99"/>
  <c r="FH42" i="99"/>
  <c r="FH43" i="99"/>
  <c r="FH41" i="99"/>
  <c r="FH44" i="99"/>
  <c r="FH82" i="99"/>
  <c r="FH53" i="99"/>
  <c r="FI62" i="99"/>
  <c r="FK84" i="99" l="1"/>
  <c r="FI31" i="99"/>
  <c r="FI32" i="99"/>
  <c r="FK60" i="99"/>
  <c r="FI33" i="99"/>
  <c r="FK80" i="99"/>
  <c r="FH14" i="99"/>
  <c r="FI34" i="99"/>
  <c r="FH62" i="99"/>
  <c r="FH34" i="99"/>
  <c r="FH52" i="99"/>
  <c r="FI73" i="99"/>
  <c r="FK8" i="99"/>
  <c r="FK14" i="99"/>
  <c r="FI43" i="99"/>
  <c r="FJ33" i="99"/>
  <c r="FI64" i="99"/>
  <c r="FI57" i="99"/>
  <c r="FH54" i="99"/>
  <c r="FI71" i="99"/>
  <c r="FI72" i="99"/>
  <c r="FI56" i="99"/>
  <c r="FI63" i="99"/>
  <c r="FH47" i="99"/>
  <c r="FH51" i="99"/>
  <c r="FI61" i="99"/>
  <c r="FH50" i="99"/>
  <c r="FI74" i="99"/>
  <c r="FH29" i="99"/>
  <c r="FK41" i="99"/>
  <c r="FI78" i="99"/>
  <c r="FH71" i="99"/>
  <c r="FI6" i="99"/>
  <c r="FH20" i="99"/>
  <c r="FH69" i="99"/>
  <c r="FK13" i="99"/>
  <c r="FH84" i="99"/>
  <c r="FK10" i="99"/>
  <c r="FI38" i="99"/>
  <c r="FK11" i="99"/>
  <c r="FK12" i="99"/>
  <c r="FI44" i="99"/>
  <c r="FK21" i="99"/>
  <c r="FH59" i="99"/>
  <c r="FI42" i="99"/>
  <c r="FK33" i="99"/>
  <c r="FK31" i="99"/>
  <c r="FH79" i="99"/>
  <c r="FH81" i="99"/>
  <c r="FK19" i="99"/>
  <c r="FI36" i="99"/>
  <c r="FI37" i="99"/>
  <c r="FK29" i="99"/>
  <c r="FH83" i="99"/>
  <c r="FH76" i="99"/>
  <c r="FH77" i="99"/>
  <c r="FK24" i="99"/>
  <c r="FK34" i="99"/>
  <c r="FH80" i="99"/>
  <c r="FK23" i="99"/>
  <c r="FK22" i="99"/>
  <c r="FI79" i="99"/>
  <c r="FI81" i="99"/>
  <c r="FK42" i="99"/>
  <c r="FK43" i="99"/>
  <c r="FI83" i="99"/>
  <c r="FI82" i="99"/>
  <c r="FH28" i="99"/>
  <c r="FK38" i="99"/>
  <c r="FI80" i="99"/>
  <c r="FI84" i="99"/>
  <c r="FH26" i="99"/>
  <c r="FK44" i="99"/>
  <c r="FH66" i="99"/>
  <c r="FH68" i="99"/>
  <c r="FH73" i="99"/>
  <c r="FH21" i="99"/>
  <c r="FH24" i="99"/>
  <c r="FH17" i="99"/>
  <c r="FI13" i="99"/>
  <c r="FH72" i="99"/>
  <c r="FH74" i="99"/>
  <c r="FH70" i="99"/>
  <c r="FH18" i="99"/>
  <c r="FI14" i="99"/>
  <c r="FI8" i="99"/>
  <c r="FH23" i="99"/>
  <c r="FI54" i="99"/>
  <c r="FH56" i="99"/>
  <c r="FI47" i="99"/>
  <c r="FH63" i="99"/>
  <c r="FH61" i="99"/>
  <c r="FH60" i="99"/>
  <c r="FI52" i="99"/>
  <c r="FH64" i="99"/>
  <c r="FI48" i="99"/>
  <c r="FI53" i="99"/>
  <c r="FH57" i="99"/>
  <c r="FI50" i="99"/>
  <c r="FI51" i="99"/>
  <c r="FK7" i="99"/>
  <c r="FH22" i="99"/>
  <c r="FH36" i="99"/>
  <c r="FI49" i="99"/>
  <c r="FK48" i="99"/>
  <c r="FK20" i="99"/>
  <c r="FK36" i="99"/>
  <c r="FH48" i="99"/>
  <c r="FH37" i="99"/>
  <c r="FH39" i="99"/>
  <c r="FK46" i="99"/>
  <c r="FK16" i="99"/>
  <c r="FK17" i="99"/>
  <c r="FH67" i="99"/>
  <c r="FI76" i="99"/>
  <c r="FK6" i="99"/>
  <c r="FK26" i="99"/>
  <c r="FI69" i="99"/>
  <c r="FK49" i="99"/>
  <c r="FI77" i="99"/>
  <c r="FI58" i="99"/>
  <c r="FH46" i="99"/>
  <c r="FH49" i="99"/>
  <c r="FH78" i="99"/>
  <c r="FH40" i="99"/>
  <c r="FH38" i="99"/>
  <c r="FI9" i="99"/>
  <c r="FI68" i="99"/>
  <c r="FK47" i="99"/>
  <c r="FJ44" i="99"/>
  <c r="FJ61" i="99"/>
  <c r="FJ63" i="99"/>
  <c r="FJ62" i="99"/>
  <c r="FJ73" i="99"/>
  <c r="FJ74" i="99"/>
  <c r="FJ70" i="99"/>
  <c r="FJ71" i="99"/>
  <c r="FN44" i="99" l="1"/>
  <c r="FO44" i="99" s="1"/>
  <c r="FM44" i="99"/>
  <c r="FJ72" i="99"/>
  <c r="FK78" i="99"/>
  <c r="FI18" i="99"/>
  <c r="FH10" i="99"/>
  <c r="FK76" i="99"/>
  <c r="FK69" i="99"/>
  <c r="FK62" i="99"/>
  <c r="FN62" i="99" s="1"/>
  <c r="FO62" i="99" s="1"/>
  <c r="FI19" i="99"/>
  <c r="FH31" i="99"/>
  <c r="FK83" i="99"/>
  <c r="FI27" i="99"/>
  <c r="FH7" i="99"/>
  <c r="FK68" i="99"/>
  <c r="FK67" i="99"/>
  <c r="FK63" i="99"/>
  <c r="FN63" i="99" s="1"/>
  <c r="FO63" i="99" s="1"/>
  <c r="FK74" i="99"/>
  <c r="FN74" i="99" s="1"/>
  <c r="FO74" i="99" s="1"/>
  <c r="FK71" i="99"/>
  <c r="FN71" i="99" s="1"/>
  <c r="FO71" i="99" s="1"/>
  <c r="FI24" i="99"/>
  <c r="FI23" i="99"/>
  <c r="FK72" i="99"/>
  <c r="FK64" i="99"/>
  <c r="FK81" i="99"/>
  <c r="FJ64" i="99"/>
  <c r="FN64" i="99" s="1"/>
  <c r="FO64" i="99" s="1"/>
  <c r="FI26" i="99"/>
  <c r="FH8" i="99"/>
  <c r="FI30" i="99"/>
  <c r="FK70" i="99"/>
  <c r="FN70" i="99" s="1"/>
  <c r="FO70" i="99" s="1"/>
  <c r="FK61" i="99"/>
  <c r="FN61" i="99" s="1"/>
  <c r="FO61" i="99" s="1"/>
  <c r="FH33" i="99"/>
  <c r="FH32" i="99"/>
  <c r="FI22" i="99"/>
  <c r="FI16" i="99"/>
  <c r="FK77" i="99"/>
  <c r="FK79" i="99"/>
  <c r="FJ60" i="99"/>
  <c r="FN60" i="99" s="1"/>
  <c r="FO60" i="99" s="1"/>
  <c r="FI29" i="99"/>
  <c r="FH6" i="99"/>
  <c r="FI28" i="99"/>
  <c r="FK66" i="99"/>
  <c r="FK73" i="99"/>
  <c r="FN73" i="99" s="1"/>
  <c r="FO73" i="99" s="1"/>
  <c r="FK82" i="99"/>
  <c r="FH13" i="99"/>
  <c r="FJ43" i="99"/>
  <c r="FN43" i="99" s="1"/>
  <c r="FO43" i="99" s="1"/>
  <c r="FJ41" i="99"/>
  <c r="FI67" i="99"/>
  <c r="FI11" i="99"/>
  <c r="FJ40" i="99"/>
  <c r="FJ42" i="99"/>
  <c r="FN42" i="99" s="1"/>
  <c r="FO42" i="99" s="1"/>
  <c r="FK30" i="99"/>
  <c r="FJ32" i="99"/>
  <c r="FI39" i="99"/>
  <c r="FI59" i="99"/>
  <c r="FJ34" i="99"/>
  <c r="FN34" i="99" s="1"/>
  <c r="FO34" i="99" s="1"/>
  <c r="FK27" i="99"/>
  <c r="FI21" i="99"/>
  <c r="FJ31" i="99"/>
  <c r="FK18" i="99"/>
  <c r="FI66" i="99"/>
  <c r="FK39" i="99"/>
  <c r="FK9" i="99"/>
  <c r="FK28" i="99"/>
  <c r="FJ14" i="99"/>
  <c r="FN14" i="99" s="1"/>
  <c r="FO14" i="99" s="1"/>
  <c r="FJ13" i="99"/>
  <c r="FI40" i="99"/>
  <c r="FI12" i="99"/>
  <c r="FI7" i="99"/>
  <c r="FJ80" i="99"/>
  <c r="FN80" i="99" s="1"/>
  <c r="FO80" i="99" s="1"/>
  <c r="FJ24" i="99"/>
  <c r="FH19" i="99"/>
  <c r="FK40" i="99"/>
  <c r="FJ83" i="99"/>
  <c r="FJ84" i="99"/>
  <c r="FN84" i="99" s="1"/>
  <c r="FO84" i="99" s="1"/>
  <c r="FJ79" i="99"/>
  <c r="FJ54" i="99"/>
  <c r="FN54" i="99" s="1"/>
  <c r="FO54" i="99" s="1"/>
  <c r="FJ82" i="99"/>
  <c r="FJ53" i="99"/>
  <c r="FN53" i="99" s="1"/>
  <c r="FO53" i="99" s="1"/>
  <c r="FK37" i="99"/>
  <c r="FJ81" i="99"/>
  <c r="FN81" i="99" s="1"/>
  <c r="FO81" i="99" s="1"/>
  <c r="FI10" i="99"/>
  <c r="FI46" i="99"/>
  <c r="FJ22" i="99"/>
  <c r="FJ23" i="99"/>
  <c r="FH58" i="99"/>
  <c r="FJ30" i="99"/>
  <c r="FJ11" i="99"/>
  <c r="FJ7" i="99"/>
  <c r="FJ38" i="99"/>
  <c r="FN38" i="99" s="1"/>
  <c r="FO38" i="99" s="1"/>
  <c r="FJ16" i="99"/>
  <c r="FJ19" i="99"/>
  <c r="FJ57" i="99"/>
  <c r="FJ76" i="99"/>
  <c r="FN76" i="99" s="1"/>
  <c r="FO76" i="99" s="1"/>
  <c r="FJ78" i="99"/>
  <c r="FJ28" i="99"/>
  <c r="FJ10" i="99"/>
  <c r="FJ37" i="99"/>
  <c r="FN37" i="99" s="1"/>
  <c r="FO37" i="99" s="1"/>
  <c r="FJ18" i="99"/>
  <c r="FJ49" i="99"/>
  <c r="FN49" i="99" s="1"/>
  <c r="FO49" i="99" s="1"/>
  <c r="FJ27" i="99"/>
  <c r="FJ6" i="99"/>
  <c r="FJ9" i="99"/>
  <c r="FJ36" i="99"/>
  <c r="FN36" i="99" s="1"/>
  <c r="FO36" i="99" s="1"/>
  <c r="FJ21" i="99"/>
  <c r="FJ17" i="99"/>
  <c r="FJ29" i="99"/>
  <c r="FJ12" i="99"/>
  <c r="FJ8" i="99"/>
  <c r="FJ39" i="99"/>
  <c r="FJ20" i="99"/>
  <c r="FN79" i="99" l="1"/>
  <c r="FO79" i="99" s="1"/>
  <c r="FN78" i="99"/>
  <c r="FO78" i="99" s="1"/>
  <c r="FN83" i="99"/>
  <c r="FO83" i="99" s="1"/>
  <c r="FM82" i="99"/>
  <c r="FM23" i="99"/>
  <c r="FM72" i="99"/>
  <c r="FM21" i="99"/>
  <c r="FM40" i="99"/>
  <c r="FM19" i="99"/>
  <c r="FN41" i="99"/>
  <c r="FO41" i="99" s="1"/>
  <c r="FM41" i="99"/>
  <c r="FM13" i="99"/>
  <c r="FN28" i="99"/>
  <c r="FO28" i="99" s="1"/>
  <c r="FN29" i="99"/>
  <c r="FO29" i="99" s="1"/>
  <c r="FM32" i="99"/>
  <c r="FN24" i="99"/>
  <c r="FO24" i="99" s="1"/>
  <c r="FM7" i="99"/>
  <c r="FM10" i="99"/>
  <c r="FM84" i="99"/>
  <c r="FM70" i="99"/>
  <c r="FM36" i="99"/>
  <c r="FM83" i="99"/>
  <c r="FM24" i="99"/>
  <c r="FM60" i="99"/>
  <c r="FM37" i="99"/>
  <c r="FM71" i="99"/>
  <c r="FM42" i="99"/>
  <c r="FN82" i="99"/>
  <c r="FO82" i="99" s="1"/>
  <c r="FN40" i="99"/>
  <c r="FO40" i="99" s="1"/>
  <c r="FN39" i="99"/>
  <c r="FO39" i="99" s="1"/>
  <c r="FM62" i="99"/>
  <c r="FM79" i="99"/>
  <c r="FM63" i="99"/>
  <c r="FM34" i="99"/>
  <c r="FM28" i="99"/>
  <c r="FM64" i="99"/>
  <c r="FM43" i="99"/>
  <c r="FM6" i="99"/>
  <c r="FN22" i="99"/>
  <c r="FO22" i="99" s="1"/>
  <c r="FN33" i="99"/>
  <c r="FO33" i="99" s="1"/>
  <c r="FM33" i="99"/>
  <c r="FM8" i="99"/>
  <c r="FN23" i="99"/>
  <c r="FO23" i="99" s="1"/>
  <c r="FM31" i="99"/>
  <c r="FN18" i="99"/>
  <c r="FO18" i="99" s="1"/>
  <c r="FN72" i="99"/>
  <c r="FO72" i="99" s="1"/>
  <c r="FM39" i="99"/>
  <c r="FM81" i="99"/>
  <c r="FM61" i="99"/>
  <c r="FM49" i="99"/>
  <c r="FM54" i="99"/>
  <c r="FM18" i="99"/>
  <c r="FM22" i="99"/>
  <c r="FM38" i="99"/>
  <c r="FM76" i="99"/>
  <c r="FM53" i="99"/>
  <c r="FN21" i="99"/>
  <c r="FO21" i="99" s="1"/>
  <c r="FM73" i="99"/>
  <c r="FM78" i="99"/>
  <c r="FM29" i="99"/>
  <c r="FM80" i="99"/>
  <c r="FM74" i="99"/>
  <c r="FM14" i="99"/>
  <c r="FN6" i="99"/>
  <c r="FO6" i="99" s="1"/>
  <c r="FN8" i="99"/>
  <c r="FO8" i="99" s="1"/>
  <c r="FN31" i="99"/>
  <c r="FO31" i="99" s="1"/>
  <c r="FN19" i="99"/>
  <c r="FO19" i="99" s="1"/>
  <c r="FN13" i="99"/>
  <c r="FO13" i="99" s="1"/>
  <c r="FN32" i="99"/>
  <c r="FO32" i="99" s="1"/>
  <c r="FN7" i="99"/>
  <c r="FO7" i="99" s="1"/>
  <c r="FN10" i="99"/>
  <c r="FO10" i="99" s="1"/>
  <c r="FJ67" i="99"/>
  <c r="FM67" i="99" s="1"/>
  <c r="FJ69" i="99"/>
  <c r="FJ56" i="99"/>
  <c r="FJ66" i="99"/>
  <c r="FN66" i="99" s="1"/>
  <c r="FO66" i="99" s="1"/>
  <c r="FJ59" i="99"/>
  <c r="FJ58" i="99"/>
  <c r="FJ68" i="99"/>
  <c r="FJ51" i="99"/>
  <c r="FH27" i="99"/>
  <c r="FI20" i="99"/>
  <c r="FH9" i="99"/>
  <c r="FK57" i="99"/>
  <c r="FN57" i="99" s="1"/>
  <c r="FO57" i="99" s="1"/>
  <c r="FK56" i="99"/>
  <c r="FH11" i="99"/>
  <c r="FK59" i="99"/>
  <c r="FJ50" i="99"/>
  <c r="FI17" i="99"/>
  <c r="FK58" i="99"/>
  <c r="FJ52" i="99"/>
  <c r="FH30" i="99"/>
  <c r="FH16" i="99"/>
  <c r="FH12" i="99"/>
  <c r="FJ47" i="99"/>
  <c r="FJ46" i="99"/>
  <c r="FN46" i="99" s="1"/>
  <c r="FO46" i="99" s="1"/>
  <c r="FJ26" i="99"/>
  <c r="FN26" i="99" s="1"/>
  <c r="FO26" i="99" s="1"/>
  <c r="FJ77" i="99"/>
  <c r="FJ48" i="99"/>
  <c r="FN58" i="99" l="1"/>
  <c r="FO58" i="99" s="1"/>
  <c r="FN67" i="99"/>
  <c r="FO67" i="99" s="1"/>
  <c r="FM57" i="99"/>
  <c r="FN17" i="99"/>
  <c r="FO17" i="99" s="1"/>
  <c r="FM17" i="99"/>
  <c r="FN16" i="99"/>
  <c r="FO16" i="99" s="1"/>
  <c r="FM16" i="99"/>
  <c r="FN52" i="99"/>
  <c r="FO52" i="99" s="1"/>
  <c r="FM52" i="99"/>
  <c r="FN20" i="99"/>
  <c r="FO20" i="99" s="1"/>
  <c r="FM20" i="99"/>
  <c r="FN51" i="99"/>
  <c r="FO51" i="99" s="1"/>
  <c r="FM51" i="99"/>
  <c r="FN69" i="99"/>
  <c r="FO69" i="99" s="1"/>
  <c r="FM69" i="99"/>
  <c r="FM26" i="99"/>
  <c r="FN48" i="99"/>
  <c r="FO48" i="99" s="1"/>
  <c r="FM48" i="99"/>
  <c r="FN50" i="99"/>
  <c r="FO50" i="99" s="1"/>
  <c r="FM50" i="99"/>
  <c r="FM58" i="99"/>
  <c r="FM66" i="99"/>
  <c r="FN77" i="99"/>
  <c r="FO77" i="99" s="1"/>
  <c r="FM77" i="99"/>
  <c r="FN47" i="99"/>
  <c r="FO47" i="99" s="1"/>
  <c r="FM47" i="99"/>
  <c r="FN12" i="99"/>
  <c r="FO12" i="99" s="1"/>
  <c r="FM12" i="99"/>
  <c r="FN30" i="99"/>
  <c r="FO30" i="99" s="1"/>
  <c r="FM30" i="99"/>
  <c r="FN11" i="99"/>
  <c r="FO11" i="99" s="1"/>
  <c r="FM11" i="99"/>
  <c r="FN9" i="99"/>
  <c r="FO9" i="99" s="1"/>
  <c r="FM9" i="99"/>
  <c r="FN27" i="99"/>
  <c r="FO27" i="99" s="1"/>
  <c r="FM27" i="99"/>
  <c r="FN68" i="99"/>
  <c r="FO68" i="99" s="1"/>
  <c r="FM68" i="99"/>
  <c r="FN59" i="99"/>
  <c r="FO59" i="99" s="1"/>
  <c r="FM56" i="99"/>
  <c r="FM59" i="99"/>
  <c r="FM46" i="99"/>
  <c r="FN56" i="99"/>
  <c r="FO56" i="99" s="1"/>
  <c r="EN6" i="99" l="1"/>
  <c r="EN7" i="99"/>
  <c r="EN8" i="99"/>
  <c r="EN9" i="99"/>
  <c r="EN10" i="99"/>
  <c r="EN11" i="99"/>
  <c r="EN12" i="99"/>
  <c r="EN13" i="99"/>
  <c r="EN14" i="99"/>
  <c r="EN15" i="99"/>
  <c r="EN16" i="99"/>
  <c r="EN17" i="99"/>
  <c r="EN18" i="99"/>
  <c r="EN19" i="99"/>
  <c r="EN20" i="99"/>
  <c r="EN21" i="99"/>
  <c r="EN22" i="99"/>
  <c r="EN23" i="99"/>
  <c r="EN24" i="99"/>
  <c r="EN25" i="99"/>
  <c r="EN26" i="99"/>
  <c r="EN27" i="99"/>
  <c r="EN28" i="99"/>
  <c r="EN29" i="99"/>
  <c r="EN30" i="99"/>
  <c r="EN31" i="99"/>
  <c r="EN32" i="99"/>
  <c r="EN33" i="99"/>
  <c r="EN34" i="99"/>
  <c r="EN35" i="99"/>
  <c r="EN36" i="99"/>
  <c r="EN37" i="99"/>
  <c r="EN38" i="99"/>
  <c r="EN39" i="99"/>
  <c r="EN40" i="99"/>
  <c r="EN41" i="99"/>
  <c r="EN42" i="99"/>
  <c r="EN43" i="99"/>
  <c r="EN44" i="99"/>
  <c r="EN45" i="99"/>
  <c r="EN46" i="99"/>
  <c r="EN47" i="99"/>
  <c r="EN48" i="99"/>
  <c r="EN49" i="99"/>
  <c r="EN50" i="99"/>
  <c r="EN51" i="99"/>
  <c r="EN52" i="99"/>
  <c r="EN53" i="99"/>
  <c r="EN54" i="99"/>
  <c r="EN55" i="99"/>
  <c r="EN56" i="99"/>
  <c r="EN57" i="99"/>
  <c r="EN58" i="99"/>
  <c r="EN59" i="99"/>
  <c r="EN60" i="99"/>
  <c r="EN61" i="99"/>
  <c r="EN62" i="99"/>
  <c r="EN63" i="99"/>
  <c r="EN64" i="99"/>
  <c r="EN65" i="99"/>
  <c r="EN66" i="99"/>
  <c r="EN67" i="99"/>
  <c r="EN68" i="99"/>
  <c r="EN69" i="99"/>
  <c r="EN70" i="99"/>
  <c r="EN71" i="99"/>
  <c r="EN72" i="99"/>
  <c r="EN73" i="99"/>
  <c r="EN74" i="99"/>
  <c r="EN75" i="99"/>
  <c r="EN76" i="99"/>
  <c r="EN77" i="99"/>
  <c r="EN78" i="99"/>
  <c r="EN79" i="99"/>
  <c r="EN80" i="99"/>
  <c r="EN81" i="99"/>
  <c r="EN82" i="99"/>
  <c r="EN83" i="99"/>
  <c r="EN84" i="99"/>
  <c r="EN85" i="99"/>
  <c r="EN86" i="99"/>
  <c r="EN87" i="99"/>
  <c r="EN88" i="99"/>
  <c r="EN89" i="99"/>
  <c r="EN90" i="99"/>
  <c r="EN91" i="99"/>
  <c r="EN92" i="99"/>
  <c r="EN93" i="99"/>
  <c r="EN94" i="99"/>
  <c r="EN95" i="99"/>
  <c r="EN96" i="99"/>
  <c r="EN97" i="99"/>
  <c r="EN98" i="99"/>
  <c r="EN99" i="99"/>
  <c r="EN100" i="99"/>
  <c r="EN101" i="99"/>
  <c r="EN102" i="99"/>
  <c r="EN103" i="99"/>
  <c r="EN104" i="99"/>
  <c r="EN105" i="99"/>
  <c r="EN106" i="99"/>
  <c r="EN107" i="99"/>
  <c r="EN108" i="99"/>
  <c r="EN109" i="99"/>
  <c r="EN110" i="99"/>
  <c r="EN111" i="99"/>
  <c r="EN112" i="99"/>
  <c r="EN113" i="99"/>
  <c r="EN114" i="99"/>
  <c r="EN115" i="99"/>
  <c r="EN116" i="99"/>
  <c r="EN117" i="99"/>
  <c r="EN118" i="99"/>
  <c r="EN119" i="99"/>
  <c r="EN120" i="99"/>
  <c r="EN121" i="99"/>
  <c r="EN122" i="99"/>
  <c r="EN123" i="99"/>
  <c r="EN124" i="99"/>
  <c r="EN125" i="99"/>
  <c r="EN126" i="99"/>
  <c r="EN127" i="99"/>
  <c r="EN128" i="99"/>
  <c r="EN129" i="99"/>
  <c r="EN130" i="99"/>
  <c r="EN131" i="99"/>
  <c r="EN132" i="99"/>
  <c r="EN133" i="99"/>
  <c r="EN134" i="99"/>
  <c r="EN135" i="99"/>
  <c r="EN136" i="99"/>
  <c r="EN137" i="99"/>
  <c r="EN138" i="99"/>
  <c r="EN139" i="99"/>
  <c r="EN140" i="99"/>
  <c r="EN141" i="99"/>
  <c r="EN142" i="99"/>
  <c r="EN143" i="99"/>
  <c r="EN144" i="99"/>
  <c r="EN145" i="99"/>
  <c r="EN146" i="99"/>
  <c r="EN147" i="99"/>
  <c r="EN148" i="99"/>
  <c r="EN149" i="99"/>
  <c r="EN150" i="99"/>
  <c r="EN151" i="99"/>
  <c r="EN152" i="99"/>
  <c r="EN153" i="99"/>
  <c r="EN154" i="99"/>
  <c r="EN155" i="99"/>
  <c r="EN156" i="99"/>
  <c r="EN157" i="99"/>
  <c r="EN158" i="99"/>
  <c r="EN159" i="99"/>
  <c r="EN160" i="99"/>
  <c r="EN161" i="99"/>
  <c r="EN162" i="99"/>
  <c r="EN163" i="99"/>
  <c r="EN164" i="99"/>
  <c r="EN165" i="99"/>
  <c r="EN166" i="99"/>
  <c r="EN167" i="99"/>
  <c r="EN168" i="99"/>
  <c r="EN169" i="99"/>
  <c r="EN170" i="99"/>
  <c r="EN171" i="99"/>
  <c r="EN172" i="99"/>
  <c r="EN173" i="99"/>
  <c r="EN174" i="99"/>
  <c r="EN175" i="99"/>
  <c r="EN176" i="99"/>
  <c r="EN177" i="99"/>
  <c r="EN178" i="99"/>
  <c r="EN179" i="99"/>
  <c r="EN180" i="99"/>
  <c r="EN181" i="99"/>
  <c r="EN182" i="99"/>
  <c r="EN183" i="99"/>
  <c r="EN184" i="99"/>
  <c r="EN185" i="99"/>
  <c r="EN186" i="99"/>
  <c r="EN187" i="99"/>
  <c r="EN188" i="99"/>
  <c r="EN189" i="99"/>
  <c r="EN190" i="99"/>
  <c r="EN191" i="99"/>
  <c r="EN192" i="99"/>
  <c r="EN193" i="99"/>
  <c r="EN194" i="99"/>
  <c r="EN195" i="99"/>
  <c r="EN196" i="99"/>
  <c r="EN197" i="99"/>
  <c r="EN198" i="99"/>
  <c r="EN199" i="99"/>
  <c r="EN200" i="99"/>
  <c r="EN201" i="99"/>
  <c r="EN202" i="99"/>
  <c r="EN203" i="99"/>
  <c r="EN204" i="99"/>
  <c r="EN205" i="99"/>
  <c r="EN206" i="99"/>
  <c r="EN207" i="99"/>
  <c r="EN208" i="99"/>
  <c r="EN209" i="99"/>
  <c r="EN210" i="99"/>
  <c r="EN211" i="99"/>
  <c r="EN212" i="99"/>
  <c r="EN213" i="99"/>
  <c r="EN214" i="99"/>
  <c r="EN215" i="99"/>
  <c r="EN216" i="99"/>
  <c r="EN217" i="99"/>
  <c r="EN218" i="99"/>
  <c r="EN219" i="99"/>
  <c r="EN220" i="99"/>
  <c r="EN221" i="99"/>
  <c r="EN222" i="99"/>
  <c r="EN223" i="99"/>
  <c r="EN224" i="99"/>
  <c r="EN225" i="99"/>
  <c r="EN226" i="99"/>
  <c r="EN227" i="99"/>
  <c r="EN228" i="99"/>
  <c r="EN229" i="99"/>
  <c r="EN230" i="99"/>
  <c r="EN231" i="99"/>
  <c r="EN232" i="99"/>
  <c r="EN233" i="99"/>
  <c r="EN234" i="99"/>
  <c r="EN235" i="99"/>
  <c r="EN236" i="99"/>
  <c r="EN237" i="99"/>
  <c r="EN238" i="99"/>
  <c r="EN239" i="99"/>
  <c r="EN240" i="99"/>
  <c r="EN241" i="99"/>
  <c r="EN242" i="99"/>
  <c r="EN243" i="99"/>
  <c r="EN244" i="99"/>
  <c r="EN245" i="99"/>
  <c r="EN246" i="99"/>
  <c r="EN247" i="99"/>
  <c r="EN248" i="99"/>
  <c r="EN249" i="99"/>
  <c r="EN250" i="99"/>
  <c r="EN251" i="99"/>
  <c r="EN252" i="99"/>
  <c r="EN253" i="99"/>
  <c r="EN254" i="99"/>
  <c r="EN255" i="99"/>
  <c r="EN256" i="99"/>
  <c r="EN257" i="99"/>
  <c r="EN258" i="99"/>
  <c r="EN259" i="99"/>
  <c r="EN260" i="99"/>
  <c r="EN261" i="99"/>
  <c r="EN262" i="99"/>
  <c r="EN263" i="99"/>
  <c r="EN264" i="99"/>
  <c r="EN265" i="99"/>
  <c r="EN266" i="99"/>
  <c r="EN267" i="99"/>
  <c r="EN268" i="99"/>
  <c r="EN269" i="99"/>
  <c r="EN270" i="99"/>
  <c r="EN271" i="99"/>
  <c r="EN272" i="99"/>
  <c r="EN273" i="99"/>
  <c r="EN274" i="99"/>
  <c r="EN275" i="99"/>
  <c r="EN276" i="99"/>
  <c r="EN277" i="99"/>
  <c r="EN278" i="99"/>
  <c r="EN279" i="99"/>
  <c r="EN280" i="99"/>
  <c r="EN281" i="99"/>
  <c r="EN282" i="99"/>
  <c r="EN283" i="99"/>
  <c r="EN284" i="99"/>
  <c r="EN285" i="99"/>
  <c r="EN286" i="99"/>
  <c r="EN287" i="99"/>
  <c r="EN288" i="99"/>
  <c r="EN289" i="99"/>
  <c r="EN290" i="99"/>
  <c r="EN291" i="99"/>
  <c r="EN292" i="99"/>
  <c r="EN293" i="99"/>
  <c r="EN294" i="99"/>
  <c r="EN295" i="99"/>
  <c r="EN296" i="99"/>
  <c r="EN297" i="99"/>
  <c r="EN298" i="99"/>
  <c r="EN299" i="99"/>
  <c r="EN300" i="99"/>
  <c r="EN301" i="99"/>
  <c r="EN302" i="99"/>
  <c r="EN303" i="99"/>
  <c r="EN304" i="99"/>
  <c r="EN305" i="99"/>
  <c r="EN306" i="99"/>
  <c r="EN307" i="99"/>
  <c r="EN308" i="99"/>
  <c r="EN309" i="99"/>
  <c r="EN310" i="99"/>
  <c r="EN311" i="99"/>
  <c r="EN312" i="99"/>
  <c r="EN313" i="99"/>
  <c r="EN314" i="99"/>
  <c r="EN315" i="99"/>
  <c r="EN316" i="99"/>
  <c r="EN317" i="99"/>
  <c r="EN318" i="99"/>
  <c r="EN319" i="99"/>
  <c r="EN320" i="99"/>
  <c r="EN321" i="99"/>
  <c r="EN322" i="99"/>
  <c r="EN323" i="99"/>
  <c r="EN324" i="99"/>
  <c r="EN325" i="99"/>
  <c r="EN326" i="99"/>
  <c r="EN327" i="99"/>
  <c r="EN328" i="99"/>
  <c r="EN329" i="99"/>
  <c r="EN330" i="99"/>
  <c r="EN331" i="99"/>
  <c r="EN332" i="99"/>
  <c r="EN333" i="99"/>
  <c r="EN334" i="99"/>
  <c r="EN335" i="99"/>
  <c r="EN336" i="99"/>
  <c r="EN337" i="99"/>
  <c r="EN338" i="99"/>
  <c r="EN339" i="99"/>
  <c r="EN340" i="99"/>
  <c r="EN341" i="99"/>
  <c r="EN342" i="99"/>
  <c r="EN343" i="99"/>
  <c r="EN344" i="99"/>
  <c r="EN345" i="99"/>
  <c r="EN346" i="99"/>
  <c r="EN347" i="99"/>
  <c r="EN348" i="99"/>
  <c r="EN349" i="99"/>
  <c r="EN350" i="99"/>
  <c r="EN351" i="99"/>
  <c r="EN352" i="99"/>
  <c r="EN353" i="99"/>
  <c r="EN354" i="99"/>
  <c r="EN355" i="99"/>
  <c r="EN356" i="99"/>
  <c r="EN357" i="99"/>
  <c r="EN358" i="99"/>
  <c r="EN359" i="99"/>
  <c r="EN360" i="99"/>
  <c r="EN361" i="99"/>
  <c r="EN362" i="99"/>
  <c r="EN363" i="99"/>
  <c r="EN364" i="99"/>
  <c r="EN365" i="99"/>
  <c r="EN366" i="99"/>
  <c r="EN367" i="99"/>
  <c r="EN368" i="99"/>
  <c r="EN369" i="99"/>
  <c r="EN370" i="99"/>
  <c r="EN371" i="99"/>
  <c r="EN372" i="99"/>
  <c r="EN373" i="99"/>
  <c r="EN374" i="99"/>
  <c r="EN375" i="99"/>
  <c r="EN376" i="99"/>
  <c r="EN377" i="99"/>
  <c r="EN378" i="99"/>
  <c r="EN379" i="99"/>
  <c r="EN380" i="99"/>
  <c r="EN381" i="99"/>
  <c r="EN382" i="99"/>
  <c r="EN383" i="99"/>
  <c r="EN384" i="99"/>
  <c r="EN385" i="99"/>
  <c r="EN386" i="99"/>
  <c r="EN387" i="99"/>
  <c r="EN388" i="99"/>
  <c r="EN389" i="99"/>
  <c r="EN390" i="99"/>
  <c r="EN391" i="99"/>
  <c r="EN392" i="99"/>
  <c r="EN393" i="99"/>
  <c r="EN394" i="99"/>
  <c r="EN395" i="99"/>
  <c r="EN396" i="99"/>
  <c r="EN397" i="99"/>
  <c r="EN398" i="99"/>
  <c r="EN399" i="99"/>
  <c r="EN400" i="99"/>
  <c r="EN401" i="99"/>
  <c r="EN402" i="99"/>
  <c r="EN403" i="99"/>
  <c r="EN404" i="99"/>
  <c r="EN405" i="99"/>
  <c r="EN406" i="99"/>
  <c r="EN407" i="99"/>
  <c r="EN408" i="99"/>
  <c r="EN409" i="99"/>
  <c r="EN410" i="99"/>
  <c r="EN411" i="99"/>
  <c r="EN412" i="99"/>
  <c r="EN413" i="99"/>
  <c r="EN414" i="99"/>
  <c r="EN415" i="99"/>
  <c r="EN416" i="99"/>
  <c r="EN417" i="99"/>
  <c r="EN418" i="99"/>
  <c r="EN419" i="99"/>
  <c r="EN420" i="99"/>
  <c r="EN421" i="99"/>
  <c r="EN422" i="99"/>
  <c r="EN423" i="99"/>
  <c r="EN424" i="99"/>
  <c r="EN425" i="99"/>
  <c r="EN426" i="99"/>
  <c r="EN427" i="99"/>
  <c r="EN428" i="99"/>
  <c r="EN429" i="99"/>
  <c r="EN430" i="99"/>
  <c r="EN431" i="99"/>
  <c r="EN432" i="99"/>
  <c r="EN433" i="99"/>
  <c r="EN434" i="99"/>
  <c r="EN435" i="99"/>
  <c r="EN436" i="99"/>
  <c r="EN437" i="99"/>
  <c r="EN438" i="99"/>
  <c r="EN439" i="99"/>
  <c r="EN440" i="99"/>
  <c r="EN441" i="99"/>
  <c r="EN442" i="99"/>
  <c r="EN443" i="99"/>
  <c r="EN444" i="99"/>
  <c r="EN445" i="99"/>
  <c r="EN446" i="99"/>
  <c r="EN447" i="99"/>
  <c r="EN448" i="99"/>
  <c r="EN449" i="99"/>
  <c r="EN450" i="99"/>
  <c r="EN451" i="99"/>
  <c r="EN452" i="99"/>
  <c r="EN453" i="99"/>
  <c r="EN454" i="99"/>
  <c r="EN455" i="99"/>
  <c r="EN456" i="99"/>
  <c r="EN457" i="99"/>
  <c r="EN458" i="99"/>
  <c r="EN459" i="99"/>
  <c r="EN460" i="99"/>
  <c r="EN461" i="99"/>
  <c r="EN462" i="99"/>
  <c r="EN463" i="99"/>
  <c r="EN464" i="99"/>
  <c r="EN465" i="99"/>
  <c r="EN466" i="99"/>
  <c r="EN467" i="99"/>
  <c r="EN468" i="99"/>
  <c r="EN469" i="99"/>
  <c r="EN470" i="99"/>
  <c r="EN471" i="99"/>
  <c r="EN472" i="99"/>
  <c r="EN473" i="99"/>
  <c r="EN474" i="99"/>
  <c r="EN475" i="99"/>
  <c r="EN476" i="99"/>
  <c r="EN477" i="99"/>
  <c r="EN478" i="99"/>
  <c r="EN479" i="99"/>
  <c r="EN480" i="99"/>
  <c r="EN481" i="99"/>
  <c r="EN482" i="99"/>
  <c r="EN483" i="99"/>
  <c r="EN484" i="99"/>
  <c r="EN485" i="99"/>
  <c r="EN486" i="99"/>
  <c r="EN487" i="99"/>
  <c r="EN488" i="99"/>
  <c r="EN489" i="99"/>
  <c r="EN490" i="99"/>
  <c r="EN491" i="99"/>
  <c r="EN492" i="99"/>
  <c r="EN493" i="99"/>
  <c r="EN494" i="99"/>
  <c r="EN495" i="99"/>
  <c r="EN496" i="99"/>
  <c r="EN497" i="99"/>
  <c r="EN498" i="99"/>
  <c r="EN499" i="99"/>
  <c r="EN500" i="99"/>
  <c r="EN501" i="99"/>
  <c r="EN502" i="99"/>
  <c r="EN503" i="99"/>
  <c r="EN504" i="99"/>
  <c r="EN505" i="99"/>
  <c r="EN506" i="99"/>
  <c r="EN507" i="99"/>
  <c r="EN508" i="99"/>
  <c r="EN509" i="99"/>
  <c r="EN510" i="99"/>
  <c r="EN511" i="99"/>
  <c r="EN512" i="99"/>
  <c r="EN513" i="99"/>
  <c r="EN514" i="99"/>
  <c r="EN515" i="99"/>
  <c r="EN516" i="99"/>
  <c r="EN517" i="99"/>
  <c r="EN518" i="99"/>
  <c r="EN519" i="99"/>
  <c r="EN520" i="99"/>
  <c r="EN521" i="99"/>
  <c r="EN522" i="99"/>
  <c r="EN523" i="99"/>
  <c r="EN524" i="99"/>
  <c r="EN525" i="99"/>
  <c r="EN526" i="99"/>
  <c r="EN527" i="99"/>
  <c r="EN528" i="99"/>
  <c r="EN529" i="99"/>
  <c r="EN530" i="99"/>
  <c r="EN531" i="99"/>
  <c r="EN532" i="99"/>
  <c r="EN533" i="99"/>
  <c r="EN534" i="99"/>
  <c r="EN535" i="99"/>
  <c r="EN536" i="99"/>
  <c r="EN537" i="99"/>
  <c r="EN538" i="99"/>
  <c r="EN539" i="99"/>
  <c r="EN540" i="99"/>
  <c r="EN541" i="99"/>
  <c r="EN542" i="99"/>
  <c r="EN543" i="99"/>
  <c r="EN544" i="99"/>
  <c r="EN545" i="99"/>
  <c r="EN546" i="99"/>
  <c r="EN547" i="99"/>
  <c r="EN548" i="99"/>
  <c r="EN549" i="99"/>
  <c r="EN550" i="99"/>
  <c r="EN551" i="99"/>
  <c r="EN552" i="99"/>
  <c r="EN553" i="99"/>
  <c r="EN554" i="99"/>
  <c r="EN555" i="99"/>
  <c r="EN556" i="99"/>
  <c r="EN557" i="99"/>
  <c r="EN558" i="99"/>
  <c r="EN559" i="99"/>
  <c r="EN560" i="99"/>
  <c r="EN561" i="99"/>
  <c r="EN562" i="99"/>
  <c r="EN563" i="99"/>
  <c r="EN564" i="99"/>
  <c r="EN565" i="99"/>
  <c r="EN566" i="99"/>
  <c r="EN567" i="99"/>
  <c r="EN568" i="99"/>
  <c r="EN569" i="99"/>
  <c r="EN570" i="99"/>
  <c r="EN571" i="99"/>
  <c r="EN572" i="99"/>
  <c r="EN573" i="99"/>
  <c r="EN574" i="99"/>
  <c r="EN575" i="99"/>
  <c r="EN576" i="99"/>
  <c r="EN577" i="99"/>
  <c r="EN578" i="99"/>
  <c r="EN579" i="99"/>
  <c r="EN580" i="99"/>
  <c r="EN581" i="99"/>
  <c r="EN582" i="99"/>
  <c r="EN583" i="99"/>
  <c r="EN584" i="99"/>
  <c r="EN585" i="99"/>
  <c r="EN586" i="99"/>
  <c r="EN587" i="99"/>
  <c r="EN588" i="99"/>
  <c r="EN589" i="99"/>
  <c r="EN590" i="99"/>
  <c r="EN591" i="99"/>
  <c r="EN592" i="99"/>
  <c r="EN593" i="99"/>
  <c r="EN594" i="99"/>
  <c r="EN595" i="99"/>
  <c r="EN596" i="99"/>
  <c r="EN597" i="99"/>
  <c r="EN598" i="99"/>
  <c r="EN599" i="99"/>
  <c r="EN600" i="99"/>
  <c r="EN601" i="99"/>
  <c r="EN602" i="99"/>
  <c r="EN603" i="99"/>
  <c r="EN604" i="99"/>
  <c r="EN605" i="99"/>
  <c r="EN606" i="99"/>
  <c r="EN607" i="99"/>
  <c r="EN608" i="99"/>
  <c r="EN609" i="99"/>
  <c r="EN610" i="99"/>
  <c r="EN611" i="99"/>
  <c r="EN612" i="99"/>
  <c r="EN613" i="99"/>
  <c r="EN614" i="99"/>
  <c r="EN615" i="99"/>
  <c r="EN616" i="99"/>
  <c r="EN617" i="99"/>
  <c r="EN618" i="99"/>
  <c r="EN619" i="99"/>
  <c r="EN620" i="99"/>
  <c r="EN621" i="99"/>
  <c r="EN622" i="99"/>
  <c r="EN623" i="99"/>
  <c r="EN624" i="99"/>
  <c r="EN625" i="99"/>
  <c r="EN626" i="99"/>
  <c r="EN627" i="99"/>
  <c r="EN628" i="99"/>
  <c r="EN629" i="99"/>
  <c r="EN630" i="99"/>
  <c r="EN631" i="99"/>
  <c r="EN632" i="99"/>
  <c r="EN633" i="99"/>
  <c r="EN634" i="99"/>
  <c r="EN635" i="99"/>
  <c r="EN636" i="99"/>
  <c r="EN637" i="99"/>
  <c r="EN638" i="99"/>
  <c r="EN639" i="99"/>
  <c r="EN640" i="99"/>
  <c r="EN641" i="99"/>
  <c r="EN642" i="99"/>
  <c r="EN643" i="99"/>
  <c r="EN644" i="99"/>
  <c r="EN645" i="99"/>
  <c r="EN646" i="99"/>
  <c r="EN647" i="99"/>
  <c r="EN648" i="99"/>
  <c r="EN649" i="99"/>
  <c r="EN650" i="99"/>
  <c r="EN651" i="99"/>
  <c r="EN652" i="99"/>
  <c r="EN653" i="99"/>
  <c r="EN654" i="99"/>
  <c r="EN655" i="99"/>
  <c r="EN656" i="99"/>
  <c r="EN657" i="99"/>
  <c r="EN658" i="99"/>
  <c r="EN659" i="99"/>
  <c r="EN660" i="99"/>
  <c r="EN661" i="99"/>
  <c r="EN662" i="99"/>
  <c r="EN663" i="99"/>
  <c r="EN664" i="99"/>
  <c r="EN665" i="99"/>
  <c r="EN666" i="99"/>
  <c r="EN667" i="99"/>
  <c r="EN668" i="99"/>
  <c r="EN669" i="99"/>
  <c r="EN670" i="99"/>
  <c r="EN671" i="99"/>
  <c r="EN672" i="99"/>
  <c r="EN673" i="99"/>
  <c r="EN674" i="99"/>
  <c r="EN675" i="99"/>
  <c r="EN676" i="99"/>
  <c r="EN677" i="99"/>
  <c r="EN678" i="99"/>
  <c r="EN679" i="99"/>
  <c r="EN680" i="99"/>
  <c r="EN681" i="99"/>
  <c r="EN682" i="99"/>
  <c r="EN683" i="99"/>
  <c r="EN684" i="99"/>
  <c r="EN685" i="99"/>
  <c r="EN686" i="99"/>
  <c r="EN687" i="99"/>
  <c r="EN688" i="99"/>
  <c r="EN689" i="99"/>
  <c r="EN690" i="99"/>
  <c r="EN691" i="99"/>
  <c r="EN692" i="99"/>
  <c r="EN693" i="99"/>
  <c r="EN694" i="99"/>
  <c r="EN695" i="99"/>
  <c r="EN696" i="99"/>
  <c r="EN697" i="99"/>
  <c r="EN698" i="99"/>
  <c r="EN699" i="99"/>
  <c r="EN700" i="99"/>
  <c r="EN701" i="99"/>
  <c r="EN702" i="99"/>
  <c r="EN703" i="99"/>
  <c r="EN704" i="99"/>
  <c r="EN705" i="99"/>
  <c r="EN706" i="99"/>
  <c r="EN707" i="99"/>
  <c r="EN708" i="99"/>
  <c r="EN709" i="99"/>
  <c r="EN710" i="99"/>
  <c r="EN711" i="99"/>
  <c r="EN712" i="99"/>
  <c r="EN713" i="99"/>
  <c r="EN714" i="99"/>
  <c r="EN715" i="99"/>
  <c r="EN716" i="99"/>
  <c r="EN717" i="99"/>
  <c r="EN718" i="99"/>
  <c r="EN719" i="99"/>
  <c r="EN720" i="99"/>
  <c r="EN721" i="99"/>
  <c r="EN722" i="99"/>
  <c r="EN723" i="99"/>
  <c r="EN724" i="99"/>
  <c r="EN725" i="99"/>
  <c r="EN726" i="99"/>
  <c r="EN727" i="99"/>
  <c r="EN728" i="99"/>
  <c r="EN729" i="99"/>
  <c r="EN730" i="99"/>
  <c r="EN731" i="99"/>
  <c r="EN732" i="99"/>
  <c r="EN733" i="99"/>
  <c r="EN734" i="99"/>
  <c r="EN735" i="99"/>
  <c r="EN736" i="99"/>
  <c r="EN737" i="99"/>
  <c r="EN738" i="99"/>
  <c r="EN739" i="99"/>
  <c r="EN740" i="99"/>
  <c r="EN741" i="99"/>
  <c r="EN742" i="99"/>
  <c r="EN743" i="99"/>
  <c r="EN744" i="99"/>
  <c r="EN745" i="99"/>
  <c r="EN746" i="99"/>
  <c r="EN747" i="99"/>
  <c r="EN748" i="99"/>
  <c r="EN749" i="99"/>
  <c r="EN750" i="99"/>
  <c r="EN751" i="99"/>
  <c r="EN752" i="99"/>
  <c r="EN753" i="99"/>
  <c r="EN754" i="99"/>
  <c r="EN755" i="99"/>
  <c r="EN756" i="99"/>
  <c r="EN757" i="99"/>
  <c r="EN758" i="99"/>
  <c r="EN759" i="99"/>
  <c r="EN760" i="99"/>
  <c r="EN761" i="99"/>
  <c r="EN762" i="99"/>
  <c r="EN763" i="99"/>
  <c r="EN764" i="99"/>
  <c r="EN765" i="99"/>
  <c r="EN766" i="99"/>
  <c r="EN767" i="99"/>
  <c r="EN768" i="99"/>
  <c r="EN769" i="99"/>
  <c r="EN770" i="99"/>
  <c r="EN771" i="99"/>
  <c r="EN772" i="99"/>
  <c r="EN773" i="99"/>
  <c r="EN774" i="99"/>
  <c r="EN775" i="99"/>
  <c r="EN776" i="99"/>
  <c r="EN777" i="99"/>
  <c r="EN778" i="99"/>
  <c r="EN779" i="99"/>
  <c r="EN780" i="99"/>
  <c r="EN781" i="99"/>
  <c r="EN782" i="99"/>
  <c r="EN783" i="99"/>
  <c r="EN784" i="99"/>
  <c r="EN5" i="99"/>
  <c r="DV6" i="99" l="1"/>
  <c r="DV7" i="99"/>
  <c r="DV8" i="99"/>
  <c r="DV9" i="99"/>
  <c r="DV10" i="99"/>
  <c r="DV11" i="99"/>
  <c r="DV12" i="99"/>
  <c r="DV13" i="99"/>
  <c r="DV14" i="99"/>
  <c r="DV15" i="99"/>
  <c r="DV16" i="99"/>
  <c r="DV17" i="99"/>
  <c r="DV18" i="99"/>
  <c r="DV19" i="99"/>
  <c r="DV20" i="99"/>
  <c r="DV21" i="99"/>
  <c r="DV22" i="99"/>
  <c r="DV23" i="99"/>
  <c r="DV24" i="99"/>
  <c r="DV25" i="99"/>
  <c r="DV26" i="99"/>
  <c r="DV27" i="99"/>
  <c r="DV28" i="99"/>
  <c r="DV29" i="99"/>
  <c r="DV30" i="99"/>
  <c r="DV31" i="99"/>
  <c r="DV32" i="99"/>
  <c r="DV33" i="99"/>
  <c r="DV34" i="99"/>
  <c r="DV35" i="99"/>
  <c r="DV36" i="99"/>
  <c r="DV37" i="99"/>
  <c r="DV38" i="99"/>
  <c r="DV39" i="99"/>
  <c r="DV40" i="99"/>
  <c r="DV41" i="99"/>
  <c r="DV42" i="99"/>
  <c r="DV43" i="99"/>
  <c r="DV44" i="99"/>
  <c r="DV45" i="99"/>
  <c r="DV46" i="99"/>
  <c r="DV5" i="99"/>
  <c r="DX6" i="99" l="1"/>
  <c r="DX7" i="99"/>
  <c r="DX8" i="99"/>
  <c r="DX9" i="99"/>
  <c r="DX10" i="99"/>
  <c r="DX11" i="99"/>
  <c r="DX12" i="99"/>
  <c r="DX13" i="99"/>
  <c r="DX14" i="99"/>
  <c r="DX15" i="99"/>
  <c r="DX16" i="99"/>
  <c r="DX17" i="99"/>
  <c r="DX18" i="99"/>
  <c r="DX19" i="99"/>
  <c r="DX20" i="99"/>
  <c r="DX21" i="99"/>
  <c r="DX22" i="99"/>
  <c r="DX23" i="99"/>
  <c r="DX24" i="99"/>
  <c r="DX25" i="99"/>
  <c r="DX26" i="99"/>
  <c r="DX27" i="99"/>
  <c r="DX28" i="99"/>
  <c r="DX29" i="99"/>
  <c r="DX30" i="99"/>
  <c r="DX31" i="99"/>
  <c r="DX32" i="99"/>
  <c r="DX33" i="99"/>
  <c r="DX34" i="99"/>
  <c r="DX35" i="99"/>
  <c r="DX36" i="99"/>
  <c r="DX37" i="99"/>
  <c r="DX38" i="99"/>
  <c r="DX39" i="99"/>
  <c r="DX40" i="99"/>
  <c r="DX41" i="99"/>
  <c r="DX42" i="99"/>
  <c r="DX43" i="99"/>
  <c r="DX44" i="99"/>
  <c r="DX45" i="99"/>
  <c r="DX46" i="99"/>
  <c r="DX5" i="99"/>
  <c r="ED751" i="99" l="1"/>
  <c r="EF751" i="99" s="1"/>
  <c r="EH751" i="99"/>
  <c r="EI751" i="99"/>
  <c r="EL751" i="99" s="1"/>
  <c r="EJ751" i="99"/>
  <c r="ED752" i="99"/>
  <c r="EF752" i="99" s="1"/>
  <c r="EH752" i="99"/>
  <c r="EI752" i="99"/>
  <c r="EL752" i="99" s="1"/>
  <c r="EJ752" i="99"/>
  <c r="ED753" i="99"/>
  <c r="EF753" i="99" s="1"/>
  <c r="EH753" i="99"/>
  <c r="EI753" i="99"/>
  <c r="EL753" i="99" s="1"/>
  <c r="EJ753" i="99"/>
  <c r="ED754" i="99"/>
  <c r="EF754" i="99" s="1"/>
  <c r="EH754" i="99"/>
  <c r="EI754" i="99"/>
  <c r="EL754" i="99" s="1"/>
  <c r="EJ754" i="99"/>
  <c r="ED755" i="99"/>
  <c r="EF755" i="99" s="1"/>
  <c r="EH755" i="99"/>
  <c r="EI755" i="99"/>
  <c r="EL755" i="99" s="1"/>
  <c r="EJ755" i="99"/>
  <c r="ED756" i="99"/>
  <c r="EF756" i="99" s="1"/>
  <c r="EH756" i="99"/>
  <c r="EI756" i="99"/>
  <c r="EL756" i="99" s="1"/>
  <c r="EJ756" i="99"/>
  <c r="ED757" i="99"/>
  <c r="EF757" i="99" s="1"/>
  <c r="EH757" i="99"/>
  <c r="EI757" i="99"/>
  <c r="EL757" i="99" s="1"/>
  <c r="EJ757" i="99"/>
  <c r="ED758" i="99"/>
  <c r="EF758" i="99" s="1"/>
  <c r="EH758" i="99"/>
  <c r="EI758" i="99"/>
  <c r="EL758" i="99" s="1"/>
  <c r="EJ758" i="99"/>
  <c r="ED759" i="99"/>
  <c r="EF759" i="99" s="1"/>
  <c r="EH759" i="99"/>
  <c r="EI759" i="99"/>
  <c r="EL759" i="99" s="1"/>
  <c r="EJ759" i="99"/>
  <c r="ED760" i="99"/>
  <c r="EF760" i="99" s="1"/>
  <c r="EH760" i="99"/>
  <c r="EI760" i="99"/>
  <c r="EL760" i="99" s="1"/>
  <c r="EJ760" i="99"/>
  <c r="ED761" i="99"/>
  <c r="EF761" i="99" s="1"/>
  <c r="EH761" i="99"/>
  <c r="EI761" i="99"/>
  <c r="EL761" i="99" s="1"/>
  <c r="EJ761" i="99"/>
  <c r="ED762" i="99"/>
  <c r="EF762" i="99" s="1"/>
  <c r="EH762" i="99"/>
  <c r="EI762" i="99"/>
  <c r="EL762" i="99" s="1"/>
  <c r="EJ762" i="99"/>
  <c r="ED763" i="99"/>
  <c r="EF763" i="99" s="1"/>
  <c r="EH763" i="99"/>
  <c r="EI763" i="99"/>
  <c r="EL763" i="99" s="1"/>
  <c r="EJ763" i="99"/>
  <c r="ED764" i="99"/>
  <c r="EF764" i="99" s="1"/>
  <c r="EH764" i="99"/>
  <c r="EI764" i="99"/>
  <c r="EL764" i="99" s="1"/>
  <c r="EJ764" i="99"/>
  <c r="ED765" i="99"/>
  <c r="EF765" i="99" s="1"/>
  <c r="EH765" i="99"/>
  <c r="EI765" i="99"/>
  <c r="EL765" i="99" s="1"/>
  <c r="EJ765" i="99"/>
  <c r="ED766" i="99"/>
  <c r="EF766" i="99" s="1"/>
  <c r="EH766" i="99"/>
  <c r="EI766" i="99"/>
  <c r="EL766" i="99" s="1"/>
  <c r="EJ766" i="99"/>
  <c r="ED767" i="99"/>
  <c r="EF767" i="99" s="1"/>
  <c r="EH767" i="99"/>
  <c r="EI767" i="99"/>
  <c r="EL767" i="99" s="1"/>
  <c r="EJ767" i="99"/>
  <c r="ED768" i="99"/>
  <c r="EF768" i="99" s="1"/>
  <c r="EH768" i="99"/>
  <c r="EI768" i="99"/>
  <c r="EL768" i="99" s="1"/>
  <c r="EJ768" i="99"/>
  <c r="ED769" i="99"/>
  <c r="EF769" i="99" s="1"/>
  <c r="EH769" i="99"/>
  <c r="EI769" i="99"/>
  <c r="EL769" i="99" s="1"/>
  <c r="EJ769" i="99"/>
  <c r="ED770" i="99"/>
  <c r="EF770" i="99" s="1"/>
  <c r="EH770" i="99"/>
  <c r="EI770" i="99"/>
  <c r="EL770" i="99" s="1"/>
  <c r="EJ770" i="99"/>
  <c r="ED771" i="99"/>
  <c r="EF771" i="99" s="1"/>
  <c r="EH771" i="99"/>
  <c r="EI771" i="99"/>
  <c r="EL771" i="99" s="1"/>
  <c r="EJ771" i="99"/>
  <c r="ED772" i="99"/>
  <c r="EF772" i="99" s="1"/>
  <c r="EH772" i="99"/>
  <c r="EI772" i="99"/>
  <c r="EL772" i="99" s="1"/>
  <c r="EJ772" i="99"/>
  <c r="ED773" i="99"/>
  <c r="EF773" i="99" s="1"/>
  <c r="EH773" i="99"/>
  <c r="EI773" i="99"/>
  <c r="EL773" i="99" s="1"/>
  <c r="EJ773" i="99"/>
  <c r="ED774" i="99"/>
  <c r="EF774" i="99" s="1"/>
  <c r="EH774" i="99"/>
  <c r="EI774" i="99"/>
  <c r="EL774" i="99" s="1"/>
  <c r="EJ774" i="99"/>
  <c r="ED775" i="99"/>
  <c r="EF775" i="99" s="1"/>
  <c r="EH775" i="99"/>
  <c r="EI775" i="99"/>
  <c r="EL775" i="99" s="1"/>
  <c r="EJ775" i="99"/>
  <c r="ED776" i="99"/>
  <c r="EF776" i="99" s="1"/>
  <c r="EH776" i="99"/>
  <c r="EI776" i="99"/>
  <c r="EL776" i="99" s="1"/>
  <c r="EJ776" i="99"/>
  <c r="ED777" i="99"/>
  <c r="EF777" i="99" s="1"/>
  <c r="EH777" i="99"/>
  <c r="EI777" i="99"/>
  <c r="EL777" i="99" s="1"/>
  <c r="EJ777" i="99"/>
  <c r="ED778" i="99"/>
  <c r="EF778" i="99" s="1"/>
  <c r="EH778" i="99"/>
  <c r="EI778" i="99"/>
  <c r="EL778" i="99" s="1"/>
  <c r="EJ778" i="99"/>
  <c r="ED779" i="99"/>
  <c r="EF779" i="99" s="1"/>
  <c r="EH779" i="99"/>
  <c r="EI779" i="99"/>
  <c r="EL779" i="99" s="1"/>
  <c r="EJ779" i="99"/>
  <c r="ED780" i="99"/>
  <c r="EF780" i="99" s="1"/>
  <c r="EH780" i="99"/>
  <c r="EI780" i="99"/>
  <c r="EL780" i="99" s="1"/>
  <c r="EJ780" i="99"/>
  <c r="ED781" i="99"/>
  <c r="EF781" i="99" s="1"/>
  <c r="EH781" i="99"/>
  <c r="EI781" i="99"/>
  <c r="EL781" i="99" s="1"/>
  <c r="EJ781" i="99"/>
  <c r="ED782" i="99"/>
  <c r="EF782" i="99" s="1"/>
  <c r="EH782" i="99"/>
  <c r="EI782" i="99"/>
  <c r="EL782" i="99" s="1"/>
  <c r="EJ782" i="99"/>
  <c r="ED783" i="99"/>
  <c r="EF783" i="99" s="1"/>
  <c r="EH783" i="99"/>
  <c r="EI783" i="99"/>
  <c r="EL783" i="99" s="1"/>
  <c r="EJ783" i="99"/>
  <c r="ED784" i="99"/>
  <c r="EF784" i="99" s="1"/>
  <c r="EH784" i="99"/>
  <c r="EI784" i="99"/>
  <c r="EL784" i="99" s="1"/>
  <c r="EJ784" i="99"/>
  <c r="ED433" i="99"/>
  <c r="EF433" i="99" s="1"/>
  <c r="EH433" i="99"/>
  <c r="EI433" i="99"/>
  <c r="EL433" i="99" s="1"/>
  <c r="EJ433" i="99"/>
  <c r="ED434" i="99"/>
  <c r="EF434" i="99" s="1"/>
  <c r="EH434" i="99"/>
  <c r="EI434" i="99"/>
  <c r="EL434" i="99" s="1"/>
  <c r="EJ434" i="99"/>
  <c r="ED435" i="99"/>
  <c r="EF435" i="99" s="1"/>
  <c r="EH435" i="99"/>
  <c r="EI435" i="99"/>
  <c r="EL435" i="99" s="1"/>
  <c r="EJ435" i="99"/>
  <c r="ED436" i="99"/>
  <c r="EF436" i="99" s="1"/>
  <c r="EH436" i="99"/>
  <c r="EI436" i="99"/>
  <c r="EL436" i="99" s="1"/>
  <c r="EJ436" i="99"/>
  <c r="ED437" i="99"/>
  <c r="EF437" i="99" s="1"/>
  <c r="EH437" i="99"/>
  <c r="EI437" i="99"/>
  <c r="EL437" i="99" s="1"/>
  <c r="EJ437" i="99"/>
  <c r="ED438" i="99"/>
  <c r="EF438" i="99" s="1"/>
  <c r="EH438" i="99"/>
  <c r="EI438" i="99"/>
  <c r="EL438" i="99" s="1"/>
  <c r="EJ438" i="99"/>
  <c r="ED439" i="99"/>
  <c r="EF439" i="99" s="1"/>
  <c r="EH439" i="99"/>
  <c r="EI439" i="99"/>
  <c r="EL439" i="99" s="1"/>
  <c r="EJ439" i="99"/>
  <c r="ED440" i="99"/>
  <c r="EF440" i="99" s="1"/>
  <c r="EH440" i="99"/>
  <c r="EI440" i="99"/>
  <c r="EL440" i="99" s="1"/>
  <c r="EJ440" i="99"/>
  <c r="ED441" i="99"/>
  <c r="EF441" i="99" s="1"/>
  <c r="EH441" i="99"/>
  <c r="EI441" i="99"/>
  <c r="EL441" i="99" s="1"/>
  <c r="EJ441" i="99"/>
  <c r="ED442" i="99"/>
  <c r="EF442" i="99" s="1"/>
  <c r="EH442" i="99"/>
  <c r="EI442" i="99"/>
  <c r="EL442" i="99" s="1"/>
  <c r="EJ442" i="99"/>
  <c r="ED443" i="99"/>
  <c r="EF443" i="99" s="1"/>
  <c r="EH443" i="99"/>
  <c r="EI443" i="99"/>
  <c r="EL443" i="99" s="1"/>
  <c r="EJ443" i="99"/>
  <c r="ED444" i="99"/>
  <c r="EF444" i="99" s="1"/>
  <c r="EH444" i="99"/>
  <c r="EI444" i="99"/>
  <c r="EL444" i="99" s="1"/>
  <c r="EJ444" i="99"/>
  <c r="ED445" i="99"/>
  <c r="EF445" i="99" s="1"/>
  <c r="EH445" i="99"/>
  <c r="EI445" i="99"/>
  <c r="EL445" i="99" s="1"/>
  <c r="EJ445" i="99"/>
  <c r="ED446" i="99"/>
  <c r="EF446" i="99" s="1"/>
  <c r="EH446" i="99"/>
  <c r="EI446" i="99"/>
  <c r="EL446" i="99" s="1"/>
  <c r="EJ446" i="99"/>
  <c r="ED447" i="99"/>
  <c r="EF447" i="99" s="1"/>
  <c r="EH447" i="99"/>
  <c r="EI447" i="99"/>
  <c r="EL447" i="99" s="1"/>
  <c r="EJ447" i="99"/>
  <c r="ED448" i="99"/>
  <c r="EF448" i="99" s="1"/>
  <c r="EH448" i="99"/>
  <c r="EI448" i="99"/>
  <c r="EL448" i="99" s="1"/>
  <c r="EJ448" i="99"/>
  <c r="ED449" i="99"/>
  <c r="EF449" i="99" s="1"/>
  <c r="EH449" i="99"/>
  <c r="EI449" i="99"/>
  <c r="EL449" i="99" s="1"/>
  <c r="EJ449" i="99"/>
  <c r="ED450" i="99"/>
  <c r="EF450" i="99" s="1"/>
  <c r="EH450" i="99"/>
  <c r="EI450" i="99"/>
  <c r="EL450" i="99" s="1"/>
  <c r="EJ450" i="99"/>
  <c r="ED451" i="99"/>
  <c r="EF451" i="99" s="1"/>
  <c r="EH451" i="99"/>
  <c r="EI451" i="99"/>
  <c r="EL451" i="99" s="1"/>
  <c r="EJ451" i="99"/>
  <c r="ED452" i="99"/>
  <c r="EF452" i="99" s="1"/>
  <c r="EH452" i="99"/>
  <c r="EI452" i="99"/>
  <c r="EL452" i="99" s="1"/>
  <c r="EJ452" i="99"/>
  <c r="ED453" i="99"/>
  <c r="EF453" i="99" s="1"/>
  <c r="EH453" i="99"/>
  <c r="EI453" i="99"/>
  <c r="EL453" i="99" s="1"/>
  <c r="EJ453" i="99"/>
  <c r="ED454" i="99"/>
  <c r="EF454" i="99" s="1"/>
  <c r="EH454" i="99"/>
  <c r="EI454" i="99"/>
  <c r="EL454" i="99" s="1"/>
  <c r="EJ454" i="99"/>
  <c r="ED455" i="99"/>
  <c r="EF455" i="99" s="1"/>
  <c r="EH455" i="99"/>
  <c r="EI455" i="99"/>
  <c r="EL455" i="99" s="1"/>
  <c r="EJ455" i="99"/>
  <c r="ED456" i="99"/>
  <c r="EF456" i="99" s="1"/>
  <c r="EH456" i="99"/>
  <c r="EI456" i="99"/>
  <c r="EL456" i="99" s="1"/>
  <c r="EJ456" i="99"/>
  <c r="ED457" i="99"/>
  <c r="EF457" i="99" s="1"/>
  <c r="EH457" i="99"/>
  <c r="EI457" i="99"/>
  <c r="EL457" i="99" s="1"/>
  <c r="EJ457" i="99"/>
  <c r="ED458" i="99"/>
  <c r="EF458" i="99" s="1"/>
  <c r="EH458" i="99"/>
  <c r="EI458" i="99"/>
  <c r="EL458" i="99" s="1"/>
  <c r="EJ458" i="99"/>
  <c r="ED459" i="99"/>
  <c r="EF459" i="99" s="1"/>
  <c r="EH459" i="99"/>
  <c r="EI459" i="99"/>
  <c r="EL459" i="99" s="1"/>
  <c r="EJ459" i="99"/>
  <c r="ED460" i="99"/>
  <c r="EF460" i="99" s="1"/>
  <c r="EH460" i="99"/>
  <c r="EI460" i="99"/>
  <c r="EL460" i="99" s="1"/>
  <c r="EJ460" i="99"/>
  <c r="ED461" i="99"/>
  <c r="EF461" i="99" s="1"/>
  <c r="EH461" i="99"/>
  <c r="EI461" i="99"/>
  <c r="EL461" i="99" s="1"/>
  <c r="EJ461" i="99"/>
  <c r="ED462" i="99"/>
  <c r="EF462" i="99" s="1"/>
  <c r="EH462" i="99"/>
  <c r="EI462" i="99"/>
  <c r="EL462" i="99" s="1"/>
  <c r="EJ462" i="99"/>
  <c r="ED463" i="99"/>
  <c r="EF463" i="99" s="1"/>
  <c r="EH463" i="99"/>
  <c r="EI463" i="99"/>
  <c r="EL463" i="99" s="1"/>
  <c r="EJ463" i="99"/>
  <c r="ED464" i="99"/>
  <c r="EF464" i="99" s="1"/>
  <c r="EH464" i="99"/>
  <c r="EI464" i="99"/>
  <c r="EL464" i="99" s="1"/>
  <c r="EJ464" i="99"/>
  <c r="ED465" i="99"/>
  <c r="EF465" i="99" s="1"/>
  <c r="EH465" i="99"/>
  <c r="EI465" i="99"/>
  <c r="EL465" i="99" s="1"/>
  <c r="EJ465" i="99"/>
  <c r="ED466" i="99"/>
  <c r="EF466" i="99" s="1"/>
  <c r="EH466" i="99"/>
  <c r="EI466" i="99"/>
  <c r="EL466" i="99" s="1"/>
  <c r="EJ466" i="99"/>
  <c r="ED467" i="99"/>
  <c r="EF467" i="99" s="1"/>
  <c r="EH467" i="99"/>
  <c r="EI467" i="99"/>
  <c r="EL467" i="99" s="1"/>
  <c r="EJ467" i="99"/>
  <c r="ED468" i="99"/>
  <c r="EF468" i="99" s="1"/>
  <c r="EH468" i="99"/>
  <c r="EI468" i="99"/>
  <c r="EL468" i="99" s="1"/>
  <c r="EJ468" i="99"/>
  <c r="ED469" i="99"/>
  <c r="EF469" i="99" s="1"/>
  <c r="EH469" i="99"/>
  <c r="EI469" i="99"/>
  <c r="EL469" i="99" s="1"/>
  <c r="EJ469" i="99"/>
  <c r="ED470" i="99"/>
  <c r="EF470" i="99" s="1"/>
  <c r="EH470" i="99"/>
  <c r="EI470" i="99"/>
  <c r="EL470" i="99" s="1"/>
  <c r="EJ470" i="99"/>
  <c r="ED471" i="99"/>
  <c r="EF471" i="99" s="1"/>
  <c r="EH471" i="99"/>
  <c r="EI471" i="99"/>
  <c r="EL471" i="99" s="1"/>
  <c r="EJ471" i="99"/>
  <c r="ED472" i="99"/>
  <c r="EF472" i="99" s="1"/>
  <c r="EH472" i="99"/>
  <c r="EI472" i="99"/>
  <c r="EL472" i="99" s="1"/>
  <c r="EJ472" i="99"/>
  <c r="ED473" i="99"/>
  <c r="EF473" i="99" s="1"/>
  <c r="EH473" i="99"/>
  <c r="EI473" i="99"/>
  <c r="EL473" i="99" s="1"/>
  <c r="EJ473" i="99"/>
  <c r="ED474" i="99"/>
  <c r="EF474" i="99" s="1"/>
  <c r="EH474" i="99"/>
  <c r="EI474" i="99"/>
  <c r="EL474" i="99" s="1"/>
  <c r="EJ474" i="99"/>
  <c r="ED475" i="99"/>
  <c r="EF475" i="99" s="1"/>
  <c r="EH475" i="99"/>
  <c r="EI475" i="99"/>
  <c r="EL475" i="99" s="1"/>
  <c r="EJ475" i="99"/>
  <c r="ED476" i="99"/>
  <c r="EF476" i="99" s="1"/>
  <c r="EH476" i="99"/>
  <c r="EI476" i="99"/>
  <c r="EL476" i="99" s="1"/>
  <c r="EJ476" i="99"/>
  <c r="ED477" i="99"/>
  <c r="EF477" i="99" s="1"/>
  <c r="EH477" i="99"/>
  <c r="EI477" i="99"/>
  <c r="EL477" i="99" s="1"/>
  <c r="EJ477" i="99"/>
  <c r="ED478" i="99"/>
  <c r="EF478" i="99" s="1"/>
  <c r="EH478" i="99"/>
  <c r="EI478" i="99"/>
  <c r="EL478" i="99" s="1"/>
  <c r="EJ478" i="99"/>
  <c r="ED479" i="99"/>
  <c r="EF479" i="99" s="1"/>
  <c r="EH479" i="99"/>
  <c r="EI479" i="99"/>
  <c r="EL479" i="99" s="1"/>
  <c r="EJ479" i="99"/>
  <c r="ED480" i="99"/>
  <c r="EF480" i="99" s="1"/>
  <c r="EH480" i="99"/>
  <c r="EI480" i="99"/>
  <c r="EL480" i="99" s="1"/>
  <c r="EJ480" i="99"/>
  <c r="ED481" i="99"/>
  <c r="EF481" i="99" s="1"/>
  <c r="EH481" i="99"/>
  <c r="EI481" i="99"/>
  <c r="EL481" i="99" s="1"/>
  <c r="EJ481" i="99"/>
  <c r="ED482" i="99"/>
  <c r="EF482" i="99" s="1"/>
  <c r="EH482" i="99"/>
  <c r="EI482" i="99"/>
  <c r="EL482" i="99" s="1"/>
  <c r="EJ482" i="99"/>
  <c r="ED483" i="99"/>
  <c r="EF483" i="99" s="1"/>
  <c r="EH483" i="99"/>
  <c r="EI483" i="99"/>
  <c r="EL483" i="99" s="1"/>
  <c r="EJ483" i="99"/>
  <c r="ED484" i="99"/>
  <c r="EF484" i="99" s="1"/>
  <c r="EH484" i="99"/>
  <c r="EI484" i="99"/>
  <c r="EL484" i="99" s="1"/>
  <c r="EJ484" i="99"/>
  <c r="ED485" i="99"/>
  <c r="EF485" i="99" s="1"/>
  <c r="EH485" i="99"/>
  <c r="EI485" i="99"/>
  <c r="EL485" i="99" s="1"/>
  <c r="EJ485" i="99"/>
  <c r="ED486" i="99"/>
  <c r="EF486" i="99" s="1"/>
  <c r="EH486" i="99"/>
  <c r="EI486" i="99"/>
  <c r="EL486" i="99" s="1"/>
  <c r="EJ486" i="99"/>
  <c r="ED487" i="99"/>
  <c r="EF487" i="99" s="1"/>
  <c r="EH487" i="99"/>
  <c r="EI487" i="99"/>
  <c r="EL487" i="99" s="1"/>
  <c r="EJ487" i="99"/>
  <c r="ED488" i="99"/>
  <c r="EF488" i="99" s="1"/>
  <c r="EH488" i="99"/>
  <c r="EI488" i="99"/>
  <c r="EL488" i="99" s="1"/>
  <c r="EJ488" i="99"/>
  <c r="ED489" i="99"/>
  <c r="EF489" i="99" s="1"/>
  <c r="EH489" i="99"/>
  <c r="EI489" i="99"/>
  <c r="EL489" i="99" s="1"/>
  <c r="EJ489" i="99"/>
  <c r="ED490" i="99"/>
  <c r="EF490" i="99" s="1"/>
  <c r="EH490" i="99"/>
  <c r="EI490" i="99"/>
  <c r="EL490" i="99" s="1"/>
  <c r="EJ490" i="99"/>
  <c r="ED491" i="99"/>
  <c r="EF491" i="99" s="1"/>
  <c r="EH491" i="99"/>
  <c r="EI491" i="99"/>
  <c r="EL491" i="99" s="1"/>
  <c r="EJ491" i="99"/>
  <c r="ED492" i="99"/>
  <c r="EF492" i="99" s="1"/>
  <c r="EH492" i="99"/>
  <c r="EI492" i="99"/>
  <c r="EL492" i="99" s="1"/>
  <c r="EJ492" i="99"/>
  <c r="ED493" i="99"/>
  <c r="EF493" i="99" s="1"/>
  <c r="EH493" i="99"/>
  <c r="EI493" i="99"/>
  <c r="EL493" i="99" s="1"/>
  <c r="EJ493" i="99"/>
  <c r="ED494" i="99"/>
  <c r="EF494" i="99" s="1"/>
  <c r="EH494" i="99"/>
  <c r="EI494" i="99"/>
  <c r="EL494" i="99" s="1"/>
  <c r="EJ494" i="99"/>
  <c r="ED495" i="99"/>
  <c r="EF495" i="99" s="1"/>
  <c r="EH495" i="99"/>
  <c r="EI495" i="99"/>
  <c r="EL495" i="99" s="1"/>
  <c r="EJ495" i="99"/>
  <c r="ED496" i="99"/>
  <c r="EF496" i="99" s="1"/>
  <c r="EH496" i="99"/>
  <c r="EI496" i="99"/>
  <c r="EL496" i="99" s="1"/>
  <c r="EJ496" i="99"/>
  <c r="ED497" i="99"/>
  <c r="EF497" i="99" s="1"/>
  <c r="EH497" i="99"/>
  <c r="EI497" i="99"/>
  <c r="EL497" i="99" s="1"/>
  <c r="EJ497" i="99"/>
  <c r="ED498" i="99"/>
  <c r="EF498" i="99" s="1"/>
  <c r="EH498" i="99"/>
  <c r="EI498" i="99"/>
  <c r="EL498" i="99" s="1"/>
  <c r="EJ498" i="99"/>
  <c r="ED499" i="99"/>
  <c r="EF499" i="99" s="1"/>
  <c r="EH499" i="99"/>
  <c r="EI499" i="99"/>
  <c r="EL499" i="99" s="1"/>
  <c r="EJ499" i="99"/>
  <c r="ED500" i="99"/>
  <c r="EF500" i="99" s="1"/>
  <c r="EH500" i="99"/>
  <c r="EI500" i="99"/>
  <c r="EL500" i="99" s="1"/>
  <c r="EJ500" i="99"/>
  <c r="ED501" i="99"/>
  <c r="EF501" i="99" s="1"/>
  <c r="EH501" i="99"/>
  <c r="EI501" i="99"/>
  <c r="EL501" i="99" s="1"/>
  <c r="EJ501" i="99"/>
  <c r="ED502" i="99"/>
  <c r="EF502" i="99" s="1"/>
  <c r="EH502" i="99"/>
  <c r="EI502" i="99"/>
  <c r="EL502" i="99" s="1"/>
  <c r="EJ502" i="99"/>
  <c r="ED503" i="99"/>
  <c r="EF503" i="99" s="1"/>
  <c r="EH503" i="99"/>
  <c r="EI503" i="99"/>
  <c r="EL503" i="99" s="1"/>
  <c r="EJ503" i="99"/>
  <c r="ED504" i="99"/>
  <c r="EF504" i="99" s="1"/>
  <c r="EH504" i="99"/>
  <c r="EI504" i="99"/>
  <c r="EL504" i="99" s="1"/>
  <c r="EJ504" i="99"/>
  <c r="ED505" i="99"/>
  <c r="EF505" i="99" s="1"/>
  <c r="EH505" i="99"/>
  <c r="EI505" i="99"/>
  <c r="EL505" i="99" s="1"/>
  <c r="EJ505" i="99"/>
  <c r="ED506" i="99"/>
  <c r="EF506" i="99" s="1"/>
  <c r="EH506" i="99"/>
  <c r="EI506" i="99"/>
  <c r="EL506" i="99" s="1"/>
  <c r="EJ506" i="99"/>
  <c r="ED507" i="99"/>
  <c r="EF507" i="99" s="1"/>
  <c r="EH507" i="99"/>
  <c r="EI507" i="99"/>
  <c r="EL507" i="99" s="1"/>
  <c r="EJ507" i="99"/>
  <c r="ED508" i="99"/>
  <c r="EF508" i="99" s="1"/>
  <c r="EH508" i="99"/>
  <c r="EI508" i="99"/>
  <c r="EL508" i="99" s="1"/>
  <c r="EJ508" i="99"/>
  <c r="ED509" i="99"/>
  <c r="EF509" i="99" s="1"/>
  <c r="EH509" i="99"/>
  <c r="EI509" i="99"/>
  <c r="EL509" i="99" s="1"/>
  <c r="EJ509" i="99"/>
  <c r="ED510" i="99"/>
  <c r="EF510" i="99" s="1"/>
  <c r="EH510" i="99"/>
  <c r="EI510" i="99"/>
  <c r="EL510" i="99" s="1"/>
  <c r="EJ510" i="99"/>
  <c r="ED511" i="99"/>
  <c r="EF511" i="99" s="1"/>
  <c r="EH511" i="99"/>
  <c r="EI511" i="99"/>
  <c r="EL511" i="99" s="1"/>
  <c r="EJ511" i="99"/>
  <c r="ED512" i="99"/>
  <c r="EF512" i="99" s="1"/>
  <c r="EH512" i="99"/>
  <c r="EI512" i="99"/>
  <c r="EL512" i="99" s="1"/>
  <c r="EJ512" i="99"/>
  <c r="ED513" i="99"/>
  <c r="EF513" i="99" s="1"/>
  <c r="EH513" i="99"/>
  <c r="EI513" i="99"/>
  <c r="EL513" i="99" s="1"/>
  <c r="EJ513" i="99"/>
  <c r="ED514" i="99"/>
  <c r="EF514" i="99" s="1"/>
  <c r="EH514" i="99"/>
  <c r="EI514" i="99"/>
  <c r="EL514" i="99" s="1"/>
  <c r="EJ514" i="99"/>
  <c r="ED515" i="99"/>
  <c r="EF515" i="99" s="1"/>
  <c r="EH515" i="99"/>
  <c r="EI515" i="99"/>
  <c r="EL515" i="99" s="1"/>
  <c r="EJ515" i="99"/>
  <c r="ED516" i="99"/>
  <c r="EF516" i="99" s="1"/>
  <c r="EH516" i="99"/>
  <c r="EI516" i="99"/>
  <c r="EL516" i="99" s="1"/>
  <c r="EJ516" i="99"/>
  <c r="ED517" i="99"/>
  <c r="EF517" i="99" s="1"/>
  <c r="EH517" i="99"/>
  <c r="EI517" i="99"/>
  <c r="EL517" i="99" s="1"/>
  <c r="EJ517" i="99"/>
  <c r="ED518" i="99"/>
  <c r="EF518" i="99" s="1"/>
  <c r="EH518" i="99"/>
  <c r="EI518" i="99"/>
  <c r="EL518" i="99" s="1"/>
  <c r="EJ518" i="99"/>
  <c r="ED519" i="99"/>
  <c r="EF519" i="99" s="1"/>
  <c r="EH519" i="99"/>
  <c r="EI519" i="99"/>
  <c r="EL519" i="99" s="1"/>
  <c r="EJ519" i="99"/>
  <c r="ED520" i="99"/>
  <c r="EF520" i="99" s="1"/>
  <c r="EH520" i="99"/>
  <c r="EI520" i="99"/>
  <c r="EL520" i="99" s="1"/>
  <c r="EJ520" i="99"/>
  <c r="ED521" i="99"/>
  <c r="EF521" i="99" s="1"/>
  <c r="EH521" i="99"/>
  <c r="EI521" i="99"/>
  <c r="EL521" i="99" s="1"/>
  <c r="EJ521" i="99"/>
  <c r="ED522" i="99"/>
  <c r="EF522" i="99" s="1"/>
  <c r="EH522" i="99"/>
  <c r="EI522" i="99"/>
  <c r="EL522" i="99" s="1"/>
  <c r="EJ522" i="99"/>
  <c r="ED523" i="99"/>
  <c r="EF523" i="99" s="1"/>
  <c r="EH523" i="99"/>
  <c r="EI523" i="99"/>
  <c r="EL523" i="99" s="1"/>
  <c r="EJ523" i="99"/>
  <c r="ED524" i="99"/>
  <c r="EF524" i="99" s="1"/>
  <c r="EH524" i="99"/>
  <c r="EI524" i="99"/>
  <c r="EL524" i="99" s="1"/>
  <c r="EJ524" i="99"/>
  <c r="ED525" i="99"/>
  <c r="EF525" i="99" s="1"/>
  <c r="EH525" i="99"/>
  <c r="EI525" i="99"/>
  <c r="EL525" i="99" s="1"/>
  <c r="EJ525" i="99"/>
  <c r="ED526" i="99"/>
  <c r="EF526" i="99" s="1"/>
  <c r="EH526" i="99"/>
  <c r="EI526" i="99"/>
  <c r="EL526" i="99" s="1"/>
  <c r="EJ526" i="99"/>
  <c r="ED527" i="99"/>
  <c r="EF527" i="99" s="1"/>
  <c r="EH527" i="99"/>
  <c r="EI527" i="99"/>
  <c r="EL527" i="99" s="1"/>
  <c r="EJ527" i="99"/>
  <c r="ED528" i="99"/>
  <c r="EF528" i="99" s="1"/>
  <c r="EH528" i="99"/>
  <c r="EI528" i="99"/>
  <c r="EL528" i="99" s="1"/>
  <c r="EJ528" i="99"/>
  <c r="ED529" i="99"/>
  <c r="EF529" i="99" s="1"/>
  <c r="EH529" i="99"/>
  <c r="EI529" i="99"/>
  <c r="EL529" i="99" s="1"/>
  <c r="EJ529" i="99"/>
  <c r="ED530" i="99"/>
  <c r="EF530" i="99" s="1"/>
  <c r="EH530" i="99"/>
  <c r="EI530" i="99"/>
  <c r="EL530" i="99" s="1"/>
  <c r="EJ530" i="99"/>
  <c r="ED531" i="99"/>
  <c r="EF531" i="99" s="1"/>
  <c r="EH531" i="99"/>
  <c r="EI531" i="99"/>
  <c r="EL531" i="99" s="1"/>
  <c r="EJ531" i="99"/>
  <c r="ED532" i="99"/>
  <c r="EF532" i="99" s="1"/>
  <c r="EH532" i="99"/>
  <c r="EI532" i="99"/>
  <c r="EL532" i="99" s="1"/>
  <c r="EJ532" i="99"/>
  <c r="ED533" i="99"/>
  <c r="EF533" i="99" s="1"/>
  <c r="EH533" i="99"/>
  <c r="EI533" i="99"/>
  <c r="EL533" i="99" s="1"/>
  <c r="EJ533" i="99"/>
  <c r="ED534" i="99"/>
  <c r="EF534" i="99" s="1"/>
  <c r="EH534" i="99"/>
  <c r="EI534" i="99"/>
  <c r="EL534" i="99" s="1"/>
  <c r="EJ534" i="99"/>
  <c r="ED535" i="99"/>
  <c r="EF535" i="99" s="1"/>
  <c r="EH535" i="99"/>
  <c r="EI535" i="99"/>
  <c r="EL535" i="99" s="1"/>
  <c r="EJ535" i="99"/>
  <c r="ED536" i="99"/>
  <c r="EF536" i="99" s="1"/>
  <c r="EH536" i="99"/>
  <c r="EI536" i="99"/>
  <c r="EL536" i="99" s="1"/>
  <c r="EJ536" i="99"/>
  <c r="ED537" i="99"/>
  <c r="EF537" i="99" s="1"/>
  <c r="EH537" i="99"/>
  <c r="EI537" i="99"/>
  <c r="EL537" i="99" s="1"/>
  <c r="EJ537" i="99"/>
  <c r="ED538" i="99"/>
  <c r="EF538" i="99" s="1"/>
  <c r="EH538" i="99"/>
  <c r="EI538" i="99"/>
  <c r="EL538" i="99" s="1"/>
  <c r="EJ538" i="99"/>
  <c r="ED539" i="99"/>
  <c r="EF539" i="99" s="1"/>
  <c r="EH539" i="99"/>
  <c r="EI539" i="99"/>
  <c r="EL539" i="99" s="1"/>
  <c r="EJ539" i="99"/>
  <c r="ED540" i="99"/>
  <c r="EF540" i="99" s="1"/>
  <c r="EH540" i="99"/>
  <c r="EI540" i="99"/>
  <c r="EL540" i="99" s="1"/>
  <c r="EJ540" i="99"/>
  <c r="ED541" i="99"/>
  <c r="EF541" i="99" s="1"/>
  <c r="EH541" i="99"/>
  <c r="EI541" i="99"/>
  <c r="EL541" i="99" s="1"/>
  <c r="EJ541" i="99"/>
  <c r="ED542" i="99"/>
  <c r="EF542" i="99" s="1"/>
  <c r="EH542" i="99"/>
  <c r="EI542" i="99"/>
  <c r="EL542" i="99" s="1"/>
  <c r="EJ542" i="99"/>
  <c r="ED543" i="99"/>
  <c r="EF543" i="99" s="1"/>
  <c r="EH543" i="99"/>
  <c r="EI543" i="99"/>
  <c r="EL543" i="99" s="1"/>
  <c r="EJ543" i="99"/>
  <c r="ED544" i="99"/>
  <c r="EF544" i="99" s="1"/>
  <c r="EH544" i="99"/>
  <c r="EI544" i="99"/>
  <c r="EL544" i="99" s="1"/>
  <c r="EJ544" i="99"/>
  <c r="ED545" i="99"/>
  <c r="EF545" i="99" s="1"/>
  <c r="EH545" i="99"/>
  <c r="EI545" i="99"/>
  <c r="EL545" i="99" s="1"/>
  <c r="EJ545" i="99"/>
  <c r="ED546" i="99"/>
  <c r="EF546" i="99" s="1"/>
  <c r="EH546" i="99"/>
  <c r="EI546" i="99"/>
  <c r="EL546" i="99" s="1"/>
  <c r="EJ546" i="99"/>
  <c r="ED547" i="99"/>
  <c r="EF547" i="99" s="1"/>
  <c r="EH547" i="99"/>
  <c r="EI547" i="99"/>
  <c r="EL547" i="99" s="1"/>
  <c r="EJ547" i="99"/>
  <c r="ED548" i="99"/>
  <c r="EF548" i="99" s="1"/>
  <c r="EH548" i="99"/>
  <c r="EI548" i="99"/>
  <c r="EL548" i="99" s="1"/>
  <c r="EJ548" i="99"/>
  <c r="ED549" i="99"/>
  <c r="EF549" i="99" s="1"/>
  <c r="EH549" i="99"/>
  <c r="EI549" i="99"/>
  <c r="EL549" i="99" s="1"/>
  <c r="EJ549" i="99"/>
  <c r="ED550" i="99"/>
  <c r="EF550" i="99" s="1"/>
  <c r="EH550" i="99"/>
  <c r="EI550" i="99"/>
  <c r="EL550" i="99" s="1"/>
  <c r="EJ550" i="99"/>
  <c r="ED551" i="99"/>
  <c r="EF551" i="99" s="1"/>
  <c r="EH551" i="99"/>
  <c r="EI551" i="99"/>
  <c r="EL551" i="99" s="1"/>
  <c r="EJ551" i="99"/>
  <c r="ED552" i="99"/>
  <c r="EF552" i="99" s="1"/>
  <c r="EH552" i="99"/>
  <c r="EI552" i="99"/>
  <c r="EL552" i="99" s="1"/>
  <c r="EJ552" i="99"/>
  <c r="ED553" i="99"/>
  <c r="EF553" i="99" s="1"/>
  <c r="EH553" i="99"/>
  <c r="EI553" i="99"/>
  <c r="EL553" i="99" s="1"/>
  <c r="EJ553" i="99"/>
  <c r="ED554" i="99"/>
  <c r="EF554" i="99" s="1"/>
  <c r="EH554" i="99"/>
  <c r="EI554" i="99"/>
  <c r="EL554" i="99" s="1"/>
  <c r="EJ554" i="99"/>
  <c r="ED555" i="99"/>
  <c r="EF555" i="99" s="1"/>
  <c r="EH555" i="99"/>
  <c r="EI555" i="99"/>
  <c r="EL555" i="99" s="1"/>
  <c r="EJ555" i="99"/>
  <c r="ED556" i="99"/>
  <c r="EF556" i="99" s="1"/>
  <c r="EH556" i="99"/>
  <c r="EI556" i="99"/>
  <c r="EL556" i="99" s="1"/>
  <c r="EJ556" i="99"/>
  <c r="ED557" i="99"/>
  <c r="EF557" i="99" s="1"/>
  <c r="EH557" i="99"/>
  <c r="EI557" i="99"/>
  <c r="EL557" i="99" s="1"/>
  <c r="EJ557" i="99"/>
  <c r="ED558" i="99"/>
  <c r="EF558" i="99" s="1"/>
  <c r="EH558" i="99"/>
  <c r="EI558" i="99"/>
  <c r="EL558" i="99" s="1"/>
  <c r="EJ558" i="99"/>
  <c r="ED559" i="99"/>
  <c r="EF559" i="99" s="1"/>
  <c r="EH559" i="99"/>
  <c r="EI559" i="99"/>
  <c r="EL559" i="99" s="1"/>
  <c r="EJ559" i="99"/>
  <c r="ED560" i="99"/>
  <c r="EF560" i="99" s="1"/>
  <c r="EH560" i="99"/>
  <c r="EI560" i="99"/>
  <c r="EL560" i="99" s="1"/>
  <c r="EJ560" i="99"/>
  <c r="ED561" i="99"/>
  <c r="EF561" i="99" s="1"/>
  <c r="EH561" i="99"/>
  <c r="EI561" i="99"/>
  <c r="EL561" i="99" s="1"/>
  <c r="EJ561" i="99"/>
  <c r="ED562" i="99"/>
  <c r="EF562" i="99" s="1"/>
  <c r="EH562" i="99"/>
  <c r="EI562" i="99"/>
  <c r="EL562" i="99" s="1"/>
  <c r="EJ562" i="99"/>
  <c r="ED563" i="99"/>
  <c r="EF563" i="99" s="1"/>
  <c r="EH563" i="99"/>
  <c r="EI563" i="99"/>
  <c r="EL563" i="99" s="1"/>
  <c r="EJ563" i="99"/>
  <c r="ED564" i="99"/>
  <c r="EF564" i="99" s="1"/>
  <c r="EH564" i="99"/>
  <c r="EI564" i="99"/>
  <c r="EL564" i="99" s="1"/>
  <c r="EJ564" i="99"/>
  <c r="ED565" i="99"/>
  <c r="EF565" i="99" s="1"/>
  <c r="EH565" i="99"/>
  <c r="EI565" i="99"/>
  <c r="EL565" i="99" s="1"/>
  <c r="EJ565" i="99"/>
  <c r="ED566" i="99"/>
  <c r="EF566" i="99" s="1"/>
  <c r="EH566" i="99"/>
  <c r="EI566" i="99"/>
  <c r="EL566" i="99" s="1"/>
  <c r="EJ566" i="99"/>
  <c r="ED567" i="99"/>
  <c r="EF567" i="99" s="1"/>
  <c r="EH567" i="99"/>
  <c r="EI567" i="99"/>
  <c r="EL567" i="99" s="1"/>
  <c r="EJ567" i="99"/>
  <c r="ED568" i="99"/>
  <c r="EF568" i="99" s="1"/>
  <c r="EH568" i="99"/>
  <c r="EI568" i="99"/>
  <c r="EL568" i="99" s="1"/>
  <c r="EJ568" i="99"/>
  <c r="ED569" i="99"/>
  <c r="EF569" i="99" s="1"/>
  <c r="EH569" i="99"/>
  <c r="EI569" i="99"/>
  <c r="EL569" i="99" s="1"/>
  <c r="EJ569" i="99"/>
  <c r="ED570" i="99"/>
  <c r="EF570" i="99" s="1"/>
  <c r="EH570" i="99"/>
  <c r="EI570" i="99"/>
  <c r="EL570" i="99" s="1"/>
  <c r="EJ570" i="99"/>
  <c r="ED571" i="99"/>
  <c r="EF571" i="99" s="1"/>
  <c r="EH571" i="99"/>
  <c r="EI571" i="99"/>
  <c r="EL571" i="99" s="1"/>
  <c r="EJ571" i="99"/>
  <c r="ED572" i="99"/>
  <c r="EF572" i="99" s="1"/>
  <c r="EH572" i="99"/>
  <c r="EI572" i="99"/>
  <c r="EL572" i="99" s="1"/>
  <c r="EJ572" i="99"/>
  <c r="ED573" i="99"/>
  <c r="EF573" i="99" s="1"/>
  <c r="EH573" i="99"/>
  <c r="EI573" i="99"/>
  <c r="EL573" i="99" s="1"/>
  <c r="EJ573" i="99"/>
  <c r="ED574" i="99"/>
  <c r="EF574" i="99" s="1"/>
  <c r="EH574" i="99"/>
  <c r="EI574" i="99"/>
  <c r="EL574" i="99" s="1"/>
  <c r="EJ574" i="99"/>
  <c r="ED575" i="99"/>
  <c r="EF575" i="99" s="1"/>
  <c r="EH575" i="99"/>
  <c r="EI575" i="99"/>
  <c r="EL575" i="99" s="1"/>
  <c r="EJ575" i="99"/>
  <c r="ED576" i="99"/>
  <c r="EF576" i="99" s="1"/>
  <c r="EH576" i="99"/>
  <c r="EI576" i="99"/>
  <c r="EL576" i="99" s="1"/>
  <c r="EJ576" i="99"/>
  <c r="ED577" i="99"/>
  <c r="EF577" i="99" s="1"/>
  <c r="EH577" i="99"/>
  <c r="EI577" i="99"/>
  <c r="EL577" i="99" s="1"/>
  <c r="EJ577" i="99"/>
  <c r="ED578" i="99"/>
  <c r="EF578" i="99" s="1"/>
  <c r="EH578" i="99"/>
  <c r="EI578" i="99"/>
  <c r="EL578" i="99" s="1"/>
  <c r="EJ578" i="99"/>
  <c r="ED579" i="99"/>
  <c r="EF579" i="99" s="1"/>
  <c r="EH579" i="99"/>
  <c r="EI579" i="99"/>
  <c r="EL579" i="99" s="1"/>
  <c r="EJ579" i="99"/>
  <c r="ED580" i="99"/>
  <c r="EF580" i="99" s="1"/>
  <c r="EH580" i="99"/>
  <c r="EI580" i="99"/>
  <c r="EL580" i="99" s="1"/>
  <c r="EJ580" i="99"/>
  <c r="ED581" i="99"/>
  <c r="EF581" i="99" s="1"/>
  <c r="EH581" i="99"/>
  <c r="EI581" i="99"/>
  <c r="EL581" i="99" s="1"/>
  <c r="EJ581" i="99"/>
  <c r="ED582" i="99"/>
  <c r="EF582" i="99" s="1"/>
  <c r="EH582" i="99"/>
  <c r="EI582" i="99"/>
  <c r="EL582" i="99" s="1"/>
  <c r="EJ582" i="99"/>
  <c r="ED583" i="99"/>
  <c r="EF583" i="99" s="1"/>
  <c r="EH583" i="99"/>
  <c r="EI583" i="99"/>
  <c r="EL583" i="99" s="1"/>
  <c r="EJ583" i="99"/>
  <c r="ED584" i="99"/>
  <c r="EF584" i="99" s="1"/>
  <c r="EH584" i="99"/>
  <c r="EI584" i="99"/>
  <c r="EL584" i="99" s="1"/>
  <c r="EJ584" i="99"/>
  <c r="ED585" i="99"/>
  <c r="EF585" i="99" s="1"/>
  <c r="EH585" i="99"/>
  <c r="EI585" i="99"/>
  <c r="EL585" i="99" s="1"/>
  <c r="EJ585" i="99"/>
  <c r="ED586" i="99"/>
  <c r="EF586" i="99" s="1"/>
  <c r="EH586" i="99"/>
  <c r="EI586" i="99"/>
  <c r="EL586" i="99" s="1"/>
  <c r="EJ586" i="99"/>
  <c r="ED587" i="99"/>
  <c r="EF587" i="99" s="1"/>
  <c r="EH587" i="99"/>
  <c r="EI587" i="99"/>
  <c r="EL587" i="99" s="1"/>
  <c r="EJ587" i="99"/>
  <c r="ED588" i="99"/>
  <c r="EF588" i="99" s="1"/>
  <c r="EH588" i="99"/>
  <c r="EI588" i="99"/>
  <c r="EL588" i="99" s="1"/>
  <c r="EJ588" i="99"/>
  <c r="ED589" i="99"/>
  <c r="EF589" i="99" s="1"/>
  <c r="EH589" i="99"/>
  <c r="EI589" i="99"/>
  <c r="EL589" i="99" s="1"/>
  <c r="EJ589" i="99"/>
  <c r="ED590" i="99"/>
  <c r="EF590" i="99" s="1"/>
  <c r="EH590" i="99"/>
  <c r="EI590" i="99"/>
  <c r="EL590" i="99" s="1"/>
  <c r="EJ590" i="99"/>
  <c r="ED591" i="99"/>
  <c r="EF591" i="99" s="1"/>
  <c r="EH591" i="99"/>
  <c r="EI591" i="99"/>
  <c r="EL591" i="99" s="1"/>
  <c r="EJ591" i="99"/>
  <c r="ED592" i="99"/>
  <c r="EF592" i="99" s="1"/>
  <c r="EH592" i="99"/>
  <c r="EI592" i="99"/>
  <c r="EL592" i="99" s="1"/>
  <c r="EJ592" i="99"/>
  <c r="ED593" i="99"/>
  <c r="EF593" i="99" s="1"/>
  <c r="EH593" i="99"/>
  <c r="EI593" i="99"/>
  <c r="EL593" i="99" s="1"/>
  <c r="EJ593" i="99"/>
  <c r="ED594" i="99"/>
  <c r="EF594" i="99" s="1"/>
  <c r="EH594" i="99"/>
  <c r="EI594" i="99"/>
  <c r="EL594" i="99" s="1"/>
  <c r="EJ594" i="99"/>
  <c r="ED595" i="99"/>
  <c r="EF595" i="99" s="1"/>
  <c r="EH595" i="99"/>
  <c r="EI595" i="99"/>
  <c r="EL595" i="99" s="1"/>
  <c r="EJ595" i="99"/>
  <c r="ED596" i="99"/>
  <c r="EF596" i="99" s="1"/>
  <c r="EH596" i="99"/>
  <c r="EI596" i="99"/>
  <c r="EL596" i="99" s="1"/>
  <c r="EJ596" i="99"/>
  <c r="ED597" i="99"/>
  <c r="EF597" i="99" s="1"/>
  <c r="EH597" i="99"/>
  <c r="EI597" i="99"/>
  <c r="EL597" i="99" s="1"/>
  <c r="EJ597" i="99"/>
  <c r="ED598" i="99"/>
  <c r="EF598" i="99" s="1"/>
  <c r="EH598" i="99"/>
  <c r="EI598" i="99"/>
  <c r="EL598" i="99" s="1"/>
  <c r="EJ598" i="99"/>
  <c r="ED599" i="99"/>
  <c r="EF599" i="99" s="1"/>
  <c r="EH599" i="99"/>
  <c r="EI599" i="99"/>
  <c r="EL599" i="99" s="1"/>
  <c r="EJ599" i="99"/>
  <c r="ED600" i="99"/>
  <c r="EF600" i="99" s="1"/>
  <c r="EH600" i="99"/>
  <c r="EI600" i="99"/>
  <c r="EL600" i="99" s="1"/>
  <c r="EJ600" i="99"/>
  <c r="ED601" i="99"/>
  <c r="EF601" i="99" s="1"/>
  <c r="EH601" i="99"/>
  <c r="EI601" i="99"/>
  <c r="EL601" i="99" s="1"/>
  <c r="EJ601" i="99"/>
  <c r="ED602" i="99"/>
  <c r="EF602" i="99" s="1"/>
  <c r="EH602" i="99"/>
  <c r="EI602" i="99"/>
  <c r="EL602" i="99" s="1"/>
  <c r="EJ602" i="99"/>
  <c r="ED603" i="99"/>
  <c r="EF603" i="99" s="1"/>
  <c r="EH603" i="99"/>
  <c r="EI603" i="99"/>
  <c r="EL603" i="99" s="1"/>
  <c r="EJ603" i="99"/>
  <c r="ED604" i="99"/>
  <c r="EF604" i="99" s="1"/>
  <c r="EH604" i="99"/>
  <c r="EI604" i="99"/>
  <c r="EL604" i="99" s="1"/>
  <c r="EJ604" i="99"/>
  <c r="ED605" i="99"/>
  <c r="EF605" i="99" s="1"/>
  <c r="EH605" i="99"/>
  <c r="EI605" i="99"/>
  <c r="EL605" i="99" s="1"/>
  <c r="EJ605" i="99"/>
  <c r="ED606" i="99"/>
  <c r="EF606" i="99" s="1"/>
  <c r="EH606" i="99"/>
  <c r="EI606" i="99"/>
  <c r="EL606" i="99" s="1"/>
  <c r="EJ606" i="99"/>
  <c r="ED607" i="99"/>
  <c r="EF607" i="99" s="1"/>
  <c r="EH607" i="99"/>
  <c r="EI607" i="99"/>
  <c r="EL607" i="99" s="1"/>
  <c r="EJ607" i="99"/>
  <c r="ED608" i="99"/>
  <c r="EF608" i="99" s="1"/>
  <c r="EH608" i="99"/>
  <c r="EI608" i="99"/>
  <c r="EL608" i="99" s="1"/>
  <c r="EJ608" i="99"/>
  <c r="ED609" i="99"/>
  <c r="EF609" i="99" s="1"/>
  <c r="EH609" i="99"/>
  <c r="EI609" i="99"/>
  <c r="EL609" i="99" s="1"/>
  <c r="EJ609" i="99"/>
  <c r="ED610" i="99"/>
  <c r="EF610" i="99" s="1"/>
  <c r="EH610" i="99"/>
  <c r="EI610" i="99"/>
  <c r="EL610" i="99" s="1"/>
  <c r="EJ610" i="99"/>
  <c r="ED611" i="99"/>
  <c r="EF611" i="99" s="1"/>
  <c r="EH611" i="99"/>
  <c r="EI611" i="99"/>
  <c r="EL611" i="99" s="1"/>
  <c r="EJ611" i="99"/>
  <c r="ED612" i="99"/>
  <c r="EF612" i="99" s="1"/>
  <c r="EH612" i="99"/>
  <c r="EI612" i="99"/>
  <c r="EL612" i="99" s="1"/>
  <c r="EJ612" i="99"/>
  <c r="ED613" i="99"/>
  <c r="EF613" i="99" s="1"/>
  <c r="EH613" i="99"/>
  <c r="EI613" i="99"/>
  <c r="EL613" i="99" s="1"/>
  <c r="EJ613" i="99"/>
  <c r="ED614" i="99"/>
  <c r="EF614" i="99" s="1"/>
  <c r="EH614" i="99"/>
  <c r="EI614" i="99"/>
  <c r="EL614" i="99" s="1"/>
  <c r="EJ614" i="99"/>
  <c r="ED615" i="99"/>
  <c r="EF615" i="99" s="1"/>
  <c r="EH615" i="99"/>
  <c r="EI615" i="99"/>
  <c r="EL615" i="99" s="1"/>
  <c r="EJ615" i="99"/>
  <c r="ED616" i="99"/>
  <c r="EF616" i="99" s="1"/>
  <c r="EH616" i="99"/>
  <c r="EI616" i="99"/>
  <c r="EL616" i="99" s="1"/>
  <c r="EJ616" i="99"/>
  <c r="ED617" i="99"/>
  <c r="EF617" i="99" s="1"/>
  <c r="EH617" i="99"/>
  <c r="EI617" i="99"/>
  <c r="EL617" i="99" s="1"/>
  <c r="EJ617" i="99"/>
  <c r="ED618" i="99"/>
  <c r="EF618" i="99" s="1"/>
  <c r="EH618" i="99"/>
  <c r="EI618" i="99"/>
  <c r="EL618" i="99" s="1"/>
  <c r="EJ618" i="99"/>
  <c r="ED619" i="99"/>
  <c r="EF619" i="99" s="1"/>
  <c r="EH619" i="99"/>
  <c r="EI619" i="99"/>
  <c r="EL619" i="99" s="1"/>
  <c r="EJ619" i="99"/>
  <c r="ED620" i="99"/>
  <c r="EF620" i="99" s="1"/>
  <c r="EH620" i="99"/>
  <c r="EI620" i="99"/>
  <c r="EL620" i="99" s="1"/>
  <c r="EJ620" i="99"/>
  <c r="ED621" i="99"/>
  <c r="EF621" i="99" s="1"/>
  <c r="EH621" i="99"/>
  <c r="EI621" i="99"/>
  <c r="EL621" i="99" s="1"/>
  <c r="EJ621" i="99"/>
  <c r="ED622" i="99"/>
  <c r="EF622" i="99" s="1"/>
  <c r="EH622" i="99"/>
  <c r="EI622" i="99"/>
  <c r="EL622" i="99" s="1"/>
  <c r="EJ622" i="99"/>
  <c r="ED623" i="99"/>
  <c r="EF623" i="99" s="1"/>
  <c r="EH623" i="99"/>
  <c r="EI623" i="99"/>
  <c r="EL623" i="99" s="1"/>
  <c r="EJ623" i="99"/>
  <c r="ED624" i="99"/>
  <c r="EF624" i="99" s="1"/>
  <c r="EH624" i="99"/>
  <c r="EI624" i="99"/>
  <c r="EL624" i="99" s="1"/>
  <c r="EJ624" i="99"/>
  <c r="ED625" i="99"/>
  <c r="EF625" i="99" s="1"/>
  <c r="EH625" i="99"/>
  <c r="EI625" i="99"/>
  <c r="EL625" i="99" s="1"/>
  <c r="EJ625" i="99"/>
  <c r="ED626" i="99"/>
  <c r="EF626" i="99" s="1"/>
  <c r="EH626" i="99"/>
  <c r="EI626" i="99"/>
  <c r="EL626" i="99" s="1"/>
  <c r="EJ626" i="99"/>
  <c r="ED627" i="99"/>
  <c r="EF627" i="99" s="1"/>
  <c r="EH627" i="99"/>
  <c r="EI627" i="99"/>
  <c r="EL627" i="99" s="1"/>
  <c r="EJ627" i="99"/>
  <c r="ED628" i="99"/>
  <c r="EF628" i="99" s="1"/>
  <c r="EH628" i="99"/>
  <c r="EI628" i="99"/>
  <c r="EL628" i="99" s="1"/>
  <c r="EJ628" i="99"/>
  <c r="ED629" i="99"/>
  <c r="EF629" i="99" s="1"/>
  <c r="EH629" i="99"/>
  <c r="EI629" i="99"/>
  <c r="EL629" i="99" s="1"/>
  <c r="EJ629" i="99"/>
  <c r="ED630" i="99"/>
  <c r="EF630" i="99" s="1"/>
  <c r="EH630" i="99"/>
  <c r="EI630" i="99"/>
  <c r="EL630" i="99" s="1"/>
  <c r="EJ630" i="99"/>
  <c r="ED631" i="99"/>
  <c r="EF631" i="99" s="1"/>
  <c r="EH631" i="99"/>
  <c r="EI631" i="99"/>
  <c r="EL631" i="99" s="1"/>
  <c r="EJ631" i="99"/>
  <c r="ED632" i="99"/>
  <c r="EF632" i="99" s="1"/>
  <c r="EH632" i="99"/>
  <c r="EI632" i="99"/>
  <c r="EL632" i="99" s="1"/>
  <c r="EJ632" i="99"/>
  <c r="ED633" i="99"/>
  <c r="EF633" i="99" s="1"/>
  <c r="EH633" i="99"/>
  <c r="EI633" i="99"/>
  <c r="EL633" i="99" s="1"/>
  <c r="EJ633" i="99"/>
  <c r="ED634" i="99"/>
  <c r="EF634" i="99" s="1"/>
  <c r="EH634" i="99"/>
  <c r="EI634" i="99"/>
  <c r="EL634" i="99" s="1"/>
  <c r="EJ634" i="99"/>
  <c r="ED635" i="99"/>
  <c r="EF635" i="99" s="1"/>
  <c r="EH635" i="99"/>
  <c r="EI635" i="99"/>
  <c r="EL635" i="99" s="1"/>
  <c r="EJ635" i="99"/>
  <c r="ED636" i="99"/>
  <c r="EF636" i="99" s="1"/>
  <c r="EH636" i="99"/>
  <c r="EI636" i="99"/>
  <c r="EL636" i="99" s="1"/>
  <c r="EJ636" i="99"/>
  <c r="ED637" i="99"/>
  <c r="EF637" i="99" s="1"/>
  <c r="EH637" i="99"/>
  <c r="EI637" i="99"/>
  <c r="EL637" i="99" s="1"/>
  <c r="EJ637" i="99"/>
  <c r="ED638" i="99"/>
  <c r="EF638" i="99" s="1"/>
  <c r="EH638" i="99"/>
  <c r="EI638" i="99"/>
  <c r="EL638" i="99" s="1"/>
  <c r="EJ638" i="99"/>
  <c r="ED639" i="99"/>
  <c r="EF639" i="99" s="1"/>
  <c r="EH639" i="99"/>
  <c r="EI639" i="99"/>
  <c r="EL639" i="99" s="1"/>
  <c r="EJ639" i="99"/>
  <c r="ED640" i="99"/>
  <c r="EF640" i="99" s="1"/>
  <c r="EH640" i="99"/>
  <c r="EI640" i="99"/>
  <c r="EL640" i="99" s="1"/>
  <c r="EJ640" i="99"/>
  <c r="ED641" i="99"/>
  <c r="EF641" i="99" s="1"/>
  <c r="EH641" i="99"/>
  <c r="EI641" i="99"/>
  <c r="EL641" i="99" s="1"/>
  <c r="EJ641" i="99"/>
  <c r="ED642" i="99"/>
  <c r="EF642" i="99" s="1"/>
  <c r="EH642" i="99"/>
  <c r="EI642" i="99"/>
  <c r="EL642" i="99" s="1"/>
  <c r="EJ642" i="99"/>
  <c r="ED643" i="99"/>
  <c r="EF643" i="99" s="1"/>
  <c r="EH643" i="99"/>
  <c r="EI643" i="99"/>
  <c r="EL643" i="99" s="1"/>
  <c r="EJ643" i="99"/>
  <c r="ED644" i="99"/>
  <c r="EF644" i="99" s="1"/>
  <c r="EH644" i="99"/>
  <c r="EI644" i="99"/>
  <c r="EL644" i="99" s="1"/>
  <c r="EJ644" i="99"/>
  <c r="ED645" i="99"/>
  <c r="EF645" i="99" s="1"/>
  <c r="EH645" i="99"/>
  <c r="EI645" i="99"/>
  <c r="EL645" i="99" s="1"/>
  <c r="EJ645" i="99"/>
  <c r="ED646" i="99"/>
  <c r="EF646" i="99" s="1"/>
  <c r="EH646" i="99"/>
  <c r="EI646" i="99"/>
  <c r="EL646" i="99" s="1"/>
  <c r="EJ646" i="99"/>
  <c r="ED647" i="99"/>
  <c r="EF647" i="99" s="1"/>
  <c r="EH647" i="99"/>
  <c r="EI647" i="99"/>
  <c r="EL647" i="99" s="1"/>
  <c r="EJ647" i="99"/>
  <c r="ED648" i="99"/>
  <c r="EF648" i="99" s="1"/>
  <c r="EH648" i="99"/>
  <c r="EI648" i="99"/>
  <c r="EL648" i="99" s="1"/>
  <c r="EJ648" i="99"/>
  <c r="ED649" i="99"/>
  <c r="EF649" i="99" s="1"/>
  <c r="EH649" i="99"/>
  <c r="EI649" i="99"/>
  <c r="EL649" i="99" s="1"/>
  <c r="EJ649" i="99"/>
  <c r="ED650" i="99"/>
  <c r="EF650" i="99" s="1"/>
  <c r="EH650" i="99"/>
  <c r="EI650" i="99"/>
  <c r="EL650" i="99" s="1"/>
  <c r="EJ650" i="99"/>
  <c r="ED651" i="99"/>
  <c r="EF651" i="99" s="1"/>
  <c r="EH651" i="99"/>
  <c r="EI651" i="99"/>
  <c r="EL651" i="99" s="1"/>
  <c r="EJ651" i="99"/>
  <c r="ED652" i="99"/>
  <c r="EF652" i="99" s="1"/>
  <c r="EH652" i="99"/>
  <c r="EI652" i="99"/>
  <c r="EL652" i="99" s="1"/>
  <c r="EJ652" i="99"/>
  <c r="ED653" i="99"/>
  <c r="EF653" i="99" s="1"/>
  <c r="EH653" i="99"/>
  <c r="EI653" i="99"/>
  <c r="EL653" i="99" s="1"/>
  <c r="EJ653" i="99"/>
  <c r="ED654" i="99"/>
  <c r="EF654" i="99" s="1"/>
  <c r="EH654" i="99"/>
  <c r="EI654" i="99"/>
  <c r="EL654" i="99" s="1"/>
  <c r="EJ654" i="99"/>
  <c r="ED655" i="99"/>
  <c r="EF655" i="99" s="1"/>
  <c r="EH655" i="99"/>
  <c r="EI655" i="99"/>
  <c r="EL655" i="99" s="1"/>
  <c r="EJ655" i="99"/>
  <c r="ED656" i="99"/>
  <c r="EF656" i="99" s="1"/>
  <c r="EH656" i="99"/>
  <c r="EI656" i="99"/>
  <c r="EL656" i="99" s="1"/>
  <c r="EJ656" i="99"/>
  <c r="ED657" i="99"/>
  <c r="EF657" i="99" s="1"/>
  <c r="EH657" i="99"/>
  <c r="EI657" i="99"/>
  <c r="EL657" i="99" s="1"/>
  <c r="EJ657" i="99"/>
  <c r="ED658" i="99"/>
  <c r="EF658" i="99" s="1"/>
  <c r="EH658" i="99"/>
  <c r="EI658" i="99"/>
  <c r="EL658" i="99" s="1"/>
  <c r="EJ658" i="99"/>
  <c r="ED659" i="99"/>
  <c r="EF659" i="99" s="1"/>
  <c r="EH659" i="99"/>
  <c r="EI659" i="99"/>
  <c r="EL659" i="99" s="1"/>
  <c r="EJ659" i="99"/>
  <c r="ED660" i="99"/>
  <c r="EF660" i="99" s="1"/>
  <c r="EH660" i="99"/>
  <c r="EI660" i="99"/>
  <c r="EL660" i="99" s="1"/>
  <c r="EJ660" i="99"/>
  <c r="ED661" i="99"/>
  <c r="EF661" i="99" s="1"/>
  <c r="EH661" i="99"/>
  <c r="EI661" i="99"/>
  <c r="EL661" i="99" s="1"/>
  <c r="EJ661" i="99"/>
  <c r="ED662" i="99"/>
  <c r="EF662" i="99" s="1"/>
  <c r="EH662" i="99"/>
  <c r="EI662" i="99"/>
  <c r="EL662" i="99" s="1"/>
  <c r="EJ662" i="99"/>
  <c r="ED663" i="99"/>
  <c r="EF663" i="99" s="1"/>
  <c r="EH663" i="99"/>
  <c r="EI663" i="99"/>
  <c r="EL663" i="99" s="1"/>
  <c r="EJ663" i="99"/>
  <c r="ED664" i="99"/>
  <c r="EF664" i="99" s="1"/>
  <c r="EH664" i="99"/>
  <c r="EI664" i="99"/>
  <c r="EL664" i="99" s="1"/>
  <c r="EJ664" i="99"/>
  <c r="ED665" i="99"/>
  <c r="EF665" i="99" s="1"/>
  <c r="EH665" i="99"/>
  <c r="EI665" i="99"/>
  <c r="EL665" i="99" s="1"/>
  <c r="EJ665" i="99"/>
  <c r="ED666" i="99"/>
  <c r="EF666" i="99" s="1"/>
  <c r="EH666" i="99"/>
  <c r="EI666" i="99"/>
  <c r="EL666" i="99" s="1"/>
  <c r="EJ666" i="99"/>
  <c r="ED667" i="99"/>
  <c r="EF667" i="99" s="1"/>
  <c r="EH667" i="99"/>
  <c r="EI667" i="99"/>
  <c r="EL667" i="99" s="1"/>
  <c r="EJ667" i="99"/>
  <c r="ED668" i="99"/>
  <c r="EF668" i="99" s="1"/>
  <c r="EH668" i="99"/>
  <c r="EI668" i="99"/>
  <c r="EL668" i="99" s="1"/>
  <c r="EJ668" i="99"/>
  <c r="ED669" i="99"/>
  <c r="EF669" i="99" s="1"/>
  <c r="EH669" i="99"/>
  <c r="EI669" i="99"/>
  <c r="EL669" i="99" s="1"/>
  <c r="EJ669" i="99"/>
  <c r="ED670" i="99"/>
  <c r="EF670" i="99" s="1"/>
  <c r="EH670" i="99"/>
  <c r="EI670" i="99"/>
  <c r="EL670" i="99" s="1"/>
  <c r="EJ670" i="99"/>
  <c r="ED671" i="99"/>
  <c r="EF671" i="99" s="1"/>
  <c r="EH671" i="99"/>
  <c r="EI671" i="99"/>
  <c r="EL671" i="99" s="1"/>
  <c r="EJ671" i="99"/>
  <c r="ED672" i="99"/>
  <c r="EF672" i="99" s="1"/>
  <c r="EH672" i="99"/>
  <c r="EI672" i="99"/>
  <c r="EL672" i="99" s="1"/>
  <c r="EJ672" i="99"/>
  <c r="ED673" i="99"/>
  <c r="EF673" i="99" s="1"/>
  <c r="EH673" i="99"/>
  <c r="EI673" i="99"/>
  <c r="EL673" i="99" s="1"/>
  <c r="EJ673" i="99"/>
  <c r="ED674" i="99"/>
  <c r="EF674" i="99" s="1"/>
  <c r="EH674" i="99"/>
  <c r="EI674" i="99"/>
  <c r="EL674" i="99" s="1"/>
  <c r="EJ674" i="99"/>
  <c r="ED675" i="99"/>
  <c r="EF675" i="99" s="1"/>
  <c r="EH675" i="99"/>
  <c r="EI675" i="99"/>
  <c r="EL675" i="99" s="1"/>
  <c r="EJ675" i="99"/>
  <c r="ED676" i="99"/>
  <c r="EF676" i="99" s="1"/>
  <c r="EH676" i="99"/>
  <c r="EI676" i="99"/>
  <c r="EL676" i="99" s="1"/>
  <c r="EJ676" i="99"/>
  <c r="ED677" i="99"/>
  <c r="EF677" i="99" s="1"/>
  <c r="EH677" i="99"/>
  <c r="EI677" i="99"/>
  <c r="EL677" i="99" s="1"/>
  <c r="EJ677" i="99"/>
  <c r="ED678" i="99"/>
  <c r="EF678" i="99" s="1"/>
  <c r="EH678" i="99"/>
  <c r="EI678" i="99"/>
  <c r="EL678" i="99" s="1"/>
  <c r="EJ678" i="99"/>
  <c r="ED679" i="99"/>
  <c r="EF679" i="99" s="1"/>
  <c r="EH679" i="99"/>
  <c r="EI679" i="99"/>
  <c r="EL679" i="99" s="1"/>
  <c r="EJ679" i="99"/>
  <c r="ED680" i="99"/>
  <c r="EF680" i="99" s="1"/>
  <c r="EH680" i="99"/>
  <c r="EI680" i="99"/>
  <c r="EL680" i="99" s="1"/>
  <c r="EJ680" i="99"/>
  <c r="ED681" i="99"/>
  <c r="EF681" i="99" s="1"/>
  <c r="EH681" i="99"/>
  <c r="EI681" i="99"/>
  <c r="EL681" i="99" s="1"/>
  <c r="EJ681" i="99"/>
  <c r="ED682" i="99"/>
  <c r="EF682" i="99" s="1"/>
  <c r="EH682" i="99"/>
  <c r="EI682" i="99"/>
  <c r="EL682" i="99" s="1"/>
  <c r="EJ682" i="99"/>
  <c r="ED683" i="99"/>
  <c r="EF683" i="99" s="1"/>
  <c r="EH683" i="99"/>
  <c r="EI683" i="99"/>
  <c r="EL683" i="99" s="1"/>
  <c r="EJ683" i="99"/>
  <c r="ED684" i="99"/>
  <c r="EF684" i="99" s="1"/>
  <c r="EH684" i="99"/>
  <c r="EI684" i="99"/>
  <c r="EL684" i="99" s="1"/>
  <c r="EJ684" i="99"/>
  <c r="ED685" i="99"/>
  <c r="EF685" i="99" s="1"/>
  <c r="EH685" i="99"/>
  <c r="EI685" i="99"/>
  <c r="EL685" i="99" s="1"/>
  <c r="EJ685" i="99"/>
  <c r="ED686" i="99"/>
  <c r="EF686" i="99" s="1"/>
  <c r="EH686" i="99"/>
  <c r="EI686" i="99"/>
  <c r="EL686" i="99" s="1"/>
  <c r="EJ686" i="99"/>
  <c r="ED687" i="99"/>
  <c r="EF687" i="99" s="1"/>
  <c r="EH687" i="99"/>
  <c r="EI687" i="99"/>
  <c r="EL687" i="99" s="1"/>
  <c r="EJ687" i="99"/>
  <c r="ED688" i="99"/>
  <c r="EF688" i="99" s="1"/>
  <c r="EH688" i="99"/>
  <c r="EI688" i="99"/>
  <c r="EL688" i="99" s="1"/>
  <c r="EJ688" i="99"/>
  <c r="ED689" i="99"/>
  <c r="EF689" i="99" s="1"/>
  <c r="EH689" i="99"/>
  <c r="EI689" i="99"/>
  <c r="EL689" i="99" s="1"/>
  <c r="EJ689" i="99"/>
  <c r="ED690" i="99"/>
  <c r="EF690" i="99" s="1"/>
  <c r="EH690" i="99"/>
  <c r="EI690" i="99"/>
  <c r="EL690" i="99" s="1"/>
  <c r="EJ690" i="99"/>
  <c r="ED691" i="99"/>
  <c r="EF691" i="99" s="1"/>
  <c r="EH691" i="99"/>
  <c r="EI691" i="99"/>
  <c r="EL691" i="99" s="1"/>
  <c r="EJ691" i="99"/>
  <c r="ED692" i="99"/>
  <c r="EF692" i="99" s="1"/>
  <c r="EH692" i="99"/>
  <c r="EI692" i="99"/>
  <c r="EL692" i="99" s="1"/>
  <c r="EJ692" i="99"/>
  <c r="ED693" i="99"/>
  <c r="EF693" i="99" s="1"/>
  <c r="EH693" i="99"/>
  <c r="EI693" i="99"/>
  <c r="EL693" i="99" s="1"/>
  <c r="EJ693" i="99"/>
  <c r="ED694" i="99"/>
  <c r="EF694" i="99" s="1"/>
  <c r="EH694" i="99"/>
  <c r="EI694" i="99"/>
  <c r="EL694" i="99" s="1"/>
  <c r="EJ694" i="99"/>
  <c r="ED695" i="99"/>
  <c r="EF695" i="99" s="1"/>
  <c r="EH695" i="99"/>
  <c r="EI695" i="99"/>
  <c r="EL695" i="99" s="1"/>
  <c r="EJ695" i="99"/>
  <c r="ED696" i="99"/>
  <c r="EF696" i="99" s="1"/>
  <c r="EH696" i="99"/>
  <c r="EI696" i="99"/>
  <c r="EL696" i="99" s="1"/>
  <c r="EJ696" i="99"/>
  <c r="ED697" i="99"/>
  <c r="EF697" i="99" s="1"/>
  <c r="EH697" i="99"/>
  <c r="EI697" i="99"/>
  <c r="EL697" i="99" s="1"/>
  <c r="EJ697" i="99"/>
  <c r="ED698" i="99"/>
  <c r="EF698" i="99" s="1"/>
  <c r="EH698" i="99"/>
  <c r="EI698" i="99"/>
  <c r="EL698" i="99" s="1"/>
  <c r="EJ698" i="99"/>
  <c r="ED699" i="99"/>
  <c r="EF699" i="99" s="1"/>
  <c r="EH699" i="99"/>
  <c r="EI699" i="99"/>
  <c r="EL699" i="99" s="1"/>
  <c r="EJ699" i="99"/>
  <c r="ED700" i="99"/>
  <c r="EF700" i="99" s="1"/>
  <c r="EH700" i="99"/>
  <c r="EI700" i="99"/>
  <c r="EL700" i="99" s="1"/>
  <c r="EJ700" i="99"/>
  <c r="ED701" i="99"/>
  <c r="EF701" i="99" s="1"/>
  <c r="EH701" i="99"/>
  <c r="EI701" i="99"/>
  <c r="EL701" i="99" s="1"/>
  <c r="EJ701" i="99"/>
  <c r="ED702" i="99"/>
  <c r="EF702" i="99" s="1"/>
  <c r="EH702" i="99"/>
  <c r="EI702" i="99"/>
  <c r="EL702" i="99" s="1"/>
  <c r="EJ702" i="99"/>
  <c r="ED703" i="99"/>
  <c r="EF703" i="99" s="1"/>
  <c r="EH703" i="99"/>
  <c r="EI703" i="99"/>
  <c r="EL703" i="99" s="1"/>
  <c r="EJ703" i="99"/>
  <c r="ED704" i="99"/>
  <c r="EF704" i="99" s="1"/>
  <c r="EH704" i="99"/>
  <c r="EI704" i="99"/>
  <c r="EL704" i="99" s="1"/>
  <c r="EJ704" i="99"/>
  <c r="ED705" i="99"/>
  <c r="EF705" i="99" s="1"/>
  <c r="EH705" i="99"/>
  <c r="EI705" i="99"/>
  <c r="EL705" i="99" s="1"/>
  <c r="EJ705" i="99"/>
  <c r="ED706" i="99"/>
  <c r="EF706" i="99" s="1"/>
  <c r="EH706" i="99"/>
  <c r="EI706" i="99"/>
  <c r="EL706" i="99" s="1"/>
  <c r="EJ706" i="99"/>
  <c r="ED707" i="99"/>
  <c r="EF707" i="99" s="1"/>
  <c r="EH707" i="99"/>
  <c r="EI707" i="99"/>
  <c r="EL707" i="99" s="1"/>
  <c r="EJ707" i="99"/>
  <c r="ED708" i="99"/>
  <c r="EF708" i="99" s="1"/>
  <c r="EH708" i="99"/>
  <c r="EI708" i="99"/>
  <c r="EL708" i="99" s="1"/>
  <c r="EJ708" i="99"/>
  <c r="ED709" i="99"/>
  <c r="EF709" i="99" s="1"/>
  <c r="EH709" i="99"/>
  <c r="EI709" i="99"/>
  <c r="EL709" i="99" s="1"/>
  <c r="EJ709" i="99"/>
  <c r="ED710" i="99"/>
  <c r="EF710" i="99" s="1"/>
  <c r="EH710" i="99"/>
  <c r="EI710" i="99"/>
  <c r="EL710" i="99" s="1"/>
  <c r="EJ710" i="99"/>
  <c r="ED711" i="99"/>
  <c r="EF711" i="99" s="1"/>
  <c r="EH711" i="99"/>
  <c r="EI711" i="99"/>
  <c r="EL711" i="99" s="1"/>
  <c r="EJ711" i="99"/>
  <c r="ED712" i="99"/>
  <c r="EF712" i="99" s="1"/>
  <c r="EH712" i="99"/>
  <c r="EI712" i="99"/>
  <c r="EL712" i="99" s="1"/>
  <c r="EJ712" i="99"/>
  <c r="ED713" i="99"/>
  <c r="EF713" i="99" s="1"/>
  <c r="EH713" i="99"/>
  <c r="EI713" i="99"/>
  <c r="EL713" i="99" s="1"/>
  <c r="EJ713" i="99"/>
  <c r="ED714" i="99"/>
  <c r="EF714" i="99" s="1"/>
  <c r="EH714" i="99"/>
  <c r="EI714" i="99"/>
  <c r="EL714" i="99" s="1"/>
  <c r="EJ714" i="99"/>
  <c r="ED715" i="99"/>
  <c r="EF715" i="99" s="1"/>
  <c r="EH715" i="99"/>
  <c r="EI715" i="99"/>
  <c r="EL715" i="99" s="1"/>
  <c r="EJ715" i="99"/>
  <c r="ED716" i="99"/>
  <c r="EF716" i="99" s="1"/>
  <c r="EH716" i="99"/>
  <c r="EI716" i="99"/>
  <c r="EL716" i="99" s="1"/>
  <c r="EJ716" i="99"/>
  <c r="ED717" i="99"/>
  <c r="EF717" i="99" s="1"/>
  <c r="EH717" i="99"/>
  <c r="EI717" i="99"/>
  <c r="EL717" i="99" s="1"/>
  <c r="EJ717" i="99"/>
  <c r="ED718" i="99"/>
  <c r="EF718" i="99" s="1"/>
  <c r="EH718" i="99"/>
  <c r="EI718" i="99"/>
  <c r="EL718" i="99" s="1"/>
  <c r="EJ718" i="99"/>
  <c r="ED719" i="99"/>
  <c r="EF719" i="99" s="1"/>
  <c r="EH719" i="99"/>
  <c r="EI719" i="99"/>
  <c r="EL719" i="99" s="1"/>
  <c r="EJ719" i="99"/>
  <c r="ED720" i="99"/>
  <c r="EF720" i="99" s="1"/>
  <c r="EH720" i="99"/>
  <c r="EI720" i="99"/>
  <c r="EL720" i="99" s="1"/>
  <c r="EJ720" i="99"/>
  <c r="ED721" i="99"/>
  <c r="EF721" i="99" s="1"/>
  <c r="EH721" i="99"/>
  <c r="EI721" i="99"/>
  <c r="EL721" i="99" s="1"/>
  <c r="EJ721" i="99"/>
  <c r="ED722" i="99"/>
  <c r="EF722" i="99" s="1"/>
  <c r="EH722" i="99"/>
  <c r="EI722" i="99"/>
  <c r="EL722" i="99" s="1"/>
  <c r="EJ722" i="99"/>
  <c r="ED723" i="99"/>
  <c r="EF723" i="99" s="1"/>
  <c r="EH723" i="99"/>
  <c r="EI723" i="99"/>
  <c r="EL723" i="99" s="1"/>
  <c r="EJ723" i="99"/>
  <c r="ED724" i="99"/>
  <c r="EF724" i="99" s="1"/>
  <c r="EH724" i="99"/>
  <c r="EI724" i="99"/>
  <c r="EL724" i="99" s="1"/>
  <c r="EJ724" i="99"/>
  <c r="ED725" i="99"/>
  <c r="EF725" i="99" s="1"/>
  <c r="EH725" i="99"/>
  <c r="EI725" i="99"/>
  <c r="EL725" i="99" s="1"/>
  <c r="EJ725" i="99"/>
  <c r="ED726" i="99"/>
  <c r="EF726" i="99" s="1"/>
  <c r="EH726" i="99"/>
  <c r="EI726" i="99"/>
  <c r="EL726" i="99" s="1"/>
  <c r="EJ726" i="99"/>
  <c r="ED727" i="99"/>
  <c r="EF727" i="99" s="1"/>
  <c r="EH727" i="99"/>
  <c r="EI727" i="99"/>
  <c r="EL727" i="99" s="1"/>
  <c r="EJ727" i="99"/>
  <c r="ED728" i="99"/>
  <c r="EF728" i="99" s="1"/>
  <c r="EH728" i="99"/>
  <c r="EI728" i="99"/>
  <c r="EL728" i="99" s="1"/>
  <c r="EJ728" i="99"/>
  <c r="ED729" i="99"/>
  <c r="EF729" i="99" s="1"/>
  <c r="EH729" i="99"/>
  <c r="EI729" i="99"/>
  <c r="EL729" i="99" s="1"/>
  <c r="EJ729" i="99"/>
  <c r="ED730" i="99"/>
  <c r="EF730" i="99" s="1"/>
  <c r="EH730" i="99"/>
  <c r="EI730" i="99"/>
  <c r="EL730" i="99" s="1"/>
  <c r="EJ730" i="99"/>
  <c r="ED731" i="99"/>
  <c r="EF731" i="99" s="1"/>
  <c r="EH731" i="99"/>
  <c r="EI731" i="99"/>
  <c r="EL731" i="99" s="1"/>
  <c r="EJ731" i="99"/>
  <c r="ED732" i="99"/>
  <c r="EF732" i="99" s="1"/>
  <c r="EH732" i="99"/>
  <c r="EI732" i="99"/>
  <c r="EL732" i="99" s="1"/>
  <c r="EJ732" i="99"/>
  <c r="ED733" i="99"/>
  <c r="EF733" i="99" s="1"/>
  <c r="EH733" i="99"/>
  <c r="EI733" i="99"/>
  <c r="EL733" i="99" s="1"/>
  <c r="EJ733" i="99"/>
  <c r="ED734" i="99"/>
  <c r="EF734" i="99" s="1"/>
  <c r="EH734" i="99"/>
  <c r="EI734" i="99"/>
  <c r="EL734" i="99" s="1"/>
  <c r="EJ734" i="99"/>
  <c r="ED735" i="99"/>
  <c r="EF735" i="99" s="1"/>
  <c r="EH735" i="99"/>
  <c r="EI735" i="99"/>
  <c r="EL735" i="99" s="1"/>
  <c r="EJ735" i="99"/>
  <c r="ED736" i="99"/>
  <c r="EF736" i="99" s="1"/>
  <c r="EH736" i="99"/>
  <c r="EI736" i="99"/>
  <c r="EL736" i="99" s="1"/>
  <c r="EJ736" i="99"/>
  <c r="ED737" i="99"/>
  <c r="EF737" i="99" s="1"/>
  <c r="EH737" i="99"/>
  <c r="EI737" i="99"/>
  <c r="EL737" i="99" s="1"/>
  <c r="EJ737" i="99"/>
  <c r="ED738" i="99"/>
  <c r="EF738" i="99" s="1"/>
  <c r="EH738" i="99"/>
  <c r="EI738" i="99"/>
  <c r="EL738" i="99" s="1"/>
  <c r="EJ738" i="99"/>
  <c r="ED739" i="99"/>
  <c r="EF739" i="99" s="1"/>
  <c r="EH739" i="99"/>
  <c r="EI739" i="99"/>
  <c r="EL739" i="99" s="1"/>
  <c r="EJ739" i="99"/>
  <c r="ED740" i="99"/>
  <c r="EF740" i="99" s="1"/>
  <c r="EH740" i="99"/>
  <c r="EI740" i="99"/>
  <c r="EL740" i="99" s="1"/>
  <c r="EJ740" i="99"/>
  <c r="ED741" i="99"/>
  <c r="EF741" i="99" s="1"/>
  <c r="EH741" i="99"/>
  <c r="EI741" i="99"/>
  <c r="EL741" i="99" s="1"/>
  <c r="EJ741" i="99"/>
  <c r="ED742" i="99"/>
  <c r="EF742" i="99" s="1"/>
  <c r="EH742" i="99"/>
  <c r="EI742" i="99"/>
  <c r="EL742" i="99" s="1"/>
  <c r="EJ742" i="99"/>
  <c r="ED743" i="99"/>
  <c r="EF743" i="99" s="1"/>
  <c r="EH743" i="99"/>
  <c r="EI743" i="99"/>
  <c r="EL743" i="99" s="1"/>
  <c r="EJ743" i="99"/>
  <c r="ED744" i="99"/>
  <c r="EF744" i="99" s="1"/>
  <c r="EH744" i="99"/>
  <c r="EI744" i="99"/>
  <c r="EL744" i="99" s="1"/>
  <c r="EJ744" i="99"/>
  <c r="ED745" i="99"/>
  <c r="EF745" i="99" s="1"/>
  <c r="EH745" i="99"/>
  <c r="EI745" i="99"/>
  <c r="EL745" i="99" s="1"/>
  <c r="EJ745" i="99"/>
  <c r="ED746" i="99"/>
  <c r="EF746" i="99" s="1"/>
  <c r="EH746" i="99"/>
  <c r="EI746" i="99"/>
  <c r="EL746" i="99" s="1"/>
  <c r="EJ746" i="99"/>
  <c r="ED747" i="99"/>
  <c r="EF747" i="99" s="1"/>
  <c r="EH747" i="99"/>
  <c r="EI747" i="99"/>
  <c r="EL747" i="99" s="1"/>
  <c r="EJ747" i="99"/>
  <c r="ED748" i="99"/>
  <c r="EF748" i="99" s="1"/>
  <c r="EH748" i="99"/>
  <c r="EI748" i="99"/>
  <c r="EL748" i="99" s="1"/>
  <c r="EJ748" i="99"/>
  <c r="ED749" i="99"/>
  <c r="EF749" i="99" s="1"/>
  <c r="EH749" i="99"/>
  <c r="EI749" i="99"/>
  <c r="EL749" i="99" s="1"/>
  <c r="EJ749" i="99"/>
  <c r="ED750" i="99"/>
  <c r="EF750" i="99" s="1"/>
  <c r="EH750" i="99"/>
  <c r="EI750" i="99"/>
  <c r="EL750" i="99" s="1"/>
  <c r="EJ750" i="99"/>
  <c r="ED381" i="99"/>
  <c r="EF381" i="99" s="1"/>
  <c r="EH381" i="99"/>
  <c r="EI381" i="99"/>
  <c r="EL381" i="99" s="1"/>
  <c r="EJ381" i="99"/>
  <c r="ED382" i="99"/>
  <c r="EF382" i="99" s="1"/>
  <c r="EH382" i="99"/>
  <c r="EI382" i="99"/>
  <c r="EL382" i="99" s="1"/>
  <c r="EJ382" i="99"/>
  <c r="ED383" i="99"/>
  <c r="EF383" i="99" s="1"/>
  <c r="EH383" i="99"/>
  <c r="EI383" i="99"/>
  <c r="EL383" i="99" s="1"/>
  <c r="EJ383" i="99"/>
  <c r="ED384" i="99"/>
  <c r="EF384" i="99" s="1"/>
  <c r="EH384" i="99"/>
  <c r="EI384" i="99"/>
  <c r="EL384" i="99" s="1"/>
  <c r="EJ384" i="99"/>
  <c r="ED385" i="99"/>
  <c r="EF385" i="99" s="1"/>
  <c r="EH385" i="99"/>
  <c r="EI385" i="99"/>
  <c r="EL385" i="99" s="1"/>
  <c r="EJ385" i="99"/>
  <c r="ED386" i="99"/>
  <c r="EF386" i="99" s="1"/>
  <c r="EH386" i="99"/>
  <c r="EI386" i="99"/>
  <c r="EL386" i="99" s="1"/>
  <c r="EJ386" i="99"/>
  <c r="ED387" i="99"/>
  <c r="EF387" i="99" s="1"/>
  <c r="EH387" i="99"/>
  <c r="EI387" i="99"/>
  <c r="EL387" i="99" s="1"/>
  <c r="EJ387" i="99"/>
  <c r="ED388" i="99"/>
  <c r="EF388" i="99" s="1"/>
  <c r="EH388" i="99"/>
  <c r="EI388" i="99"/>
  <c r="EL388" i="99" s="1"/>
  <c r="EJ388" i="99"/>
  <c r="ED389" i="99"/>
  <c r="EF389" i="99" s="1"/>
  <c r="EH389" i="99"/>
  <c r="EI389" i="99"/>
  <c r="EL389" i="99" s="1"/>
  <c r="EJ389" i="99"/>
  <c r="ED390" i="99"/>
  <c r="EF390" i="99" s="1"/>
  <c r="EH390" i="99"/>
  <c r="EI390" i="99"/>
  <c r="EL390" i="99" s="1"/>
  <c r="EJ390" i="99"/>
  <c r="ED391" i="99"/>
  <c r="EF391" i="99" s="1"/>
  <c r="EH391" i="99"/>
  <c r="EI391" i="99"/>
  <c r="EL391" i="99" s="1"/>
  <c r="EJ391" i="99"/>
  <c r="ED392" i="99"/>
  <c r="EF392" i="99" s="1"/>
  <c r="EH392" i="99"/>
  <c r="EI392" i="99"/>
  <c r="EL392" i="99" s="1"/>
  <c r="EJ392" i="99"/>
  <c r="ED393" i="99"/>
  <c r="EF393" i="99" s="1"/>
  <c r="EH393" i="99"/>
  <c r="EI393" i="99"/>
  <c r="EL393" i="99" s="1"/>
  <c r="EJ393" i="99"/>
  <c r="ED394" i="99"/>
  <c r="EF394" i="99" s="1"/>
  <c r="EH394" i="99"/>
  <c r="EI394" i="99"/>
  <c r="EL394" i="99" s="1"/>
  <c r="EJ394" i="99"/>
  <c r="ED395" i="99"/>
  <c r="EF395" i="99" s="1"/>
  <c r="EH395" i="99"/>
  <c r="EI395" i="99"/>
  <c r="EL395" i="99" s="1"/>
  <c r="EJ395" i="99"/>
  <c r="ED396" i="99"/>
  <c r="EF396" i="99" s="1"/>
  <c r="EH396" i="99"/>
  <c r="EI396" i="99"/>
  <c r="EL396" i="99" s="1"/>
  <c r="EJ396" i="99"/>
  <c r="ED397" i="99"/>
  <c r="EF397" i="99" s="1"/>
  <c r="EH397" i="99"/>
  <c r="EI397" i="99"/>
  <c r="EL397" i="99" s="1"/>
  <c r="EJ397" i="99"/>
  <c r="ED398" i="99"/>
  <c r="EF398" i="99" s="1"/>
  <c r="EH398" i="99"/>
  <c r="EI398" i="99"/>
  <c r="EL398" i="99" s="1"/>
  <c r="EJ398" i="99"/>
  <c r="ED399" i="99"/>
  <c r="EF399" i="99" s="1"/>
  <c r="EH399" i="99"/>
  <c r="EI399" i="99"/>
  <c r="EL399" i="99" s="1"/>
  <c r="EJ399" i="99"/>
  <c r="ED400" i="99"/>
  <c r="EF400" i="99" s="1"/>
  <c r="EH400" i="99"/>
  <c r="EI400" i="99"/>
  <c r="EL400" i="99" s="1"/>
  <c r="EJ400" i="99"/>
  <c r="ED401" i="99"/>
  <c r="EF401" i="99" s="1"/>
  <c r="EH401" i="99"/>
  <c r="EI401" i="99"/>
  <c r="EL401" i="99" s="1"/>
  <c r="EJ401" i="99"/>
  <c r="ED402" i="99"/>
  <c r="EF402" i="99" s="1"/>
  <c r="EH402" i="99"/>
  <c r="EI402" i="99"/>
  <c r="EL402" i="99" s="1"/>
  <c r="EJ402" i="99"/>
  <c r="ED403" i="99"/>
  <c r="EF403" i="99" s="1"/>
  <c r="EH403" i="99"/>
  <c r="EI403" i="99"/>
  <c r="EL403" i="99" s="1"/>
  <c r="EJ403" i="99"/>
  <c r="ED404" i="99"/>
  <c r="EF404" i="99" s="1"/>
  <c r="EH404" i="99"/>
  <c r="EI404" i="99"/>
  <c r="EL404" i="99" s="1"/>
  <c r="EJ404" i="99"/>
  <c r="ED405" i="99"/>
  <c r="EF405" i="99" s="1"/>
  <c r="EH405" i="99"/>
  <c r="EI405" i="99"/>
  <c r="EL405" i="99" s="1"/>
  <c r="EJ405" i="99"/>
  <c r="ED406" i="99"/>
  <c r="EF406" i="99" s="1"/>
  <c r="EH406" i="99"/>
  <c r="EI406" i="99"/>
  <c r="EL406" i="99" s="1"/>
  <c r="EJ406" i="99"/>
  <c r="ED407" i="99"/>
  <c r="EF407" i="99" s="1"/>
  <c r="EH407" i="99"/>
  <c r="EI407" i="99"/>
  <c r="EL407" i="99" s="1"/>
  <c r="EJ407" i="99"/>
  <c r="ED408" i="99"/>
  <c r="EF408" i="99" s="1"/>
  <c r="EH408" i="99"/>
  <c r="EI408" i="99"/>
  <c r="EL408" i="99" s="1"/>
  <c r="EJ408" i="99"/>
  <c r="ED409" i="99"/>
  <c r="EF409" i="99" s="1"/>
  <c r="EH409" i="99"/>
  <c r="EI409" i="99"/>
  <c r="EL409" i="99" s="1"/>
  <c r="EJ409" i="99"/>
  <c r="ED410" i="99"/>
  <c r="EF410" i="99" s="1"/>
  <c r="EH410" i="99"/>
  <c r="EI410" i="99"/>
  <c r="EL410" i="99" s="1"/>
  <c r="EJ410" i="99"/>
  <c r="ED411" i="99"/>
  <c r="EF411" i="99" s="1"/>
  <c r="EH411" i="99"/>
  <c r="EI411" i="99"/>
  <c r="EL411" i="99" s="1"/>
  <c r="EJ411" i="99"/>
  <c r="ED412" i="99"/>
  <c r="EF412" i="99" s="1"/>
  <c r="EH412" i="99"/>
  <c r="EI412" i="99"/>
  <c r="EL412" i="99" s="1"/>
  <c r="EJ412" i="99"/>
  <c r="ED413" i="99"/>
  <c r="EF413" i="99" s="1"/>
  <c r="EH413" i="99"/>
  <c r="EI413" i="99"/>
  <c r="EL413" i="99" s="1"/>
  <c r="EJ413" i="99"/>
  <c r="ED414" i="99"/>
  <c r="EF414" i="99" s="1"/>
  <c r="EH414" i="99"/>
  <c r="EI414" i="99"/>
  <c r="EL414" i="99" s="1"/>
  <c r="EJ414" i="99"/>
  <c r="ED415" i="99"/>
  <c r="EF415" i="99" s="1"/>
  <c r="EH415" i="99"/>
  <c r="EI415" i="99"/>
  <c r="EL415" i="99" s="1"/>
  <c r="EJ415" i="99"/>
  <c r="ED416" i="99"/>
  <c r="EF416" i="99" s="1"/>
  <c r="EH416" i="99"/>
  <c r="EI416" i="99"/>
  <c r="EL416" i="99" s="1"/>
  <c r="EJ416" i="99"/>
  <c r="ED417" i="99"/>
  <c r="EF417" i="99" s="1"/>
  <c r="EH417" i="99"/>
  <c r="EI417" i="99"/>
  <c r="EL417" i="99" s="1"/>
  <c r="EJ417" i="99"/>
  <c r="ED418" i="99"/>
  <c r="EF418" i="99" s="1"/>
  <c r="EH418" i="99"/>
  <c r="EI418" i="99"/>
  <c r="EL418" i="99" s="1"/>
  <c r="EJ418" i="99"/>
  <c r="ED419" i="99"/>
  <c r="EF419" i="99" s="1"/>
  <c r="EH419" i="99"/>
  <c r="EI419" i="99"/>
  <c r="EL419" i="99" s="1"/>
  <c r="EJ419" i="99"/>
  <c r="ED420" i="99"/>
  <c r="EF420" i="99" s="1"/>
  <c r="EH420" i="99"/>
  <c r="EI420" i="99"/>
  <c r="EL420" i="99" s="1"/>
  <c r="EJ420" i="99"/>
  <c r="ED421" i="99"/>
  <c r="EF421" i="99" s="1"/>
  <c r="EH421" i="99"/>
  <c r="EI421" i="99"/>
  <c r="EL421" i="99" s="1"/>
  <c r="EJ421" i="99"/>
  <c r="ED422" i="99"/>
  <c r="EF422" i="99" s="1"/>
  <c r="EH422" i="99"/>
  <c r="EI422" i="99"/>
  <c r="EL422" i="99" s="1"/>
  <c r="EJ422" i="99"/>
  <c r="ED423" i="99"/>
  <c r="EF423" i="99" s="1"/>
  <c r="EH423" i="99"/>
  <c r="EI423" i="99"/>
  <c r="EL423" i="99" s="1"/>
  <c r="EJ423" i="99"/>
  <c r="ED424" i="99"/>
  <c r="EF424" i="99" s="1"/>
  <c r="EH424" i="99"/>
  <c r="EI424" i="99"/>
  <c r="EL424" i="99" s="1"/>
  <c r="EJ424" i="99"/>
  <c r="ED425" i="99"/>
  <c r="EF425" i="99" s="1"/>
  <c r="EH425" i="99"/>
  <c r="EI425" i="99"/>
  <c r="EL425" i="99" s="1"/>
  <c r="EJ425" i="99"/>
  <c r="ED426" i="99"/>
  <c r="EF426" i="99" s="1"/>
  <c r="EH426" i="99"/>
  <c r="EI426" i="99"/>
  <c r="EL426" i="99" s="1"/>
  <c r="EJ426" i="99"/>
  <c r="ED427" i="99"/>
  <c r="EF427" i="99" s="1"/>
  <c r="EH427" i="99"/>
  <c r="EI427" i="99"/>
  <c r="EL427" i="99" s="1"/>
  <c r="EJ427" i="99"/>
  <c r="ED428" i="99"/>
  <c r="EF428" i="99" s="1"/>
  <c r="EH428" i="99"/>
  <c r="EI428" i="99"/>
  <c r="EL428" i="99" s="1"/>
  <c r="EJ428" i="99"/>
  <c r="ED429" i="99"/>
  <c r="EF429" i="99" s="1"/>
  <c r="EH429" i="99"/>
  <c r="EI429" i="99"/>
  <c r="EL429" i="99" s="1"/>
  <c r="EJ429" i="99"/>
  <c r="ED430" i="99"/>
  <c r="EF430" i="99" s="1"/>
  <c r="EH430" i="99"/>
  <c r="EI430" i="99"/>
  <c r="EL430" i="99" s="1"/>
  <c r="EJ430" i="99"/>
  <c r="ED431" i="99"/>
  <c r="EF431" i="99" s="1"/>
  <c r="EH431" i="99"/>
  <c r="EI431" i="99"/>
  <c r="EL431" i="99" s="1"/>
  <c r="EJ431" i="99"/>
  <c r="ED432" i="99"/>
  <c r="EF432" i="99" s="1"/>
  <c r="EH432" i="99"/>
  <c r="EI432" i="99"/>
  <c r="EL432" i="99" s="1"/>
  <c r="EJ432" i="99"/>
  <c r="EH25" i="99"/>
  <c r="EH29" i="99"/>
  <c r="EH33" i="99"/>
  <c r="EH37" i="99"/>
  <c r="EH41" i="99"/>
  <c r="EH45" i="99"/>
  <c r="EH49" i="99"/>
  <c r="EH53" i="99"/>
  <c r="EH57" i="99"/>
  <c r="EH61" i="99"/>
  <c r="EH65" i="99"/>
  <c r="EH69" i="99"/>
  <c r="EH73" i="99"/>
  <c r="EH77" i="99"/>
  <c r="EH81" i="99"/>
  <c r="EH85" i="99"/>
  <c r="EH89" i="99"/>
  <c r="EH93" i="99"/>
  <c r="EH97" i="99"/>
  <c r="EH101" i="99"/>
  <c r="EH105" i="99"/>
  <c r="EH109" i="99"/>
  <c r="EH113" i="99"/>
  <c r="EH117" i="99"/>
  <c r="EH121" i="99"/>
  <c r="EH125" i="99"/>
  <c r="EH129" i="99"/>
  <c r="EH133" i="99"/>
  <c r="EH137" i="99"/>
  <c r="EH141" i="99"/>
  <c r="EH145" i="99"/>
  <c r="EH149" i="99"/>
  <c r="EH153" i="99"/>
  <c r="EH157" i="99"/>
  <c r="EH161" i="99"/>
  <c r="EH165" i="99"/>
  <c r="EH169" i="99"/>
  <c r="EH173" i="99"/>
  <c r="EH177" i="99"/>
  <c r="EH181" i="99"/>
  <c r="EH185" i="99"/>
  <c r="EH189" i="99"/>
  <c r="EH193" i="99"/>
  <c r="EH197" i="99"/>
  <c r="EH201" i="99"/>
  <c r="EH205" i="99"/>
  <c r="EH209" i="99"/>
  <c r="EH213" i="99"/>
  <c r="EH217" i="99"/>
  <c r="EH221" i="99"/>
  <c r="EH225" i="99"/>
  <c r="EH229" i="99"/>
  <c r="EH233" i="99"/>
  <c r="EH237" i="99"/>
  <c r="EH241" i="99"/>
  <c r="EH245" i="99"/>
  <c r="EH249" i="99"/>
  <c r="EH253" i="99"/>
  <c r="EH257" i="99"/>
  <c r="EH261" i="99"/>
  <c r="EH265" i="99"/>
  <c r="EH269" i="99"/>
  <c r="EH273" i="99"/>
  <c r="EH277" i="99"/>
  <c r="EH281" i="99"/>
  <c r="EH285" i="99"/>
  <c r="EH289" i="99"/>
  <c r="EH293" i="99"/>
  <c r="EH297" i="99"/>
  <c r="EH301" i="99"/>
  <c r="EH305" i="99"/>
  <c r="EH309" i="99"/>
  <c r="EH313" i="99"/>
  <c r="EH317" i="99"/>
  <c r="EH321" i="99"/>
  <c r="EH325" i="99"/>
  <c r="EH329" i="99"/>
  <c r="EH333" i="99"/>
  <c r="EH337" i="99"/>
  <c r="EH341" i="99"/>
  <c r="EH345" i="99"/>
  <c r="EH349" i="99"/>
  <c r="EH353" i="99"/>
  <c r="EH357" i="99"/>
  <c r="EH361" i="99"/>
  <c r="EH365" i="99"/>
  <c r="EH369" i="99"/>
  <c r="EH373" i="99"/>
  <c r="EH377" i="99"/>
  <c r="ED277" i="99"/>
  <c r="EF277" i="99" s="1"/>
  <c r="EI277" i="99"/>
  <c r="EL277" i="99" s="1"/>
  <c r="EJ277" i="99"/>
  <c r="ED278" i="99"/>
  <c r="EF278" i="99" s="1"/>
  <c r="EH278" i="99"/>
  <c r="EI278" i="99"/>
  <c r="EL278" i="99" s="1"/>
  <c r="EJ278" i="99"/>
  <c r="ED279" i="99"/>
  <c r="EF279" i="99" s="1"/>
  <c r="EH279" i="99"/>
  <c r="EI279" i="99"/>
  <c r="EL279" i="99" s="1"/>
  <c r="EJ279" i="99"/>
  <c r="ED280" i="99"/>
  <c r="EF280" i="99" s="1"/>
  <c r="EH280" i="99"/>
  <c r="EI280" i="99"/>
  <c r="EL280" i="99" s="1"/>
  <c r="EJ280" i="99"/>
  <c r="ED281" i="99"/>
  <c r="EF281" i="99" s="1"/>
  <c r="EI281" i="99"/>
  <c r="EL281" i="99" s="1"/>
  <c r="EJ281" i="99"/>
  <c r="ED282" i="99"/>
  <c r="EF282" i="99" s="1"/>
  <c r="EH282" i="99"/>
  <c r="EI282" i="99"/>
  <c r="EL282" i="99" s="1"/>
  <c r="EJ282" i="99"/>
  <c r="ED283" i="99"/>
  <c r="EF283" i="99" s="1"/>
  <c r="EH283" i="99"/>
  <c r="EI283" i="99"/>
  <c r="EL283" i="99" s="1"/>
  <c r="EJ283" i="99"/>
  <c r="ED284" i="99"/>
  <c r="EF284" i="99" s="1"/>
  <c r="EH284" i="99"/>
  <c r="EI284" i="99"/>
  <c r="EL284" i="99" s="1"/>
  <c r="EJ284" i="99"/>
  <c r="ED285" i="99"/>
  <c r="EF285" i="99" s="1"/>
  <c r="EI285" i="99"/>
  <c r="EL285" i="99" s="1"/>
  <c r="EJ285" i="99"/>
  <c r="ED286" i="99"/>
  <c r="EF286" i="99" s="1"/>
  <c r="EH286" i="99"/>
  <c r="EI286" i="99"/>
  <c r="EL286" i="99" s="1"/>
  <c r="EJ286" i="99"/>
  <c r="ED287" i="99"/>
  <c r="EF287" i="99" s="1"/>
  <c r="EH287" i="99"/>
  <c r="EI287" i="99"/>
  <c r="EL287" i="99" s="1"/>
  <c r="EJ287" i="99"/>
  <c r="ED288" i="99"/>
  <c r="EF288" i="99" s="1"/>
  <c r="EH288" i="99"/>
  <c r="EI288" i="99"/>
  <c r="EL288" i="99" s="1"/>
  <c r="EJ288" i="99"/>
  <c r="ED289" i="99"/>
  <c r="EF289" i="99" s="1"/>
  <c r="EI289" i="99"/>
  <c r="EL289" i="99" s="1"/>
  <c r="EJ289" i="99"/>
  <c r="ED290" i="99"/>
  <c r="EF290" i="99" s="1"/>
  <c r="EH290" i="99"/>
  <c r="EI290" i="99"/>
  <c r="EL290" i="99" s="1"/>
  <c r="EJ290" i="99"/>
  <c r="ED291" i="99"/>
  <c r="EF291" i="99" s="1"/>
  <c r="EH291" i="99"/>
  <c r="EI291" i="99"/>
  <c r="EL291" i="99" s="1"/>
  <c r="EJ291" i="99"/>
  <c r="ED292" i="99"/>
  <c r="EF292" i="99" s="1"/>
  <c r="EH292" i="99"/>
  <c r="EI292" i="99"/>
  <c r="EL292" i="99" s="1"/>
  <c r="EJ292" i="99"/>
  <c r="ED293" i="99"/>
  <c r="EF293" i="99" s="1"/>
  <c r="EI293" i="99"/>
  <c r="EL293" i="99" s="1"/>
  <c r="EJ293" i="99"/>
  <c r="ED294" i="99"/>
  <c r="EF294" i="99" s="1"/>
  <c r="EH294" i="99"/>
  <c r="EI294" i="99"/>
  <c r="EL294" i="99" s="1"/>
  <c r="EJ294" i="99"/>
  <c r="ED295" i="99"/>
  <c r="EF295" i="99" s="1"/>
  <c r="EH295" i="99"/>
  <c r="EI295" i="99"/>
  <c r="EL295" i="99" s="1"/>
  <c r="EJ295" i="99"/>
  <c r="ED296" i="99"/>
  <c r="EF296" i="99" s="1"/>
  <c r="EH296" i="99"/>
  <c r="EI296" i="99"/>
  <c r="EL296" i="99" s="1"/>
  <c r="EJ296" i="99"/>
  <c r="ED297" i="99"/>
  <c r="EF297" i="99" s="1"/>
  <c r="EI297" i="99"/>
  <c r="EL297" i="99" s="1"/>
  <c r="EJ297" i="99"/>
  <c r="ED298" i="99"/>
  <c r="EF298" i="99" s="1"/>
  <c r="EH298" i="99"/>
  <c r="EI298" i="99"/>
  <c r="EL298" i="99" s="1"/>
  <c r="EJ298" i="99"/>
  <c r="ED299" i="99"/>
  <c r="EF299" i="99" s="1"/>
  <c r="EH299" i="99"/>
  <c r="EI299" i="99"/>
  <c r="EL299" i="99" s="1"/>
  <c r="EJ299" i="99"/>
  <c r="ED300" i="99"/>
  <c r="EF300" i="99" s="1"/>
  <c r="EH300" i="99"/>
  <c r="EI300" i="99"/>
  <c r="EL300" i="99" s="1"/>
  <c r="EJ300" i="99"/>
  <c r="ED301" i="99"/>
  <c r="EF301" i="99" s="1"/>
  <c r="EI301" i="99"/>
  <c r="EL301" i="99" s="1"/>
  <c r="EJ301" i="99"/>
  <c r="ED302" i="99"/>
  <c r="EF302" i="99" s="1"/>
  <c r="EH302" i="99"/>
  <c r="EI302" i="99"/>
  <c r="EL302" i="99" s="1"/>
  <c r="EJ302" i="99"/>
  <c r="ED303" i="99"/>
  <c r="EF303" i="99" s="1"/>
  <c r="EH303" i="99"/>
  <c r="EI303" i="99"/>
  <c r="EL303" i="99" s="1"/>
  <c r="EJ303" i="99"/>
  <c r="ED304" i="99"/>
  <c r="EF304" i="99" s="1"/>
  <c r="EH304" i="99"/>
  <c r="EI304" i="99"/>
  <c r="EL304" i="99" s="1"/>
  <c r="EJ304" i="99"/>
  <c r="ED305" i="99"/>
  <c r="EF305" i="99" s="1"/>
  <c r="EI305" i="99"/>
  <c r="EL305" i="99" s="1"/>
  <c r="EJ305" i="99"/>
  <c r="ED306" i="99"/>
  <c r="EF306" i="99" s="1"/>
  <c r="EH306" i="99"/>
  <c r="EI306" i="99"/>
  <c r="EL306" i="99" s="1"/>
  <c r="EJ306" i="99"/>
  <c r="ED307" i="99"/>
  <c r="EF307" i="99" s="1"/>
  <c r="EH307" i="99"/>
  <c r="EI307" i="99"/>
  <c r="EL307" i="99" s="1"/>
  <c r="EJ307" i="99"/>
  <c r="ED308" i="99"/>
  <c r="EF308" i="99" s="1"/>
  <c r="EH308" i="99"/>
  <c r="EI308" i="99"/>
  <c r="EL308" i="99" s="1"/>
  <c r="EJ308" i="99"/>
  <c r="ED309" i="99"/>
  <c r="EF309" i="99" s="1"/>
  <c r="EI309" i="99"/>
  <c r="EL309" i="99" s="1"/>
  <c r="EJ309" i="99"/>
  <c r="ED310" i="99"/>
  <c r="EF310" i="99" s="1"/>
  <c r="EH310" i="99"/>
  <c r="EI310" i="99"/>
  <c r="EL310" i="99" s="1"/>
  <c r="EJ310" i="99"/>
  <c r="ED311" i="99"/>
  <c r="EF311" i="99" s="1"/>
  <c r="EH311" i="99"/>
  <c r="EI311" i="99"/>
  <c r="EL311" i="99" s="1"/>
  <c r="EJ311" i="99"/>
  <c r="ED312" i="99"/>
  <c r="EF312" i="99" s="1"/>
  <c r="EH312" i="99"/>
  <c r="EI312" i="99"/>
  <c r="EL312" i="99" s="1"/>
  <c r="EJ312" i="99"/>
  <c r="ED313" i="99"/>
  <c r="EF313" i="99" s="1"/>
  <c r="EI313" i="99"/>
  <c r="EL313" i="99" s="1"/>
  <c r="EJ313" i="99"/>
  <c r="ED314" i="99"/>
  <c r="EF314" i="99" s="1"/>
  <c r="EH314" i="99"/>
  <c r="EI314" i="99"/>
  <c r="EL314" i="99" s="1"/>
  <c r="EJ314" i="99"/>
  <c r="ED315" i="99"/>
  <c r="EF315" i="99" s="1"/>
  <c r="EH315" i="99"/>
  <c r="EI315" i="99"/>
  <c r="EL315" i="99" s="1"/>
  <c r="EJ315" i="99"/>
  <c r="ED316" i="99"/>
  <c r="EF316" i="99" s="1"/>
  <c r="EH316" i="99"/>
  <c r="EI316" i="99"/>
  <c r="EL316" i="99" s="1"/>
  <c r="EJ316" i="99"/>
  <c r="ED317" i="99"/>
  <c r="EF317" i="99" s="1"/>
  <c r="EI317" i="99"/>
  <c r="EL317" i="99" s="1"/>
  <c r="EJ317" i="99"/>
  <c r="ED318" i="99"/>
  <c r="EF318" i="99" s="1"/>
  <c r="EH318" i="99"/>
  <c r="EI318" i="99"/>
  <c r="EL318" i="99" s="1"/>
  <c r="EJ318" i="99"/>
  <c r="ED319" i="99"/>
  <c r="EF319" i="99" s="1"/>
  <c r="EH319" i="99"/>
  <c r="EI319" i="99"/>
  <c r="EL319" i="99" s="1"/>
  <c r="EJ319" i="99"/>
  <c r="ED320" i="99"/>
  <c r="EF320" i="99" s="1"/>
  <c r="EH320" i="99"/>
  <c r="EI320" i="99"/>
  <c r="EL320" i="99" s="1"/>
  <c r="EJ320" i="99"/>
  <c r="ED321" i="99"/>
  <c r="EF321" i="99" s="1"/>
  <c r="EI321" i="99"/>
  <c r="EL321" i="99" s="1"/>
  <c r="EJ321" i="99"/>
  <c r="ED322" i="99"/>
  <c r="EF322" i="99" s="1"/>
  <c r="EH322" i="99"/>
  <c r="EI322" i="99"/>
  <c r="EL322" i="99" s="1"/>
  <c r="EJ322" i="99"/>
  <c r="ED323" i="99"/>
  <c r="EF323" i="99" s="1"/>
  <c r="EH323" i="99"/>
  <c r="EI323" i="99"/>
  <c r="EL323" i="99" s="1"/>
  <c r="EJ323" i="99"/>
  <c r="ED324" i="99"/>
  <c r="EF324" i="99" s="1"/>
  <c r="EH324" i="99"/>
  <c r="EI324" i="99"/>
  <c r="EL324" i="99" s="1"/>
  <c r="EJ324" i="99"/>
  <c r="ED325" i="99"/>
  <c r="EF325" i="99" s="1"/>
  <c r="EI325" i="99"/>
  <c r="EL325" i="99" s="1"/>
  <c r="EJ325" i="99"/>
  <c r="ED326" i="99"/>
  <c r="EF326" i="99" s="1"/>
  <c r="EH326" i="99"/>
  <c r="EI326" i="99"/>
  <c r="EL326" i="99" s="1"/>
  <c r="EJ326" i="99"/>
  <c r="ED327" i="99"/>
  <c r="EF327" i="99" s="1"/>
  <c r="EH327" i="99"/>
  <c r="EI327" i="99"/>
  <c r="EL327" i="99" s="1"/>
  <c r="EJ327" i="99"/>
  <c r="ED328" i="99"/>
  <c r="EF328" i="99" s="1"/>
  <c r="EH328" i="99"/>
  <c r="EI328" i="99"/>
  <c r="EL328" i="99" s="1"/>
  <c r="EJ328" i="99"/>
  <c r="ED329" i="99"/>
  <c r="EF329" i="99" s="1"/>
  <c r="EI329" i="99"/>
  <c r="EL329" i="99" s="1"/>
  <c r="EJ329" i="99"/>
  <c r="ED330" i="99"/>
  <c r="EF330" i="99" s="1"/>
  <c r="EH330" i="99"/>
  <c r="EI330" i="99"/>
  <c r="EL330" i="99" s="1"/>
  <c r="EJ330" i="99"/>
  <c r="ED331" i="99"/>
  <c r="EF331" i="99" s="1"/>
  <c r="EH331" i="99"/>
  <c r="EI331" i="99"/>
  <c r="EL331" i="99" s="1"/>
  <c r="EJ331" i="99"/>
  <c r="ED332" i="99"/>
  <c r="EF332" i="99" s="1"/>
  <c r="EH332" i="99"/>
  <c r="EI332" i="99"/>
  <c r="EL332" i="99" s="1"/>
  <c r="EJ332" i="99"/>
  <c r="ED333" i="99"/>
  <c r="EF333" i="99" s="1"/>
  <c r="EI333" i="99"/>
  <c r="EL333" i="99" s="1"/>
  <c r="EJ333" i="99"/>
  <c r="ED334" i="99"/>
  <c r="EF334" i="99" s="1"/>
  <c r="EH334" i="99"/>
  <c r="EI334" i="99"/>
  <c r="EL334" i="99" s="1"/>
  <c r="EJ334" i="99"/>
  <c r="ED335" i="99"/>
  <c r="EF335" i="99" s="1"/>
  <c r="EH335" i="99"/>
  <c r="EI335" i="99"/>
  <c r="EL335" i="99" s="1"/>
  <c r="EJ335" i="99"/>
  <c r="ED336" i="99"/>
  <c r="EF336" i="99" s="1"/>
  <c r="EH336" i="99"/>
  <c r="EI336" i="99"/>
  <c r="EL336" i="99" s="1"/>
  <c r="EJ336" i="99"/>
  <c r="ED337" i="99"/>
  <c r="EF337" i="99" s="1"/>
  <c r="EI337" i="99"/>
  <c r="EL337" i="99" s="1"/>
  <c r="EJ337" i="99"/>
  <c r="ED338" i="99"/>
  <c r="EF338" i="99" s="1"/>
  <c r="EH338" i="99"/>
  <c r="EI338" i="99"/>
  <c r="EL338" i="99" s="1"/>
  <c r="EJ338" i="99"/>
  <c r="ED339" i="99"/>
  <c r="EF339" i="99" s="1"/>
  <c r="EH339" i="99"/>
  <c r="EI339" i="99"/>
  <c r="EL339" i="99" s="1"/>
  <c r="EJ339" i="99"/>
  <c r="ED340" i="99"/>
  <c r="EF340" i="99" s="1"/>
  <c r="EH340" i="99"/>
  <c r="EI340" i="99"/>
  <c r="EL340" i="99" s="1"/>
  <c r="EJ340" i="99"/>
  <c r="ED341" i="99"/>
  <c r="EF341" i="99" s="1"/>
  <c r="EI341" i="99"/>
  <c r="EL341" i="99" s="1"/>
  <c r="EJ341" i="99"/>
  <c r="ED342" i="99"/>
  <c r="EF342" i="99" s="1"/>
  <c r="EH342" i="99"/>
  <c r="EI342" i="99"/>
  <c r="EL342" i="99" s="1"/>
  <c r="EJ342" i="99"/>
  <c r="ED343" i="99"/>
  <c r="EF343" i="99" s="1"/>
  <c r="EH343" i="99"/>
  <c r="EI343" i="99"/>
  <c r="EL343" i="99" s="1"/>
  <c r="EJ343" i="99"/>
  <c r="ED344" i="99"/>
  <c r="EF344" i="99" s="1"/>
  <c r="EH344" i="99"/>
  <c r="EI344" i="99"/>
  <c r="EL344" i="99" s="1"/>
  <c r="EJ344" i="99"/>
  <c r="ED345" i="99"/>
  <c r="EF345" i="99" s="1"/>
  <c r="EI345" i="99"/>
  <c r="EL345" i="99" s="1"/>
  <c r="EJ345" i="99"/>
  <c r="ED346" i="99"/>
  <c r="EF346" i="99" s="1"/>
  <c r="EH346" i="99"/>
  <c r="EI346" i="99"/>
  <c r="EL346" i="99" s="1"/>
  <c r="EJ346" i="99"/>
  <c r="ED347" i="99"/>
  <c r="EF347" i="99" s="1"/>
  <c r="EH347" i="99"/>
  <c r="EI347" i="99"/>
  <c r="EL347" i="99" s="1"/>
  <c r="EJ347" i="99"/>
  <c r="ED348" i="99"/>
  <c r="EF348" i="99" s="1"/>
  <c r="EH348" i="99"/>
  <c r="EI348" i="99"/>
  <c r="EL348" i="99" s="1"/>
  <c r="EJ348" i="99"/>
  <c r="ED349" i="99"/>
  <c r="EF349" i="99" s="1"/>
  <c r="EI349" i="99"/>
  <c r="EL349" i="99" s="1"/>
  <c r="EJ349" i="99"/>
  <c r="ED350" i="99"/>
  <c r="EF350" i="99" s="1"/>
  <c r="EH350" i="99"/>
  <c r="EI350" i="99"/>
  <c r="EL350" i="99" s="1"/>
  <c r="EJ350" i="99"/>
  <c r="ED351" i="99"/>
  <c r="EF351" i="99" s="1"/>
  <c r="EH351" i="99"/>
  <c r="EI351" i="99"/>
  <c r="EL351" i="99" s="1"/>
  <c r="EJ351" i="99"/>
  <c r="ED352" i="99"/>
  <c r="EF352" i="99" s="1"/>
  <c r="EH352" i="99"/>
  <c r="EI352" i="99"/>
  <c r="EL352" i="99" s="1"/>
  <c r="EJ352" i="99"/>
  <c r="ED353" i="99"/>
  <c r="EF353" i="99" s="1"/>
  <c r="EI353" i="99"/>
  <c r="EL353" i="99" s="1"/>
  <c r="EJ353" i="99"/>
  <c r="ED354" i="99"/>
  <c r="EF354" i="99" s="1"/>
  <c r="EH354" i="99"/>
  <c r="EI354" i="99"/>
  <c r="EL354" i="99" s="1"/>
  <c r="EJ354" i="99"/>
  <c r="ED355" i="99"/>
  <c r="EF355" i="99" s="1"/>
  <c r="EH355" i="99"/>
  <c r="EI355" i="99"/>
  <c r="EL355" i="99" s="1"/>
  <c r="EJ355" i="99"/>
  <c r="ED356" i="99"/>
  <c r="EF356" i="99" s="1"/>
  <c r="EH356" i="99"/>
  <c r="EI356" i="99"/>
  <c r="EL356" i="99" s="1"/>
  <c r="EJ356" i="99"/>
  <c r="ED357" i="99"/>
  <c r="EF357" i="99" s="1"/>
  <c r="EI357" i="99"/>
  <c r="EL357" i="99" s="1"/>
  <c r="EJ357" i="99"/>
  <c r="ED358" i="99"/>
  <c r="EF358" i="99" s="1"/>
  <c r="EH358" i="99"/>
  <c r="EI358" i="99"/>
  <c r="EL358" i="99" s="1"/>
  <c r="EJ358" i="99"/>
  <c r="ED359" i="99"/>
  <c r="EF359" i="99" s="1"/>
  <c r="EH359" i="99"/>
  <c r="EI359" i="99"/>
  <c r="EL359" i="99" s="1"/>
  <c r="EJ359" i="99"/>
  <c r="ED360" i="99"/>
  <c r="EF360" i="99" s="1"/>
  <c r="EH360" i="99"/>
  <c r="EI360" i="99"/>
  <c r="EL360" i="99" s="1"/>
  <c r="EJ360" i="99"/>
  <c r="ED361" i="99"/>
  <c r="EF361" i="99" s="1"/>
  <c r="EI361" i="99"/>
  <c r="EL361" i="99" s="1"/>
  <c r="EJ361" i="99"/>
  <c r="ED362" i="99"/>
  <c r="EF362" i="99" s="1"/>
  <c r="EH362" i="99"/>
  <c r="EI362" i="99"/>
  <c r="EL362" i="99" s="1"/>
  <c r="EJ362" i="99"/>
  <c r="ED363" i="99"/>
  <c r="EF363" i="99" s="1"/>
  <c r="EH363" i="99"/>
  <c r="EI363" i="99"/>
  <c r="EL363" i="99" s="1"/>
  <c r="EJ363" i="99"/>
  <c r="ED364" i="99"/>
  <c r="EF364" i="99" s="1"/>
  <c r="EH364" i="99"/>
  <c r="EI364" i="99"/>
  <c r="EL364" i="99" s="1"/>
  <c r="EJ364" i="99"/>
  <c r="ED365" i="99"/>
  <c r="EF365" i="99" s="1"/>
  <c r="EI365" i="99"/>
  <c r="EL365" i="99" s="1"/>
  <c r="EJ365" i="99"/>
  <c r="ED366" i="99"/>
  <c r="EF366" i="99" s="1"/>
  <c r="EH366" i="99"/>
  <c r="EI366" i="99"/>
  <c r="EL366" i="99" s="1"/>
  <c r="EJ366" i="99"/>
  <c r="ED367" i="99"/>
  <c r="EF367" i="99" s="1"/>
  <c r="EH367" i="99"/>
  <c r="EI367" i="99"/>
  <c r="EL367" i="99" s="1"/>
  <c r="EJ367" i="99"/>
  <c r="ED368" i="99"/>
  <c r="EF368" i="99" s="1"/>
  <c r="EH368" i="99"/>
  <c r="EI368" i="99"/>
  <c r="EL368" i="99" s="1"/>
  <c r="EJ368" i="99"/>
  <c r="ED369" i="99"/>
  <c r="EF369" i="99" s="1"/>
  <c r="EI369" i="99"/>
  <c r="EL369" i="99" s="1"/>
  <c r="EJ369" i="99"/>
  <c r="ED370" i="99"/>
  <c r="EF370" i="99" s="1"/>
  <c r="EH370" i="99"/>
  <c r="EI370" i="99"/>
  <c r="EL370" i="99" s="1"/>
  <c r="EJ370" i="99"/>
  <c r="ED371" i="99"/>
  <c r="EF371" i="99" s="1"/>
  <c r="EH371" i="99"/>
  <c r="EI371" i="99"/>
  <c r="EL371" i="99" s="1"/>
  <c r="EJ371" i="99"/>
  <c r="ED372" i="99"/>
  <c r="EF372" i="99" s="1"/>
  <c r="EH372" i="99"/>
  <c r="EI372" i="99"/>
  <c r="EL372" i="99" s="1"/>
  <c r="EJ372" i="99"/>
  <c r="ED373" i="99"/>
  <c r="EF373" i="99" s="1"/>
  <c r="EI373" i="99"/>
  <c r="EL373" i="99" s="1"/>
  <c r="EJ373" i="99"/>
  <c r="ED374" i="99"/>
  <c r="EF374" i="99" s="1"/>
  <c r="EH374" i="99"/>
  <c r="EI374" i="99"/>
  <c r="EL374" i="99" s="1"/>
  <c r="EJ374" i="99"/>
  <c r="ED375" i="99"/>
  <c r="EF375" i="99" s="1"/>
  <c r="EH375" i="99"/>
  <c r="EI375" i="99"/>
  <c r="EL375" i="99" s="1"/>
  <c r="EJ375" i="99"/>
  <c r="ED376" i="99"/>
  <c r="EF376" i="99" s="1"/>
  <c r="EH376" i="99"/>
  <c r="EI376" i="99"/>
  <c r="EL376" i="99" s="1"/>
  <c r="EJ376" i="99"/>
  <c r="ED377" i="99"/>
  <c r="EF377" i="99" s="1"/>
  <c r="EI377" i="99"/>
  <c r="EL377" i="99" s="1"/>
  <c r="EJ377" i="99"/>
  <c r="ED378" i="99"/>
  <c r="EF378" i="99" s="1"/>
  <c r="EH378" i="99"/>
  <c r="EI378" i="99"/>
  <c r="EL378" i="99" s="1"/>
  <c r="EJ378" i="99"/>
  <c r="ED379" i="99"/>
  <c r="EF379" i="99" s="1"/>
  <c r="EH379" i="99"/>
  <c r="EI379" i="99"/>
  <c r="EL379" i="99" s="1"/>
  <c r="EJ379" i="99"/>
  <c r="ED380" i="99"/>
  <c r="EF380" i="99" s="1"/>
  <c r="EH380" i="99"/>
  <c r="EI380" i="99"/>
  <c r="EL380" i="99" s="1"/>
  <c r="EJ380" i="99"/>
  <c r="ED25" i="99"/>
  <c r="EF25" i="99" s="1"/>
  <c r="EI25" i="99"/>
  <c r="EL25" i="99" s="1"/>
  <c r="EJ25" i="99"/>
  <c r="ED26" i="99"/>
  <c r="EF26" i="99" s="1"/>
  <c r="EH26" i="99"/>
  <c r="EI26" i="99"/>
  <c r="EL26" i="99" s="1"/>
  <c r="EJ26" i="99"/>
  <c r="ED27" i="99"/>
  <c r="EF27" i="99" s="1"/>
  <c r="EH27" i="99"/>
  <c r="EI27" i="99"/>
  <c r="EL27" i="99" s="1"/>
  <c r="EJ27" i="99"/>
  <c r="ED28" i="99"/>
  <c r="EF28" i="99" s="1"/>
  <c r="EH28" i="99"/>
  <c r="EI28" i="99"/>
  <c r="EL28" i="99" s="1"/>
  <c r="EJ28" i="99"/>
  <c r="ED29" i="99"/>
  <c r="EF29" i="99" s="1"/>
  <c r="EI29" i="99"/>
  <c r="EL29" i="99" s="1"/>
  <c r="EJ29" i="99"/>
  <c r="ED30" i="99"/>
  <c r="EF30" i="99" s="1"/>
  <c r="EH30" i="99"/>
  <c r="EI30" i="99"/>
  <c r="EL30" i="99" s="1"/>
  <c r="EJ30" i="99"/>
  <c r="ED31" i="99"/>
  <c r="EF31" i="99" s="1"/>
  <c r="EH31" i="99"/>
  <c r="EI31" i="99"/>
  <c r="EL31" i="99" s="1"/>
  <c r="EJ31" i="99"/>
  <c r="ED32" i="99"/>
  <c r="EF32" i="99" s="1"/>
  <c r="EH32" i="99"/>
  <c r="EI32" i="99"/>
  <c r="EL32" i="99" s="1"/>
  <c r="EJ32" i="99"/>
  <c r="ED33" i="99"/>
  <c r="EF33" i="99" s="1"/>
  <c r="EI33" i="99"/>
  <c r="EL33" i="99" s="1"/>
  <c r="EJ33" i="99"/>
  <c r="ED34" i="99"/>
  <c r="EF34" i="99" s="1"/>
  <c r="EH34" i="99"/>
  <c r="EI34" i="99"/>
  <c r="EL34" i="99" s="1"/>
  <c r="EJ34" i="99"/>
  <c r="ED35" i="99"/>
  <c r="EF35" i="99" s="1"/>
  <c r="EH35" i="99"/>
  <c r="EI35" i="99"/>
  <c r="EL35" i="99" s="1"/>
  <c r="EJ35" i="99"/>
  <c r="ED36" i="99"/>
  <c r="EF36" i="99" s="1"/>
  <c r="EH36" i="99"/>
  <c r="EI36" i="99"/>
  <c r="EL36" i="99" s="1"/>
  <c r="EJ36" i="99"/>
  <c r="ED37" i="99"/>
  <c r="EF37" i="99" s="1"/>
  <c r="EI37" i="99"/>
  <c r="EL37" i="99" s="1"/>
  <c r="EJ37" i="99"/>
  <c r="ED38" i="99"/>
  <c r="EF38" i="99" s="1"/>
  <c r="EH38" i="99"/>
  <c r="EI38" i="99"/>
  <c r="EL38" i="99" s="1"/>
  <c r="EJ38" i="99"/>
  <c r="ED39" i="99"/>
  <c r="EF39" i="99" s="1"/>
  <c r="EH39" i="99"/>
  <c r="EI39" i="99"/>
  <c r="EL39" i="99" s="1"/>
  <c r="EJ39" i="99"/>
  <c r="ED40" i="99"/>
  <c r="EF40" i="99" s="1"/>
  <c r="EH40" i="99"/>
  <c r="EI40" i="99"/>
  <c r="EL40" i="99" s="1"/>
  <c r="EJ40" i="99"/>
  <c r="ED41" i="99"/>
  <c r="EF41" i="99" s="1"/>
  <c r="EI41" i="99"/>
  <c r="EL41" i="99" s="1"/>
  <c r="EJ41" i="99"/>
  <c r="ED42" i="99"/>
  <c r="EF42" i="99" s="1"/>
  <c r="EH42" i="99"/>
  <c r="EI42" i="99"/>
  <c r="EL42" i="99" s="1"/>
  <c r="EJ42" i="99"/>
  <c r="ED43" i="99"/>
  <c r="EF43" i="99" s="1"/>
  <c r="EH43" i="99"/>
  <c r="EI43" i="99"/>
  <c r="EL43" i="99" s="1"/>
  <c r="EJ43" i="99"/>
  <c r="ED44" i="99"/>
  <c r="EF44" i="99" s="1"/>
  <c r="EH44" i="99"/>
  <c r="EI44" i="99"/>
  <c r="EL44" i="99" s="1"/>
  <c r="EJ44" i="99"/>
  <c r="ED45" i="99"/>
  <c r="EF45" i="99" s="1"/>
  <c r="EI45" i="99"/>
  <c r="EL45" i="99" s="1"/>
  <c r="EJ45" i="99"/>
  <c r="ED46" i="99"/>
  <c r="EF46" i="99" s="1"/>
  <c r="EH46" i="99"/>
  <c r="EI46" i="99"/>
  <c r="EL46" i="99" s="1"/>
  <c r="EJ46" i="99"/>
  <c r="ED47" i="99"/>
  <c r="EF47" i="99" s="1"/>
  <c r="EH47" i="99"/>
  <c r="EI47" i="99"/>
  <c r="EL47" i="99" s="1"/>
  <c r="EJ47" i="99"/>
  <c r="ED48" i="99"/>
  <c r="EF48" i="99" s="1"/>
  <c r="EH48" i="99"/>
  <c r="EI48" i="99"/>
  <c r="EL48" i="99" s="1"/>
  <c r="EJ48" i="99"/>
  <c r="ED49" i="99"/>
  <c r="EF49" i="99" s="1"/>
  <c r="EI49" i="99"/>
  <c r="EL49" i="99" s="1"/>
  <c r="EJ49" i="99"/>
  <c r="ED50" i="99"/>
  <c r="EF50" i="99" s="1"/>
  <c r="EH50" i="99"/>
  <c r="EI50" i="99"/>
  <c r="EL50" i="99" s="1"/>
  <c r="EJ50" i="99"/>
  <c r="ED51" i="99"/>
  <c r="EF51" i="99" s="1"/>
  <c r="EH51" i="99"/>
  <c r="EI51" i="99"/>
  <c r="EL51" i="99" s="1"/>
  <c r="EJ51" i="99"/>
  <c r="ED52" i="99"/>
  <c r="EF52" i="99" s="1"/>
  <c r="EH52" i="99"/>
  <c r="EI52" i="99"/>
  <c r="EL52" i="99" s="1"/>
  <c r="EJ52" i="99"/>
  <c r="ED53" i="99"/>
  <c r="EF53" i="99" s="1"/>
  <c r="EI53" i="99"/>
  <c r="EL53" i="99" s="1"/>
  <c r="EJ53" i="99"/>
  <c r="ED54" i="99"/>
  <c r="EF54" i="99" s="1"/>
  <c r="EH54" i="99"/>
  <c r="EI54" i="99"/>
  <c r="EL54" i="99" s="1"/>
  <c r="EJ54" i="99"/>
  <c r="ED55" i="99"/>
  <c r="EF55" i="99" s="1"/>
  <c r="EH55" i="99"/>
  <c r="EI55" i="99"/>
  <c r="EL55" i="99" s="1"/>
  <c r="EJ55" i="99"/>
  <c r="ED56" i="99"/>
  <c r="EF56" i="99" s="1"/>
  <c r="EH56" i="99"/>
  <c r="EI56" i="99"/>
  <c r="EL56" i="99" s="1"/>
  <c r="EJ56" i="99"/>
  <c r="ED57" i="99"/>
  <c r="EF57" i="99" s="1"/>
  <c r="EI57" i="99"/>
  <c r="EL57" i="99" s="1"/>
  <c r="EJ57" i="99"/>
  <c r="ED58" i="99"/>
  <c r="EF58" i="99" s="1"/>
  <c r="EH58" i="99"/>
  <c r="EI58" i="99"/>
  <c r="EL58" i="99" s="1"/>
  <c r="EJ58" i="99"/>
  <c r="ED59" i="99"/>
  <c r="EF59" i="99" s="1"/>
  <c r="EH59" i="99"/>
  <c r="EI59" i="99"/>
  <c r="EL59" i="99" s="1"/>
  <c r="EJ59" i="99"/>
  <c r="ED60" i="99"/>
  <c r="EF60" i="99" s="1"/>
  <c r="EH60" i="99"/>
  <c r="EI60" i="99"/>
  <c r="EL60" i="99" s="1"/>
  <c r="EJ60" i="99"/>
  <c r="ED61" i="99"/>
  <c r="EF61" i="99" s="1"/>
  <c r="EI61" i="99"/>
  <c r="EL61" i="99" s="1"/>
  <c r="EJ61" i="99"/>
  <c r="ED62" i="99"/>
  <c r="EF62" i="99" s="1"/>
  <c r="EH62" i="99"/>
  <c r="EI62" i="99"/>
  <c r="EL62" i="99" s="1"/>
  <c r="EJ62" i="99"/>
  <c r="ED63" i="99"/>
  <c r="EF63" i="99" s="1"/>
  <c r="EH63" i="99"/>
  <c r="EI63" i="99"/>
  <c r="EL63" i="99" s="1"/>
  <c r="EJ63" i="99"/>
  <c r="ED64" i="99"/>
  <c r="EF64" i="99" s="1"/>
  <c r="EH64" i="99"/>
  <c r="EI64" i="99"/>
  <c r="EL64" i="99" s="1"/>
  <c r="EJ64" i="99"/>
  <c r="ED65" i="99"/>
  <c r="EF65" i="99" s="1"/>
  <c r="EI65" i="99"/>
  <c r="EL65" i="99" s="1"/>
  <c r="EJ65" i="99"/>
  <c r="ED66" i="99"/>
  <c r="EF66" i="99" s="1"/>
  <c r="EH66" i="99"/>
  <c r="EI66" i="99"/>
  <c r="EL66" i="99" s="1"/>
  <c r="EJ66" i="99"/>
  <c r="ED67" i="99"/>
  <c r="EF67" i="99" s="1"/>
  <c r="EH67" i="99"/>
  <c r="EI67" i="99"/>
  <c r="EL67" i="99" s="1"/>
  <c r="EJ67" i="99"/>
  <c r="ED68" i="99"/>
  <c r="EF68" i="99" s="1"/>
  <c r="EH68" i="99"/>
  <c r="EI68" i="99"/>
  <c r="EL68" i="99" s="1"/>
  <c r="EJ68" i="99"/>
  <c r="ED69" i="99"/>
  <c r="EF69" i="99" s="1"/>
  <c r="EI69" i="99"/>
  <c r="EL69" i="99" s="1"/>
  <c r="EJ69" i="99"/>
  <c r="ED70" i="99"/>
  <c r="EF70" i="99" s="1"/>
  <c r="EH70" i="99"/>
  <c r="EI70" i="99"/>
  <c r="EL70" i="99" s="1"/>
  <c r="EJ70" i="99"/>
  <c r="ED71" i="99"/>
  <c r="EF71" i="99" s="1"/>
  <c r="EH71" i="99"/>
  <c r="EI71" i="99"/>
  <c r="EL71" i="99" s="1"/>
  <c r="EJ71" i="99"/>
  <c r="ED72" i="99"/>
  <c r="EF72" i="99" s="1"/>
  <c r="EH72" i="99"/>
  <c r="EI72" i="99"/>
  <c r="EL72" i="99" s="1"/>
  <c r="EJ72" i="99"/>
  <c r="ED73" i="99"/>
  <c r="EF73" i="99" s="1"/>
  <c r="EI73" i="99"/>
  <c r="EL73" i="99" s="1"/>
  <c r="EJ73" i="99"/>
  <c r="ED74" i="99"/>
  <c r="EF74" i="99" s="1"/>
  <c r="EH74" i="99"/>
  <c r="EI74" i="99"/>
  <c r="EL74" i="99" s="1"/>
  <c r="EJ74" i="99"/>
  <c r="ED75" i="99"/>
  <c r="EF75" i="99" s="1"/>
  <c r="EH75" i="99"/>
  <c r="EI75" i="99"/>
  <c r="EL75" i="99" s="1"/>
  <c r="EJ75" i="99"/>
  <c r="ED76" i="99"/>
  <c r="EF76" i="99" s="1"/>
  <c r="EH76" i="99"/>
  <c r="EI76" i="99"/>
  <c r="EL76" i="99" s="1"/>
  <c r="EJ76" i="99"/>
  <c r="ED77" i="99"/>
  <c r="EF77" i="99" s="1"/>
  <c r="EI77" i="99"/>
  <c r="EL77" i="99" s="1"/>
  <c r="EJ77" i="99"/>
  <c r="ED78" i="99"/>
  <c r="EF78" i="99" s="1"/>
  <c r="EH78" i="99"/>
  <c r="EI78" i="99"/>
  <c r="EL78" i="99" s="1"/>
  <c r="EJ78" i="99"/>
  <c r="ED79" i="99"/>
  <c r="EF79" i="99" s="1"/>
  <c r="EH79" i="99"/>
  <c r="EI79" i="99"/>
  <c r="EL79" i="99" s="1"/>
  <c r="EJ79" i="99"/>
  <c r="ED80" i="99"/>
  <c r="EF80" i="99" s="1"/>
  <c r="EH80" i="99"/>
  <c r="EI80" i="99"/>
  <c r="EL80" i="99" s="1"/>
  <c r="EJ80" i="99"/>
  <c r="ED81" i="99"/>
  <c r="EF81" i="99" s="1"/>
  <c r="EI81" i="99"/>
  <c r="EL81" i="99" s="1"/>
  <c r="EJ81" i="99"/>
  <c r="ED82" i="99"/>
  <c r="EF82" i="99" s="1"/>
  <c r="EH82" i="99"/>
  <c r="EI82" i="99"/>
  <c r="EL82" i="99" s="1"/>
  <c r="EJ82" i="99"/>
  <c r="ED83" i="99"/>
  <c r="EF83" i="99" s="1"/>
  <c r="EH83" i="99"/>
  <c r="EI83" i="99"/>
  <c r="EL83" i="99" s="1"/>
  <c r="EJ83" i="99"/>
  <c r="ED84" i="99"/>
  <c r="EF84" i="99" s="1"/>
  <c r="EH84" i="99"/>
  <c r="EI84" i="99"/>
  <c r="EL84" i="99" s="1"/>
  <c r="EJ84" i="99"/>
  <c r="ED85" i="99"/>
  <c r="EF85" i="99" s="1"/>
  <c r="EI85" i="99"/>
  <c r="EL85" i="99" s="1"/>
  <c r="EJ85" i="99"/>
  <c r="ED86" i="99"/>
  <c r="EF86" i="99" s="1"/>
  <c r="EH86" i="99"/>
  <c r="EI86" i="99"/>
  <c r="EL86" i="99" s="1"/>
  <c r="EJ86" i="99"/>
  <c r="ED87" i="99"/>
  <c r="EF87" i="99" s="1"/>
  <c r="EH87" i="99"/>
  <c r="EI87" i="99"/>
  <c r="EL87" i="99" s="1"/>
  <c r="EJ87" i="99"/>
  <c r="ED88" i="99"/>
  <c r="EF88" i="99" s="1"/>
  <c r="EH88" i="99"/>
  <c r="EI88" i="99"/>
  <c r="EL88" i="99" s="1"/>
  <c r="EJ88" i="99"/>
  <c r="ED89" i="99"/>
  <c r="EF89" i="99" s="1"/>
  <c r="EI89" i="99"/>
  <c r="EL89" i="99" s="1"/>
  <c r="EJ89" i="99"/>
  <c r="ED90" i="99"/>
  <c r="EF90" i="99" s="1"/>
  <c r="EH90" i="99"/>
  <c r="EI90" i="99"/>
  <c r="EL90" i="99" s="1"/>
  <c r="EJ90" i="99"/>
  <c r="ED91" i="99"/>
  <c r="EF91" i="99" s="1"/>
  <c r="EH91" i="99"/>
  <c r="EI91" i="99"/>
  <c r="EL91" i="99" s="1"/>
  <c r="EJ91" i="99"/>
  <c r="ED92" i="99"/>
  <c r="EF92" i="99" s="1"/>
  <c r="EH92" i="99"/>
  <c r="EI92" i="99"/>
  <c r="EL92" i="99" s="1"/>
  <c r="EJ92" i="99"/>
  <c r="ED93" i="99"/>
  <c r="EF93" i="99" s="1"/>
  <c r="EI93" i="99"/>
  <c r="EL93" i="99" s="1"/>
  <c r="EJ93" i="99"/>
  <c r="ED94" i="99"/>
  <c r="EF94" i="99" s="1"/>
  <c r="EH94" i="99"/>
  <c r="EI94" i="99"/>
  <c r="EL94" i="99" s="1"/>
  <c r="EJ94" i="99"/>
  <c r="ED95" i="99"/>
  <c r="EF95" i="99" s="1"/>
  <c r="EH95" i="99"/>
  <c r="EI95" i="99"/>
  <c r="EL95" i="99" s="1"/>
  <c r="EJ95" i="99"/>
  <c r="ED96" i="99"/>
  <c r="EF96" i="99" s="1"/>
  <c r="EH96" i="99"/>
  <c r="EI96" i="99"/>
  <c r="EL96" i="99" s="1"/>
  <c r="EJ96" i="99"/>
  <c r="ED97" i="99"/>
  <c r="EF97" i="99" s="1"/>
  <c r="EI97" i="99"/>
  <c r="EL97" i="99" s="1"/>
  <c r="EJ97" i="99"/>
  <c r="ED98" i="99"/>
  <c r="EF98" i="99" s="1"/>
  <c r="EH98" i="99"/>
  <c r="EI98" i="99"/>
  <c r="EL98" i="99" s="1"/>
  <c r="EJ98" i="99"/>
  <c r="ED99" i="99"/>
  <c r="EF99" i="99" s="1"/>
  <c r="EH99" i="99"/>
  <c r="EI99" i="99"/>
  <c r="EL99" i="99" s="1"/>
  <c r="EJ99" i="99"/>
  <c r="ED100" i="99"/>
  <c r="EF100" i="99" s="1"/>
  <c r="EH100" i="99"/>
  <c r="EI100" i="99"/>
  <c r="EL100" i="99" s="1"/>
  <c r="EJ100" i="99"/>
  <c r="ED101" i="99"/>
  <c r="EF101" i="99" s="1"/>
  <c r="EI101" i="99"/>
  <c r="EL101" i="99" s="1"/>
  <c r="EJ101" i="99"/>
  <c r="ED102" i="99"/>
  <c r="EF102" i="99" s="1"/>
  <c r="EH102" i="99"/>
  <c r="EI102" i="99"/>
  <c r="EL102" i="99" s="1"/>
  <c r="EJ102" i="99"/>
  <c r="ED103" i="99"/>
  <c r="EF103" i="99" s="1"/>
  <c r="EH103" i="99"/>
  <c r="EI103" i="99"/>
  <c r="EL103" i="99" s="1"/>
  <c r="EJ103" i="99"/>
  <c r="ED104" i="99"/>
  <c r="EF104" i="99" s="1"/>
  <c r="EH104" i="99"/>
  <c r="EI104" i="99"/>
  <c r="EL104" i="99" s="1"/>
  <c r="EJ104" i="99"/>
  <c r="ED105" i="99"/>
  <c r="EF105" i="99" s="1"/>
  <c r="EI105" i="99"/>
  <c r="EL105" i="99" s="1"/>
  <c r="EJ105" i="99"/>
  <c r="ED106" i="99"/>
  <c r="EF106" i="99" s="1"/>
  <c r="EH106" i="99"/>
  <c r="EI106" i="99"/>
  <c r="EL106" i="99" s="1"/>
  <c r="EJ106" i="99"/>
  <c r="ED107" i="99"/>
  <c r="EF107" i="99" s="1"/>
  <c r="EH107" i="99"/>
  <c r="EI107" i="99"/>
  <c r="EL107" i="99" s="1"/>
  <c r="EJ107" i="99"/>
  <c r="ED108" i="99"/>
  <c r="EF108" i="99" s="1"/>
  <c r="EH108" i="99"/>
  <c r="EI108" i="99"/>
  <c r="EL108" i="99" s="1"/>
  <c r="EJ108" i="99"/>
  <c r="ED109" i="99"/>
  <c r="EF109" i="99" s="1"/>
  <c r="EI109" i="99"/>
  <c r="EL109" i="99" s="1"/>
  <c r="EJ109" i="99"/>
  <c r="ED110" i="99"/>
  <c r="EF110" i="99" s="1"/>
  <c r="EH110" i="99"/>
  <c r="EI110" i="99"/>
  <c r="EL110" i="99" s="1"/>
  <c r="EJ110" i="99"/>
  <c r="ED111" i="99"/>
  <c r="EF111" i="99" s="1"/>
  <c r="EH111" i="99"/>
  <c r="EI111" i="99"/>
  <c r="EL111" i="99" s="1"/>
  <c r="EJ111" i="99"/>
  <c r="ED112" i="99"/>
  <c r="EF112" i="99" s="1"/>
  <c r="EH112" i="99"/>
  <c r="EI112" i="99"/>
  <c r="EL112" i="99" s="1"/>
  <c r="EJ112" i="99"/>
  <c r="ED113" i="99"/>
  <c r="EF113" i="99" s="1"/>
  <c r="EI113" i="99"/>
  <c r="EL113" i="99" s="1"/>
  <c r="EJ113" i="99"/>
  <c r="ED114" i="99"/>
  <c r="EF114" i="99" s="1"/>
  <c r="EH114" i="99"/>
  <c r="EI114" i="99"/>
  <c r="EL114" i="99" s="1"/>
  <c r="EJ114" i="99"/>
  <c r="ED115" i="99"/>
  <c r="EF115" i="99" s="1"/>
  <c r="EH115" i="99"/>
  <c r="EI115" i="99"/>
  <c r="EL115" i="99" s="1"/>
  <c r="EJ115" i="99"/>
  <c r="ED116" i="99"/>
  <c r="EF116" i="99" s="1"/>
  <c r="EH116" i="99"/>
  <c r="EI116" i="99"/>
  <c r="EL116" i="99" s="1"/>
  <c r="EJ116" i="99"/>
  <c r="ED117" i="99"/>
  <c r="EF117" i="99" s="1"/>
  <c r="EI117" i="99"/>
  <c r="EL117" i="99" s="1"/>
  <c r="EJ117" i="99"/>
  <c r="ED118" i="99"/>
  <c r="EF118" i="99" s="1"/>
  <c r="EH118" i="99"/>
  <c r="EI118" i="99"/>
  <c r="EL118" i="99" s="1"/>
  <c r="EJ118" i="99"/>
  <c r="ED119" i="99"/>
  <c r="EF119" i="99" s="1"/>
  <c r="EH119" i="99"/>
  <c r="EI119" i="99"/>
  <c r="EL119" i="99" s="1"/>
  <c r="EJ119" i="99"/>
  <c r="ED120" i="99"/>
  <c r="EF120" i="99" s="1"/>
  <c r="EH120" i="99"/>
  <c r="EI120" i="99"/>
  <c r="EL120" i="99" s="1"/>
  <c r="EJ120" i="99"/>
  <c r="ED121" i="99"/>
  <c r="EF121" i="99" s="1"/>
  <c r="EI121" i="99"/>
  <c r="EL121" i="99" s="1"/>
  <c r="EJ121" i="99"/>
  <c r="ED122" i="99"/>
  <c r="EF122" i="99" s="1"/>
  <c r="EH122" i="99"/>
  <c r="EI122" i="99"/>
  <c r="EL122" i="99" s="1"/>
  <c r="EJ122" i="99"/>
  <c r="ED123" i="99"/>
  <c r="EF123" i="99" s="1"/>
  <c r="EH123" i="99"/>
  <c r="EI123" i="99"/>
  <c r="EL123" i="99" s="1"/>
  <c r="EJ123" i="99"/>
  <c r="ED124" i="99"/>
  <c r="EF124" i="99" s="1"/>
  <c r="EH124" i="99"/>
  <c r="EI124" i="99"/>
  <c r="EL124" i="99" s="1"/>
  <c r="EJ124" i="99"/>
  <c r="ED125" i="99"/>
  <c r="EF125" i="99" s="1"/>
  <c r="EI125" i="99"/>
  <c r="EL125" i="99" s="1"/>
  <c r="EJ125" i="99"/>
  <c r="ED126" i="99"/>
  <c r="EF126" i="99" s="1"/>
  <c r="EH126" i="99"/>
  <c r="EI126" i="99"/>
  <c r="EL126" i="99" s="1"/>
  <c r="EJ126" i="99"/>
  <c r="ED127" i="99"/>
  <c r="EF127" i="99" s="1"/>
  <c r="EH127" i="99"/>
  <c r="EI127" i="99"/>
  <c r="EL127" i="99" s="1"/>
  <c r="EJ127" i="99"/>
  <c r="ED128" i="99"/>
  <c r="EF128" i="99" s="1"/>
  <c r="EH128" i="99"/>
  <c r="EI128" i="99"/>
  <c r="EL128" i="99" s="1"/>
  <c r="EJ128" i="99"/>
  <c r="ED129" i="99"/>
  <c r="EF129" i="99" s="1"/>
  <c r="EI129" i="99"/>
  <c r="EL129" i="99" s="1"/>
  <c r="EJ129" i="99"/>
  <c r="ED130" i="99"/>
  <c r="EF130" i="99" s="1"/>
  <c r="EH130" i="99"/>
  <c r="EI130" i="99"/>
  <c r="EL130" i="99" s="1"/>
  <c r="EJ130" i="99"/>
  <c r="ED131" i="99"/>
  <c r="EF131" i="99" s="1"/>
  <c r="EH131" i="99"/>
  <c r="EI131" i="99"/>
  <c r="EL131" i="99" s="1"/>
  <c r="EJ131" i="99"/>
  <c r="ED132" i="99"/>
  <c r="EF132" i="99" s="1"/>
  <c r="EH132" i="99"/>
  <c r="EI132" i="99"/>
  <c r="EL132" i="99" s="1"/>
  <c r="EJ132" i="99"/>
  <c r="ED133" i="99"/>
  <c r="EF133" i="99" s="1"/>
  <c r="EI133" i="99"/>
  <c r="EL133" i="99" s="1"/>
  <c r="EJ133" i="99"/>
  <c r="ED134" i="99"/>
  <c r="EF134" i="99" s="1"/>
  <c r="EH134" i="99"/>
  <c r="EI134" i="99"/>
  <c r="EL134" i="99" s="1"/>
  <c r="EJ134" i="99"/>
  <c r="ED135" i="99"/>
  <c r="EF135" i="99" s="1"/>
  <c r="EH135" i="99"/>
  <c r="EI135" i="99"/>
  <c r="EL135" i="99" s="1"/>
  <c r="EJ135" i="99"/>
  <c r="ED136" i="99"/>
  <c r="EF136" i="99" s="1"/>
  <c r="EH136" i="99"/>
  <c r="EI136" i="99"/>
  <c r="EL136" i="99" s="1"/>
  <c r="EJ136" i="99"/>
  <c r="ED137" i="99"/>
  <c r="EF137" i="99" s="1"/>
  <c r="EI137" i="99"/>
  <c r="EL137" i="99" s="1"/>
  <c r="EJ137" i="99"/>
  <c r="ED138" i="99"/>
  <c r="EF138" i="99" s="1"/>
  <c r="EH138" i="99"/>
  <c r="EI138" i="99"/>
  <c r="EL138" i="99" s="1"/>
  <c r="EJ138" i="99"/>
  <c r="ED139" i="99"/>
  <c r="EF139" i="99" s="1"/>
  <c r="EH139" i="99"/>
  <c r="EI139" i="99"/>
  <c r="EL139" i="99" s="1"/>
  <c r="EJ139" i="99"/>
  <c r="ED140" i="99"/>
  <c r="EF140" i="99" s="1"/>
  <c r="EH140" i="99"/>
  <c r="EI140" i="99"/>
  <c r="EL140" i="99" s="1"/>
  <c r="EJ140" i="99"/>
  <c r="ED141" i="99"/>
  <c r="EF141" i="99" s="1"/>
  <c r="EI141" i="99"/>
  <c r="EL141" i="99" s="1"/>
  <c r="EJ141" i="99"/>
  <c r="ED142" i="99"/>
  <c r="EF142" i="99" s="1"/>
  <c r="EH142" i="99"/>
  <c r="EI142" i="99"/>
  <c r="EL142" i="99" s="1"/>
  <c r="EJ142" i="99"/>
  <c r="ED143" i="99"/>
  <c r="EF143" i="99" s="1"/>
  <c r="EH143" i="99"/>
  <c r="EI143" i="99"/>
  <c r="EL143" i="99" s="1"/>
  <c r="EJ143" i="99"/>
  <c r="ED144" i="99"/>
  <c r="EF144" i="99" s="1"/>
  <c r="EH144" i="99"/>
  <c r="EI144" i="99"/>
  <c r="EL144" i="99" s="1"/>
  <c r="EJ144" i="99"/>
  <c r="ED145" i="99"/>
  <c r="EF145" i="99" s="1"/>
  <c r="EI145" i="99"/>
  <c r="EL145" i="99" s="1"/>
  <c r="EJ145" i="99"/>
  <c r="ED146" i="99"/>
  <c r="EF146" i="99" s="1"/>
  <c r="EH146" i="99"/>
  <c r="EI146" i="99"/>
  <c r="EL146" i="99" s="1"/>
  <c r="EJ146" i="99"/>
  <c r="ED147" i="99"/>
  <c r="EF147" i="99" s="1"/>
  <c r="EH147" i="99"/>
  <c r="EI147" i="99"/>
  <c r="EL147" i="99" s="1"/>
  <c r="EJ147" i="99"/>
  <c r="ED148" i="99"/>
  <c r="EF148" i="99" s="1"/>
  <c r="EH148" i="99"/>
  <c r="EI148" i="99"/>
  <c r="EL148" i="99" s="1"/>
  <c r="EJ148" i="99"/>
  <c r="ED149" i="99"/>
  <c r="EF149" i="99" s="1"/>
  <c r="EI149" i="99"/>
  <c r="EL149" i="99" s="1"/>
  <c r="EJ149" i="99"/>
  <c r="ED150" i="99"/>
  <c r="EF150" i="99" s="1"/>
  <c r="EH150" i="99"/>
  <c r="EI150" i="99"/>
  <c r="EL150" i="99" s="1"/>
  <c r="EJ150" i="99"/>
  <c r="ED151" i="99"/>
  <c r="EF151" i="99" s="1"/>
  <c r="EH151" i="99"/>
  <c r="EI151" i="99"/>
  <c r="EL151" i="99" s="1"/>
  <c r="EJ151" i="99"/>
  <c r="ED152" i="99"/>
  <c r="EF152" i="99" s="1"/>
  <c r="EH152" i="99"/>
  <c r="EI152" i="99"/>
  <c r="EL152" i="99" s="1"/>
  <c r="EJ152" i="99"/>
  <c r="ED153" i="99"/>
  <c r="EF153" i="99" s="1"/>
  <c r="EI153" i="99"/>
  <c r="EL153" i="99" s="1"/>
  <c r="EJ153" i="99"/>
  <c r="ED154" i="99"/>
  <c r="EF154" i="99" s="1"/>
  <c r="EH154" i="99"/>
  <c r="EI154" i="99"/>
  <c r="EL154" i="99" s="1"/>
  <c r="EJ154" i="99"/>
  <c r="ED155" i="99"/>
  <c r="EF155" i="99" s="1"/>
  <c r="EH155" i="99"/>
  <c r="EI155" i="99"/>
  <c r="EL155" i="99" s="1"/>
  <c r="EJ155" i="99"/>
  <c r="ED156" i="99"/>
  <c r="EF156" i="99" s="1"/>
  <c r="EH156" i="99"/>
  <c r="EI156" i="99"/>
  <c r="EL156" i="99" s="1"/>
  <c r="EJ156" i="99"/>
  <c r="ED157" i="99"/>
  <c r="EF157" i="99" s="1"/>
  <c r="EI157" i="99"/>
  <c r="EL157" i="99" s="1"/>
  <c r="EJ157" i="99"/>
  <c r="ED158" i="99"/>
  <c r="EF158" i="99" s="1"/>
  <c r="EH158" i="99"/>
  <c r="EI158" i="99"/>
  <c r="EL158" i="99" s="1"/>
  <c r="EJ158" i="99"/>
  <c r="ED159" i="99"/>
  <c r="EF159" i="99" s="1"/>
  <c r="EH159" i="99"/>
  <c r="EI159" i="99"/>
  <c r="EL159" i="99" s="1"/>
  <c r="EJ159" i="99"/>
  <c r="ED160" i="99"/>
  <c r="EF160" i="99" s="1"/>
  <c r="EH160" i="99"/>
  <c r="EI160" i="99"/>
  <c r="EL160" i="99" s="1"/>
  <c r="EJ160" i="99"/>
  <c r="ED161" i="99"/>
  <c r="EF161" i="99" s="1"/>
  <c r="EI161" i="99"/>
  <c r="EL161" i="99" s="1"/>
  <c r="EJ161" i="99"/>
  <c r="ED162" i="99"/>
  <c r="EF162" i="99" s="1"/>
  <c r="EH162" i="99"/>
  <c r="EI162" i="99"/>
  <c r="EL162" i="99" s="1"/>
  <c r="EJ162" i="99"/>
  <c r="ED163" i="99"/>
  <c r="EF163" i="99" s="1"/>
  <c r="EH163" i="99"/>
  <c r="EI163" i="99"/>
  <c r="EL163" i="99" s="1"/>
  <c r="EJ163" i="99"/>
  <c r="ED164" i="99"/>
  <c r="EF164" i="99" s="1"/>
  <c r="EH164" i="99"/>
  <c r="EI164" i="99"/>
  <c r="EL164" i="99" s="1"/>
  <c r="EJ164" i="99"/>
  <c r="ED165" i="99"/>
  <c r="EF165" i="99" s="1"/>
  <c r="EI165" i="99"/>
  <c r="EL165" i="99" s="1"/>
  <c r="EJ165" i="99"/>
  <c r="ED166" i="99"/>
  <c r="EF166" i="99" s="1"/>
  <c r="EH166" i="99"/>
  <c r="EI166" i="99"/>
  <c r="EL166" i="99" s="1"/>
  <c r="EJ166" i="99"/>
  <c r="ED167" i="99"/>
  <c r="EF167" i="99" s="1"/>
  <c r="EH167" i="99"/>
  <c r="EI167" i="99"/>
  <c r="EL167" i="99" s="1"/>
  <c r="EJ167" i="99"/>
  <c r="ED168" i="99"/>
  <c r="EF168" i="99" s="1"/>
  <c r="EH168" i="99"/>
  <c r="EI168" i="99"/>
  <c r="EL168" i="99" s="1"/>
  <c r="EJ168" i="99"/>
  <c r="ED169" i="99"/>
  <c r="EF169" i="99" s="1"/>
  <c r="EI169" i="99"/>
  <c r="EL169" i="99" s="1"/>
  <c r="EJ169" i="99"/>
  <c r="ED170" i="99"/>
  <c r="EF170" i="99" s="1"/>
  <c r="EH170" i="99"/>
  <c r="EI170" i="99"/>
  <c r="EL170" i="99" s="1"/>
  <c r="EJ170" i="99"/>
  <c r="ED171" i="99"/>
  <c r="EF171" i="99" s="1"/>
  <c r="EH171" i="99"/>
  <c r="EI171" i="99"/>
  <c r="EL171" i="99" s="1"/>
  <c r="EJ171" i="99"/>
  <c r="ED172" i="99"/>
  <c r="EF172" i="99" s="1"/>
  <c r="EH172" i="99"/>
  <c r="EI172" i="99"/>
  <c r="EL172" i="99" s="1"/>
  <c r="EJ172" i="99"/>
  <c r="ED173" i="99"/>
  <c r="EF173" i="99" s="1"/>
  <c r="EI173" i="99"/>
  <c r="EL173" i="99" s="1"/>
  <c r="EJ173" i="99"/>
  <c r="ED174" i="99"/>
  <c r="EF174" i="99" s="1"/>
  <c r="EH174" i="99"/>
  <c r="EI174" i="99"/>
  <c r="EL174" i="99" s="1"/>
  <c r="EJ174" i="99"/>
  <c r="ED175" i="99"/>
  <c r="EF175" i="99" s="1"/>
  <c r="EH175" i="99"/>
  <c r="EI175" i="99"/>
  <c r="EL175" i="99" s="1"/>
  <c r="EJ175" i="99"/>
  <c r="ED176" i="99"/>
  <c r="EF176" i="99" s="1"/>
  <c r="EH176" i="99"/>
  <c r="EI176" i="99"/>
  <c r="EL176" i="99" s="1"/>
  <c r="EJ176" i="99"/>
  <c r="ED177" i="99"/>
  <c r="EF177" i="99" s="1"/>
  <c r="EI177" i="99"/>
  <c r="EL177" i="99" s="1"/>
  <c r="EJ177" i="99"/>
  <c r="ED178" i="99"/>
  <c r="EF178" i="99" s="1"/>
  <c r="EH178" i="99"/>
  <c r="EI178" i="99"/>
  <c r="EL178" i="99" s="1"/>
  <c r="EJ178" i="99"/>
  <c r="ED179" i="99"/>
  <c r="EF179" i="99" s="1"/>
  <c r="EH179" i="99"/>
  <c r="EI179" i="99"/>
  <c r="EL179" i="99" s="1"/>
  <c r="EJ179" i="99"/>
  <c r="ED180" i="99"/>
  <c r="EF180" i="99" s="1"/>
  <c r="EH180" i="99"/>
  <c r="EI180" i="99"/>
  <c r="EL180" i="99" s="1"/>
  <c r="EJ180" i="99"/>
  <c r="ED181" i="99"/>
  <c r="EF181" i="99" s="1"/>
  <c r="EI181" i="99"/>
  <c r="EL181" i="99" s="1"/>
  <c r="EJ181" i="99"/>
  <c r="ED182" i="99"/>
  <c r="EF182" i="99" s="1"/>
  <c r="EH182" i="99"/>
  <c r="EI182" i="99"/>
  <c r="EL182" i="99" s="1"/>
  <c r="EJ182" i="99"/>
  <c r="ED183" i="99"/>
  <c r="EF183" i="99" s="1"/>
  <c r="EH183" i="99"/>
  <c r="EI183" i="99"/>
  <c r="EL183" i="99" s="1"/>
  <c r="EJ183" i="99"/>
  <c r="ED184" i="99"/>
  <c r="EF184" i="99" s="1"/>
  <c r="EH184" i="99"/>
  <c r="EI184" i="99"/>
  <c r="EL184" i="99" s="1"/>
  <c r="EJ184" i="99"/>
  <c r="ED185" i="99"/>
  <c r="EF185" i="99" s="1"/>
  <c r="EI185" i="99"/>
  <c r="EL185" i="99" s="1"/>
  <c r="EJ185" i="99"/>
  <c r="ED186" i="99"/>
  <c r="EF186" i="99" s="1"/>
  <c r="EH186" i="99"/>
  <c r="EI186" i="99"/>
  <c r="EL186" i="99" s="1"/>
  <c r="EJ186" i="99"/>
  <c r="ED187" i="99"/>
  <c r="EF187" i="99" s="1"/>
  <c r="EH187" i="99"/>
  <c r="EI187" i="99"/>
  <c r="EL187" i="99" s="1"/>
  <c r="EJ187" i="99"/>
  <c r="ED188" i="99"/>
  <c r="EF188" i="99" s="1"/>
  <c r="EH188" i="99"/>
  <c r="EI188" i="99"/>
  <c r="EL188" i="99" s="1"/>
  <c r="EJ188" i="99"/>
  <c r="ED189" i="99"/>
  <c r="EF189" i="99" s="1"/>
  <c r="EI189" i="99"/>
  <c r="EL189" i="99" s="1"/>
  <c r="EJ189" i="99"/>
  <c r="ED190" i="99"/>
  <c r="EF190" i="99" s="1"/>
  <c r="EH190" i="99"/>
  <c r="EI190" i="99"/>
  <c r="EL190" i="99" s="1"/>
  <c r="EJ190" i="99"/>
  <c r="ED191" i="99"/>
  <c r="EF191" i="99" s="1"/>
  <c r="EH191" i="99"/>
  <c r="EI191" i="99"/>
  <c r="EL191" i="99" s="1"/>
  <c r="EJ191" i="99"/>
  <c r="ED192" i="99"/>
  <c r="EF192" i="99" s="1"/>
  <c r="EH192" i="99"/>
  <c r="EI192" i="99"/>
  <c r="EL192" i="99" s="1"/>
  <c r="EJ192" i="99"/>
  <c r="ED193" i="99"/>
  <c r="EF193" i="99" s="1"/>
  <c r="EI193" i="99"/>
  <c r="EL193" i="99" s="1"/>
  <c r="EJ193" i="99"/>
  <c r="ED194" i="99"/>
  <c r="EF194" i="99" s="1"/>
  <c r="EH194" i="99"/>
  <c r="EI194" i="99"/>
  <c r="EL194" i="99" s="1"/>
  <c r="EJ194" i="99"/>
  <c r="ED195" i="99"/>
  <c r="EF195" i="99" s="1"/>
  <c r="EH195" i="99"/>
  <c r="EI195" i="99"/>
  <c r="EL195" i="99" s="1"/>
  <c r="EJ195" i="99"/>
  <c r="ED196" i="99"/>
  <c r="EF196" i="99" s="1"/>
  <c r="EH196" i="99"/>
  <c r="EI196" i="99"/>
  <c r="EL196" i="99" s="1"/>
  <c r="EJ196" i="99"/>
  <c r="ED197" i="99"/>
  <c r="EF197" i="99" s="1"/>
  <c r="EI197" i="99"/>
  <c r="EL197" i="99" s="1"/>
  <c r="EJ197" i="99"/>
  <c r="ED198" i="99"/>
  <c r="EF198" i="99" s="1"/>
  <c r="EH198" i="99"/>
  <c r="EI198" i="99"/>
  <c r="EL198" i="99" s="1"/>
  <c r="EJ198" i="99"/>
  <c r="ED199" i="99"/>
  <c r="EF199" i="99" s="1"/>
  <c r="EH199" i="99"/>
  <c r="EI199" i="99"/>
  <c r="EL199" i="99" s="1"/>
  <c r="EJ199" i="99"/>
  <c r="ED200" i="99"/>
  <c r="EF200" i="99" s="1"/>
  <c r="EH200" i="99"/>
  <c r="EI200" i="99"/>
  <c r="EL200" i="99" s="1"/>
  <c r="EJ200" i="99"/>
  <c r="ED201" i="99"/>
  <c r="EF201" i="99" s="1"/>
  <c r="EI201" i="99"/>
  <c r="EL201" i="99" s="1"/>
  <c r="EJ201" i="99"/>
  <c r="ED202" i="99"/>
  <c r="EF202" i="99" s="1"/>
  <c r="EH202" i="99"/>
  <c r="EI202" i="99"/>
  <c r="EL202" i="99" s="1"/>
  <c r="EJ202" i="99"/>
  <c r="ED203" i="99"/>
  <c r="EF203" i="99" s="1"/>
  <c r="EH203" i="99"/>
  <c r="EI203" i="99"/>
  <c r="EL203" i="99" s="1"/>
  <c r="EJ203" i="99"/>
  <c r="ED204" i="99"/>
  <c r="EF204" i="99" s="1"/>
  <c r="EH204" i="99"/>
  <c r="EI204" i="99"/>
  <c r="EL204" i="99" s="1"/>
  <c r="EJ204" i="99"/>
  <c r="ED205" i="99"/>
  <c r="EF205" i="99" s="1"/>
  <c r="EI205" i="99"/>
  <c r="EL205" i="99" s="1"/>
  <c r="EJ205" i="99"/>
  <c r="ED206" i="99"/>
  <c r="EF206" i="99" s="1"/>
  <c r="EH206" i="99"/>
  <c r="EI206" i="99"/>
  <c r="EL206" i="99" s="1"/>
  <c r="EJ206" i="99"/>
  <c r="ED207" i="99"/>
  <c r="EF207" i="99" s="1"/>
  <c r="EH207" i="99"/>
  <c r="EI207" i="99"/>
  <c r="EL207" i="99" s="1"/>
  <c r="EJ207" i="99"/>
  <c r="ED208" i="99"/>
  <c r="EF208" i="99" s="1"/>
  <c r="EH208" i="99"/>
  <c r="EI208" i="99"/>
  <c r="EL208" i="99" s="1"/>
  <c r="EJ208" i="99"/>
  <c r="ED209" i="99"/>
  <c r="EF209" i="99" s="1"/>
  <c r="EI209" i="99"/>
  <c r="EL209" i="99" s="1"/>
  <c r="EJ209" i="99"/>
  <c r="ED210" i="99"/>
  <c r="EF210" i="99" s="1"/>
  <c r="EH210" i="99"/>
  <c r="EI210" i="99"/>
  <c r="EL210" i="99" s="1"/>
  <c r="EJ210" i="99"/>
  <c r="ED211" i="99"/>
  <c r="EF211" i="99" s="1"/>
  <c r="EH211" i="99"/>
  <c r="EI211" i="99"/>
  <c r="EL211" i="99" s="1"/>
  <c r="EJ211" i="99"/>
  <c r="ED212" i="99"/>
  <c r="EF212" i="99" s="1"/>
  <c r="EH212" i="99"/>
  <c r="EI212" i="99"/>
  <c r="EL212" i="99" s="1"/>
  <c r="EJ212" i="99"/>
  <c r="ED213" i="99"/>
  <c r="EF213" i="99" s="1"/>
  <c r="EI213" i="99"/>
  <c r="EL213" i="99" s="1"/>
  <c r="EJ213" i="99"/>
  <c r="ED214" i="99"/>
  <c r="EF214" i="99" s="1"/>
  <c r="EH214" i="99"/>
  <c r="EI214" i="99"/>
  <c r="EL214" i="99" s="1"/>
  <c r="EJ214" i="99"/>
  <c r="ED215" i="99"/>
  <c r="EF215" i="99" s="1"/>
  <c r="EH215" i="99"/>
  <c r="EI215" i="99"/>
  <c r="EL215" i="99" s="1"/>
  <c r="EJ215" i="99"/>
  <c r="ED216" i="99"/>
  <c r="EF216" i="99" s="1"/>
  <c r="EH216" i="99"/>
  <c r="EI216" i="99"/>
  <c r="EL216" i="99" s="1"/>
  <c r="EJ216" i="99"/>
  <c r="ED217" i="99"/>
  <c r="EF217" i="99" s="1"/>
  <c r="EI217" i="99"/>
  <c r="EL217" i="99" s="1"/>
  <c r="EJ217" i="99"/>
  <c r="ED218" i="99"/>
  <c r="EF218" i="99" s="1"/>
  <c r="EH218" i="99"/>
  <c r="EI218" i="99"/>
  <c r="EL218" i="99" s="1"/>
  <c r="EJ218" i="99"/>
  <c r="ED219" i="99"/>
  <c r="EF219" i="99" s="1"/>
  <c r="EH219" i="99"/>
  <c r="EI219" i="99"/>
  <c r="EL219" i="99" s="1"/>
  <c r="EJ219" i="99"/>
  <c r="ED220" i="99"/>
  <c r="EF220" i="99" s="1"/>
  <c r="EH220" i="99"/>
  <c r="EI220" i="99"/>
  <c r="EL220" i="99" s="1"/>
  <c r="EJ220" i="99"/>
  <c r="ED221" i="99"/>
  <c r="EF221" i="99" s="1"/>
  <c r="EI221" i="99"/>
  <c r="EL221" i="99" s="1"/>
  <c r="EJ221" i="99"/>
  <c r="ED222" i="99"/>
  <c r="EF222" i="99" s="1"/>
  <c r="EH222" i="99"/>
  <c r="EI222" i="99"/>
  <c r="EL222" i="99" s="1"/>
  <c r="EJ222" i="99"/>
  <c r="ED223" i="99"/>
  <c r="EF223" i="99" s="1"/>
  <c r="EH223" i="99"/>
  <c r="EI223" i="99"/>
  <c r="EL223" i="99" s="1"/>
  <c r="EJ223" i="99"/>
  <c r="ED224" i="99"/>
  <c r="EF224" i="99" s="1"/>
  <c r="EH224" i="99"/>
  <c r="EI224" i="99"/>
  <c r="EL224" i="99" s="1"/>
  <c r="EJ224" i="99"/>
  <c r="ED225" i="99"/>
  <c r="EF225" i="99" s="1"/>
  <c r="EI225" i="99"/>
  <c r="EL225" i="99" s="1"/>
  <c r="EJ225" i="99"/>
  <c r="ED226" i="99"/>
  <c r="EF226" i="99" s="1"/>
  <c r="EH226" i="99"/>
  <c r="EI226" i="99"/>
  <c r="EL226" i="99" s="1"/>
  <c r="EJ226" i="99"/>
  <c r="ED227" i="99"/>
  <c r="EF227" i="99" s="1"/>
  <c r="EH227" i="99"/>
  <c r="EI227" i="99"/>
  <c r="EL227" i="99" s="1"/>
  <c r="EJ227" i="99"/>
  <c r="ED228" i="99"/>
  <c r="EF228" i="99" s="1"/>
  <c r="EH228" i="99"/>
  <c r="EI228" i="99"/>
  <c r="EL228" i="99" s="1"/>
  <c r="EJ228" i="99"/>
  <c r="ED229" i="99"/>
  <c r="EF229" i="99" s="1"/>
  <c r="EI229" i="99"/>
  <c r="EL229" i="99" s="1"/>
  <c r="EJ229" i="99"/>
  <c r="ED230" i="99"/>
  <c r="EF230" i="99" s="1"/>
  <c r="EH230" i="99"/>
  <c r="EI230" i="99"/>
  <c r="EL230" i="99" s="1"/>
  <c r="EJ230" i="99"/>
  <c r="ED231" i="99"/>
  <c r="EF231" i="99" s="1"/>
  <c r="EH231" i="99"/>
  <c r="EI231" i="99"/>
  <c r="EL231" i="99" s="1"/>
  <c r="EJ231" i="99"/>
  <c r="ED232" i="99"/>
  <c r="EF232" i="99" s="1"/>
  <c r="EH232" i="99"/>
  <c r="EI232" i="99"/>
  <c r="EL232" i="99" s="1"/>
  <c r="EJ232" i="99"/>
  <c r="ED233" i="99"/>
  <c r="EF233" i="99" s="1"/>
  <c r="EI233" i="99"/>
  <c r="EL233" i="99" s="1"/>
  <c r="EJ233" i="99"/>
  <c r="ED234" i="99"/>
  <c r="EF234" i="99" s="1"/>
  <c r="EH234" i="99"/>
  <c r="EI234" i="99"/>
  <c r="EL234" i="99" s="1"/>
  <c r="EJ234" i="99"/>
  <c r="ED235" i="99"/>
  <c r="EF235" i="99" s="1"/>
  <c r="EH235" i="99"/>
  <c r="EI235" i="99"/>
  <c r="EL235" i="99" s="1"/>
  <c r="EJ235" i="99"/>
  <c r="ED236" i="99"/>
  <c r="EF236" i="99" s="1"/>
  <c r="EH236" i="99"/>
  <c r="EI236" i="99"/>
  <c r="EL236" i="99" s="1"/>
  <c r="EJ236" i="99"/>
  <c r="ED237" i="99"/>
  <c r="EF237" i="99" s="1"/>
  <c r="EI237" i="99"/>
  <c r="EL237" i="99" s="1"/>
  <c r="EJ237" i="99"/>
  <c r="ED238" i="99"/>
  <c r="EF238" i="99" s="1"/>
  <c r="EH238" i="99"/>
  <c r="EI238" i="99"/>
  <c r="EL238" i="99" s="1"/>
  <c r="EJ238" i="99"/>
  <c r="ED239" i="99"/>
  <c r="EF239" i="99" s="1"/>
  <c r="EH239" i="99"/>
  <c r="EI239" i="99"/>
  <c r="EL239" i="99" s="1"/>
  <c r="EJ239" i="99"/>
  <c r="ED240" i="99"/>
  <c r="EF240" i="99" s="1"/>
  <c r="EH240" i="99"/>
  <c r="EI240" i="99"/>
  <c r="EL240" i="99" s="1"/>
  <c r="EJ240" i="99"/>
  <c r="ED241" i="99"/>
  <c r="EF241" i="99" s="1"/>
  <c r="EI241" i="99"/>
  <c r="EL241" i="99" s="1"/>
  <c r="EJ241" i="99"/>
  <c r="ED242" i="99"/>
  <c r="EF242" i="99" s="1"/>
  <c r="EH242" i="99"/>
  <c r="EI242" i="99"/>
  <c r="EL242" i="99" s="1"/>
  <c r="EJ242" i="99"/>
  <c r="ED243" i="99"/>
  <c r="EF243" i="99" s="1"/>
  <c r="EH243" i="99"/>
  <c r="EI243" i="99"/>
  <c r="EL243" i="99" s="1"/>
  <c r="EJ243" i="99"/>
  <c r="ED244" i="99"/>
  <c r="EF244" i="99" s="1"/>
  <c r="EH244" i="99"/>
  <c r="EI244" i="99"/>
  <c r="EL244" i="99" s="1"/>
  <c r="EJ244" i="99"/>
  <c r="ED245" i="99"/>
  <c r="EF245" i="99" s="1"/>
  <c r="EI245" i="99"/>
  <c r="EL245" i="99" s="1"/>
  <c r="EJ245" i="99"/>
  <c r="ED246" i="99"/>
  <c r="EF246" i="99" s="1"/>
  <c r="EH246" i="99"/>
  <c r="EI246" i="99"/>
  <c r="EL246" i="99" s="1"/>
  <c r="EJ246" i="99"/>
  <c r="ED247" i="99"/>
  <c r="EF247" i="99" s="1"/>
  <c r="EH247" i="99"/>
  <c r="EI247" i="99"/>
  <c r="EL247" i="99" s="1"/>
  <c r="EJ247" i="99"/>
  <c r="ED248" i="99"/>
  <c r="EF248" i="99" s="1"/>
  <c r="EH248" i="99"/>
  <c r="EI248" i="99"/>
  <c r="EL248" i="99" s="1"/>
  <c r="EJ248" i="99"/>
  <c r="ED249" i="99"/>
  <c r="EF249" i="99" s="1"/>
  <c r="EI249" i="99"/>
  <c r="EL249" i="99" s="1"/>
  <c r="EJ249" i="99"/>
  <c r="ED250" i="99"/>
  <c r="EF250" i="99" s="1"/>
  <c r="EH250" i="99"/>
  <c r="EI250" i="99"/>
  <c r="EL250" i="99" s="1"/>
  <c r="EJ250" i="99"/>
  <c r="ED251" i="99"/>
  <c r="EF251" i="99" s="1"/>
  <c r="EH251" i="99"/>
  <c r="EI251" i="99"/>
  <c r="EL251" i="99" s="1"/>
  <c r="EJ251" i="99"/>
  <c r="ED252" i="99"/>
  <c r="EF252" i="99" s="1"/>
  <c r="EH252" i="99"/>
  <c r="EI252" i="99"/>
  <c r="EL252" i="99" s="1"/>
  <c r="EJ252" i="99"/>
  <c r="ED253" i="99"/>
  <c r="EF253" i="99" s="1"/>
  <c r="EI253" i="99"/>
  <c r="EL253" i="99" s="1"/>
  <c r="EJ253" i="99"/>
  <c r="ED254" i="99"/>
  <c r="EF254" i="99" s="1"/>
  <c r="EH254" i="99"/>
  <c r="EI254" i="99"/>
  <c r="EL254" i="99" s="1"/>
  <c r="EJ254" i="99"/>
  <c r="ED255" i="99"/>
  <c r="EF255" i="99" s="1"/>
  <c r="EH255" i="99"/>
  <c r="EI255" i="99"/>
  <c r="EL255" i="99" s="1"/>
  <c r="EJ255" i="99"/>
  <c r="ED256" i="99"/>
  <c r="EF256" i="99" s="1"/>
  <c r="EH256" i="99"/>
  <c r="EI256" i="99"/>
  <c r="EL256" i="99" s="1"/>
  <c r="EJ256" i="99"/>
  <c r="ED257" i="99"/>
  <c r="EF257" i="99" s="1"/>
  <c r="EI257" i="99"/>
  <c r="EL257" i="99" s="1"/>
  <c r="EJ257" i="99"/>
  <c r="ED258" i="99"/>
  <c r="EF258" i="99" s="1"/>
  <c r="EH258" i="99"/>
  <c r="EI258" i="99"/>
  <c r="EL258" i="99" s="1"/>
  <c r="EJ258" i="99"/>
  <c r="ED259" i="99"/>
  <c r="EF259" i="99" s="1"/>
  <c r="EH259" i="99"/>
  <c r="EI259" i="99"/>
  <c r="EL259" i="99" s="1"/>
  <c r="EJ259" i="99"/>
  <c r="ED260" i="99"/>
  <c r="EF260" i="99" s="1"/>
  <c r="EH260" i="99"/>
  <c r="EI260" i="99"/>
  <c r="EL260" i="99" s="1"/>
  <c r="EJ260" i="99"/>
  <c r="ED261" i="99"/>
  <c r="EF261" i="99" s="1"/>
  <c r="EI261" i="99"/>
  <c r="EL261" i="99" s="1"/>
  <c r="EJ261" i="99"/>
  <c r="ED262" i="99"/>
  <c r="EF262" i="99" s="1"/>
  <c r="EH262" i="99"/>
  <c r="EI262" i="99"/>
  <c r="EL262" i="99" s="1"/>
  <c r="EJ262" i="99"/>
  <c r="ED263" i="99"/>
  <c r="EF263" i="99" s="1"/>
  <c r="EH263" i="99"/>
  <c r="EI263" i="99"/>
  <c r="EL263" i="99" s="1"/>
  <c r="EJ263" i="99"/>
  <c r="ED264" i="99"/>
  <c r="EF264" i="99" s="1"/>
  <c r="EH264" i="99"/>
  <c r="EI264" i="99"/>
  <c r="EL264" i="99" s="1"/>
  <c r="EJ264" i="99"/>
  <c r="ED265" i="99"/>
  <c r="EF265" i="99" s="1"/>
  <c r="EI265" i="99"/>
  <c r="EL265" i="99" s="1"/>
  <c r="EJ265" i="99"/>
  <c r="ED266" i="99"/>
  <c r="EF266" i="99" s="1"/>
  <c r="EH266" i="99"/>
  <c r="EI266" i="99"/>
  <c r="EL266" i="99" s="1"/>
  <c r="EJ266" i="99"/>
  <c r="ED267" i="99"/>
  <c r="EF267" i="99" s="1"/>
  <c r="EH267" i="99"/>
  <c r="EI267" i="99"/>
  <c r="EL267" i="99" s="1"/>
  <c r="EJ267" i="99"/>
  <c r="ED268" i="99"/>
  <c r="EF268" i="99" s="1"/>
  <c r="EH268" i="99"/>
  <c r="EI268" i="99"/>
  <c r="EL268" i="99" s="1"/>
  <c r="EJ268" i="99"/>
  <c r="ED269" i="99"/>
  <c r="EF269" i="99" s="1"/>
  <c r="EI269" i="99"/>
  <c r="EL269" i="99" s="1"/>
  <c r="EJ269" i="99"/>
  <c r="ED270" i="99"/>
  <c r="EF270" i="99" s="1"/>
  <c r="EH270" i="99"/>
  <c r="EI270" i="99"/>
  <c r="EL270" i="99" s="1"/>
  <c r="EJ270" i="99"/>
  <c r="ED271" i="99"/>
  <c r="EF271" i="99" s="1"/>
  <c r="EH271" i="99"/>
  <c r="EI271" i="99"/>
  <c r="EL271" i="99" s="1"/>
  <c r="EJ271" i="99"/>
  <c r="ED272" i="99"/>
  <c r="EF272" i="99" s="1"/>
  <c r="EH272" i="99"/>
  <c r="EI272" i="99"/>
  <c r="EL272" i="99" s="1"/>
  <c r="EJ272" i="99"/>
  <c r="ED273" i="99"/>
  <c r="EF273" i="99" s="1"/>
  <c r="EI273" i="99"/>
  <c r="EL273" i="99" s="1"/>
  <c r="EJ273" i="99"/>
  <c r="ED274" i="99"/>
  <c r="EF274" i="99" s="1"/>
  <c r="EH274" i="99"/>
  <c r="EI274" i="99"/>
  <c r="EL274" i="99" s="1"/>
  <c r="EJ274" i="99"/>
  <c r="ED275" i="99"/>
  <c r="EF275" i="99" s="1"/>
  <c r="EH275" i="99"/>
  <c r="EI275" i="99"/>
  <c r="EL275" i="99" s="1"/>
  <c r="EJ275" i="99"/>
  <c r="ED276" i="99"/>
  <c r="EF276" i="99" s="1"/>
  <c r="EH276" i="99"/>
  <c r="EI276" i="99"/>
  <c r="EL276" i="99" s="1"/>
  <c r="EJ276" i="99"/>
  <c r="ED6" i="99"/>
  <c r="EF6" i="99" s="1"/>
  <c r="EH6" i="99"/>
  <c r="EI6" i="99"/>
  <c r="EL6" i="99" s="1"/>
  <c r="EJ6" i="99"/>
  <c r="ED7" i="99"/>
  <c r="EF7" i="99" s="1"/>
  <c r="EH7" i="99"/>
  <c r="EI7" i="99"/>
  <c r="EL7" i="99" s="1"/>
  <c r="EJ7" i="99"/>
  <c r="ED8" i="99"/>
  <c r="EF8" i="99" s="1"/>
  <c r="EH8" i="99"/>
  <c r="EI8" i="99"/>
  <c r="EL8" i="99" s="1"/>
  <c r="EJ8" i="99"/>
  <c r="ED9" i="99"/>
  <c r="EF9" i="99" s="1"/>
  <c r="EH9" i="99"/>
  <c r="EI9" i="99"/>
  <c r="EL9" i="99" s="1"/>
  <c r="EJ9" i="99"/>
  <c r="ED10" i="99"/>
  <c r="EF10" i="99" s="1"/>
  <c r="EH10" i="99"/>
  <c r="EI10" i="99"/>
  <c r="EL10" i="99" s="1"/>
  <c r="EJ10" i="99"/>
  <c r="ED11" i="99"/>
  <c r="EF11" i="99" s="1"/>
  <c r="EH11" i="99"/>
  <c r="EI11" i="99"/>
  <c r="EL11" i="99" s="1"/>
  <c r="EJ11" i="99"/>
  <c r="ED12" i="99"/>
  <c r="EF12" i="99" s="1"/>
  <c r="EH12" i="99"/>
  <c r="EI12" i="99"/>
  <c r="EL12" i="99" s="1"/>
  <c r="EJ12" i="99"/>
  <c r="ED13" i="99"/>
  <c r="EF13" i="99" s="1"/>
  <c r="EH13" i="99"/>
  <c r="EI13" i="99"/>
  <c r="EL13" i="99" s="1"/>
  <c r="EJ13" i="99"/>
  <c r="ED14" i="99"/>
  <c r="EF14" i="99" s="1"/>
  <c r="EH14" i="99"/>
  <c r="EI14" i="99"/>
  <c r="EL14" i="99" s="1"/>
  <c r="EJ14" i="99"/>
  <c r="ED15" i="99"/>
  <c r="EF15" i="99" s="1"/>
  <c r="EH15" i="99"/>
  <c r="EI15" i="99"/>
  <c r="EL15" i="99" s="1"/>
  <c r="EJ15" i="99"/>
  <c r="ED16" i="99"/>
  <c r="EF16" i="99" s="1"/>
  <c r="EH16" i="99"/>
  <c r="EI16" i="99"/>
  <c r="EL16" i="99" s="1"/>
  <c r="EJ16" i="99"/>
  <c r="ED17" i="99"/>
  <c r="EF17" i="99" s="1"/>
  <c r="EH17" i="99"/>
  <c r="EI17" i="99"/>
  <c r="EL17" i="99" s="1"/>
  <c r="EJ17" i="99"/>
  <c r="ED18" i="99"/>
  <c r="EF18" i="99" s="1"/>
  <c r="EH18" i="99"/>
  <c r="EI18" i="99"/>
  <c r="EL18" i="99" s="1"/>
  <c r="EJ18" i="99"/>
  <c r="ED19" i="99"/>
  <c r="EF19" i="99" s="1"/>
  <c r="EH19" i="99"/>
  <c r="EI19" i="99"/>
  <c r="EL19" i="99" s="1"/>
  <c r="EJ19" i="99"/>
  <c r="ED20" i="99"/>
  <c r="EF20" i="99" s="1"/>
  <c r="EH20" i="99"/>
  <c r="EI20" i="99"/>
  <c r="EL20" i="99" s="1"/>
  <c r="EJ20" i="99"/>
  <c r="ED21" i="99"/>
  <c r="EF21" i="99" s="1"/>
  <c r="EH21" i="99"/>
  <c r="EI21" i="99"/>
  <c r="EL21" i="99" s="1"/>
  <c r="EJ21" i="99"/>
  <c r="ED22" i="99"/>
  <c r="EF22" i="99" s="1"/>
  <c r="EH22" i="99"/>
  <c r="EI22" i="99"/>
  <c r="EL22" i="99" s="1"/>
  <c r="EJ22" i="99"/>
  <c r="ED23" i="99"/>
  <c r="EF23" i="99" s="1"/>
  <c r="EH23" i="99"/>
  <c r="EI23" i="99"/>
  <c r="EL23" i="99" s="1"/>
  <c r="EJ23" i="99"/>
  <c r="ED24" i="99"/>
  <c r="EF24" i="99" s="1"/>
  <c r="EH24" i="99"/>
  <c r="EI24" i="99"/>
  <c r="EL24" i="99" s="1"/>
  <c r="EJ24" i="99"/>
  <c r="EH5" i="99"/>
  <c r="EI5" i="99"/>
  <c r="EL5" i="99" s="1"/>
  <c r="EJ5" i="99"/>
  <c r="ED5" i="99"/>
  <c r="EF5" i="99" s="1"/>
  <c r="DZ18" i="99" l="1"/>
  <c r="EA18" i="99"/>
  <c r="DZ19" i="99"/>
  <c r="EA19" i="99"/>
  <c r="DZ20" i="99"/>
  <c r="EA20" i="99"/>
  <c r="DZ21" i="99"/>
  <c r="EA21" i="99"/>
  <c r="DZ22" i="99"/>
  <c r="EA22" i="99"/>
  <c r="DZ23" i="99"/>
  <c r="EA23" i="99"/>
  <c r="DZ24" i="99"/>
  <c r="EA24" i="99"/>
  <c r="DZ25" i="99"/>
  <c r="EA25" i="99"/>
  <c r="DZ6" i="99"/>
  <c r="EA6" i="99"/>
  <c r="DZ7" i="99"/>
  <c r="EA7" i="99"/>
  <c r="DZ8" i="99"/>
  <c r="EA8" i="99"/>
  <c r="DZ9" i="99"/>
  <c r="EA9" i="99"/>
  <c r="DZ10" i="99"/>
  <c r="EA10" i="99"/>
  <c r="DZ11" i="99"/>
  <c r="EA11" i="99"/>
  <c r="DZ12" i="99"/>
  <c r="EA12" i="99"/>
  <c r="DZ13" i="99"/>
  <c r="EA13" i="99"/>
  <c r="DZ14" i="99"/>
  <c r="EA14" i="99"/>
  <c r="DZ15" i="99"/>
  <c r="EA15" i="99"/>
  <c r="DZ16" i="99"/>
  <c r="EA16" i="99"/>
  <c r="DZ17" i="99"/>
  <c r="EA17" i="99"/>
  <c r="EA5" i="99"/>
  <c r="DZ5" i="99"/>
  <c r="DS44" i="99"/>
  <c r="DT44" i="99"/>
  <c r="DU44" i="99"/>
  <c r="DW44" i="99"/>
  <c r="DS45" i="99"/>
  <c r="DT45" i="99"/>
  <c r="EE761" i="99" s="1"/>
  <c r="DU45" i="99"/>
  <c r="DW45" i="99"/>
  <c r="DS46" i="99"/>
  <c r="DT46" i="99"/>
  <c r="EE782" i="99" s="1"/>
  <c r="DU46" i="99"/>
  <c r="DW46" i="99"/>
  <c r="DS21" i="99"/>
  <c r="DT21" i="99"/>
  <c r="DU21" i="99"/>
  <c r="DW21" i="99"/>
  <c r="DS22" i="99"/>
  <c r="DT22" i="99"/>
  <c r="EE296" i="99" s="1"/>
  <c r="DU22" i="99"/>
  <c r="DW22" i="99"/>
  <c r="DS23" i="99"/>
  <c r="DT23" i="99"/>
  <c r="EE305" i="99" s="1"/>
  <c r="DU23" i="99"/>
  <c r="DW23" i="99"/>
  <c r="DS24" i="99"/>
  <c r="DT24" i="99"/>
  <c r="EE340" i="99" s="1"/>
  <c r="DU24" i="99"/>
  <c r="DW24" i="99"/>
  <c r="DS25" i="99"/>
  <c r="DT25" i="99"/>
  <c r="DU25" i="99"/>
  <c r="DW25" i="99"/>
  <c r="DS26" i="99"/>
  <c r="DT26" i="99"/>
  <c r="EE362" i="99" s="1"/>
  <c r="DU26" i="99"/>
  <c r="DW26" i="99"/>
  <c r="DS27" i="99"/>
  <c r="DT27" i="99"/>
  <c r="EE392" i="99" s="1"/>
  <c r="DU27" i="99"/>
  <c r="DW27" i="99"/>
  <c r="DS28" i="99"/>
  <c r="DT28" i="99"/>
  <c r="DU28" i="99"/>
  <c r="DW28" i="99"/>
  <c r="DS29" i="99"/>
  <c r="DT29" i="99"/>
  <c r="EE416" i="99" s="1"/>
  <c r="DU29" i="99"/>
  <c r="DW29" i="99"/>
  <c r="DS30" i="99"/>
  <c r="DT30" i="99"/>
  <c r="EE431" i="99" s="1"/>
  <c r="DU30" i="99"/>
  <c r="DW30" i="99"/>
  <c r="DS31" i="99"/>
  <c r="DT31" i="99"/>
  <c r="EE466" i="99" s="1"/>
  <c r="DU31" i="99"/>
  <c r="DW31" i="99"/>
  <c r="DS32" i="99"/>
  <c r="DT32" i="99"/>
  <c r="EE490" i="99" s="1"/>
  <c r="DU32" i="99"/>
  <c r="DW32" i="99"/>
  <c r="DS33" i="99"/>
  <c r="DT33" i="99"/>
  <c r="EE499" i="99" s="1"/>
  <c r="DU33" i="99"/>
  <c r="DW33" i="99"/>
  <c r="DS34" i="99"/>
  <c r="DT34" i="99"/>
  <c r="EE531" i="99" s="1"/>
  <c r="DU34" i="99"/>
  <c r="DW34" i="99"/>
  <c r="DS35" i="99"/>
  <c r="DT35" i="99"/>
  <c r="DU35" i="99"/>
  <c r="DW35" i="99"/>
  <c r="DS36" i="99"/>
  <c r="DT36" i="99"/>
  <c r="DU36" i="99"/>
  <c r="DW36" i="99"/>
  <c r="DS37" i="99"/>
  <c r="DT37" i="99"/>
  <c r="EE594" i="99" s="1"/>
  <c r="DU37" i="99"/>
  <c r="DW37" i="99"/>
  <c r="DS38" i="99"/>
  <c r="DT38" i="99"/>
  <c r="EE606" i="99" s="1"/>
  <c r="DU38" i="99"/>
  <c r="DW38" i="99"/>
  <c r="DS39" i="99"/>
  <c r="DT39" i="99"/>
  <c r="DU39" i="99"/>
  <c r="DW39" i="99"/>
  <c r="DS40" i="99"/>
  <c r="DT40" i="99"/>
  <c r="EE658" i="99" s="1"/>
  <c r="DU40" i="99"/>
  <c r="DW40" i="99"/>
  <c r="DS41" i="99"/>
  <c r="DT41" i="99"/>
  <c r="EE670" i="99" s="1"/>
  <c r="DU41" i="99"/>
  <c r="DW41" i="99"/>
  <c r="DS42" i="99"/>
  <c r="DT42" i="99"/>
  <c r="DU42" i="99"/>
  <c r="DW42" i="99"/>
  <c r="DS43" i="99"/>
  <c r="DT43" i="99"/>
  <c r="EE706" i="99" s="1"/>
  <c r="DU43" i="99"/>
  <c r="DW43" i="99"/>
  <c r="DS6" i="99"/>
  <c r="DT6" i="99"/>
  <c r="EE22" i="99" s="1"/>
  <c r="DU6" i="99"/>
  <c r="DW6" i="99"/>
  <c r="DS7" i="99"/>
  <c r="DT7" i="99"/>
  <c r="DU7" i="99"/>
  <c r="DW7" i="99"/>
  <c r="DS8" i="99"/>
  <c r="DT8" i="99"/>
  <c r="EE63" i="99" s="1"/>
  <c r="DU8" i="99"/>
  <c r="DW8" i="99"/>
  <c r="DS9" i="99"/>
  <c r="DT9" i="99"/>
  <c r="EE68" i="99" s="1"/>
  <c r="DU9" i="99"/>
  <c r="DW9" i="99"/>
  <c r="DS10" i="99"/>
  <c r="DT10" i="99"/>
  <c r="DU10" i="99"/>
  <c r="DW10" i="99"/>
  <c r="DS11" i="99"/>
  <c r="DT11" i="99"/>
  <c r="EE95" i="99" s="1"/>
  <c r="DU11" i="99"/>
  <c r="DW11" i="99"/>
  <c r="DS12" i="99"/>
  <c r="DT12" i="99"/>
  <c r="EE118" i="99" s="1"/>
  <c r="DU12" i="99"/>
  <c r="DW12" i="99"/>
  <c r="DS13" i="99"/>
  <c r="DT13" i="99"/>
  <c r="DU13" i="99"/>
  <c r="DW13" i="99"/>
  <c r="DS14" i="99"/>
  <c r="DT14" i="99"/>
  <c r="EE148" i="99" s="1"/>
  <c r="DU14" i="99"/>
  <c r="DW14" i="99"/>
  <c r="DS15" i="99"/>
  <c r="DT15" i="99"/>
  <c r="EE164" i="99" s="1"/>
  <c r="DU15" i="99"/>
  <c r="DW15" i="99"/>
  <c r="DS16" i="99"/>
  <c r="DT16" i="99"/>
  <c r="EE182" i="99" s="1"/>
  <c r="DU16" i="99"/>
  <c r="DW16" i="99"/>
  <c r="DS17" i="99"/>
  <c r="DT17" i="99"/>
  <c r="DU17" i="99"/>
  <c r="DW17" i="99"/>
  <c r="DS18" i="99"/>
  <c r="DT18" i="99"/>
  <c r="EE225" i="99" s="1"/>
  <c r="DU18" i="99"/>
  <c r="DW18" i="99"/>
  <c r="DS19" i="99"/>
  <c r="DT19" i="99"/>
  <c r="EE237" i="99" s="1"/>
  <c r="DU19" i="99"/>
  <c r="DW19" i="99"/>
  <c r="DS20" i="99"/>
  <c r="DT20" i="99"/>
  <c r="DU20" i="99"/>
  <c r="DW20" i="99"/>
  <c r="DT5" i="99"/>
  <c r="EE17" i="99" s="1"/>
  <c r="DU5" i="99"/>
  <c r="DW5" i="99"/>
  <c r="DS5" i="99"/>
  <c r="EE259" i="99" l="1"/>
  <c r="EE265" i="99"/>
  <c r="EE268" i="99"/>
  <c r="EE252" i="99"/>
  <c r="EE256" i="99"/>
  <c r="EE255" i="99"/>
  <c r="EE258" i="99"/>
  <c r="EE264" i="99"/>
  <c r="EE267" i="99"/>
  <c r="EE251" i="99"/>
  <c r="EE257" i="99"/>
  <c r="EE261" i="99"/>
  <c r="EE263" i="99"/>
  <c r="EE266" i="99"/>
  <c r="EE209" i="99"/>
  <c r="EE211" i="99"/>
  <c r="EE201" i="99"/>
  <c r="EE204" i="99"/>
  <c r="EE206" i="99"/>
  <c r="EE207" i="99"/>
  <c r="EE210" i="99"/>
  <c r="EE200" i="99"/>
  <c r="EE203" i="99"/>
  <c r="EE213" i="99"/>
  <c r="EE197" i="99"/>
  <c r="EE199" i="99"/>
  <c r="EE202" i="99"/>
  <c r="EE131" i="99"/>
  <c r="EE126" i="99"/>
  <c r="EE137" i="99"/>
  <c r="EE140" i="99"/>
  <c r="EE130" i="99"/>
  <c r="EE136" i="99"/>
  <c r="EE139" i="99"/>
  <c r="EE133" i="99"/>
  <c r="EE142" i="99"/>
  <c r="EE135" i="99"/>
  <c r="EE138" i="99"/>
  <c r="EE83" i="99"/>
  <c r="EE81" i="99"/>
  <c r="EE89" i="99"/>
  <c r="EE92" i="99"/>
  <c r="EE82" i="99"/>
  <c r="EE88" i="99"/>
  <c r="EE91" i="99"/>
  <c r="EE85" i="99"/>
  <c r="EE87" i="99"/>
  <c r="EE94" i="99"/>
  <c r="EE90" i="99"/>
  <c r="EE46" i="99"/>
  <c r="EE35" i="99"/>
  <c r="EE49" i="99"/>
  <c r="EE41" i="99"/>
  <c r="EE44" i="99"/>
  <c r="EE47" i="99"/>
  <c r="EE40" i="99"/>
  <c r="EE48" i="99"/>
  <c r="EE43" i="99"/>
  <c r="EE37" i="99"/>
  <c r="EE39" i="99"/>
  <c r="EE42" i="99"/>
  <c r="EE697" i="99"/>
  <c r="EE693" i="99"/>
  <c r="EE689" i="99"/>
  <c r="EE685" i="99"/>
  <c r="EE681" i="99"/>
  <c r="EE700" i="99"/>
  <c r="EE696" i="99"/>
  <c r="EE692" i="99"/>
  <c r="EE688" i="99"/>
  <c r="EE684" i="99"/>
  <c r="EE680" i="99"/>
  <c r="EE699" i="99"/>
  <c r="EE695" i="99"/>
  <c r="EE691" i="99"/>
  <c r="EE687" i="99"/>
  <c r="EE683" i="99"/>
  <c r="EE637" i="99"/>
  <c r="EE633" i="99"/>
  <c r="EE629" i="99"/>
  <c r="EE625" i="99"/>
  <c r="EE621" i="99"/>
  <c r="EE617" i="99"/>
  <c r="EE636" i="99"/>
  <c r="EE632" i="99"/>
  <c r="EE628" i="99"/>
  <c r="EE624" i="99"/>
  <c r="EE620" i="99"/>
  <c r="EE635" i="99"/>
  <c r="EE631" i="99"/>
  <c r="EE627" i="99"/>
  <c r="EE623" i="99"/>
  <c r="EE619" i="99"/>
  <c r="EE573" i="99"/>
  <c r="EE569" i="99"/>
  <c r="EE566" i="99"/>
  <c r="EE562" i="99"/>
  <c r="EE558" i="99"/>
  <c r="EE554" i="99"/>
  <c r="EE572" i="99"/>
  <c r="EE565" i="99"/>
  <c r="EE561" i="99"/>
  <c r="EE557" i="99"/>
  <c r="EE571" i="99"/>
  <c r="EE568" i="99"/>
  <c r="EE564" i="99"/>
  <c r="EE560" i="99"/>
  <c r="EE556" i="99"/>
  <c r="EE550" i="99"/>
  <c r="EE546" i="99"/>
  <c r="EE542" i="99"/>
  <c r="EE538" i="99"/>
  <c r="EE534" i="99"/>
  <c r="EE553" i="99"/>
  <c r="EE549" i="99"/>
  <c r="EE545" i="99"/>
  <c r="EE541" i="99"/>
  <c r="EE537" i="99"/>
  <c r="EE533" i="99"/>
  <c r="EE552" i="99"/>
  <c r="EE548" i="99"/>
  <c r="EE544" i="99"/>
  <c r="EE540" i="99"/>
  <c r="EE536" i="99"/>
  <c r="EE411" i="99"/>
  <c r="EE407" i="99"/>
  <c r="EE403" i="99"/>
  <c r="EE399" i="99"/>
  <c r="EE395" i="99"/>
  <c r="EE410" i="99"/>
  <c r="EE406" i="99"/>
  <c r="EE402" i="99"/>
  <c r="EE398" i="99"/>
  <c r="EE409" i="99"/>
  <c r="EE405" i="99"/>
  <c r="EE401" i="99"/>
  <c r="EE397" i="99"/>
  <c r="EE355" i="99"/>
  <c r="EE343" i="99"/>
  <c r="EE349" i="99"/>
  <c r="EE356" i="99"/>
  <c r="EE352" i="99"/>
  <c r="EE341" i="99"/>
  <c r="EE358" i="99"/>
  <c r="EE342" i="99"/>
  <c r="EE357" i="99"/>
  <c r="EE348" i="99"/>
  <c r="EE351" i="99"/>
  <c r="EE345" i="99"/>
  <c r="EE354" i="99"/>
  <c r="EE347" i="99"/>
  <c r="EE350" i="99"/>
  <c r="EE271" i="99"/>
  <c r="EE272" i="99"/>
  <c r="EE273" i="99"/>
  <c r="EE275" i="99"/>
  <c r="EE279" i="99"/>
  <c r="EE277" i="99"/>
  <c r="EE285" i="99"/>
  <c r="EE270" i="99"/>
  <c r="EE274" i="99"/>
  <c r="EE284" i="99"/>
  <c r="EE278" i="99"/>
  <c r="EE281" i="99"/>
  <c r="EE283" i="99"/>
  <c r="EE286" i="99"/>
  <c r="EE741" i="99"/>
  <c r="EE737" i="99"/>
  <c r="EE733" i="99"/>
  <c r="EE729" i="99"/>
  <c r="EE725" i="99"/>
  <c r="EE740" i="99"/>
  <c r="EE736" i="99"/>
  <c r="EE732" i="99"/>
  <c r="EE728" i="99"/>
  <c r="EE724" i="99"/>
  <c r="EE739" i="99"/>
  <c r="EE735" i="99"/>
  <c r="EE731" i="99"/>
  <c r="EE727" i="99"/>
  <c r="EE723" i="99"/>
  <c r="EE751" i="99"/>
  <c r="EE763" i="99"/>
  <c r="EE775" i="99"/>
  <c r="EE435" i="99"/>
  <c r="EE447" i="99"/>
  <c r="EE459" i="99"/>
  <c r="EE471" i="99"/>
  <c r="EE483" i="99"/>
  <c r="EE496" i="99"/>
  <c r="EE539" i="99"/>
  <c r="EE586" i="99"/>
  <c r="EE634" i="99"/>
  <c r="EE682" i="99"/>
  <c r="EE730" i="99"/>
  <c r="EE424" i="99"/>
  <c r="EE77" i="99"/>
  <c r="EE141" i="99"/>
  <c r="EE205" i="99"/>
  <c r="EE269" i="99"/>
  <c r="EE127" i="99"/>
  <c r="EE330" i="99"/>
  <c r="EE38" i="99"/>
  <c r="EE102" i="99"/>
  <c r="EE166" i="99"/>
  <c r="EE230" i="99"/>
  <c r="EE291" i="99"/>
  <c r="EE360" i="99"/>
  <c r="EE132" i="99"/>
  <c r="EE196" i="99"/>
  <c r="EE260" i="99"/>
  <c r="EE752" i="99"/>
  <c r="EE756" i="99"/>
  <c r="EE760" i="99"/>
  <c r="EE764" i="99"/>
  <c r="EE768" i="99"/>
  <c r="EE772" i="99"/>
  <c r="EE776" i="99"/>
  <c r="EE780" i="99"/>
  <c r="EE784" i="99"/>
  <c r="EE436" i="99"/>
  <c r="EE440" i="99"/>
  <c r="EE444" i="99"/>
  <c r="EE448" i="99"/>
  <c r="EE452" i="99"/>
  <c r="EE456" i="99"/>
  <c r="EE460" i="99"/>
  <c r="EE464" i="99"/>
  <c r="EE468" i="99"/>
  <c r="EE472" i="99"/>
  <c r="EE476" i="99"/>
  <c r="EE480" i="99"/>
  <c r="EE484" i="99"/>
  <c r="EE488" i="99"/>
  <c r="EE492" i="99"/>
  <c r="EE497" i="99"/>
  <c r="EE511" i="99"/>
  <c r="EE527" i="99"/>
  <c r="EE543" i="99"/>
  <c r="EE559" i="99"/>
  <c r="EE574" i="99"/>
  <c r="EE590" i="99"/>
  <c r="EE622" i="99"/>
  <c r="EE638" i="99"/>
  <c r="EE654" i="99"/>
  <c r="EE686" i="99"/>
  <c r="EE702" i="99"/>
  <c r="EE718" i="99"/>
  <c r="EE734" i="99"/>
  <c r="EE750" i="99"/>
  <c r="EE396" i="99"/>
  <c r="EE412" i="99"/>
  <c r="EE428" i="99"/>
  <c r="EE321" i="99"/>
  <c r="EE29" i="99"/>
  <c r="EE93" i="99"/>
  <c r="EE157" i="99"/>
  <c r="EE221" i="99"/>
  <c r="EE322" i="99"/>
  <c r="EE282" i="99"/>
  <c r="EE346" i="99"/>
  <c r="EE54" i="99"/>
  <c r="EE246" i="99"/>
  <c r="EE129" i="99"/>
  <c r="EE312" i="99"/>
  <c r="EE376" i="99"/>
  <c r="EE84" i="99"/>
  <c r="EE212" i="99"/>
  <c r="EE276" i="99"/>
  <c r="EE128" i="99"/>
  <c r="EE223" i="99"/>
  <c r="EE227" i="99"/>
  <c r="EE217" i="99"/>
  <c r="EE220" i="99"/>
  <c r="EE226" i="99"/>
  <c r="EE232" i="99"/>
  <c r="EE216" i="99"/>
  <c r="EE219" i="99"/>
  <c r="EE222" i="99"/>
  <c r="EE229" i="99"/>
  <c r="EE231" i="99"/>
  <c r="EE215" i="99"/>
  <c r="EE218" i="99"/>
  <c r="EE195" i="99"/>
  <c r="EE179" i="99"/>
  <c r="EE185" i="99"/>
  <c r="EE188" i="99"/>
  <c r="EE194" i="99"/>
  <c r="EE184" i="99"/>
  <c r="EE187" i="99"/>
  <c r="EE193" i="99"/>
  <c r="EE192" i="99"/>
  <c r="EE181" i="99"/>
  <c r="EE183" i="99"/>
  <c r="EE186" i="99"/>
  <c r="EE147" i="99"/>
  <c r="EE158" i="99"/>
  <c r="EE153" i="99"/>
  <c r="EE156" i="99"/>
  <c r="EE160" i="99"/>
  <c r="EE146" i="99"/>
  <c r="EE145" i="99"/>
  <c r="EE152" i="99"/>
  <c r="EE159" i="99"/>
  <c r="EE155" i="99"/>
  <c r="EE144" i="99"/>
  <c r="EE149" i="99"/>
  <c r="EE151" i="99"/>
  <c r="EE143" i="99"/>
  <c r="EE154" i="99"/>
  <c r="EE99" i="99"/>
  <c r="EE105" i="99"/>
  <c r="EE108" i="99"/>
  <c r="EE96" i="99"/>
  <c r="EE98" i="99"/>
  <c r="EE104" i="99"/>
  <c r="EE97" i="99"/>
  <c r="EE107" i="99"/>
  <c r="EE101" i="99"/>
  <c r="EE103" i="99"/>
  <c r="EE106" i="99"/>
  <c r="EE67" i="99"/>
  <c r="EE73" i="99"/>
  <c r="EE76" i="99"/>
  <c r="EE66" i="99"/>
  <c r="EE78" i="99"/>
  <c r="EE72" i="99"/>
  <c r="EE75" i="99"/>
  <c r="EE79" i="99"/>
  <c r="EE69" i="99"/>
  <c r="EE65" i="99"/>
  <c r="EE71" i="99"/>
  <c r="EE74" i="99"/>
  <c r="EE21" i="99"/>
  <c r="EE25" i="99"/>
  <c r="EE28" i="99"/>
  <c r="EE31" i="99"/>
  <c r="EE34" i="99"/>
  <c r="EE23" i="99"/>
  <c r="EE27" i="99"/>
  <c r="EE24" i="99"/>
  <c r="EE33" i="99"/>
  <c r="EE20" i="99"/>
  <c r="EE32" i="99"/>
  <c r="EE26" i="99"/>
  <c r="EE677" i="99"/>
  <c r="EE673" i="99"/>
  <c r="EE669" i="99"/>
  <c r="EE665" i="99"/>
  <c r="EE661" i="99"/>
  <c r="EE676" i="99"/>
  <c r="EE672" i="99"/>
  <c r="EE668" i="99"/>
  <c r="EE664" i="99"/>
  <c r="EE660" i="99"/>
  <c r="EE679" i="99"/>
  <c r="EE675" i="99"/>
  <c r="EE671" i="99"/>
  <c r="EE667" i="99"/>
  <c r="EE663" i="99"/>
  <c r="EE659" i="99"/>
  <c r="EE613" i="99"/>
  <c r="EE609" i="99"/>
  <c r="EE605" i="99"/>
  <c r="EE601" i="99"/>
  <c r="EE597" i="99"/>
  <c r="EE616" i="99"/>
  <c r="EE612" i="99"/>
  <c r="EE608" i="99"/>
  <c r="EE604" i="99"/>
  <c r="EE600" i="99"/>
  <c r="EE596" i="99"/>
  <c r="EE615" i="99"/>
  <c r="EE611" i="99"/>
  <c r="EE607" i="99"/>
  <c r="EE603" i="99"/>
  <c r="EE599" i="99"/>
  <c r="EE391" i="99"/>
  <c r="EE387" i="99"/>
  <c r="EE383" i="99"/>
  <c r="EE380" i="99"/>
  <c r="EE394" i="99"/>
  <c r="EE390" i="99"/>
  <c r="EE386" i="99"/>
  <c r="EE382" i="99"/>
  <c r="EE377" i="99"/>
  <c r="EE379" i="99"/>
  <c r="EE393" i="99"/>
  <c r="EE389" i="99"/>
  <c r="EE385" i="99"/>
  <c r="EE381" i="99"/>
  <c r="EE327" i="99"/>
  <c r="EE323" i="99"/>
  <c r="EE333" i="99"/>
  <c r="EE336" i="99"/>
  <c r="EE326" i="99"/>
  <c r="EE332" i="99"/>
  <c r="EE339" i="99"/>
  <c r="EE335" i="99"/>
  <c r="EE338" i="99"/>
  <c r="EE329" i="99"/>
  <c r="EE331" i="99"/>
  <c r="EE325" i="99"/>
  <c r="EE334" i="99"/>
  <c r="EE295" i="99"/>
  <c r="EE301" i="99"/>
  <c r="EE304" i="99"/>
  <c r="EE288" i="99"/>
  <c r="EE292" i="99"/>
  <c r="EE294" i="99"/>
  <c r="EE300" i="99"/>
  <c r="EE303" i="99"/>
  <c r="EE287" i="99"/>
  <c r="EE297" i="99"/>
  <c r="EE293" i="99"/>
  <c r="EE299" i="99"/>
  <c r="EE290" i="99"/>
  <c r="EE302" i="99"/>
  <c r="EE755" i="99"/>
  <c r="EE767" i="99"/>
  <c r="EE779" i="99"/>
  <c r="EE439" i="99"/>
  <c r="EE455" i="99"/>
  <c r="EE467" i="99"/>
  <c r="EE479" i="99"/>
  <c r="EE491" i="99"/>
  <c r="EE523" i="99"/>
  <c r="EE570" i="99"/>
  <c r="EE602" i="99"/>
  <c r="EE650" i="99"/>
  <c r="EE698" i="99"/>
  <c r="EE746" i="99"/>
  <c r="EE16" i="99"/>
  <c r="EE12" i="99"/>
  <c r="EE8" i="99"/>
  <c r="EE19" i="99"/>
  <c r="EE15" i="99"/>
  <c r="EE11" i="99"/>
  <c r="EE7" i="99"/>
  <c r="EE18" i="99"/>
  <c r="EE14" i="99"/>
  <c r="EE10" i="99"/>
  <c r="EE6" i="99"/>
  <c r="EE753" i="99"/>
  <c r="EE757" i="99"/>
  <c r="EE765" i="99"/>
  <c r="EE769" i="99"/>
  <c r="EE773" i="99"/>
  <c r="EE777" i="99"/>
  <c r="EE781" i="99"/>
  <c r="EE433" i="99"/>
  <c r="EE437" i="99"/>
  <c r="EE441" i="99"/>
  <c r="EE445" i="99"/>
  <c r="EE449" i="99"/>
  <c r="EE453" i="99"/>
  <c r="EE457" i="99"/>
  <c r="EE461" i="99"/>
  <c r="EE465" i="99"/>
  <c r="EE469" i="99"/>
  <c r="EE473" i="99"/>
  <c r="EE477" i="99"/>
  <c r="EE481" i="99"/>
  <c r="EE485" i="99"/>
  <c r="EE489" i="99"/>
  <c r="EE493" i="99"/>
  <c r="EE515" i="99"/>
  <c r="EE547" i="99"/>
  <c r="EE563" i="99"/>
  <c r="EE578" i="99"/>
  <c r="EE610" i="99"/>
  <c r="EE626" i="99"/>
  <c r="EE642" i="99"/>
  <c r="EE674" i="99"/>
  <c r="EE690" i="99"/>
  <c r="EE722" i="99"/>
  <c r="EE738" i="99"/>
  <c r="EE384" i="99"/>
  <c r="EE400" i="99"/>
  <c r="EE432" i="99"/>
  <c r="EE337" i="99"/>
  <c r="EE45" i="99"/>
  <c r="EE109" i="99"/>
  <c r="EE173" i="99"/>
  <c r="EE371" i="99"/>
  <c r="EE298" i="99"/>
  <c r="EE70" i="99"/>
  <c r="EE134" i="99"/>
  <c r="EE198" i="99"/>
  <c r="EE262" i="99"/>
  <c r="EE30" i="99"/>
  <c r="EE161" i="99"/>
  <c r="EE328" i="99"/>
  <c r="EE36" i="99"/>
  <c r="EE100" i="99"/>
  <c r="EE228" i="99"/>
  <c r="EE9" i="99"/>
  <c r="EE324" i="99"/>
  <c r="EE208" i="99"/>
  <c r="EE191" i="99"/>
  <c r="EE241" i="99"/>
  <c r="EE243" i="99"/>
  <c r="EE249" i="99"/>
  <c r="EE233" i="99"/>
  <c r="EE236" i="99"/>
  <c r="EE238" i="99"/>
  <c r="EE242" i="99"/>
  <c r="EE248" i="99"/>
  <c r="EE235" i="99"/>
  <c r="EE239" i="99"/>
  <c r="EE240" i="99"/>
  <c r="EE245" i="99"/>
  <c r="EE247" i="99"/>
  <c r="EE250" i="99"/>
  <c r="EE234" i="99"/>
  <c r="EE175" i="99"/>
  <c r="EE163" i="99"/>
  <c r="EE169" i="99"/>
  <c r="EE176" i="99"/>
  <c r="EE172" i="99"/>
  <c r="EE178" i="99"/>
  <c r="EE162" i="99"/>
  <c r="EE177" i="99"/>
  <c r="EE168" i="99"/>
  <c r="EE171" i="99"/>
  <c r="EE165" i="99"/>
  <c r="EE174" i="99"/>
  <c r="EE167" i="99"/>
  <c r="EE170" i="99"/>
  <c r="EE111" i="99"/>
  <c r="EE115" i="99"/>
  <c r="EE121" i="99"/>
  <c r="EE112" i="99"/>
  <c r="EE124" i="99"/>
  <c r="EE114" i="99"/>
  <c r="EE113" i="99"/>
  <c r="EE120" i="99"/>
  <c r="EE123" i="99"/>
  <c r="EE117" i="99"/>
  <c r="EE110" i="99"/>
  <c r="EE119" i="99"/>
  <c r="EE122" i="99"/>
  <c r="EE51" i="99"/>
  <c r="EE57" i="99"/>
  <c r="EE64" i="99"/>
  <c r="EE60" i="99"/>
  <c r="EE50" i="99"/>
  <c r="EE56" i="99"/>
  <c r="EE59" i="99"/>
  <c r="EE53" i="99"/>
  <c r="EE55" i="99"/>
  <c r="EE58" i="99"/>
  <c r="EE721" i="99"/>
  <c r="EE717" i="99"/>
  <c r="EE713" i="99"/>
  <c r="EE709" i="99"/>
  <c r="EE705" i="99"/>
  <c r="EE701" i="99"/>
  <c r="EE720" i="99"/>
  <c r="EE716" i="99"/>
  <c r="EE712" i="99"/>
  <c r="EE708" i="99"/>
  <c r="EE704" i="99"/>
  <c r="EE719" i="99"/>
  <c r="EE715" i="99"/>
  <c r="EE711" i="99"/>
  <c r="EE707" i="99"/>
  <c r="EE703" i="99"/>
  <c r="EE657" i="99"/>
  <c r="EE653" i="99"/>
  <c r="EE649" i="99"/>
  <c r="EE645" i="99"/>
  <c r="EE641" i="99"/>
  <c r="EE656" i="99"/>
  <c r="EE652" i="99"/>
  <c r="EE648" i="99"/>
  <c r="EE644" i="99"/>
  <c r="EE640" i="99"/>
  <c r="EE655" i="99"/>
  <c r="EE651" i="99"/>
  <c r="EE647" i="99"/>
  <c r="EE643" i="99"/>
  <c r="EE639" i="99"/>
  <c r="EE593" i="99"/>
  <c r="EE589" i="99"/>
  <c r="EE585" i="99"/>
  <c r="EE581" i="99"/>
  <c r="EE577" i="99"/>
  <c r="EE592" i="99"/>
  <c r="EE588" i="99"/>
  <c r="EE584" i="99"/>
  <c r="EE580" i="99"/>
  <c r="EE576" i="99"/>
  <c r="EE595" i="99"/>
  <c r="EE591" i="99"/>
  <c r="EE587" i="99"/>
  <c r="EE583" i="99"/>
  <c r="EE579" i="99"/>
  <c r="EE575" i="99"/>
  <c r="EE530" i="99"/>
  <c r="EE526" i="99"/>
  <c r="EE522" i="99"/>
  <c r="EE518" i="99"/>
  <c r="EE514" i="99"/>
  <c r="EE529" i="99"/>
  <c r="EE525" i="99"/>
  <c r="EE521" i="99"/>
  <c r="EE517" i="99"/>
  <c r="EE513" i="99"/>
  <c r="EE532" i="99"/>
  <c r="EE528" i="99"/>
  <c r="EE524" i="99"/>
  <c r="EE520" i="99"/>
  <c r="EE516" i="99"/>
  <c r="EE512" i="99"/>
  <c r="EE510" i="99"/>
  <c r="EE506" i="99"/>
  <c r="EE502" i="99"/>
  <c r="EE498" i="99"/>
  <c r="EE494" i="99"/>
  <c r="EE509" i="99"/>
  <c r="EE505" i="99"/>
  <c r="EE501" i="99"/>
  <c r="EE508" i="99"/>
  <c r="EE504" i="99"/>
  <c r="EE500" i="99"/>
  <c r="EE427" i="99"/>
  <c r="EE423" i="99"/>
  <c r="EE419" i="99"/>
  <c r="EE415" i="99"/>
  <c r="EE430" i="99"/>
  <c r="EE426" i="99"/>
  <c r="EE422" i="99"/>
  <c r="EE418" i="99"/>
  <c r="EE414" i="99"/>
  <c r="EE429" i="99"/>
  <c r="EE425" i="99"/>
  <c r="EE421" i="99"/>
  <c r="EE417" i="99"/>
  <c r="EE413" i="99"/>
  <c r="EE375" i="99"/>
  <c r="EE359" i="99"/>
  <c r="EE372" i="99"/>
  <c r="EE365" i="99"/>
  <c r="EE368" i="99"/>
  <c r="EE374" i="99"/>
  <c r="EE364" i="99"/>
  <c r="EE367" i="99"/>
  <c r="EE373" i="99"/>
  <c r="EE361" i="99"/>
  <c r="EE363" i="99"/>
  <c r="EE366" i="99"/>
  <c r="EE308" i="99"/>
  <c r="EE311" i="99"/>
  <c r="EE317" i="99"/>
  <c r="EE309" i="99"/>
  <c r="EE320" i="99"/>
  <c r="EE310" i="99"/>
  <c r="EE307" i="99"/>
  <c r="EE316" i="99"/>
  <c r="EE306" i="99"/>
  <c r="EE319" i="99"/>
  <c r="EE313" i="99"/>
  <c r="EE315" i="99"/>
  <c r="EE318" i="99"/>
  <c r="EE749" i="99"/>
  <c r="EE745" i="99"/>
  <c r="EE748" i="99"/>
  <c r="EE744" i="99"/>
  <c r="EE747" i="99"/>
  <c r="EE743" i="99"/>
  <c r="EE759" i="99"/>
  <c r="EE771" i="99"/>
  <c r="EE783" i="99"/>
  <c r="EE443" i="99"/>
  <c r="EE451" i="99"/>
  <c r="EE463" i="99"/>
  <c r="EE475" i="99"/>
  <c r="EE487" i="99"/>
  <c r="EE507" i="99"/>
  <c r="EE555" i="99"/>
  <c r="EE618" i="99"/>
  <c r="EE666" i="99"/>
  <c r="EE714" i="99"/>
  <c r="EE408" i="99"/>
  <c r="EE369" i="99"/>
  <c r="EE190" i="99"/>
  <c r="EE754" i="99"/>
  <c r="EE758" i="99"/>
  <c r="EE762" i="99"/>
  <c r="EE766" i="99"/>
  <c r="EE770" i="99"/>
  <c r="EE774" i="99"/>
  <c r="EE778" i="99"/>
  <c r="EE434" i="99"/>
  <c r="EE438" i="99"/>
  <c r="EE442" i="99"/>
  <c r="EE446" i="99"/>
  <c r="EE450" i="99"/>
  <c r="EE454" i="99"/>
  <c r="EE458" i="99"/>
  <c r="EE462" i="99"/>
  <c r="EE470" i="99"/>
  <c r="EE474" i="99"/>
  <c r="EE478" i="99"/>
  <c r="EE482" i="99"/>
  <c r="EE486" i="99"/>
  <c r="EE495" i="99"/>
  <c r="EE503" i="99"/>
  <c r="EE519" i="99"/>
  <c r="EE535" i="99"/>
  <c r="EE551" i="99"/>
  <c r="EE567" i="99"/>
  <c r="EE582" i="99"/>
  <c r="EE598" i="99"/>
  <c r="EE614" i="99"/>
  <c r="EE630" i="99"/>
  <c r="EE646" i="99"/>
  <c r="EE662" i="99"/>
  <c r="EE678" i="99"/>
  <c r="EE694" i="99"/>
  <c r="EE710" i="99"/>
  <c r="EE726" i="99"/>
  <c r="EE742" i="99"/>
  <c r="EE388" i="99"/>
  <c r="EE404" i="99"/>
  <c r="EE420" i="99"/>
  <c r="EE289" i="99"/>
  <c r="EE353" i="99"/>
  <c r="EE61" i="99"/>
  <c r="EE125" i="99"/>
  <c r="EE189" i="99"/>
  <c r="EE253" i="99"/>
  <c r="EE80" i="99"/>
  <c r="EE314" i="99"/>
  <c r="EE378" i="99"/>
  <c r="EE86" i="99"/>
  <c r="EE150" i="99"/>
  <c r="EE214" i="99"/>
  <c r="EE5" i="99"/>
  <c r="EE62" i="99"/>
  <c r="EE280" i="99"/>
  <c r="EE344" i="99"/>
  <c r="EE52" i="99"/>
  <c r="EE116" i="99"/>
  <c r="EE180" i="99"/>
  <c r="EE244" i="99"/>
  <c r="EE13" i="99"/>
  <c r="EE370" i="99"/>
  <c r="EE254" i="99"/>
  <c r="EE224" i="99"/>
  <c r="EQ8" i="100" l="1"/>
  <c r="EQ6" i="100"/>
  <c r="EJ25" i="100"/>
  <c r="EL25" i="100" s="1"/>
  <c r="EJ23" i="100"/>
  <c r="EJ21" i="100"/>
  <c r="EJ19" i="100"/>
  <c r="EJ17" i="100"/>
  <c r="EJ15" i="100"/>
  <c r="EJ13" i="100"/>
  <c r="EJ11" i="100"/>
  <c r="EJ9" i="100"/>
  <c r="EJ7" i="100"/>
  <c r="EC26" i="100"/>
  <c r="EE26" i="100" s="1"/>
  <c r="EC24" i="100"/>
  <c r="EE24" i="100" s="1"/>
  <c r="EC22" i="100"/>
  <c r="EC20" i="100"/>
  <c r="DW25" i="100"/>
  <c r="DP26" i="100"/>
  <c r="DP24" i="100"/>
  <c r="DP22" i="100"/>
  <c r="DI21" i="100"/>
  <c r="DI25" i="100"/>
  <c r="DH9" i="100"/>
  <c r="DH13" i="100"/>
  <c r="DH17" i="100"/>
  <c r="DH21" i="100"/>
  <c r="DJ21" i="100" s="1"/>
  <c r="DH25" i="100"/>
  <c r="DJ25" i="100" s="1"/>
  <c r="EX26" i="100"/>
  <c r="EX24" i="100"/>
  <c r="EX22" i="100"/>
  <c r="EX20" i="100"/>
  <c r="EX18" i="100"/>
  <c r="EX16" i="100"/>
  <c r="EX14" i="100"/>
  <c r="EX12" i="100"/>
  <c r="EX10" i="100"/>
  <c r="EX8" i="100"/>
  <c r="EX6" i="100"/>
  <c r="EQ25" i="100"/>
  <c r="EQ23" i="100"/>
  <c r="EQ21" i="100"/>
  <c r="EQ19" i="100"/>
  <c r="EQ17" i="100"/>
  <c r="EQ15" i="100"/>
  <c r="EQ13" i="100"/>
  <c r="EQ11" i="100"/>
  <c r="EK26" i="100"/>
  <c r="EK24" i="100"/>
  <c r="ED25" i="100"/>
  <c r="EC18" i="100"/>
  <c r="EC16" i="100"/>
  <c r="EC14" i="100"/>
  <c r="EC12" i="100"/>
  <c r="EC10" i="100"/>
  <c r="EC8" i="100"/>
  <c r="EC6" i="100"/>
  <c r="DV25" i="100"/>
  <c r="DX25" i="100" s="1"/>
  <c r="DV23" i="100"/>
  <c r="DV21" i="100"/>
  <c r="DV19" i="100"/>
  <c r="DV17" i="100"/>
  <c r="DV15" i="100"/>
  <c r="DV13" i="100"/>
  <c r="DV11" i="100"/>
  <c r="DV9" i="100"/>
  <c r="DV7" i="100"/>
  <c r="DO26" i="100"/>
  <c r="DQ26" i="100" s="1"/>
  <c r="DO24" i="100"/>
  <c r="DQ24" i="100" s="1"/>
  <c r="DO22" i="100"/>
  <c r="DQ22" i="100" s="1"/>
  <c r="DO20" i="100"/>
  <c r="DO18" i="100"/>
  <c r="DO16" i="100"/>
  <c r="DO14" i="100"/>
  <c r="DO12" i="100"/>
  <c r="DO10" i="100"/>
  <c r="DO8" i="100"/>
  <c r="DO6" i="100"/>
  <c r="DI22" i="100"/>
  <c r="DI26" i="100"/>
  <c r="DH10" i="100"/>
  <c r="DH14" i="100"/>
  <c r="DH18" i="100"/>
  <c r="DH22" i="100"/>
  <c r="DJ22" i="100" s="1"/>
  <c r="EX25" i="100"/>
  <c r="EX23" i="100"/>
  <c r="EX21" i="100"/>
  <c r="EX19" i="100"/>
  <c r="EX17" i="100"/>
  <c r="EX15" i="100"/>
  <c r="EX13" i="100"/>
  <c r="EX11" i="100"/>
  <c r="EX9" i="100"/>
  <c r="EX7" i="100"/>
  <c r="EQ26" i="100"/>
  <c r="EQ24" i="100"/>
  <c r="EQ22" i="100"/>
  <c r="EQ20" i="100"/>
  <c r="EQ18" i="100"/>
  <c r="EQ16" i="100"/>
  <c r="EQ14" i="100"/>
  <c r="EQ12" i="100"/>
  <c r="EQ10" i="100"/>
  <c r="EK25" i="100"/>
  <c r="ED26" i="100"/>
  <c r="ED24" i="100"/>
  <c r="EC19" i="100"/>
  <c r="EC17" i="100"/>
  <c r="EC15" i="100"/>
  <c r="EC13" i="100"/>
  <c r="EC11" i="100"/>
  <c r="EC9" i="100"/>
  <c r="EC7" i="100"/>
  <c r="DV26" i="100"/>
  <c r="DX26" i="100" s="1"/>
  <c r="DV24" i="100"/>
  <c r="DX24" i="100" s="1"/>
  <c r="DV22" i="100"/>
  <c r="DV20" i="100"/>
  <c r="DV18" i="100"/>
  <c r="DV16" i="100"/>
  <c r="DV14" i="100"/>
  <c r="DV12" i="100"/>
  <c r="DV10" i="100"/>
  <c r="DV8" i="100"/>
  <c r="DV6" i="100"/>
  <c r="DO25" i="100"/>
  <c r="DQ25" i="100" s="1"/>
  <c r="DO23" i="100"/>
  <c r="DQ23" i="100" s="1"/>
  <c r="DO21" i="100"/>
  <c r="DQ21" i="100" s="1"/>
  <c r="DO19" i="100"/>
  <c r="DO17" i="100"/>
  <c r="DO15" i="100"/>
  <c r="DO13" i="100"/>
  <c r="DO11" i="100"/>
  <c r="DO9" i="100"/>
  <c r="DO7" i="100"/>
  <c r="DI24" i="100"/>
  <c r="DH8" i="100"/>
  <c r="DH12" i="100"/>
  <c r="DH16" i="100"/>
  <c r="DH20" i="100"/>
  <c r="DH24" i="100"/>
  <c r="DJ24" i="100" s="1"/>
  <c r="EJ26" i="100"/>
  <c r="EL26" i="100" s="1"/>
  <c r="EJ18" i="100"/>
  <c r="EJ10" i="100"/>
  <c r="EC23" i="100"/>
  <c r="DP25" i="100"/>
  <c r="DH11" i="100"/>
  <c r="DH26" i="100"/>
  <c r="DJ26" i="100" s="1"/>
  <c r="EJ24" i="100"/>
  <c r="EL24" i="100" s="1"/>
  <c r="EJ16" i="100"/>
  <c r="EJ8" i="100"/>
  <c r="EC21" i="100"/>
  <c r="DW26" i="100"/>
  <c r="DP23" i="100"/>
  <c r="DH15" i="100"/>
  <c r="DH6" i="100"/>
  <c r="EQ9" i="100"/>
  <c r="EJ14" i="100"/>
  <c r="DW24" i="100"/>
  <c r="DI23" i="100"/>
  <c r="EQ7" i="100"/>
  <c r="EJ12" i="100"/>
  <c r="DH7" i="100"/>
  <c r="EJ22" i="100"/>
  <c r="EJ6" i="100"/>
  <c r="DP21" i="100"/>
  <c r="DH19" i="100"/>
  <c r="DH23" i="100"/>
  <c r="DJ23" i="100" s="1"/>
  <c r="EJ20" i="100"/>
  <c r="EC25" i="100"/>
  <c r="EE25" i="100" s="1"/>
  <c r="EG764" i="99"/>
  <c r="EM764" i="99" s="1"/>
  <c r="EO764" i="99" s="1"/>
  <c r="EP764" i="99" s="1"/>
  <c r="EG766" i="99"/>
  <c r="EM766" i="99" s="1"/>
  <c r="EO766" i="99" s="1"/>
  <c r="EP766" i="99" s="1"/>
  <c r="EG768" i="99"/>
  <c r="EM768" i="99" s="1"/>
  <c r="EO768" i="99" s="1"/>
  <c r="EP768" i="99" s="1"/>
  <c r="EG769" i="99"/>
  <c r="EM769" i="99" s="1"/>
  <c r="EO769" i="99" s="1"/>
  <c r="EP769" i="99" s="1"/>
  <c r="EG770" i="99"/>
  <c r="EM770" i="99" s="1"/>
  <c r="EO770" i="99" s="1"/>
  <c r="EP770" i="99" s="1"/>
  <c r="EG771" i="99"/>
  <c r="EM771" i="99" s="1"/>
  <c r="EO771" i="99" s="1"/>
  <c r="EP771" i="99" s="1"/>
  <c r="EG778" i="99"/>
  <c r="EM778" i="99" s="1"/>
  <c r="EO778" i="99" s="1"/>
  <c r="EP778" i="99" s="1"/>
  <c r="EG780" i="99"/>
  <c r="EM780" i="99" s="1"/>
  <c r="EO780" i="99" s="1"/>
  <c r="EP780" i="99" s="1"/>
  <c r="EG782" i="99"/>
  <c r="EM782" i="99" s="1"/>
  <c r="EO782" i="99" s="1"/>
  <c r="EP782" i="99" s="1"/>
  <c r="EG784" i="99" l="1"/>
  <c r="EM784" i="99" s="1"/>
  <c r="EO784" i="99" s="1"/>
  <c r="EP784" i="99" s="1"/>
  <c r="EG781" i="99"/>
  <c r="EM781" i="99" s="1"/>
  <c r="EO781" i="99" s="1"/>
  <c r="EP781" i="99" s="1"/>
  <c r="EG775" i="99"/>
  <c r="EM775" i="99" s="1"/>
  <c r="EO775" i="99" s="1"/>
  <c r="EP775" i="99" s="1"/>
  <c r="EG772" i="99"/>
  <c r="EM772" i="99" s="1"/>
  <c r="EO772" i="99" s="1"/>
  <c r="EP772" i="99" s="1"/>
  <c r="EG767" i="99"/>
  <c r="EM767" i="99" s="1"/>
  <c r="EO767" i="99" s="1"/>
  <c r="EP767" i="99" s="1"/>
  <c r="EG765" i="99"/>
  <c r="EM765" i="99" s="1"/>
  <c r="EO765" i="99" s="1"/>
  <c r="EP765" i="99" s="1"/>
  <c r="EG783" i="99"/>
  <c r="EM783" i="99" s="1"/>
  <c r="EO783" i="99" s="1"/>
  <c r="EP783" i="99" s="1"/>
  <c r="EG773" i="99"/>
  <c r="EM773" i="99" s="1"/>
  <c r="EO773" i="99" s="1"/>
  <c r="EP773" i="99" s="1"/>
  <c r="EG776" i="99"/>
  <c r="EM776" i="99" s="1"/>
  <c r="EO776" i="99" s="1"/>
  <c r="EP776" i="99" s="1"/>
  <c r="EG774" i="99"/>
  <c r="EM774" i="99" s="1"/>
  <c r="EO774" i="99" s="1"/>
  <c r="EP774" i="99" s="1"/>
  <c r="EG779" i="99" l="1"/>
  <c r="EM779" i="99" s="1"/>
  <c r="EO779" i="99" s="1"/>
  <c r="EP779" i="99" s="1"/>
  <c r="EG777" i="99"/>
  <c r="EM777" i="99" s="1"/>
  <c r="EO777" i="99" s="1"/>
  <c r="EP777" i="99" s="1"/>
  <c r="EG300" i="99"/>
  <c r="EM300" i="99" s="1"/>
  <c r="EO300" i="99" s="1"/>
  <c r="EP300" i="99" s="1"/>
  <c r="EG304" i="99"/>
  <c r="EM304" i="99" s="1"/>
  <c r="EO304" i="99" s="1"/>
  <c r="EP304" i="99" s="1"/>
  <c r="EG308" i="99"/>
  <c r="EM308" i="99" s="1"/>
  <c r="EO308" i="99" s="1"/>
  <c r="EP308" i="99" s="1"/>
  <c r="EG310" i="99"/>
  <c r="EM310" i="99" s="1"/>
  <c r="EO310" i="99" s="1"/>
  <c r="EP310" i="99" s="1"/>
  <c r="EG312" i="99"/>
  <c r="EM312" i="99" s="1"/>
  <c r="EO312" i="99" s="1"/>
  <c r="EP312" i="99" s="1"/>
  <c r="EG314" i="99"/>
  <c r="EM314" i="99" s="1"/>
  <c r="EO314" i="99" s="1"/>
  <c r="EP314" i="99" s="1"/>
  <c r="EG316" i="99"/>
  <c r="EM316" i="99" s="1"/>
  <c r="EO316" i="99" s="1"/>
  <c r="EP316" i="99" s="1"/>
  <c r="EG320" i="99"/>
  <c r="EM320" i="99" s="1"/>
  <c r="EO320" i="99" s="1"/>
  <c r="EP320" i="99" s="1"/>
  <c r="EG324" i="99"/>
  <c r="EM324" i="99" s="1"/>
  <c r="EO324" i="99" s="1"/>
  <c r="EP324" i="99" s="1"/>
  <c r="EG326" i="99"/>
  <c r="EM326" i="99" s="1"/>
  <c r="EO326" i="99" s="1"/>
  <c r="EP326" i="99" s="1"/>
  <c r="EG328" i="99"/>
  <c r="EM328" i="99" s="1"/>
  <c r="EO328" i="99" s="1"/>
  <c r="EP328" i="99" s="1"/>
  <c r="EG330" i="99"/>
  <c r="EM330" i="99" s="1"/>
  <c r="EO330" i="99" s="1"/>
  <c r="EP330" i="99" s="1"/>
  <c r="EG332" i="99"/>
  <c r="EM332" i="99" s="1"/>
  <c r="EO332" i="99" s="1"/>
  <c r="EP332" i="99" s="1"/>
  <c r="EG336" i="99"/>
  <c r="EM336" i="99" s="1"/>
  <c r="EO336" i="99" s="1"/>
  <c r="EP336" i="99" s="1"/>
  <c r="EG340" i="99"/>
  <c r="EM340" i="99" s="1"/>
  <c r="EO340" i="99" s="1"/>
  <c r="EP340" i="99" s="1"/>
  <c r="EG342" i="99"/>
  <c r="EM342" i="99" s="1"/>
  <c r="EO342" i="99" s="1"/>
  <c r="EG344" i="99"/>
  <c r="EM344" i="99" s="1"/>
  <c r="EO344" i="99" s="1"/>
  <c r="EG346" i="99"/>
  <c r="EM346" i="99" s="1"/>
  <c r="EO346" i="99" s="1"/>
  <c r="EG348" i="99"/>
  <c r="EM348" i="99" s="1"/>
  <c r="EO348" i="99" s="1"/>
  <c r="EG352" i="99"/>
  <c r="EM352" i="99" s="1"/>
  <c r="EO352" i="99" s="1"/>
  <c r="EG356" i="99"/>
  <c r="EM356" i="99" s="1"/>
  <c r="EO356" i="99" s="1"/>
  <c r="EG358" i="99"/>
  <c r="EM358" i="99" s="1"/>
  <c r="EO358" i="99" s="1"/>
  <c r="EG360" i="99"/>
  <c r="EM360" i="99" s="1"/>
  <c r="EO360" i="99" s="1"/>
  <c r="EP360" i="99" s="1"/>
  <c r="EG362" i="99"/>
  <c r="EM362" i="99" s="1"/>
  <c r="EO362" i="99" s="1"/>
  <c r="EP362" i="99" s="1"/>
  <c r="EG364" i="99"/>
  <c r="EM364" i="99" s="1"/>
  <c r="EO364" i="99" s="1"/>
  <c r="EP364" i="99" s="1"/>
  <c r="EG368" i="99"/>
  <c r="EM368" i="99" s="1"/>
  <c r="EO368" i="99" s="1"/>
  <c r="EP368" i="99" s="1"/>
  <c r="EG372" i="99"/>
  <c r="EM372" i="99" s="1"/>
  <c r="EO372" i="99" s="1"/>
  <c r="EP372" i="99" s="1"/>
  <c r="EG374" i="99"/>
  <c r="EM374" i="99" s="1"/>
  <c r="EO374" i="99" s="1"/>
  <c r="EP374" i="99" s="1"/>
  <c r="EG376" i="99"/>
  <c r="EM376" i="99" s="1"/>
  <c r="EO376" i="99" s="1"/>
  <c r="EP376" i="99" s="1"/>
  <c r="EG378" i="99"/>
  <c r="EM378" i="99" s="1"/>
  <c r="EO378" i="99" s="1"/>
  <c r="EP378" i="99" s="1"/>
  <c r="EG380" i="99"/>
  <c r="EM380" i="99" s="1"/>
  <c r="EO380" i="99" s="1"/>
  <c r="EP380" i="99" s="1"/>
  <c r="EG384" i="99"/>
  <c r="EM384" i="99" s="1"/>
  <c r="EO384" i="99" s="1"/>
  <c r="EP384" i="99" s="1"/>
  <c r="EG388" i="99"/>
  <c r="EM388" i="99" s="1"/>
  <c r="EO388" i="99" s="1"/>
  <c r="EP388" i="99" s="1"/>
  <c r="EG390" i="99"/>
  <c r="EM390" i="99" s="1"/>
  <c r="EO390" i="99" s="1"/>
  <c r="EP390" i="99" s="1"/>
  <c r="EG391" i="99"/>
  <c r="EM391" i="99" s="1"/>
  <c r="EO391" i="99" s="1"/>
  <c r="EP391" i="99" s="1"/>
  <c r="EG394" i="99"/>
  <c r="EM394" i="99" s="1"/>
  <c r="EO394" i="99" s="1"/>
  <c r="EP394" i="99" s="1"/>
  <c r="EG399" i="99"/>
  <c r="EM399" i="99" s="1"/>
  <c r="EO399" i="99" s="1"/>
  <c r="EP399" i="99" s="1"/>
  <c r="EG406" i="99"/>
  <c r="EM406" i="99" s="1"/>
  <c r="EO406" i="99" s="1"/>
  <c r="EP406" i="99" s="1"/>
  <c r="EG407" i="99"/>
  <c r="EM407" i="99" s="1"/>
  <c r="EO407" i="99" s="1"/>
  <c r="EP407" i="99" s="1"/>
  <c r="EG410" i="99"/>
  <c r="EM410" i="99" s="1"/>
  <c r="EO410" i="99" s="1"/>
  <c r="EP410" i="99" s="1"/>
  <c r="EG415" i="99"/>
  <c r="EM415" i="99" s="1"/>
  <c r="EO415" i="99" s="1"/>
  <c r="EP415" i="99" s="1"/>
  <c r="EG419" i="99"/>
  <c r="EM419" i="99" s="1"/>
  <c r="EO419" i="99" s="1"/>
  <c r="EP419" i="99" s="1"/>
  <c r="EG422" i="99"/>
  <c r="EM422" i="99" s="1"/>
  <c r="EO422" i="99" s="1"/>
  <c r="EP422" i="99" s="1"/>
  <c r="EG423" i="99"/>
  <c r="EM423" i="99" s="1"/>
  <c r="EO423" i="99" s="1"/>
  <c r="EP423" i="99" s="1"/>
  <c r="EG426" i="99"/>
  <c r="EM426" i="99" s="1"/>
  <c r="EO426" i="99" s="1"/>
  <c r="EP426" i="99" s="1"/>
  <c r="EG435" i="99"/>
  <c r="EM435" i="99" s="1"/>
  <c r="EO435" i="99" s="1"/>
  <c r="EP435" i="99" s="1"/>
  <c r="EG438" i="99"/>
  <c r="EM438" i="99" s="1"/>
  <c r="EO438" i="99" s="1"/>
  <c r="EP438" i="99" s="1"/>
  <c r="EG439" i="99"/>
  <c r="EM439" i="99" s="1"/>
  <c r="EO439" i="99" s="1"/>
  <c r="EP439" i="99" s="1"/>
  <c r="EG442" i="99"/>
  <c r="EM442" i="99" s="1"/>
  <c r="EO442" i="99" s="1"/>
  <c r="EP442" i="99" s="1"/>
  <c r="EG447" i="99"/>
  <c r="EM447" i="99" s="1"/>
  <c r="EO447" i="99" s="1"/>
  <c r="EP447" i="99" s="1"/>
  <c r="EG450" i="99"/>
  <c r="EM450" i="99" s="1"/>
  <c r="EO450" i="99" s="1"/>
  <c r="EG451" i="99"/>
  <c r="EM451" i="99" s="1"/>
  <c r="EO451" i="99" s="1"/>
  <c r="EG455" i="99"/>
  <c r="EM455" i="99" s="1"/>
  <c r="EO455" i="99" s="1"/>
  <c r="EG458" i="99"/>
  <c r="EM458" i="99" s="1"/>
  <c r="EO458" i="99" s="1"/>
  <c r="EG463" i="99"/>
  <c r="EM463" i="99" s="1"/>
  <c r="EO463" i="99" s="1"/>
  <c r="EG466" i="99"/>
  <c r="EM466" i="99" s="1"/>
  <c r="EO466" i="99" s="1"/>
  <c r="EG467" i="99"/>
  <c r="EM467" i="99" s="1"/>
  <c r="EO467" i="99" s="1"/>
  <c r="EG470" i="99"/>
  <c r="EM470" i="99" s="1"/>
  <c r="EO470" i="99" s="1"/>
  <c r="EP470" i="99" s="1"/>
  <c r="EG471" i="99"/>
  <c r="EM471" i="99" s="1"/>
  <c r="EO471" i="99" s="1"/>
  <c r="EP471" i="99" s="1"/>
  <c r="EG479" i="99"/>
  <c r="EM479" i="99" s="1"/>
  <c r="EO479" i="99" s="1"/>
  <c r="EP479" i="99" s="1"/>
  <c r="EG482" i="99"/>
  <c r="EM482" i="99" s="1"/>
  <c r="EO482" i="99" s="1"/>
  <c r="EP482" i="99" s="1"/>
  <c r="EG483" i="99"/>
  <c r="EM483" i="99" s="1"/>
  <c r="EO483" i="99" s="1"/>
  <c r="EP483" i="99" s="1"/>
  <c r="EG486" i="99"/>
  <c r="EM486" i="99" s="1"/>
  <c r="EO486" i="99" s="1"/>
  <c r="EP486" i="99" s="1"/>
  <c r="EG487" i="99"/>
  <c r="EM487" i="99" s="1"/>
  <c r="EO487" i="99" s="1"/>
  <c r="EP487" i="99" s="1"/>
  <c r="EG490" i="99"/>
  <c r="EM490" i="99" s="1"/>
  <c r="EO490" i="99" s="1"/>
  <c r="EP490" i="99" s="1"/>
  <c r="EG495" i="99"/>
  <c r="EM495" i="99" s="1"/>
  <c r="EO495" i="99" s="1"/>
  <c r="EP495" i="99" s="1"/>
  <c r="EG498" i="99"/>
  <c r="EM498" i="99" s="1"/>
  <c r="EO498" i="99" s="1"/>
  <c r="EP498" i="99" s="1"/>
  <c r="EG499" i="99"/>
  <c r="EM499" i="99" s="1"/>
  <c r="EO499" i="99" s="1"/>
  <c r="EP499" i="99" s="1"/>
  <c r="EG502" i="99"/>
  <c r="EM502" i="99" s="1"/>
  <c r="EO502" i="99" s="1"/>
  <c r="EP502" i="99" s="1"/>
  <c r="EG503" i="99"/>
  <c r="EM503" i="99" s="1"/>
  <c r="EO503" i="99" s="1"/>
  <c r="EP503" i="99" s="1"/>
  <c r="EG511" i="99"/>
  <c r="EM511" i="99" s="1"/>
  <c r="EO511" i="99" s="1"/>
  <c r="EP511" i="99" s="1"/>
  <c r="EG514" i="99"/>
  <c r="EM514" i="99" s="1"/>
  <c r="EO514" i="99" s="1"/>
  <c r="EP514" i="99" s="1"/>
  <c r="EG515" i="99"/>
  <c r="EM515" i="99" s="1"/>
  <c r="EO515" i="99" s="1"/>
  <c r="EP515" i="99" s="1"/>
  <c r="EG518" i="99"/>
  <c r="EM518" i="99" s="1"/>
  <c r="EO518" i="99" s="1"/>
  <c r="EP518" i="99" s="1"/>
  <c r="EG519" i="99"/>
  <c r="EM519" i="99" s="1"/>
  <c r="EO519" i="99" s="1"/>
  <c r="EP519" i="99" s="1"/>
  <c r="EG527" i="99"/>
  <c r="EM527" i="99" s="1"/>
  <c r="EO527" i="99" s="1"/>
  <c r="EP527" i="99" s="1"/>
  <c r="EG530" i="99"/>
  <c r="EM530" i="99" s="1"/>
  <c r="EO530" i="99" s="1"/>
  <c r="EP530" i="99" s="1"/>
  <c r="EG531" i="99"/>
  <c r="EM531" i="99" s="1"/>
  <c r="EO531" i="99" s="1"/>
  <c r="EP531" i="99" s="1"/>
  <c r="EG534" i="99"/>
  <c r="EM534" i="99" s="1"/>
  <c r="EO534" i="99" s="1"/>
  <c r="EP534" i="99" s="1"/>
  <c r="EG535" i="99"/>
  <c r="EM535" i="99" s="1"/>
  <c r="EO535" i="99" s="1"/>
  <c r="EP535" i="99" s="1"/>
  <c r="EG538" i="99"/>
  <c r="EM538" i="99" s="1"/>
  <c r="EO538" i="99" s="1"/>
  <c r="EP538" i="99" s="1"/>
  <c r="EG543" i="99"/>
  <c r="EM543" i="99" s="1"/>
  <c r="EO543" i="99" s="1"/>
  <c r="EP543" i="99" s="1"/>
  <c r="EG546" i="99"/>
  <c r="EM546" i="99" s="1"/>
  <c r="EO546" i="99" s="1"/>
  <c r="EP546" i="99" s="1"/>
  <c r="EG547" i="99"/>
  <c r="EM547" i="99" s="1"/>
  <c r="EO547" i="99" s="1"/>
  <c r="EP547" i="99" s="1"/>
  <c r="EG550" i="99"/>
  <c r="EM550" i="99" s="1"/>
  <c r="EO550" i="99" s="1"/>
  <c r="EP550" i="99" s="1"/>
  <c r="EG551" i="99"/>
  <c r="EM551" i="99" s="1"/>
  <c r="EO551" i="99" s="1"/>
  <c r="EP551" i="99" s="1"/>
  <c r="EG559" i="99"/>
  <c r="EM559" i="99" s="1"/>
  <c r="EO559" i="99" s="1"/>
  <c r="EP559" i="99" s="1"/>
  <c r="EG562" i="99"/>
  <c r="EM562" i="99" s="1"/>
  <c r="EO562" i="99" s="1"/>
  <c r="EP562" i="99" s="1"/>
  <c r="EG563" i="99"/>
  <c r="EM563" i="99" s="1"/>
  <c r="EO563" i="99" s="1"/>
  <c r="EP563" i="99" s="1"/>
  <c r="EG566" i="99"/>
  <c r="EM566" i="99" s="1"/>
  <c r="EO566" i="99" s="1"/>
  <c r="EP566" i="99" s="1"/>
  <c r="EG567" i="99"/>
  <c r="EM567" i="99" s="1"/>
  <c r="EO567" i="99" s="1"/>
  <c r="EP567" i="99" s="1"/>
  <c r="EG570" i="99"/>
  <c r="EM570" i="99" s="1"/>
  <c r="EO570" i="99" s="1"/>
  <c r="EP570" i="99" s="1"/>
  <c r="EG575" i="99"/>
  <c r="EM575" i="99" s="1"/>
  <c r="EO575" i="99" s="1"/>
  <c r="EP575" i="99" s="1"/>
  <c r="EG577" i="99"/>
  <c r="EM577" i="99" s="1"/>
  <c r="EO577" i="99" s="1"/>
  <c r="EP577" i="99" s="1"/>
  <c r="EG582" i="99"/>
  <c r="EM582" i="99" s="1"/>
  <c r="EO582" i="99" s="1"/>
  <c r="EP582" i="99" s="1"/>
  <c r="EG583" i="99"/>
  <c r="EM583" i="99" s="1"/>
  <c r="EO583" i="99" s="1"/>
  <c r="EP583" i="99" s="1"/>
  <c r="EG587" i="99"/>
  <c r="EM587" i="99" s="1"/>
  <c r="EO587" i="99" s="1"/>
  <c r="EP587" i="99" s="1"/>
  <c r="EG590" i="99"/>
  <c r="EM590" i="99" s="1"/>
  <c r="EO590" i="99" s="1"/>
  <c r="EP590" i="99" s="1"/>
  <c r="EG591" i="99"/>
  <c r="EM591" i="99" s="1"/>
  <c r="EO591" i="99" s="1"/>
  <c r="EP591" i="99" s="1"/>
  <c r="EG593" i="99"/>
  <c r="EM593" i="99" s="1"/>
  <c r="EO593" i="99" s="1"/>
  <c r="EP593" i="99" s="1"/>
  <c r="EG597" i="99"/>
  <c r="EM597" i="99" s="1"/>
  <c r="EO597" i="99" s="1"/>
  <c r="EP597" i="99" s="1"/>
  <c r="EG602" i="99"/>
  <c r="EM602" i="99" s="1"/>
  <c r="EO602" i="99" s="1"/>
  <c r="EP602" i="99" s="1"/>
  <c r="EG603" i="99"/>
  <c r="EM603" i="99" s="1"/>
  <c r="EO603" i="99" s="1"/>
  <c r="EP603" i="99" s="1"/>
  <c r="EG606" i="99"/>
  <c r="EM606" i="99" s="1"/>
  <c r="EO606" i="99" s="1"/>
  <c r="EP606" i="99" s="1"/>
  <c r="EG607" i="99"/>
  <c r="EM607" i="99" s="1"/>
  <c r="EO607" i="99" s="1"/>
  <c r="EP607" i="99" s="1"/>
  <c r="EG609" i="99"/>
  <c r="EM609" i="99" s="1"/>
  <c r="EO609" i="99" s="1"/>
  <c r="EP609" i="99" s="1"/>
  <c r="EG611" i="99"/>
  <c r="EM611" i="99" s="1"/>
  <c r="EO611" i="99" s="1"/>
  <c r="EP611" i="99" s="1"/>
  <c r="EG613" i="99"/>
  <c r="EM613" i="99" s="1"/>
  <c r="EO613" i="99" s="1"/>
  <c r="EP613" i="99" s="1"/>
  <c r="EG618" i="99"/>
  <c r="EM618" i="99" s="1"/>
  <c r="EO618" i="99" s="1"/>
  <c r="EG625" i="99"/>
  <c r="EM625" i="99" s="1"/>
  <c r="EO625" i="99" s="1"/>
  <c r="EG626" i="99"/>
  <c r="EM626" i="99" s="1"/>
  <c r="EO626" i="99" s="1"/>
  <c r="EG627" i="99"/>
  <c r="EM627" i="99" s="1"/>
  <c r="EO627" i="99" s="1"/>
  <c r="EG629" i="99"/>
  <c r="EM629" i="99" s="1"/>
  <c r="EO629" i="99" s="1"/>
  <c r="EG630" i="99"/>
  <c r="EM630" i="99" s="1"/>
  <c r="EO630" i="99" s="1"/>
  <c r="EG631" i="99"/>
  <c r="EM631" i="99" s="1"/>
  <c r="EO631" i="99" s="1"/>
  <c r="EG633" i="99"/>
  <c r="EM633" i="99" s="1"/>
  <c r="EO633" i="99" s="1"/>
  <c r="EG641" i="99"/>
  <c r="EM641" i="99" s="1"/>
  <c r="EO641" i="99" s="1"/>
  <c r="EP641" i="99" s="1"/>
  <c r="EG642" i="99"/>
  <c r="EM642" i="99" s="1"/>
  <c r="EO642" i="99" s="1"/>
  <c r="EP642" i="99" s="1"/>
  <c r="EG645" i="99"/>
  <c r="EM645" i="99" s="1"/>
  <c r="EO645" i="99" s="1"/>
  <c r="EP645" i="99" s="1"/>
  <c r="EG646" i="99"/>
  <c r="EM646" i="99" s="1"/>
  <c r="EO646" i="99" s="1"/>
  <c r="EP646" i="99" s="1"/>
  <c r="EG647" i="99"/>
  <c r="EM647" i="99" s="1"/>
  <c r="EO647" i="99" s="1"/>
  <c r="EP647" i="99" s="1"/>
  <c r="EG649" i="99"/>
  <c r="EM649" i="99" s="1"/>
  <c r="EO649" i="99" s="1"/>
  <c r="EP649" i="99" s="1"/>
  <c r="EG650" i="99"/>
  <c r="EM650" i="99" s="1"/>
  <c r="EO650" i="99" s="1"/>
  <c r="EP650" i="99" s="1"/>
  <c r="EG651" i="99"/>
  <c r="EM651" i="99" s="1"/>
  <c r="EO651" i="99" s="1"/>
  <c r="EP651" i="99" s="1"/>
  <c r="EG654" i="99"/>
  <c r="EM654" i="99" s="1"/>
  <c r="EO654" i="99" s="1"/>
  <c r="EP654" i="99" s="1"/>
  <c r="EG655" i="99"/>
  <c r="EM655" i="99" s="1"/>
  <c r="EO655" i="99" s="1"/>
  <c r="EP655" i="99" s="1"/>
  <c r="EG657" i="99"/>
  <c r="EM657" i="99" s="1"/>
  <c r="EO657" i="99" s="1"/>
  <c r="EP657" i="99" s="1"/>
  <c r="EG659" i="99"/>
  <c r="EM659" i="99" s="1"/>
  <c r="EO659" i="99" s="1"/>
  <c r="EP659" i="99" s="1"/>
  <c r="EG661" i="99"/>
  <c r="EM661" i="99" s="1"/>
  <c r="EO661" i="99" s="1"/>
  <c r="EP661" i="99" s="1"/>
  <c r="EG666" i="99"/>
  <c r="EM666" i="99" s="1"/>
  <c r="EO666" i="99" s="1"/>
  <c r="EP666" i="99" s="1"/>
  <c r="EG667" i="99"/>
  <c r="EM667" i="99" s="1"/>
  <c r="EO667" i="99" s="1"/>
  <c r="EP667" i="99" s="1"/>
  <c r="EG670" i="99"/>
  <c r="EM670" i="99" s="1"/>
  <c r="EO670" i="99" s="1"/>
  <c r="EP670" i="99" s="1"/>
  <c r="EG671" i="99"/>
  <c r="EM671" i="99" s="1"/>
  <c r="EO671" i="99" s="1"/>
  <c r="EP671" i="99" s="1"/>
  <c r="EG673" i="99"/>
  <c r="EM673" i="99" s="1"/>
  <c r="EO673" i="99" s="1"/>
  <c r="EP673" i="99" s="1"/>
  <c r="EG674" i="99"/>
  <c r="EM674" i="99" s="1"/>
  <c r="EO674" i="99" s="1"/>
  <c r="EP674" i="99" s="1"/>
  <c r="EG675" i="99"/>
  <c r="EM675" i="99" s="1"/>
  <c r="EO675" i="99" s="1"/>
  <c r="EP675" i="99" s="1"/>
  <c r="EG677" i="99"/>
  <c r="EM677" i="99" s="1"/>
  <c r="EO677" i="99" s="1"/>
  <c r="EP677" i="99" s="1"/>
  <c r="EG679" i="99"/>
  <c r="EM679" i="99" s="1"/>
  <c r="EO679" i="99" s="1"/>
  <c r="EP679" i="99" s="1"/>
  <c r="EG681" i="99"/>
  <c r="EM681" i="99" s="1"/>
  <c r="EO681" i="99" s="1"/>
  <c r="EP681" i="99" s="1"/>
  <c r="EG683" i="99"/>
  <c r="EM683" i="99" s="1"/>
  <c r="EO683" i="99" s="1"/>
  <c r="EP683" i="99" s="1"/>
  <c r="EG689" i="99"/>
  <c r="EM689" i="99" s="1"/>
  <c r="EO689" i="99" s="1"/>
  <c r="EP689" i="99" s="1"/>
  <c r="EG690" i="99"/>
  <c r="EM690" i="99" s="1"/>
  <c r="EO690" i="99" s="1"/>
  <c r="EP690" i="99" s="1"/>
  <c r="EG691" i="99"/>
  <c r="EM691" i="99" s="1"/>
  <c r="EO691" i="99" s="1"/>
  <c r="EP691" i="99" s="1"/>
  <c r="EG695" i="99"/>
  <c r="EM695" i="99" s="1"/>
  <c r="EO695" i="99" s="1"/>
  <c r="EP695" i="99" s="1"/>
  <c r="EG699" i="99"/>
  <c r="EM699" i="99" s="1"/>
  <c r="EO699" i="99" s="1"/>
  <c r="EP699" i="99" s="1"/>
  <c r="EG703" i="99"/>
  <c r="EM703" i="99" s="1"/>
  <c r="EO703" i="99" s="1"/>
  <c r="EP703" i="99" s="1"/>
  <c r="EG707" i="99"/>
  <c r="EM707" i="99" s="1"/>
  <c r="EO707" i="99" s="1"/>
  <c r="EP707" i="99" s="1"/>
  <c r="EG711" i="99"/>
  <c r="EM711" i="99" s="1"/>
  <c r="EO711" i="99" s="1"/>
  <c r="EP711" i="99" s="1"/>
  <c r="EG715" i="99"/>
  <c r="EM715" i="99" s="1"/>
  <c r="EO715" i="99" s="1"/>
  <c r="EP715" i="99" s="1"/>
  <c r="EG719" i="99"/>
  <c r="EM719" i="99" s="1"/>
  <c r="EO719" i="99" s="1"/>
  <c r="EP719" i="99" s="1"/>
  <c r="EG723" i="99"/>
  <c r="EM723" i="99" s="1"/>
  <c r="EO723" i="99" s="1"/>
  <c r="EP723" i="99" s="1"/>
  <c r="EG727" i="99"/>
  <c r="EM727" i="99" s="1"/>
  <c r="EO727" i="99" s="1"/>
  <c r="EP727" i="99" s="1"/>
  <c r="EG731" i="99"/>
  <c r="EM731" i="99" s="1"/>
  <c r="EO731" i="99" s="1"/>
  <c r="EP731" i="99" s="1"/>
  <c r="EG735" i="99"/>
  <c r="EM735" i="99" s="1"/>
  <c r="EO735" i="99" s="1"/>
  <c r="EP735" i="99" s="1"/>
  <c r="EG739" i="99"/>
  <c r="EM739" i="99" s="1"/>
  <c r="EO739" i="99" s="1"/>
  <c r="EP739" i="99" s="1"/>
  <c r="EG743" i="99"/>
  <c r="EM743" i="99" s="1"/>
  <c r="EO743" i="99" s="1"/>
  <c r="EP743" i="99" s="1"/>
  <c r="EG747" i="99"/>
  <c r="EM747" i="99" s="1"/>
  <c r="EO747" i="99" s="1"/>
  <c r="EP747" i="99" s="1"/>
  <c r="EG751" i="99"/>
  <c r="EM751" i="99" s="1"/>
  <c r="EO751" i="99" s="1"/>
  <c r="EP751" i="99" s="1"/>
  <c r="EG755" i="99"/>
  <c r="EM755" i="99" s="1"/>
  <c r="EO755" i="99" s="1"/>
  <c r="EP755" i="99" s="1"/>
  <c r="EG759" i="99"/>
  <c r="EM759" i="99" s="1"/>
  <c r="EO759" i="99" s="1"/>
  <c r="EP759" i="99" s="1"/>
  <c r="EG763" i="99"/>
  <c r="EM763" i="99" s="1"/>
  <c r="EO763" i="99" s="1"/>
  <c r="EP763" i="99" s="1"/>
  <c r="EG8" i="99"/>
  <c r="EM8" i="99" s="1"/>
  <c r="EO8" i="99" s="1"/>
  <c r="EG20" i="99"/>
  <c r="EM20" i="99" s="1"/>
  <c r="EO20" i="99" s="1"/>
  <c r="EP20" i="99" s="1"/>
  <c r="EG24" i="99"/>
  <c r="EM24" i="99" s="1"/>
  <c r="EO24" i="99" s="1"/>
  <c r="EP24" i="99" s="1"/>
  <c r="EG28" i="99"/>
  <c r="EM28" i="99" s="1"/>
  <c r="EO28" i="99" s="1"/>
  <c r="EP28" i="99" s="1"/>
  <c r="EG36" i="99"/>
  <c r="EM36" i="99" s="1"/>
  <c r="EO36" i="99" s="1"/>
  <c r="EP36" i="99" s="1"/>
  <c r="EG40" i="99"/>
  <c r="EM40" i="99" s="1"/>
  <c r="EO40" i="99" s="1"/>
  <c r="EP40" i="99" s="1"/>
  <c r="EG44" i="99"/>
  <c r="EM44" i="99" s="1"/>
  <c r="EO44" i="99" s="1"/>
  <c r="EP44" i="99" s="1"/>
  <c r="EG52" i="99"/>
  <c r="EM52" i="99" s="1"/>
  <c r="EO52" i="99" s="1"/>
  <c r="EG56" i="99"/>
  <c r="EM56" i="99" s="1"/>
  <c r="EO56" i="99" s="1"/>
  <c r="EG60" i="99"/>
  <c r="EM60" i="99" s="1"/>
  <c r="EO60" i="99" s="1"/>
  <c r="EG68" i="99"/>
  <c r="EM68" i="99" s="1"/>
  <c r="EO68" i="99" s="1"/>
  <c r="EP68" i="99" s="1"/>
  <c r="EG72" i="99"/>
  <c r="EM72" i="99" s="1"/>
  <c r="EO72" i="99" s="1"/>
  <c r="EP72" i="99" s="1"/>
  <c r="EG76" i="99"/>
  <c r="EM76" i="99" s="1"/>
  <c r="EO76" i="99" s="1"/>
  <c r="EP76" i="99" s="1"/>
  <c r="EG84" i="99"/>
  <c r="EM84" i="99" s="1"/>
  <c r="EO84" i="99" s="1"/>
  <c r="EP84" i="99" s="1"/>
  <c r="EG88" i="99"/>
  <c r="EM88" i="99" s="1"/>
  <c r="EO88" i="99" s="1"/>
  <c r="EP88" i="99" s="1"/>
  <c r="EG106" i="99"/>
  <c r="EM106" i="99" s="1"/>
  <c r="EO106" i="99" s="1"/>
  <c r="EP106" i="99" s="1"/>
  <c r="EG108" i="99"/>
  <c r="EM108" i="99" s="1"/>
  <c r="EO108" i="99" s="1"/>
  <c r="EP108" i="99" s="1"/>
  <c r="EG110" i="99"/>
  <c r="EM110" i="99" s="1"/>
  <c r="EO110" i="99" s="1"/>
  <c r="EP110" i="99" s="1"/>
  <c r="EG112" i="99"/>
  <c r="EM112" i="99" s="1"/>
  <c r="EO112" i="99" s="1"/>
  <c r="EP112" i="99" s="1"/>
  <c r="EG114" i="99"/>
  <c r="EM114" i="99" s="1"/>
  <c r="EO114" i="99" s="1"/>
  <c r="EP114" i="99" s="1"/>
  <c r="EG116" i="99"/>
  <c r="EM116" i="99" s="1"/>
  <c r="EO116" i="99" s="1"/>
  <c r="EP116" i="99" s="1"/>
  <c r="EG118" i="99"/>
  <c r="EM118" i="99" s="1"/>
  <c r="EO118" i="99" s="1"/>
  <c r="EP118" i="99" s="1"/>
  <c r="EG120" i="99"/>
  <c r="EM120" i="99" s="1"/>
  <c r="EO120" i="99" s="1"/>
  <c r="EP120" i="99" s="1"/>
  <c r="EG122" i="99"/>
  <c r="EM122" i="99" s="1"/>
  <c r="EO122" i="99" s="1"/>
  <c r="EP122" i="99" s="1"/>
  <c r="EG124" i="99"/>
  <c r="EM124" i="99" s="1"/>
  <c r="EO124" i="99" s="1"/>
  <c r="EP124" i="99" s="1"/>
  <c r="EG126" i="99"/>
  <c r="EM126" i="99" s="1"/>
  <c r="EO126" i="99" s="1"/>
  <c r="EG128" i="99"/>
  <c r="EM128" i="99" s="1"/>
  <c r="EO128" i="99" s="1"/>
  <c r="EG132" i="99"/>
  <c r="EM132" i="99" s="1"/>
  <c r="EO132" i="99" s="1"/>
  <c r="EG136" i="99"/>
  <c r="EM136" i="99" s="1"/>
  <c r="EO136" i="99" s="1"/>
  <c r="EG137" i="99"/>
  <c r="EM137" i="99" s="1"/>
  <c r="EO137" i="99" s="1"/>
  <c r="EG139" i="99"/>
  <c r="EM139" i="99" s="1"/>
  <c r="EO139" i="99" s="1"/>
  <c r="EG141" i="99"/>
  <c r="EM141" i="99" s="1"/>
  <c r="EO141" i="99" s="1"/>
  <c r="EG143" i="99"/>
  <c r="EM143" i="99" s="1"/>
  <c r="EO143" i="99" s="1"/>
  <c r="EP143" i="99" s="1"/>
  <c r="EG145" i="99"/>
  <c r="EM145" i="99" s="1"/>
  <c r="EO145" i="99" s="1"/>
  <c r="EP145" i="99" s="1"/>
  <c r="EG147" i="99"/>
  <c r="EM147" i="99" s="1"/>
  <c r="EO147" i="99" s="1"/>
  <c r="EP147" i="99" s="1"/>
  <c r="EG148" i="99"/>
  <c r="EM148" i="99" s="1"/>
  <c r="EO148" i="99" s="1"/>
  <c r="EP148" i="99" s="1"/>
  <c r="EG152" i="99"/>
  <c r="EM152" i="99" s="1"/>
  <c r="EO152" i="99" s="1"/>
  <c r="EP152" i="99" s="1"/>
  <c r="EG153" i="99"/>
  <c r="EM153" i="99" s="1"/>
  <c r="EO153" i="99" s="1"/>
  <c r="EP153" i="99" s="1"/>
  <c r="EG155" i="99"/>
  <c r="EM155" i="99" s="1"/>
  <c r="EO155" i="99" s="1"/>
  <c r="EP155" i="99" s="1"/>
  <c r="EG156" i="99"/>
  <c r="EM156" i="99" s="1"/>
  <c r="EO156" i="99" s="1"/>
  <c r="EP156" i="99" s="1"/>
  <c r="EG157" i="99"/>
  <c r="EM157" i="99" s="1"/>
  <c r="EO157" i="99" s="1"/>
  <c r="EP157" i="99" s="1"/>
  <c r="EG159" i="99"/>
  <c r="EM159" i="99" s="1"/>
  <c r="EO159" i="99" s="1"/>
  <c r="EP159" i="99" s="1"/>
  <c r="EG161" i="99"/>
  <c r="EM161" i="99" s="1"/>
  <c r="EO161" i="99" s="1"/>
  <c r="EP161" i="99" s="1"/>
  <c r="EG163" i="99"/>
  <c r="EM163" i="99" s="1"/>
  <c r="EO163" i="99" s="1"/>
  <c r="EP163" i="99" s="1"/>
  <c r="EG164" i="99"/>
  <c r="EM164" i="99" s="1"/>
  <c r="EO164" i="99" s="1"/>
  <c r="EP164" i="99" s="1"/>
  <c r="EG168" i="99"/>
  <c r="EM168" i="99" s="1"/>
  <c r="EO168" i="99" s="1"/>
  <c r="EP168" i="99" s="1"/>
  <c r="EG169" i="99"/>
  <c r="EM169" i="99" s="1"/>
  <c r="EO169" i="99" s="1"/>
  <c r="EP169" i="99" s="1"/>
  <c r="EG171" i="99"/>
  <c r="EM171" i="99" s="1"/>
  <c r="EO171" i="99" s="1"/>
  <c r="EP171" i="99" s="1"/>
  <c r="EG172" i="99"/>
  <c r="EM172" i="99" s="1"/>
  <c r="EO172" i="99" s="1"/>
  <c r="EP172" i="99" s="1"/>
  <c r="EG173" i="99"/>
  <c r="EM173" i="99" s="1"/>
  <c r="EO173" i="99" s="1"/>
  <c r="EP173" i="99" s="1"/>
  <c r="EG175" i="99"/>
  <c r="EM175" i="99" s="1"/>
  <c r="EO175" i="99" s="1"/>
  <c r="EP175" i="99" s="1"/>
  <c r="EG179" i="99"/>
  <c r="EM179" i="99" s="1"/>
  <c r="EO179" i="99" s="1"/>
  <c r="EP179" i="99" s="1"/>
  <c r="EG180" i="99"/>
  <c r="EM180" i="99" s="1"/>
  <c r="EO180" i="99" s="1"/>
  <c r="EP180" i="99" s="1"/>
  <c r="EG184" i="99"/>
  <c r="EM184" i="99" s="1"/>
  <c r="EO184" i="99" s="1"/>
  <c r="EP184" i="99" s="1"/>
  <c r="EG185" i="99"/>
  <c r="EM185" i="99" s="1"/>
  <c r="EO185" i="99" s="1"/>
  <c r="EP185" i="99" s="1"/>
  <c r="EG187" i="99"/>
  <c r="EM187" i="99" s="1"/>
  <c r="EO187" i="99" s="1"/>
  <c r="EP187" i="99" s="1"/>
  <c r="EG188" i="99"/>
  <c r="EM188" i="99" s="1"/>
  <c r="EO188" i="99" s="1"/>
  <c r="EP188" i="99" s="1"/>
  <c r="EG189" i="99"/>
  <c r="EM189" i="99" s="1"/>
  <c r="EO189" i="99" s="1"/>
  <c r="EP189" i="99" s="1"/>
  <c r="EG191" i="99"/>
  <c r="EM191" i="99" s="1"/>
  <c r="EO191" i="99" s="1"/>
  <c r="EP191" i="99" s="1"/>
  <c r="EG195" i="99"/>
  <c r="EM195" i="99" s="1"/>
  <c r="EO195" i="99" s="1"/>
  <c r="EP195" i="99" s="1"/>
  <c r="EG196" i="99"/>
  <c r="EM196" i="99" s="1"/>
  <c r="EO196" i="99" s="1"/>
  <c r="EP196" i="99" s="1"/>
  <c r="EG201" i="99"/>
  <c r="EM201" i="99" s="1"/>
  <c r="EO201" i="99" s="1"/>
  <c r="EP201" i="99" s="1"/>
  <c r="EG203" i="99"/>
  <c r="EM203" i="99" s="1"/>
  <c r="EO203" i="99" s="1"/>
  <c r="EP203" i="99" s="1"/>
  <c r="EG204" i="99"/>
  <c r="EM204" i="99" s="1"/>
  <c r="EO204" i="99" s="1"/>
  <c r="EP204" i="99" s="1"/>
  <c r="EG205" i="99"/>
  <c r="EM205" i="99" s="1"/>
  <c r="EO205" i="99" s="1"/>
  <c r="EP205" i="99" s="1"/>
  <c r="EG207" i="99"/>
  <c r="EM207" i="99" s="1"/>
  <c r="EO207" i="99" s="1"/>
  <c r="EP207" i="99" s="1"/>
  <c r="EG209" i="99"/>
  <c r="EM209" i="99" s="1"/>
  <c r="EO209" i="99" s="1"/>
  <c r="EP209" i="99" s="1"/>
  <c r="EG211" i="99"/>
  <c r="EM211" i="99" s="1"/>
  <c r="EO211" i="99" s="1"/>
  <c r="EP211" i="99" s="1"/>
  <c r="EG212" i="99"/>
  <c r="EM212" i="99" s="1"/>
  <c r="EO212" i="99" s="1"/>
  <c r="EP212" i="99" s="1"/>
  <c r="EP136" i="99" l="1"/>
  <c r="EP56" i="99"/>
  <c r="EP8" i="99"/>
  <c r="EP630" i="99"/>
  <c r="EP625" i="99"/>
  <c r="EP458" i="99"/>
  <c r="EP358" i="99"/>
  <c r="EP346" i="99"/>
  <c r="EP141" i="99"/>
  <c r="EP132" i="99"/>
  <c r="EP52" i="99"/>
  <c r="EP629" i="99"/>
  <c r="EP618" i="99"/>
  <c r="EP467" i="99"/>
  <c r="EP455" i="99"/>
  <c r="EP356" i="99"/>
  <c r="EP344" i="99"/>
  <c r="EP139" i="99"/>
  <c r="EP128" i="99"/>
  <c r="EP633" i="99"/>
  <c r="EP627" i="99"/>
  <c r="EP466" i="99"/>
  <c r="EP451" i="99"/>
  <c r="EP352" i="99"/>
  <c r="EP342" i="99"/>
  <c r="EP137" i="99"/>
  <c r="EP126" i="99"/>
  <c r="EP60" i="99"/>
  <c r="EP631" i="99"/>
  <c r="EP626" i="99"/>
  <c r="EP463" i="99"/>
  <c r="EP450" i="99"/>
  <c r="EP348" i="99"/>
  <c r="EG614" i="99"/>
  <c r="EM614" i="99" s="1"/>
  <c r="EO614" i="99" s="1"/>
  <c r="EP614" i="99" s="1"/>
  <c r="EG494" i="99"/>
  <c r="EM494" i="99" s="1"/>
  <c r="EO494" i="99" s="1"/>
  <c r="EP494" i="99" s="1"/>
  <c r="EG462" i="99"/>
  <c r="EM462" i="99" s="1"/>
  <c r="EO462" i="99" s="1"/>
  <c r="EG434" i="99"/>
  <c r="EM434" i="99" s="1"/>
  <c r="EO434" i="99" s="1"/>
  <c r="EP434" i="99" s="1"/>
  <c r="EG306" i="99"/>
  <c r="EM306" i="99" s="1"/>
  <c r="EO306" i="99" s="1"/>
  <c r="EP306" i="99" s="1"/>
  <c r="EG665" i="99"/>
  <c r="EM665" i="99" s="1"/>
  <c r="EO665" i="99" s="1"/>
  <c r="EP665" i="99" s="1"/>
  <c r="EG634" i="99"/>
  <c r="EM634" i="99" s="1"/>
  <c r="EO634" i="99" s="1"/>
  <c r="EG599" i="99"/>
  <c r="EM599" i="99" s="1"/>
  <c r="EO599" i="99" s="1"/>
  <c r="EP599" i="99" s="1"/>
  <c r="EG594" i="99"/>
  <c r="EM594" i="99" s="1"/>
  <c r="EO594" i="99" s="1"/>
  <c r="EP594" i="99" s="1"/>
  <c r="EG571" i="99"/>
  <c r="EM571" i="99" s="1"/>
  <c r="EO571" i="99" s="1"/>
  <c r="EP571" i="99" s="1"/>
  <c r="EG539" i="99"/>
  <c r="EM539" i="99" s="1"/>
  <c r="EO539" i="99" s="1"/>
  <c r="EP539" i="99" s="1"/>
  <c r="EG507" i="99"/>
  <c r="EM507" i="99" s="1"/>
  <c r="EO507" i="99" s="1"/>
  <c r="EP507" i="99" s="1"/>
  <c r="EG475" i="99"/>
  <c r="EM475" i="99" s="1"/>
  <c r="EO475" i="99" s="1"/>
  <c r="EP475" i="99" s="1"/>
  <c r="EG443" i="99"/>
  <c r="EM443" i="99" s="1"/>
  <c r="EO443" i="99" s="1"/>
  <c r="EP443" i="99" s="1"/>
  <c r="EG643" i="99"/>
  <c r="EM643" i="99" s="1"/>
  <c r="EO643" i="99" s="1"/>
  <c r="EP643" i="99" s="1"/>
  <c r="EG638" i="99"/>
  <c r="EM638" i="99" s="1"/>
  <c r="EO638" i="99" s="1"/>
  <c r="EP638" i="99" s="1"/>
  <c r="EG619" i="99"/>
  <c r="EM619" i="99" s="1"/>
  <c r="EO619" i="99" s="1"/>
  <c r="EG558" i="99"/>
  <c r="EM558" i="99" s="1"/>
  <c r="EO558" i="99" s="1"/>
  <c r="EP558" i="99" s="1"/>
  <c r="EG526" i="99"/>
  <c r="EM526" i="99" s="1"/>
  <c r="EO526" i="99" s="1"/>
  <c r="EP526" i="99" s="1"/>
  <c r="EG395" i="99"/>
  <c r="EM395" i="99" s="1"/>
  <c r="EO395" i="99" s="1"/>
  <c r="EP395" i="99" s="1"/>
  <c r="EG370" i="99"/>
  <c r="EM370" i="99" s="1"/>
  <c r="EO370" i="99" s="1"/>
  <c r="EP370" i="99" s="1"/>
  <c r="EG361" i="99"/>
  <c r="EM361" i="99" s="1"/>
  <c r="EO361" i="99" s="1"/>
  <c r="EP361" i="99" s="1"/>
  <c r="EG193" i="99"/>
  <c r="EM193" i="99" s="1"/>
  <c r="EO193" i="99" s="1"/>
  <c r="EP193" i="99" s="1"/>
  <c r="EG140" i="99"/>
  <c r="EM140" i="99" s="1"/>
  <c r="EO140" i="99" s="1"/>
  <c r="EG686" i="99"/>
  <c r="EM686" i="99" s="1"/>
  <c r="EO686" i="99" s="1"/>
  <c r="EP686" i="99" s="1"/>
  <c r="EG678" i="99"/>
  <c r="EM678" i="99" s="1"/>
  <c r="EO678" i="99" s="1"/>
  <c r="EP678" i="99" s="1"/>
  <c r="EG639" i="99"/>
  <c r="EM639" i="99" s="1"/>
  <c r="EO639" i="99" s="1"/>
  <c r="EP639" i="99" s="1"/>
  <c r="EG615" i="99"/>
  <c r="EM615" i="99" s="1"/>
  <c r="EO615" i="99" s="1"/>
  <c r="EP615" i="99" s="1"/>
  <c r="EG579" i="99"/>
  <c r="EM579" i="99" s="1"/>
  <c r="EO579" i="99" s="1"/>
  <c r="EP579" i="99" s="1"/>
  <c r="EG574" i="99"/>
  <c r="EM574" i="99" s="1"/>
  <c r="EO574" i="99" s="1"/>
  <c r="EP574" i="99" s="1"/>
  <c r="EG542" i="99"/>
  <c r="EM542" i="99" s="1"/>
  <c r="EO542" i="99" s="1"/>
  <c r="EP542" i="99" s="1"/>
  <c r="EG510" i="99"/>
  <c r="EM510" i="99" s="1"/>
  <c r="EO510" i="99" s="1"/>
  <c r="EP510" i="99" s="1"/>
  <c r="EG478" i="99"/>
  <c r="EM478" i="99" s="1"/>
  <c r="EO478" i="99" s="1"/>
  <c r="EP478" i="99" s="1"/>
  <c r="EG446" i="99"/>
  <c r="EM446" i="99" s="1"/>
  <c r="EO446" i="99" s="1"/>
  <c r="EP446" i="99" s="1"/>
  <c r="EG581" i="99"/>
  <c r="EM581" i="99" s="1"/>
  <c r="EO581" i="99" s="1"/>
  <c r="EP581" i="99" s="1"/>
  <c r="EG427" i="99"/>
  <c r="EM427" i="99" s="1"/>
  <c r="EO427" i="99" s="1"/>
  <c r="EP427" i="99" s="1"/>
  <c r="EG338" i="99"/>
  <c r="EM338" i="99" s="1"/>
  <c r="EO338" i="99" s="1"/>
  <c r="EP338" i="99" s="1"/>
  <c r="EG200" i="99"/>
  <c r="EM200" i="99" s="1"/>
  <c r="EO200" i="99" s="1"/>
  <c r="EP200" i="99" s="1"/>
  <c r="EG177" i="99"/>
  <c r="EM177" i="99" s="1"/>
  <c r="EO177" i="99" s="1"/>
  <c r="EP177" i="99" s="1"/>
  <c r="EG130" i="99"/>
  <c r="EM130" i="99" s="1"/>
  <c r="EO130" i="99" s="1"/>
  <c r="EG687" i="99"/>
  <c r="EM687" i="99" s="1"/>
  <c r="EO687" i="99" s="1"/>
  <c r="EP687" i="99" s="1"/>
  <c r="EG663" i="99"/>
  <c r="EM663" i="99" s="1"/>
  <c r="EO663" i="99" s="1"/>
  <c r="EP663" i="99" s="1"/>
  <c r="EG658" i="99"/>
  <c r="EM658" i="99" s="1"/>
  <c r="EO658" i="99" s="1"/>
  <c r="EP658" i="99" s="1"/>
  <c r="EG635" i="99"/>
  <c r="EM635" i="99" s="1"/>
  <c r="EO635" i="99" s="1"/>
  <c r="EG623" i="99"/>
  <c r="EM623" i="99" s="1"/>
  <c r="EO623" i="99" s="1"/>
  <c r="EG617" i="99"/>
  <c r="EM617" i="99" s="1"/>
  <c r="EO617" i="99" s="1"/>
  <c r="EG610" i="99"/>
  <c r="EM610" i="99" s="1"/>
  <c r="EO610" i="99" s="1"/>
  <c r="EP610" i="99" s="1"/>
  <c r="EG601" i="99"/>
  <c r="EM601" i="99" s="1"/>
  <c r="EO601" i="99" s="1"/>
  <c r="EP601" i="99" s="1"/>
  <c r="EG595" i="99"/>
  <c r="EM595" i="99" s="1"/>
  <c r="EO595" i="99" s="1"/>
  <c r="EP595" i="99" s="1"/>
  <c r="EG586" i="99"/>
  <c r="EM586" i="99" s="1"/>
  <c r="EO586" i="99" s="1"/>
  <c r="EP586" i="99" s="1"/>
  <c r="EG555" i="99"/>
  <c r="EM555" i="99" s="1"/>
  <c r="EO555" i="99" s="1"/>
  <c r="EP555" i="99" s="1"/>
  <c r="EG523" i="99"/>
  <c r="EM523" i="99" s="1"/>
  <c r="EO523" i="99" s="1"/>
  <c r="EP523" i="99" s="1"/>
  <c r="EG491" i="99"/>
  <c r="EM491" i="99" s="1"/>
  <c r="EO491" i="99" s="1"/>
  <c r="EP491" i="99" s="1"/>
  <c r="EG454" i="99"/>
  <c r="EM454" i="99" s="1"/>
  <c r="EO454" i="99" s="1"/>
  <c r="EG431" i="99"/>
  <c r="EM431" i="99" s="1"/>
  <c r="EO431" i="99" s="1"/>
  <c r="EP431" i="99" s="1"/>
  <c r="EG418" i="99"/>
  <c r="EM418" i="99" s="1"/>
  <c r="EO418" i="99" s="1"/>
  <c r="EP418" i="99" s="1"/>
  <c r="EG402" i="99"/>
  <c r="EM402" i="99" s="1"/>
  <c r="EO402" i="99" s="1"/>
  <c r="EP402" i="99" s="1"/>
  <c r="EG382" i="99"/>
  <c r="EM382" i="99" s="1"/>
  <c r="EO382" i="99" s="1"/>
  <c r="EP382" i="99" s="1"/>
  <c r="EG350" i="99"/>
  <c r="EM350" i="99" s="1"/>
  <c r="EO350" i="99" s="1"/>
  <c r="EG318" i="99"/>
  <c r="EM318" i="99" s="1"/>
  <c r="EO318" i="99" s="1"/>
  <c r="EP318" i="99" s="1"/>
  <c r="EG682" i="99"/>
  <c r="EM682" i="99" s="1"/>
  <c r="EO682" i="99" s="1"/>
  <c r="EP682" i="99" s="1"/>
  <c r="EG662" i="99"/>
  <c r="EM662" i="99" s="1"/>
  <c r="EO662" i="99" s="1"/>
  <c r="EP662" i="99" s="1"/>
  <c r="EG622" i="99"/>
  <c r="EM622" i="99" s="1"/>
  <c r="EO622" i="99" s="1"/>
  <c r="EG598" i="99"/>
  <c r="EM598" i="99" s="1"/>
  <c r="EO598" i="99" s="1"/>
  <c r="EP598" i="99" s="1"/>
  <c r="EG585" i="99"/>
  <c r="EM585" i="99" s="1"/>
  <c r="EO585" i="99" s="1"/>
  <c r="EP585" i="99" s="1"/>
  <c r="EG578" i="99"/>
  <c r="EM578" i="99" s="1"/>
  <c r="EO578" i="99" s="1"/>
  <c r="EP578" i="99" s="1"/>
  <c r="EG554" i="99"/>
  <c r="EM554" i="99" s="1"/>
  <c r="EO554" i="99" s="1"/>
  <c r="EP554" i="99" s="1"/>
  <c r="EG522" i="99"/>
  <c r="EM522" i="99" s="1"/>
  <c r="EO522" i="99" s="1"/>
  <c r="EP522" i="99" s="1"/>
  <c r="EG506" i="99"/>
  <c r="EM506" i="99" s="1"/>
  <c r="EO506" i="99" s="1"/>
  <c r="EP506" i="99" s="1"/>
  <c r="EG474" i="99"/>
  <c r="EM474" i="99" s="1"/>
  <c r="EO474" i="99" s="1"/>
  <c r="EP474" i="99" s="1"/>
  <c r="EG430" i="99"/>
  <c r="EM430" i="99" s="1"/>
  <c r="EO430" i="99" s="1"/>
  <c r="EP430" i="99" s="1"/>
  <c r="EG414" i="99"/>
  <c r="EM414" i="99" s="1"/>
  <c r="EO414" i="99" s="1"/>
  <c r="EP414" i="99" s="1"/>
  <c r="EG398" i="99"/>
  <c r="EM398" i="99" s="1"/>
  <c r="EO398" i="99" s="1"/>
  <c r="EP398" i="99" s="1"/>
  <c r="EG366" i="99"/>
  <c r="EM366" i="99" s="1"/>
  <c r="EO366" i="99" s="1"/>
  <c r="EP366" i="99" s="1"/>
  <c r="EG334" i="99"/>
  <c r="EM334" i="99" s="1"/>
  <c r="EO334" i="99" s="1"/>
  <c r="EP334" i="99" s="1"/>
  <c r="EG302" i="99"/>
  <c r="EM302" i="99" s="1"/>
  <c r="EO302" i="99" s="1"/>
  <c r="EP302" i="99" s="1"/>
  <c r="EG459" i="99"/>
  <c r="EM459" i="99" s="1"/>
  <c r="EO459" i="99" s="1"/>
  <c r="EG386" i="99"/>
  <c r="EM386" i="99" s="1"/>
  <c r="EO386" i="99" s="1"/>
  <c r="EP386" i="99" s="1"/>
  <c r="EG354" i="99"/>
  <c r="EM354" i="99" s="1"/>
  <c r="EO354" i="99" s="1"/>
  <c r="EG322" i="99"/>
  <c r="EM322" i="99" s="1"/>
  <c r="EO322" i="99" s="1"/>
  <c r="EP322" i="99" s="1"/>
  <c r="EG688" i="99"/>
  <c r="EM688" i="99" s="1"/>
  <c r="EO688" i="99" s="1"/>
  <c r="EP688" i="99" s="1"/>
  <c r="EG672" i="99"/>
  <c r="EM672" i="99" s="1"/>
  <c r="EO672" i="99" s="1"/>
  <c r="EP672" i="99" s="1"/>
  <c r="EG656" i="99"/>
  <c r="EM656" i="99" s="1"/>
  <c r="EO656" i="99" s="1"/>
  <c r="EP656" i="99" s="1"/>
  <c r="EG640" i="99"/>
  <c r="EM640" i="99" s="1"/>
  <c r="EO640" i="99" s="1"/>
  <c r="EP640" i="99" s="1"/>
  <c r="EG624" i="99"/>
  <c r="EM624" i="99" s="1"/>
  <c r="EO624" i="99" s="1"/>
  <c r="EG608" i="99"/>
  <c r="EM608" i="99" s="1"/>
  <c r="EO608" i="99" s="1"/>
  <c r="EP608" i="99" s="1"/>
  <c r="EG592" i="99"/>
  <c r="EM592" i="99" s="1"/>
  <c r="EO592" i="99" s="1"/>
  <c r="EP592" i="99" s="1"/>
  <c r="EG576" i="99"/>
  <c r="EM576" i="99" s="1"/>
  <c r="EO576" i="99" s="1"/>
  <c r="EP576" i="99" s="1"/>
  <c r="EG5" i="99"/>
  <c r="EG760" i="99"/>
  <c r="EM760" i="99" s="1"/>
  <c r="EO760" i="99" s="1"/>
  <c r="EP760" i="99" s="1"/>
  <c r="EG752" i="99"/>
  <c r="EM752" i="99" s="1"/>
  <c r="EO752" i="99" s="1"/>
  <c r="EP752" i="99" s="1"/>
  <c r="EG744" i="99"/>
  <c r="EM744" i="99" s="1"/>
  <c r="EO744" i="99" s="1"/>
  <c r="EP744" i="99" s="1"/>
  <c r="EG736" i="99"/>
  <c r="EM736" i="99" s="1"/>
  <c r="EO736" i="99" s="1"/>
  <c r="EP736" i="99" s="1"/>
  <c r="EG728" i="99"/>
  <c r="EM728" i="99" s="1"/>
  <c r="EO728" i="99" s="1"/>
  <c r="EP728" i="99" s="1"/>
  <c r="EG720" i="99"/>
  <c r="EM720" i="99" s="1"/>
  <c r="EO720" i="99" s="1"/>
  <c r="EP720" i="99" s="1"/>
  <c r="EG712" i="99"/>
  <c r="EM712" i="99" s="1"/>
  <c r="EO712" i="99" s="1"/>
  <c r="EP712" i="99" s="1"/>
  <c r="EG704" i="99"/>
  <c r="EM704" i="99" s="1"/>
  <c r="EO704" i="99" s="1"/>
  <c r="EP704" i="99" s="1"/>
  <c r="EG696" i="99"/>
  <c r="EM696" i="99" s="1"/>
  <c r="EO696" i="99" s="1"/>
  <c r="EP696" i="99" s="1"/>
  <c r="EG684" i="99"/>
  <c r="EM684" i="99" s="1"/>
  <c r="EO684" i="99" s="1"/>
  <c r="EP684" i="99" s="1"/>
  <c r="EG668" i="99"/>
  <c r="EM668" i="99" s="1"/>
  <c r="EO668" i="99" s="1"/>
  <c r="EP668" i="99" s="1"/>
  <c r="EG652" i="99"/>
  <c r="EM652" i="99" s="1"/>
  <c r="EO652" i="99" s="1"/>
  <c r="EP652" i="99" s="1"/>
  <c r="EG636" i="99"/>
  <c r="EM636" i="99" s="1"/>
  <c r="EO636" i="99" s="1"/>
  <c r="EG620" i="99"/>
  <c r="EM620" i="99" s="1"/>
  <c r="EO620" i="99" s="1"/>
  <c r="EG604" i="99"/>
  <c r="EM604" i="99" s="1"/>
  <c r="EO604" i="99" s="1"/>
  <c r="EP604" i="99" s="1"/>
  <c r="EG588" i="99"/>
  <c r="EM588" i="99" s="1"/>
  <c r="EO588" i="99" s="1"/>
  <c r="EP588" i="99" s="1"/>
  <c r="EG572" i="99"/>
  <c r="EM572" i="99" s="1"/>
  <c r="EO572" i="99" s="1"/>
  <c r="EP572" i="99" s="1"/>
  <c r="EG568" i="99"/>
  <c r="EM568" i="99" s="1"/>
  <c r="EO568" i="99" s="1"/>
  <c r="EP568" i="99" s="1"/>
  <c r="EG564" i="99"/>
  <c r="EM564" i="99" s="1"/>
  <c r="EO564" i="99" s="1"/>
  <c r="EP564" i="99" s="1"/>
  <c r="EG560" i="99"/>
  <c r="EM560" i="99" s="1"/>
  <c r="EO560" i="99" s="1"/>
  <c r="EP560" i="99" s="1"/>
  <c r="EG556" i="99"/>
  <c r="EM556" i="99" s="1"/>
  <c r="EO556" i="99" s="1"/>
  <c r="EP556" i="99" s="1"/>
  <c r="EG552" i="99"/>
  <c r="EM552" i="99" s="1"/>
  <c r="EO552" i="99" s="1"/>
  <c r="EP552" i="99" s="1"/>
  <c r="EG548" i="99"/>
  <c r="EM548" i="99" s="1"/>
  <c r="EO548" i="99" s="1"/>
  <c r="EP548" i="99" s="1"/>
  <c r="EG544" i="99"/>
  <c r="EM544" i="99" s="1"/>
  <c r="EO544" i="99" s="1"/>
  <c r="EP544" i="99" s="1"/>
  <c r="EG540" i="99"/>
  <c r="EM540" i="99" s="1"/>
  <c r="EO540" i="99" s="1"/>
  <c r="EP540" i="99" s="1"/>
  <c r="EG536" i="99"/>
  <c r="EM536" i="99" s="1"/>
  <c r="EO536" i="99" s="1"/>
  <c r="EP536" i="99" s="1"/>
  <c r="EG532" i="99"/>
  <c r="EM532" i="99" s="1"/>
  <c r="EO532" i="99" s="1"/>
  <c r="EP532" i="99" s="1"/>
  <c r="EG528" i="99"/>
  <c r="EM528" i="99" s="1"/>
  <c r="EO528" i="99" s="1"/>
  <c r="EP528" i="99" s="1"/>
  <c r="EG524" i="99"/>
  <c r="EM524" i="99" s="1"/>
  <c r="EO524" i="99" s="1"/>
  <c r="EP524" i="99" s="1"/>
  <c r="EG520" i="99"/>
  <c r="EM520" i="99" s="1"/>
  <c r="EO520" i="99" s="1"/>
  <c r="EP520" i="99" s="1"/>
  <c r="EG516" i="99"/>
  <c r="EM516" i="99" s="1"/>
  <c r="EO516" i="99" s="1"/>
  <c r="EP516" i="99" s="1"/>
  <c r="EG512" i="99"/>
  <c r="EM512" i="99" s="1"/>
  <c r="EO512" i="99" s="1"/>
  <c r="EP512" i="99" s="1"/>
  <c r="EG508" i="99"/>
  <c r="EM508" i="99" s="1"/>
  <c r="EO508" i="99" s="1"/>
  <c r="EP508" i="99" s="1"/>
  <c r="EG504" i="99"/>
  <c r="EM504" i="99" s="1"/>
  <c r="EO504" i="99" s="1"/>
  <c r="EP504" i="99" s="1"/>
  <c r="EG500" i="99"/>
  <c r="EM500" i="99" s="1"/>
  <c r="EO500" i="99" s="1"/>
  <c r="EP500" i="99" s="1"/>
  <c r="EG496" i="99"/>
  <c r="EM496" i="99" s="1"/>
  <c r="EO496" i="99" s="1"/>
  <c r="EP496" i="99" s="1"/>
  <c r="EG492" i="99"/>
  <c r="EM492" i="99" s="1"/>
  <c r="EO492" i="99" s="1"/>
  <c r="EP492" i="99" s="1"/>
  <c r="EG488" i="99"/>
  <c r="EM488" i="99" s="1"/>
  <c r="EO488" i="99" s="1"/>
  <c r="EP488" i="99" s="1"/>
  <c r="EG484" i="99"/>
  <c r="EM484" i="99" s="1"/>
  <c r="EO484" i="99" s="1"/>
  <c r="EP484" i="99" s="1"/>
  <c r="EG480" i="99"/>
  <c r="EM480" i="99" s="1"/>
  <c r="EO480" i="99" s="1"/>
  <c r="EP480" i="99" s="1"/>
  <c r="EG476" i="99"/>
  <c r="EM476" i="99" s="1"/>
  <c r="EO476" i="99" s="1"/>
  <c r="EP476" i="99" s="1"/>
  <c r="EG472" i="99"/>
  <c r="EM472" i="99" s="1"/>
  <c r="EO472" i="99" s="1"/>
  <c r="EP472" i="99" s="1"/>
  <c r="EG468" i="99"/>
  <c r="EM468" i="99" s="1"/>
  <c r="EO468" i="99" s="1"/>
  <c r="EG464" i="99"/>
  <c r="EM464" i="99" s="1"/>
  <c r="EO464" i="99" s="1"/>
  <c r="EG460" i="99"/>
  <c r="EM460" i="99" s="1"/>
  <c r="EO460" i="99" s="1"/>
  <c r="EG456" i="99"/>
  <c r="EM456" i="99" s="1"/>
  <c r="EO456" i="99" s="1"/>
  <c r="EG452" i="99"/>
  <c r="EM452" i="99" s="1"/>
  <c r="EO452" i="99" s="1"/>
  <c r="EG448" i="99"/>
  <c r="EM448" i="99" s="1"/>
  <c r="EO448" i="99" s="1"/>
  <c r="EP448" i="99" s="1"/>
  <c r="EG444" i="99"/>
  <c r="EM444" i="99" s="1"/>
  <c r="EO444" i="99" s="1"/>
  <c r="EP444" i="99" s="1"/>
  <c r="EG440" i="99"/>
  <c r="EM440" i="99" s="1"/>
  <c r="EO440" i="99" s="1"/>
  <c r="EP440" i="99" s="1"/>
  <c r="EG436" i="99"/>
  <c r="EM436" i="99" s="1"/>
  <c r="EO436" i="99" s="1"/>
  <c r="EP436" i="99" s="1"/>
  <c r="EG432" i="99"/>
  <c r="EM432" i="99" s="1"/>
  <c r="EO432" i="99" s="1"/>
  <c r="EP432" i="99" s="1"/>
  <c r="EG428" i="99"/>
  <c r="EM428" i="99" s="1"/>
  <c r="EO428" i="99" s="1"/>
  <c r="EP428" i="99" s="1"/>
  <c r="EG424" i="99"/>
  <c r="EM424" i="99" s="1"/>
  <c r="EO424" i="99" s="1"/>
  <c r="EP424" i="99" s="1"/>
  <c r="EG420" i="99"/>
  <c r="EM420" i="99" s="1"/>
  <c r="EO420" i="99" s="1"/>
  <c r="EP420" i="99" s="1"/>
  <c r="EG416" i="99"/>
  <c r="EM416" i="99" s="1"/>
  <c r="EO416" i="99" s="1"/>
  <c r="EP416" i="99" s="1"/>
  <c r="EG412" i="99"/>
  <c r="EM412" i="99" s="1"/>
  <c r="EO412" i="99" s="1"/>
  <c r="EP412" i="99" s="1"/>
  <c r="EG408" i="99"/>
  <c r="EM408" i="99" s="1"/>
  <c r="EO408" i="99" s="1"/>
  <c r="EP408" i="99" s="1"/>
  <c r="EG404" i="99"/>
  <c r="EM404" i="99" s="1"/>
  <c r="EO404" i="99" s="1"/>
  <c r="EP404" i="99" s="1"/>
  <c r="EG400" i="99"/>
  <c r="EM400" i="99" s="1"/>
  <c r="EO400" i="99" s="1"/>
  <c r="EP400" i="99" s="1"/>
  <c r="EG396" i="99"/>
  <c r="EM396" i="99" s="1"/>
  <c r="EO396" i="99" s="1"/>
  <c r="EP396" i="99" s="1"/>
  <c r="EG392" i="99"/>
  <c r="EM392" i="99" s="1"/>
  <c r="EO392" i="99" s="1"/>
  <c r="EP392" i="99" s="1"/>
  <c r="EG680" i="99"/>
  <c r="EM680" i="99" s="1"/>
  <c r="EO680" i="99" s="1"/>
  <c r="EP680" i="99" s="1"/>
  <c r="EG664" i="99"/>
  <c r="EM664" i="99" s="1"/>
  <c r="EO664" i="99" s="1"/>
  <c r="EP664" i="99" s="1"/>
  <c r="EG648" i="99"/>
  <c r="EM648" i="99" s="1"/>
  <c r="EO648" i="99" s="1"/>
  <c r="EP648" i="99" s="1"/>
  <c r="EG632" i="99"/>
  <c r="EM632" i="99" s="1"/>
  <c r="EO632" i="99" s="1"/>
  <c r="EG616" i="99"/>
  <c r="EM616" i="99" s="1"/>
  <c r="EO616" i="99" s="1"/>
  <c r="EP616" i="99" s="1"/>
  <c r="EG600" i="99"/>
  <c r="EM600" i="99" s="1"/>
  <c r="EO600" i="99" s="1"/>
  <c r="EP600" i="99" s="1"/>
  <c r="EG584" i="99"/>
  <c r="EM584" i="99" s="1"/>
  <c r="EO584" i="99" s="1"/>
  <c r="EP584" i="99" s="1"/>
  <c r="EG213" i="99"/>
  <c r="EM213" i="99" s="1"/>
  <c r="EO213" i="99" s="1"/>
  <c r="EP213" i="99" s="1"/>
  <c r="EG208" i="99"/>
  <c r="EM208" i="99" s="1"/>
  <c r="EO208" i="99" s="1"/>
  <c r="EP208" i="99" s="1"/>
  <c r="EG199" i="99"/>
  <c r="EM199" i="99" s="1"/>
  <c r="EO199" i="99" s="1"/>
  <c r="EP199" i="99" s="1"/>
  <c r="EG197" i="99"/>
  <c r="EM197" i="99" s="1"/>
  <c r="EO197" i="99" s="1"/>
  <c r="EP197" i="99" s="1"/>
  <c r="EG192" i="99"/>
  <c r="EM192" i="99" s="1"/>
  <c r="EO192" i="99" s="1"/>
  <c r="EP192" i="99" s="1"/>
  <c r="EG183" i="99"/>
  <c r="EM183" i="99" s="1"/>
  <c r="EO183" i="99" s="1"/>
  <c r="EP183" i="99" s="1"/>
  <c r="EG181" i="99"/>
  <c r="EM181" i="99" s="1"/>
  <c r="EO181" i="99" s="1"/>
  <c r="EP181" i="99" s="1"/>
  <c r="EG176" i="99"/>
  <c r="EM176" i="99" s="1"/>
  <c r="EO176" i="99" s="1"/>
  <c r="EP176" i="99" s="1"/>
  <c r="EG167" i="99"/>
  <c r="EM167" i="99" s="1"/>
  <c r="EO167" i="99" s="1"/>
  <c r="EP167" i="99" s="1"/>
  <c r="EG165" i="99"/>
  <c r="EM165" i="99" s="1"/>
  <c r="EO165" i="99" s="1"/>
  <c r="EP165" i="99" s="1"/>
  <c r="EG160" i="99"/>
  <c r="EM160" i="99" s="1"/>
  <c r="EO160" i="99" s="1"/>
  <c r="EP160" i="99" s="1"/>
  <c r="EG151" i="99"/>
  <c r="EM151" i="99" s="1"/>
  <c r="EO151" i="99" s="1"/>
  <c r="EP151" i="99" s="1"/>
  <c r="EG149" i="99"/>
  <c r="EM149" i="99" s="1"/>
  <c r="EO149" i="99" s="1"/>
  <c r="EP149" i="99" s="1"/>
  <c r="EG144" i="99"/>
  <c r="EM144" i="99" s="1"/>
  <c r="EO144" i="99" s="1"/>
  <c r="EP144" i="99" s="1"/>
  <c r="EG135" i="99"/>
  <c r="EM135" i="99" s="1"/>
  <c r="EO135" i="99" s="1"/>
  <c r="EG133" i="99"/>
  <c r="EM133" i="99" s="1"/>
  <c r="EO133" i="99" s="1"/>
  <c r="EG131" i="99"/>
  <c r="EM131" i="99" s="1"/>
  <c r="EO131" i="99" s="1"/>
  <c r="EG129" i="99"/>
  <c r="EM129" i="99" s="1"/>
  <c r="EO129" i="99" s="1"/>
  <c r="EG127" i="99"/>
  <c r="EM127" i="99" s="1"/>
  <c r="EO127" i="99" s="1"/>
  <c r="EG125" i="99"/>
  <c r="EM125" i="99" s="1"/>
  <c r="EO125" i="99" s="1"/>
  <c r="EG123" i="99"/>
  <c r="EM123" i="99" s="1"/>
  <c r="EO123" i="99" s="1"/>
  <c r="EP123" i="99" s="1"/>
  <c r="EG121" i="99"/>
  <c r="EM121" i="99" s="1"/>
  <c r="EO121" i="99" s="1"/>
  <c r="EP121" i="99" s="1"/>
  <c r="EG119" i="99"/>
  <c r="EM119" i="99" s="1"/>
  <c r="EO119" i="99" s="1"/>
  <c r="EP119" i="99" s="1"/>
  <c r="EG117" i="99"/>
  <c r="EM117" i="99" s="1"/>
  <c r="EO117" i="99" s="1"/>
  <c r="EP117" i="99" s="1"/>
  <c r="EG115" i="99"/>
  <c r="EM115" i="99" s="1"/>
  <c r="EO115" i="99" s="1"/>
  <c r="EP115" i="99" s="1"/>
  <c r="EG113" i="99"/>
  <c r="EM113" i="99" s="1"/>
  <c r="EO113" i="99" s="1"/>
  <c r="EP113" i="99" s="1"/>
  <c r="EG111" i="99"/>
  <c r="EM111" i="99" s="1"/>
  <c r="EO111" i="99" s="1"/>
  <c r="EP111" i="99" s="1"/>
  <c r="EG109" i="99"/>
  <c r="EM109" i="99" s="1"/>
  <c r="EO109" i="99" s="1"/>
  <c r="EP109" i="99" s="1"/>
  <c r="EG107" i="99"/>
  <c r="EM107" i="99" s="1"/>
  <c r="EO107" i="99" s="1"/>
  <c r="EP107" i="99" s="1"/>
  <c r="EG105" i="99"/>
  <c r="EM105" i="99" s="1"/>
  <c r="EO105" i="99" s="1"/>
  <c r="EP105" i="99" s="1"/>
  <c r="EG80" i="99"/>
  <c r="EM80" i="99" s="1"/>
  <c r="EO80" i="99" s="1"/>
  <c r="EP80" i="99" s="1"/>
  <c r="EG64" i="99"/>
  <c r="EM64" i="99" s="1"/>
  <c r="EO64" i="99" s="1"/>
  <c r="EG48" i="99"/>
  <c r="EM48" i="99" s="1"/>
  <c r="EO48" i="99" s="1"/>
  <c r="EP48" i="99" s="1"/>
  <c r="EG32" i="99"/>
  <c r="EM32" i="99" s="1"/>
  <c r="EO32" i="99" s="1"/>
  <c r="EP32" i="99" s="1"/>
  <c r="EG16" i="99"/>
  <c r="EM16" i="99" s="1"/>
  <c r="EO16" i="99" s="1"/>
  <c r="EG12" i="99"/>
  <c r="EM12" i="99" s="1"/>
  <c r="EO12" i="99" s="1"/>
  <c r="EG756" i="99"/>
  <c r="EM756" i="99" s="1"/>
  <c r="EO756" i="99" s="1"/>
  <c r="EP756" i="99" s="1"/>
  <c r="EG748" i="99"/>
  <c r="EM748" i="99" s="1"/>
  <c r="EO748" i="99" s="1"/>
  <c r="EP748" i="99" s="1"/>
  <c r="EG740" i="99"/>
  <c r="EM740" i="99" s="1"/>
  <c r="EO740" i="99" s="1"/>
  <c r="EP740" i="99" s="1"/>
  <c r="EG732" i="99"/>
  <c r="EM732" i="99" s="1"/>
  <c r="EO732" i="99" s="1"/>
  <c r="EP732" i="99" s="1"/>
  <c r="EG724" i="99"/>
  <c r="EM724" i="99" s="1"/>
  <c r="EO724" i="99" s="1"/>
  <c r="EP724" i="99" s="1"/>
  <c r="EG716" i="99"/>
  <c r="EM716" i="99" s="1"/>
  <c r="EO716" i="99" s="1"/>
  <c r="EP716" i="99" s="1"/>
  <c r="EG708" i="99"/>
  <c r="EM708" i="99" s="1"/>
  <c r="EO708" i="99" s="1"/>
  <c r="EP708" i="99" s="1"/>
  <c r="EG700" i="99"/>
  <c r="EM700" i="99" s="1"/>
  <c r="EO700" i="99" s="1"/>
  <c r="EP700" i="99" s="1"/>
  <c r="EG692" i="99"/>
  <c r="EM692" i="99" s="1"/>
  <c r="EO692" i="99" s="1"/>
  <c r="EP692" i="99" s="1"/>
  <c r="EG685" i="99"/>
  <c r="EM685" i="99" s="1"/>
  <c r="EO685" i="99" s="1"/>
  <c r="EP685" i="99" s="1"/>
  <c r="EG676" i="99"/>
  <c r="EM676" i="99" s="1"/>
  <c r="EO676" i="99" s="1"/>
  <c r="EP676" i="99" s="1"/>
  <c r="EG669" i="99"/>
  <c r="EM669" i="99" s="1"/>
  <c r="EO669" i="99" s="1"/>
  <c r="EP669" i="99" s="1"/>
  <c r="EG660" i="99"/>
  <c r="EM660" i="99" s="1"/>
  <c r="EO660" i="99" s="1"/>
  <c r="EP660" i="99" s="1"/>
  <c r="EG653" i="99"/>
  <c r="EM653" i="99" s="1"/>
  <c r="EO653" i="99" s="1"/>
  <c r="EP653" i="99" s="1"/>
  <c r="EG644" i="99"/>
  <c r="EM644" i="99" s="1"/>
  <c r="EO644" i="99" s="1"/>
  <c r="EP644" i="99" s="1"/>
  <c r="EG637" i="99"/>
  <c r="EM637" i="99" s="1"/>
  <c r="EO637" i="99" s="1"/>
  <c r="EG628" i="99"/>
  <c r="EM628" i="99" s="1"/>
  <c r="EO628" i="99" s="1"/>
  <c r="EG621" i="99"/>
  <c r="EM621" i="99" s="1"/>
  <c r="EO621" i="99" s="1"/>
  <c r="EG612" i="99"/>
  <c r="EM612" i="99" s="1"/>
  <c r="EO612" i="99" s="1"/>
  <c r="EP612" i="99" s="1"/>
  <c r="EG605" i="99"/>
  <c r="EM605" i="99" s="1"/>
  <c r="EO605" i="99" s="1"/>
  <c r="EP605" i="99" s="1"/>
  <c r="EG596" i="99"/>
  <c r="EM596" i="99" s="1"/>
  <c r="EO596" i="99" s="1"/>
  <c r="EP596" i="99" s="1"/>
  <c r="EG589" i="99"/>
  <c r="EM589" i="99" s="1"/>
  <c r="EO589" i="99" s="1"/>
  <c r="EP589" i="99" s="1"/>
  <c r="EG580" i="99"/>
  <c r="EM580" i="99" s="1"/>
  <c r="EO580" i="99" s="1"/>
  <c r="EP580" i="99" s="1"/>
  <c r="EG573" i="99"/>
  <c r="EM573" i="99" s="1"/>
  <c r="EO573" i="99" s="1"/>
  <c r="EP573" i="99" s="1"/>
  <c r="EG569" i="99"/>
  <c r="EM569" i="99" s="1"/>
  <c r="EO569" i="99" s="1"/>
  <c r="EP569" i="99" s="1"/>
  <c r="EG565" i="99"/>
  <c r="EM565" i="99" s="1"/>
  <c r="EO565" i="99" s="1"/>
  <c r="EP565" i="99" s="1"/>
  <c r="EG561" i="99"/>
  <c r="EM561" i="99" s="1"/>
  <c r="EO561" i="99" s="1"/>
  <c r="EP561" i="99" s="1"/>
  <c r="EG557" i="99"/>
  <c r="EM557" i="99" s="1"/>
  <c r="EO557" i="99" s="1"/>
  <c r="EP557" i="99" s="1"/>
  <c r="EG553" i="99"/>
  <c r="EM553" i="99" s="1"/>
  <c r="EO553" i="99" s="1"/>
  <c r="EP553" i="99" s="1"/>
  <c r="EG549" i="99"/>
  <c r="EM549" i="99" s="1"/>
  <c r="EO549" i="99" s="1"/>
  <c r="EP549" i="99" s="1"/>
  <c r="EG545" i="99"/>
  <c r="EM545" i="99" s="1"/>
  <c r="EO545" i="99" s="1"/>
  <c r="EP545" i="99" s="1"/>
  <c r="EG541" i="99"/>
  <c r="EM541" i="99" s="1"/>
  <c r="EO541" i="99" s="1"/>
  <c r="EP541" i="99" s="1"/>
  <c r="EG537" i="99"/>
  <c r="EM537" i="99" s="1"/>
  <c r="EO537" i="99" s="1"/>
  <c r="EP537" i="99" s="1"/>
  <c r="EG533" i="99"/>
  <c r="EM533" i="99" s="1"/>
  <c r="EO533" i="99" s="1"/>
  <c r="EP533" i="99" s="1"/>
  <c r="EG529" i="99"/>
  <c r="EM529" i="99" s="1"/>
  <c r="EO529" i="99" s="1"/>
  <c r="EP529" i="99" s="1"/>
  <c r="EG525" i="99"/>
  <c r="EM525" i="99" s="1"/>
  <c r="EO525" i="99" s="1"/>
  <c r="EP525" i="99" s="1"/>
  <c r="EG521" i="99"/>
  <c r="EM521" i="99" s="1"/>
  <c r="EO521" i="99" s="1"/>
  <c r="EP521" i="99" s="1"/>
  <c r="EG517" i="99"/>
  <c r="EM517" i="99" s="1"/>
  <c r="EO517" i="99" s="1"/>
  <c r="EP517" i="99" s="1"/>
  <c r="EG513" i="99"/>
  <c r="EM513" i="99" s="1"/>
  <c r="EO513" i="99" s="1"/>
  <c r="EP513" i="99" s="1"/>
  <c r="EG509" i="99"/>
  <c r="EM509" i="99" s="1"/>
  <c r="EO509" i="99" s="1"/>
  <c r="EP509" i="99" s="1"/>
  <c r="EG505" i="99"/>
  <c r="EM505" i="99" s="1"/>
  <c r="EO505" i="99" s="1"/>
  <c r="EP505" i="99" s="1"/>
  <c r="EG501" i="99"/>
  <c r="EM501" i="99" s="1"/>
  <c r="EO501" i="99" s="1"/>
  <c r="EP501" i="99" s="1"/>
  <c r="EG497" i="99"/>
  <c r="EM497" i="99" s="1"/>
  <c r="EO497" i="99" s="1"/>
  <c r="EP497" i="99" s="1"/>
  <c r="EG493" i="99"/>
  <c r="EM493" i="99" s="1"/>
  <c r="EO493" i="99" s="1"/>
  <c r="EP493" i="99" s="1"/>
  <c r="EG489" i="99"/>
  <c r="EM489" i="99" s="1"/>
  <c r="EO489" i="99" s="1"/>
  <c r="EP489" i="99" s="1"/>
  <c r="EG485" i="99"/>
  <c r="EM485" i="99" s="1"/>
  <c r="EO485" i="99" s="1"/>
  <c r="EP485" i="99" s="1"/>
  <c r="EG481" i="99"/>
  <c r="EM481" i="99" s="1"/>
  <c r="EO481" i="99" s="1"/>
  <c r="EP481" i="99" s="1"/>
  <c r="EG477" i="99"/>
  <c r="EM477" i="99" s="1"/>
  <c r="EO477" i="99" s="1"/>
  <c r="EP477" i="99" s="1"/>
  <c r="EG473" i="99"/>
  <c r="EM473" i="99" s="1"/>
  <c r="EO473" i="99" s="1"/>
  <c r="EP473" i="99" s="1"/>
  <c r="EG469" i="99"/>
  <c r="EM469" i="99" s="1"/>
  <c r="EO469" i="99" s="1"/>
  <c r="EG465" i="99"/>
  <c r="EM465" i="99" s="1"/>
  <c r="EO465" i="99" s="1"/>
  <c r="EG461" i="99"/>
  <c r="EM461" i="99" s="1"/>
  <c r="EO461" i="99" s="1"/>
  <c r="EG457" i="99"/>
  <c r="EM457" i="99" s="1"/>
  <c r="EO457" i="99" s="1"/>
  <c r="EG453" i="99"/>
  <c r="EM453" i="99" s="1"/>
  <c r="EO453" i="99" s="1"/>
  <c r="EG449" i="99"/>
  <c r="EM449" i="99" s="1"/>
  <c r="EO449" i="99" s="1"/>
  <c r="EG445" i="99"/>
  <c r="EM445" i="99" s="1"/>
  <c r="EO445" i="99" s="1"/>
  <c r="EP445" i="99" s="1"/>
  <c r="EG441" i="99"/>
  <c r="EM441" i="99" s="1"/>
  <c r="EO441" i="99" s="1"/>
  <c r="EP441" i="99" s="1"/>
  <c r="EG437" i="99"/>
  <c r="EM437" i="99" s="1"/>
  <c r="EO437" i="99" s="1"/>
  <c r="EP437" i="99" s="1"/>
  <c r="EG433" i="99"/>
  <c r="EM433" i="99" s="1"/>
  <c r="EO433" i="99" s="1"/>
  <c r="EP433" i="99" s="1"/>
  <c r="EG429" i="99"/>
  <c r="EM429" i="99" s="1"/>
  <c r="EO429" i="99" s="1"/>
  <c r="EP429" i="99" s="1"/>
  <c r="EG425" i="99"/>
  <c r="EM425" i="99" s="1"/>
  <c r="EO425" i="99" s="1"/>
  <c r="EP425" i="99" s="1"/>
  <c r="EG421" i="99"/>
  <c r="EM421" i="99" s="1"/>
  <c r="EO421" i="99" s="1"/>
  <c r="EP421" i="99" s="1"/>
  <c r="EG417" i="99"/>
  <c r="EM417" i="99" s="1"/>
  <c r="EO417" i="99" s="1"/>
  <c r="EP417" i="99" s="1"/>
  <c r="EG413" i="99"/>
  <c r="EM413" i="99" s="1"/>
  <c r="EO413" i="99" s="1"/>
  <c r="EP413" i="99" s="1"/>
  <c r="EG409" i="99"/>
  <c r="EM409" i="99" s="1"/>
  <c r="EO409" i="99" s="1"/>
  <c r="EP409" i="99" s="1"/>
  <c r="EG405" i="99"/>
  <c r="EM405" i="99" s="1"/>
  <c r="EO405" i="99" s="1"/>
  <c r="EP405" i="99" s="1"/>
  <c r="EG401" i="99"/>
  <c r="EM401" i="99" s="1"/>
  <c r="EO401" i="99" s="1"/>
  <c r="EP401" i="99" s="1"/>
  <c r="EG397" i="99"/>
  <c r="EM397" i="99" s="1"/>
  <c r="EO397" i="99" s="1"/>
  <c r="EP397" i="99" s="1"/>
  <c r="EG393" i="99"/>
  <c r="EM393" i="99" s="1"/>
  <c r="EO393" i="99" s="1"/>
  <c r="EP393" i="99" s="1"/>
  <c r="EG389" i="99"/>
  <c r="EM389" i="99" s="1"/>
  <c r="EO389" i="99" s="1"/>
  <c r="EP389" i="99" s="1"/>
  <c r="EG387" i="99"/>
  <c r="EM387" i="99" s="1"/>
  <c r="EO387" i="99" s="1"/>
  <c r="EP387" i="99" s="1"/>
  <c r="EG381" i="99"/>
  <c r="EM381" i="99" s="1"/>
  <c r="EO381" i="99" s="1"/>
  <c r="EP381" i="99" s="1"/>
  <c r="EG379" i="99"/>
  <c r="EM379" i="99" s="1"/>
  <c r="EO379" i="99" s="1"/>
  <c r="EP379" i="99" s="1"/>
  <c r="EG373" i="99"/>
  <c r="EM373" i="99" s="1"/>
  <c r="EO373" i="99" s="1"/>
  <c r="EP373" i="99" s="1"/>
  <c r="EG371" i="99"/>
  <c r="EM371" i="99" s="1"/>
  <c r="EO371" i="99" s="1"/>
  <c r="EP371" i="99" s="1"/>
  <c r="EG365" i="99"/>
  <c r="EM365" i="99" s="1"/>
  <c r="EO365" i="99" s="1"/>
  <c r="EP365" i="99" s="1"/>
  <c r="EG363" i="99"/>
  <c r="EM363" i="99" s="1"/>
  <c r="EO363" i="99" s="1"/>
  <c r="EP363" i="99" s="1"/>
  <c r="EG357" i="99"/>
  <c r="EM357" i="99" s="1"/>
  <c r="EO357" i="99" s="1"/>
  <c r="EG355" i="99"/>
  <c r="EM355" i="99" s="1"/>
  <c r="EO355" i="99" s="1"/>
  <c r="EG349" i="99"/>
  <c r="EM349" i="99" s="1"/>
  <c r="EO349" i="99" s="1"/>
  <c r="EG347" i="99"/>
  <c r="EM347" i="99" s="1"/>
  <c r="EO347" i="99" s="1"/>
  <c r="EG341" i="99"/>
  <c r="EM341" i="99" s="1"/>
  <c r="EO341" i="99" s="1"/>
  <c r="EG339" i="99"/>
  <c r="EM339" i="99" s="1"/>
  <c r="EO339" i="99" s="1"/>
  <c r="EP339" i="99" s="1"/>
  <c r="EG333" i="99"/>
  <c r="EM333" i="99" s="1"/>
  <c r="EO333" i="99" s="1"/>
  <c r="EP333" i="99" s="1"/>
  <c r="EG331" i="99"/>
  <c r="EM331" i="99" s="1"/>
  <c r="EO331" i="99" s="1"/>
  <c r="EP331" i="99" s="1"/>
  <c r="EG325" i="99"/>
  <c r="EM325" i="99" s="1"/>
  <c r="EO325" i="99" s="1"/>
  <c r="EP325" i="99" s="1"/>
  <c r="EG323" i="99"/>
  <c r="EM323" i="99" s="1"/>
  <c r="EO323" i="99" s="1"/>
  <c r="EP323" i="99" s="1"/>
  <c r="EG317" i="99"/>
  <c r="EM317" i="99" s="1"/>
  <c r="EO317" i="99" s="1"/>
  <c r="EP317" i="99" s="1"/>
  <c r="EG315" i="99"/>
  <c r="EM315" i="99" s="1"/>
  <c r="EO315" i="99" s="1"/>
  <c r="EP315" i="99" s="1"/>
  <c r="EG309" i="99"/>
  <c r="EM309" i="99" s="1"/>
  <c r="EO309" i="99" s="1"/>
  <c r="EP309" i="99" s="1"/>
  <c r="EG307" i="99"/>
  <c r="EM307" i="99" s="1"/>
  <c r="EO307" i="99" s="1"/>
  <c r="EP307" i="99" s="1"/>
  <c r="EG301" i="99"/>
  <c r="EM301" i="99" s="1"/>
  <c r="EO301" i="99" s="1"/>
  <c r="EP301" i="99" s="1"/>
  <c r="EG299" i="99"/>
  <c r="EM299" i="99" s="1"/>
  <c r="EO299" i="99" s="1"/>
  <c r="EP299" i="99" s="1"/>
  <c r="EG411" i="99"/>
  <c r="EM411" i="99" s="1"/>
  <c r="EO411" i="99" s="1"/>
  <c r="EP411" i="99" s="1"/>
  <c r="EG403" i="99"/>
  <c r="EM403" i="99" s="1"/>
  <c r="EO403" i="99" s="1"/>
  <c r="EP403" i="99" s="1"/>
  <c r="EG385" i="99"/>
  <c r="EM385" i="99" s="1"/>
  <c r="EO385" i="99" s="1"/>
  <c r="EP385" i="99" s="1"/>
  <c r="EG377" i="99"/>
  <c r="EM377" i="99" s="1"/>
  <c r="EO377" i="99" s="1"/>
  <c r="EP377" i="99" s="1"/>
  <c r="EG369" i="99"/>
  <c r="EM369" i="99" s="1"/>
  <c r="EO369" i="99" s="1"/>
  <c r="EP369" i="99" s="1"/>
  <c r="EG353" i="99"/>
  <c r="EM353" i="99" s="1"/>
  <c r="EO353" i="99" s="1"/>
  <c r="EG345" i="99"/>
  <c r="EM345" i="99" s="1"/>
  <c r="EO345" i="99" s="1"/>
  <c r="EG337" i="99"/>
  <c r="EM337" i="99" s="1"/>
  <c r="EO337" i="99" s="1"/>
  <c r="EP337" i="99" s="1"/>
  <c r="EG329" i="99"/>
  <c r="EM329" i="99" s="1"/>
  <c r="EO329" i="99" s="1"/>
  <c r="EP329" i="99" s="1"/>
  <c r="EG321" i="99"/>
  <c r="EM321" i="99" s="1"/>
  <c r="EO321" i="99" s="1"/>
  <c r="EP321" i="99" s="1"/>
  <c r="EG313" i="99"/>
  <c r="EM313" i="99" s="1"/>
  <c r="EO313" i="99" s="1"/>
  <c r="EP313" i="99" s="1"/>
  <c r="EG305" i="99"/>
  <c r="EM305" i="99" s="1"/>
  <c r="EO305" i="99" s="1"/>
  <c r="EP305" i="99" s="1"/>
  <c r="EG214" i="99"/>
  <c r="EM214" i="99" s="1"/>
  <c r="EO214" i="99" s="1"/>
  <c r="EP214" i="99" s="1"/>
  <c r="EG383" i="99"/>
  <c r="EM383" i="99" s="1"/>
  <c r="EO383" i="99" s="1"/>
  <c r="EP383" i="99" s="1"/>
  <c r="EG375" i="99"/>
  <c r="EM375" i="99" s="1"/>
  <c r="EO375" i="99" s="1"/>
  <c r="EP375" i="99" s="1"/>
  <c r="EG367" i="99"/>
  <c r="EM367" i="99" s="1"/>
  <c r="EO367" i="99" s="1"/>
  <c r="EP367" i="99" s="1"/>
  <c r="EG359" i="99"/>
  <c r="EM359" i="99" s="1"/>
  <c r="EO359" i="99" s="1"/>
  <c r="EP359" i="99" s="1"/>
  <c r="EG351" i="99"/>
  <c r="EM351" i="99" s="1"/>
  <c r="EO351" i="99" s="1"/>
  <c r="EG343" i="99"/>
  <c r="EM343" i="99" s="1"/>
  <c r="EO343" i="99" s="1"/>
  <c r="EG335" i="99"/>
  <c r="EM335" i="99" s="1"/>
  <c r="EO335" i="99" s="1"/>
  <c r="EP335" i="99" s="1"/>
  <c r="EG327" i="99"/>
  <c r="EM327" i="99" s="1"/>
  <c r="EO327" i="99" s="1"/>
  <c r="EP327" i="99" s="1"/>
  <c r="EG319" i="99"/>
  <c r="EM319" i="99" s="1"/>
  <c r="EO319" i="99" s="1"/>
  <c r="EP319" i="99" s="1"/>
  <c r="EG311" i="99"/>
  <c r="EM311" i="99" s="1"/>
  <c r="EO311" i="99" s="1"/>
  <c r="EP311" i="99" s="1"/>
  <c r="EG303" i="99"/>
  <c r="EM303" i="99" s="1"/>
  <c r="EO303" i="99" s="1"/>
  <c r="EP303" i="99" s="1"/>
  <c r="EG761" i="99"/>
  <c r="EM761" i="99" s="1"/>
  <c r="EO761" i="99" s="1"/>
  <c r="EP761" i="99" s="1"/>
  <c r="EG757" i="99"/>
  <c r="EM757" i="99" s="1"/>
  <c r="EO757" i="99" s="1"/>
  <c r="EP757" i="99" s="1"/>
  <c r="EG753" i="99"/>
  <c r="EM753" i="99" s="1"/>
  <c r="EO753" i="99" s="1"/>
  <c r="EP753" i="99" s="1"/>
  <c r="EG749" i="99"/>
  <c r="EM749" i="99" s="1"/>
  <c r="EO749" i="99" s="1"/>
  <c r="EP749" i="99" s="1"/>
  <c r="EG745" i="99"/>
  <c r="EM745" i="99" s="1"/>
  <c r="EO745" i="99" s="1"/>
  <c r="EP745" i="99" s="1"/>
  <c r="EG741" i="99"/>
  <c r="EM741" i="99" s="1"/>
  <c r="EO741" i="99" s="1"/>
  <c r="EP741" i="99" s="1"/>
  <c r="EG737" i="99"/>
  <c r="EM737" i="99" s="1"/>
  <c r="EO737" i="99" s="1"/>
  <c r="EP737" i="99" s="1"/>
  <c r="EG733" i="99"/>
  <c r="EM733" i="99" s="1"/>
  <c r="EO733" i="99" s="1"/>
  <c r="EP733" i="99" s="1"/>
  <c r="EG729" i="99"/>
  <c r="EM729" i="99" s="1"/>
  <c r="EO729" i="99" s="1"/>
  <c r="EP729" i="99" s="1"/>
  <c r="EG725" i="99"/>
  <c r="EM725" i="99" s="1"/>
  <c r="EO725" i="99" s="1"/>
  <c r="EP725" i="99" s="1"/>
  <c r="EG721" i="99"/>
  <c r="EM721" i="99" s="1"/>
  <c r="EO721" i="99" s="1"/>
  <c r="EP721" i="99" s="1"/>
  <c r="EG717" i="99"/>
  <c r="EM717" i="99" s="1"/>
  <c r="EO717" i="99" s="1"/>
  <c r="EP717" i="99" s="1"/>
  <c r="EG713" i="99"/>
  <c r="EM713" i="99" s="1"/>
  <c r="EO713" i="99" s="1"/>
  <c r="EP713" i="99" s="1"/>
  <c r="EG709" i="99"/>
  <c r="EM709" i="99" s="1"/>
  <c r="EO709" i="99" s="1"/>
  <c r="EP709" i="99" s="1"/>
  <c r="EG705" i="99"/>
  <c r="EM705" i="99" s="1"/>
  <c r="EO705" i="99" s="1"/>
  <c r="EP705" i="99" s="1"/>
  <c r="EG701" i="99"/>
  <c r="EM701" i="99" s="1"/>
  <c r="EO701" i="99" s="1"/>
  <c r="EP701" i="99" s="1"/>
  <c r="EG697" i="99"/>
  <c r="EM697" i="99" s="1"/>
  <c r="EO697" i="99" s="1"/>
  <c r="EP697" i="99" s="1"/>
  <c r="EG693" i="99"/>
  <c r="EM693" i="99" s="1"/>
  <c r="EO693" i="99" s="1"/>
  <c r="EP693" i="99" s="1"/>
  <c r="EG762" i="99"/>
  <c r="EM762" i="99" s="1"/>
  <c r="EO762" i="99" s="1"/>
  <c r="EP762" i="99" s="1"/>
  <c r="EG758" i="99"/>
  <c r="EM758" i="99" s="1"/>
  <c r="EO758" i="99" s="1"/>
  <c r="EP758" i="99" s="1"/>
  <c r="EG754" i="99"/>
  <c r="EM754" i="99" s="1"/>
  <c r="EO754" i="99" s="1"/>
  <c r="EP754" i="99" s="1"/>
  <c r="EG750" i="99"/>
  <c r="EM750" i="99" s="1"/>
  <c r="EO750" i="99" s="1"/>
  <c r="EP750" i="99" s="1"/>
  <c r="EG746" i="99"/>
  <c r="EM746" i="99" s="1"/>
  <c r="EO746" i="99" s="1"/>
  <c r="EP746" i="99" s="1"/>
  <c r="EG742" i="99"/>
  <c r="EM742" i="99" s="1"/>
  <c r="EO742" i="99" s="1"/>
  <c r="EP742" i="99" s="1"/>
  <c r="EG738" i="99"/>
  <c r="EM738" i="99" s="1"/>
  <c r="EO738" i="99" s="1"/>
  <c r="EP738" i="99" s="1"/>
  <c r="EG734" i="99"/>
  <c r="EM734" i="99" s="1"/>
  <c r="EO734" i="99" s="1"/>
  <c r="EP734" i="99" s="1"/>
  <c r="EG730" i="99"/>
  <c r="EM730" i="99" s="1"/>
  <c r="EO730" i="99" s="1"/>
  <c r="EP730" i="99" s="1"/>
  <c r="EG726" i="99"/>
  <c r="EM726" i="99" s="1"/>
  <c r="EO726" i="99" s="1"/>
  <c r="EP726" i="99" s="1"/>
  <c r="EG722" i="99"/>
  <c r="EM722" i="99" s="1"/>
  <c r="EO722" i="99" s="1"/>
  <c r="EP722" i="99" s="1"/>
  <c r="EG718" i="99"/>
  <c r="EM718" i="99" s="1"/>
  <c r="EO718" i="99" s="1"/>
  <c r="EP718" i="99" s="1"/>
  <c r="EG714" i="99"/>
  <c r="EM714" i="99" s="1"/>
  <c r="EO714" i="99" s="1"/>
  <c r="EP714" i="99" s="1"/>
  <c r="EG710" i="99"/>
  <c r="EM710" i="99" s="1"/>
  <c r="EO710" i="99" s="1"/>
  <c r="EP710" i="99" s="1"/>
  <c r="EG706" i="99"/>
  <c r="EM706" i="99" s="1"/>
  <c r="EO706" i="99" s="1"/>
  <c r="EP706" i="99" s="1"/>
  <c r="EG702" i="99"/>
  <c r="EM702" i="99" s="1"/>
  <c r="EO702" i="99" s="1"/>
  <c r="EP702" i="99" s="1"/>
  <c r="EG698" i="99"/>
  <c r="EM698" i="99" s="1"/>
  <c r="EO698" i="99" s="1"/>
  <c r="EP698" i="99" s="1"/>
  <c r="EG694" i="99"/>
  <c r="EM694" i="99" s="1"/>
  <c r="EO694" i="99" s="1"/>
  <c r="EP694" i="99" s="1"/>
  <c r="EG297" i="99"/>
  <c r="EM297" i="99" s="1"/>
  <c r="EO297" i="99" s="1"/>
  <c r="EP297" i="99" s="1"/>
  <c r="EG295" i="99"/>
  <c r="EM295" i="99" s="1"/>
  <c r="EO295" i="99" s="1"/>
  <c r="EP295" i="99" s="1"/>
  <c r="EG293" i="99"/>
  <c r="EM293" i="99" s="1"/>
  <c r="EO293" i="99" s="1"/>
  <c r="EP293" i="99" s="1"/>
  <c r="EG291" i="99"/>
  <c r="EM291" i="99" s="1"/>
  <c r="EO291" i="99" s="1"/>
  <c r="EP291" i="99" s="1"/>
  <c r="EG289" i="99"/>
  <c r="EM289" i="99" s="1"/>
  <c r="EO289" i="99" s="1"/>
  <c r="EP289" i="99" s="1"/>
  <c r="EG287" i="99"/>
  <c r="EM287" i="99" s="1"/>
  <c r="EO287" i="99" s="1"/>
  <c r="EP287" i="99" s="1"/>
  <c r="EG285" i="99"/>
  <c r="EM285" i="99" s="1"/>
  <c r="EO285" i="99" s="1"/>
  <c r="EP285" i="99" s="1"/>
  <c r="EG283" i="99"/>
  <c r="EM283" i="99" s="1"/>
  <c r="EO283" i="99" s="1"/>
  <c r="EP283" i="99" s="1"/>
  <c r="EG281" i="99"/>
  <c r="EM281" i="99" s="1"/>
  <c r="EO281" i="99" s="1"/>
  <c r="EP281" i="99" s="1"/>
  <c r="EG279" i="99"/>
  <c r="EM279" i="99" s="1"/>
  <c r="EO279" i="99" s="1"/>
  <c r="EP279" i="99" s="1"/>
  <c r="EG277" i="99"/>
  <c r="EM277" i="99" s="1"/>
  <c r="EO277" i="99" s="1"/>
  <c r="EP277" i="99" s="1"/>
  <c r="EG275" i="99"/>
  <c r="EM275" i="99" s="1"/>
  <c r="EO275" i="99" s="1"/>
  <c r="EP275" i="99" s="1"/>
  <c r="EG273" i="99"/>
  <c r="EM273" i="99" s="1"/>
  <c r="EO273" i="99" s="1"/>
  <c r="EP273" i="99" s="1"/>
  <c r="EG271" i="99"/>
  <c r="EM271" i="99" s="1"/>
  <c r="EO271" i="99" s="1"/>
  <c r="EP271" i="99" s="1"/>
  <c r="EG269" i="99"/>
  <c r="EM269" i="99" s="1"/>
  <c r="EO269" i="99" s="1"/>
  <c r="EP269" i="99" s="1"/>
  <c r="EG267" i="99"/>
  <c r="EM267" i="99" s="1"/>
  <c r="EO267" i="99" s="1"/>
  <c r="EP267" i="99" s="1"/>
  <c r="EG265" i="99"/>
  <c r="EM265" i="99" s="1"/>
  <c r="EO265" i="99" s="1"/>
  <c r="EP265" i="99" s="1"/>
  <c r="EG263" i="99"/>
  <c r="EM263" i="99" s="1"/>
  <c r="EO263" i="99" s="1"/>
  <c r="EP263" i="99" s="1"/>
  <c r="EG261" i="99"/>
  <c r="EM261" i="99" s="1"/>
  <c r="EO261" i="99" s="1"/>
  <c r="EP261" i="99" s="1"/>
  <c r="EG259" i="99"/>
  <c r="EM259" i="99" s="1"/>
  <c r="EO259" i="99" s="1"/>
  <c r="EP259" i="99" s="1"/>
  <c r="EG257" i="99"/>
  <c r="EM257" i="99" s="1"/>
  <c r="EO257" i="99" s="1"/>
  <c r="EP257" i="99" s="1"/>
  <c r="EG255" i="99"/>
  <c r="EM255" i="99" s="1"/>
  <c r="EO255" i="99" s="1"/>
  <c r="EP255" i="99" s="1"/>
  <c r="EG253" i="99"/>
  <c r="EM253" i="99" s="1"/>
  <c r="EO253" i="99" s="1"/>
  <c r="EP253" i="99" s="1"/>
  <c r="EG251" i="99"/>
  <c r="EM251" i="99" s="1"/>
  <c r="EO251" i="99" s="1"/>
  <c r="EP251" i="99" s="1"/>
  <c r="EG249" i="99"/>
  <c r="EM249" i="99" s="1"/>
  <c r="EO249" i="99" s="1"/>
  <c r="EG247" i="99"/>
  <c r="EM247" i="99" s="1"/>
  <c r="EO247" i="99" s="1"/>
  <c r="EG245" i="99"/>
  <c r="EM245" i="99" s="1"/>
  <c r="EO245" i="99" s="1"/>
  <c r="EG243" i="99"/>
  <c r="EM243" i="99" s="1"/>
  <c r="EO243" i="99" s="1"/>
  <c r="EG241" i="99"/>
  <c r="EM241" i="99" s="1"/>
  <c r="EO241" i="99" s="1"/>
  <c r="EG239" i="99"/>
  <c r="EM239" i="99" s="1"/>
  <c r="EO239" i="99" s="1"/>
  <c r="EG237" i="99"/>
  <c r="EM237" i="99" s="1"/>
  <c r="EO237" i="99" s="1"/>
  <c r="EG235" i="99"/>
  <c r="EM235" i="99" s="1"/>
  <c r="EO235" i="99" s="1"/>
  <c r="EG233" i="99"/>
  <c r="EM233" i="99" s="1"/>
  <c r="EO233" i="99" s="1"/>
  <c r="EG231" i="99"/>
  <c r="EM231" i="99" s="1"/>
  <c r="EO231" i="99" s="1"/>
  <c r="EP231" i="99" s="1"/>
  <c r="EG229" i="99"/>
  <c r="EM229" i="99" s="1"/>
  <c r="EO229" i="99" s="1"/>
  <c r="EP229" i="99" s="1"/>
  <c r="EG227" i="99"/>
  <c r="EM227" i="99" s="1"/>
  <c r="EO227" i="99" s="1"/>
  <c r="EP227" i="99" s="1"/>
  <c r="EG225" i="99"/>
  <c r="EM225" i="99" s="1"/>
  <c r="EO225" i="99" s="1"/>
  <c r="EP225" i="99" s="1"/>
  <c r="EG223" i="99"/>
  <c r="EM223" i="99" s="1"/>
  <c r="EO223" i="99" s="1"/>
  <c r="EP223" i="99" s="1"/>
  <c r="EG221" i="99"/>
  <c r="EM221" i="99" s="1"/>
  <c r="EO221" i="99" s="1"/>
  <c r="EP221" i="99" s="1"/>
  <c r="EG219" i="99"/>
  <c r="EM219" i="99" s="1"/>
  <c r="EO219" i="99" s="1"/>
  <c r="EP219" i="99" s="1"/>
  <c r="EG217" i="99"/>
  <c r="EM217" i="99" s="1"/>
  <c r="EO217" i="99" s="1"/>
  <c r="EP217" i="99" s="1"/>
  <c r="EG215" i="99"/>
  <c r="EM215" i="99" s="1"/>
  <c r="EO215" i="99" s="1"/>
  <c r="EP215" i="99" s="1"/>
  <c r="EG298" i="99"/>
  <c r="EM298" i="99" s="1"/>
  <c r="EO298" i="99" s="1"/>
  <c r="EP298" i="99" s="1"/>
  <c r="EG296" i="99"/>
  <c r="EM296" i="99" s="1"/>
  <c r="EO296" i="99" s="1"/>
  <c r="EP296" i="99" s="1"/>
  <c r="EG294" i="99"/>
  <c r="EM294" i="99" s="1"/>
  <c r="EO294" i="99" s="1"/>
  <c r="EP294" i="99" s="1"/>
  <c r="EG292" i="99"/>
  <c r="EM292" i="99" s="1"/>
  <c r="EO292" i="99" s="1"/>
  <c r="EP292" i="99" s="1"/>
  <c r="EG290" i="99"/>
  <c r="EM290" i="99" s="1"/>
  <c r="EO290" i="99" s="1"/>
  <c r="EP290" i="99" s="1"/>
  <c r="EG288" i="99"/>
  <c r="EM288" i="99" s="1"/>
  <c r="EO288" i="99" s="1"/>
  <c r="EP288" i="99" s="1"/>
  <c r="EG286" i="99"/>
  <c r="EM286" i="99" s="1"/>
  <c r="EO286" i="99" s="1"/>
  <c r="EP286" i="99" s="1"/>
  <c r="EG284" i="99"/>
  <c r="EM284" i="99" s="1"/>
  <c r="EO284" i="99" s="1"/>
  <c r="EP284" i="99" s="1"/>
  <c r="EG282" i="99"/>
  <c r="EM282" i="99" s="1"/>
  <c r="EO282" i="99" s="1"/>
  <c r="EP282" i="99" s="1"/>
  <c r="EG280" i="99"/>
  <c r="EM280" i="99" s="1"/>
  <c r="EO280" i="99" s="1"/>
  <c r="EP280" i="99" s="1"/>
  <c r="EG278" i="99"/>
  <c r="EM278" i="99" s="1"/>
  <c r="EO278" i="99" s="1"/>
  <c r="EP278" i="99" s="1"/>
  <c r="EG276" i="99"/>
  <c r="EM276" i="99" s="1"/>
  <c r="EO276" i="99" s="1"/>
  <c r="EP276" i="99" s="1"/>
  <c r="EG274" i="99"/>
  <c r="EM274" i="99" s="1"/>
  <c r="EO274" i="99" s="1"/>
  <c r="EP274" i="99" s="1"/>
  <c r="EG272" i="99"/>
  <c r="EM272" i="99" s="1"/>
  <c r="EO272" i="99" s="1"/>
  <c r="EP272" i="99" s="1"/>
  <c r="EG270" i="99"/>
  <c r="EM270" i="99" s="1"/>
  <c r="EO270" i="99" s="1"/>
  <c r="EP270" i="99" s="1"/>
  <c r="EG268" i="99"/>
  <c r="EM268" i="99" s="1"/>
  <c r="EO268" i="99" s="1"/>
  <c r="EP268" i="99" s="1"/>
  <c r="EG266" i="99"/>
  <c r="EM266" i="99" s="1"/>
  <c r="EO266" i="99" s="1"/>
  <c r="EP266" i="99" s="1"/>
  <c r="EG264" i="99"/>
  <c r="EM264" i="99" s="1"/>
  <c r="EO264" i="99" s="1"/>
  <c r="EP264" i="99" s="1"/>
  <c r="EG262" i="99"/>
  <c r="EM262" i="99" s="1"/>
  <c r="EO262" i="99" s="1"/>
  <c r="EP262" i="99" s="1"/>
  <c r="EG260" i="99"/>
  <c r="EM260" i="99" s="1"/>
  <c r="EO260" i="99" s="1"/>
  <c r="EP260" i="99" s="1"/>
  <c r="EG258" i="99"/>
  <c r="EM258" i="99" s="1"/>
  <c r="EO258" i="99" s="1"/>
  <c r="EP258" i="99" s="1"/>
  <c r="EG256" i="99"/>
  <c r="EM256" i="99" s="1"/>
  <c r="EO256" i="99" s="1"/>
  <c r="EP256" i="99" s="1"/>
  <c r="EG254" i="99"/>
  <c r="EM254" i="99" s="1"/>
  <c r="EO254" i="99" s="1"/>
  <c r="EP254" i="99" s="1"/>
  <c r="EG252" i="99"/>
  <c r="EM252" i="99" s="1"/>
  <c r="EO252" i="99" s="1"/>
  <c r="EP252" i="99" s="1"/>
  <c r="EG250" i="99"/>
  <c r="EM250" i="99" s="1"/>
  <c r="EO250" i="99" s="1"/>
  <c r="EG248" i="99"/>
  <c r="EM248" i="99" s="1"/>
  <c r="EO248" i="99" s="1"/>
  <c r="EG246" i="99"/>
  <c r="EM246" i="99" s="1"/>
  <c r="EO246" i="99" s="1"/>
  <c r="EG244" i="99"/>
  <c r="EM244" i="99" s="1"/>
  <c r="EO244" i="99" s="1"/>
  <c r="EG242" i="99"/>
  <c r="EM242" i="99" s="1"/>
  <c r="EO242" i="99" s="1"/>
  <c r="EG240" i="99"/>
  <c r="EM240" i="99" s="1"/>
  <c r="EO240" i="99" s="1"/>
  <c r="EG238" i="99"/>
  <c r="EM238" i="99" s="1"/>
  <c r="EO238" i="99" s="1"/>
  <c r="EG236" i="99"/>
  <c r="EM236" i="99" s="1"/>
  <c r="EO236" i="99" s="1"/>
  <c r="EG234" i="99"/>
  <c r="EM234" i="99" s="1"/>
  <c r="EO234" i="99" s="1"/>
  <c r="EG232" i="99"/>
  <c r="EM232" i="99" s="1"/>
  <c r="EO232" i="99" s="1"/>
  <c r="EP232" i="99" s="1"/>
  <c r="EG230" i="99"/>
  <c r="EM230" i="99" s="1"/>
  <c r="EO230" i="99" s="1"/>
  <c r="EP230" i="99" s="1"/>
  <c r="EG228" i="99"/>
  <c r="EM228" i="99" s="1"/>
  <c r="EO228" i="99" s="1"/>
  <c r="EP228" i="99" s="1"/>
  <c r="EG226" i="99"/>
  <c r="EM226" i="99" s="1"/>
  <c r="EO226" i="99" s="1"/>
  <c r="EP226" i="99" s="1"/>
  <c r="EG224" i="99"/>
  <c r="EM224" i="99" s="1"/>
  <c r="EO224" i="99" s="1"/>
  <c r="EP224" i="99" s="1"/>
  <c r="EG222" i="99"/>
  <c r="EM222" i="99" s="1"/>
  <c r="EO222" i="99" s="1"/>
  <c r="EP222" i="99" s="1"/>
  <c r="EG220" i="99"/>
  <c r="EM220" i="99" s="1"/>
  <c r="EO220" i="99" s="1"/>
  <c r="EP220" i="99" s="1"/>
  <c r="EG218" i="99"/>
  <c r="EM218" i="99" s="1"/>
  <c r="EO218" i="99" s="1"/>
  <c r="EP218" i="99" s="1"/>
  <c r="EG216" i="99"/>
  <c r="EM216" i="99" s="1"/>
  <c r="EO216" i="99" s="1"/>
  <c r="EP216" i="99" s="1"/>
  <c r="EG102" i="99"/>
  <c r="EM102" i="99" s="1"/>
  <c r="EO102" i="99" s="1"/>
  <c r="EP102" i="99" s="1"/>
  <c r="EG98" i="99"/>
  <c r="EM98" i="99" s="1"/>
  <c r="EO98" i="99" s="1"/>
  <c r="EP98" i="99" s="1"/>
  <c r="EG94" i="99"/>
  <c r="EM94" i="99" s="1"/>
  <c r="EO94" i="99" s="1"/>
  <c r="EP94" i="99" s="1"/>
  <c r="EG79" i="99"/>
  <c r="EM79" i="99" s="1"/>
  <c r="EO79" i="99" s="1"/>
  <c r="EP79" i="99" s="1"/>
  <c r="EG63" i="99"/>
  <c r="EM63" i="99" s="1"/>
  <c r="EO63" i="99" s="1"/>
  <c r="EG47" i="99"/>
  <c r="EM47" i="99" s="1"/>
  <c r="EO47" i="99" s="1"/>
  <c r="EP47" i="99" s="1"/>
  <c r="EG31" i="99"/>
  <c r="EM31" i="99" s="1"/>
  <c r="EO31" i="99" s="1"/>
  <c r="EP31" i="99" s="1"/>
  <c r="EG210" i="99"/>
  <c r="EM210" i="99" s="1"/>
  <c r="EO210" i="99" s="1"/>
  <c r="EP210" i="99" s="1"/>
  <c r="EG206" i="99"/>
  <c r="EM206" i="99" s="1"/>
  <c r="EO206" i="99" s="1"/>
  <c r="EP206" i="99" s="1"/>
  <c r="EG202" i="99"/>
  <c r="EM202" i="99" s="1"/>
  <c r="EO202" i="99" s="1"/>
  <c r="EP202" i="99" s="1"/>
  <c r="EG198" i="99"/>
  <c r="EM198" i="99" s="1"/>
  <c r="EO198" i="99" s="1"/>
  <c r="EP198" i="99" s="1"/>
  <c r="EG194" i="99"/>
  <c r="EM194" i="99" s="1"/>
  <c r="EO194" i="99" s="1"/>
  <c r="EP194" i="99" s="1"/>
  <c r="EG190" i="99"/>
  <c r="EM190" i="99" s="1"/>
  <c r="EO190" i="99" s="1"/>
  <c r="EP190" i="99" s="1"/>
  <c r="EG186" i="99"/>
  <c r="EM186" i="99" s="1"/>
  <c r="EO186" i="99" s="1"/>
  <c r="EP186" i="99" s="1"/>
  <c r="EG182" i="99"/>
  <c r="EM182" i="99" s="1"/>
  <c r="EO182" i="99" s="1"/>
  <c r="EP182" i="99" s="1"/>
  <c r="EG178" i="99"/>
  <c r="EM178" i="99" s="1"/>
  <c r="EO178" i="99" s="1"/>
  <c r="EP178" i="99" s="1"/>
  <c r="EG174" i="99"/>
  <c r="EM174" i="99" s="1"/>
  <c r="EO174" i="99" s="1"/>
  <c r="EP174" i="99" s="1"/>
  <c r="EG170" i="99"/>
  <c r="EM170" i="99" s="1"/>
  <c r="EO170" i="99" s="1"/>
  <c r="EP170" i="99" s="1"/>
  <c r="EG166" i="99"/>
  <c r="EM166" i="99" s="1"/>
  <c r="EO166" i="99" s="1"/>
  <c r="EP166" i="99" s="1"/>
  <c r="EG162" i="99"/>
  <c r="EM162" i="99" s="1"/>
  <c r="EO162" i="99" s="1"/>
  <c r="EP162" i="99" s="1"/>
  <c r="EG158" i="99"/>
  <c r="EM158" i="99" s="1"/>
  <c r="EO158" i="99" s="1"/>
  <c r="EP158" i="99" s="1"/>
  <c r="EG154" i="99"/>
  <c r="EM154" i="99" s="1"/>
  <c r="EO154" i="99" s="1"/>
  <c r="EP154" i="99" s="1"/>
  <c r="EG150" i="99"/>
  <c r="EM150" i="99" s="1"/>
  <c r="EO150" i="99" s="1"/>
  <c r="EP150" i="99" s="1"/>
  <c r="EG146" i="99"/>
  <c r="EM146" i="99" s="1"/>
  <c r="EO146" i="99" s="1"/>
  <c r="EP146" i="99" s="1"/>
  <c r="EG142" i="99"/>
  <c r="EM142" i="99" s="1"/>
  <c r="EO142" i="99" s="1"/>
  <c r="EG138" i="99"/>
  <c r="EM138" i="99" s="1"/>
  <c r="EO138" i="99" s="1"/>
  <c r="EG134" i="99"/>
  <c r="EM134" i="99" s="1"/>
  <c r="EO134" i="99" s="1"/>
  <c r="EG101" i="99"/>
  <c r="EM101" i="99" s="1"/>
  <c r="EO101" i="99" s="1"/>
  <c r="EP101" i="99" s="1"/>
  <c r="EG97" i="99"/>
  <c r="EM97" i="99" s="1"/>
  <c r="EO97" i="99" s="1"/>
  <c r="EP97" i="99" s="1"/>
  <c r="EG93" i="99"/>
  <c r="EM93" i="99" s="1"/>
  <c r="EO93" i="99" s="1"/>
  <c r="EP93" i="99" s="1"/>
  <c r="EG83" i="99"/>
  <c r="EM83" i="99" s="1"/>
  <c r="EO83" i="99" s="1"/>
  <c r="EP83" i="99" s="1"/>
  <c r="EG67" i="99"/>
  <c r="EM67" i="99" s="1"/>
  <c r="EO67" i="99" s="1"/>
  <c r="EP67" i="99" s="1"/>
  <c r="EG51" i="99"/>
  <c r="EM51" i="99" s="1"/>
  <c r="EO51" i="99" s="1"/>
  <c r="EG35" i="99"/>
  <c r="EM35" i="99" s="1"/>
  <c r="EO35" i="99" s="1"/>
  <c r="EP35" i="99" s="1"/>
  <c r="EG19" i="99"/>
  <c r="EM19" i="99" s="1"/>
  <c r="EO19" i="99" s="1"/>
  <c r="EG104" i="99"/>
  <c r="EM104" i="99" s="1"/>
  <c r="EO104" i="99" s="1"/>
  <c r="EP104" i="99" s="1"/>
  <c r="EG100" i="99"/>
  <c r="EM100" i="99" s="1"/>
  <c r="EO100" i="99" s="1"/>
  <c r="EP100" i="99" s="1"/>
  <c r="EG96" i="99"/>
  <c r="EM96" i="99" s="1"/>
  <c r="EO96" i="99" s="1"/>
  <c r="EP96" i="99" s="1"/>
  <c r="EG92" i="99"/>
  <c r="EM92" i="99" s="1"/>
  <c r="EO92" i="99" s="1"/>
  <c r="EP92" i="99" s="1"/>
  <c r="EG87" i="99"/>
  <c r="EM87" i="99" s="1"/>
  <c r="EO87" i="99" s="1"/>
  <c r="EP87" i="99" s="1"/>
  <c r="EG71" i="99"/>
  <c r="EM71" i="99" s="1"/>
  <c r="EO71" i="99" s="1"/>
  <c r="EP71" i="99" s="1"/>
  <c r="EG55" i="99"/>
  <c r="EM55" i="99" s="1"/>
  <c r="EO55" i="99" s="1"/>
  <c r="EG39" i="99"/>
  <c r="EM39" i="99" s="1"/>
  <c r="EO39" i="99" s="1"/>
  <c r="EP39" i="99" s="1"/>
  <c r="EG23" i="99"/>
  <c r="EM23" i="99" s="1"/>
  <c r="EO23" i="99" s="1"/>
  <c r="EP23" i="99" s="1"/>
  <c r="EG103" i="99"/>
  <c r="EM103" i="99" s="1"/>
  <c r="EO103" i="99" s="1"/>
  <c r="EP103" i="99" s="1"/>
  <c r="EG99" i="99"/>
  <c r="EM99" i="99" s="1"/>
  <c r="EO99" i="99" s="1"/>
  <c r="EP99" i="99" s="1"/>
  <c r="EG95" i="99"/>
  <c r="EM95" i="99" s="1"/>
  <c r="EO95" i="99" s="1"/>
  <c r="EP95" i="99" s="1"/>
  <c r="EG91" i="99"/>
  <c r="EM91" i="99" s="1"/>
  <c r="EO91" i="99" s="1"/>
  <c r="EP91" i="99" s="1"/>
  <c r="EG75" i="99"/>
  <c r="EM75" i="99" s="1"/>
  <c r="EO75" i="99" s="1"/>
  <c r="EP75" i="99" s="1"/>
  <c r="EG59" i="99"/>
  <c r="EM59" i="99" s="1"/>
  <c r="EO59" i="99" s="1"/>
  <c r="EG43" i="99"/>
  <c r="EM43" i="99" s="1"/>
  <c r="EO43" i="99" s="1"/>
  <c r="EP43" i="99" s="1"/>
  <c r="EG27" i="99"/>
  <c r="EM27" i="99" s="1"/>
  <c r="EO27" i="99" s="1"/>
  <c r="EP27" i="99" s="1"/>
  <c r="EG89" i="99"/>
  <c r="EM89" i="99" s="1"/>
  <c r="EO89" i="99" s="1"/>
  <c r="EP89" i="99" s="1"/>
  <c r="EG85" i="99"/>
  <c r="EM85" i="99" s="1"/>
  <c r="EO85" i="99" s="1"/>
  <c r="EP85" i="99" s="1"/>
  <c r="EG81" i="99"/>
  <c r="EM81" i="99" s="1"/>
  <c r="EO81" i="99" s="1"/>
  <c r="EP81" i="99" s="1"/>
  <c r="EG77" i="99"/>
  <c r="EM77" i="99" s="1"/>
  <c r="EO77" i="99" s="1"/>
  <c r="EP77" i="99" s="1"/>
  <c r="EG73" i="99"/>
  <c r="EM73" i="99" s="1"/>
  <c r="EO73" i="99" s="1"/>
  <c r="EP73" i="99" s="1"/>
  <c r="EG69" i="99"/>
  <c r="EM69" i="99" s="1"/>
  <c r="EO69" i="99" s="1"/>
  <c r="EP69" i="99" s="1"/>
  <c r="EG65" i="99"/>
  <c r="EM65" i="99" s="1"/>
  <c r="EO65" i="99" s="1"/>
  <c r="EP65" i="99" s="1"/>
  <c r="EG61" i="99"/>
  <c r="EM61" i="99" s="1"/>
  <c r="EO61" i="99" s="1"/>
  <c r="EG57" i="99"/>
  <c r="EM57" i="99" s="1"/>
  <c r="EO57" i="99" s="1"/>
  <c r="EG53" i="99"/>
  <c r="EM53" i="99" s="1"/>
  <c r="EO53" i="99" s="1"/>
  <c r="EG49" i="99"/>
  <c r="EM49" i="99" s="1"/>
  <c r="EO49" i="99" s="1"/>
  <c r="EP49" i="99" s="1"/>
  <c r="EG45" i="99"/>
  <c r="EM45" i="99" s="1"/>
  <c r="EO45" i="99" s="1"/>
  <c r="EP45" i="99" s="1"/>
  <c r="EG41" i="99"/>
  <c r="EM41" i="99" s="1"/>
  <c r="EO41" i="99" s="1"/>
  <c r="EP41" i="99" s="1"/>
  <c r="EG37" i="99"/>
  <c r="EM37" i="99" s="1"/>
  <c r="EO37" i="99" s="1"/>
  <c r="EP37" i="99" s="1"/>
  <c r="EG33" i="99"/>
  <c r="EM33" i="99" s="1"/>
  <c r="EO33" i="99" s="1"/>
  <c r="EP33" i="99" s="1"/>
  <c r="EG29" i="99"/>
  <c r="EM29" i="99" s="1"/>
  <c r="EO29" i="99" s="1"/>
  <c r="EP29" i="99" s="1"/>
  <c r="EG25" i="99"/>
  <c r="EM25" i="99" s="1"/>
  <c r="EO25" i="99" s="1"/>
  <c r="EP25" i="99" s="1"/>
  <c r="EG21" i="99"/>
  <c r="EM21" i="99" s="1"/>
  <c r="EO21" i="99" s="1"/>
  <c r="EP21" i="99" s="1"/>
  <c r="EG17" i="99"/>
  <c r="EM17" i="99" s="1"/>
  <c r="EO17" i="99" s="1"/>
  <c r="EG13" i="99"/>
  <c r="EM13" i="99" s="1"/>
  <c r="EO13" i="99" s="1"/>
  <c r="EG9" i="99"/>
  <c r="EM9" i="99" s="1"/>
  <c r="EO9" i="99" s="1"/>
  <c r="EG90" i="99"/>
  <c r="EM90" i="99" s="1"/>
  <c r="EO90" i="99" s="1"/>
  <c r="EP90" i="99" s="1"/>
  <c r="EG86" i="99"/>
  <c r="EM86" i="99" s="1"/>
  <c r="EO86" i="99" s="1"/>
  <c r="EP86" i="99" s="1"/>
  <c r="EG82" i="99"/>
  <c r="EM82" i="99" s="1"/>
  <c r="EO82" i="99" s="1"/>
  <c r="EP82" i="99" s="1"/>
  <c r="EG78" i="99"/>
  <c r="EM78" i="99" s="1"/>
  <c r="EO78" i="99" s="1"/>
  <c r="EP78" i="99" s="1"/>
  <c r="EG74" i="99"/>
  <c r="EM74" i="99" s="1"/>
  <c r="EO74" i="99" s="1"/>
  <c r="EP74" i="99" s="1"/>
  <c r="EG70" i="99"/>
  <c r="EM70" i="99" s="1"/>
  <c r="EO70" i="99" s="1"/>
  <c r="EP70" i="99" s="1"/>
  <c r="EG66" i="99"/>
  <c r="EM66" i="99" s="1"/>
  <c r="EO66" i="99" s="1"/>
  <c r="EP66" i="99" s="1"/>
  <c r="EG62" i="99"/>
  <c r="EM62" i="99" s="1"/>
  <c r="EO62" i="99" s="1"/>
  <c r="EG58" i="99"/>
  <c r="EM58" i="99" s="1"/>
  <c r="EO58" i="99" s="1"/>
  <c r="EG54" i="99"/>
  <c r="EM54" i="99" s="1"/>
  <c r="EO54" i="99" s="1"/>
  <c r="EG50" i="99"/>
  <c r="EM50" i="99" s="1"/>
  <c r="EO50" i="99" s="1"/>
  <c r="EG46" i="99"/>
  <c r="EM46" i="99" s="1"/>
  <c r="EO46" i="99" s="1"/>
  <c r="EP46" i="99" s="1"/>
  <c r="EG42" i="99"/>
  <c r="EM42" i="99" s="1"/>
  <c r="EO42" i="99" s="1"/>
  <c r="EP42" i="99" s="1"/>
  <c r="EG38" i="99"/>
  <c r="EM38" i="99" s="1"/>
  <c r="EO38" i="99" s="1"/>
  <c r="EP38" i="99" s="1"/>
  <c r="EG34" i="99"/>
  <c r="EM34" i="99" s="1"/>
  <c r="EO34" i="99" s="1"/>
  <c r="EP34" i="99" s="1"/>
  <c r="EG30" i="99"/>
  <c r="EM30" i="99" s="1"/>
  <c r="EO30" i="99" s="1"/>
  <c r="EP30" i="99" s="1"/>
  <c r="EG26" i="99"/>
  <c r="EM26" i="99" s="1"/>
  <c r="EO26" i="99" s="1"/>
  <c r="EP26" i="99" s="1"/>
  <c r="EG22" i="99"/>
  <c r="EM22" i="99" s="1"/>
  <c r="EO22" i="99" s="1"/>
  <c r="EP22" i="99" s="1"/>
  <c r="EG18" i="99"/>
  <c r="EM18" i="99" s="1"/>
  <c r="EO18" i="99" s="1"/>
  <c r="EG14" i="99"/>
  <c r="EM14" i="99" s="1"/>
  <c r="EO14" i="99" s="1"/>
  <c r="EG10" i="99"/>
  <c r="EM10" i="99" s="1"/>
  <c r="EO10" i="99" s="1"/>
  <c r="EG6" i="99"/>
  <c r="EM6" i="99" s="1"/>
  <c r="EO6" i="99" s="1"/>
  <c r="EG15" i="99"/>
  <c r="EM15" i="99" s="1"/>
  <c r="EO15" i="99" s="1"/>
  <c r="EG11" i="99"/>
  <c r="EM11" i="99" s="1"/>
  <c r="EO11" i="99" s="1"/>
  <c r="EG7" i="99"/>
  <c r="EM7" i="99" s="1"/>
  <c r="EO7" i="99" s="1"/>
  <c r="EY20" i="100" l="1"/>
  <c r="EZ20" i="100" s="1"/>
  <c r="DW18" i="100"/>
  <c r="DX18" i="100" s="1"/>
  <c r="EY15" i="100"/>
  <c r="EZ15" i="100" s="1"/>
  <c r="EK17" i="100"/>
  <c r="EL17" i="100" s="1"/>
  <c r="EP17" i="99"/>
  <c r="DI18" i="100"/>
  <c r="DJ18" i="100" s="1"/>
  <c r="EP234" i="99"/>
  <c r="ED7" i="100"/>
  <c r="EE7" i="100" s="1"/>
  <c r="EP345" i="99"/>
  <c r="EK10" i="100"/>
  <c r="EL10" i="100" s="1"/>
  <c r="EP349" i="99"/>
  <c r="EK14" i="100"/>
  <c r="EL14" i="100" s="1"/>
  <c r="EP637" i="99"/>
  <c r="EY26" i="100"/>
  <c r="EZ26" i="100" s="1"/>
  <c r="EP12" i="99"/>
  <c r="DI13" i="100"/>
  <c r="DJ13" i="100" s="1"/>
  <c r="EP125" i="99"/>
  <c r="DW6" i="100"/>
  <c r="DX6" i="100" s="1"/>
  <c r="EP133" i="99"/>
  <c r="DW14" i="100"/>
  <c r="DX14" i="100" s="1"/>
  <c r="EP454" i="99"/>
  <c r="ER11" i="100"/>
  <c r="ES11" i="100" s="1"/>
  <c r="EP617" i="99"/>
  <c r="EY6" i="100"/>
  <c r="EZ6" i="100" s="1"/>
  <c r="ER7" i="100"/>
  <c r="ES7" i="100" s="1"/>
  <c r="DP16" i="100"/>
  <c r="DQ16" i="100" s="1"/>
  <c r="EY22" i="100"/>
  <c r="EZ22" i="100" s="1"/>
  <c r="EK21" i="100"/>
  <c r="EL21" i="100" s="1"/>
  <c r="EY18" i="100"/>
  <c r="EZ18" i="100" s="1"/>
  <c r="DW13" i="100"/>
  <c r="DX13" i="100" s="1"/>
  <c r="EK11" i="100"/>
  <c r="EL11" i="100" s="1"/>
  <c r="ER15" i="100"/>
  <c r="ES15" i="100" s="1"/>
  <c r="EY19" i="100"/>
  <c r="EZ19" i="100" s="1"/>
  <c r="DP12" i="100"/>
  <c r="DQ12" i="100" s="1"/>
  <c r="EP54" i="99"/>
  <c r="DP10" i="100"/>
  <c r="DQ10" i="100" s="1"/>
  <c r="EP19" i="99"/>
  <c r="DI20" i="100"/>
  <c r="DJ20" i="100" s="1"/>
  <c r="EP250" i="99"/>
  <c r="ED23" i="100"/>
  <c r="EE23" i="100" s="1"/>
  <c r="EP245" i="99"/>
  <c r="ED18" i="100"/>
  <c r="EE18" i="100" s="1"/>
  <c r="EP343" i="99"/>
  <c r="EK8" i="100"/>
  <c r="EL8" i="100" s="1"/>
  <c r="EP461" i="99"/>
  <c r="ER18" i="100"/>
  <c r="ES18" i="100" s="1"/>
  <c r="EP64" i="99"/>
  <c r="DP20" i="100"/>
  <c r="DQ20" i="100" s="1"/>
  <c r="EP460" i="99"/>
  <c r="ER17" i="100"/>
  <c r="ES17" i="100" s="1"/>
  <c r="EP636" i="99"/>
  <c r="EY25" i="100"/>
  <c r="EZ25" i="100" s="1"/>
  <c r="ER23" i="100"/>
  <c r="ES23" i="100" s="1"/>
  <c r="DW20" i="100"/>
  <c r="DX20" i="100" s="1"/>
  <c r="ER24" i="100"/>
  <c r="ES24" i="100" s="1"/>
  <c r="EP7" i="99"/>
  <c r="DI8" i="100"/>
  <c r="DJ8" i="100" s="1"/>
  <c r="EP10" i="99"/>
  <c r="DI11" i="100"/>
  <c r="DJ11" i="100" s="1"/>
  <c r="EP58" i="99"/>
  <c r="DP14" i="100"/>
  <c r="DQ14" i="100" s="1"/>
  <c r="EP53" i="99"/>
  <c r="DP9" i="100"/>
  <c r="DQ9" i="100" s="1"/>
  <c r="EP59" i="99"/>
  <c r="DP15" i="100"/>
  <c r="DQ15" i="100" s="1"/>
  <c r="EP55" i="99"/>
  <c r="DP11" i="100"/>
  <c r="DQ11" i="100" s="1"/>
  <c r="EP138" i="99"/>
  <c r="DW19" i="100"/>
  <c r="DX19" i="100" s="1"/>
  <c r="EP236" i="99"/>
  <c r="ED9" i="100"/>
  <c r="EE9" i="100" s="1"/>
  <c r="EP244" i="99"/>
  <c r="ED17" i="100"/>
  <c r="EE17" i="100" s="1"/>
  <c r="EP239" i="99"/>
  <c r="ED12" i="100"/>
  <c r="EE12" i="100" s="1"/>
  <c r="EP247" i="99"/>
  <c r="ED20" i="100"/>
  <c r="EE20" i="100" s="1"/>
  <c r="EP351" i="99"/>
  <c r="EK16" i="100"/>
  <c r="EL16" i="100" s="1"/>
  <c r="EP353" i="99"/>
  <c r="EK18" i="100"/>
  <c r="EL18" i="100" s="1"/>
  <c r="EP355" i="99"/>
  <c r="EK20" i="100"/>
  <c r="EL20" i="100" s="1"/>
  <c r="EP449" i="99"/>
  <c r="ER6" i="100"/>
  <c r="ES6" i="100" s="1"/>
  <c r="EP465" i="99"/>
  <c r="ER22" i="100"/>
  <c r="ES22" i="100" s="1"/>
  <c r="EP16" i="99"/>
  <c r="DI17" i="100"/>
  <c r="DJ17" i="100" s="1"/>
  <c r="EP127" i="99"/>
  <c r="DW8" i="100"/>
  <c r="DX8" i="100" s="1"/>
  <c r="EP135" i="99"/>
  <c r="DW16" i="100"/>
  <c r="DX16" i="100" s="1"/>
  <c r="EP464" i="99"/>
  <c r="ER21" i="100"/>
  <c r="ES21" i="100" s="1"/>
  <c r="EM5" i="99"/>
  <c r="EO5" i="99" s="1"/>
  <c r="EP624" i="99"/>
  <c r="EY13" i="100"/>
  <c r="EZ13" i="100" s="1"/>
  <c r="EP459" i="99"/>
  <c r="ER16" i="100"/>
  <c r="ES16" i="100" s="1"/>
  <c r="EP623" i="99"/>
  <c r="EY12" i="100"/>
  <c r="EZ12" i="100" s="1"/>
  <c r="EP619" i="99"/>
  <c r="EY8" i="100"/>
  <c r="EZ8" i="100" s="1"/>
  <c r="EP6" i="99"/>
  <c r="DI7" i="100"/>
  <c r="DJ7" i="100" s="1"/>
  <c r="EP134" i="99"/>
  <c r="DW15" i="100"/>
  <c r="DX15" i="100" s="1"/>
  <c r="EP237" i="99"/>
  <c r="ED10" i="100"/>
  <c r="EE10" i="100" s="1"/>
  <c r="EP11" i="99"/>
  <c r="DI12" i="100"/>
  <c r="DJ12" i="100" s="1"/>
  <c r="EP62" i="99"/>
  <c r="DP18" i="100"/>
  <c r="DQ18" i="100" s="1"/>
  <c r="EP9" i="99"/>
  <c r="DI10" i="100"/>
  <c r="DJ10" i="100" s="1"/>
  <c r="EP51" i="99"/>
  <c r="DP7" i="100"/>
  <c r="DQ7" i="100" s="1"/>
  <c r="EP142" i="99"/>
  <c r="DW23" i="100"/>
  <c r="DX23" i="100" s="1"/>
  <c r="EP63" i="99"/>
  <c r="DP19" i="100"/>
  <c r="DQ19" i="100" s="1"/>
  <c r="EP238" i="99"/>
  <c r="ED11" i="100"/>
  <c r="EE11" i="100" s="1"/>
  <c r="EP233" i="99"/>
  <c r="ED6" i="100"/>
  <c r="EE6" i="100" s="1"/>
  <c r="EP357" i="99"/>
  <c r="EK22" i="100"/>
  <c r="EL22" i="100" s="1"/>
  <c r="EP453" i="99"/>
  <c r="ER10" i="100"/>
  <c r="ES10" i="100" s="1"/>
  <c r="EP469" i="99"/>
  <c r="ER26" i="100"/>
  <c r="ES26" i="100" s="1"/>
  <c r="EP129" i="99"/>
  <c r="DW10" i="100"/>
  <c r="DX10" i="100" s="1"/>
  <c r="EP452" i="99"/>
  <c r="ER9" i="100"/>
  <c r="ES9" i="100" s="1"/>
  <c r="EP468" i="99"/>
  <c r="ER25" i="100"/>
  <c r="ES25" i="100" s="1"/>
  <c r="EP140" i="99"/>
  <c r="DW21" i="100"/>
  <c r="DX21" i="100" s="1"/>
  <c r="EK13" i="100"/>
  <c r="EL13" i="100" s="1"/>
  <c r="ER20" i="100"/>
  <c r="ES20" i="100" s="1"/>
  <c r="EK7" i="100"/>
  <c r="EL7" i="100" s="1"/>
  <c r="ER8" i="100"/>
  <c r="ES8" i="100" s="1"/>
  <c r="EK9" i="100"/>
  <c r="EL9" i="100" s="1"/>
  <c r="EY7" i="100"/>
  <c r="EZ7" i="100" s="1"/>
  <c r="DP8" i="100"/>
  <c r="DQ8" i="100" s="1"/>
  <c r="DW22" i="100"/>
  <c r="DX22" i="100" s="1"/>
  <c r="EK23" i="100"/>
  <c r="EL23" i="100" s="1"/>
  <c r="EY14" i="100"/>
  <c r="EZ14" i="100" s="1"/>
  <c r="DI9" i="100"/>
  <c r="DJ9" i="100" s="1"/>
  <c r="DW17" i="100"/>
  <c r="DX17" i="100" s="1"/>
  <c r="EP242" i="99"/>
  <c r="ED15" i="100"/>
  <c r="EE15" i="100" s="1"/>
  <c r="EP14" i="99"/>
  <c r="DI15" i="100"/>
  <c r="DJ15" i="100" s="1"/>
  <c r="EP57" i="99"/>
  <c r="DP13" i="100"/>
  <c r="DQ13" i="100" s="1"/>
  <c r="EP246" i="99"/>
  <c r="ED19" i="100"/>
  <c r="EE19" i="100" s="1"/>
  <c r="EP241" i="99"/>
  <c r="ED14" i="100"/>
  <c r="EE14" i="100" s="1"/>
  <c r="EP249" i="99"/>
  <c r="ED22" i="100"/>
  <c r="EE22" i="100" s="1"/>
  <c r="EP341" i="99"/>
  <c r="EK6" i="100"/>
  <c r="EL6" i="100" s="1"/>
  <c r="EP621" i="99"/>
  <c r="EY10" i="100"/>
  <c r="EZ10" i="100" s="1"/>
  <c r="EP635" i="99"/>
  <c r="EY24" i="100"/>
  <c r="EZ24" i="100" s="1"/>
  <c r="EP130" i="99"/>
  <c r="DW11" i="100"/>
  <c r="DX11" i="100" s="1"/>
  <c r="DW7" i="100"/>
  <c r="DX7" i="100" s="1"/>
  <c r="EY16" i="100"/>
  <c r="EZ16" i="100" s="1"/>
  <c r="DW9" i="100"/>
  <c r="DX9" i="100" s="1"/>
  <c r="ER12" i="100"/>
  <c r="ES12" i="100" s="1"/>
  <c r="EP15" i="99"/>
  <c r="DI16" i="100"/>
  <c r="DJ16" i="100" s="1"/>
  <c r="EP18" i="99"/>
  <c r="DI19" i="100"/>
  <c r="DJ19" i="100" s="1"/>
  <c r="EP50" i="99"/>
  <c r="DP6" i="100"/>
  <c r="DQ6" i="100" s="1"/>
  <c r="EP13" i="99"/>
  <c r="DI14" i="100"/>
  <c r="DJ14" i="100" s="1"/>
  <c r="EP61" i="99"/>
  <c r="DP17" i="100"/>
  <c r="DQ17" i="100" s="1"/>
  <c r="EP240" i="99"/>
  <c r="ED13" i="100"/>
  <c r="EE13" i="100" s="1"/>
  <c r="EP248" i="99"/>
  <c r="ED21" i="100"/>
  <c r="EE21" i="100" s="1"/>
  <c r="EP235" i="99"/>
  <c r="ED8" i="100"/>
  <c r="EE8" i="100" s="1"/>
  <c r="EP243" i="99"/>
  <c r="ED16" i="100"/>
  <c r="EE16" i="100" s="1"/>
  <c r="EP347" i="99"/>
  <c r="EK12" i="100"/>
  <c r="EL12" i="100" s="1"/>
  <c r="EP457" i="99"/>
  <c r="ER14" i="100"/>
  <c r="ES14" i="100" s="1"/>
  <c r="EP628" i="99"/>
  <c r="EY17" i="100"/>
  <c r="EZ17" i="100" s="1"/>
  <c r="EP131" i="99"/>
  <c r="DW12" i="100"/>
  <c r="DX12" i="100" s="1"/>
  <c r="EP632" i="99"/>
  <c r="EY21" i="100"/>
  <c r="EZ21" i="100" s="1"/>
  <c r="EP456" i="99"/>
  <c r="ER13" i="100"/>
  <c r="ES13" i="100" s="1"/>
  <c r="EP620" i="99"/>
  <c r="EY9" i="100"/>
  <c r="EZ9" i="100" s="1"/>
  <c r="EP354" i="99"/>
  <c r="EK19" i="100"/>
  <c r="EL19" i="100" s="1"/>
  <c r="EP622" i="99"/>
  <c r="EY11" i="100"/>
  <c r="EZ11" i="100" s="1"/>
  <c r="EP350" i="99"/>
  <c r="EK15" i="100"/>
  <c r="EL15" i="100" s="1"/>
  <c r="EP634" i="99"/>
  <c r="EY23" i="100"/>
  <c r="EZ23" i="100" s="1"/>
  <c r="EP462" i="99"/>
  <c r="ER19" i="100"/>
  <c r="ES19" i="100" s="1"/>
  <c r="BA7" i="100"/>
  <c r="CM7" i="100" s="1"/>
  <c r="BA6" i="100"/>
  <c r="CM6" i="100" s="1"/>
  <c r="AZ7" i="100"/>
  <c r="CF7" i="100" s="1"/>
  <c r="AZ6" i="100"/>
  <c r="CF6" i="100" s="1"/>
  <c r="AU7" i="100"/>
  <c r="AV7" i="100"/>
  <c r="AW7" i="100"/>
  <c r="AV6" i="100"/>
  <c r="AW6" i="100"/>
  <c r="AU6" i="100"/>
  <c r="AR7" i="100"/>
  <c r="AS7" i="100"/>
  <c r="AT7" i="100"/>
  <c r="AS6" i="100"/>
  <c r="AT6" i="100"/>
  <c r="AR6" i="100"/>
  <c r="AO7" i="100"/>
  <c r="AP7" i="100" s="1"/>
  <c r="BD7" i="100" s="1"/>
  <c r="AO8" i="100"/>
  <c r="AP8" i="100" s="1"/>
  <c r="AO9" i="100"/>
  <c r="AP9" i="100" s="1"/>
  <c r="AO10" i="100"/>
  <c r="AP10" i="100" s="1"/>
  <c r="AO11" i="100"/>
  <c r="AP11" i="100" s="1"/>
  <c r="AO12" i="100"/>
  <c r="AP12" i="100" s="1"/>
  <c r="AO13" i="100"/>
  <c r="AP13" i="100" s="1"/>
  <c r="AO14" i="100"/>
  <c r="AP14" i="100" s="1"/>
  <c r="AO15" i="100"/>
  <c r="AP15" i="100" s="1"/>
  <c r="AO16" i="100"/>
  <c r="AP16" i="100" s="1"/>
  <c r="AO17" i="100"/>
  <c r="AP17" i="100" s="1"/>
  <c r="AO18" i="100"/>
  <c r="AP18" i="100" s="1"/>
  <c r="AO19" i="100"/>
  <c r="AP19" i="100" s="1"/>
  <c r="AO20" i="100"/>
  <c r="AP20" i="100" s="1"/>
  <c r="AO21" i="100"/>
  <c r="AP21" i="100" s="1"/>
  <c r="AO22" i="100"/>
  <c r="AP22" i="100" s="1"/>
  <c r="AO23" i="100"/>
  <c r="AP23" i="100" s="1"/>
  <c r="AO24" i="100"/>
  <c r="AP24" i="100" s="1"/>
  <c r="AO25" i="100"/>
  <c r="AP25" i="100" s="1"/>
  <c r="AO26" i="100"/>
  <c r="AP26" i="100" s="1"/>
  <c r="AO27" i="100"/>
  <c r="AP27" i="100" s="1"/>
  <c r="AO28" i="100"/>
  <c r="AP28" i="100" s="1"/>
  <c r="AO29" i="100"/>
  <c r="AP29" i="100" s="1"/>
  <c r="AO30" i="100"/>
  <c r="AP30" i="100" s="1"/>
  <c r="AO31" i="100"/>
  <c r="AP31" i="100" s="1"/>
  <c r="AO32" i="100"/>
  <c r="AP32" i="100" s="1"/>
  <c r="AO33" i="100"/>
  <c r="AP33" i="100" s="1"/>
  <c r="AO6" i="100"/>
  <c r="AP6" i="100" s="1"/>
  <c r="BD6" i="100" s="1"/>
  <c r="DB50" i="99"/>
  <c r="DC50" i="99"/>
  <c r="DD50" i="99"/>
  <c r="DB51" i="99"/>
  <c r="DC51" i="99"/>
  <c r="DD51" i="99"/>
  <c r="DB52" i="99"/>
  <c r="DC52" i="99"/>
  <c r="DD52" i="99"/>
  <c r="DB53" i="99"/>
  <c r="DC53" i="99"/>
  <c r="DD53" i="99"/>
  <c r="DB54" i="99"/>
  <c r="DC54" i="99"/>
  <c r="DD54" i="99"/>
  <c r="DB55" i="99"/>
  <c r="DC55" i="99"/>
  <c r="DD55" i="99"/>
  <c r="DB56" i="99"/>
  <c r="DC56" i="99"/>
  <c r="DD56" i="99"/>
  <c r="DB57" i="99"/>
  <c r="DC57" i="99"/>
  <c r="DD57" i="99"/>
  <c r="DB58" i="99"/>
  <c r="DC58" i="99"/>
  <c r="DD58" i="99"/>
  <c r="DB59" i="99"/>
  <c r="DC59" i="99"/>
  <c r="DD59" i="99"/>
  <c r="DC49" i="99"/>
  <c r="DD49" i="99"/>
  <c r="DB49" i="99"/>
  <c r="CT50" i="99"/>
  <c r="CU50" i="99" s="1"/>
  <c r="CT51" i="99"/>
  <c r="CU51" i="99" s="1"/>
  <c r="CT52" i="99"/>
  <c r="CU52" i="99" s="1"/>
  <c r="CT53" i="99"/>
  <c r="CU53" i="99" s="1"/>
  <c r="CT54" i="99"/>
  <c r="CU54" i="99" s="1"/>
  <c r="CT55" i="99"/>
  <c r="CU55" i="99" s="1"/>
  <c r="CT56" i="99"/>
  <c r="CU56" i="99" s="1"/>
  <c r="CT57" i="99"/>
  <c r="CU57" i="99" s="1"/>
  <c r="CT58" i="99"/>
  <c r="CU58" i="99" s="1"/>
  <c r="CT59" i="99"/>
  <c r="CU59" i="99" s="1"/>
  <c r="CT49" i="99"/>
  <c r="CU49" i="99" s="1"/>
  <c r="E9" i="99"/>
  <c r="E6" i="99"/>
  <c r="E7" i="99"/>
  <c r="E8" i="99"/>
  <c r="E5" i="99"/>
  <c r="F2" i="100" s="1"/>
  <c r="CY6" i="99"/>
  <c r="CZ6" i="99"/>
  <c r="DA6" i="99"/>
  <c r="CY7" i="99"/>
  <c r="CZ7" i="99"/>
  <c r="DA7" i="99"/>
  <c r="CY8" i="99"/>
  <c r="CZ8" i="99"/>
  <c r="DA8" i="99"/>
  <c r="CY9" i="99"/>
  <c r="CZ9" i="99"/>
  <c r="DA9" i="99"/>
  <c r="CY10" i="99"/>
  <c r="CZ10" i="99"/>
  <c r="DA10" i="99"/>
  <c r="CY11" i="99"/>
  <c r="CZ11" i="99"/>
  <c r="DA11" i="99"/>
  <c r="CY12" i="99"/>
  <c r="CZ12" i="99"/>
  <c r="DA12" i="99"/>
  <c r="CY13" i="99"/>
  <c r="CZ13" i="99"/>
  <c r="DA13" i="99"/>
  <c r="CY14" i="99"/>
  <c r="CZ14" i="99"/>
  <c r="DA14" i="99"/>
  <c r="CY15" i="99"/>
  <c r="CZ15" i="99"/>
  <c r="DA15" i="99"/>
  <c r="CY16" i="99"/>
  <c r="CZ16" i="99"/>
  <c r="DA16" i="99"/>
  <c r="CY17" i="99"/>
  <c r="CZ17" i="99"/>
  <c r="DA17" i="99"/>
  <c r="CY18" i="99"/>
  <c r="CZ18" i="99"/>
  <c r="DA18" i="99"/>
  <c r="CY19" i="99"/>
  <c r="CZ19" i="99"/>
  <c r="DA19" i="99"/>
  <c r="CY20" i="99"/>
  <c r="CZ20" i="99"/>
  <c r="DA20" i="99"/>
  <c r="CY21" i="99"/>
  <c r="CZ21" i="99"/>
  <c r="DA21" i="99"/>
  <c r="CY22" i="99"/>
  <c r="CZ22" i="99"/>
  <c r="DA22" i="99"/>
  <c r="CY23" i="99"/>
  <c r="CZ23" i="99"/>
  <c r="DA23" i="99"/>
  <c r="CY24" i="99"/>
  <c r="CZ24" i="99"/>
  <c r="DA24" i="99"/>
  <c r="CY25" i="99"/>
  <c r="CZ25" i="99"/>
  <c r="DA25" i="99"/>
  <c r="CY26" i="99"/>
  <c r="CZ26" i="99"/>
  <c r="DA26" i="99"/>
  <c r="CY27" i="99"/>
  <c r="CZ27" i="99"/>
  <c r="DA27" i="99"/>
  <c r="CY28" i="99"/>
  <c r="CZ28" i="99"/>
  <c r="DA28" i="99"/>
  <c r="CY29" i="99"/>
  <c r="CZ29" i="99"/>
  <c r="DA29" i="99"/>
  <c r="CY30" i="99"/>
  <c r="CZ30" i="99"/>
  <c r="DA30" i="99"/>
  <c r="CY31" i="99"/>
  <c r="CZ31" i="99"/>
  <c r="DA31" i="99"/>
  <c r="CY32" i="99"/>
  <c r="CZ32" i="99"/>
  <c r="DA32" i="99"/>
  <c r="CY33" i="99"/>
  <c r="CZ33" i="99"/>
  <c r="DA33" i="99"/>
  <c r="CY34" i="99"/>
  <c r="CZ34" i="99"/>
  <c r="DA34" i="99"/>
  <c r="CY35" i="99"/>
  <c r="CZ35" i="99"/>
  <c r="DA35" i="99"/>
  <c r="CY36" i="99"/>
  <c r="CZ36" i="99"/>
  <c r="DA36" i="99"/>
  <c r="CY37" i="99"/>
  <c r="CZ37" i="99"/>
  <c r="DA37" i="99"/>
  <c r="CY38" i="99"/>
  <c r="CY49" i="99" s="1"/>
  <c r="CZ38" i="99"/>
  <c r="CZ49" i="99" s="1"/>
  <c r="DA38" i="99"/>
  <c r="DA49" i="99" s="1"/>
  <c r="CY39" i="99"/>
  <c r="CY50" i="99" s="1"/>
  <c r="CZ39" i="99"/>
  <c r="CZ50" i="99" s="1"/>
  <c r="DA39" i="99"/>
  <c r="DA50" i="99" s="1"/>
  <c r="CY40" i="99"/>
  <c r="CY51" i="99" s="1"/>
  <c r="CZ40" i="99"/>
  <c r="CZ51" i="99" s="1"/>
  <c r="DA40" i="99"/>
  <c r="DA51" i="99" s="1"/>
  <c r="CY41" i="99"/>
  <c r="CY52" i="99" s="1"/>
  <c r="CZ41" i="99"/>
  <c r="CZ52" i="99" s="1"/>
  <c r="DA41" i="99"/>
  <c r="DA52" i="99" s="1"/>
  <c r="CY42" i="99"/>
  <c r="CY53" i="99" s="1"/>
  <c r="CZ42" i="99"/>
  <c r="CZ53" i="99" s="1"/>
  <c r="DA42" i="99"/>
  <c r="DA53" i="99" s="1"/>
  <c r="CY43" i="99"/>
  <c r="CY54" i="99" s="1"/>
  <c r="BB23" i="100" s="1"/>
  <c r="CZ43" i="99"/>
  <c r="CZ54" i="99" s="1"/>
  <c r="DA43" i="99"/>
  <c r="DA54" i="99" s="1"/>
  <c r="CY44" i="99"/>
  <c r="CY55" i="99" s="1"/>
  <c r="CZ44" i="99"/>
  <c r="CZ55" i="99" s="1"/>
  <c r="DA44" i="99"/>
  <c r="DA55" i="99" s="1"/>
  <c r="CY45" i="99"/>
  <c r="CY56" i="99" s="1"/>
  <c r="CZ45" i="99"/>
  <c r="CZ56" i="99" s="1"/>
  <c r="DA45" i="99"/>
  <c r="DA56" i="99" s="1"/>
  <c r="CY46" i="99"/>
  <c r="CY57" i="99" s="1"/>
  <c r="CZ46" i="99"/>
  <c r="CZ57" i="99" s="1"/>
  <c r="DA46" i="99"/>
  <c r="DA57" i="99" s="1"/>
  <c r="CY47" i="99"/>
  <c r="CY58" i="99" s="1"/>
  <c r="CZ47" i="99"/>
  <c r="CZ58" i="99" s="1"/>
  <c r="DA47" i="99"/>
  <c r="DA58" i="99" s="1"/>
  <c r="CY48" i="99"/>
  <c r="CY59" i="99" s="1"/>
  <c r="CZ48" i="99"/>
  <c r="CZ59" i="99" s="1"/>
  <c r="DA48" i="99"/>
  <c r="DA59" i="99" s="1"/>
  <c r="CZ5" i="99"/>
  <c r="DA5" i="99"/>
  <c r="CY5" i="99"/>
  <c r="CV16" i="99"/>
  <c r="CW16" i="99"/>
  <c r="CX16" i="99"/>
  <c r="CV17" i="99"/>
  <c r="CW17" i="99"/>
  <c r="CX17" i="99"/>
  <c r="CV18" i="99"/>
  <c r="CW18" i="99"/>
  <c r="CX18" i="99"/>
  <c r="CV19" i="99"/>
  <c r="CW19" i="99"/>
  <c r="CX19" i="99"/>
  <c r="CV20" i="99"/>
  <c r="CW20" i="99"/>
  <c r="CX20" i="99"/>
  <c r="CV21" i="99"/>
  <c r="CW21" i="99"/>
  <c r="CX21" i="99"/>
  <c r="CV22" i="99"/>
  <c r="CW22" i="99"/>
  <c r="CX22" i="99"/>
  <c r="CV23" i="99"/>
  <c r="CW23" i="99"/>
  <c r="CX23" i="99"/>
  <c r="CV24" i="99"/>
  <c r="CW24" i="99"/>
  <c r="CX24" i="99"/>
  <c r="CV25" i="99"/>
  <c r="CW25" i="99"/>
  <c r="CX25" i="99"/>
  <c r="CV26" i="99"/>
  <c r="CW26" i="99"/>
  <c r="CX26" i="99"/>
  <c r="CV27" i="99"/>
  <c r="CW27" i="99"/>
  <c r="CX27" i="99"/>
  <c r="CV28" i="99"/>
  <c r="CW28" i="99"/>
  <c r="CX28" i="99"/>
  <c r="CV29" i="99"/>
  <c r="CW29" i="99"/>
  <c r="CX29" i="99"/>
  <c r="CV30" i="99"/>
  <c r="CW30" i="99"/>
  <c r="CX30" i="99"/>
  <c r="CV31" i="99"/>
  <c r="CW31" i="99"/>
  <c r="CX31" i="99"/>
  <c r="CV32" i="99"/>
  <c r="CW32" i="99"/>
  <c r="CX32" i="99"/>
  <c r="CV33" i="99"/>
  <c r="CW33" i="99"/>
  <c r="CX33" i="99"/>
  <c r="CV34" i="99"/>
  <c r="CW34" i="99"/>
  <c r="CX34" i="99"/>
  <c r="CV35" i="99"/>
  <c r="CW35" i="99"/>
  <c r="CX35" i="99"/>
  <c r="CV36" i="99"/>
  <c r="CW36" i="99"/>
  <c r="CX36" i="99"/>
  <c r="CV37" i="99"/>
  <c r="CW37" i="99"/>
  <c r="CX37" i="99"/>
  <c r="CV38" i="99"/>
  <c r="CV49" i="99" s="1"/>
  <c r="CW38" i="99"/>
  <c r="CW49" i="99" s="1"/>
  <c r="CX38" i="99"/>
  <c r="CX49" i="99" s="1"/>
  <c r="CV39" i="99"/>
  <c r="CV50" i="99" s="1"/>
  <c r="CW39" i="99"/>
  <c r="CW50" i="99" s="1"/>
  <c r="CX39" i="99"/>
  <c r="CX50" i="99" s="1"/>
  <c r="CV40" i="99"/>
  <c r="CV51" i="99" s="1"/>
  <c r="CW40" i="99"/>
  <c r="CW51" i="99" s="1"/>
  <c r="CX40" i="99"/>
  <c r="CX51" i="99" s="1"/>
  <c r="CV41" i="99"/>
  <c r="CV52" i="99" s="1"/>
  <c r="CW41" i="99"/>
  <c r="CW52" i="99" s="1"/>
  <c r="CX41" i="99"/>
  <c r="CX52" i="99" s="1"/>
  <c r="CV42" i="99"/>
  <c r="CV53" i="99" s="1"/>
  <c r="CW42" i="99"/>
  <c r="CW53" i="99" s="1"/>
  <c r="CX42" i="99"/>
  <c r="CX53" i="99" s="1"/>
  <c r="CV43" i="99"/>
  <c r="CV54" i="99" s="1"/>
  <c r="CW43" i="99"/>
  <c r="CW54" i="99" s="1"/>
  <c r="CX43" i="99"/>
  <c r="CX54" i="99" s="1"/>
  <c r="CV44" i="99"/>
  <c r="CV55" i="99" s="1"/>
  <c r="CW44" i="99"/>
  <c r="CW55" i="99" s="1"/>
  <c r="CX44" i="99"/>
  <c r="CX55" i="99" s="1"/>
  <c r="CV45" i="99"/>
  <c r="CV56" i="99" s="1"/>
  <c r="CW45" i="99"/>
  <c r="CW56" i="99" s="1"/>
  <c r="CX45" i="99"/>
  <c r="CX56" i="99" s="1"/>
  <c r="CV46" i="99"/>
  <c r="CV57" i="99" s="1"/>
  <c r="CW46" i="99"/>
  <c r="CW57" i="99" s="1"/>
  <c r="CX46" i="99"/>
  <c r="CX57" i="99" s="1"/>
  <c r="CV47" i="99"/>
  <c r="CV58" i="99" s="1"/>
  <c r="CW47" i="99"/>
  <c r="CW58" i="99" s="1"/>
  <c r="CX47" i="99"/>
  <c r="CX58" i="99" s="1"/>
  <c r="CV48" i="99"/>
  <c r="CV59" i="99" s="1"/>
  <c r="CW48" i="99"/>
  <c r="CW59" i="99" s="1"/>
  <c r="CX48" i="99"/>
  <c r="CX59" i="99" s="1"/>
  <c r="CV6" i="99"/>
  <c r="CW6" i="99"/>
  <c r="CX6" i="99"/>
  <c r="CV7" i="99"/>
  <c r="CW7" i="99"/>
  <c r="CX7" i="99"/>
  <c r="CV8" i="99"/>
  <c r="CW8" i="99"/>
  <c r="CX8" i="99"/>
  <c r="CV9" i="99"/>
  <c r="CW9" i="99"/>
  <c r="CX9" i="99"/>
  <c r="CV10" i="99"/>
  <c r="CW10" i="99"/>
  <c r="CX10" i="99"/>
  <c r="CV11" i="99"/>
  <c r="CW11" i="99"/>
  <c r="CX11" i="99"/>
  <c r="CV12" i="99"/>
  <c r="CW12" i="99"/>
  <c r="CX12" i="99"/>
  <c r="CV13" i="99"/>
  <c r="CW13" i="99"/>
  <c r="CX13" i="99"/>
  <c r="CV14" i="99"/>
  <c r="CW14" i="99"/>
  <c r="CX14" i="99"/>
  <c r="CV15" i="99"/>
  <c r="CW15" i="99"/>
  <c r="CX15" i="99"/>
  <c r="CW5" i="99"/>
  <c r="CX5" i="99"/>
  <c r="CV5" i="99"/>
  <c r="CT39" i="99"/>
  <c r="CU39" i="99" s="1"/>
  <c r="CT40" i="99"/>
  <c r="CU40" i="99" s="1"/>
  <c r="CT41" i="99"/>
  <c r="CU41" i="99" s="1"/>
  <c r="CT42" i="99"/>
  <c r="CU42" i="99" s="1"/>
  <c r="CT43" i="99"/>
  <c r="CU43" i="99" s="1"/>
  <c r="CT44" i="99"/>
  <c r="CU44" i="99" s="1"/>
  <c r="CT45" i="99"/>
  <c r="CU45" i="99" s="1"/>
  <c r="CT46" i="99"/>
  <c r="CU46" i="99" s="1"/>
  <c r="CT47" i="99"/>
  <c r="CU47" i="99" s="1"/>
  <c r="CT48" i="99"/>
  <c r="CU48" i="99" s="1"/>
  <c r="CT38" i="99"/>
  <c r="CU38" i="99" s="1"/>
  <c r="CT28" i="99"/>
  <c r="CU28" i="99" s="1"/>
  <c r="CT29" i="99"/>
  <c r="CU29" i="99" s="1"/>
  <c r="CT30" i="99"/>
  <c r="CU30" i="99" s="1"/>
  <c r="CT31" i="99"/>
  <c r="CU31" i="99" s="1"/>
  <c r="CT32" i="99"/>
  <c r="CU32" i="99" s="1"/>
  <c r="CT33" i="99"/>
  <c r="CU33" i="99" s="1"/>
  <c r="CT34" i="99"/>
  <c r="CU34" i="99" s="1"/>
  <c r="CT35" i="99"/>
  <c r="CU35" i="99" s="1"/>
  <c r="CT36" i="99"/>
  <c r="CU36" i="99" s="1"/>
  <c r="CT37" i="99"/>
  <c r="CU37" i="99" s="1"/>
  <c r="CT27" i="99"/>
  <c r="CU27" i="99" s="1"/>
  <c r="CT17" i="99"/>
  <c r="CU17" i="99" s="1"/>
  <c r="CT18" i="99"/>
  <c r="CU18" i="99" s="1"/>
  <c r="CT19" i="99"/>
  <c r="CU19" i="99" s="1"/>
  <c r="CT20" i="99"/>
  <c r="CU20" i="99" s="1"/>
  <c r="CT21" i="99"/>
  <c r="CU21" i="99" s="1"/>
  <c r="CT22" i="99"/>
  <c r="CU22" i="99" s="1"/>
  <c r="CT23" i="99"/>
  <c r="CU23" i="99" s="1"/>
  <c r="CT24" i="99"/>
  <c r="CU24" i="99" s="1"/>
  <c r="CT25" i="99"/>
  <c r="CU25" i="99" s="1"/>
  <c r="CT26" i="99"/>
  <c r="CU26" i="99" s="1"/>
  <c r="CT16" i="99"/>
  <c r="CU16" i="99" s="1"/>
  <c r="CT6" i="99"/>
  <c r="CU6" i="99" s="1"/>
  <c r="CT7" i="99"/>
  <c r="CU7" i="99" s="1"/>
  <c r="CT8" i="99"/>
  <c r="CU8" i="99" s="1"/>
  <c r="CT9" i="99"/>
  <c r="CU9" i="99" s="1"/>
  <c r="CT10" i="99"/>
  <c r="CU10" i="99" s="1"/>
  <c r="CT11" i="99"/>
  <c r="CU11" i="99" s="1"/>
  <c r="CT12" i="99"/>
  <c r="CU12" i="99" s="1"/>
  <c r="CT13" i="99"/>
  <c r="CU13" i="99" s="1"/>
  <c r="CT14" i="99"/>
  <c r="CU14" i="99" s="1"/>
  <c r="CT15" i="99"/>
  <c r="CU15" i="99" s="1"/>
  <c r="CT5" i="99"/>
  <c r="CU5" i="99" s="1"/>
  <c r="CN456" i="99"/>
  <c r="CO456" i="99" s="1"/>
  <c r="CN457" i="99"/>
  <c r="CO457" i="99" s="1"/>
  <c r="CN458" i="99"/>
  <c r="CO458" i="99" s="1"/>
  <c r="CN459" i="99"/>
  <c r="CO459" i="99" s="1"/>
  <c r="CN460" i="99"/>
  <c r="CO460" i="99" s="1"/>
  <c r="CN461" i="99"/>
  <c r="CO461" i="99" s="1"/>
  <c r="CN462" i="99"/>
  <c r="CO462" i="99" s="1"/>
  <c r="CN463" i="99"/>
  <c r="CO463" i="99" s="1"/>
  <c r="CN464" i="99"/>
  <c r="CO464" i="99" s="1"/>
  <c r="CN465" i="99"/>
  <c r="CO465" i="99" s="1"/>
  <c r="CN466" i="99"/>
  <c r="CO466" i="99" s="1"/>
  <c r="CN467" i="99"/>
  <c r="CO467" i="99" s="1"/>
  <c r="CN468" i="99"/>
  <c r="CO468" i="99" s="1"/>
  <c r="CN469" i="99"/>
  <c r="CO469" i="99" s="1"/>
  <c r="CN470" i="99"/>
  <c r="CO470" i="99" s="1"/>
  <c r="CN471" i="99"/>
  <c r="CO471" i="99" s="1"/>
  <c r="CN472" i="99"/>
  <c r="CO472" i="99" s="1"/>
  <c r="CN473" i="99"/>
  <c r="CO473" i="99" s="1"/>
  <c r="CN474" i="99"/>
  <c r="CO474" i="99" s="1"/>
  <c r="CN475" i="99"/>
  <c r="CO475" i="99" s="1"/>
  <c r="CN476" i="99"/>
  <c r="CO476" i="99" s="1"/>
  <c r="CN477" i="99"/>
  <c r="CO477" i="99" s="1"/>
  <c r="CN478" i="99"/>
  <c r="CO478" i="99" s="1"/>
  <c r="CN479" i="99"/>
  <c r="CO479" i="99" s="1"/>
  <c r="CN480" i="99"/>
  <c r="CO480" i="99" s="1"/>
  <c r="CN481" i="99"/>
  <c r="CO481" i="99" s="1"/>
  <c r="CN482" i="99"/>
  <c r="CO482" i="99" s="1"/>
  <c r="CN483" i="99"/>
  <c r="CO483" i="99" s="1"/>
  <c r="CN484" i="99"/>
  <c r="CO484" i="99" s="1"/>
  <c r="CN485" i="99"/>
  <c r="CO485" i="99" s="1"/>
  <c r="CN486" i="99"/>
  <c r="CO486" i="99" s="1"/>
  <c r="CN487" i="99"/>
  <c r="CO487" i="99" s="1"/>
  <c r="CN488" i="99"/>
  <c r="CO488" i="99" s="1"/>
  <c r="CN489" i="99"/>
  <c r="CO489" i="99" s="1"/>
  <c r="CN490" i="99"/>
  <c r="CO490" i="99" s="1"/>
  <c r="CN491" i="99"/>
  <c r="CO491" i="99" s="1"/>
  <c r="CN492" i="99"/>
  <c r="CO492" i="99" s="1"/>
  <c r="CN493" i="99"/>
  <c r="CO493" i="99" s="1"/>
  <c r="CN494" i="99"/>
  <c r="CO494" i="99" s="1"/>
  <c r="CN495" i="99"/>
  <c r="CO495" i="99" s="1"/>
  <c r="CN496" i="99"/>
  <c r="CO496" i="99" s="1"/>
  <c r="CN497" i="99"/>
  <c r="CO497" i="99" s="1"/>
  <c r="CN498" i="99"/>
  <c r="CO498" i="99" s="1"/>
  <c r="CN499" i="99"/>
  <c r="CO499" i="99" s="1"/>
  <c r="CN500" i="99"/>
  <c r="CO500" i="99" s="1"/>
  <c r="CN501" i="99"/>
  <c r="CO501" i="99" s="1"/>
  <c r="CN502" i="99"/>
  <c r="CO502" i="99" s="1"/>
  <c r="CN503" i="99"/>
  <c r="CO503" i="99" s="1"/>
  <c r="CN504" i="99"/>
  <c r="CO504" i="99" s="1"/>
  <c r="CN505" i="99"/>
  <c r="CO505" i="99" s="1"/>
  <c r="CN506" i="99"/>
  <c r="CO506" i="99" s="1"/>
  <c r="CN507" i="99"/>
  <c r="CO507" i="99" s="1"/>
  <c r="CN508" i="99"/>
  <c r="CO508" i="99" s="1"/>
  <c r="CN509" i="99"/>
  <c r="CO509" i="99" s="1"/>
  <c r="CN510" i="99"/>
  <c r="CO510" i="99" s="1"/>
  <c r="CN511" i="99"/>
  <c r="CO511" i="99" s="1"/>
  <c r="CN512" i="99"/>
  <c r="CO512" i="99" s="1"/>
  <c r="CN513" i="99"/>
  <c r="CO513" i="99" s="1"/>
  <c r="CN514" i="99"/>
  <c r="CO514" i="99" s="1"/>
  <c r="CN515" i="99"/>
  <c r="CO515" i="99" s="1"/>
  <c r="CN516" i="99"/>
  <c r="CO516" i="99" s="1"/>
  <c r="CN517" i="99"/>
  <c r="CO517" i="99" s="1"/>
  <c r="CN518" i="99"/>
  <c r="CO518" i="99" s="1"/>
  <c r="CN519" i="99"/>
  <c r="CO519" i="99" s="1"/>
  <c r="CN520" i="99"/>
  <c r="CO520" i="99" s="1"/>
  <c r="CN521" i="99"/>
  <c r="CO521" i="99" s="1"/>
  <c r="CN522" i="99"/>
  <c r="CO522" i="99" s="1"/>
  <c r="CN523" i="99"/>
  <c r="CO523" i="99" s="1"/>
  <c r="CN524" i="99"/>
  <c r="CO524" i="99" s="1"/>
  <c r="CN525" i="99"/>
  <c r="CO525" i="99" s="1"/>
  <c r="CN526" i="99"/>
  <c r="CO526" i="99" s="1"/>
  <c r="CN527" i="99"/>
  <c r="CO527" i="99" s="1"/>
  <c r="CN528" i="99"/>
  <c r="CO528" i="99" s="1"/>
  <c r="CN529" i="99"/>
  <c r="CO529" i="99" s="1"/>
  <c r="CN530" i="99"/>
  <c r="CO530" i="99" s="1"/>
  <c r="CN531" i="99"/>
  <c r="CO531" i="99" s="1"/>
  <c r="CN532" i="99"/>
  <c r="CO532" i="99" s="1"/>
  <c r="CN533" i="99"/>
  <c r="CO533" i="99" s="1"/>
  <c r="CN534" i="99"/>
  <c r="CO534" i="99" s="1"/>
  <c r="CN535" i="99"/>
  <c r="CO535" i="99" s="1"/>
  <c r="CN536" i="99"/>
  <c r="CO536" i="99" s="1"/>
  <c r="CN537" i="99"/>
  <c r="CO537" i="99" s="1"/>
  <c r="CN538" i="99"/>
  <c r="CO538" i="99" s="1"/>
  <c r="CN539" i="99"/>
  <c r="CO539" i="99" s="1"/>
  <c r="CN540" i="99"/>
  <c r="CO540" i="99" s="1"/>
  <c r="CN541" i="99"/>
  <c r="CO541" i="99" s="1"/>
  <c r="CN542" i="99"/>
  <c r="CO542" i="99" s="1"/>
  <c r="CN543" i="99"/>
  <c r="CO543" i="99" s="1"/>
  <c r="CN544" i="99"/>
  <c r="CO544" i="99" s="1"/>
  <c r="CN545" i="99"/>
  <c r="CO545" i="99" s="1"/>
  <c r="CN546" i="99"/>
  <c r="CO546" i="99" s="1"/>
  <c r="CN547" i="99"/>
  <c r="CO547" i="99" s="1"/>
  <c r="CN548" i="99"/>
  <c r="CO548" i="99" s="1"/>
  <c r="CN549" i="99"/>
  <c r="CO549" i="99" s="1"/>
  <c r="CN550" i="99"/>
  <c r="CO550" i="99" s="1"/>
  <c r="CN551" i="99"/>
  <c r="CO551" i="99" s="1"/>
  <c r="CN552" i="99"/>
  <c r="CO552" i="99" s="1"/>
  <c r="CN553" i="99"/>
  <c r="CO553" i="99" s="1"/>
  <c r="CN554" i="99"/>
  <c r="CO554" i="99" s="1"/>
  <c r="CN555" i="99"/>
  <c r="CO555" i="99" s="1"/>
  <c r="CN556" i="99"/>
  <c r="CO556" i="99" s="1"/>
  <c r="CN557" i="99"/>
  <c r="CO557" i="99" s="1"/>
  <c r="CN558" i="99"/>
  <c r="CO558" i="99" s="1"/>
  <c r="CN559" i="99"/>
  <c r="CO559" i="99" s="1"/>
  <c r="CN560" i="99"/>
  <c r="CO560" i="99" s="1"/>
  <c r="CN561" i="99"/>
  <c r="CO561" i="99" s="1"/>
  <c r="CN562" i="99"/>
  <c r="CO562" i="99" s="1"/>
  <c r="CN563" i="99"/>
  <c r="CO563" i="99" s="1"/>
  <c r="CN564" i="99"/>
  <c r="CO564" i="99" s="1"/>
  <c r="CN565" i="99"/>
  <c r="CO565" i="99" s="1"/>
  <c r="CN566" i="99"/>
  <c r="CO566" i="99" s="1"/>
  <c r="CN567" i="99"/>
  <c r="CO567" i="99" s="1"/>
  <c r="CN568" i="99"/>
  <c r="CO568" i="99" s="1"/>
  <c r="CN569" i="99"/>
  <c r="CO569" i="99" s="1"/>
  <c r="CN570" i="99"/>
  <c r="CO570" i="99" s="1"/>
  <c r="CN571" i="99"/>
  <c r="CO571" i="99" s="1"/>
  <c r="CN572" i="99"/>
  <c r="CO572" i="99" s="1"/>
  <c r="CN573" i="99"/>
  <c r="CO573" i="99" s="1"/>
  <c r="CN574" i="99"/>
  <c r="CO574" i="99" s="1"/>
  <c r="CN575" i="99"/>
  <c r="CO575" i="99" s="1"/>
  <c r="CN576" i="99"/>
  <c r="CO576" i="99" s="1"/>
  <c r="CN577" i="99"/>
  <c r="CO577" i="99" s="1"/>
  <c r="CN578" i="99"/>
  <c r="CO578" i="99" s="1"/>
  <c r="CN579" i="99"/>
  <c r="CO579" i="99" s="1"/>
  <c r="CN580" i="99"/>
  <c r="CO580" i="99" s="1"/>
  <c r="CN581" i="99"/>
  <c r="CO581" i="99" s="1"/>
  <c r="CN582" i="99"/>
  <c r="CO582" i="99" s="1"/>
  <c r="CN583" i="99"/>
  <c r="CO583" i="99" s="1"/>
  <c r="CN584" i="99"/>
  <c r="CO584" i="99" s="1"/>
  <c r="CN585" i="99"/>
  <c r="CO585" i="99" s="1"/>
  <c r="CN586" i="99"/>
  <c r="CO586" i="99" s="1"/>
  <c r="CN587" i="99"/>
  <c r="CO587" i="99" s="1"/>
  <c r="CN588" i="99"/>
  <c r="CO588" i="99" s="1"/>
  <c r="CN589" i="99"/>
  <c r="CO589" i="99" s="1"/>
  <c r="CN590" i="99"/>
  <c r="CO590" i="99" s="1"/>
  <c r="CN591" i="99"/>
  <c r="CO591" i="99" s="1"/>
  <c r="CN592" i="99"/>
  <c r="CO592" i="99" s="1"/>
  <c r="CN593" i="99"/>
  <c r="CO593" i="99" s="1"/>
  <c r="CN594" i="99"/>
  <c r="CO594" i="99" s="1"/>
  <c r="CN595" i="99"/>
  <c r="CO595" i="99" s="1"/>
  <c r="CN596" i="99"/>
  <c r="CO596" i="99" s="1"/>
  <c r="CN597" i="99"/>
  <c r="CO597" i="99" s="1"/>
  <c r="CN598" i="99"/>
  <c r="CO598" i="99" s="1"/>
  <c r="CN599" i="99"/>
  <c r="CO599" i="99" s="1"/>
  <c r="CN600" i="99"/>
  <c r="CO600" i="99" s="1"/>
  <c r="CN601" i="99"/>
  <c r="CO601" i="99" s="1"/>
  <c r="CN602" i="99"/>
  <c r="CO602" i="99" s="1"/>
  <c r="CN603" i="99"/>
  <c r="CO603" i="99" s="1"/>
  <c r="CN604" i="99"/>
  <c r="CO604" i="99" s="1"/>
  <c r="CN455" i="99"/>
  <c r="CO455" i="99" s="1"/>
  <c r="CN306" i="99"/>
  <c r="CO306" i="99" s="1"/>
  <c r="CN307" i="99"/>
  <c r="CO307" i="99" s="1"/>
  <c r="CN308" i="99"/>
  <c r="CO308" i="99" s="1"/>
  <c r="CN309" i="99"/>
  <c r="CO309" i="99" s="1"/>
  <c r="CN310" i="99"/>
  <c r="CO310" i="99" s="1"/>
  <c r="CN311" i="99"/>
  <c r="CO311" i="99" s="1"/>
  <c r="CN312" i="99"/>
  <c r="CO312" i="99" s="1"/>
  <c r="CN313" i="99"/>
  <c r="CO313" i="99" s="1"/>
  <c r="CN314" i="99"/>
  <c r="CO314" i="99" s="1"/>
  <c r="CN315" i="99"/>
  <c r="CO315" i="99" s="1"/>
  <c r="CN316" i="99"/>
  <c r="CO316" i="99" s="1"/>
  <c r="CN317" i="99"/>
  <c r="CO317" i="99" s="1"/>
  <c r="CN318" i="99"/>
  <c r="CO318" i="99" s="1"/>
  <c r="CN319" i="99"/>
  <c r="CO319" i="99" s="1"/>
  <c r="CN320" i="99"/>
  <c r="CO320" i="99" s="1"/>
  <c r="CN321" i="99"/>
  <c r="CO321" i="99" s="1"/>
  <c r="CN322" i="99"/>
  <c r="CO322" i="99" s="1"/>
  <c r="CN323" i="99"/>
  <c r="CO323" i="99" s="1"/>
  <c r="CN324" i="99"/>
  <c r="CO324" i="99" s="1"/>
  <c r="CN325" i="99"/>
  <c r="CO325" i="99" s="1"/>
  <c r="CN326" i="99"/>
  <c r="CO326" i="99" s="1"/>
  <c r="CN327" i="99"/>
  <c r="CO327" i="99" s="1"/>
  <c r="CN328" i="99"/>
  <c r="CO328" i="99" s="1"/>
  <c r="CN329" i="99"/>
  <c r="CO329" i="99" s="1"/>
  <c r="CN330" i="99"/>
  <c r="CO330" i="99" s="1"/>
  <c r="CN331" i="99"/>
  <c r="CO331" i="99" s="1"/>
  <c r="CN332" i="99"/>
  <c r="CO332" i="99" s="1"/>
  <c r="CN333" i="99"/>
  <c r="CO333" i="99" s="1"/>
  <c r="CN334" i="99"/>
  <c r="CO334" i="99" s="1"/>
  <c r="CN335" i="99"/>
  <c r="CO335" i="99" s="1"/>
  <c r="CN336" i="99"/>
  <c r="CO336" i="99" s="1"/>
  <c r="CN337" i="99"/>
  <c r="CO337" i="99" s="1"/>
  <c r="CN338" i="99"/>
  <c r="CO338" i="99" s="1"/>
  <c r="CN339" i="99"/>
  <c r="CO339" i="99" s="1"/>
  <c r="CN340" i="99"/>
  <c r="CO340" i="99" s="1"/>
  <c r="CN341" i="99"/>
  <c r="CO341" i="99" s="1"/>
  <c r="CN342" i="99"/>
  <c r="CO342" i="99" s="1"/>
  <c r="CN343" i="99"/>
  <c r="CO343" i="99" s="1"/>
  <c r="CN344" i="99"/>
  <c r="CO344" i="99" s="1"/>
  <c r="CN345" i="99"/>
  <c r="CO345" i="99" s="1"/>
  <c r="CN346" i="99"/>
  <c r="CO346" i="99" s="1"/>
  <c r="CN347" i="99"/>
  <c r="CO347" i="99" s="1"/>
  <c r="CN348" i="99"/>
  <c r="CO348" i="99" s="1"/>
  <c r="CN349" i="99"/>
  <c r="CO349" i="99" s="1"/>
  <c r="CN350" i="99"/>
  <c r="CO350" i="99" s="1"/>
  <c r="CN351" i="99"/>
  <c r="CO351" i="99" s="1"/>
  <c r="CN352" i="99"/>
  <c r="CO352" i="99" s="1"/>
  <c r="CN353" i="99"/>
  <c r="CO353" i="99" s="1"/>
  <c r="CN354" i="99"/>
  <c r="CO354" i="99" s="1"/>
  <c r="CN355" i="99"/>
  <c r="CO355" i="99" s="1"/>
  <c r="CN356" i="99"/>
  <c r="CO356" i="99" s="1"/>
  <c r="CN357" i="99"/>
  <c r="CO357" i="99" s="1"/>
  <c r="CN358" i="99"/>
  <c r="CO358" i="99" s="1"/>
  <c r="CN359" i="99"/>
  <c r="CO359" i="99" s="1"/>
  <c r="CN360" i="99"/>
  <c r="CO360" i="99" s="1"/>
  <c r="CN361" i="99"/>
  <c r="CO361" i="99" s="1"/>
  <c r="CN362" i="99"/>
  <c r="CO362" i="99" s="1"/>
  <c r="CN363" i="99"/>
  <c r="CO363" i="99" s="1"/>
  <c r="CN364" i="99"/>
  <c r="CO364" i="99" s="1"/>
  <c r="CN365" i="99"/>
  <c r="CO365" i="99" s="1"/>
  <c r="CN366" i="99"/>
  <c r="CO366" i="99" s="1"/>
  <c r="CN367" i="99"/>
  <c r="CO367" i="99" s="1"/>
  <c r="CN368" i="99"/>
  <c r="CO368" i="99" s="1"/>
  <c r="CN369" i="99"/>
  <c r="CO369" i="99" s="1"/>
  <c r="CN370" i="99"/>
  <c r="CO370" i="99" s="1"/>
  <c r="CN371" i="99"/>
  <c r="CO371" i="99" s="1"/>
  <c r="CN372" i="99"/>
  <c r="CO372" i="99" s="1"/>
  <c r="CN373" i="99"/>
  <c r="CO373" i="99" s="1"/>
  <c r="CN374" i="99"/>
  <c r="CO374" i="99" s="1"/>
  <c r="CN375" i="99"/>
  <c r="CO375" i="99" s="1"/>
  <c r="CN376" i="99"/>
  <c r="CO376" i="99" s="1"/>
  <c r="CN377" i="99"/>
  <c r="CO377" i="99" s="1"/>
  <c r="CN378" i="99"/>
  <c r="CO378" i="99" s="1"/>
  <c r="CN379" i="99"/>
  <c r="CO379" i="99" s="1"/>
  <c r="CN380" i="99"/>
  <c r="CO380" i="99" s="1"/>
  <c r="CN381" i="99"/>
  <c r="CO381" i="99" s="1"/>
  <c r="CN382" i="99"/>
  <c r="CO382" i="99" s="1"/>
  <c r="CN383" i="99"/>
  <c r="CO383" i="99" s="1"/>
  <c r="CN384" i="99"/>
  <c r="CO384" i="99" s="1"/>
  <c r="CN385" i="99"/>
  <c r="CO385" i="99" s="1"/>
  <c r="CN386" i="99"/>
  <c r="CO386" i="99" s="1"/>
  <c r="CN387" i="99"/>
  <c r="CO387" i="99" s="1"/>
  <c r="CN388" i="99"/>
  <c r="CO388" i="99" s="1"/>
  <c r="CN389" i="99"/>
  <c r="CO389" i="99" s="1"/>
  <c r="CN390" i="99"/>
  <c r="CO390" i="99" s="1"/>
  <c r="CN391" i="99"/>
  <c r="CO391" i="99" s="1"/>
  <c r="CN392" i="99"/>
  <c r="CO392" i="99" s="1"/>
  <c r="CN393" i="99"/>
  <c r="CO393" i="99" s="1"/>
  <c r="CN394" i="99"/>
  <c r="CO394" i="99" s="1"/>
  <c r="CN395" i="99"/>
  <c r="CO395" i="99" s="1"/>
  <c r="CN396" i="99"/>
  <c r="CO396" i="99" s="1"/>
  <c r="CN397" i="99"/>
  <c r="CO397" i="99" s="1"/>
  <c r="CN398" i="99"/>
  <c r="CO398" i="99" s="1"/>
  <c r="CN399" i="99"/>
  <c r="CO399" i="99" s="1"/>
  <c r="CN400" i="99"/>
  <c r="CO400" i="99" s="1"/>
  <c r="CN401" i="99"/>
  <c r="CO401" i="99" s="1"/>
  <c r="CN402" i="99"/>
  <c r="CO402" i="99" s="1"/>
  <c r="CN403" i="99"/>
  <c r="CO403" i="99" s="1"/>
  <c r="CN404" i="99"/>
  <c r="CO404" i="99" s="1"/>
  <c r="CN405" i="99"/>
  <c r="CO405" i="99" s="1"/>
  <c r="CN406" i="99"/>
  <c r="CO406" i="99" s="1"/>
  <c r="CN407" i="99"/>
  <c r="CO407" i="99" s="1"/>
  <c r="CN408" i="99"/>
  <c r="CO408" i="99" s="1"/>
  <c r="CN409" i="99"/>
  <c r="CO409" i="99" s="1"/>
  <c r="CN410" i="99"/>
  <c r="CO410" i="99" s="1"/>
  <c r="CN411" i="99"/>
  <c r="CO411" i="99" s="1"/>
  <c r="CN412" i="99"/>
  <c r="CO412" i="99" s="1"/>
  <c r="CN413" i="99"/>
  <c r="CO413" i="99" s="1"/>
  <c r="CN414" i="99"/>
  <c r="CO414" i="99" s="1"/>
  <c r="CN415" i="99"/>
  <c r="CO415" i="99" s="1"/>
  <c r="CN416" i="99"/>
  <c r="CO416" i="99" s="1"/>
  <c r="CN417" i="99"/>
  <c r="CO417" i="99" s="1"/>
  <c r="CN418" i="99"/>
  <c r="CO418" i="99" s="1"/>
  <c r="CN419" i="99"/>
  <c r="CO419" i="99" s="1"/>
  <c r="CN420" i="99"/>
  <c r="CO420" i="99" s="1"/>
  <c r="CN421" i="99"/>
  <c r="CO421" i="99" s="1"/>
  <c r="CN422" i="99"/>
  <c r="CO422" i="99" s="1"/>
  <c r="CN423" i="99"/>
  <c r="CO423" i="99" s="1"/>
  <c r="CN424" i="99"/>
  <c r="CO424" i="99" s="1"/>
  <c r="CN425" i="99"/>
  <c r="CO425" i="99" s="1"/>
  <c r="CN426" i="99"/>
  <c r="CO426" i="99" s="1"/>
  <c r="CN427" i="99"/>
  <c r="CO427" i="99" s="1"/>
  <c r="CN428" i="99"/>
  <c r="CO428" i="99" s="1"/>
  <c r="CN429" i="99"/>
  <c r="CO429" i="99" s="1"/>
  <c r="CN430" i="99"/>
  <c r="CO430" i="99" s="1"/>
  <c r="CN431" i="99"/>
  <c r="CO431" i="99" s="1"/>
  <c r="CN432" i="99"/>
  <c r="CO432" i="99" s="1"/>
  <c r="CN433" i="99"/>
  <c r="CO433" i="99" s="1"/>
  <c r="CN434" i="99"/>
  <c r="CO434" i="99" s="1"/>
  <c r="CN435" i="99"/>
  <c r="CO435" i="99" s="1"/>
  <c r="CN436" i="99"/>
  <c r="CO436" i="99" s="1"/>
  <c r="CN437" i="99"/>
  <c r="CO437" i="99" s="1"/>
  <c r="CN438" i="99"/>
  <c r="CO438" i="99" s="1"/>
  <c r="CN439" i="99"/>
  <c r="CO439" i="99" s="1"/>
  <c r="CN440" i="99"/>
  <c r="CO440" i="99" s="1"/>
  <c r="CN441" i="99"/>
  <c r="CO441" i="99" s="1"/>
  <c r="CN442" i="99"/>
  <c r="CO442" i="99" s="1"/>
  <c r="CN443" i="99"/>
  <c r="CO443" i="99" s="1"/>
  <c r="CN444" i="99"/>
  <c r="CO444" i="99" s="1"/>
  <c r="CN445" i="99"/>
  <c r="CO445" i="99" s="1"/>
  <c r="CN446" i="99"/>
  <c r="CO446" i="99" s="1"/>
  <c r="CN447" i="99"/>
  <c r="CO447" i="99" s="1"/>
  <c r="CN448" i="99"/>
  <c r="CO448" i="99" s="1"/>
  <c r="CN449" i="99"/>
  <c r="CO449" i="99" s="1"/>
  <c r="CN450" i="99"/>
  <c r="CO450" i="99" s="1"/>
  <c r="CN451" i="99"/>
  <c r="CO451" i="99" s="1"/>
  <c r="CN452" i="99"/>
  <c r="CO452" i="99" s="1"/>
  <c r="CN453" i="99"/>
  <c r="CO453" i="99" s="1"/>
  <c r="CN454" i="99"/>
  <c r="CO454" i="99" s="1"/>
  <c r="CN305" i="99"/>
  <c r="CO305" i="99" s="1"/>
  <c r="CN156" i="99"/>
  <c r="CO156" i="99" s="1"/>
  <c r="CN157" i="99"/>
  <c r="CO157" i="99" s="1"/>
  <c r="CN158" i="99"/>
  <c r="CO158" i="99" s="1"/>
  <c r="CN159" i="99"/>
  <c r="CO159" i="99" s="1"/>
  <c r="CN160" i="99"/>
  <c r="CO160" i="99" s="1"/>
  <c r="CN161" i="99"/>
  <c r="CO161" i="99" s="1"/>
  <c r="CN162" i="99"/>
  <c r="CO162" i="99" s="1"/>
  <c r="CN163" i="99"/>
  <c r="CO163" i="99" s="1"/>
  <c r="CN164" i="99"/>
  <c r="CO164" i="99" s="1"/>
  <c r="CN165" i="99"/>
  <c r="CO165" i="99" s="1"/>
  <c r="CN166" i="99"/>
  <c r="CO166" i="99" s="1"/>
  <c r="CN167" i="99"/>
  <c r="CO167" i="99" s="1"/>
  <c r="CN168" i="99"/>
  <c r="CO168" i="99" s="1"/>
  <c r="CN169" i="99"/>
  <c r="CO169" i="99" s="1"/>
  <c r="CN170" i="99"/>
  <c r="CO170" i="99" s="1"/>
  <c r="CN171" i="99"/>
  <c r="CO171" i="99" s="1"/>
  <c r="CN172" i="99"/>
  <c r="CO172" i="99" s="1"/>
  <c r="CN173" i="99"/>
  <c r="CO173" i="99" s="1"/>
  <c r="CN174" i="99"/>
  <c r="CO174" i="99" s="1"/>
  <c r="CN175" i="99"/>
  <c r="CO175" i="99" s="1"/>
  <c r="CN176" i="99"/>
  <c r="CO176" i="99" s="1"/>
  <c r="CN177" i="99"/>
  <c r="CO177" i="99" s="1"/>
  <c r="CN178" i="99"/>
  <c r="CO178" i="99" s="1"/>
  <c r="CN179" i="99"/>
  <c r="CO179" i="99" s="1"/>
  <c r="CN180" i="99"/>
  <c r="CO180" i="99" s="1"/>
  <c r="CN181" i="99"/>
  <c r="CO181" i="99" s="1"/>
  <c r="CN182" i="99"/>
  <c r="CO182" i="99" s="1"/>
  <c r="CN183" i="99"/>
  <c r="CO183" i="99" s="1"/>
  <c r="CN184" i="99"/>
  <c r="CO184" i="99" s="1"/>
  <c r="CN185" i="99"/>
  <c r="CO185" i="99" s="1"/>
  <c r="CN186" i="99"/>
  <c r="CO186" i="99" s="1"/>
  <c r="CN187" i="99"/>
  <c r="CO187" i="99" s="1"/>
  <c r="CN188" i="99"/>
  <c r="CO188" i="99" s="1"/>
  <c r="CN189" i="99"/>
  <c r="CO189" i="99" s="1"/>
  <c r="CN190" i="99"/>
  <c r="CO190" i="99" s="1"/>
  <c r="CN191" i="99"/>
  <c r="CO191" i="99" s="1"/>
  <c r="CN192" i="99"/>
  <c r="CO192" i="99" s="1"/>
  <c r="CN193" i="99"/>
  <c r="CO193" i="99" s="1"/>
  <c r="CN194" i="99"/>
  <c r="CO194" i="99" s="1"/>
  <c r="CN195" i="99"/>
  <c r="CO195" i="99" s="1"/>
  <c r="CN196" i="99"/>
  <c r="CO196" i="99" s="1"/>
  <c r="CN197" i="99"/>
  <c r="CO197" i="99" s="1"/>
  <c r="CN198" i="99"/>
  <c r="CO198" i="99" s="1"/>
  <c r="CN199" i="99"/>
  <c r="CO199" i="99" s="1"/>
  <c r="CN200" i="99"/>
  <c r="CO200" i="99" s="1"/>
  <c r="CN201" i="99"/>
  <c r="CO201" i="99" s="1"/>
  <c r="CN202" i="99"/>
  <c r="CO202" i="99" s="1"/>
  <c r="CN203" i="99"/>
  <c r="CO203" i="99" s="1"/>
  <c r="CN204" i="99"/>
  <c r="CO204" i="99" s="1"/>
  <c r="CN205" i="99"/>
  <c r="CO205" i="99" s="1"/>
  <c r="CN206" i="99"/>
  <c r="CO206" i="99" s="1"/>
  <c r="CN207" i="99"/>
  <c r="CO207" i="99" s="1"/>
  <c r="CN208" i="99"/>
  <c r="CO208" i="99" s="1"/>
  <c r="CN209" i="99"/>
  <c r="CO209" i="99" s="1"/>
  <c r="CN210" i="99"/>
  <c r="CO210" i="99" s="1"/>
  <c r="CN211" i="99"/>
  <c r="CO211" i="99" s="1"/>
  <c r="CN212" i="99"/>
  <c r="CO212" i="99" s="1"/>
  <c r="CN213" i="99"/>
  <c r="CO213" i="99" s="1"/>
  <c r="CN214" i="99"/>
  <c r="CO214" i="99" s="1"/>
  <c r="CN215" i="99"/>
  <c r="CO215" i="99" s="1"/>
  <c r="CN216" i="99"/>
  <c r="CO216" i="99" s="1"/>
  <c r="CN217" i="99"/>
  <c r="CO217" i="99" s="1"/>
  <c r="CN218" i="99"/>
  <c r="CO218" i="99" s="1"/>
  <c r="CN219" i="99"/>
  <c r="CO219" i="99" s="1"/>
  <c r="CN220" i="99"/>
  <c r="CO220" i="99" s="1"/>
  <c r="CN221" i="99"/>
  <c r="CO221" i="99" s="1"/>
  <c r="CN222" i="99"/>
  <c r="CO222" i="99" s="1"/>
  <c r="CN223" i="99"/>
  <c r="CO223" i="99" s="1"/>
  <c r="CN224" i="99"/>
  <c r="CO224" i="99" s="1"/>
  <c r="CN225" i="99"/>
  <c r="CO225" i="99" s="1"/>
  <c r="CN226" i="99"/>
  <c r="CO226" i="99" s="1"/>
  <c r="CN227" i="99"/>
  <c r="CO227" i="99" s="1"/>
  <c r="CN228" i="99"/>
  <c r="CO228" i="99" s="1"/>
  <c r="CN229" i="99"/>
  <c r="CO229" i="99" s="1"/>
  <c r="CN230" i="99"/>
  <c r="CO230" i="99" s="1"/>
  <c r="CN231" i="99"/>
  <c r="CO231" i="99" s="1"/>
  <c r="CN232" i="99"/>
  <c r="CO232" i="99" s="1"/>
  <c r="CN233" i="99"/>
  <c r="CO233" i="99" s="1"/>
  <c r="CN234" i="99"/>
  <c r="CO234" i="99" s="1"/>
  <c r="CN235" i="99"/>
  <c r="CO235" i="99" s="1"/>
  <c r="CN236" i="99"/>
  <c r="CO236" i="99" s="1"/>
  <c r="CN237" i="99"/>
  <c r="CO237" i="99" s="1"/>
  <c r="CN238" i="99"/>
  <c r="CO238" i="99" s="1"/>
  <c r="CN239" i="99"/>
  <c r="CO239" i="99" s="1"/>
  <c r="CN240" i="99"/>
  <c r="CO240" i="99" s="1"/>
  <c r="CN241" i="99"/>
  <c r="CO241" i="99" s="1"/>
  <c r="CN242" i="99"/>
  <c r="CO242" i="99" s="1"/>
  <c r="CN243" i="99"/>
  <c r="CO243" i="99" s="1"/>
  <c r="CN244" i="99"/>
  <c r="CO244" i="99" s="1"/>
  <c r="CN245" i="99"/>
  <c r="CO245" i="99" s="1"/>
  <c r="CN246" i="99"/>
  <c r="CO246" i="99" s="1"/>
  <c r="CN247" i="99"/>
  <c r="CO247" i="99" s="1"/>
  <c r="CN248" i="99"/>
  <c r="CO248" i="99" s="1"/>
  <c r="CN249" i="99"/>
  <c r="CO249" i="99" s="1"/>
  <c r="CN250" i="99"/>
  <c r="CO250" i="99" s="1"/>
  <c r="CN251" i="99"/>
  <c r="CO251" i="99" s="1"/>
  <c r="CN252" i="99"/>
  <c r="CO252" i="99" s="1"/>
  <c r="CN253" i="99"/>
  <c r="CO253" i="99" s="1"/>
  <c r="CN254" i="99"/>
  <c r="CO254" i="99" s="1"/>
  <c r="CN255" i="99"/>
  <c r="CO255" i="99" s="1"/>
  <c r="CN256" i="99"/>
  <c r="CO256" i="99" s="1"/>
  <c r="CN257" i="99"/>
  <c r="CO257" i="99" s="1"/>
  <c r="CN258" i="99"/>
  <c r="CO258" i="99" s="1"/>
  <c r="CN259" i="99"/>
  <c r="CO259" i="99" s="1"/>
  <c r="CN260" i="99"/>
  <c r="CO260" i="99" s="1"/>
  <c r="CN261" i="99"/>
  <c r="CO261" i="99" s="1"/>
  <c r="CN262" i="99"/>
  <c r="CO262" i="99" s="1"/>
  <c r="CN263" i="99"/>
  <c r="CO263" i="99" s="1"/>
  <c r="CN264" i="99"/>
  <c r="CO264" i="99" s="1"/>
  <c r="CN265" i="99"/>
  <c r="CO265" i="99" s="1"/>
  <c r="CN266" i="99"/>
  <c r="CO266" i="99" s="1"/>
  <c r="CN267" i="99"/>
  <c r="CO267" i="99" s="1"/>
  <c r="CN268" i="99"/>
  <c r="CO268" i="99" s="1"/>
  <c r="CN269" i="99"/>
  <c r="CO269" i="99" s="1"/>
  <c r="CN270" i="99"/>
  <c r="CO270" i="99" s="1"/>
  <c r="CN271" i="99"/>
  <c r="CO271" i="99" s="1"/>
  <c r="CN272" i="99"/>
  <c r="CO272" i="99" s="1"/>
  <c r="CN273" i="99"/>
  <c r="CO273" i="99" s="1"/>
  <c r="CN274" i="99"/>
  <c r="CO274" i="99" s="1"/>
  <c r="CN275" i="99"/>
  <c r="CO275" i="99" s="1"/>
  <c r="CN276" i="99"/>
  <c r="CO276" i="99" s="1"/>
  <c r="CN277" i="99"/>
  <c r="CO277" i="99" s="1"/>
  <c r="CN278" i="99"/>
  <c r="CO278" i="99" s="1"/>
  <c r="CN279" i="99"/>
  <c r="CO279" i="99" s="1"/>
  <c r="CN280" i="99"/>
  <c r="CO280" i="99" s="1"/>
  <c r="CN281" i="99"/>
  <c r="CO281" i="99" s="1"/>
  <c r="CN282" i="99"/>
  <c r="CO282" i="99" s="1"/>
  <c r="CN283" i="99"/>
  <c r="CO283" i="99" s="1"/>
  <c r="CN284" i="99"/>
  <c r="CO284" i="99" s="1"/>
  <c r="CN285" i="99"/>
  <c r="CO285" i="99" s="1"/>
  <c r="CN286" i="99"/>
  <c r="CO286" i="99" s="1"/>
  <c r="CN287" i="99"/>
  <c r="CO287" i="99" s="1"/>
  <c r="CN288" i="99"/>
  <c r="CO288" i="99" s="1"/>
  <c r="CN289" i="99"/>
  <c r="CO289" i="99" s="1"/>
  <c r="CN290" i="99"/>
  <c r="CO290" i="99" s="1"/>
  <c r="CN291" i="99"/>
  <c r="CO291" i="99" s="1"/>
  <c r="CN292" i="99"/>
  <c r="CO292" i="99" s="1"/>
  <c r="CN293" i="99"/>
  <c r="CO293" i="99" s="1"/>
  <c r="CN294" i="99"/>
  <c r="CO294" i="99" s="1"/>
  <c r="CN295" i="99"/>
  <c r="CO295" i="99" s="1"/>
  <c r="CN296" i="99"/>
  <c r="CO296" i="99" s="1"/>
  <c r="CN297" i="99"/>
  <c r="CO297" i="99" s="1"/>
  <c r="CN298" i="99"/>
  <c r="CO298" i="99" s="1"/>
  <c r="CN299" i="99"/>
  <c r="CO299" i="99" s="1"/>
  <c r="CN300" i="99"/>
  <c r="CO300" i="99" s="1"/>
  <c r="CN301" i="99"/>
  <c r="CO301" i="99" s="1"/>
  <c r="CN302" i="99"/>
  <c r="CO302" i="99" s="1"/>
  <c r="CN303" i="99"/>
  <c r="CO303" i="99" s="1"/>
  <c r="CN304" i="99"/>
  <c r="CO304" i="99" s="1"/>
  <c r="CN155" i="99"/>
  <c r="CO155" i="99" s="1"/>
  <c r="G3" i="100"/>
  <c r="F3" i="100"/>
  <c r="E3" i="100"/>
  <c r="D6" i="100"/>
  <c r="CJ6" i="99"/>
  <c r="CJ7" i="99"/>
  <c r="CJ8" i="99"/>
  <c r="CJ9" i="99"/>
  <c r="CJ10" i="99"/>
  <c r="CJ11" i="99"/>
  <c r="CJ12" i="99"/>
  <c r="CJ13" i="99"/>
  <c r="CJ14" i="99"/>
  <c r="CJ15" i="99"/>
  <c r="CJ16" i="99"/>
  <c r="CJ17" i="99"/>
  <c r="CJ18" i="99"/>
  <c r="CJ19" i="99"/>
  <c r="CJ20" i="99"/>
  <c r="CJ21" i="99"/>
  <c r="CJ22" i="99"/>
  <c r="CJ23" i="99"/>
  <c r="CJ24" i="99"/>
  <c r="CJ5" i="99"/>
  <c r="BC28" i="100" l="1"/>
  <c r="EP5" i="99"/>
  <c r="DI6" i="100"/>
  <c r="DJ6" i="100" s="1"/>
  <c r="BB15" i="100"/>
  <c r="AX7" i="100"/>
  <c r="CU7" i="100" s="1"/>
  <c r="BB7" i="100"/>
  <c r="BD31" i="100"/>
  <c r="BD27" i="100"/>
  <c r="BD23" i="100"/>
  <c r="BD19" i="100"/>
  <c r="BD15" i="100"/>
  <c r="BD11" i="100"/>
  <c r="BC30" i="100"/>
  <c r="BC26" i="100"/>
  <c r="BC22" i="100"/>
  <c r="BC18" i="100"/>
  <c r="BC14" i="100"/>
  <c r="BC10" i="100"/>
  <c r="BD29" i="100"/>
  <c r="BD25" i="100"/>
  <c r="BD21" i="100"/>
  <c r="BB32" i="100"/>
  <c r="BB28" i="100"/>
  <c r="BB24" i="100"/>
  <c r="BB20" i="100"/>
  <c r="BB16" i="100"/>
  <c r="BB12" i="100"/>
  <c r="BB8" i="100"/>
  <c r="BC24" i="100"/>
  <c r="BC16" i="100"/>
  <c r="BC8" i="100"/>
  <c r="BC32" i="100"/>
  <c r="BB27" i="100"/>
  <c r="BC20" i="100"/>
  <c r="BC12" i="100"/>
  <c r="BB31" i="100"/>
  <c r="BB19" i="100"/>
  <c r="BB11" i="100"/>
  <c r="BB29" i="100"/>
  <c r="BC29" i="100"/>
  <c r="BB33" i="100"/>
  <c r="BC33" i="100"/>
  <c r="BB25" i="100"/>
  <c r="BC25" i="100"/>
  <c r="BB21" i="100"/>
  <c r="BC21" i="100"/>
  <c r="BB17" i="100"/>
  <c r="BC17" i="100"/>
  <c r="BB13" i="100"/>
  <c r="BD13" i="100"/>
  <c r="BC13" i="100"/>
  <c r="BB9" i="100"/>
  <c r="BD9" i="100"/>
  <c r="BC9" i="100"/>
  <c r="BD33" i="100"/>
  <c r="BD17" i="100"/>
  <c r="BC6" i="100"/>
  <c r="BD32" i="100"/>
  <c r="BC31" i="100"/>
  <c r="BB30" i="100"/>
  <c r="BD28" i="100"/>
  <c r="BC27" i="100"/>
  <c r="BB26" i="100"/>
  <c r="BD24" i="100"/>
  <c r="BC23" i="100"/>
  <c r="BB22" i="100"/>
  <c r="BD20" i="100"/>
  <c r="BC19" i="100"/>
  <c r="BB18" i="100"/>
  <c r="BD16" i="100"/>
  <c r="BC15" i="100"/>
  <c r="BB14" i="100"/>
  <c r="BD12" i="100"/>
  <c r="BC11" i="100"/>
  <c r="BB10" i="100"/>
  <c r="BD8" i="100"/>
  <c r="BC7" i="100"/>
  <c r="AX6" i="100"/>
  <c r="CU6" i="100" s="1"/>
  <c r="BB6" i="100"/>
  <c r="BD30" i="100"/>
  <c r="BD26" i="100"/>
  <c r="BD22" i="100"/>
  <c r="BD18" i="100"/>
  <c r="BD14" i="100"/>
  <c r="BD10" i="100"/>
  <c r="AQ31" i="100"/>
  <c r="AQ19" i="100"/>
  <c r="AQ32" i="100"/>
  <c r="BA32" i="100" s="1"/>
  <c r="CM32" i="100" s="1"/>
  <c r="AQ28" i="100"/>
  <c r="BA28" i="100" s="1"/>
  <c r="CM28" i="100" s="1"/>
  <c r="AQ24" i="100"/>
  <c r="BA24" i="100" s="1"/>
  <c r="CM24" i="100" s="1"/>
  <c r="AQ20" i="100"/>
  <c r="BA20" i="100" s="1"/>
  <c r="CM20" i="100" s="1"/>
  <c r="AQ16" i="100"/>
  <c r="BA16" i="100" s="1"/>
  <c r="CM16" i="100" s="1"/>
  <c r="AQ12" i="100"/>
  <c r="BA12" i="100" s="1"/>
  <c r="CM12" i="100" s="1"/>
  <c r="AQ23" i="100"/>
  <c r="AQ11" i="100"/>
  <c r="AQ8" i="100"/>
  <c r="AQ30" i="100"/>
  <c r="BA30" i="100" s="1"/>
  <c r="CM30" i="100" s="1"/>
  <c r="AQ26" i="100"/>
  <c r="BA26" i="100" s="1"/>
  <c r="CM26" i="100" s="1"/>
  <c r="AQ22" i="100"/>
  <c r="BA22" i="100" s="1"/>
  <c r="CM22" i="100" s="1"/>
  <c r="AQ18" i="100"/>
  <c r="BA18" i="100" s="1"/>
  <c r="CM18" i="100" s="1"/>
  <c r="AQ14" i="100"/>
  <c r="BA14" i="100" s="1"/>
  <c r="CM14" i="100" s="1"/>
  <c r="AQ10" i="100"/>
  <c r="BA10" i="100" s="1"/>
  <c r="CM10" i="100" s="1"/>
  <c r="AQ27" i="100"/>
  <c r="AQ15" i="100"/>
  <c r="AQ33" i="100"/>
  <c r="AQ29" i="100"/>
  <c r="AQ25" i="100"/>
  <c r="AQ21" i="100"/>
  <c r="AQ17" i="100"/>
  <c r="BA17" i="100" s="1"/>
  <c r="CM17" i="100" s="1"/>
  <c r="AQ13" i="100"/>
  <c r="BA13" i="100" s="1"/>
  <c r="CM13" i="100" s="1"/>
  <c r="AQ9" i="100"/>
  <c r="BA9" i="100" s="1"/>
  <c r="CM9" i="100" s="1"/>
  <c r="C2" i="100"/>
  <c r="CN6" i="99"/>
  <c r="CO6" i="99" s="1"/>
  <c r="CN7" i="99"/>
  <c r="CO7" i="99" s="1"/>
  <c r="CN8" i="99"/>
  <c r="CO8" i="99" s="1"/>
  <c r="CN9" i="99"/>
  <c r="CO9" i="99" s="1"/>
  <c r="CN10" i="99"/>
  <c r="CO10" i="99" s="1"/>
  <c r="CN11" i="99"/>
  <c r="CO11" i="99" s="1"/>
  <c r="CN12" i="99"/>
  <c r="CO12" i="99" s="1"/>
  <c r="CN13" i="99"/>
  <c r="CO13" i="99" s="1"/>
  <c r="CN14" i="99"/>
  <c r="CO14" i="99" s="1"/>
  <c r="CN15" i="99"/>
  <c r="CO15" i="99" s="1"/>
  <c r="CN16" i="99"/>
  <c r="CO16" i="99" s="1"/>
  <c r="CN17" i="99"/>
  <c r="CO17" i="99" s="1"/>
  <c r="CN18" i="99"/>
  <c r="CO18" i="99" s="1"/>
  <c r="CN19" i="99"/>
  <c r="CO19" i="99" s="1"/>
  <c r="CN20" i="99"/>
  <c r="CO20" i="99" s="1"/>
  <c r="CN21" i="99"/>
  <c r="CO21" i="99" s="1"/>
  <c r="CN22" i="99"/>
  <c r="CO22" i="99" s="1"/>
  <c r="CN23" i="99"/>
  <c r="CO23" i="99" s="1"/>
  <c r="CN24" i="99"/>
  <c r="CO24" i="99" s="1"/>
  <c r="CN25" i="99"/>
  <c r="CO25" i="99" s="1"/>
  <c r="CN26" i="99"/>
  <c r="CO26" i="99" s="1"/>
  <c r="CN27" i="99"/>
  <c r="CO27" i="99" s="1"/>
  <c r="CN28" i="99"/>
  <c r="CO28" i="99" s="1"/>
  <c r="CN29" i="99"/>
  <c r="CO29" i="99" s="1"/>
  <c r="CN30" i="99"/>
  <c r="CO30" i="99" s="1"/>
  <c r="CN31" i="99"/>
  <c r="CO31" i="99" s="1"/>
  <c r="CN32" i="99"/>
  <c r="CO32" i="99" s="1"/>
  <c r="CN33" i="99"/>
  <c r="CO33" i="99" s="1"/>
  <c r="CN34" i="99"/>
  <c r="CO34" i="99" s="1"/>
  <c r="CN35" i="99"/>
  <c r="CO35" i="99" s="1"/>
  <c r="CN36" i="99"/>
  <c r="CO36" i="99" s="1"/>
  <c r="CN37" i="99"/>
  <c r="CO37" i="99" s="1"/>
  <c r="CN38" i="99"/>
  <c r="CO38" i="99" s="1"/>
  <c r="CN39" i="99"/>
  <c r="CO39" i="99" s="1"/>
  <c r="CN40" i="99"/>
  <c r="CO40" i="99" s="1"/>
  <c r="CN41" i="99"/>
  <c r="CO41" i="99" s="1"/>
  <c r="CN42" i="99"/>
  <c r="CO42" i="99" s="1"/>
  <c r="CN43" i="99"/>
  <c r="CO43" i="99" s="1"/>
  <c r="CN44" i="99"/>
  <c r="CO44" i="99" s="1"/>
  <c r="CN45" i="99"/>
  <c r="CO45" i="99" s="1"/>
  <c r="CN46" i="99"/>
  <c r="CO46" i="99" s="1"/>
  <c r="CN47" i="99"/>
  <c r="CO47" i="99" s="1"/>
  <c r="CN48" i="99"/>
  <c r="CO48" i="99" s="1"/>
  <c r="CN49" i="99"/>
  <c r="CO49" i="99" s="1"/>
  <c r="CN50" i="99"/>
  <c r="CO50" i="99" s="1"/>
  <c r="CN51" i="99"/>
  <c r="CO51" i="99" s="1"/>
  <c r="CN52" i="99"/>
  <c r="CO52" i="99" s="1"/>
  <c r="CN53" i="99"/>
  <c r="CO53" i="99" s="1"/>
  <c r="CN54" i="99"/>
  <c r="CO54" i="99" s="1"/>
  <c r="CN55" i="99"/>
  <c r="CO55" i="99" s="1"/>
  <c r="CN56" i="99"/>
  <c r="CO56" i="99" s="1"/>
  <c r="CN57" i="99"/>
  <c r="CO57" i="99" s="1"/>
  <c r="CN58" i="99"/>
  <c r="CO58" i="99" s="1"/>
  <c r="CN59" i="99"/>
  <c r="CO59" i="99" s="1"/>
  <c r="CN60" i="99"/>
  <c r="CO60" i="99" s="1"/>
  <c r="CN61" i="99"/>
  <c r="CO61" i="99" s="1"/>
  <c r="CN62" i="99"/>
  <c r="CO62" i="99" s="1"/>
  <c r="CN63" i="99"/>
  <c r="CO63" i="99" s="1"/>
  <c r="CN64" i="99"/>
  <c r="CO64" i="99" s="1"/>
  <c r="CN65" i="99"/>
  <c r="CO65" i="99" s="1"/>
  <c r="CN66" i="99"/>
  <c r="CO66" i="99" s="1"/>
  <c r="CN67" i="99"/>
  <c r="CO67" i="99" s="1"/>
  <c r="CN68" i="99"/>
  <c r="CO68" i="99" s="1"/>
  <c r="CN69" i="99"/>
  <c r="CO69" i="99" s="1"/>
  <c r="CN70" i="99"/>
  <c r="CO70" i="99" s="1"/>
  <c r="CN71" i="99"/>
  <c r="CO71" i="99" s="1"/>
  <c r="CN72" i="99"/>
  <c r="CO72" i="99" s="1"/>
  <c r="CN73" i="99"/>
  <c r="CO73" i="99" s="1"/>
  <c r="CN74" i="99"/>
  <c r="CO74" i="99" s="1"/>
  <c r="CN75" i="99"/>
  <c r="CO75" i="99" s="1"/>
  <c r="CN76" i="99"/>
  <c r="CO76" i="99" s="1"/>
  <c r="CN77" i="99"/>
  <c r="CO77" i="99" s="1"/>
  <c r="CN78" i="99"/>
  <c r="CO78" i="99" s="1"/>
  <c r="CN79" i="99"/>
  <c r="CO79" i="99" s="1"/>
  <c r="CN80" i="99"/>
  <c r="CO80" i="99" s="1"/>
  <c r="CN81" i="99"/>
  <c r="CO81" i="99" s="1"/>
  <c r="CN82" i="99"/>
  <c r="CO82" i="99" s="1"/>
  <c r="CN83" i="99"/>
  <c r="CO83" i="99" s="1"/>
  <c r="CN84" i="99"/>
  <c r="CO84" i="99" s="1"/>
  <c r="CN85" i="99"/>
  <c r="CO85" i="99" s="1"/>
  <c r="CN86" i="99"/>
  <c r="CO86" i="99" s="1"/>
  <c r="CN87" i="99"/>
  <c r="CO87" i="99" s="1"/>
  <c r="CN88" i="99"/>
  <c r="CO88" i="99" s="1"/>
  <c r="CN89" i="99"/>
  <c r="CO89" i="99" s="1"/>
  <c r="CN90" i="99"/>
  <c r="CO90" i="99" s="1"/>
  <c r="CN91" i="99"/>
  <c r="CO91" i="99" s="1"/>
  <c r="CN92" i="99"/>
  <c r="CO92" i="99" s="1"/>
  <c r="CN93" i="99"/>
  <c r="CO93" i="99" s="1"/>
  <c r="CN94" i="99"/>
  <c r="CO94" i="99" s="1"/>
  <c r="CN95" i="99"/>
  <c r="CO95" i="99" s="1"/>
  <c r="CN96" i="99"/>
  <c r="CO96" i="99" s="1"/>
  <c r="CN97" i="99"/>
  <c r="CO97" i="99" s="1"/>
  <c r="CN98" i="99"/>
  <c r="CO98" i="99" s="1"/>
  <c r="CN99" i="99"/>
  <c r="CO99" i="99" s="1"/>
  <c r="CN100" i="99"/>
  <c r="CO100" i="99" s="1"/>
  <c r="CN101" i="99"/>
  <c r="CO101" i="99" s="1"/>
  <c r="CN102" i="99"/>
  <c r="CO102" i="99" s="1"/>
  <c r="CN103" i="99"/>
  <c r="CO103" i="99" s="1"/>
  <c r="CN104" i="99"/>
  <c r="CO104" i="99" s="1"/>
  <c r="CN105" i="99"/>
  <c r="CO105" i="99" s="1"/>
  <c r="CN106" i="99"/>
  <c r="CO106" i="99" s="1"/>
  <c r="CN107" i="99"/>
  <c r="CO107" i="99" s="1"/>
  <c r="CN108" i="99"/>
  <c r="CO108" i="99" s="1"/>
  <c r="CN109" i="99"/>
  <c r="CO109" i="99" s="1"/>
  <c r="CN110" i="99"/>
  <c r="CO110" i="99" s="1"/>
  <c r="CN111" i="99"/>
  <c r="CO111" i="99" s="1"/>
  <c r="CN112" i="99"/>
  <c r="CO112" i="99" s="1"/>
  <c r="CN113" i="99"/>
  <c r="CO113" i="99" s="1"/>
  <c r="CN114" i="99"/>
  <c r="CO114" i="99" s="1"/>
  <c r="CN115" i="99"/>
  <c r="CO115" i="99" s="1"/>
  <c r="CN116" i="99"/>
  <c r="CO116" i="99" s="1"/>
  <c r="CN117" i="99"/>
  <c r="CO117" i="99" s="1"/>
  <c r="CN118" i="99"/>
  <c r="CO118" i="99" s="1"/>
  <c r="CN119" i="99"/>
  <c r="CO119" i="99" s="1"/>
  <c r="CN120" i="99"/>
  <c r="CO120" i="99" s="1"/>
  <c r="CN121" i="99"/>
  <c r="CO121" i="99" s="1"/>
  <c r="CN122" i="99"/>
  <c r="CO122" i="99" s="1"/>
  <c r="CN123" i="99"/>
  <c r="CO123" i="99" s="1"/>
  <c r="CN124" i="99"/>
  <c r="CO124" i="99" s="1"/>
  <c r="CN125" i="99"/>
  <c r="CO125" i="99" s="1"/>
  <c r="CN126" i="99"/>
  <c r="CO126" i="99" s="1"/>
  <c r="CN127" i="99"/>
  <c r="CO127" i="99" s="1"/>
  <c r="CN128" i="99"/>
  <c r="CO128" i="99" s="1"/>
  <c r="CN129" i="99"/>
  <c r="CO129" i="99" s="1"/>
  <c r="CN130" i="99"/>
  <c r="CO130" i="99" s="1"/>
  <c r="CN131" i="99"/>
  <c r="CO131" i="99" s="1"/>
  <c r="CN132" i="99"/>
  <c r="CO132" i="99" s="1"/>
  <c r="CN133" i="99"/>
  <c r="CO133" i="99" s="1"/>
  <c r="CN134" i="99"/>
  <c r="CO134" i="99" s="1"/>
  <c r="CN135" i="99"/>
  <c r="CO135" i="99" s="1"/>
  <c r="CN136" i="99"/>
  <c r="CO136" i="99" s="1"/>
  <c r="CN137" i="99"/>
  <c r="CO137" i="99" s="1"/>
  <c r="CN138" i="99"/>
  <c r="CO138" i="99" s="1"/>
  <c r="CN139" i="99"/>
  <c r="CO139" i="99" s="1"/>
  <c r="CN140" i="99"/>
  <c r="CO140" i="99" s="1"/>
  <c r="CN141" i="99"/>
  <c r="CO141" i="99" s="1"/>
  <c r="CN142" i="99"/>
  <c r="CO142" i="99" s="1"/>
  <c r="CN143" i="99"/>
  <c r="CO143" i="99" s="1"/>
  <c r="CN144" i="99"/>
  <c r="CO144" i="99" s="1"/>
  <c r="CN145" i="99"/>
  <c r="CO145" i="99" s="1"/>
  <c r="CN146" i="99"/>
  <c r="CO146" i="99" s="1"/>
  <c r="CN147" i="99"/>
  <c r="CO147" i="99" s="1"/>
  <c r="CN148" i="99"/>
  <c r="CO148" i="99" s="1"/>
  <c r="CN149" i="99"/>
  <c r="CO149" i="99" s="1"/>
  <c r="CN150" i="99"/>
  <c r="CO150" i="99" s="1"/>
  <c r="CN151" i="99"/>
  <c r="CO151" i="99" s="1"/>
  <c r="CN152" i="99"/>
  <c r="CO152" i="99" s="1"/>
  <c r="CN153" i="99"/>
  <c r="CO153" i="99" s="1"/>
  <c r="CN154" i="99"/>
  <c r="CO154" i="99" s="1"/>
  <c r="CN5" i="99"/>
  <c r="CO5" i="99" s="1"/>
  <c r="AV16" i="100" l="1"/>
  <c r="AS16" i="100"/>
  <c r="AZ16" i="100"/>
  <c r="CF16" i="100" s="1"/>
  <c r="AW16" i="100"/>
  <c r="AT16" i="100"/>
  <c r="AU16" i="100"/>
  <c r="AR16" i="100"/>
  <c r="AW17" i="100"/>
  <c r="AT17" i="100"/>
  <c r="AU17" i="100"/>
  <c r="AV17" i="100"/>
  <c r="AS17" i="100"/>
  <c r="AZ17" i="100"/>
  <c r="CF17" i="100" s="1"/>
  <c r="AR17" i="100"/>
  <c r="AW33" i="100"/>
  <c r="AT33" i="100"/>
  <c r="AU33" i="100"/>
  <c r="AR33" i="100"/>
  <c r="AZ33" i="100"/>
  <c r="CF33" i="100" s="1"/>
  <c r="AV33" i="100"/>
  <c r="AS33" i="100"/>
  <c r="AS14" i="100"/>
  <c r="AU14" i="100"/>
  <c r="AR14" i="100"/>
  <c r="AZ14" i="100"/>
  <c r="CF14" i="100" s="1"/>
  <c r="AW14" i="100"/>
  <c r="AT14" i="100"/>
  <c r="AV14" i="100"/>
  <c r="AU30" i="100"/>
  <c r="AR30" i="100"/>
  <c r="AV30" i="100"/>
  <c r="AZ30" i="100"/>
  <c r="CF30" i="100" s="1"/>
  <c r="AW30" i="100"/>
  <c r="AT30" i="100"/>
  <c r="AS30" i="100"/>
  <c r="AV12" i="100"/>
  <c r="AS12" i="100"/>
  <c r="AZ12" i="100"/>
  <c r="CF12" i="100" s="1"/>
  <c r="AW12" i="100"/>
  <c r="AT12" i="100"/>
  <c r="AU12" i="100"/>
  <c r="AR12" i="100"/>
  <c r="AV28" i="100"/>
  <c r="AS28" i="100"/>
  <c r="AZ28" i="100"/>
  <c r="CF28" i="100" s="1"/>
  <c r="AW28" i="100"/>
  <c r="AT28" i="100"/>
  <c r="AU28" i="100"/>
  <c r="AR28" i="100"/>
  <c r="AW21" i="100"/>
  <c r="AT21" i="100"/>
  <c r="AV21" i="100"/>
  <c r="AS21" i="100"/>
  <c r="AZ21" i="100"/>
  <c r="CF21" i="100" s="1"/>
  <c r="AU21" i="100"/>
  <c r="AR21" i="100"/>
  <c r="AZ15" i="100"/>
  <c r="CF15" i="100" s="1"/>
  <c r="AU15" i="100"/>
  <c r="AR15" i="100"/>
  <c r="AW15" i="100"/>
  <c r="AV15" i="100"/>
  <c r="AS15" i="100"/>
  <c r="AT15" i="100"/>
  <c r="AS18" i="100"/>
  <c r="AU18" i="100"/>
  <c r="AR18" i="100"/>
  <c r="AZ18" i="100"/>
  <c r="CF18" i="100" s="1"/>
  <c r="AW18" i="100"/>
  <c r="AT18" i="100"/>
  <c r="AV18" i="100"/>
  <c r="AV8" i="100"/>
  <c r="AS8" i="100"/>
  <c r="AZ8" i="100"/>
  <c r="CF8" i="100" s="1"/>
  <c r="AW8" i="100"/>
  <c r="AT8" i="100"/>
  <c r="AU8" i="100"/>
  <c r="AR8" i="100"/>
  <c r="AV32" i="100"/>
  <c r="AS32" i="100"/>
  <c r="AZ32" i="100"/>
  <c r="CF32" i="100" s="1"/>
  <c r="AW32" i="100"/>
  <c r="AT32" i="100"/>
  <c r="AU32" i="100"/>
  <c r="AR32" i="100"/>
  <c r="AW9" i="100"/>
  <c r="AT9" i="100"/>
  <c r="AU9" i="100"/>
  <c r="AR9" i="100"/>
  <c r="AZ9" i="100"/>
  <c r="CF9" i="100" s="1"/>
  <c r="AV9" i="100"/>
  <c r="AS9" i="100"/>
  <c r="AW25" i="100"/>
  <c r="AT25" i="100"/>
  <c r="AZ25" i="100"/>
  <c r="CF25" i="100" s="1"/>
  <c r="AU25" i="100"/>
  <c r="AR25" i="100"/>
  <c r="AV25" i="100"/>
  <c r="AS25" i="100"/>
  <c r="AZ27" i="100"/>
  <c r="CF27" i="100" s="1"/>
  <c r="AU27" i="100"/>
  <c r="AR27" i="100"/>
  <c r="AV27" i="100"/>
  <c r="AS27" i="100"/>
  <c r="AT27" i="100"/>
  <c r="AW27" i="100"/>
  <c r="AU22" i="100"/>
  <c r="AR22" i="100"/>
  <c r="AV22" i="100"/>
  <c r="AS22" i="100"/>
  <c r="AZ22" i="100"/>
  <c r="CF22" i="100" s="1"/>
  <c r="AW22" i="100"/>
  <c r="AT22" i="100"/>
  <c r="AZ11" i="100"/>
  <c r="CF11" i="100" s="1"/>
  <c r="AU11" i="100"/>
  <c r="AR11" i="100"/>
  <c r="AV11" i="100"/>
  <c r="AS11" i="100"/>
  <c r="AT11" i="100"/>
  <c r="AW11" i="100"/>
  <c r="AV20" i="100"/>
  <c r="AS20" i="100"/>
  <c r="AZ20" i="100"/>
  <c r="CF20" i="100" s="1"/>
  <c r="AW20" i="100"/>
  <c r="AT20" i="100"/>
  <c r="AU20" i="100"/>
  <c r="AR20" i="100"/>
  <c r="AZ19" i="100"/>
  <c r="CF19" i="100" s="1"/>
  <c r="AU19" i="100"/>
  <c r="AR19" i="100"/>
  <c r="AW19" i="100"/>
  <c r="AV19" i="100"/>
  <c r="AS19" i="100"/>
  <c r="AT19" i="100"/>
  <c r="AW13" i="100"/>
  <c r="AT13" i="100"/>
  <c r="AZ13" i="100"/>
  <c r="CF13" i="100" s="1"/>
  <c r="AU13" i="100"/>
  <c r="AV13" i="100"/>
  <c r="AS13" i="100"/>
  <c r="AR13" i="100"/>
  <c r="AW29" i="100"/>
  <c r="AT29" i="100"/>
  <c r="AU29" i="100"/>
  <c r="AR29" i="100"/>
  <c r="AV29" i="100"/>
  <c r="AS29" i="100"/>
  <c r="AZ29" i="100"/>
  <c r="CF29" i="100" s="1"/>
  <c r="AS10" i="100"/>
  <c r="AU10" i="100"/>
  <c r="AR10" i="100"/>
  <c r="AV10" i="100"/>
  <c r="AZ10" i="100"/>
  <c r="CF10" i="100" s="1"/>
  <c r="AW10" i="100"/>
  <c r="AT10" i="100"/>
  <c r="AU26" i="100"/>
  <c r="AR26" i="100"/>
  <c r="AV26" i="100"/>
  <c r="AZ26" i="100"/>
  <c r="CF26" i="100" s="1"/>
  <c r="AW26" i="100"/>
  <c r="AT26" i="100"/>
  <c r="AS26" i="100"/>
  <c r="AZ23" i="100"/>
  <c r="CF23" i="100" s="1"/>
  <c r="AU23" i="100"/>
  <c r="AR23" i="100"/>
  <c r="AV23" i="100"/>
  <c r="AS23" i="100"/>
  <c r="AW23" i="100"/>
  <c r="AT23" i="100"/>
  <c r="AV24" i="100"/>
  <c r="AS24" i="100"/>
  <c r="AZ24" i="100"/>
  <c r="CF24" i="100" s="1"/>
  <c r="AW24" i="100"/>
  <c r="AT24" i="100"/>
  <c r="AU24" i="100"/>
  <c r="AR24" i="100"/>
  <c r="AZ31" i="100"/>
  <c r="CF31" i="100" s="1"/>
  <c r="AU31" i="100"/>
  <c r="AR31" i="100"/>
  <c r="AV31" i="100"/>
  <c r="AS31" i="100"/>
  <c r="AT31" i="100"/>
  <c r="AW31" i="100"/>
  <c r="DH6" i="99"/>
  <c r="DP6" i="99" s="1"/>
  <c r="DI6" i="99"/>
  <c r="DP156" i="99" s="1"/>
  <c r="DJ6" i="99"/>
  <c r="DP306" i="99" s="1"/>
  <c r="DK6" i="99"/>
  <c r="DH7" i="99"/>
  <c r="DP7" i="99" s="1"/>
  <c r="DI7" i="99"/>
  <c r="DP157" i="99" s="1"/>
  <c r="DJ7" i="99"/>
  <c r="DP307" i="99" s="1"/>
  <c r="DK7" i="99"/>
  <c r="DH8" i="99"/>
  <c r="DP8" i="99" s="1"/>
  <c r="DI8" i="99"/>
  <c r="DP158" i="99" s="1"/>
  <c r="DJ8" i="99"/>
  <c r="DP308" i="99" s="1"/>
  <c r="DK8" i="99"/>
  <c r="DH9" i="99"/>
  <c r="DP9" i="99" s="1"/>
  <c r="DI9" i="99"/>
  <c r="DP159" i="99" s="1"/>
  <c r="DJ9" i="99"/>
  <c r="DP309" i="99" s="1"/>
  <c r="DK9" i="99"/>
  <c r="DH10" i="99"/>
  <c r="DP10" i="99" s="1"/>
  <c r="DI10" i="99"/>
  <c r="DP160" i="99" s="1"/>
  <c r="DJ10" i="99"/>
  <c r="DP310" i="99" s="1"/>
  <c r="DK10" i="99"/>
  <c r="DH11" i="99"/>
  <c r="DP11" i="99" s="1"/>
  <c r="DI11" i="99"/>
  <c r="DP161" i="99" s="1"/>
  <c r="DJ11" i="99"/>
  <c r="DP311" i="99" s="1"/>
  <c r="DK11" i="99"/>
  <c r="DH12" i="99"/>
  <c r="DP12" i="99" s="1"/>
  <c r="DI12" i="99"/>
  <c r="DP162" i="99" s="1"/>
  <c r="DJ12" i="99"/>
  <c r="DP312" i="99" s="1"/>
  <c r="DK12" i="99"/>
  <c r="DH13" i="99"/>
  <c r="DP13" i="99" s="1"/>
  <c r="DI13" i="99"/>
  <c r="DP163" i="99" s="1"/>
  <c r="DJ13" i="99"/>
  <c r="DP313" i="99" s="1"/>
  <c r="DK13" i="99"/>
  <c r="DH14" i="99"/>
  <c r="DP14" i="99" s="1"/>
  <c r="DI14" i="99"/>
  <c r="DP164" i="99" s="1"/>
  <c r="DJ14" i="99"/>
  <c r="DP314" i="99" s="1"/>
  <c r="DK14" i="99"/>
  <c r="DH15" i="99"/>
  <c r="DP15" i="99" s="1"/>
  <c r="DI15" i="99"/>
  <c r="DP165" i="99" s="1"/>
  <c r="DJ15" i="99"/>
  <c r="DP315" i="99" s="1"/>
  <c r="DK15" i="99"/>
  <c r="DH16" i="99"/>
  <c r="DP16" i="99" s="1"/>
  <c r="DI16" i="99"/>
  <c r="DP166" i="99" s="1"/>
  <c r="DJ16" i="99"/>
  <c r="DP316" i="99" s="1"/>
  <c r="DK16" i="99"/>
  <c r="DH17" i="99"/>
  <c r="DP17" i="99" s="1"/>
  <c r="DI17" i="99"/>
  <c r="DP167" i="99" s="1"/>
  <c r="DJ17" i="99"/>
  <c r="DP317" i="99" s="1"/>
  <c r="DK17" i="99"/>
  <c r="DH18" i="99"/>
  <c r="DP18" i="99" s="1"/>
  <c r="DI18" i="99"/>
  <c r="DP168" i="99" s="1"/>
  <c r="DJ18" i="99"/>
  <c r="DP318" i="99" s="1"/>
  <c r="DK18" i="99"/>
  <c r="DH19" i="99"/>
  <c r="DP19" i="99" s="1"/>
  <c r="DI19" i="99"/>
  <c r="DP169" i="99" s="1"/>
  <c r="DJ19" i="99"/>
  <c r="DP319" i="99" s="1"/>
  <c r="DK19" i="99"/>
  <c r="DH20" i="99"/>
  <c r="DP20" i="99" s="1"/>
  <c r="DI20" i="99"/>
  <c r="DP170" i="99" s="1"/>
  <c r="DJ20" i="99"/>
  <c r="DP320" i="99" s="1"/>
  <c r="DK20" i="99"/>
  <c r="DH21" i="99"/>
  <c r="DP21" i="99" s="1"/>
  <c r="DI21" i="99"/>
  <c r="DP171" i="99" s="1"/>
  <c r="DJ21" i="99"/>
  <c r="DP321" i="99" s="1"/>
  <c r="DK21" i="99"/>
  <c r="DH22" i="99"/>
  <c r="DP22" i="99" s="1"/>
  <c r="DI22" i="99"/>
  <c r="DP172" i="99" s="1"/>
  <c r="DJ22" i="99"/>
  <c r="DP322" i="99" s="1"/>
  <c r="DK22" i="99"/>
  <c r="DH23" i="99"/>
  <c r="DP23" i="99" s="1"/>
  <c r="DI23" i="99"/>
  <c r="DP173" i="99" s="1"/>
  <c r="DJ23" i="99"/>
  <c r="DP323" i="99" s="1"/>
  <c r="DK23" i="99"/>
  <c r="DH24" i="99"/>
  <c r="DP24" i="99" s="1"/>
  <c r="DI24" i="99"/>
  <c r="DP174" i="99" s="1"/>
  <c r="DJ24" i="99"/>
  <c r="DP324" i="99" s="1"/>
  <c r="DK24" i="99"/>
  <c r="DH25" i="99"/>
  <c r="DP25" i="99" s="1"/>
  <c r="DI25" i="99"/>
  <c r="DP175" i="99" s="1"/>
  <c r="DJ25" i="99"/>
  <c r="DP325" i="99" s="1"/>
  <c r="DK25" i="99"/>
  <c r="DH26" i="99"/>
  <c r="DP26" i="99" s="1"/>
  <c r="DI26" i="99"/>
  <c r="DP176" i="99" s="1"/>
  <c r="DJ26" i="99"/>
  <c r="DP326" i="99" s="1"/>
  <c r="DK26" i="99"/>
  <c r="DH27" i="99"/>
  <c r="DP27" i="99" s="1"/>
  <c r="DI27" i="99"/>
  <c r="DP177" i="99" s="1"/>
  <c r="DJ27" i="99"/>
  <c r="DP327" i="99" s="1"/>
  <c r="DK27" i="99"/>
  <c r="DH28" i="99"/>
  <c r="DP28" i="99" s="1"/>
  <c r="DI28" i="99"/>
  <c r="DP178" i="99" s="1"/>
  <c r="DJ28" i="99"/>
  <c r="DP328" i="99" s="1"/>
  <c r="DK28" i="99"/>
  <c r="DH29" i="99"/>
  <c r="DP29" i="99" s="1"/>
  <c r="DI29" i="99"/>
  <c r="DP179" i="99" s="1"/>
  <c r="DJ29" i="99"/>
  <c r="DP329" i="99" s="1"/>
  <c r="DK29" i="99"/>
  <c r="DH30" i="99"/>
  <c r="DP30" i="99" s="1"/>
  <c r="DI30" i="99"/>
  <c r="DP180" i="99" s="1"/>
  <c r="DJ30" i="99"/>
  <c r="DP330" i="99" s="1"/>
  <c r="DK30" i="99"/>
  <c r="DH31" i="99"/>
  <c r="DP31" i="99" s="1"/>
  <c r="DI31" i="99"/>
  <c r="DP181" i="99" s="1"/>
  <c r="DJ31" i="99"/>
  <c r="DP331" i="99" s="1"/>
  <c r="DK31" i="99"/>
  <c r="DH32" i="99"/>
  <c r="DP32" i="99" s="1"/>
  <c r="DI32" i="99"/>
  <c r="DP182" i="99" s="1"/>
  <c r="DJ32" i="99"/>
  <c r="DP332" i="99" s="1"/>
  <c r="DK32" i="99"/>
  <c r="DH33" i="99"/>
  <c r="DP33" i="99" s="1"/>
  <c r="DI33" i="99"/>
  <c r="DP183" i="99" s="1"/>
  <c r="DJ33" i="99"/>
  <c r="DP333" i="99" s="1"/>
  <c r="DK33" i="99"/>
  <c r="DH34" i="99"/>
  <c r="DP34" i="99" s="1"/>
  <c r="DI34" i="99"/>
  <c r="DP184" i="99" s="1"/>
  <c r="DJ34" i="99"/>
  <c r="DP334" i="99" s="1"/>
  <c r="DK34" i="99"/>
  <c r="DH35" i="99"/>
  <c r="DP35" i="99" s="1"/>
  <c r="DI35" i="99"/>
  <c r="DP185" i="99" s="1"/>
  <c r="DJ35" i="99"/>
  <c r="DP335" i="99" s="1"/>
  <c r="DK35" i="99"/>
  <c r="DH36" i="99"/>
  <c r="DP36" i="99" s="1"/>
  <c r="DI36" i="99"/>
  <c r="DP186" i="99" s="1"/>
  <c r="DJ36" i="99"/>
  <c r="DP336" i="99" s="1"/>
  <c r="DK36" i="99"/>
  <c r="DH37" i="99"/>
  <c r="DP37" i="99" s="1"/>
  <c r="DI37" i="99"/>
  <c r="DP187" i="99" s="1"/>
  <c r="DJ37" i="99"/>
  <c r="DP337" i="99" s="1"/>
  <c r="DK37" i="99"/>
  <c r="DH38" i="99"/>
  <c r="DP38" i="99" s="1"/>
  <c r="DI38" i="99"/>
  <c r="DP188" i="99" s="1"/>
  <c r="DJ38" i="99"/>
  <c r="DP338" i="99" s="1"/>
  <c r="DK38" i="99"/>
  <c r="DH39" i="99"/>
  <c r="DP39" i="99" s="1"/>
  <c r="DI39" i="99"/>
  <c r="DP189" i="99" s="1"/>
  <c r="DJ39" i="99"/>
  <c r="DP339" i="99" s="1"/>
  <c r="DK39" i="99"/>
  <c r="DH40" i="99"/>
  <c r="DP40" i="99" s="1"/>
  <c r="DI40" i="99"/>
  <c r="DP190" i="99" s="1"/>
  <c r="DJ40" i="99"/>
  <c r="DP340" i="99" s="1"/>
  <c r="DK40" i="99"/>
  <c r="DH41" i="99"/>
  <c r="DP41" i="99" s="1"/>
  <c r="DI41" i="99"/>
  <c r="DP191" i="99" s="1"/>
  <c r="DJ41" i="99"/>
  <c r="DP341" i="99" s="1"/>
  <c r="DK41" i="99"/>
  <c r="DH42" i="99"/>
  <c r="DP42" i="99" s="1"/>
  <c r="DI42" i="99"/>
  <c r="DP192" i="99" s="1"/>
  <c r="DJ42" i="99"/>
  <c r="DP342" i="99" s="1"/>
  <c r="DK42" i="99"/>
  <c r="DH43" i="99"/>
  <c r="DP43" i="99" s="1"/>
  <c r="DI43" i="99"/>
  <c r="DP193" i="99" s="1"/>
  <c r="DJ43" i="99"/>
  <c r="DP343" i="99" s="1"/>
  <c r="DK43" i="99"/>
  <c r="DH44" i="99"/>
  <c r="DP44" i="99" s="1"/>
  <c r="DI44" i="99"/>
  <c r="DP194" i="99" s="1"/>
  <c r="DJ44" i="99"/>
  <c r="DP344" i="99" s="1"/>
  <c r="DK44" i="99"/>
  <c r="DH45" i="99"/>
  <c r="DP45" i="99" s="1"/>
  <c r="DI45" i="99"/>
  <c r="DP195" i="99" s="1"/>
  <c r="DJ45" i="99"/>
  <c r="DP345" i="99" s="1"/>
  <c r="DK45" i="99"/>
  <c r="DH46" i="99"/>
  <c r="DP46" i="99" s="1"/>
  <c r="DI46" i="99"/>
  <c r="DP196" i="99" s="1"/>
  <c r="DJ46" i="99"/>
  <c r="DP346" i="99" s="1"/>
  <c r="DK46" i="99"/>
  <c r="DH47" i="99"/>
  <c r="DP47" i="99" s="1"/>
  <c r="DI47" i="99"/>
  <c r="DP197" i="99" s="1"/>
  <c r="DJ47" i="99"/>
  <c r="DP347" i="99" s="1"/>
  <c r="DK47" i="99"/>
  <c r="DH48" i="99"/>
  <c r="DP48" i="99" s="1"/>
  <c r="DI48" i="99"/>
  <c r="DP198" i="99" s="1"/>
  <c r="DJ48" i="99"/>
  <c r="DP348" i="99" s="1"/>
  <c r="DK48" i="99"/>
  <c r="DH49" i="99"/>
  <c r="DP49" i="99" s="1"/>
  <c r="DI49" i="99"/>
  <c r="DP199" i="99" s="1"/>
  <c r="DJ49" i="99"/>
  <c r="DP349" i="99" s="1"/>
  <c r="DK49" i="99"/>
  <c r="DH50" i="99"/>
  <c r="DP50" i="99" s="1"/>
  <c r="DI50" i="99"/>
  <c r="DP200" i="99" s="1"/>
  <c r="DJ50" i="99"/>
  <c r="DP350" i="99" s="1"/>
  <c r="DK50" i="99"/>
  <c r="DH51" i="99"/>
  <c r="DP51" i="99" s="1"/>
  <c r="DI51" i="99"/>
  <c r="DP201" i="99" s="1"/>
  <c r="DJ51" i="99"/>
  <c r="DP351" i="99" s="1"/>
  <c r="DK51" i="99"/>
  <c r="DH52" i="99"/>
  <c r="DP52" i="99" s="1"/>
  <c r="DI52" i="99"/>
  <c r="DP202" i="99" s="1"/>
  <c r="DJ52" i="99"/>
  <c r="DP352" i="99" s="1"/>
  <c r="DK52" i="99"/>
  <c r="DH53" i="99"/>
  <c r="DP53" i="99" s="1"/>
  <c r="DI53" i="99"/>
  <c r="DP203" i="99" s="1"/>
  <c r="DJ53" i="99"/>
  <c r="DP353" i="99" s="1"/>
  <c r="DK53" i="99"/>
  <c r="DH54" i="99"/>
  <c r="DP54" i="99" s="1"/>
  <c r="DI54" i="99"/>
  <c r="DP204" i="99" s="1"/>
  <c r="DJ54" i="99"/>
  <c r="DP354" i="99" s="1"/>
  <c r="DK54" i="99"/>
  <c r="DH55" i="99"/>
  <c r="DP55" i="99" s="1"/>
  <c r="DI55" i="99"/>
  <c r="DP205" i="99" s="1"/>
  <c r="DJ55" i="99"/>
  <c r="DP355" i="99" s="1"/>
  <c r="DK55" i="99"/>
  <c r="DH56" i="99"/>
  <c r="DP56" i="99" s="1"/>
  <c r="DI56" i="99"/>
  <c r="DP206" i="99" s="1"/>
  <c r="DJ56" i="99"/>
  <c r="DP356" i="99" s="1"/>
  <c r="DK56" i="99"/>
  <c r="DH57" i="99"/>
  <c r="DP57" i="99" s="1"/>
  <c r="DI57" i="99"/>
  <c r="DP207" i="99" s="1"/>
  <c r="DJ57" i="99"/>
  <c r="DP357" i="99" s="1"/>
  <c r="DK57" i="99"/>
  <c r="DH58" i="99"/>
  <c r="DP58" i="99" s="1"/>
  <c r="DI58" i="99"/>
  <c r="DP208" i="99" s="1"/>
  <c r="DJ58" i="99"/>
  <c r="DP358" i="99" s="1"/>
  <c r="DK58" i="99"/>
  <c r="DH59" i="99"/>
  <c r="DP59" i="99" s="1"/>
  <c r="DI59" i="99"/>
  <c r="DP209" i="99" s="1"/>
  <c r="DJ59" i="99"/>
  <c r="DP359" i="99" s="1"/>
  <c r="DK59" i="99"/>
  <c r="DH60" i="99"/>
  <c r="DP60" i="99" s="1"/>
  <c r="DI60" i="99"/>
  <c r="DP210" i="99" s="1"/>
  <c r="DJ60" i="99"/>
  <c r="DP360" i="99" s="1"/>
  <c r="DK60" i="99"/>
  <c r="DH61" i="99"/>
  <c r="DP61" i="99" s="1"/>
  <c r="DI61" i="99"/>
  <c r="DP211" i="99" s="1"/>
  <c r="DJ61" i="99"/>
  <c r="DP361" i="99" s="1"/>
  <c r="DK61" i="99"/>
  <c r="DH62" i="99"/>
  <c r="DP62" i="99" s="1"/>
  <c r="DI62" i="99"/>
  <c r="DP212" i="99" s="1"/>
  <c r="DJ62" i="99"/>
  <c r="DP362" i="99" s="1"/>
  <c r="DK62" i="99"/>
  <c r="DH63" i="99"/>
  <c r="DP63" i="99" s="1"/>
  <c r="DI63" i="99"/>
  <c r="DP213" i="99" s="1"/>
  <c r="DJ63" i="99"/>
  <c r="DP363" i="99" s="1"/>
  <c r="DK63" i="99"/>
  <c r="DH64" i="99"/>
  <c r="DP64" i="99" s="1"/>
  <c r="DI64" i="99"/>
  <c r="DP214" i="99" s="1"/>
  <c r="DJ64" i="99"/>
  <c r="DP364" i="99" s="1"/>
  <c r="DK64" i="99"/>
  <c r="DH65" i="99"/>
  <c r="DP65" i="99" s="1"/>
  <c r="DI65" i="99"/>
  <c r="DP215" i="99" s="1"/>
  <c r="DJ65" i="99"/>
  <c r="DP365" i="99" s="1"/>
  <c r="DK65" i="99"/>
  <c r="DH66" i="99"/>
  <c r="DP66" i="99" s="1"/>
  <c r="DI66" i="99"/>
  <c r="DP216" i="99" s="1"/>
  <c r="DJ66" i="99"/>
  <c r="DP366" i="99" s="1"/>
  <c r="DK66" i="99"/>
  <c r="DH67" i="99"/>
  <c r="DP67" i="99" s="1"/>
  <c r="DI67" i="99"/>
  <c r="DP217" i="99" s="1"/>
  <c r="DJ67" i="99"/>
  <c r="DP367" i="99" s="1"/>
  <c r="DK67" i="99"/>
  <c r="DH68" i="99"/>
  <c r="DP68" i="99" s="1"/>
  <c r="DI68" i="99"/>
  <c r="DP218" i="99" s="1"/>
  <c r="DJ68" i="99"/>
  <c r="DP368" i="99" s="1"/>
  <c r="DK68" i="99"/>
  <c r="DH69" i="99"/>
  <c r="DP69" i="99" s="1"/>
  <c r="DI69" i="99"/>
  <c r="DP219" i="99" s="1"/>
  <c r="DJ69" i="99"/>
  <c r="DP369" i="99" s="1"/>
  <c r="DK69" i="99"/>
  <c r="DH70" i="99"/>
  <c r="DP70" i="99" s="1"/>
  <c r="DI70" i="99"/>
  <c r="DP220" i="99" s="1"/>
  <c r="DJ70" i="99"/>
  <c r="DP370" i="99" s="1"/>
  <c r="DK70" i="99"/>
  <c r="DH71" i="99"/>
  <c r="DP71" i="99" s="1"/>
  <c r="DI71" i="99"/>
  <c r="DP221" i="99" s="1"/>
  <c r="DJ71" i="99"/>
  <c r="DP371" i="99" s="1"/>
  <c r="DK71" i="99"/>
  <c r="DH72" i="99"/>
  <c r="DP72" i="99" s="1"/>
  <c r="DI72" i="99"/>
  <c r="DP222" i="99" s="1"/>
  <c r="DJ72" i="99"/>
  <c r="DP372" i="99" s="1"/>
  <c r="DK72" i="99"/>
  <c r="DH73" i="99"/>
  <c r="DP73" i="99" s="1"/>
  <c r="DI73" i="99"/>
  <c r="DP223" i="99" s="1"/>
  <c r="DJ73" i="99"/>
  <c r="DP373" i="99" s="1"/>
  <c r="DK73" i="99"/>
  <c r="DH74" i="99"/>
  <c r="DP74" i="99" s="1"/>
  <c r="DI74" i="99"/>
  <c r="DP224" i="99" s="1"/>
  <c r="DJ74" i="99"/>
  <c r="DP374" i="99" s="1"/>
  <c r="DK74" i="99"/>
  <c r="DH75" i="99"/>
  <c r="DP75" i="99" s="1"/>
  <c r="DI75" i="99"/>
  <c r="DP225" i="99" s="1"/>
  <c r="DJ75" i="99"/>
  <c r="DP375" i="99" s="1"/>
  <c r="DK75" i="99"/>
  <c r="DH76" i="99"/>
  <c r="DP76" i="99" s="1"/>
  <c r="DI76" i="99"/>
  <c r="DP226" i="99" s="1"/>
  <c r="DJ76" i="99"/>
  <c r="DP376" i="99" s="1"/>
  <c r="DK76" i="99"/>
  <c r="DH77" i="99"/>
  <c r="DP77" i="99" s="1"/>
  <c r="DI77" i="99"/>
  <c r="DP227" i="99" s="1"/>
  <c r="DJ77" i="99"/>
  <c r="DP377" i="99" s="1"/>
  <c r="DK77" i="99"/>
  <c r="DH78" i="99"/>
  <c r="DP78" i="99" s="1"/>
  <c r="DI78" i="99"/>
  <c r="DP228" i="99" s="1"/>
  <c r="DJ78" i="99"/>
  <c r="DP378" i="99" s="1"/>
  <c r="DK78" i="99"/>
  <c r="DH79" i="99"/>
  <c r="DP79" i="99" s="1"/>
  <c r="DI79" i="99"/>
  <c r="DP229" i="99" s="1"/>
  <c r="DJ79" i="99"/>
  <c r="DP379" i="99" s="1"/>
  <c r="DK79" i="99"/>
  <c r="DH80" i="99"/>
  <c r="DP80" i="99" s="1"/>
  <c r="DI80" i="99"/>
  <c r="DP230" i="99" s="1"/>
  <c r="DJ80" i="99"/>
  <c r="DP380" i="99" s="1"/>
  <c r="DK80" i="99"/>
  <c r="DH81" i="99"/>
  <c r="DP81" i="99" s="1"/>
  <c r="DI81" i="99"/>
  <c r="DP231" i="99" s="1"/>
  <c r="DJ81" i="99"/>
  <c r="DP381" i="99" s="1"/>
  <c r="DK81" i="99"/>
  <c r="DH82" i="99"/>
  <c r="DP82" i="99" s="1"/>
  <c r="DI82" i="99"/>
  <c r="DP232" i="99" s="1"/>
  <c r="DJ82" i="99"/>
  <c r="DP382" i="99" s="1"/>
  <c r="DK82" i="99"/>
  <c r="DH83" i="99"/>
  <c r="DP83" i="99" s="1"/>
  <c r="DI83" i="99"/>
  <c r="DP233" i="99" s="1"/>
  <c r="DJ83" i="99"/>
  <c r="DP383" i="99" s="1"/>
  <c r="DK83" i="99"/>
  <c r="DH84" i="99"/>
  <c r="DP84" i="99" s="1"/>
  <c r="DI84" i="99"/>
  <c r="DP234" i="99" s="1"/>
  <c r="DJ84" i="99"/>
  <c r="DP384" i="99" s="1"/>
  <c r="DK84" i="99"/>
  <c r="DH85" i="99"/>
  <c r="DP85" i="99" s="1"/>
  <c r="DI85" i="99"/>
  <c r="DP235" i="99" s="1"/>
  <c r="DJ85" i="99"/>
  <c r="DP385" i="99" s="1"/>
  <c r="DK85" i="99"/>
  <c r="DH86" i="99"/>
  <c r="DP86" i="99" s="1"/>
  <c r="DI86" i="99"/>
  <c r="DP236" i="99" s="1"/>
  <c r="DJ86" i="99"/>
  <c r="DP386" i="99" s="1"/>
  <c r="DK86" i="99"/>
  <c r="DH87" i="99"/>
  <c r="DP87" i="99" s="1"/>
  <c r="DI87" i="99"/>
  <c r="DP237" i="99" s="1"/>
  <c r="DJ87" i="99"/>
  <c r="DP387" i="99" s="1"/>
  <c r="DK87" i="99"/>
  <c r="DH88" i="99"/>
  <c r="DP88" i="99" s="1"/>
  <c r="DI88" i="99"/>
  <c r="DP238" i="99" s="1"/>
  <c r="DJ88" i="99"/>
  <c r="DP388" i="99" s="1"/>
  <c r="DK88" i="99"/>
  <c r="DH89" i="99"/>
  <c r="DP89" i="99" s="1"/>
  <c r="DI89" i="99"/>
  <c r="DP239" i="99" s="1"/>
  <c r="DJ89" i="99"/>
  <c r="DP389" i="99" s="1"/>
  <c r="DK89" i="99"/>
  <c r="DH90" i="99"/>
  <c r="DP90" i="99" s="1"/>
  <c r="DI90" i="99"/>
  <c r="DP240" i="99" s="1"/>
  <c r="DJ90" i="99"/>
  <c r="DP390" i="99" s="1"/>
  <c r="DK90" i="99"/>
  <c r="DH91" i="99"/>
  <c r="DP91" i="99" s="1"/>
  <c r="DI91" i="99"/>
  <c r="DP241" i="99" s="1"/>
  <c r="DJ91" i="99"/>
  <c r="DP391" i="99" s="1"/>
  <c r="DK91" i="99"/>
  <c r="DH92" i="99"/>
  <c r="DP92" i="99" s="1"/>
  <c r="DI92" i="99"/>
  <c r="DP242" i="99" s="1"/>
  <c r="DJ92" i="99"/>
  <c r="DP392" i="99" s="1"/>
  <c r="DK92" i="99"/>
  <c r="DH93" i="99"/>
  <c r="DP93" i="99" s="1"/>
  <c r="DI93" i="99"/>
  <c r="DP243" i="99" s="1"/>
  <c r="DJ93" i="99"/>
  <c r="DP393" i="99" s="1"/>
  <c r="DK93" i="99"/>
  <c r="DH94" i="99"/>
  <c r="DP94" i="99" s="1"/>
  <c r="DI94" i="99"/>
  <c r="DP244" i="99" s="1"/>
  <c r="DJ94" i="99"/>
  <c r="DP394" i="99" s="1"/>
  <c r="DK94" i="99"/>
  <c r="DH95" i="99"/>
  <c r="DP95" i="99" s="1"/>
  <c r="DI95" i="99"/>
  <c r="DP245" i="99" s="1"/>
  <c r="DJ95" i="99"/>
  <c r="DP395" i="99" s="1"/>
  <c r="DK95" i="99"/>
  <c r="DH96" i="99"/>
  <c r="DP96" i="99" s="1"/>
  <c r="DI96" i="99"/>
  <c r="DP246" i="99" s="1"/>
  <c r="DJ96" i="99"/>
  <c r="DP396" i="99" s="1"/>
  <c r="DK96" i="99"/>
  <c r="DH97" i="99"/>
  <c r="DP97" i="99" s="1"/>
  <c r="DI97" i="99"/>
  <c r="DP247" i="99" s="1"/>
  <c r="DJ97" i="99"/>
  <c r="DP397" i="99" s="1"/>
  <c r="DK97" i="99"/>
  <c r="DH98" i="99"/>
  <c r="DP98" i="99" s="1"/>
  <c r="DI98" i="99"/>
  <c r="DP248" i="99" s="1"/>
  <c r="DJ98" i="99"/>
  <c r="DP398" i="99" s="1"/>
  <c r="DK98" i="99"/>
  <c r="DH99" i="99"/>
  <c r="DP99" i="99" s="1"/>
  <c r="DI99" i="99"/>
  <c r="DP249" i="99" s="1"/>
  <c r="DJ99" i="99"/>
  <c r="DP399" i="99" s="1"/>
  <c r="DK99" i="99"/>
  <c r="DH100" i="99"/>
  <c r="DP100" i="99" s="1"/>
  <c r="DI100" i="99"/>
  <c r="DP250" i="99" s="1"/>
  <c r="DJ100" i="99"/>
  <c r="DP400" i="99" s="1"/>
  <c r="DK100" i="99"/>
  <c r="DH101" i="99"/>
  <c r="DP101" i="99" s="1"/>
  <c r="DI101" i="99"/>
  <c r="DP251" i="99" s="1"/>
  <c r="DJ101" i="99"/>
  <c r="DP401" i="99" s="1"/>
  <c r="DK101" i="99"/>
  <c r="DH102" i="99"/>
  <c r="DP102" i="99" s="1"/>
  <c r="DI102" i="99"/>
  <c r="DP252" i="99" s="1"/>
  <c r="DJ102" i="99"/>
  <c r="DP402" i="99" s="1"/>
  <c r="DK102" i="99"/>
  <c r="DH103" i="99"/>
  <c r="DP103" i="99" s="1"/>
  <c r="DI103" i="99"/>
  <c r="DP253" i="99" s="1"/>
  <c r="DJ103" i="99"/>
  <c r="DP403" i="99" s="1"/>
  <c r="DK103" i="99"/>
  <c r="DH104" i="99"/>
  <c r="DP104" i="99" s="1"/>
  <c r="DI104" i="99"/>
  <c r="DP254" i="99" s="1"/>
  <c r="DJ104" i="99"/>
  <c r="DP404" i="99" s="1"/>
  <c r="DK104" i="99"/>
  <c r="DH105" i="99"/>
  <c r="DP105" i="99" s="1"/>
  <c r="DI105" i="99"/>
  <c r="DP255" i="99" s="1"/>
  <c r="DJ105" i="99"/>
  <c r="DP405" i="99" s="1"/>
  <c r="DK105" i="99"/>
  <c r="DH106" i="99"/>
  <c r="DP106" i="99" s="1"/>
  <c r="DI106" i="99"/>
  <c r="DP256" i="99" s="1"/>
  <c r="DJ106" i="99"/>
  <c r="DP406" i="99" s="1"/>
  <c r="DK106" i="99"/>
  <c r="DH107" i="99"/>
  <c r="DP107" i="99" s="1"/>
  <c r="DI107" i="99"/>
  <c r="DP257" i="99" s="1"/>
  <c r="DJ107" i="99"/>
  <c r="DP407" i="99" s="1"/>
  <c r="DK107" i="99"/>
  <c r="DH108" i="99"/>
  <c r="DP108" i="99" s="1"/>
  <c r="DI108" i="99"/>
  <c r="DP258" i="99" s="1"/>
  <c r="DJ108" i="99"/>
  <c r="DP408" i="99" s="1"/>
  <c r="DK108" i="99"/>
  <c r="DH109" i="99"/>
  <c r="DP109" i="99" s="1"/>
  <c r="DI109" i="99"/>
  <c r="DP259" i="99" s="1"/>
  <c r="DJ109" i="99"/>
  <c r="DP409" i="99" s="1"/>
  <c r="DK109" i="99"/>
  <c r="DH110" i="99"/>
  <c r="DP110" i="99" s="1"/>
  <c r="DI110" i="99"/>
  <c r="DP260" i="99" s="1"/>
  <c r="DJ110" i="99"/>
  <c r="DP410" i="99" s="1"/>
  <c r="DK110" i="99"/>
  <c r="DH111" i="99"/>
  <c r="DP111" i="99" s="1"/>
  <c r="DI111" i="99"/>
  <c r="DP261" i="99" s="1"/>
  <c r="DJ111" i="99"/>
  <c r="DP411" i="99" s="1"/>
  <c r="DK111" i="99"/>
  <c r="DH112" i="99"/>
  <c r="DP112" i="99" s="1"/>
  <c r="DI112" i="99"/>
  <c r="DP262" i="99" s="1"/>
  <c r="DJ112" i="99"/>
  <c r="DP412" i="99" s="1"/>
  <c r="DK112" i="99"/>
  <c r="DH113" i="99"/>
  <c r="DP113" i="99" s="1"/>
  <c r="DI113" i="99"/>
  <c r="DP263" i="99" s="1"/>
  <c r="DJ113" i="99"/>
  <c r="DP413" i="99" s="1"/>
  <c r="DK113" i="99"/>
  <c r="DH114" i="99"/>
  <c r="DP114" i="99" s="1"/>
  <c r="DI114" i="99"/>
  <c r="DP264" i="99" s="1"/>
  <c r="DJ114" i="99"/>
  <c r="DP414" i="99" s="1"/>
  <c r="DK114" i="99"/>
  <c r="DH115" i="99"/>
  <c r="DP115" i="99" s="1"/>
  <c r="DI115" i="99"/>
  <c r="DP265" i="99" s="1"/>
  <c r="DJ115" i="99"/>
  <c r="DP415" i="99" s="1"/>
  <c r="DK115" i="99"/>
  <c r="DH116" i="99"/>
  <c r="DP116" i="99" s="1"/>
  <c r="DI116" i="99"/>
  <c r="DP266" i="99" s="1"/>
  <c r="DJ116" i="99"/>
  <c r="DP416" i="99" s="1"/>
  <c r="DK116" i="99"/>
  <c r="DH117" i="99"/>
  <c r="DP117" i="99" s="1"/>
  <c r="DI117" i="99"/>
  <c r="DP267" i="99" s="1"/>
  <c r="DJ117" i="99"/>
  <c r="DP417" i="99" s="1"/>
  <c r="DK117" i="99"/>
  <c r="DH118" i="99"/>
  <c r="DP118" i="99" s="1"/>
  <c r="DI118" i="99"/>
  <c r="DP268" i="99" s="1"/>
  <c r="DJ118" i="99"/>
  <c r="DP418" i="99" s="1"/>
  <c r="DK118" i="99"/>
  <c r="DH119" i="99"/>
  <c r="DP119" i="99" s="1"/>
  <c r="DI119" i="99"/>
  <c r="DP269" i="99" s="1"/>
  <c r="DJ119" i="99"/>
  <c r="DP419" i="99" s="1"/>
  <c r="DK119" i="99"/>
  <c r="DH120" i="99"/>
  <c r="DP120" i="99" s="1"/>
  <c r="DI120" i="99"/>
  <c r="DP270" i="99" s="1"/>
  <c r="DJ120" i="99"/>
  <c r="DP420" i="99" s="1"/>
  <c r="DK120" i="99"/>
  <c r="DH121" i="99"/>
  <c r="DP121" i="99" s="1"/>
  <c r="DI121" i="99"/>
  <c r="DP271" i="99" s="1"/>
  <c r="DJ121" i="99"/>
  <c r="DP421" i="99" s="1"/>
  <c r="DK121" i="99"/>
  <c r="DH122" i="99"/>
  <c r="DP122" i="99" s="1"/>
  <c r="DI122" i="99"/>
  <c r="DP272" i="99" s="1"/>
  <c r="DJ122" i="99"/>
  <c r="DP422" i="99" s="1"/>
  <c r="DK122" i="99"/>
  <c r="DH123" i="99"/>
  <c r="DP123" i="99" s="1"/>
  <c r="DI123" i="99"/>
  <c r="DP273" i="99" s="1"/>
  <c r="DJ123" i="99"/>
  <c r="DP423" i="99" s="1"/>
  <c r="DK123" i="99"/>
  <c r="DH124" i="99"/>
  <c r="DP124" i="99" s="1"/>
  <c r="DI124" i="99"/>
  <c r="DP274" i="99" s="1"/>
  <c r="DJ124" i="99"/>
  <c r="DP424" i="99" s="1"/>
  <c r="DK124" i="99"/>
  <c r="DH125" i="99"/>
  <c r="DP125" i="99" s="1"/>
  <c r="DI125" i="99"/>
  <c r="DP275" i="99" s="1"/>
  <c r="DJ125" i="99"/>
  <c r="DP425" i="99" s="1"/>
  <c r="DK125" i="99"/>
  <c r="DH126" i="99"/>
  <c r="DP126" i="99" s="1"/>
  <c r="DI126" i="99"/>
  <c r="DP276" i="99" s="1"/>
  <c r="DJ126" i="99"/>
  <c r="DP426" i="99" s="1"/>
  <c r="DK126" i="99"/>
  <c r="DH127" i="99"/>
  <c r="DP127" i="99" s="1"/>
  <c r="DI127" i="99"/>
  <c r="DP277" i="99" s="1"/>
  <c r="DJ127" i="99"/>
  <c r="DP427" i="99" s="1"/>
  <c r="DK127" i="99"/>
  <c r="DH128" i="99"/>
  <c r="DP128" i="99" s="1"/>
  <c r="DI128" i="99"/>
  <c r="DP278" i="99" s="1"/>
  <c r="DJ128" i="99"/>
  <c r="DP428" i="99" s="1"/>
  <c r="DK128" i="99"/>
  <c r="DH129" i="99"/>
  <c r="DP129" i="99" s="1"/>
  <c r="DI129" i="99"/>
  <c r="DP279" i="99" s="1"/>
  <c r="DJ129" i="99"/>
  <c r="DP429" i="99" s="1"/>
  <c r="DK129" i="99"/>
  <c r="DH130" i="99"/>
  <c r="DP130" i="99" s="1"/>
  <c r="DI130" i="99"/>
  <c r="DP280" i="99" s="1"/>
  <c r="DJ130" i="99"/>
  <c r="DP430" i="99" s="1"/>
  <c r="DK130" i="99"/>
  <c r="DH131" i="99"/>
  <c r="DP131" i="99" s="1"/>
  <c r="DI131" i="99"/>
  <c r="DP281" i="99" s="1"/>
  <c r="DJ131" i="99"/>
  <c r="DP431" i="99" s="1"/>
  <c r="DK131" i="99"/>
  <c r="DH132" i="99"/>
  <c r="DP132" i="99" s="1"/>
  <c r="DI132" i="99"/>
  <c r="DP282" i="99" s="1"/>
  <c r="DJ132" i="99"/>
  <c r="DP432" i="99" s="1"/>
  <c r="DK132" i="99"/>
  <c r="DH133" i="99"/>
  <c r="DP133" i="99" s="1"/>
  <c r="DI133" i="99"/>
  <c r="DP283" i="99" s="1"/>
  <c r="DJ133" i="99"/>
  <c r="DP433" i="99" s="1"/>
  <c r="DK133" i="99"/>
  <c r="DH134" i="99"/>
  <c r="DP134" i="99" s="1"/>
  <c r="DI134" i="99"/>
  <c r="DP284" i="99" s="1"/>
  <c r="DJ134" i="99"/>
  <c r="DP434" i="99" s="1"/>
  <c r="DK134" i="99"/>
  <c r="DH135" i="99"/>
  <c r="DP135" i="99" s="1"/>
  <c r="DI135" i="99"/>
  <c r="DP285" i="99" s="1"/>
  <c r="DJ135" i="99"/>
  <c r="DP435" i="99" s="1"/>
  <c r="DK135" i="99"/>
  <c r="DH136" i="99"/>
  <c r="DP136" i="99" s="1"/>
  <c r="DI136" i="99"/>
  <c r="DP286" i="99" s="1"/>
  <c r="DJ136" i="99"/>
  <c r="DP436" i="99" s="1"/>
  <c r="DK136" i="99"/>
  <c r="DH137" i="99"/>
  <c r="DP137" i="99" s="1"/>
  <c r="DI137" i="99"/>
  <c r="DP287" i="99" s="1"/>
  <c r="DJ137" i="99"/>
  <c r="DP437" i="99" s="1"/>
  <c r="DK137" i="99"/>
  <c r="DH138" i="99"/>
  <c r="DP138" i="99" s="1"/>
  <c r="DI138" i="99"/>
  <c r="DP288" i="99" s="1"/>
  <c r="DJ138" i="99"/>
  <c r="DP438" i="99" s="1"/>
  <c r="DK138" i="99"/>
  <c r="DH139" i="99"/>
  <c r="DP139" i="99" s="1"/>
  <c r="DI139" i="99"/>
  <c r="DP289" i="99" s="1"/>
  <c r="DJ139" i="99"/>
  <c r="DP439" i="99" s="1"/>
  <c r="DK139" i="99"/>
  <c r="DH140" i="99"/>
  <c r="DP140" i="99" s="1"/>
  <c r="DI140" i="99"/>
  <c r="DP290" i="99" s="1"/>
  <c r="DJ140" i="99"/>
  <c r="DP440" i="99" s="1"/>
  <c r="DK140" i="99"/>
  <c r="DH141" i="99"/>
  <c r="DP141" i="99" s="1"/>
  <c r="DI141" i="99"/>
  <c r="DP291" i="99" s="1"/>
  <c r="DJ141" i="99"/>
  <c r="DP441" i="99" s="1"/>
  <c r="DK141" i="99"/>
  <c r="DH142" i="99"/>
  <c r="DP142" i="99" s="1"/>
  <c r="DI142" i="99"/>
  <c r="DP292" i="99" s="1"/>
  <c r="DJ142" i="99"/>
  <c r="DP442" i="99" s="1"/>
  <c r="DK142" i="99"/>
  <c r="DH143" i="99"/>
  <c r="DP143" i="99" s="1"/>
  <c r="DI143" i="99"/>
  <c r="DP293" i="99" s="1"/>
  <c r="DJ143" i="99"/>
  <c r="DP443" i="99" s="1"/>
  <c r="DK143" i="99"/>
  <c r="DH144" i="99"/>
  <c r="DP144" i="99" s="1"/>
  <c r="DI144" i="99"/>
  <c r="DP294" i="99" s="1"/>
  <c r="DJ144" i="99"/>
  <c r="DP444" i="99" s="1"/>
  <c r="DK144" i="99"/>
  <c r="DH145" i="99"/>
  <c r="DP145" i="99" s="1"/>
  <c r="DI145" i="99"/>
  <c r="DP295" i="99" s="1"/>
  <c r="DJ145" i="99"/>
  <c r="DP445" i="99" s="1"/>
  <c r="DK145" i="99"/>
  <c r="DH146" i="99"/>
  <c r="DP146" i="99" s="1"/>
  <c r="DI146" i="99"/>
  <c r="DP296" i="99" s="1"/>
  <c r="DJ146" i="99"/>
  <c r="DP446" i="99" s="1"/>
  <c r="DK146" i="99"/>
  <c r="DH147" i="99"/>
  <c r="DP147" i="99" s="1"/>
  <c r="DI147" i="99"/>
  <c r="DP297" i="99" s="1"/>
  <c r="DJ147" i="99"/>
  <c r="DP447" i="99" s="1"/>
  <c r="DK147" i="99"/>
  <c r="DH148" i="99"/>
  <c r="DP148" i="99" s="1"/>
  <c r="DI148" i="99"/>
  <c r="DP298" i="99" s="1"/>
  <c r="DJ148" i="99"/>
  <c r="DP448" i="99" s="1"/>
  <c r="DK148" i="99"/>
  <c r="DH149" i="99"/>
  <c r="DP149" i="99" s="1"/>
  <c r="DI149" i="99"/>
  <c r="DP299" i="99" s="1"/>
  <c r="DJ149" i="99"/>
  <c r="DP449" i="99" s="1"/>
  <c r="DK149" i="99"/>
  <c r="DH150" i="99"/>
  <c r="DP150" i="99" s="1"/>
  <c r="DI150" i="99"/>
  <c r="DP300" i="99" s="1"/>
  <c r="DJ150" i="99"/>
  <c r="DP450" i="99" s="1"/>
  <c r="DK150" i="99"/>
  <c r="DH151" i="99"/>
  <c r="DP151" i="99" s="1"/>
  <c r="DI151" i="99"/>
  <c r="DP301" i="99" s="1"/>
  <c r="DJ151" i="99"/>
  <c r="DP451" i="99" s="1"/>
  <c r="DK151" i="99"/>
  <c r="DH152" i="99"/>
  <c r="DP152" i="99" s="1"/>
  <c r="DI152" i="99"/>
  <c r="DP302" i="99" s="1"/>
  <c r="DJ152" i="99"/>
  <c r="DP452" i="99" s="1"/>
  <c r="DK152" i="99"/>
  <c r="DH153" i="99"/>
  <c r="DP153" i="99" s="1"/>
  <c r="DI153" i="99"/>
  <c r="DP303" i="99" s="1"/>
  <c r="DJ153" i="99"/>
  <c r="DP453" i="99" s="1"/>
  <c r="DK153" i="99"/>
  <c r="DH154" i="99"/>
  <c r="DP154" i="99" s="1"/>
  <c r="DI154" i="99"/>
  <c r="DP304" i="99" s="1"/>
  <c r="DJ154" i="99"/>
  <c r="DP454" i="99" s="1"/>
  <c r="DK154" i="99"/>
  <c r="DI5" i="99"/>
  <c r="DP155" i="99" s="1"/>
  <c r="DJ5" i="99"/>
  <c r="DP305" i="99" s="1"/>
  <c r="DK5" i="99"/>
  <c r="DH5" i="99"/>
  <c r="DP5" i="99" s="1"/>
  <c r="DP455" i="99" l="1"/>
  <c r="DP605" i="99"/>
  <c r="DP604" i="99"/>
  <c r="DP754" i="99"/>
  <c r="DP603" i="99"/>
  <c r="DP753" i="99"/>
  <c r="DP602" i="99"/>
  <c r="DP752" i="99"/>
  <c r="DP601" i="99"/>
  <c r="DP751" i="99"/>
  <c r="DP600" i="99"/>
  <c r="DP750" i="99"/>
  <c r="DP599" i="99"/>
  <c r="DP749" i="99"/>
  <c r="DP598" i="99"/>
  <c r="DP748" i="99"/>
  <c r="DP597" i="99"/>
  <c r="DP747" i="99"/>
  <c r="DP596" i="99"/>
  <c r="DP746" i="99"/>
  <c r="DP595" i="99"/>
  <c r="DP745" i="99"/>
  <c r="DP744" i="99"/>
  <c r="DP594" i="99"/>
  <c r="DP593" i="99"/>
  <c r="DP743" i="99"/>
  <c r="DP592" i="99"/>
  <c r="DP742" i="99"/>
  <c r="DP591" i="99"/>
  <c r="DP741" i="99"/>
  <c r="DP740" i="99"/>
  <c r="DP590" i="99"/>
  <c r="DP589" i="99"/>
  <c r="DP739" i="99"/>
  <c r="DP588" i="99"/>
  <c r="DP738" i="99"/>
  <c r="DP587" i="99"/>
  <c r="DP737" i="99"/>
  <c r="DP586" i="99"/>
  <c r="DP736" i="99"/>
  <c r="DP585" i="99"/>
  <c r="DP735" i="99"/>
  <c r="DP584" i="99"/>
  <c r="DP734" i="99"/>
  <c r="DP583" i="99"/>
  <c r="DP733" i="99"/>
  <c r="DP582" i="99"/>
  <c r="DP732" i="99"/>
  <c r="DP581" i="99"/>
  <c r="DP731" i="99"/>
  <c r="DP580" i="99"/>
  <c r="DP730" i="99"/>
  <c r="DP579" i="99"/>
  <c r="DP729" i="99"/>
  <c r="DP728" i="99"/>
  <c r="DP578" i="99"/>
  <c r="DP577" i="99"/>
  <c r="DP727" i="99"/>
  <c r="DP576" i="99"/>
  <c r="DP726" i="99"/>
  <c r="DP575" i="99"/>
  <c r="DP725" i="99"/>
  <c r="DP724" i="99"/>
  <c r="DP574" i="99"/>
  <c r="DP573" i="99"/>
  <c r="DP723" i="99"/>
  <c r="DP572" i="99"/>
  <c r="DP722" i="99"/>
  <c r="DP571" i="99"/>
  <c r="DP721" i="99"/>
  <c r="DP570" i="99"/>
  <c r="DP720" i="99"/>
  <c r="DP569" i="99"/>
  <c r="DP719" i="99"/>
  <c r="DP568" i="99"/>
  <c r="DP718" i="99"/>
  <c r="DP567" i="99"/>
  <c r="DP717" i="99"/>
  <c r="DP566" i="99"/>
  <c r="DP716" i="99"/>
  <c r="DP565" i="99"/>
  <c r="DP715" i="99"/>
  <c r="DP564" i="99"/>
  <c r="DP714" i="99"/>
  <c r="DP563" i="99"/>
  <c r="DP713" i="99"/>
  <c r="DP712" i="99"/>
  <c r="DP562" i="99"/>
  <c r="DP561" i="99"/>
  <c r="DP711" i="99"/>
  <c r="DP560" i="99"/>
  <c r="DP710" i="99"/>
  <c r="DP559" i="99"/>
  <c r="DP709" i="99"/>
  <c r="DP708" i="99"/>
  <c r="DP558" i="99"/>
  <c r="DP557" i="99"/>
  <c r="DP707" i="99"/>
  <c r="DP556" i="99"/>
  <c r="DP706" i="99"/>
  <c r="DP555" i="99"/>
  <c r="DP705" i="99"/>
  <c r="DP554" i="99"/>
  <c r="DP704" i="99"/>
  <c r="DP553" i="99"/>
  <c r="DP703" i="99"/>
  <c r="DP552" i="99"/>
  <c r="DP702" i="99"/>
  <c r="DP551" i="99"/>
  <c r="DP701" i="99"/>
  <c r="DP550" i="99"/>
  <c r="DP700" i="99"/>
  <c r="DP549" i="99"/>
  <c r="DP699" i="99"/>
  <c r="DP548" i="99"/>
  <c r="DP698" i="99"/>
  <c r="DP547" i="99"/>
  <c r="DP697" i="99"/>
  <c r="DP696" i="99"/>
  <c r="DP546" i="99"/>
  <c r="DP545" i="99"/>
  <c r="DP695" i="99"/>
  <c r="DP544" i="99"/>
  <c r="DP694" i="99"/>
  <c r="DP543" i="99"/>
  <c r="DP693" i="99"/>
  <c r="DP692" i="99"/>
  <c r="DP542" i="99"/>
  <c r="DP541" i="99"/>
  <c r="DP691" i="99"/>
  <c r="DP540" i="99"/>
  <c r="DP690" i="99"/>
  <c r="DP539" i="99"/>
  <c r="DP689" i="99"/>
  <c r="DP538" i="99"/>
  <c r="DP688" i="99"/>
  <c r="DP537" i="99"/>
  <c r="DP687" i="99"/>
  <c r="DP536" i="99"/>
  <c r="DP686" i="99"/>
  <c r="DP535" i="99"/>
  <c r="DP685" i="99"/>
  <c r="DP534" i="99"/>
  <c r="DP684" i="99"/>
  <c r="DP533" i="99"/>
  <c r="DP683" i="99"/>
  <c r="DP532" i="99"/>
  <c r="DP682" i="99"/>
  <c r="DP531" i="99"/>
  <c r="DP681" i="99"/>
  <c r="DP680" i="99"/>
  <c r="DP530" i="99"/>
  <c r="DP529" i="99"/>
  <c r="DP679" i="99"/>
  <c r="DP528" i="99"/>
  <c r="DP678" i="99"/>
  <c r="DP527" i="99"/>
  <c r="DP677" i="99"/>
  <c r="DP676" i="99"/>
  <c r="DP526" i="99"/>
  <c r="DP525" i="99"/>
  <c r="DP675" i="99"/>
  <c r="DP524" i="99"/>
  <c r="DP674" i="99"/>
  <c r="DP523" i="99"/>
  <c r="DP673" i="99"/>
  <c r="DP522" i="99"/>
  <c r="DP672" i="99"/>
  <c r="DP521" i="99"/>
  <c r="DP671" i="99"/>
  <c r="DP520" i="99"/>
  <c r="DP670" i="99"/>
  <c r="DP519" i="99"/>
  <c r="DP669" i="99"/>
  <c r="DP518" i="99"/>
  <c r="DP668" i="99"/>
  <c r="DP517" i="99"/>
  <c r="DP667" i="99"/>
  <c r="DP516" i="99"/>
  <c r="DP666" i="99"/>
  <c r="DP515" i="99"/>
  <c r="DP665" i="99"/>
  <c r="DP664" i="99"/>
  <c r="DP514" i="99"/>
  <c r="DP513" i="99"/>
  <c r="DP663" i="99"/>
  <c r="DP512" i="99"/>
  <c r="DP662" i="99"/>
  <c r="DP511" i="99"/>
  <c r="DP661" i="99"/>
  <c r="DP660" i="99"/>
  <c r="DP510" i="99"/>
  <c r="DP509" i="99"/>
  <c r="DP659" i="99"/>
  <c r="DP508" i="99"/>
  <c r="DP658" i="99"/>
  <c r="DP507" i="99"/>
  <c r="DP657" i="99"/>
  <c r="DP506" i="99"/>
  <c r="DP656" i="99"/>
  <c r="DP505" i="99"/>
  <c r="DP655" i="99"/>
  <c r="DP504" i="99"/>
  <c r="DP654" i="99"/>
  <c r="DP503" i="99"/>
  <c r="DP653" i="99"/>
  <c r="DP502" i="99"/>
  <c r="DP652" i="99"/>
  <c r="DP501" i="99"/>
  <c r="DP651" i="99"/>
  <c r="DP500" i="99"/>
  <c r="DP650" i="99"/>
  <c r="DP499" i="99"/>
  <c r="DP649" i="99"/>
  <c r="DP648" i="99"/>
  <c r="DP498" i="99"/>
  <c r="DP497" i="99"/>
  <c r="DP647" i="99"/>
  <c r="DP496" i="99"/>
  <c r="DP646" i="99"/>
  <c r="DP495" i="99"/>
  <c r="DP645" i="99"/>
  <c r="DP644" i="99"/>
  <c r="DP494" i="99"/>
  <c r="DP493" i="99"/>
  <c r="DP643" i="99"/>
  <c r="DP492" i="99"/>
  <c r="DP642" i="99"/>
  <c r="DP491" i="99"/>
  <c r="DP641" i="99"/>
  <c r="DP490" i="99"/>
  <c r="DP640" i="99"/>
  <c r="DP489" i="99"/>
  <c r="DP639" i="99"/>
  <c r="DP488" i="99"/>
  <c r="DP638" i="99"/>
  <c r="DP487" i="99"/>
  <c r="DP637" i="99"/>
  <c r="DP486" i="99"/>
  <c r="DP636" i="99"/>
  <c r="DP635" i="99"/>
  <c r="DP485" i="99"/>
  <c r="DP484" i="99"/>
  <c r="DP634" i="99"/>
  <c r="DP483" i="99"/>
  <c r="DP633" i="99"/>
  <c r="DP632" i="99"/>
  <c r="DP482" i="99"/>
  <c r="DP631" i="99"/>
  <c r="DP481" i="99"/>
  <c r="DP480" i="99"/>
  <c r="DP630" i="99"/>
  <c r="DP479" i="99"/>
  <c r="DP629" i="99"/>
  <c r="DP628" i="99"/>
  <c r="DP478" i="99"/>
  <c r="DP627" i="99"/>
  <c r="DP477" i="99"/>
  <c r="DP476" i="99"/>
  <c r="DP626" i="99"/>
  <c r="DP475" i="99"/>
  <c r="DP625" i="99"/>
  <c r="DP624" i="99"/>
  <c r="DP474" i="99"/>
  <c r="DP623" i="99"/>
  <c r="DP473" i="99"/>
  <c r="DP472" i="99"/>
  <c r="DP622" i="99"/>
  <c r="DP471" i="99"/>
  <c r="DP621" i="99"/>
  <c r="DP620" i="99"/>
  <c r="DP470" i="99"/>
  <c r="DP619" i="99"/>
  <c r="DP469" i="99"/>
  <c r="DP468" i="99"/>
  <c r="DP618" i="99"/>
  <c r="DP467" i="99"/>
  <c r="DP617" i="99"/>
  <c r="DP616" i="99"/>
  <c r="DP466" i="99"/>
  <c r="DP615" i="99"/>
  <c r="DP465" i="99"/>
  <c r="DP464" i="99"/>
  <c r="DP614" i="99"/>
  <c r="DP463" i="99"/>
  <c r="DP613" i="99"/>
  <c r="DP612" i="99"/>
  <c r="DP462" i="99"/>
  <c r="DP611" i="99"/>
  <c r="DP461" i="99"/>
  <c r="DP460" i="99"/>
  <c r="DP610" i="99"/>
  <c r="DP459" i="99"/>
  <c r="DP609" i="99"/>
  <c r="DP608" i="99"/>
  <c r="DP458" i="99"/>
  <c r="DP607" i="99"/>
  <c r="DP457" i="99"/>
  <c r="DP456" i="99"/>
  <c r="DP606" i="99"/>
  <c r="AX18" i="100"/>
  <c r="CU18" i="100" s="1"/>
  <c r="AX30" i="100"/>
  <c r="CU30" i="100" s="1"/>
  <c r="AX33" i="100"/>
  <c r="AX31" i="100"/>
  <c r="AX20" i="100"/>
  <c r="CU20" i="100" s="1"/>
  <c r="AX12" i="100"/>
  <c r="CU12" i="100" s="1"/>
  <c r="AX17" i="100"/>
  <c r="CU17" i="100" s="1"/>
  <c r="AX27" i="100"/>
  <c r="AX8" i="100"/>
  <c r="AX28" i="100"/>
  <c r="CU28" i="100" s="1"/>
  <c r="AX24" i="100"/>
  <c r="CU24" i="100" s="1"/>
  <c r="AX11" i="100"/>
  <c r="AX22" i="100"/>
  <c r="CU22" i="100" s="1"/>
  <c r="AX15" i="100"/>
  <c r="AX16" i="100"/>
  <c r="CU16" i="100" s="1"/>
  <c r="AX10" i="100"/>
  <c r="CU10" i="100" s="1"/>
  <c r="AX19" i="100"/>
  <c r="AX23" i="100"/>
  <c r="AX26" i="100"/>
  <c r="CU26" i="100" s="1"/>
  <c r="AX29" i="100"/>
  <c r="AX13" i="100"/>
  <c r="CU13" i="100" s="1"/>
  <c r="AX25" i="100"/>
  <c r="AX9" i="100"/>
  <c r="CU9" i="100" s="1"/>
  <c r="AX32" i="100"/>
  <c r="CU32" i="100" s="1"/>
  <c r="AX21" i="100"/>
  <c r="AX14" i="100"/>
  <c r="CU14" i="100" s="1"/>
  <c r="BV6" i="99"/>
  <c r="BV7" i="99"/>
  <c r="BV8" i="99"/>
  <c r="BV9" i="99"/>
  <c r="BV10" i="99"/>
  <c r="BV11" i="99"/>
  <c r="BV12" i="99"/>
  <c r="BV13" i="99"/>
  <c r="BV14" i="99"/>
  <c r="BV15" i="99"/>
  <c r="BV16" i="99"/>
  <c r="BV17" i="99"/>
  <c r="BV18" i="99"/>
  <c r="BV19" i="99"/>
  <c r="BV20" i="99"/>
  <c r="BV21" i="99"/>
  <c r="BV22" i="99"/>
  <c r="BV23" i="99"/>
  <c r="BV24" i="99"/>
  <c r="BV25" i="99"/>
  <c r="BV26" i="99"/>
  <c r="BV27" i="99"/>
  <c r="BV28" i="99"/>
  <c r="BV29" i="99"/>
  <c r="BV30" i="99"/>
  <c r="BV31" i="99"/>
  <c r="BV32" i="99"/>
  <c r="BV33" i="99"/>
  <c r="BV34" i="99"/>
  <c r="BV5" i="99"/>
  <c r="CG6" i="99"/>
  <c r="CG7" i="99"/>
  <c r="CG8" i="99"/>
  <c r="CG9" i="99"/>
  <c r="CG10" i="99"/>
  <c r="CG11" i="99"/>
  <c r="CG12" i="99"/>
  <c r="CG13" i="99"/>
  <c r="CG14" i="99"/>
  <c r="CG15" i="99"/>
  <c r="CG16" i="99"/>
  <c r="CG17" i="99"/>
  <c r="CG18" i="99"/>
  <c r="CG19" i="99"/>
  <c r="CG20" i="99"/>
  <c r="CG21" i="99"/>
  <c r="CG22" i="99"/>
  <c r="CG23" i="99"/>
  <c r="CG24" i="99"/>
  <c r="CG25" i="99"/>
  <c r="CG26" i="99"/>
  <c r="CG27" i="99"/>
  <c r="CG28" i="99"/>
  <c r="CG29" i="99"/>
  <c r="CG30" i="99"/>
  <c r="CG31" i="99"/>
  <c r="CG32" i="99"/>
  <c r="CG33" i="99"/>
  <c r="CG34" i="99"/>
  <c r="CG35" i="99"/>
  <c r="CG36" i="99"/>
  <c r="CG37" i="99"/>
  <c r="CG38" i="99"/>
  <c r="CG39" i="99"/>
  <c r="CG40" i="99"/>
  <c r="CG41" i="99"/>
  <c r="CG42" i="99"/>
  <c r="CG43" i="99"/>
  <c r="CG44" i="99"/>
  <c r="CG45" i="99"/>
  <c r="CG46" i="99"/>
  <c r="CG47" i="99"/>
  <c r="CG48" i="99"/>
  <c r="CG49" i="99"/>
  <c r="CG50" i="99"/>
  <c r="CG51" i="99"/>
  <c r="CG52" i="99"/>
  <c r="CG53" i="99"/>
  <c r="CG54" i="99"/>
  <c r="CG55" i="99"/>
  <c r="CG56" i="99"/>
  <c r="CG5" i="99"/>
  <c r="BA29" i="100" l="1"/>
  <c r="CM29" i="100" s="1"/>
  <c r="CU29" i="100"/>
  <c r="BA11" i="100"/>
  <c r="CM11" i="100" s="1"/>
  <c r="CU11" i="100"/>
  <c r="BA27" i="100"/>
  <c r="CM27" i="100" s="1"/>
  <c r="CU27" i="100"/>
  <c r="BA31" i="100"/>
  <c r="CM31" i="100" s="1"/>
  <c r="CU31" i="100"/>
  <c r="BA33" i="100"/>
  <c r="CM33" i="100" s="1"/>
  <c r="CU33" i="100"/>
  <c r="BA25" i="100"/>
  <c r="CM25" i="100" s="1"/>
  <c r="CU25" i="100"/>
  <c r="BA23" i="100"/>
  <c r="CM23" i="100" s="1"/>
  <c r="CU23" i="100"/>
  <c r="BA15" i="100"/>
  <c r="CM15" i="100" s="1"/>
  <c r="CU15" i="100"/>
  <c r="BA21" i="100"/>
  <c r="CM21" i="100" s="1"/>
  <c r="CU21" i="100"/>
  <c r="BA19" i="100"/>
  <c r="CM19" i="100" s="1"/>
  <c r="CU19" i="100"/>
  <c r="BA8" i="100"/>
  <c r="CM8" i="100" s="1"/>
  <c r="CU8" i="100"/>
  <c r="BK6" i="99"/>
  <c r="BL6" i="99"/>
  <c r="BM6" i="99"/>
  <c r="BN6" i="99"/>
  <c r="BO6" i="99"/>
  <c r="BK7" i="99"/>
  <c r="BL7" i="99"/>
  <c r="BM7" i="99"/>
  <c r="BN7" i="99"/>
  <c r="BO7" i="99"/>
  <c r="BK8" i="99"/>
  <c r="BL8" i="99"/>
  <c r="BM8" i="99"/>
  <c r="BN8" i="99"/>
  <c r="BO8" i="99"/>
  <c r="BK9" i="99"/>
  <c r="BL9" i="99"/>
  <c r="BM9" i="99"/>
  <c r="BN9" i="99"/>
  <c r="BO9" i="99"/>
  <c r="BK10" i="99"/>
  <c r="BL10" i="99"/>
  <c r="BM10" i="99"/>
  <c r="BN10" i="99"/>
  <c r="BO10" i="99"/>
  <c r="BK11" i="99"/>
  <c r="BL11" i="99"/>
  <c r="BM11" i="99"/>
  <c r="BN11" i="99"/>
  <c r="BO11" i="99"/>
  <c r="BK12" i="99"/>
  <c r="BL12" i="99"/>
  <c r="BM12" i="99"/>
  <c r="BN12" i="99"/>
  <c r="BO12" i="99"/>
  <c r="BK13" i="99"/>
  <c r="BL13" i="99"/>
  <c r="BM13" i="99"/>
  <c r="BN13" i="99"/>
  <c r="BO13" i="99"/>
  <c r="BK14" i="99"/>
  <c r="BL14" i="99"/>
  <c r="BM14" i="99"/>
  <c r="BN14" i="99"/>
  <c r="BO14" i="99"/>
  <c r="BK15" i="99"/>
  <c r="BL15" i="99"/>
  <c r="BM15" i="99"/>
  <c r="BN15" i="99"/>
  <c r="BO15" i="99"/>
  <c r="BK16" i="99"/>
  <c r="BL16" i="99"/>
  <c r="BM16" i="99"/>
  <c r="BN16" i="99"/>
  <c r="BO16" i="99"/>
  <c r="BK17" i="99"/>
  <c r="BL17" i="99"/>
  <c r="BM17" i="99"/>
  <c r="BN17" i="99"/>
  <c r="BO17" i="99"/>
  <c r="BK18" i="99"/>
  <c r="BL18" i="99"/>
  <c r="BM18" i="99"/>
  <c r="BN18" i="99"/>
  <c r="BO18" i="99"/>
  <c r="BK19" i="99"/>
  <c r="BL19" i="99"/>
  <c r="BM19" i="99"/>
  <c r="BN19" i="99"/>
  <c r="BO19" i="99"/>
  <c r="BK20" i="99"/>
  <c r="BL20" i="99"/>
  <c r="BM20" i="99"/>
  <c r="BN20" i="99"/>
  <c r="BO20" i="99"/>
  <c r="BK21" i="99"/>
  <c r="BL21" i="99"/>
  <c r="BM21" i="99"/>
  <c r="BN21" i="99"/>
  <c r="BO21" i="99"/>
  <c r="BK22" i="99"/>
  <c r="BL22" i="99"/>
  <c r="BM22" i="99"/>
  <c r="BN22" i="99"/>
  <c r="BO22" i="99"/>
  <c r="BK23" i="99"/>
  <c r="BL23" i="99"/>
  <c r="BM23" i="99"/>
  <c r="BN23" i="99"/>
  <c r="BO23" i="99"/>
  <c r="BK24" i="99"/>
  <c r="BL24" i="99"/>
  <c r="BM24" i="99"/>
  <c r="BN24" i="99"/>
  <c r="BO24" i="99"/>
  <c r="BK25" i="99"/>
  <c r="AG6" i="100" s="1"/>
  <c r="BL25" i="99"/>
  <c r="AH6" i="100" s="1"/>
  <c r="BM25" i="99"/>
  <c r="AI6" i="100" s="1"/>
  <c r="BN25" i="99"/>
  <c r="AJ6" i="100" s="1"/>
  <c r="BO25" i="99"/>
  <c r="AK6" i="100" s="1"/>
  <c r="BK26" i="99"/>
  <c r="BL26" i="99"/>
  <c r="BM26" i="99"/>
  <c r="BN26" i="99"/>
  <c r="BO26" i="99"/>
  <c r="BK27" i="99"/>
  <c r="BL27" i="99"/>
  <c r="BM27" i="99"/>
  <c r="BN27" i="99"/>
  <c r="BO27" i="99"/>
  <c r="BK28" i="99"/>
  <c r="BL28" i="99"/>
  <c r="BM28" i="99"/>
  <c r="BN28" i="99"/>
  <c r="BO28" i="99"/>
  <c r="BK29" i="99"/>
  <c r="BL29" i="99"/>
  <c r="BM29" i="99"/>
  <c r="BN29" i="99"/>
  <c r="BO29" i="99"/>
  <c r="BK30" i="99"/>
  <c r="BL30" i="99"/>
  <c r="BM30" i="99"/>
  <c r="BN30" i="99"/>
  <c r="BO30" i="99"/>
  <c r="BK31" i="99"/>
  <c r="BL31" i="99"/>
  <c r="BM31" i="99"/>
  <c r="BN31" i="99"/>
  <c r="BO31" i="99"/>
  <c r="BK32" i="99"/>
  <c r="BL32" i="99"/>
  <c r="BM32" i="99"/>
  <c r="BN32" i="99"/>
  <c r="BO32" i="99"/>
  <c r="BK33" i="99"/>
  <c r="BL33" i="99"/>
  <c r="BM33" i="99"/>
  <c r="BN33" i="99"/>
  <c r="BO33" i="99"/>
  <c r="BK34" i="99"/>
  <c r="BL34" i="99"/>
  <c r="BM34" i="99"/>
  <c r="BN34" i="99"/>
  <c r="BO34" i="99"/>
  <c r="BK35" i="99"/>
  <c r="BL35" i="99"/>
  <c r="BM35" i="99"/>
  <c r="BN35" i="99"/>
  <c r="BO35" i="99"/>
  <c r="BK36" i="99"/>
  <c r="BL36" i="99"/>
  <c r="BM36" i="99"/>
  <c r="BN36" i="99"/>
  <c r="BO36" i="99"/>
  <c r="BK37" i="99"/>
  <c r="BL37" i="99"/>
  <c r="BM37" i="99"/>
  <c r="BN37" i="99"/>
  <c r="BO37" i="99"/>
  <c r="BK38" i="99"/>
  <c r="BL38" i="99"/>
  <c r="BM38" i="99"/>
  <c r="BN38" i="99"/>
  <c r="BO38" i="99"/>
  <c r="BK39" i="99"/>
  <c r="BL39" i="99"/>
  <c r="BM39" i="99"/>
  <c r="BN39" i="99"/>
  <c r="BO39" i="99"/>
  <c r="BK40" i="99"/>
  <c r="BL40" i="99"/>
  <c r="BM40" i="99"/>
  <c r="BN40" i="99"/>
  <c r="BO40" i="99"/>
  <c r="BK41" i="99"/>
  <c r="BL41" i="99"/>
  <c r="BM41" i="99"/>
  <c r="BN41" i="99"/>
  <c r="BO41" i="99"/>
  <c r="BK42" i="99"/>
  <c r="BL42" i="99"/>
  <c r="BM42" i="99"/>
  <c r="BN42" i="99"/>
  <c r="BO42" i="99"/>
  <c r="BK43" i="99"/>
  <c r="BL43" i="99"/>
  <c r="BM43" i="99"/>
  <c r="BN43" i="99"/>
  <c r="BO43" i="99"/>
  <c r="BK44" i="99"/>
  <c r="BL44" i="99"/>
  <c r="BM44" i="99"/>
  <c r="BN44" i="99"/>
  <c r="BO44" i="99"/>
  <c r="BK45" i="99"/>
  <c r="BL45" i="99"/>
  <c r="BM45" i="99"/>
  <c r="BN45" i="99"/>
  <c r="BO45" i="99"/>
  <c r="BK46" i="99"/>
  <c r="BL46" i="99"/>
  <c r="BM46" i="99"/>
  <c r="BN46" i="99"/>
  <c r="BO46" i="99"/>
  <c r="BK47" i="99"/>
  <c r="BL47" i="99"/>
  <c r="BM47" i="99"/>
  <c r="BN47" i="99"/>
  <c r="BO47" i="99"/>
  <c r="BK48" i="99"/>
  <c r="BL48" i="99"/>
  <c r="BM48" i="99"/>
  <c r="BN48" i="99"/>
  <c r="BO48" i="99"/>
  <c r="BK49" i="99"/>
  <c r="BL49" i="99"/>
  <c r="BM49" i="99"/>
  <c r="BN49" i="99"/>
  <c r="BO49" i="99"/>
  <c r="BK50" i="99"/>
  <c r="BL50" i="99"/>
  <c r="BM50" i="99"/>
  <c r="BN50" i="99"/>
  <c r="BO50" i="99"/>
  <c r="BK51" i="99"/>
  <c r="BL51" i="99"/>
  <c r="BM51" i="99"/>
  <c r="BN51" i="99"/>
  <c r="BO51" i="99"/>
  <c r="BK52" i="99"/>
  <c r="BL52" i="99"/>
  <c r="BM52" i="99"/>
  <c r="BN52" i="99"/>
  <c r="BO52" i="99"/>
  <c r="BK53" i="99"/>
  <c r="BL53" i="99"/>
  <c r="BM53" i="99"/>
  <c r="BN53" i="99"/>
  <c r="BO53" i="99"/>
  <c r="BK54" i="99"/>
  <c r="BL54" i="99"/>
  <c r="BM54" i="99"/>
  <c r="BN54" i="99"/>
  <c r="BO54" i="99"/>
  <c r="BK55" i="99"/>
  <c r="BL55" i="99"/>
  <c r="BM55" i="99"/>
  <c r="BN55" i="99"/>
  <c r="BO55" i="99"/>
  <c r="BK56" i="99"/>
  <c r="BL56" i="99"/>
  <c r="BM56" i="99"/>
  <c r="BN56" i="99"/>
  <c r="BO56" i="99"/>
  <c r="BK57" i="99"/>
  <c r="BL57" i="99"/>
  <c r="BM57" i="99"/>
  <c r="BN57" i="99"/>
  <c r="BO57" i="99"/>
  <c r="BK58" i="99"/>
  <c r="BL58" i="99"/>
  <c r="BM58" i="99"/>
  <c r="BN58" i="99"/>
  <c r="BO58" i="99"/>
  <c r="BK59" i="99"/>
  <c r="BL59" i="99"/>
  <c r="BM59" i="99"/>
  <c r="BN59" i="99"/>
  <c r="BO59" i="99"/>
  <c r="BK60" i="99"/>
  <c r="BL60" i="99"/>
  <c r="BM60" i="99"/>
  <c r="BN60" i="99"/>
  <c r="BO60" i="99"/>
  <c r="BK61" i="99"/>
  <c r="BL61" i="99"/>
  <c r="BM61" i="99"/>
  <c r="BN61" i="99"/>
  <c r="BO61" i="99"/>
  <c r="BK62" i="99"/>
  <c r="BL62" i="99"/>
  <c r="BM62" i="99"/>
  <c r="BN62" i="99"/>
  <c r="BO62" i="99"/>
  <c r="BK63" i="99"/>
  <c r="BL63" i="99"/>
  <c r="BM63" i="99"/>
  <c r="BN63" i="99"/>
  <c r="BO63" i="99"/>
  <c r="BK64" i="99"/>
  <c r="BL64" i="99"/>
  <c r="BM64" i="99"/>
  <c r="BN64" i="99"/>
  <c r="BO64" i="99"/>
  <c r="BK65" i="99"/>
  <c r="BL65" i="99"/>
  <c r="BM65" i="99"/>
  <c r="BN65" i="99"/>
  <c r="BO65" i="99"/>
  <c r="BK66" i="99"/>
  <c r="BL66" i="99"/>
  <c r="BM66" i="99"/>
  <c r="BN66" i="99"/>
  <c r="BO66" i="99"/>
  <c r="BK67" i="99"/>
  <c r="BL67" i="99"/>
  <c r="BM67" i="99"/>
  <c r="BN67" i="99"/>
  <c r="BO67" i="99"/>
  <c r="BK68" i="99"/>
  <c r="BL68" i="99"/>
  <c r="BM68" i="99"/>
  <c r="BN68" i="99"/>
  <c r="BO68" i="99"/>
  <c r="BK69" i="99"/>
  <c r="BL69" i="99"/>
  <c r="BM69" i="99"/>
  <c r="BN69" i="99"/>
  <c r="BO69" i="99"/>
  <c r="BK70" i="99"/>
  <c r="BL70" i="99"/>
  <c r="BM70" i="99"/>
  <c r="BN70" i="99"/>
  <c r="BO70" i="99"/>
  <c r="BK71" i="99"/>
  <c r="BL71" i="99"/>
  <c r="BM71" i="99"/>
  <c r="BN71" i="99"/>
  <c r="BO71" i="99"/>
  <c r="BK72" i="99"/>
  <c r="BL72" i="99"/>
  <c r="BM72" i="99"/>
  <c r="BN72" i="99"/>
  <c r="BO72" i="99"/>
  <c r="BK73" i="99"/>
  <c r="BL73" i="99"/>
  <c r="BM73" i="99"/>
  <c r="BN73" i="99"/>
  <c r="BO73" i="99"/>
  <c r="BK74" i="99"/>
  <c r="BL74" i="99"/>
  <c r="BM74" i="99"/>
  <c r="BN74" i="99"/>
  <c r="BO74" i="99"/>
  <c r="BK75" i="99"/>
  <c r="BL75" i="99"/>
  <c r="BM75" i="99"/>
  <c r="BN75" i="99"/>
  <c r="BO75" i="99"/>
  <c r="BK76" i="99"/>
  <c r="BL76" i="99"/>
  <c r="BM76" i="99"/>
  <c r="BN76" i="99"/>
  <c r="BO76" i="99"/>
  <c r="BK77" i="99"/>
  <c r="BL77" i="99"/>
  <c r="BM77" i="99"/>
  <c r="BN77" i="99"/>
  <c r="BO77" i="99"/>
  <c r="BK78" i="99"/>
  <c r="BL78" i="99"/>
  <c r="BM78" i="99"/>
  <c r="BN78" i="99"/>
  <c r="BO78" i="99"/>
  <c r="BK79" i="99"/>
  <c r="BL79" i="99"/>
  <c r="BM79" i="99"/>
  <c r="BN79" i="99"/>
  <c r="BO79" i="99"/>
  <c r="BK80" i="99"/>
  <c r="BL80" i="99"/>
  <c r="BM80" i="99"/>
  <c r="BN80" i="99"/>
  <c r="BO80" i="99"/>
  <c r="BK81" i="99"/>
  <c r="BL81" i="99"/>
  <c r="BM81" i="99"/>
  <c r="BN81" i="99"/>
  <c r="BO81" i="99"/>
  <c r="BK82" i="99"/>
  <c r="BL82" i="99"/>
  <c r="BM82" i="99"/>
  <c r="BN82" i="99"/>
  <c r="BO82" i="99"/>
  <c r="BK83" i="99"/>
  <c r="BL83" i="99"/>
  <c r="BM83" i="99"/>
  <c r="BN83" i="99"/>
  <c r="BO83" i="99"/>
  <c r="BK84" i="99"/>
  <c r="BL84" i="99"/>
  <c r="BM84" i="99"/>
  <c r="BN84" i="99"/>
  <c r="BO84" i="99"/>
  <c r="BL5" i="99"/>
  <c r="BM5" i="99"/>
  <c r="BN5" i="99"/>
  <c r="BO5" i="99"/>
  <c r="BK5" i="99"/>
  <c r="BE6" i="99"/>
  <c r="BF6" i="99"/>
  <c r="BE7" i="99"/>
  <c r="BF7" i="99"/>
  <c r="BE8" i="99"/>
  <c r="BF8" i="99"/>
  <c r="BE9" i="99"/>
  <c r="BF9" i="99"/>
  <c r="BE10" i="99"/>
  <c r="BF10" i="99"/>
  <c r="BE11" i="99"/>
  <c r="BF11" i="99"/>
  <c r="BE12" i="99"/>
  <c r="BF12" i="99"/>
  <c r="BE13" i="99"/>
  <c r="BF13" i="99"/>
  <c r="BE14" i="99"/>
  <c r="BF14" i="99"/>
  <c r="BE15" i="99"/>
  <c r="BF15" i="99"/>
  <c r="BE16" i="99"/>
  <c r="BF16" i="99"/>
  <c r="BE17" i="99"/>
  <c r="BF17" i="99"/>
  <c r="BE18" i="99"/>
  <c r="BF18" i="99"/>
  <c r="BE19" i="99"/>
  <c r="BF19" i="99"/>
  <c r="BE20" i="99"/>
  <c r="BF20" i="99"/>
  <c r="BE21" i="99"/>
  <c r="BF21" i="99"/>
  <c r="BE22" i="99"/>
  <c r="BF22" i="99"/>
  <c r="BE23" i="99"/>
  <c r="BF23" i="99"/>
  <c r="BE24" i="99"/>
  <c r="BF24" i="99"/>
  <c r="BE25" i="99"/>
  <c r="BF25" i="99"/>
  <c r="BE26" i="99"/>
  <c r="BF26" i="99"/>
  <c r="BE27" i="99"/>
  <c r="BF27" i="99"/>
  <c r="BE28" i="99"/>
  <c r="BF28" i="99"/>
  <c r="BE29" i="99"/>
  <c r="BF29" i="99"/>
  <c r="BE30" i="99"/>
  <c r="BF30" i="99"/>
  <c r="BE31" i="99"/>
  <c r="BF31" i="99"/>
  <c r="BE32" i="99"/>
  <c r="BF32" i="99"/>
  <c r="BE33" i="99"/>
  <c r="BF33" i="99"/>
  <c r="BE34" i="99"/>
  <c r="BF34" i="99"/>
  <c r="BE35" i="99"/>
  <c r="BF35" i="99"/>
  <c r="BE36" i="99"/>
  <c r="BF36" i="99"/>
  <c r="BE37" i="99"/>
  <c r="BF37" i="99"/>
  <c r="BE38" i="99"/>
  <c r="BF38" i="99"/>
  <c r="BE39" i="99"/>
  <c r="BF39" i="99"/>
  <c r="BE40" i="99"/>
  <c r="BF40" i="99"/>
  <c r="BE41" i="99"/>
  <c r="BF41" i="99"/>
  <c r="BE42" i="99"/>
  <c r="BF42" i="99"/>
  <c r="BE43" i="99"/>
  <c r="BF43" i="99"/>
  <c r="BE44" i="99"/>
  <c r="BF44" i="99"/>
  <c r="BE45" i="99"/>
  <c r="BF45" i="99"/>
  <c r="BE46" i="99"/>
  <c r="BF46" i="99"/>
  <c r="BE47" i="99"/>
  <c r="BF47" i="99"/>
  <c r="BE48" i="99"/>
  <c r="BF48" i="99"/>
  <c r="BE49" i="99"/>
  <c r="BF49" i="99"/>
  <c r="BE50" i="99"/>
  <c r="BF50" i="99"/>
  <c r="BE51" i="99"/>
  <c r="BF51" i="99"/>
  <c r="BE52" i="99"/>
  <c r="BF52" i="99"/>
  <c r="BE53" i="99"/>
  <c r="BF53" i="99"/>
  <c r="BE54" i="99"/>
  <c r="BF54" i="99"/>
  <c r="BE55" i="99"/>
  <c r="BF55" i="99"/>
  <c r="BE56" i="99"/>
  <c r="BF56" i="99"/>
  <c r="BE57" i="99"/>
  <c r="BF57" i="99"/>
  <c r="BE58" i="99"/>
  <c r="BF58" i="99"/>
  <c r="BE59" i="99"/>
  <c r="BF59" i="99"/>
  <c r="BE60" i="99"/>
  <c r="BF60" i="99"/>
  <c r="BE61" i="99"/>
  <c r="BF61" i="99"/>
  <c r="BE62" i="99"/>
  <c r="BF62" i="99"/>
  <c r="BE63" i="99"/>
  <c r="BF63" i="99"/>
  <c r="BE64" i="99"/>
  <c r="BF64" i="99"/>
  <c r="BE65" i="99"/>
  <c r="BF65" i="99"/>
  <c r="BE66" i="99"/>
  <c r="BF66" i="99"/>
  <c r="BE67" i="99"/>
  <c r="BF67" i="99"/>
  <c r="BE68" i="99"/>
  <c r="BF68" i="99"/>
  <c r="BE69" i="99"/>
  <c r="BF69" i="99"/>
  <c r="BE70" i="99"/>
  <c r="BF70" i="99"/>
  <c r="BE71" i="99"/>
  <c r="BF71" i="99"/>
  <c r="BE72" i="99"/>
  <c r="BF72" i="99"/>
  <c r="BE73" i="99"/>
  <c r="BF73" i="99"/>
  <c r="BE74" i="99"/>
  <c r="BF74" i="99"/>
  <c r="BE75" i="99"/>
  <c r="BF75" i="99"/>
  <c r="BE76" i="99"/>
  <c r="BF76" i="99"/>
  <c r="BE77" i="99"/>
  <c r="BF77" i="99"/>
  <c r="BE78" i="99"/>
  <c r="BF78" i="99"/>
  <c r="BE79" i="99"/>
  <c r="BF79" i="99"/>
  <c r="BE80" i="99"/>
  <c r="BF80" i="99"/>
  <c r="BE81" i="99"/>
  <c r="BF81" i="99"/>
  <c r="BE82" i="99"/>
  <c r="BF82" i="99"/>
  <c r="BE83" i="99"/>
  <c r="BF83" i="99"/>
  <c r="BE84" i="99"/>
  <c r="BF84" i="99"/>
  <c r="BE85" i="99"/>
  <c r="BF85" i="99"/>
  <c r="BE86" i="99"/>
  <c r="BF86" i="99"/>
  <c r="BE87" i="99"/>
  <c r="BF87" i="99"/>
  <c r="BE88" i="99"/>
  <c r="BF88" i="99"/>
  <c r="BE89" i="99"/>
  <c r="BF89" i="99"/>
  <c r="BE90" i="99"/>
  <c r="BF90" i="99"/>
  <c r="BE91" i="99"/>
  <c r="BF91" i="99"/>
  <c r="BE92" i="99"/>
  <c r="BF92" i="99"/>
  <c r="BE93" i="99"/>
  <c r="BF93" i="99"/>
  <c r="BE94" i="99"/>
  <c r="BF94" i="99"/>
  <c r="BE95" i="99"/>
  <c r="BF95" i="99"/>
  <c r="BE96" i="99"/>
  <c r="BF96" i="99"/>
  <c r="BE97" i="99"/>
  <c r="BF97" i="99"/>
  <c r="BE98" i="99"/>
  <c r="BF98" i="99"/>
  <c r="BE99" i="99"/>
  <c r="BF99" i="99"/>
  <c r="BE100" i="99"/>
  <c r="BF100" i="99"/>
  <c r="BE101" i="99"/>
  <c r="BF101" i="99"/>
  <c r="BE102" i="99"/>
  <c r="BF102" i="99"/>
  <c r="BE103" i="99"/>
  <c r="BF103" i="99"/>
  <c r="BE104" i="99"/>
  <c r="BF104" i="99"/>
  <c r="BE105" i="99"/>
  <c r="BF105" i="99"/>
  <c r="BE106" i="99"/>
  <c r="BF106" i="99"/>
  <c r="BE107" i="99"/>
  <c r="BF107" i="99"/>
  <c r="BE108" i="99"/>
  <c r="BF108" i="99"/>
  <c r="BE109" i="99"/>
  <c r="BF109" i="99"/>
  <c r="BE110" i="99"/>
  <c r="BF110" i="99"/>
  <c r="BE111" i="99"/>
  <c r="BF111" i="99"/>
  <c r="BE112" i="99"/>
  <c r="BF112" i="99"/>
  <c r="BE113" i="99"/>
  <c r="BF113" i="99"/>
  <c r="BE114" i="99"/>
  <c r="BF114" i="99"/>
  <c r="BE115" i="99"/>
  <c r="BF115" i="99"/>
  <c r="BE116" i="99"/>
  <c r="BF116" i="99"/>
  <c r="BE117" i="99"/>
  <c r="BF117" i="99"/>
  <c r="BE118" i="99"/>
  <c r="BF118" i="99"/>
  <c r="BE119" i="99"/>
  <c r="BF119" i="99"/>
  <c r="BE120" i="99"/>
  <c r="BF120" i="99"/>
  <c r="BE121" i="99"/>
  <c r="BF121" i="99"/>
  <c r="BE122" i="99"/>
  <c r="BF122" i="99"/>
  <c r="BE123" i="99"/>
  <c r="BF123" i="99"/>
  <c r="BE124" i="99"/>
  <c r="BF124" i="99"/>
  <c r="BE125" i="99"/>
  <c r="BF125" i="99"/>
  <c r="BE126" i="99"/>
  <c r="BF126" i="99"/>
  <c r="BE127" i="99"/>
  <c r="BF127" i="99"/>
  <c r="BE128" i="99"/>
  <c r="BF128" i="99"/>
  <c r="BE129" i="99"/>
  <c r="BF129" i="99"/>
  <c r="BE130" i="99"/>
  <c r="BF130" i="99"/>
  <c r="BE131" i="99"/>
  <c r="BF131" i="99"/>
  <c r="BE132" i="99"/>
  <c r="BF132" i="99"/>
  <c r="BE133" i="99"/>
  <c r="BF133" i="99"/>
  <c r="BE134" i="99"/>
  <c r="BF134" i="99"/>
  <c r="BE135" i="99"/>
  <c r="BF135" i="99"/>
  <c r="BE136" i="99"/>
  <c r="BF136" i="99"/>
  <c r="BE137" i="99"/>
  <c r="BF137" i="99"/>
  <c r="BE138" i="99"/>
  <c r="BF138" i="99"/>
  <c r="BE139" i="99"/>
  <c r="BF139" i="99"/>
  <c r="BE140" i="99"/>
  <c r="BF140" i="99"/>
  <c r="BE141" i="99"/>
  <c r="BF141" i="99"/>
  <c r="BE142" i="99"/>
  <c r="BF142" i="99"/>
  <c r="BE143" i="99"/>
  <c r="BF143" i="99"/>
  <c r="BE144" i="99"/>
  <c r="BF144" i="99"/>
  <c r="BE145" i="99"/>
  <c r="BF145" i="99"/>
  <c r="BE146" i="99"/>
  <c r="BF146" i="99"/>
  <c r="BE147" i="99"/>
  <c r="BF147" i="99"/>
  <c r="BE148" i="99"/>
  <c r="BF148" i="99"/>
  <c r="BE149" i="99"/>
  <c r="BF149" i="99"/>
  <c r="BE150" i="99"/>
  <c r="BF150" i="99"/>
  <c r="BE151" i="99"/>
  <c r="BF151" i="99"/>
  <c r="BE152" i="99"/>
  <c r="BF152" i="99"/>
  <c r="BE153" i="99"/>
  <c r="BF153" i="99"/>
  <c r="BE154" i="99"/>
  <c r="BF154" i="99"/>
  <c r="BE155" i="99"/>
  <c r="BF155" i="99"/>
  <c r="BE156" i="99"/>
  <c r="BF156" i="99"/>
  <c r="BE157" i="99"/>
  <c r="BF157" i="99"/>
  <c r="BE158" i="99"/>
  <c r="BF158" i="99"/>
  <c r="BE159" i="99"/>
  <c r="BF159" i="99"/>
  <c r="BE160" i="99"/>
  <c r="BF160" i="99"/>
  <c r="BE161" i="99"/>
  <c r="BF161" i="99"/>
  <c r="BE162" i="99"/>
  <c r="BF162" i="99"/>
  <c r="BE163" i="99"/>
  <c r="BF163" i="99"/>
  <c r="BE164" i="99"/>
  <c r="BF164" i="99"/>
  <c r="BE165" i="99"/>
  <c r="BF165" i="99"/>
  <c r="BE166" i="99"/>
  <c r="BF166" i="99"/>
  <c r="BE167" i="99"/>
  <c r="BF167" i="99"/>
  <c r="BE168" i="99"/>
  <c r="BF168" i="99"/>
  <c r="BE169" i="99"/>
  <c r="BF169" i="99"/>
  <c r="BE170" i="99"/>
  <c r="BF170" i="99"/>
  <c r="BE171" i="99"/>
  <c r="BF171" i="99"/>
  <c r="BE172" i="99"/>
  <c r="BF172" i="99"/>
  <c r="BE173" i="99"/>
  <c r="BF173" i="99"/>
  <c r="BE174" i="99"/>
  <c r="BF174" i="99"/>
  <c r="BE175" i="99"/>
  <c r="BF175" i="99"/>
  <c r="BE176" i="99"/>
  <c r="BF176" i="99"/>
  <c r="BE177" i="99"/>
  <c r="BF177" i="99"/>
  <c r="BE178" i="99"/>
  <c r="BF178" i="99"/>
  <c r="BE179" i="99"/>
  <c r="BF179" i="99"/>
  <c r="BE180" i="99"/>
  <c r="BF180" i="99"/>
  <c r="BE181" i="99"/>
  <c r="BF181" i="99"/>
  <c r="BE182" i="99"/>
  <c r="BF182" i="99"/>
  <c r="BE183" i="99"/>
  <c r="BF183" i="99"/>
  <c r="BE184" i="99"/>
  <c r="BF184" i="99"/>
  <c r="BE185" i="99"/>
  <c r="BF185" i="99"/>
  <c r="BE186" i="99"/>
  <c r="BF186" i="99"/>
  <c r="BE187" i="99"/>
  <c r="BF187" i="99"/>
  <c r="BE188" i="99"/>
  <c r="BF188" i="99"/>
  <c r="BE189" i="99"/>
  <c r="BF189" i="99"/>
  <c r="BE190" i="99"/>
  <c r="BF190" i="99"/>
  <c r="BE191" i="99"/>
  <c r="BF191" i="99"/>
  <c r="BE192" i="99"/>
  <c r="BF192" i="99"/>
  <c r="BE193" i="99"/>
  <c r="BF193" i="99"/>
  <c r="BE194" i="99"/>
  <c r="BF194" i="99"/>
  <c r="BE195" i="99"/>
  <c r="BF195" i="99"/>
  <c r="BE196" i="99"/>
  <c r="BF196" i="99"/>
  <c r="BE197" i="99"/>
  <c r="BF197" i="99"/>
  <c r="BE198" i="99"/>
  <c r="BF198" i="99"/>
  <c r="BE199" i="99"/>
  <c r="BF199" i="99"/>
  <c r="BE200" i="99"/>
  <c r="BF200" i="99"/>
  <c r="BE201" i="99"/>
  <c r="BF201" i="99"/>
  <c r="BE202" i="99"/>
  <c r="BF202" i="99"/>
  <c r="BE203" i="99"/>
  <c r="BF203" i="99"/>
  <c r="BE204" i="99"/>
  <c r="BF204" i="99"/>
  <c r="BE205" i="99"/>
  <c r="BF205" i="99"/>
  <c r="BE206" i="99"/>
  <c r="BF206" i="99"/>
  <c r="BE207" i="99"/>
  <c r="BF207" i="99"/>
  <c r="BE208" i="99"/>
  <c r="BF208" i="99"/>
  <c r="BE209" i="99"/>
  <c r="BF209" i="99"/>
  <c r="BE210" i="99"/>
  <c r="BF210" i="99"/>
  <c r="BE211" i="99"/>
  <c r="BF211" i="99"/>
  <c r="BE212" i="99"/>
  <c r="BF212" i="99"/>
  <c r="BE5" i="99"/>
  <c r="BF5" i="99"/>
  <c r="AL6" i="100" l="1"/>
  <c r="AM6" i="100" s="1"/>
  <c r="CD6" i="100" s="1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25" i="99"/>
  <c r="CF26" i="99"/>
  <c r="CF27" i="99"/>
  <c r="CF28" i="99"/>
  <c r="CF29" i="99"/>
  <c r="CF30" i="99"/>
  <c r="CF31" i="99"/>
  <c r="CF32" i="99"/>
  <c r="CF33" i="99"/>
  <c r="CF34" i="99"/>
  <c r="CF35" i="99"/>
  <c r="CF36" i="99"/>
  <c r="CF37" i="99"/>
  <c r="CF38" i="99"/>
  <c r="CF39" i="99"/>
  <c r="CF40" i="99"/>
  <c r="CF41" i="99"/>
  <c r="CF42" i="99"/>
  <c r="CF43" i="99"/>
  <c r="CF44" i="99"/>
  <c r="CF45" i="99"/>
  <c r="CF46" i="99"/>
  <c r="CF47" i="99"/>
  <c r="CF48" i="99"/>
  <c r="CF49" i="99"/>
  <c r="CF50" i="99"/>
  <c r="CF51" i="99"/>
  <c r="CF52" i="99"/>
  <c r="CF53" i="99"/>
  <c r="CF54" i="99"/>
  <c r="CF55" i="99"/>
  <c r="CF56" i="99"/>
  <c r="CF5" i="99"/>
  <c r="CB6" i="99"/>
  <c r="CB7" i="99"/>
  <c r="CB8" i="99"/>
  <c r="CB9" i="99"/>
  <c r="CB10" i="99"/>
  <c r="CB11" i="99"/>
  <c r="CB12" i="99"/>
  <c r="CB13" i="99"/>
  <c r="CB14" i="99"/>
  <c r="CB15" i="99"/>
  <c r="CB16" i="99"/>
  <c r="CB17" i="99"/>
  <c r="CB18" i="99"/>
  <c r="CB19" i="99"/>
  <c r="CB20" i="99"/>
  <c r="CB21" i="99"/>
  <c r="CB22" i="99"/>
  <c r="CB23" i="99"/>
  <c r="CB24" i="99"/>
  <c r="CB5" i="99"/>
  <c r="AY53" i="99" l="1"/>
  <c r="AY105" i="99"/>
  <c r="AY209" i="99"/>
  <c r="AY157" i="99"/>
  <c r="AY41" i="99"/>
  <c r="AY145" i="99"/>
  <c r="AY93" i="99"/>
  <c r="AY197" i="99"/>
  <c r="AY33" i="99"/>
  <c r="AY137" i="99"/>
  <c r="AY85" i="99"/>
  <c r="AY189" i="99"/>
  <c r="AY21" i="99"/>
  <c r="AY73" i="99"/>
  <c r="AY177" i="99"/>
  <c r="AY125" i="99"/>
  <c r="AY17" i="99"/>
  <c r="AY121" i="99"/>
  <c r="AY69" i="99"/>
  <c r="AY173" i="99"/>
  <c r="AY56" i="99"/>
  <c r="AY160" i="99"/>
  <c r="AY108" i="99"/>
  <c r="AY212" i="99"/>
  <c r="AY52" i="99"/>
  <c r="AY104" i="99"/>
  <c r="AY208" i="99"/>
  <c r="AY156" i="99"/>
  <c r="AY48" i="99"/>
  <c r="AY152" i="99"/>
  <c r="AY100" i="99"/>
  <c r="AY204" i="99"/>
  <c r="AY44" i="99"/>
  <c r="AY96" i="99"/>
  <c r="AY200" i="99"/>
  <c r="AY148" i="99"/>
  <c r="AY40" i="99"/>
  <c r="AY144" i="99"/>
  <c r="AY92" i="99"/>
  <c r="AY196" i="99"/>
  <c r="AY36" i="99"/>
  <c r="AY88" i="99"/>
  <c r="AY192" i="99"/>
  <c r="AY140" i="99"/>
  <c r="AY32" i="99"/>
  <c r="AY136" i="99"/>
  <c r="AY84" i="99"/>
  <c r="AY188" i="99"/>
  <c r="AY28" i="99"/>
  <c r="AY80" i="99"/>
  <c r="AY184" i="99"/>
  <c r="AY132" i="99"/>
  <c r="AY24" i="99"/>
  <c r="AY128" i="99"/>
  <c r="AY76" i="99"/>
  <c r="AY180" i="99"/>
  <c r="AY20" i="99"/>
  <c r="AY72" i="99"/>
  <c r="AY176" i="99"/>
  <c r="AY124" i="99"/>
  <c r="AY16" i="99"/>
  <c r="AY120" i="99"/>
  <c r="AY68" i="99"/>
  <c r="AY172" i="99"/>
  <c r="AY12" i="99"/>
  <c r="AY64" i="99"/>
  <c r="AY168" i="99"/>
  <c r="AY116" i="99"/>
  <c r="AY8" i="99"/>
  <c r="AY60" i="99"/>
  <c r="AY112" i="99"/>
  <c r="AY164" i="99"/>
  <c r="AY57" i="99"/>
  <c r="AY161" i="99"/>
  <c r="AY109" i="99"/>
  <c r="AY5" i="99"/>
  <c r="AY45" i="99"/>
  <c r="AY97" i="99"/>
  <c r="AY201" i="99"/>
  <c r="AY149" i="99"/>
  <c r="AY29" i="99"/>
  <c r="AY81" i="99"/>
  <c r="AY185" i="99"/>
  <c r="AY133" i="99"/>
  <c r="AY61" i="99"/>
  <c r="AY9" i="99"/>
  <c r="AY113" i="99"/>
  <c r="AY165" i="99"/>
  <c r="AY55" i="99"/>
  <c r="AY107" i="99"/>
  <c r="AY159" i="99"/>
  <c r="AY211" i="99"/>
  <c r="AY51" i="99"/>
  <c r="AY103" i="99"/>
  <c r="AY155" i="99"/>
  <c r="AY207" i="99"/>
  <c r="AY99" i="99"/>
  <c r="AY151" i="99"/>
  <c r="AY203" i="99"/>
  <c r="AY47" i="99"/>
  <c r="AY95" i="99"/>
  <c r="AY147" i="99"/>
  <c r="AY199" i="99"/>
  <c r="AY43" i="99"/>
  <c r="AY39" i="99"/>
  <c r="AY91" i="99"/>
  <c r="AY143" i="99"/>
  <c r="AY195" i="99"/>
  <c r="AY35" i="99"/>
  <c r="AY87" i="99"/>
  <c r="AY139" i="99"/>
  <c r="AY191" i="99"/>
  <c r="AY83" i="99"/>
  <c r="AY135" i="99"/>
  <c r="AY187" i="99"/>
  <c r="AY31" i="99"/>
  <c r="AY27" i="99"/>
  <c r="AY79" i="99"/>
  <c r="AY131" i="99"/>
  <c r="AY183" i="99"/>
  <c r="AY75" i="99"/>
  <c r="AY127" i="99"/>
  <c r="AY179" i="99"/>
  <c r="AY23" i="99"/>
  <c r="AY19" i="99"/>
  <c r="AY71" i="99"/>
  <c r="AY123" i="99"/>
  <c r="AY175" i="99"/>
  <c r="AY15" i="99"/>
  <c r="AY67" i="99"/>
  <c r="AY119" i="99"/>
  <c r="AY171" i="99"/>
  <c r="AY11" i="99"/>
  <c r="AY115" i="99"/>
  <c r="AY167" i="99"/>
  <c r="AY63" i="99"/>
  <c r="AY7" i="99"/>
  <c r="AY111" i="99"/>
  <c r="AY163" i="99"/>
  <c r="AY59" i="99"/>
  <c r="AY153" i="99"/>
  <c r="AY49" i="99"/>
  <c r="AY101" i="99"/>
  <c r="AY205" i="99"/>
  <c r="AY37" i="99"/>
  <c r="AY89" i="99"/>
  <c r="AY193" i="99"/>
  <c r="AY141" i="99"/>
  <c r="AY25" i="99"/>
  <c r="AY129" i="99"/>
  <c r="AY77" i="99"/>
  <c r="AY181" i="99"/>
  <c r="AY13" i="99"/>
  <c r="AY65" i="99"/>
  <c r="AY169" i="99"/>
  <c r="AY117" i="99"/>
  <c r="AY106" i="99"/>
  <c r="AY158" i="99"/>
  <c r="AY210" i="99"/>
  <c r="AY54" i="99"/>
  <c r="AY50" i="99"/>
  <c r="AY102" i="99"/>
  <c r="AY154" i="99"/>
  <c r="AY206" i="99"/>
  <c r="AY98" i="99"/>
  <c r="AY150" i="99"/>
  <c r="AY202" i="99"/>
  <c r="AY46" i="99"/>
  <c r="AY94" i="99"/>
  <c r="AY146" i="99"/>
  <c r="AY198" i="99"/>
  <c r="AY42" i="99"/>
  <c r="AY90" i="99"/>
  <c r="AY142" i="99"/>
  <c r="AY194" i="99"/>
  <c r="AY38" i="99"/>
  <c r="AY34" i="99"/>
  <c r="AY86" i="99"/>
  <c r="AY138" i="99"/>
  <c r="AY190" i="99"/>
  <c r="AY30" i="99"/>
  <c r="AY82" i="99"/>
  <c r="AY134" i="99"/>
  <c r="AY186" i="99"/>
  <c r="AY26" i="99"/>
  <c r="AY78" i="99"/>
  <c r="AY130" i="99"/>
  <c r="AY182" i="99"/>
  <c r="AY22" i="99"/>
  <c r="AY74" i="99"/>
  <c r="AY126" i="99"/>
  <c r="AY178" i="99"/>
  <c r="AY18" i="99"/>
  <c r="AY70" i="99"/>
  <c r="AY122" i="99"/>
  <c r="AY174" i="99"/>
  <c r="AY14" i="99"/>
  <c r="AY66" i="99"/>
  <c r="AY118" i="99"/>
  <c r="AY170" i="99"/>
  <c r="AY10" i="99"/>
  <c r="AY114" i="99"/>
  <c r="AY166" i="99"/>
  <c r="AY62" i="99"/>
  <c r="AY6" i="99"/>
  <c r="AY110" i="99"/>
  <c r="AY162" i="99"/>
  <c r="AY58" i="99"/>
  <c r="BS6" i="99"/>
  <c r="B7" i="100" s="1"/>
  <c r="BT6" i="99"/>
  <c r="BU6" i="99"/>
  <c r="BS7" i="99"/>
  <c r="B8" i="100" s="1"/>
  <c r="BT7" i="99"/>
  <c r="BU7" i="99"/>
  <c r="BS8" i="99"/>
  <c r="B9" i="100" s="1"/>
  <c r="BT8" i="99"/>
  <c r="BU8" i="99"/>
  <c r="BS9" i="99"/>
  <c r="B10" i="100" s="1"/>
  <c r="BT9" i="99"/>
  <c r="BU9" i="99"/>
  <c r="BS10" i="99"/>
  <c r="B11" i="100" s="1"/>
  <c r="BT10" i="99"/>
  <c r="BU10" i="99"/>
  <c r="BS11" i="99"/>
  <c r="B12" i="100" s="1"/>
  <c r="BT11" i="99"/>
  <c r="BU11" i="99"/>
  <c r="BS12" i="99"/>
  <c r="B13" i="100" s="1"/>
  <c r="BT12" i="99"/>
  <c r="BU12" i="99"/>
  <c r="BS13" i="99"/>
  <c r="B14" i="100" s="1"/>
  <c r="BT13" i="99"/>
  <c r="BU13" i="99"/>
  <c r="BS14" i="99"/>
  <c r="B15" i="100" s="1"/>
  <c r="BT14" i="99"/>
  <c r="BU14" i="99"/>
  <c r="BS15" i="99"/>
  <c r="B16" i="100" s="1"/>
  <c r="BT15" i="99"/>
  <c r="BU15" i="99"/>
  <c r="BS16" i="99"/>
  <c r="B17" i="100" s="1"/>
  <c r="BT16" i="99"/>
  <c r="BU16" i="99"/>
  <c r="BS17" i="99"/>
  <c r="B18" i="100" s="1"/>
  <c r="BT17" i="99"/>
  <c r="BU17" i="99"/>
  <c r="BS18" i="99"/>
  <c r="B19" i="100" s="1"/>
  <c r="BT18" i="99"/>
  <c r="BU18" i="99"/>
  <c r="BS19" i="99"/>
  <c r="B20" i="100" s="1"/>
  <c r="BT19" i="99"/>
  <c r="BU19" i="99"/>
  <c r="BS20" i="99"/>
  <c r="B21" i="100" s="1"/>
  <c r="BT20" i="99"/>
  <c r="BU20" i="99"/>
  <c r="BS21" i="99"/>
  <c r="B22" i="100" s="1"/>
  <c r="BT21" i="99"/>
  <c r="BU21" i="99"/>
  <c r="BS22" i="99"/>
  <c r="B23" i="100" s="1"/>
  <c r="BT22" i="99"/>
  <c r="BU22" i="99"/>
  <c r="BS23" i="99"/>
  <c r="B24" i="100" s="1"/>
  <c r="BT23" i="99"/>
  <c r="BU23" i="99"/>
  <c r="BS24" i="99"/>
  <c r="B25" i="100" s="1"/>
  <c r="BT24" i="99"/>
  <c r="BU24" i="99"/>
  <c r="BS25" i="99"/>
  <c r="B26" i="100" s="1"/>
  <c r="BT25" i="99"/>
  <c r="BU25" i="99"/>
  <c r="BS26" i="99"/>
  <c r="B27" i="100" s="1"/>
  <c r="BT26" i="99"/>
  <c r="BU26" i="99"/>
  <c r="BS27" i="99"/>
  <c r="B28" i="100" s="1"/>
  <c r="BT27" i="99"/>
  <c r="BU27" i="99"/>
  <c r="BS28" i="99"/>
  <c r="B29" i="100" s="1"/>
  <c r="BT28" i="99"/>
  <c r="BU28" i="99"/>
  <c r="BS29" i="99"/>
  <c r="B30" i="100" s="1"/>
  <c r="BT29" i="99"/>
  <c r="BU29" i="99"/>
  <c r="BS30" i="99"/>
  <c r="B31" i="100" s="1"/>
  <c r="BT30" i="99"/>
  <c r="BU30" i="99"/>
  <c r="BS31" i="99"/>
  <c r="B32" i="100" s="1"/>
  <c r="BT31" i="99"/>
  <c r="BU31" i="99"/>
  <c r="BS32" i="99"/>
  <c r="B33" i="100" s="1"/>
  <c r="BT32" i="99"/>
  <c r="BU32" i="99"/>
  <c r="BS33" i="99"/>
  <c r="BT33" i="99"/>
  <c r="BU33" i="99"/>
  <c r="BS34" i="99"/>
  <c r="BT34" i="99"/>
  <c r="BU34" i="99"/>
  <c r="BT5" i="99"/>
  <c r="C6" i="100" s="1"/>
  <c r="BR6" i="100" s="1"/>
  <c r="BW6" i="100" s="1"/>
  <c r="BU5" i="99"/>
  <c r="BS5" i="99"/>
  <c r="B6" i="100" s="1"/>
  <c r="BG6" i="100" l="1"/>
  <c r="BF6" i="100"/>
  <c r="BE6" i="100"/>
  <c r="BI6" i="100"/>
  <c r="BJ6" i="100" s="1"/>
  <c r="CG6" i="100" s="1"/>
  <c r="I6" i="100"/>
  <c r="J6" i="100" s="1"/>
  <c r="K6" i="100" s="1"/>
  <c r="CC6" i="100" s="1"/>
  <c r="C33" i="100"/>
  <c r="BW32" i="99"/>
  <c r="D33" i="100" s="1"/>
  <c r="C29" i="100"/>
  <c r="BW28" i="99"/>
  <c r="D29" i="100" s="1"/>
  <c r="C21" i="100"/>
  <c r="BW20" i="99"/>
  <c r="D21" i="100" s="1"/>
  <c r="BW33" i="99"/>
  <c r="C30" i="100"/>
  <c r="BW29" i="99"/>
  <c r="D30" i="100" s="1"/>
  <c r="C22" i="100"/>
  <c r="BR22" i="100" s="1"/>
  <c r="BW22" i="100" s="1"/>
  <c r="BW21" i="99"/>
  <c r="D22" i="100" s="1"/>
  <c r="C18" i="100"/>
  <c r="BW17" i="99"/>
  <c r="D18" i="100" s="1"/>
  <c r="C14" i="100"/>
  <c r="BR14" i="100" s="1"/>
  <c r="BW14" i="100" s="1"/>
  <c r="BW13" i="99"/>
  <c r="D14" i="100" s="1"/>
  <c r="C10" i="100"/>
  <c r="BW9" i="99"/>
  <c r="D10" i="100" s="1"/>
  <c r="BW34" i="99"/>
  <c r="C31" i="100"/>
  <c r="BR31" i="100" s="1"/>
  <c r="BW31" i="100" s="1"/>
  <c r="BW30" i="99"/>
  <c r="D31" i="100" s="1"/>
  <c r="C27" i="100"/>
  <c r="BR27" i="100" s="1"/>
  <c r="BW27" i="100" s="1"/>
  <c r="BW26" i="99"/>
  <c r="D27" i="100" s="1"/>
  <c r="C23" i="100"/>
  <c r="BW22" i="99"/>
  <c r="D23" i="100" s="1"/>
  <c r="C19" i="100"/>
  <c r="BW18" i="99"/>
  <c r="D19" i="100" s="1"/>
  <c r="C15" i="100"/>
  <c r="BR15" i="100" s="1"/>
  <c r="BW15" i="100" s="1"/>
  <c r="BW14" i="99"/>
  <c r="D15" i="100" s="1"/>
  <c r="C11" i="100"/>
  <c r="BR11" i="100" s="1"/>
  <c r="BW11" i="100" s="1"/>
  <c r="BW10" i="99"/>
  <c r="D11" i="100" s="1"/>
  <c r="C7" i="100"/>
  <c r="BW6" i="99"/>
  <c r="D7" i="100" s="1"/>
  <c r="C25" i="100"/>
  <c r="BR25" i="100" s="1"/>
  <c r="BW25" i="100" s="1"/>
  <c r="BW24" i="99"/>
  <c r="D25" i="100" s="1"/>
  <c r="C17" i="100"/>
  <c r="BW16" i="99"/>
  <c r="D17" i="100" s="1"/>
  <c r="C13" i="100"/>
  <c r="BW12" i="99"/>
  <c r="D13" i="100" s="1"/>
  <c r="C9" i="100"/>
  <c r="BR9" i="100" s="1"/>
  <c r="BW9" i="100" s="1"/>
  <c r="BW8" i="99"/>
  <c r="D9" i="100" s="1"/>
  <c r="C26" i="100"/>
  <c r="BW25" i="99"/>
  <c r="D26" i="100" s="1"/>
  <c r="C32" i="100"/>
  <c r="BW31" i="99"/>
  <c r="D32" i="100" s="1"/>
  <c r="C28" i="100"/>
  <c r="BR28" i="100" s="1"/>
  <c r="BW28" i="100" s="1"/>
  <c r="BW27" i="99"/>
  <c r="D28" i="100" s="1"/>
  <c r="C24" i="100"/>
  <c r="BW23" i="99"/>
  <c r="D24" i="100" s="1"/>
  <c r="C20" i="100"/>
  <c r="BR20" i="100" s="1"/>
  <c r="BW20" i="100" s="1"/>
  <c r="BW19" i="99"/>
  <c r="D20" i="100" s="1"/>
  <c r="C16" i="100"/>
  <c r="BW15" i="99"/>
  <c r="D16" i="100" s="1"/>
  <c r="C12" i="100"/>
  <c r="BR12" i="100" s="1"/>
  <c r="BW12" i="100" s="1"/>
  <c r="BW11" i="99"/>
  <c r="D12" i="100" s="1"/>
  <c r="C8" i="100"/>
  <c r="BW7" i="99"/>
  <c r="D8" i="100" s="1"/>
  <c r="AG6" i="99"/>
  <c r="AH6" i="99"/>
  <c r="AI6" i="99"/>
  <c r="AJ6" i="99"/>
  <c r="AK6" i="99"/>
  <c r="AL6" i="99"/>
  <c r="AM6" i="99"/>
  <c r="AN6" i="99"/>
  <c r="AO6" i="99"/>
  <c r="AP6" i="99"/>
  <c r="AQ6" i="99"/>
  <c r="AR6" i="99"/>
  <c r="AS6" i="99"/>
  <c r="AT6" i="99"/>
  <c r="AU6" i="99"/>
  <c r="AG7" i="99"/>
  <c r="AH7" i="99"/>
  <c r="AI7" i="99"/>
  <c r="AJ7" i="99"/>
  <c r="AK7" i="99"/>
  <c r="AL7" i="99"/>
  <c r="AM7" i="99"/>
  <c r="AN7" i="99"/>
  <c r="AO7" i="99"/>
  <c r="AP7" i="99"/>
  <c r="AQ7" i="99"/>
  <c r="AR7" i="99"/>
  <c r="AS7" i="99"/>
  <c r="AT7" i="99"/>
  <c r="AU7" i="99"/>
  <c r="AG8" i="99"/>
  <c r="AH8" i="99"/>
  <c r="AI8" i="99"/>
  <c r="AJ8" i="99"/>
  <c r="AK8" i="99"/>
  <c r="AL8" i="99"/>
  <c r="AM8" i="99"/>
  <c r="AN8" i="99"/>
  <c r="AO8" i="99"/>
  <c r="AP8" i="99"/>
  <c r="AQ8" i="99"/>
  <c r="AR8" i="99"/>
  <c r="AS8" i="99"/>
  <c r="AT8" i="99"/>
  <c r="AU8" i="99"/>
  <c r="AG9" i="99"/>
  <c r="AH9" i="99"/>
  <c r="AI9" i="99"/>
  <c r="AJ9" i="99"/>
  <c r="AK9" i="99"/>
  <c r="AL9" i="99"/>
  <c r="AM9" i="99"/>
  <c r="AN9" i="99"/>
  <c r="AO9" i="99"/>
  <c r="AP9" i="99"/>
  <c r="AQ9" i="99"/>
  <c r="AR9" i="99"/>
  <c r="AS9" i="99"/>
  <c r="AT9" i="99"/>
  <c r="AU9" i="99"/>
  <c r="AG10" i="99"/>
  <c r="AH10" i="99"/>
  <c r="AI10" i="99"/>
  <c r="AJ10" i="99"/>
  <c r="AK10" i="99"/>
  <c r="AL10" i="99"/>
  <c r="AM10" i="99"/>
  <c r="AN10" i="99"/>
  <c r="AO10" i="99"/>
  <c r="AP10" i="99"/>
  <c r="AQ10" i="99"/>
  <c r="AR10" i="99"/>
  <c r="AS10" i="99"/>
  <c r="AT10" i="99"/>
  <c r="AU10" i="99"/>
  <c r="AG11" i="99"/>
  <c r="AH11" i="99"/>
  <c r="AI11" i="99"/>
  <c r="AJ11" i="99"/>
  <c r="AK11" i="99"/>
  <c r="AL11" i="99"/>
  <c r="AM11" i="99"/>
  <c r="AN11" i="99"/>
  <c r="AO11" i="99"/>
  <c r="AP11" i="99"/>
  <c r="AQ11" i="99"/>
  <c r="AR11" i="99"/>
  <c r="AS11" i="99"/>
  <c r="AT11" i="99"/>
  <c r="AU11" i="99"/>
  <c r="AG12" i="99"/>
  <c r="AH12" i="99"/>
  <c r="AI12" i="99"/>
  <c r="AJ12" i="99"/>
  <c r="AK12" i="99"/>
  <c r="AL12" i="99"/>
  <c r="AM12" i="99"/>
  <c r="AN12" i="99"/>
  <c r="AO12" i="99"/>
  <c r="AP12" i="99"/>
  <c r="AQ12" i="99"/>
  <c r="AR12" i="99"/>
  <c r="AS12" i="99"/>
  <c r="AT12" i="99"/>
  <c r="AU12" i="99"/>
  <c r="AG13" i="99"/>
  <c r="AH13" i="99"/>
  <c r="AI13" i="99"/>
  <c r="AJ13" i="99"/>
  <c r="AK13" i="99"/>
  <c r="AL13" i="99"/>
  <c r="AM13" i="99"/>
  <c r="AN13" i="99"/>
  <c r="AO13" i="99"/>
  <c r="AP13" i="99"/>
  <c r="AQ13" i="99"/>
  <c r="AR13" i="99"/>
  <c r="AS13" i="99"/>
  <c r="AT13" i="99"/>
  <c r="AU13" i="99"/>
  <c r="AG14" i="99"/>
  <c r="AH14" i="99"/>
  <c r="AI14" i="99"/>
  <c r="AJ14" i="99"/>
  <c r="AK14" i="99"/>
  <c r="AL14" i="99"/>
  <c r="AM14" i="99"/>
  <c r="AN14" i="99"/>
  <c r="AO14" i="99"/>
  <c r="AP14" i="99"/>
  <c r="AQ14" i="99"/>
  <c r="AR14" i="99"/>
  <c r="AS14" i="99"/>
  <c r="AT14" i="99"/>
  <c r="AU14" i="99"/>
  <c r="AG15" i="99"/>
  <c r="AH15" i="99"/>
  <c r="AI15" i="99"/>
  <c r="AJ15" i="99"/>
  <c r="AK15" i="99"/>
  <c r="AL15" i="99"/>
  <c r="AM15" i="99"/>
  <c r="AN15" i="99"/>
  <c r="AO15" i="99"/>
  <c r="AP15" i="99"/>
  <c r="AQ15" i="99"/>
  <c r="AR15" i="99"/>
  <c r="AS15" i="99"/>
  <c r="AT15" i="99"/>
  <c r="AU15" i="99"/>
  <c r="AG16" i="99"/>
  <c r="AH16" i="99"/>
  <c r="AI16" i="99"/>
  <c r="AJ16" i="99"/>
  <c r="AK16" i="99"/>
  <c r="AL16" i="99"/>
  <c r="AM16" i="99"/>
  <c r="AN16" i="99"/>
  <c r="AO16" i="99"/>
  <c r="AP16" i="99"/>
  <c r="AQ16" i="99"/>
  <c r="AR16" i="99"/>
  <c r="AS16" i="99"/>
  <c r="AT16" i="99"/>
  <c r="AU16" i="99"/>
  <c r="AG17" i="99"/>
  <c r="AH17" i="99"/>
  <c r="AI17" i="99"/>
  <c r="AJ17" i="99"/>
  <c r="AK17" i="99"/>
  <c r="AL17" i="99"/>
  <c r="AM17" i="99"/>
  <c r="AN17" i="99"/>
  <c r="AO17" i="99"/>
  <c r="AP17" i="99"/>
  <c r="AQ17" i="99"/>
  <c r="AR17" i="99"/>
  <c r="AS17" i="99"/>
  <c r="AT17" i="99"/>
  <c r="AU17" i="99"/>
  <c r="AG18" i="99"/>
  <c r="AH18" i="99"/>
  <c r="AI18" i="99"/>
  <c r="AJ18" i="99"/>
  <c r="AK18" i="99"/>
  <c r="AL18" i="99"/>
  <c r="AM18" i="99"/>
  <c r="AN18" i="99"/>
  <c r="AO18" i="99"/>
  <c r="AP18" i="99"/>
  <c r="AQ18" i="99"/>
  <c r="AR18" i="99"/>
  <c r="AS18" i="99"/>
  <c r="AT18" i="99"/>
  <c r="AU18" i="99"/>
  <c r="AG19" i="99"/>
  <c r="AH19" i="99"/>
  <c r="AI19" i="99"/>
  <c r="AJ19" i="99"/>
  <c r="AK19" i="99"/>
  <c r="AL19" i="99"/>
  <c r="AM19" i="99"/>
  <c r="AN19" i="99"/>
  <c r="AO19" i="99"/>
  <c r="AP19" i="99"/>
  <c r="AQ19" i="99"/>
  <c r="AR19" i="99"/>
  <c r="AS19" i="99"/>
  <c r="AT19" i="99"/>
  <c r="AU19" i="99"/>
  <c r="AG20" i="99"/>
  <c r="AH20" i="99"/>
  <c r="AI20" i="99"/>
  <c r="AJ20" i="99"/>
  <c r="AK20" i="99"/>
  <c r="AL20" i="99"/>
  <c r="AM20" i="99"/>
  <c r="AN20" i="99"/>
  <c r="AO20" i="99"/>
  <c r="AP20" i="99"/>
  <c r="AQ20" i="99"/>
  <c r="AR20" i="99"/>
  <c r="AS20" i="99"/>
  <c r="AT20" i="99"/>
  <c r="AU20" i="99"/>
  <c r="AG21" i="99"/>
  <c r="AH21" i="99"/>
  <c r="AI21" i="99"/>
  <c r="AJ21" i="99"/>
  <c r="AK21" i="99"/>
  <c r="AL21" i="99"/>
  <c r="AM21" i="99"/>
  <c r="AN21" i="99"/>
  <c r="AO21" i="99"/>
  <c r="AP21" i="99"/>
  <c r="AQ21" i="99"/>
  <c r="AR21" i="99"/>
  <c r="AS21" i="99"/>
  <c r="AT21" i="99"/>
  <c r="AU21" i="99"/>
  <c r="AG22" i="99"/>
  <c r="AH22" i="99"/>
  <c r="AI22" i="99"/>
  <c r="AJ22" i="99"/>
  <c r="AK22" i="99"/>
  <c r="AL22" i="99"/>
  <c r="AM22" i="99"/>
  <c r="AN22" i="99"/>
  <c r="AO22" i="99"/>
  <c r="AP22" i="99"/>
  <c r="AQ22" i="99"/>
  <c r="AR22" i="99"/>
  <c r="AS22" i="99"/>
  <c r="AT22" i="99"/>
  <c r="AU22" i="99"/>
  <c r="AG23" i="99"/>
  <c r="AH23" i="99"/>
  <c r="AI23" i="99"/>
  <c r="AJ23" i="99"/>
  <c r="AK23" i="99"/>
  <c r="AL23" i="99"/>
  <c r="AM23" i="99"/>
  <c r="AN23" i="99"/>
  <c r="AO23" i="99"/>
  <c r="AP23" i="99"/>
  <c r="AQ23" i="99"/>
  <c r="AR23" i="99"/>
  <c r="AS23" i="99"/>
  <c r="AT23" i="99"/>
  <c r="AU23" i="99"/>
  <c r="AG24" i="99"/>
  <c r="AH24" i="99"/>
  <c r="AI24" i="99"/>
  <c r="AJ24" i="99"/>
  <c r="AK24" i="99"/>
  <c r="AL24" i="99"/>
  <c r="AM24" i="99"/>
  <c r="AN24" i="99"/>
  <c r="AO24" i="99"/>
  <c r="AP24" i="99"/>
  <c r="AQ24" i="99"/>
  <c r="AR24" i="99"/>
  <c r="AS24" i="99"/>
  <c r="AT24" i="99"/>
  <c r="AU24" i="99"/>
  <c r="AG25" i="99"/>
  <c r="AH25" i="99"/>
  <c r="AI25" i="99"/>
  <c r="AJ25" i="99"/>
  <c r="AK25" i="99"/>
  <c r="AL25" i="99"/>
  <c r="AM25" i="99"/>
  <c r="AN25" i="99"/>
  <c r="AO25" i="99"/>
  <c r="AP25" i="99"/>
  <c r="AQ25" i="99"/>
  <c r="AR25" i="99"/>
  <c r="AS25" i="99"/>
  <c r="AT25" i="99"/>
  <c r="AU25" i="99"/>
  <c r="AG26" i="99"/>
  <c r="AH26" i="99"/>
  <c r="AI26" i="99"/>
  <c r="AJ26" i="99"/>
  <c r="AK26" i="99"/>
  <c r="AL26" i="99"/>
  <c r="AM26" i="99"/>
  <c r="AN26" i="99"/>
  <c r="AO26" i="99"/>
  <c r="AP26" i="99"/>
  <c r="AQ26" i="99"/>
  <c r="AR26" i="99"/>
  <c r="AS26" i="99"/>
  <c r="AT26" i="99"/>
  <c r="AU26" i="99"/>
  <c r="AG27" i="99"/>
  <c r="AH27" i="99"/>
  <c r="AI27" i="99"/>
  <c r="AJ27" i="99"/>
  <c r="AK27" i="99"/>
  <c r="AL27" i="99"/>
  <c r="AM27" i="99"/>
  <c r="AN27" i="99"/>
  <c r="AO27" i="99"/>
  <c r="AP27" i="99"/>
  <c r="AQ27" i="99"/>
  <c r="AR27" i="99"/>
  <c r="AS27" i="99"/>
  <c r="AT27" i="99"/>
  <c r="AU27" i="99"/>
  <c r="AG28" i="99"/>
  <c r="AH28" i="99"/>
  <c r="AI28" i="99"/>
  <c r="AJ28" i="99"/>
  <c r="AK28" i="99"/>
  <c r="AL28" i="99"/>
  <c r="AM28" i="99"/>
  <c r="AN28" i="99"/>
  <c r="AO28" i="99"/>
  <c r="AP28" i="99"/>
  <c r="AQ28" i="99"/>
  <c r="AR28" i="99"/>
  <c r="AS28" i="99"/>
  <c r="AT28" i="99"/>
  <c r="AU28" i="99"/>
  <c r="AG29" i="99"/>
  <c r="AH29" i="99"/>
  <c r="AI29" i="99"/>
  <c r="AJ29" i="99"/>
  <c r="AK29" i="99"/>
  <c r="AL29" i="99"/>
  <c r="AM29" i="99"/>
  <c r="AN29" i="99"/>
  <c r="AO29" i="99"/>
  <c r="AP29" i="99"/>
  <c r="AQ29" i="99"/>
  <c r="AR29" i="99"/>
  <c r="AS29" i="99"/>
  <c r="AT29" i="99"/>
  <c r="AU29" i="99"/>
  <c r="AG30" i="99"/>
  <c r="AH30" i="99"/>
  <c r="AI30" i="99"/>
  <c r="AJ30" i="99"/>
  <c r="AK30" i="99"/>
  <c r="AL30" i="99"/>
  <c r="AM30" i="99"/>
  <c r="AN30" i="99"/>
  <c r="AO30" i="99"/>
  <c r="AP30" i="99"/>
  <c r="AQ30" i="99"/>
  <c r="AR30" i="99"/>
  <c r="AS30" i="99"/>
  <c r="AT30" i="99"/>
  <c r="AU30" i="99"/>
  <c r="AG31" i="99"/>
  <c r="AH31" i="99"/>
  <c r="AI31" i="99"/>
  <c r="AJ31" i="99"/>
  <c r="AK31" i="99"/>
  <c r="AL31" i="99"/>
  <c r="AM31" i="99"/>
  <c r="AN31" i="99"/>
  <c r="AO31" i="99"/>
  <c r="AP31" i="99"/>
  <c r="AQ31" i="99"/>
  <c r="AR31" i="99"/>
  <c r="AS31" i="99"/>
  <c r="AT31" i="99"/>
  <c r="AU31" i="99"/>
  <c r="AG32" i="99"/>
  <c r="AH32" i="99"/>
  <c r="AI32" i="99"/>
  <c r="AJ32" i="99"/>
  <c r="AK32" i="99"/>
  <c r="AL32" i="99"/>
  <c r="AM32" i="99"/>
  <c r="AN32" i="99"/>
  <c r="AO32" i="99"/>
  <c r="AP32" i="99"/>
  <c r="AQ32" i="99"/>
  <c r="AR32" i="99"/>
  <c r="AS32" i="99"/>
  <c r="AT32" i="99"/>
  <c r="AU32" i="99"/>
  <c r="AG33" i="99"/>
  <c r="AH33" i="99"/>
  <c r="AI33" i="99"/>
  <c r="AJ33" i="99"/>
  <c r="AK33" i="99"/>
  <c r="AL33" i="99"/>
  <c r="AM33" i="99"/>
  <c r="AN33" i="99"/>
  <c r="AO33" i="99"/>
  <c r="AP33" i="99"/>
  <c r="AQ33" i="99"/>
  <c r="AR33" i="99"/>
  <c r="AS33" i="99"/>
  <c r="AT33" i="99"/>
  <c r="AU33" i="99"/>
  <c r="AG34" i="99"/>
  <c r="AH34" i="99"/>
  <c r="AI34" i="99"/>
  <c r="AJ34" i="99"/>
  <c r="AK34" i="99"/>
  <c r="AL34" i="99"/>
  <c r="AM34" i="99"/>
  <c r="AN34" i="99"/>
  <c r="AO34" i="99"/>
  <c r="AP34" i="99"/>
  <c r="AQ34" i="99"/>
  <c r="AR34" i="99"/>
  <c r="AS34" i="99"/>
  <c r="AT34" i="99"/>
  <c r="AU34" i="99"/>
  <c r="AG35" i="99"/>
  <c r="AH35" i="99"/>
  <c r="AI35" i="99"/>
  <c r="AJ35" i="99"/>
  <c r="AK35" i="99"/>
  <c r="AL35" i="99"/>
  <c r="AM35" i="99"/>
  <c r="AN35" i="99"/>
  <c r="AO35" i="99"/>
  <c r="AP35" i="99"/>
  <c r="AQ35" i="99"/>
  <c r="AR35" i="99"/>
  <c r="AS35" i="99"/>
  <c r="AT35" i="99"/>
  <c r="AU35" i="99"/>
  <c r="AG36" i="99"/>
  <c r="AH36" i="99"/>
  <c r="AI36" i="99"/>
  <c r="AJ36" i="99"/>
  <c r="AK36" i="99"/>
  <c r="AL36" i="99"/>
  <c r="AM36" i="99"/>
  <c r="AN36" i="99"/>
  <c r="AO36" i="99"/>
  <c r="AP36" i="99"/>
  <c r="AQ36" i="99"/>
  <c r="AR36" i="99"/>
  <c r="AS36" i="99"/>
  <c r="AT36" i="99"/>
  <c r="AU36" i="99"/>
  <c r="AG37" i="99"/>
  <c r="AH37" i="99"/>
  <c r="AI37" i="99"/>
  <c r="AJ37" i="99"/>
  <c r="AK37" i="99"/>
  <c r="AL37" i="99"/>
  <c r="AM37" i="99"/>
  <c r="AN37" i="99"/>
  <c r="AO37" i="99"/>
  <c r="AP37" i="99"/>
  <c r="AQ37" i="99"/>
  <c r="AR37" i="99"/>
  <c r="AS37" i="99"/>
  <c r="AT37" i="99"/>
  <c r="AU37" i="99"/>
  <c r="AG38" i="99"/>
  <c r="AH38" i="99"/>
  <c r="AI38" i="99"/>
  <c r="AJ38" i="99"/>
  <c r="AK38" i="99"/>
  <c r="AL38" i="99"/>
  <c r="AM38" i="99"/>
  <c r="AN38" i="99"/>
  <c r="AO38" i="99"/>
  <c r="AP38" i="99"/>
  <c r="AQ38" i="99"/>
  <c r="AR38" i="99"/>
  <c r="AS38" i="99"/>
  <c r="AT38" i="99"/>
  <c r="AU38" i="99"/>
  <c r="AG39" i="99"/>
  <c r="AH39" i="99"/>
  <c r="AI39" i="99"/>
  <c r="AJ39" i="99"/>
  <c r="AK39" i="99"/>
  <c r="AL39" i="99"/>
  <c r="AM39" i="99"/>
  <c r="AN39" i="99"/>
  <c r="AO39" i="99"/>
  <c r="AP39" i="99"/>
  <c r="AQ39" i="99"/>
  <c r="AR39" i="99"/>
  <c r="AS39" i="99"/>
  <c r="AT39" i="99"/>
  <c r="AU39" i="99"/>
  <c r="AG40" i="99"/>
  <c r="AH40" i="99"/>
  <c r="AI40" i="99"/>
  <c r="AJ40" i="99"/>
  <c r="AK40" i="99"/>
  <c r="AL40" i="99"/>
  <c r="AM40" i="99"/>
  <c r="AN40" i="99"/>
  <c r="AO40" i="99"/>
  <c r="AP40" i="99"/>
  <c r="AQ40" i="99"/>
  <c r="AR40" i="99"/>
  <c r="AS40" i="99"/>
  <c r="AT40" i="99"/>
  <c r="AU40" i="99"/>
  <c r="AG41" i="99"/>
  <c r="AH41" i="99"/>
  <c r="AI41" i="99"/>
  <c r="AJ41" i="99"/>
  <c r="AK41" i="99"/>
  <c r="AL41" i="99"/>
  <c r="AM41" i="99"/>
  <c r="AN41" i="99"/>
  <c r="AO41" i="99"/>
  <c r="AP41" i="99"/>
  <c r="AQ41" i="99"/>
  <c r="AR41" i="99"/>
  <c r="AS41" i="99"/>
  <c r="AT41" i="99"/>
  <c r="AU41" i="99"/>
  <c r="AG42" i="99"/>
  <c r="AH42" i="99"/>
  <c r="AI42" i="99"/>
  <c r="AJ42" i="99"/>
  <c r="AK42" i="99"/>
  <c r="AL42" i="99"/>
  <c r="AM42" i="99"/>
  <c r="AN42" i="99"/>
  <c r="AO42" i="99"/>
  <c r="AP42" i="99"/>
  <c r="AQ42" i="99"/>
  <c r="AR42" i="99"/>
  <c r="AS42" i="99"/>
  <c r="AT42" i="99"/>
  <c r="AU42" i="99"/>
  <c r="AG43" i="99"/>
  <c r="AH43" i="99"/>
  <c r="AI43" i="99"/>
  <c r="AJ43" i="99"/>
  <c r="AK43" i="99"/>
  <c r="AL43" i="99"/>
  <c r="AM43" i="99"/>
  <c r="AN43" i="99"/>
  <c r="AO43" i="99"/>
  <c r="AP43" i="99"/>
  <c r="AQ43" i="99"/>
  <c r="AR43" i="99"/>
  <c r="AS43" i="99"/>
  <c r="AT43" i="99"/>
  <c r="AU43" i="99"/>
  <c r="AG44" i="99"/>
  <c r="AH44" i="99"/>
  <c r="AI44" i="99"/>
  <c r="AJ44" i="99"/>
  <c r="AK44" i="99"/>
  <c r="AL44" i="99"/>
  <c r="AM44" i="99"/>
  <c r="AN44" i="99"/>
  <c r="AO44" i="99"/>
  <c r="AP44" i="99"/>
  <c r="AQ44" i="99"/>
  <c r="AR44" i="99"/>
  <c r="AS44" i="99"/>
  <c r="AT44" i="99"/>
  <c r="AU44" i="99"/>
  <c r="AG45" i="99"/>
  <c r="AH45" i="99"/>
  <c r="AI45" i="99"/>
  <c r="AJ45" i="99"/>
  <c r="AK45" i="99"/>
  <c r="AL45" i="99"/>
  <c r="AM45" i="99"/>
  <c r="AN45" i="99"/>
  <c r="AO45" i="99"/>
  <c r="AP45" i="99"/>
  <c r="AQ45" i="99"/>
  <c r="AR45" i="99"/>
  <c r="AS45" i="99"/>
  <c r="AT45" i="99"/>
  <c r="AU45" i="99"/>
  <c r="AG46" i="99"/>
  <c r="AH46" i="99"/>
  <c r="AI46" i="99"/>
  <c r="AJ46" i="99"/>
  <c r="AK46" i="99"/>
  <c r="AL46" i="99"/>
  <c r="AM46" i="99"/>
  <c r="AN46" i="99"/>
  <c r="AO46" i="99"/>
  <c r="AP46" i="99"/>
  <c r="AQ46" i="99"/>
  <c r="AR46" i="99"/>
  <c r="AS46" i="99"/>
  <c r="AT46" i="99"/>
  <c r="AU46" i="99"/>
  <c r="AG47" i="99"/>
  <c r="AH47" i="99"/>
  <c r="AI47" i="99"/>
  <c r="AJ47" i="99"/>
  <c r="AK47" i="99"/>
  <c r="AL47" i="99"/>
  <c r="AM47" i="99"/>
  <c r="AN47" i="99"/>
  <c r="AO47" i="99"/>
  <c r="AP47" i="99"/>
  <c r="AQ47" i="99"/>
  <c r="AR47" i="99"/>
  <c r="AS47" i="99"/>
  <c r="AT47" i="99"/>
  <c r="AU47" i="99"/>
  <c r="AG48" i="99"/>
  <c r="AH48" i="99"/>
  <c r="AI48" i="99"/>
  <c r="AJ48" i="99"/>
  <c r="AK48" i="99"/>
  <c r="AL48" i="99"/>
  <c r="AM48" i="99"/>
  <c r="AN48" i="99"/>
  <c r="AO48" i="99"/>
  <c r="AP48" i="99"/>
  <c r="AQ48" i="99"/>
  <c r="AR48" i="99"/>
  <c r="AS48" i="99"/>
  <c r="AT48" i="99"/>
  <c r="AU48" i="99"/>
  <c r="AG49" i="99"/>
  <c r="AH49" i="99"/>
  <c r="AI49" i="99"/>
  <c r="AJ49" i="99"/>
  <c r="AK49" i="99"/>
  <c r="AL49" i="99"/>
  <c r="AM49" i="99"/>
  <c r="AN49" i="99"/>
  <c r="AO49" i="99"/>
  <c r="AP49" i="99"/>
  <c r="AQ49" i="99"/>
  <c r="AR49" i="99"/>
  <c r="AS49" i="99"/>
  <c r="AT49" i="99"/>
  <c r="AU49" i="99"/>
  <c r="AG50" i="99"/>
  <c r="AH50" i="99"/>
  <c r="AI50" i="99"/>
  <c r="AJ50" i="99"/>
  <c r="AK50" i="99"/>
  <c r="AL50" i="99"/>
  <c r="AM50" i="99"/>
  <c r="AN50" i="99"/>
  <c r="AO50" i="99"/>
  <c r="AP50" i="99"/>
  <c r="AQ50" i="99"/>
  <c r="AR50" i="99"/>
  <c r="AS50" i="99"/>
  <c r="AT50" i="99"/>
  <c r="AU50" i="99"/>
  <c r="AG51" i="99"/>
  <c r="AH51" i="99"/>
  <c r="AI51" i="99"/>
  <c r="AJ51" i="99"/>
  <c r="AK51" i="99"/>
  <c r="AL51" i="99"/>
  <c r="AM51" i="99"/>
  <c r="AN51" i="99"/>
  <c r="AO51" i="99"/>
  <c r="AP51" i="99"/>
  <c r="AQ51" i="99"/>
  <c r="AR51" i="99"/>
  <c r="AS51" i="99"/>
  <c r="AT51" i="99"/>
  <c r="AU51" i="99"/>
  <c r="AG52" i="99"/>
  <c r="AH52" i="99"/>
  <c r="AI52" i="99"/>
  <c r="AJ52" i="99"/>
  <c r="AK52" i="99"/>
  <c r="AL52" i="99"/>
  <c r="AM52" i="99"/>
  <c r="AN52" i="99"/>
  <c r="AO52" i="99"/>
  <c r="AP52" i="99"/>
  <c r="AQ52" i="99"/>
  <c r="AR52" i="99"/>
  <c r="AS52" i="99"/>
  <c r="AT52" i="99"/>
  <c r="AU52" i="99"/>
  <c r="AG53" i="99"/>
  <c r="AH53" i="99"/>
  <c r="AI53" i="99"/>
  <c r="AJ53" i="99"/>
  <c r="AK53" i="99"/>
  <c r="AL53" i="99"/>
  <c r="AM53" i="99"/>
  <c r="AN53" i="99"/>
  <c r="AO53" i="99"/>
  <c r="AP53" i="99"/>
  <c r="AQ53" i="99"/>
  <c r="AR53" i="99"/>
  <c r="AS53" i="99"/>
  <c r="AT53" i="99"/>
  <c r="AU53" i="99"/>
  <c r="AG54" i="99"/>
  <c r="AH54" i="99"/>
  <c r="AI54" i="99"/>
  <c r="AJ54" i="99"/>
  <c r="AK54" i="99"/>
  <c r="AL54" i="99"/>
  <c r="AM54" i="99"/>
  <c r="AN54" i="99"/>
  <c r="AO54" i="99"/>
  <c r="AP54" i="99"/>
  <c r="AQ54" i="99"/>
  <c r="AR54" i="99"/>
  <c r="AS54" i="99"/>
  <c r="AT54" i="99"/>
  <c r="AU54" i="99"/>
  <c r="AG55" i="99"/>
  <c r="AH55" i="99"/>
  <c r="AI55" i="99"/>
  <c r="AJ55" i="99"/>
  <c r="AK55" i="99"/>
  <c r="AL55" i="99"/>
  <c r="AM55" i="99"/>
  <c r="AN55" i="99"/>
  <c r="AO55" i="99"/>
  <c r="AP55" i="99"/>
  <c r="AQ55" i="99"/>
  <c r="AR55" i="99"/>
  <c r="AS55" i="99"/>
  <c r="AT55" i="99"/>
  <c r="AU55" i="99"/>
  <c r="AG56" i="99"/>
  <c r="AH56" i="99"/>
  <c r="AI56" i="99"/>
  <c r="AJ56" i="99"/>
  <c r="AK56" i="99"/>
  <c r="AL56" i="99"/>
  <c r="AM56" i="99"/>
  <c r="AN56" i="99"/>
  <c r="AO56" i="99"/>
  <c r="AP56" i="99"/>
  <c r="AQ56" i="99"/>
  <c r="AR56" i="99"/>
  <c r="AS56" i="99"/>
  <c r="AT56" i="99"/>
  <c r="AU56" i="99"/>
  <c r="AG57" i="99"/>
  <c r="AH57" i="99"/>
  <c r="AI57" i="99"/>
  <c r="AJ57" i="99"/>
  <c r="AK57" i="99"/>
  <c r="AL57" i="99"/>
  <c r="AM57" i="99"/>
  <c r="AN57" i="99"/>
  <c r="AO57" i="99"/>
  <c r="AP57" i="99"/>
  <c r="AQ57" i="99"/>
  <c r="AR57" i="99"/>
  <c r="AS57" i="99"/>
  <c r="AT57" i="99"/>
  <c r="AU57" i="99"/>
  <c r="AG58" i="99"/>
  <c r="AH58" i="99"/>
  <c r="AI58" i="99"/>
  <c r="AJ58" i="99"/>
  <c r="AK58" i="99"/>
  <c r="AL58" i="99"/>
  <c r="AM58" i="99"/>
  <c r="AN58" i="99"/>
  <c r="AO58" i="99"/>
  <c r="AP58" i="99"/>
  <c r="AQ58" i="99"/>
  <c r="AR58" i="99"/>
  <c r="AS58" i="99"/>
  <c r="AT58" i="99"/>
  <c r="AU58" i="99"/>
  <c r="AG59" i="99"/>
  <c r="AH59" i="99"/>
  <c r="AI59" i="99"/>
  <c r="AJ59" i="99"/>
  <c r="AK59" i="99"/>
  <c r="AL59" i="99"/>
  <c r="AM59" i="99"/>
  <c r="AN59" i="99"/>
  <c r="AO59" i="99"/>
  <c r="AP59" i="99"/>
  <c r="AQ59" i="99"/>
  <c r="AR59" i="99"/>
  <c r="AS59" i="99"/>
  <c r="AT59" i="99"/>
  <c r="AU59" i="99"/>
  <c r="AG60" i="99"/>
  <c r="AH60" i="99"/>
  <c r="AI60" i="99"/>
  <c r="AJ60" i="99"/>
  <c r="AK60" i="99"/>
  <c r="AL60" i="99"/>
  <c r="AM60" i="99"/>
  <c r="AN60" i="99"/>
  <c r="AO60" i="99"/>
  <c r="AP60" i="99"/>
  <c r="AQ60" i="99"/>
  <c r="AR60" i="99"/>
  <c r="AS60" i="99"/>
  <c r="AT60" i="99"/>
  <c r="AU60" i="99"/>
  <c r="AG61" i="99"/>
  <c r="AH61" i="99"/>
  <c r="AI61" i="99"/>
  <c r="AJ61" i="99"/>
  <c r="AK61" i="99"/>
  <c r="AL61" i="99"/>
  <c r="AM61" i="99"/>
  <c r="AN61" i="99"/>
  <c r="AO61" i="99"/>
  <c r="AP61" i="99"/>
  <c r="AQ61" i="99"/>
  <c r="AR61" i="99"/>
  <c r="AS61" i="99"/>
  <c r="AT61" i="99"/>
  <c r="AU61" i="99"/>
  <c r="AG62" i="99"/>
  <c r="AH62" i="99"/>
  <c r="AI62" i="99"/>
  <c r="AJ62" i="99"/>
  <c r="AK62" i="99"/>
  <c r="AL62" i="99"/>
  <c r="AM62" i="99"/>
  <c r="AN62" i="99"/>
  <c r="AO62" i="99"/>
  <c r="AP62" i="99"/>
  <c r="AQ62" i="99"/>
  <c r="AR62" i="99"/>
  <c r="AS62" i="99"/>
  <c r="AT62" i="99"/>
  <c r="AU62" i="99"/>
  <c r="AG63" i="99"/>
  <c r="AH63" i="99"/>
  <c r="AI63" i="99"/>
  <c r="AJ63" i="99"/>
  <c r="AK63" i="99"/>
  <c r="AL63" i="99"/>
  <c r="AM63" i="99"/>
  <c r="AN63" i="99"/>
  <c r="AO63" i="99"/>
  <c r="AP63" i="99"/>
  <c r="AQ63" i="99"/>
  <c r="AR63" i="99"/>
  <c r="AS63" i="99"/>
  <c r="AT63" i="99"/>
  <c r="AU63" i="99"/>
  <c r="AG64" i="99"/>
  <c r="AH64" i="99"/>
  <c r="AI64" i="99"/>
  <c r="AJ64" i="99"/>
  <c r="AK64" i="99"/>
  <c r="AL64" i="99"/>
  <c r="AM64" i="99"/>
  <c r="AN64" i="99"/>
  <c r="AO64" i="99"/>
  <c r="AP64" i="99"/>
  <c r="AQ64" i="99"/>
  <c r="AR64" i="99"/>
  <c r="AS64" i="99"/>
  <c r="AT64" i="99"/>
  <c r="AU64" i="99"/>
  <c r="AG65" i="99"/>
  <c r="AH65" i="99"/>
  <c r="AI65" i="99"/>
  <c r="AJ65" i="99"/>
  <c r="AK65" i="99"/>
  <c r="AL65" i="99"/>
  <c r="AM65" i="99"/>
  <c r="AN65" i="99"/>
  <c r="AO65" i="99"/>
  <c r="AP65" i="99"/>
  <c r="AQ65" i="99"/>
  <c r="AR65" i="99"/>
  <c r="AS65" i="99"/>
  <c r="AT65" i="99"/>
  <c r="AU65" i="99"/>
  <c r="AG66" i="99"/>
  <c r="AH66" i="99"/>
  <c r="AI66" i="99"/>
  <c r="AJ66" i="99"/>
  <c r="AK66" i="99"/>
  <c r="AL66" i="99"/>
  <c r="AM66" i="99"/>
  <c r="AN66" i="99"/>
  <c r="AO66" i="99"/>
  <c r="AP66" i="99"/>
  <c r="AQ66" i="99"/>
  <c r="AR66" i="99"/>
  <c r="AS66" i="99"/>
  <c r="AT66" i="99"/>
  <c r="AU66" i="99"/>
  <c r="AG67" i="99"/>
  <c r="AH67" i="99"/>
  <c r="AI67" i="99"/>
  <c r="AJ67" i="99"/>
  <c r="AK67" i="99"/>
  <c r="AL67" i="99"/>
  <c r="AM67" i="99"/>
  <c r="AN67" i="99"/>
  <c r="AO67" i="99"/>
  <c r="AP67" i="99"/>
  <c r="AQ67" i="99"/>
  <c r="AR67" i="99"/>
  <c r="AS67" i="99"/>
  <c r="AT67" i="99"/>
  <c r="AU67" i="99"/>
  <c r="AG68" i="99"/>
  <c r="AH68" i="99"/>
  <c r="AI68" i="99"/>
  <c r="AJ68" i="99"/>
  <c r="AK68" i="99"/>
  <c r="AL68" i="99"/>
  <c r="AM68" i="99"/>
  <c r="AN68" i="99"/>
  <c r="AO68" i="99"/>
  <c r="AP68" i="99"/>
  <c r="AQ68" i="99"/>
  <c r="AR68" i="99"/>
  <c r="AS68" i="99"/>
  <c r="AT68" i="99"/>
  <c r="AU68" i="99"/>
  <c r="AG69" i="99"/>
  <c r="AH69" i="99"/>
  <c r="AI69" i="99"/>
  <c r="AJ69" i="99"/>
  <c r="AK69" i="99"/>
  <c r="AL69" i="99"/>
  <c r="AM69" i="99"/>
  <c r="AN69" i="99"/>
  <c r="AO69" i="99"/>
  <c r="AP69" i="99"/>
  <c r="AQ69" i="99"/>
  <c r="AR69" i="99"/>
  <c r="AS69" i="99"/>
  <c r="AT69" i="99"/>
  <c r="AU69" i="99"/>
  <c r="AG70" i="99"/>
  <c r="AH70" i="99"/>
  <c r="AI70" i="99"/>
  <c r="AJ70" i="99"/>
  <c r="AK70" i="99"/>
  <c r="AL70" i="99"/>
  <c r="AM70" i="99"/>
  <c r="AN70" i="99"/>
  <c r="AO70" i="99"/>
  <c r="AP70" i="99"/>
  <c r="AQ70" i="99"/>
  <c r="AR70" i="99"/>
  <c r="AS70" i="99"/>
  <c r="AT70" i="99"/>
  <c r="AU70" i="99"/>
  <c r="AG71" i="99"/>
  <c r="AH71" i="99"/>
  <c r="AI71" i="99"/>
  <c r="AJ71" i="99"/>
  <c r="AK71" i="99"/>
  <c r="AL71" i="99"/>
  <c r="AM71" i="99"/>
  <c r="AN71" i="99"/>
  <c r="AO71" i="99"/>
  <c r="AP71" i="99"/>
  <c r="AQ71" i="99"/>
  <c r="AR71" i="99"/>
  <c r="AS71" i="99"/>
  <c r="AT71" i="99"/>
  <c r="AU71" i="99"/>
  <c r="AG72" i="99"/>
  <c r="AH72" i="99"/>
  <c r="AI72" i="99"/>
  <c r="AJ72" i="99"/>
  <c r="AK72" i="99"/>
  <c r="AL72" i="99"/>
  <c r="AM72" i="99"/>
  <c r="AN72" i="99"/>
  <c r="AO72" i="99"/>
  <c r="AP72" i="99"/>
  <c r="AQ72" i="99"/>
  <c r="AR72" i="99"/>
  <c r="AS72" i="99"/>
  <c r="AT72" i="99"/>
  <c r="AU72" i="99"/>
  <c r="AG73" i="99"/>
  <c r="AH73" i="99"/>
  <c r="AI73" i="99"/>
  <c r="AJ73" i="99"/>
  <c r="AK73" i="99"/>
  <c r="AL73" i="99"/>
  <c r="AM73" i="99"/>
  <c r="AN73" i="99"/>
  <c r="AO73" i="99"/>
  <c r="AP73" i="99"/>
  <c r="AQ73" i="99"/>
  <c r="AR73" i="99"/>
  <c r="AS73" i="99"/>
  <c r="AT73" i="99"/>
  <c r="AU73" i="99"/>
  <c r="AG74" i="99"/>
  <c r="AH74" i="99"/>
  <c r="AI74" i="99"/>
  <c r="AJ74" i="99"/>
  <c r="AK74" i="99"/>
  <c r="AL74" i="99"/>
  <c r="AM74" i="99"/>
  <c r="AN74" i="99"/>
  <c r="AO74" i="99"/>
  <c r="AP74" i="99"/>
  <c r="AQ74" i="99"/>
  <c r="AR74" i="99"/>
  <c r="AS74" i="99"/>
  <c r="AT74" i="99"/>
  <c r="AU74" i="99"/>
  <c r="AG75" i="99"/>
  <c r="AH75" i="99"/>
  <c r="AI75" i="99"/>
  <c r="AJ75" i="99"/>
  <c r="AK75" i="99"/>
  <c r="AL75" i="99"/>
  <c r="AM75" i="99"/>
  <c r="AN75" i="99"/>
  <c r="AO75" i="99"/>
  <c r="AP75" i="99"/>
  <c r="AQ75" i="99"/>
  <c r="AR75" i="99"/>
  <c r="AS75" i="99"/>
  <c r="AT75" i="99"/>
  <c r="AU75" i="99"/>
  <c r="AG76" i="99"/>
  <c r="AH76" i="99"/>
  <c r="AI76" i="99"/>
  <c r="AJ76" i="99"/>
  <c r="AK76" i="99"/>
  <c r="AL76" i="99"/>
  <c r="AM76" i="99"/>
  <c r="AN76" i="99"/>
  <c r="AO76" i="99"/>
  <c r="AP76" i="99"/>
  <c r="AQ76" i="99"/>
  <c r="AR76" i="99"/>
  <c r="AS76" i="99"/>
  <c r="AT76" i="99"/>
  <c r="AU76" i="99"/>
  <c r="AG77" i="99"/>
  <c r="AH77" i="99"/>
  <c r="AI77" i="99"/>
  <c r="AJ77" i="99"/>
  <c r="AK77" i="99"/>
  <c r="AL77" i="99"/>
  <c r="AM77" i="99"/>
  <c r="AN77" i="99"/>
  <c r="AO77" i="99"/>
  <c r="AP77" i="99"/>
  <c r="AQ77" i="99"/>
  <c r="AR77" i="99"/>
  <c r="AS77" i="99"/>
  <c r="AT77" i="99"/>
  <c r="AU77" i="99"/>
  <c r="AG78" i="99"/>
  <c r="AH78" i="99"/>
  <c r="AI78" i="99"/>
  <c r="AJ78" i="99"/>
  <c r="AK78" i="99"/>
  <c r="AL78" i="99"/>
  <c r="AM78" i="99"/>
  <c r="AN78" i="99"/>
  <c r="AO78" i="99"/>
  <c r="AP78" i="99"/>
  <c r="AQ78" i="99"/>
  <c r="AR78" i="99"/>
  <c r="AS78" i="99"/>
  <c r="AT78" i="99"/>
  <c r="AU78" i="99"/>
  <c r="AG79" i="99"/>
  <c r="AH79" i="99"/>
  <c r="AI79" i="99"/>
  <c r="AJ79" i="99"/>
  <c r="AK79" i="99"/>
  <c r="AL79" i="99"/>
  <c r="AM79" i="99"/>
  <c r="AN79" i="99"/>
  <c r="AO79" i="99"/>
  <c r="AP79" i="99"/>
  <c r="AQ79" i="99"/>
  <c r="AR79" i="99"/>
  <c r="AS79" i="99"/>
  <c r="AT79" i="99"/>
  <c r="AU79" i="99"/>
  <c r="AG80" i="99"/>
  <c r="AH80" i="99"/>
  <c r="AI80" i="99"/>
  <c r="AJ80" i="99"/>
  <c r="AK80" i="99"/>
  <c r="AL80" i="99"/>
  <c r="AM80" i="99"/>
  <c r="AN80" i="99"/>
  <c r="AO80" i="99"/>
  <c r="AP80" i="99"/>
  <c r="AQ80" i="99"/>
  <c r="AR80" i="99"/>
  <c r="AS80" i="99"/>
  <c r="AT80" i="99"/>
  <c r="AU80" i="99"/>
  <c r="AG81" i="99"/>
  <c r="AH81" i="99"/>
  <c r="AI81" i="99"/>
  <c r="AJ81" i="99"/>
  <c r="AK81" i="99"/>
  <c r="AL81" i="99"/>
  <c r="AM81" i="99"/>
  <c r="AN81" i="99"/>
  <c r="AO81" i="99"/>
  <c r="AP81" i="99"/>
  <c r="AQ81" i="99"/>
  <c r="AR81" i="99"/>
  <c r="AS81" i="99"/>
  <c r="AT81" i="99"/>
  <c r="AU81" i="99"/>
  <c r="AG82" i="99"/>
  <c r="AH82" i="99"/>
  <c r="AI82" i="99"/>
  <c r="AJ82" i="99"/>
  <c r="AK82" i="99"/>
  <c r="AL82" i="99"/>
  <c r="AM82" i="99"/>
  <c r="AN82" i="99"/>
  <c r="AO82" i="99"/>
  <c r="AP82" i="99"/>
  <c r="AQ82" i="99"/>
  <c r="AR82" i="99"/>
  <c r="AS82" i="99"/>
  <c r="AT82" i="99"/>
  <c r="AU82" i="99"/>
  <c r="AG83" i="99"/>
  <c r="AH83" i="99"/>
  <c r="AI83" i="99"/>
  <c r="AJ83" i="99"/>
  <c r="AK83" i="99"/>
  <c r="AL83" i="99"/>
  <c r="AM83" i="99"/>
  <c r="AN83" i="99"/>
  <c r="AO83" i="99"/>
  <c r="AP83" i="99"/>
  <c r="AQ83" i="99"/>
  <c r="AR83" i="99"/>
  <c r="AS83" i="99"/>
  <c r="AT83" i="99"/>
  <c r="AU83" i="99"/>
  <c r="AG84" i="99"/>
  <c r="AH84" i="99"/>
  <c r="AI84" i="99"/>
  <c r="AJ84" i="99"/>
  <c r="AK84" i="99"/>
  <c r="AL84" i="99"/>
  <c r="AM84" i="99"/>
  <c r="AN84" i="99"/>
  <c r="AO84" i="99"/>
  <c r="AP84" i="99"/>
  <c r="AQ84" i="99"/>
  <c r="AR84" i="99"/>
  <c r="AS84" i="99"/>
  <c r="AT84" i="99"/>
  <c r="AU84" i="99"/>
  <c r="AH5" i="99"/>
  <c r="AI5" i="99"/>
  <c r="AJ5" i="99"/>
  <c r="AK5" i="99"/>
  <c r="AL5" i="99"/>
  <c r="AM5" i="99"/>
  <c r="AN5" i="99"/>
  <c r="AO5" i="99"/>
  <c r="AP5" i="99"/>
  <c r="AQ5" i="99"/>
  <c r="AR5" i="99"/>
  <c r="AS5" i="99"/>
  <c r="AT5" i="99"/>
  <c r="AU5" i="99"/>
  <c r="AG5" i="99"/>
  <c r="AC6" i="99"/>
  <c r="AD6" i="99"/>
  <c r="AE6" i="99"/>
  <c r="AC7" i="99"/>
  <c r="AD7" i="99"/>
  <c r="AE7" i="99"/>
  <c r="AC8" i="99"/>
  <c r="AD8" i="99"/>
  <c r="AE8" i="99"/>
  <c r="AC9" i="99"/>
  <c r="AD9" i="99"/>
  <c r="AE9" i="99"/>
  <c r="AC10" i="99"/>
  <c r="AD10" i="99"/>
  <c r="AE10" i="99"/>
  <c r="AC11" i="99"/>
  <c r="AD11" i="99"/>
  <c r="AE11" i="99"/>
  <c r="AC12" i="99"/>
  <c r="AD12" i="99"/>
  <c r="AE12" i="99"/>
  <c r="AC13" i="99"/>
  <c r="AD13" i="99"/>
  <c r="AE13" i="99"/>
  <c r="AC14" i="99"/>
  <c r="AD14" i="99"/>
  <c r="AE14" i="99"/>
  <c r="AC15" i="99"/>
  <c r="AD15" i="99"/>
  <c r="AE15" i="99"/>
  <c r="AC16" i="99"/>
  <c r="AD16" i="99"/>
  <c r="AE16" i="99"/>
  <c r="AC17" i="99"/>
  <c r="AD17" i="99"/>
  <c r="AE17" i="99"/>
  <c r="AC18" i="99"/>
  <c r="AD18" i="99"/>
  <c r="AE18" i="99"/>
  <c r="AC19" i="99"/>
  <c r="AD19" i="99"/>
  <c r="AE19" i="99"/>
  <c r="AC20" i="99"/>
  <c r="AD20" i="99"/>
  <c r="AE20" i="99"/>
  <c r="AC21" i="99"/>
  <c r="AD21" i="99"/>
  <c r="AE21" i="99"/>
  <c r="AC22" i="99"/>
  <c r="AD22" i="99"/>
  <c r="AE22" i="99"/>
  <c r="AC23" i="99"/>
  <c r="AD23" i="99"/>
  <c r="AE23" i="99"/>
  <c r="AC24" i="99"/>
  <c r="AD24" i="99"/>
  <c r="AE24" i="99"/>
  <c r="AC25" i="99"/>
  <c r="AD25" i="99"/>
  <c r="AE25" i="99"/>
  <c r="AC26" i="99"/>
  <c r="AD26" i="99"/>
  <c r="AE26" i="99"/>
  <c r="AC27" i="99"/>
  <c r="AD27" i="99"/>
  <c r="AE27" i="99"/>
  <c r="AC28" i="99"/>
  <c r="AD28" i="99"/>
  <c r="AE28" i="99"/>
  <c r="AC29" i="99"/>
  <c r="AD29" i="99"/>
  <c r="AE29" i="99"/>
  <c r="AC30" i="99"/>
  <c r="AD30" i="99"/>
  <c r="AE30" i="99"/>
  <c r="AC31" i="99"/>
  <c r="AD31" i="99"/>
  <c r="AE31" i="99"/>
  <c r="AC32" i="99"/>
  <c r="AD32" i="99"/>
  <c r="AE32" i="99"/>
  <c r="AC33" i="99"/>
  <c r="AD33" i="99"/>
  <c r="AE33" i="99"/>
  <c r="AC34" i="99"/>
  <c r="AD34" i="99"/>
  <c r="AE34" i="99"/>
  <c r="AC35" i="99"/>
  <c r="AD35" i="99"/>
  <c r="AE35" i="99"/>
  <c r="AC36" i="99"/>
  <c r="AD36" i="99"/>
  <c r="AE36" i="99"/>
  <c r="AC37" i="99"/>
  <c r="AD37" i="99"/>
  <c r="AE37" i="99"/>
  <c r="AC38" i="99"/>
  <c r="AD38" i="99"/>
  <c r="AE38" i="99"/>
  <c r="AC39" i="99"/>
  <c r="AD39" i="99"/>
  <c r="AE39" i="99"/>
  <c r="AC40" i="99"/>
  <c r="AD40" i="99"/>
  <c r="AE40" i="99"/>
  <c r="AC41" i="99"/>
  <c r="AD41" i="99"/>
  <c r="AE41" i="99"/>
  <c r="AC42" i="99"/>
  <c r="AD42" i="99"/>
  <c r="AE42" i="99"/>
  <c r="AC43" i="99"/>
  <c r="AD43" i="99"/>
  <c r="AE43" i="99"/>
  <c r="AC44" i="99"/>
  <c r="AD44" i="99"/>
  <c r="AE44" i="99"/>
  <c r="AC45" i="99"/>
  <c r="AD45" i="99"/>
  <c r="AE45" i="99"/>
  <c r="AC46" i="99"/>
  <c r="AD46" i="99"/>
  <c r="AE46" i="99"/>
  <c r="AC47" i="99"/>
  <c r="AD47" i="99"/>
  <c r="AE47" i="99"/>
  <c r="AC48" i="99"/>
  <c r="AD48" i="99"/>
  <c r="AE48" i="99"/>
  <c r="AC49" i="99"/>
  <c r="AD49" i="99"/>
  <c r="AE49" i="99"/>
  <c r="AC50" i="99"/>
  <c r="AD50" i="99"/>
  <c r="AE50" i="99"/>
  <c r="AC51" i="99"/>
  <c r="AD51" i="99"/>
  <c r="AE51" i="99"/>
  <c r="AC52" i="99"/>
  <c r="AD52" i="99"/>
  <c r="AE52" i="99"/>
  <c r="AC53" i="99"/>
  <c r="AD53" i="99"/>
  <c r="AE53" i="99"/>
  <c r="AC54" i="99"/>
  <c r="AD54" i="99"/>
  <c r="AE54" i="99"/>
  <c r="AC55" i="99"/>
  <c r="AD55" i="99"/>
  <c r="AE55" i="99"/>
  <c r="AC56" i="99"/>
  <c r="AD56" i="99"/>
  <c r="AE56" i="99"/>
  <c r="AC57" i="99"/>
  <c r="AD57" i="99"/>
  <c r="AE57" i="99"/>
  <c r="AC58" i="99"/>
  <c r="AD58" i="99"/>
  <c r="AE58" i="99"/>
  <c r="AC59" i="99"/>
  <c r="AD59" i="99"/>
  <c r="AE59" i="99"/>
  <c r="AC60" i="99"/>
  <c r="AD60" i="99"/>
  <c r="AE60" i="99"/>
  <c r="AC61" i="99"/>
  <c r="AD61" i="99"/>
  <c r="AE61" i="99"/>
  <c r="AC62" i="99"/>
  <c r="AD62" i="99"/>
  <c r="AE62" i="99"/>
  <c r="AC63" i="99"/>
  <c r="AD63" i="99"/>
  <c r="AE63" i="99"/>
  <c r="AC64" i="99"/>
  <c r="AD64" i="99"/>
  <c r="AE64" i="99"/>
  <c r="AC65" i="99"/>
  <c r="AD65" i="99"/>
  <c r="AE65" i="99"/>
  <c r="AC66" i="99"/>
  <c r="AD66" i="99"/>
  <c r="AE66" i="99"/>
  <c r="AC67" i="99"/>
  <c r="AD67" i="99"/>
  <c r="AE67" i="99"/>
  <c r="AC68" i="99"/>
  <c r="AD68" i="99"/>
  <c r="AE68" i="99"/>
  <c r="AC69" i="99"/>
  <c r="AD69" i="99"/>
  <c r="AE69" i="99"/>
  <c r="AC70" i="99"/>
  <c r="AD70" i="99"/>
  <c r="AE70" i="99"/>
  <c r="AC71" i="99"/>
  <c r="AD71" i="99"/>
  <c r="AE71" i="99"/>
  <c r="AC72" i="99"/>
  <c r="AD72" i="99"/>
  <c r="AE72" i="99"/>
  <c r="AC73" i="99"/>
  <c r="AD73" i="99"/>
  <c r="AE73" i="99"/>
  <c r="AC74" i="99"/>
  <c r="AD74" i="99"/>
  <c r="AE74" i="99"/>
  <c r="AC75" i="99"/>
  <c r="AD75" i="99"/>
  <c r="AE75" i="99"/>
  <c r="AC76" i="99"/>
  <c r="AD76" i="99"/>
  <c r="AE76" i="99"/>
  <c r="AC77" i="99"/>
  <c r="AD77" i="99"/>
  <c r="AE77" i="99"/>
  <c r="AC78" i="99"/>
  <c r="AD78" i="99"/>
  <c r="AE78" i="99"/>
  <c r="AC79" i="99"/>
  <c r="AD79" i="99"/>
  <c r="AE79" i="99"/>
  <c r="AC80" i="99"/>
  <c r="AD80" i="99"/>
  <c r="AE80" i="99"/>
  <c r="AC81" i="99"/>
  <c r="AD81" i="99"/>
  <c r="AE81" i="99"/>
  <c r="AC82" i="99"/>
  <c r="AD82" i="99"/>
  <c r="AE82" i="99"/>
  <c r="AC83" i="99"/>
  <c r="AD83" i="99"/>
  <c r="AE83" i="99"/>
  <c r="AC84" i="99"/>
  <c r="AD84" i="99"/>
  <c r="AE84" i="99"/>
  <c r="AD5" i="99"/>
  <c r="AE5" i="99"/>
  <c r="AC5" i="99"/>
  <c r="W6" i="99"/>
  <c r="X6" i="99"/>
  <c r="Y6" i="99"/>
  <c r="Z6" i="99"/>
  <c r="AA6" i="99"/>
  <c r="AB6" i="99"/>
  <c r="W7" i="99"/>
  <c r="X7" i="99"/>
  <c r="Y7" i="99"/>
  <c r="Z7" i="99"/>
  <c r="AA7" i="99"/>
  <c r="AB7" i="99"/>
  <c r="W8" i="99"/>
  <c r="X8" i="99"/>
  <c r="Y8" i="99"/>
  <c r="Z8" i="99"/>
  <c r="AA8" i="99"/>
  <c r="AB8" i="99"/>
  <c r="W9" i="99"/>
  <c r="X9" i="99"/>
  <c r="Y9" i="99"/>
  <c r="Z9" i="99"/>
  <c r="AA9" i="99"/>
  <c r="AB9" i="99"/>
  <c r="W10" i="99"/>
  <c r="X10" i="99"/>
  <c r="Y10" i="99"/>
  <c r="Z10" i="99"/>
  <c r="AA10" i="99"/>
  <c r="AB10" i="99"/>
  <c r="W11" i="99"/>
  <c r="X11" i="99"/>
  <c r="Y11" i="99"/>
  <c r="Z11" i="99"/>
  <c r="AA11" i="99"/>
  <c r="AB11" i="99"/>
  <c r="W12" i="99"/>
  <c r="X12" i="99"/>
  <c r="Y12" i="99"/>
  <c r="Z12" i="99"/>
  <c r="AA12" i="99"/>
  <c r="AB12" i="99"/>
  <c r="W13" i="99"/>
  <c r="X13" i="99"/>
  <c r="Y13" i="99"/>
  <c r="Z13" i="99"/>
  <c r="AA13" i="99"/>
  <c r="AB13" i="99"/>
  <c r="W14" i="99"/>
  <c r="X14" i="99"/>
  <c r="Y14" i="99"/>
  <c r="Z14" i="99"/>
  <c r="AA14" i="99"/>
  <c r="AB14" i="99"/>
  <c r="W15" i="99"/>
  <c r="X15" i="99"/>
  <c r="Y15" i="99"/>
  <c r="Z15" i="99"/>
  <c r="AA15" i="99"/>
  <c r="AB15" i="99"/>
  <c r="W16" i="99"/>
  <c r="X16" i="99"/>
  <c r="Y16" i="99"/>
  <c r="Z16" i="99"/>
  <c r="AA16" i="99"/>
  <c r="AB16" i="99"/>
  <c r="W17" i="99"/>
  <c r="X17" i="99"/>
  <c r="Y17" i="99"/>
  <c r="Z17" i="99"/>
  <c r="AA17" i="99"/>
  <c r="AB17" i="99"/>
  <c r="W18" i="99"/>
  <c r="X18" i="99"/>
  <c r="Y18" i="99"/>
  <c r="Z18" i="99"/>
  <c r="AA18" i="99"/>
  <c r="AB18" i="99"/>
  <c r="W19" i="99"/>
  <c r="X19" i="99"/>
  <c r="Y19" i="99"/>
  <c r="Z19" i="99"/>
  <c r="AA19" i="99"/>
  <c r="AB19" i="99"/>
  <c r="W20" i="99"/>
  <c r="X20" i="99"/>
  <c r="Y20" i="99"/>
  <c r="Z20" i="99"/>
  <c r="AA20" i="99"/>
  <c r="AB20" i="99"/>
  <c r="W21" i="99"/>
  <c r="X21" i="99"/>
  <c r="Y21" i="99"/>
  <c r="Z21" i="99"/>
  <c r="AA21" i="99"/>
  <c r="AB21" i="99"/>
  <c r="W22" i="99"/>
  <c r="X22" i="99"/>
  <c r="Y22" i="99"/>
  <c r="Z22" i="99"/>
  <c r="AA22" i="99"/>
  <c r="AB22" i="99"/>
  <c r="W23" i="99"/>
  <c r="X23" i="99"/>
  <c r="Y23" i="99"/>
  <c r="Z23" i="99"/>
  <c r="AA23" i="99"/>
  <c r="AB23" i="99"/>
  <c r="W24" i="99"/>
  <c r="X24" i="99"/>
  <c r="Y24" i="99"/>
  <c r="Z24" i="99"/>
  <c r="AA24" i="99"/>
  <c r="AB24" i="99"/>
  <c r="W25" i="99"/>
  <c r="AC6" i="100" s="1"/>
  <c r="X25" i="99"/>
  <c r="AD6" i="100" s="1"/>
  <c r="Y25" i="99"/>
  <c r="AE6" i="100" s="1"/>
  <c r="Z25" i="99"/>
  <c r="AA25" i="99"/>
  <c r="AB25" i="99"/>
  <c r="W26" i="99"/>
  <c r="X26" i="99"/>
  <c r="Y26" i="99"/>
  <c r="Z26" i="99"/>
  <c r="AA26" i="99"/>
  <c r="AB26" i="99"/>
  <c r="W27" i="99"/>
  <c r="X27" i="99"/>
  <c r="Y27" i="99"/>
  <c r="Z27" i="99"/>
  <c r="AA27" i="99"/>
  <c r="AB27" i="99"/>
  <c r="W28" i="99"/>
  <c r="X28" i="99"/>
  <c r="Y28" i="99"/>
  <c r="Z28" i="99"/>
  <c r="AA28" i="99"/>
  <c r="AB28" i="99"/>
  <c r="W29" i="99"/>
  <c r="X29" i="99"/>
  <c r="Y29" i="99"/>
  <c r="Z29" i="99"/>
  <c r="AA29" i="99"/>
  <c r="AB29" i="99"/>
  <c r="W30" i="99"/>
  <c r="X30" i="99"/>
  <c r="Y30" i="99"/>
  <c r="Z30" i="99"/>
  <c r="AA30" i="99"/>
  <c r="AB30" i="99"/>
  <c r="W31" i="99"/>
  <c r="X31" i="99"/>
  <c r="Y31" i="99"/>
  <c r="Z31" i="99"/>
  <c r="AA31" i="99"/>
  <c r="AB31" i="99"/>
  <c r="W32" i="99"/>
  <c r="X32" i="99"/>
  <c r="Y32" i="99"/>
  <c r="Z32" i="99"/>
  <c r="AA32" i="99"/>
  <c r="AB32" i="99"/>
  <c r="W33" i="99"/>
  <c r="X33" i="99"/>
  <c r="Y33" i="99"/>
  <c r="Z33" i="99"/>
  <c r="AA33" i="99"/>
  <c r="AB33" i="99"/>
  <c r="W34" i="99"/>
  <c r="X34" i="99"/>
  <c r="Y34" i="99"/>
  <c r="Z34" i="99"/>
  <c r="AA34" i="99"/>
  <c r="AB34" i="99"/>
  <c r="W35" i="99"/>
  <c r="X35" i="99"/>
  <c r="Y35" i="99"/>
  <c r="Z35" i="99"/>
  <c r="AA35" i="99"/>
  <c r="AB35" i="99"/>
  <c r="W36" i="99"/>
  <c r="X36" i="99"/>
  <c r="Y36" i="99"/>
  <c r="Z36" i="99"/>
  <c r="AA36" i="99"/>
  <c r="AB36" i="99"/>
  <c r="W37" i="99"/>
  <c r="X37" i="99"/>
  <c r="Y37" i="99"/>
  <c r="Z37" i="99"/>
  <c r="AA37" i="99"/>
  <c r="AB37" i="99"/>
  <c r="W38" i="99"/>
  <c r="X38" i="99"/>
  <c r="Y38" i="99"/>
  <c r="Z38" i="99"/>
  <c r="AA38" i="99"/>
  <c r="AB38" i="99"/>
  <c r="W39" i="99"/>
  <c r="X39" i="99"/>
  <c r="Y39" i="99"/>
  <c r="Z39" i="99"/>
  <c r="AA39" i="99"/>
  <c r="AB39" i="99"/>
  <c r="W40" i="99"/>
  <c r="X40" i="99"/>
  <c r="Y40" i="99"/>
  <c r="Z40" i="99"/>
  <c r="AA40" i="99"/>
  <c r="AB40" i="99"/>
  <c r="W41" i="99"/>
  <c r="X41" i="99"/>
  <c r="Y41" i="99"/>
  <c r="Z41" i="99"/>
  <c r="AA41" i="99"/>
  <c r="AB41" i="99"/>
  <c r="W42" i="99"/>
  <c r="X42" i="99"/>
  <c r="Y42" i="99"/>
  <c r="Z42" i="99"/>
  <c r="AA42" i="99"/>
  <c r="AB42" i="99"/>
  <c r="W43" i="99"/>
  <c r="X43" i="99"/>
  <c r="Y43" i="99"/>
  <c r="Z43" i="99"/>
  <c r="AA43" i="99"/>
  <c r="AB43" i="99"/>
  <c r="W44" i="99"/>
  <c r="X44" i="99"/>
  <c r="Y44" i="99"/>
  <c r="Z44" i="99"/>
  <c r="AA44" i="99"/>
  <c r="AB44" i="99"/>
  <c r="W45" i="99"/>
  <c r="X45" i="99"/>
  <c r="Y45" i="99"/>
  <c r="Z45" i="99"/>
  <c r="AA45" i="99"/>
  <c r="AB45" i="99"/>
  <c r="W46" i="99"/>
  <c r="X46" i="99"/>
  <c r="Y46" i="99"/>
  <c r="Z46" i="99"/>
  <c r="AA46" i="99"/>
  <c r="AB46" i="99"/>
  <c r="W47" i="99"/>
  <c r="X47" i="99"/>
  <c r="Y47" i="99"/>
  <c r="Z47" i="99"/>
  <c r="AA47" i="99"/>
  <c r="AB47" i="99"/>
  <c r="W48" i="99"/>
  <c r="X48" i="99"/>
  <c r="Y48" i="99"/>
  <c r="Z48" i="99"/>
  <c r="AA48" i="99"/>
  <c r="AB48" i="99"/>
  <c r="W49" i="99"/>
  <c r="X49" i="99"/>
  <c r="Y49" i="99"/>
  <c r="Z49" i="99"/>
  <c r="AA49" i="99"/>
  <c r="AB49" i="99"/>
  <c r="W50" i="99"/>
  <c r="X50" i="99"/>
  <c r="Y50" i="99"/>
  <c r="Z50" i="99"/>
  <c r="AA50" i="99"/>
  <c r="AB50" i="99"/>
  <c r="W51" i="99"/>
  <c r="X51" i="99"/>
  <c r="Y51" i="99"/>
  <c r="Z51" i="99"/>
  <c r="AA51" i="99"/>
  <c r="AB51" i="99"/>
  <c r="W52" i="99"/>
  <c r="X52" i="99"/>
  <c r="Y52" i="99"/>
  <c r="Z52" i="99"/>
  <c r="AA52" i="99"/>
  <c r="AB52" i="99"/>
  <c r="W53" i="99"/>
  <c r="X53" i="99"/>
  <c r="Y53" i="99"/>
  <c r="Z53" i="99"/>
  <c r="AA53" i="99"/>
  <c r="AB53" i="99"/>
  <c r="W54" i="99"/>
  <c r="X54" i="99"/>
  <c r="Y54" i="99"/>
  <c r="Z54" i="99"/>
  <c r="AA54" i="99"/>
  <c r="AB54" i="99"/>
  <c r="W55" i="99"/>
  <c r="X55" i="99"/>
  <c r="Y55" i="99"/>
  <c r="Z55" i="99"/>
  <c r="AA55" i="99"/>
  <c r="AB55" i="99"/>
  <c r="W56" i="99"/>
  <c r="X56" i="99"/>
  <c r="Y56" i="99"/>
  <c r="Z56" i="99"/>
  <c r="AA56" i="99"/>
  <c r="AB56" i="99"/>
  <c r="W57" i="99"/>
  <c r="X57" i="99"/>
  <c r="Y57" i="99"/>
  <c r="Z57" i="99"/>
  <c r="AA57" i="99"/>
  <c r="AB57" i="99"/>
  <c r="W58" i="99"/>
  <c r="X58" i="99"/>
  <c r="Y58" i="99"/>
  <c r="Z58" i="99"/>
  <c r="AA58" i="99"/>
  <c r="AB58" i="99"/>
  <c r="W59" i="99"/>
  <c r="X59" i="99"/>
  <c r="Y59" i="99"/>
  <c r="Z59" i="99"/>
  <c r="AA59" i="99"/>
  <c r="AB59" i="99"/>
  <c r="W60" i="99"/>
  <c r="X60" i="99"/>
  <c r="Y60" i="99"/>
  <c r="Z60" i="99"/>
  <c r="AA60" i="99"/>
  <c r="AB60" i="99"/>
  <c r="W61" i="99"/>
  <c r="X61" i="99"/>
  <c r="Y61" i="99"/>
  <c r="Z61" i="99"/>
  <c r="AA61" i="99"/>
  <c r="AB61" i="99"/>
  <c r="W62" i="99"/>
  <c r="X62" i="99"/>
  <c r="Y62" i="99"/>
  <c r="Z62" i="99"/>
  <c r="AA62" i="99"/>
  <c r="AB62" i="99"/>
  <c r="W63" i="99"/>
  <c r="X63" i="99"/>
  <c r="Y63" i="99"/>
  <c r="Z63" i="99"/>
  <c r="AA63" i="99"/>
  <c r="AB63" i="99"/>
  <c r="W64" i="99"/>
  <c r="X64" i="99"/>
  <c r="Y64" i="99"/>
  <c r="Z64" i="99"/>
  <c r="AA64" i="99"/>
  <c r="AB64" i="99"/>
  <c r="W65" i="99"/>
  <c r="X65" i="99"/>
  <c r="Y65" i="99"/>
  <c r="Z65" i="99"/>
  <c r="AA65" i="99"/>
  <c r="AB65" i="99"/>
  <c r="W66" i="99"/>
  <c r="X66" i="99"/>
  <c r="Y66" i="99"/>
  <c r="Z66" i="99"/>
  <c r="AA66" i="99"/>
  <c r="AB66" i="99"/>
  <c r="W67" i="99"/>
  <c r="X67" i="99"/>
  <c r="Y67" i="99"/>
  <c r="Z67" i="99"/>
  <c r="AA67" i="99"/>
  <c r="AB67" i="99"/>
  <c r="W68" i="99"/>
  <c r="X68" i="99"/>
  <c r="Y68" i="99"/>
  <c r="Z68" i="99"/>
  <c r="AA68" i="99"/>
  <c r="AB68" i="99"/>
  <c r="W69" i="99"/>
  <c r="X69" i="99"/>
  <c r="Y69" i="99"/>
  <c r="Z69" i="99"/>
  <c r="AA69" i="99"/>
  <c r="AB69" i="99"/>
  <c r="W70" i="99"/>
  <c r="X70" i="99"/>
  <c r="Y70" i="99"/>
  <c r="Z70" i="99"/>
  <c r="AA70" i="99"/>
  <c r="AB70" i="99"/>
  <c r="W71" i="99"/>
  <c r="X71" i="99"/>
  <c r="Y71" i="99"/>
  <c r="Z71" i="99"/>
  <c r="AA71" i="99"/>
  <c r="AB71" i="99"/>
  <c r="W72" i="99"/>
  <c r="X72" i="99"/>
  <c r="Y72" i="99"/>
  <c r="Z72" i="99"/>
  <c r="AA72" i="99"/>
  <c r="AB72" i="99"/>
  <c r="W73" i="99"/>
  <c r="X73" i="99"/>
  <c r="Y73" i="99"/>
  <c r="Z73" i="99"/>
  <c r="AA73" i="99"/>
  <c r="AB73" i="99"/>
  <c r="W74" i="99"/>
  <c r="X74" i="99"/>
  <c r="Y74" i="99"/>
  <c r="Z74" i="99"/>
  <c r="AA74" i="99"/>
  <c r="AB74" i="99"/>
  <c r="W75" i="99"/>
  <c r="X75" i="99"/>
  <c r="Y75" i="99"/>
  <c r="Z75" i="99"/>
  <c r="AA75" i="99"/>
  <c r="AB75" i="99"/>
  <c r="W76" i="99"/>
  <c r="X76" i="99"/>
  <c r="Y76" i="99"/>
  <c r="Z76" i="99"/>
  <c r="AA76" i="99"/>
  <c r="AB76" i="99"/>
  <c r="W77" i="99"/>
  <c r="X77" i="99"/>
  <c r="Y77" i="99"/>
  <c r="Z77" i="99"/>
  <c r="AA77" i="99"/>
  <c r="AB77" i="99"/>
  <c r="W78" i="99"/>
  <c r="X78" i="99"/>
  <c r="Y78" i="99"/>
  <c r="Z78" i="99"/>
  <c r="AA78" i="99"/>
  <c r="AB78" i="99"/>
  <c r="W79" i="99"/>
  <c r="X79" i="99"/>
  <c r="Y79" i="99"/>
  <c r="Z79" i="99"/>
  <c r="AA79" i="99"/>
  <c r="AB79" i="99"/>
  <c r="W80" i="99"/>
  <c r="X80" i="99"/>
  <c r="Y80" i="99"/>
  <c r="Z80" i="99"/>
  <c r="AA80" i="99"/>
  <c r="AB80" i="99"/>
  <c r="W81" i="99"/>
  <c r="X81" i="99"/>
  <c r="Y81" i="99"/>
  <c r="Z81" i="99"/>
  <c r="AA81" i="99"/>
  <c r="AB81" i="99"/>
  <c r="W82" i="99"/>
  <c r="X82" i="99"/>
  <c r="Y82" i="99"/>
  <c r="Z82" i="99"/>
  <c r="AA82" i="99"/>
  <c r="AB82" i="99"/>
  <c r="W83" i="99"/>
  <c r="X83" i="99"/>
  <c r="Y83" i="99"/>
  <c r="Z83" i="99"/>
  <c r="AA83" i="99"/>
  <c r="AB83" i="99"/>
  <c r="W84" i="99"/>
  <c r="X84" i="99"/>
  <c r="Y84" i="99"/>
  <c r="Z84" i="99"/>
  <c r="AA84" i="99"/>
  <c r="AB84" i="99"/>
  <c r="X5" i="99"/>
  <c r="Y5" i="99"/>
  <c r="Z5" i="99"/>
  <c r="AA5" i="99"/>
  <c r="AB5" i="99"/>
  <c r="W5" i="99"/>
  <c r="S6" i="99"/>
  <c r="T6" i="99"/>
  <c r="U6" i="99"/>
  <c r="V6" i="99"/>
  <c r="S7" i="99"/>
  <c r="T7" i="99"/>
  <c r="U7" i="99"/>
  <c r="V7" i="99"/>
  <c r="S8" i="99"/>
  <c r="T8" i="99"/>
  <c r="U8" i="99"/>
  <c r="V8" i="99"/>
  <c r="S9" i="99"/>
  <c r="T9" i="99"/>
  <c r="U9" i="99"/>
  <c r="V9" i="99"/>
  <c r="S10" i="99"/>
  <c r="T10" i="99"/>
  <c r="U10" i="99"/>
  <c r="V10" i="99"/>
  <c r="S11" i="99"/>
  <c r="T11" i="99"/>
  <c r="U11" i="99"/>
  <c r="V11" i="99"/>
  <c r="S12" i="99"/>
  <c r="T12" i="99"/>
  <c r="U12" i="99"/>
  <c r="V12" i="99"/>
  <c r="S13" i="99"/>
  <c r="T13" i="99"/>
  <c r="U13" i="99"/>
  <c r="V13" i="99"/>
  <c r="S14" i="99"/>
  <c r="T14" i="99"/>
  <c r="U14" i="99"/>
  <c r="V14" i="99"/>
  <c r="S15" i="99"/>
  <c r="T15" i="99"/>
  <c r="U15" i="99"/>
  <c r="V15" i="99"/>
  <c r="S16" i="99"/>
  <c r="T16" i="99"/>
  <c r="U16" i="99"/>
  <c r="V16" i="99"/>
  <c r="S17" i="99"/>
  <c r="T17" i="99"/>
  <c r="U17" i="99"/>
  <c r="V17" i="99"/>
  <c r="S18" i="99"/>
  <c r="T18" i="99"/>
  <c r="U18" i="99"/>
  <c r="V18" i="99"/>
  <c r="S19" i="99"/>
  <c r="T19" i="99"/>
  <c r="U19" i="99"/>
  <c r="V19" i="99"/>
  <c r="S20" i="99"/>
  <c r="T20" i="99"/>
  <c r="U20" i="99"/>
  <c r="V20" i="99"/>
  <c r="S21" i="99"/>
  <c r="T21" i="99"/>
  <c r="U21" i="99"/>
  <c r="V21" i="99"/>
  <c r="S22" i="99"/>
  <c r="T22" i="99"/>
  <c r="U22" i="99"/>
  <c r="V22" i="99"/>
  <c r="S23" i="99"/>
  <c r="T23" i="99"/>
  <c r="U23" i="99"/>
  <c r="V23" i="99"/>
  <c r="S24" i="99"/>
  <c r="T24" i="99"/>
  <c r="U24" i="99"/>
  <c r="V24" i="99"/>
  <c r="S25" i="99"/>
  <c r="T25" i="99"/>
  <c r="U25" i="99"/>
  <c r="V25" i="99"/>
  <c r="M6" i="100" s="1"/>
  <c r="Y6" i="100" s="1"/>
  <c r="S26" i="99"/>
  <c r="T26" i="99"/>
  <c r="U26" i="99"/>
  <c r="V26" i="99"/>
  <c r="S27" i="99"/>
  <c r="T27" i="99"/>
  <c r="U27" i="99"/>
  <c r="V27" i="99"/>
  <c r="S28" i="99"/>
  <c r="T28" i="99"/>
  <c r="U28" i="99"/>
  <c r="V28" i="99"/>
  <c r="S29" i="99"/>
  <c r="T29" i="99"/>
  <c r="U29" i="99"/>
  <c r="V29" i="99"/>
  <c r="S30" i="99"/>
  <c r="T30" i="99"/>
  <c r="U30" i="99"/>
  <c r="V30" i="99"/>
  <c r="S31" i="99"/>
  <c r="T31" i="99"/>
  <c r="U31" i="99"/>
  <c r="V31" i="99"/>
  <c r="S32" i="99"/>
  <c r="T32" i="99"/>
  <c r="U32" i="99"/>
  <c r="V32" i="99"/>
  <c r="S33" i="99"/>
  <c r="T33" i="99"/>
  <c r="U33" i="99"/>
  <c r="V33" i="99"/>
  <c r="S34" i="99"/>
  <c r="T34" i="99"/>
  <c r="U34" i="99"/>
  <c r="V34" i="99"/>
  <c r="S35" i="99"/>
  <c r="T35" i="99"/>
  <c r="U35" i="99"/>
  <c r="V35" i="99"/>
  <c r="S36" i="99"/>
  <c r="T36" i="99"/>
  <c r="U36" i="99"/>
  <c r="V36" i="99"/>
  <c r="S37" i="99"/>
  <c r="T37" i="99"/>
  <c r="U37" i="99"/>
  <c r="V37" i="99"/>
  <c r="S38" i="99"/>
  <c r="T38" i="99"/>
  <c r="U38" i="99"/>
  <c r="V38" i="99"/>
  <c r="S39" i="99"/>
  <c r="T39" i="99"/>
  <c r="U39" i="99"/>
  <c r="V39" i="99"/>
  <c r="S40" i="99"/>
  <c r="T40" i="99"/>
  <c r="U40" i="99"/>
  <c r="V40" i="99"/>
  <c r="S41" i="99"/>
  <c r="T41" i="99"/>
  <c r="U41" i="99"/>
  <c r="V41" i="99"/>
  <c r="S42" i="99"/>
  <c r="T42" i="99"/>
  <c r="U42" i="99"/>
  <c r="V42" i="99"/>
  <c r="S43" i="99"/>
  <c r="T43" i="99"/>
  <c r="U43" i="99"/>
  <c r="V43" i="99"/>
  <c r="S44" i="99"/>
  <c r="T44" i="99"/>
  <c r="U44" i="99"/>
  <c r="V44" i="99"/>
  <c r="S45" i="99"/>
  <c r="T45" i="99"/>
  <c r="U45" i="99"/>
  <c r="V45" i="99"/>
  <c r="S46" i="99"/>
  <c r="T46" i="99"/>
  <c r="U46" i="99"/>
  <c r="V46" i="99"/>
  <c r="S47" i="99"/>
  <c r="T47" i="99"/>
  <c r="U47" i="99"/>
  <c r="V47" i="99"/>
  <c r="S48" i="99"/>
  <c r="T48" i="99"/>
  <c r="U48" i="99"/>
  <c r="V48" i="99"/>
  <c r="S49" i="99"/>
  <c r="T49" i="99"/>
  <c r="U49" i="99"/>
  <c r="V49" i="99"/>
  <c r="S50" i="99"/>
  <c r="T50" i="99"/>
  <c r="U50" i="99"/>
  <c r="V50" i="99"/>
  <c r="S51" i="99"/>
  <c r="T51" i="99"/>
  <c r="U51" i="99"/>
  <c r="V51" i="99"/>
  <c r="S52" i="99"/>
  <c r="T52" i="99"/>
  <c r="U52" i="99"/>
  <c r="V52" i="99"/>
  <c r="S53" i="99"/>
  <c r="T53" i="99"/>
  <c r="U53" i="99"/>
  <c r="V53" i="99"/>
  <c r="S54" i="99"/>
  <c r="T54" i="99"/>
  <c r="U54" i="99"/>
  <c r="V54" i="99"/>
  <c r="S55" i="99"/>
  <c r="T55" i="99"/>
  <c r="U55" i="99"/>
  <c r="V55" i="99"/>
  <c r="S56" i="99"/>
  <c r="T56" i="99"/>
  <c r="U56" i="99"/>
  <c r="V56" i="99"/>
  <c r="S57" i="99"/>
  <c r="T57" i="99"/>
  <c r="U57" i="99"/>
  <c r="V57" i="99"/>
  <c r="S58" i="99"/>
  <c r="T58" i="99"/>
  <c r="U58" i="99"/>
  <c r="V58" i="99"/>
  <c r="S59" i="99"/>
  <c r="T59" i="99"/>
  <c r="U59" i="99"/>
  <c r="V59" i="99"/>
  <c r="S60" i="99"/>
  <c r="T60" i="99"/>
  <c r="U60" i="99"/>
  <c r="V60" i="99"/>
  <c r="S61" i="99"/>
  <c r="T61" i="99"/>
  <c r="U61" i="99"/>
  <c r="V61" i="99"/>
  <c r="S62" i="99"/>
  <c r="T62" i="99"/>
  <c r="U62" i="99"/>
  <c r="V62" i="99"/>
  <c r="S63" i="99"/>
  <c r="T63" i="99"/>
  <c r="U63" i="99"/>
  <c r="V63" i="99"/>
  <c r="S64" i="99"/>
  <c r="T64" i="99"/>
  <c r="U64" i="99"/>
  <c r="V64" i="99"/>
  <c r="S65" i="99"/>
  <c r="T65" i="99"/>
  <c r="U65" i="99"/>
  <c r="V65" i="99"/>
  <c r="S66" i="99"/>
  <c r="T66" i="99"/>
  <c r="U66" i="99"/>
  <c r="V66" i="99"/>
  <c r="S67" i="99"/>
  <c r="T67" i="99"/>
  <c r="U67" i="99"/>
  <c r="V67" i="99"/>
  <c r="S68" i="99"/>
  <c r="T68" i="99"/>
  <c r="U68" i="99"/>
  <c r="V68" i="99"/>
  <c r="S69" i="99"/>
  <c r="T69" i="99"/>
  <c r="U69" i="99"/>
  <c r="V69" i="99"/>
  <c r="S70" i="99"/>
  <c r="T70" i="99"/>
  <c r="U70" i="99"/>
  <c r="V70" i="99"/>
  <c r="S71" i="99"/>
  <c r="T71" i="99"/>
  <c r="U71" i="99"/>
  <c r="V71" i="99"/>
  <c r="S72" i="99"/>
  <c r="T72" i="99"/>
  <c r="U72" i="99"/>
  <c r="V72" i="99"/>
  <c r="S73" i="99"/>
  <c r="T73" i="99"/>
  <c r="U73" i="99"/>
  <c r="V73" i="99"/>
  <c r="S74" i="99"/>
  <c r="T74" i="99"/>
  <c r="U74" i="99"/>
  <c r="V74" i="99"/>
  <c r="S75" i="99"/>
  <c r="T75" i="99"/>
  <c r="U75" i="99"/>
  <c r="V75" i="99"/>
  <c r="S76" i="99"/>
  <c r="T76" i="99"/>
  <c r="U76" i="99"/>
  <c r="V76" i="99"/>
  <c r="S77" i="99"/>
  <c r="T77" i="99"/>
  <c r="U77" i="99"/>
  <c r="V77" i="99"/>
  <c r="S78" i="99"/>
  <c r="T78" i="99"/>
  <c r="U78" i="99"/>
  <c r="V78" i="99"/>
  <c r="S79" i="99"/>
  <c r="T79" i="99"/>
  <c r="U79" i="99"/>
  <c r="V79" i="99"/>
  <c r="S80" i="99"/>
  <c r="T80" i="99"/>
  <c r="U80" i="99"/>
  <c r="V80" i="99"/>
  <c r="S81" i="99"/>
  <c r="T81" i="99"/>
  <c r="U81" i="99"/>
  <c r="V81" i="99"/>
  <c r="S82" i="99"/>
  <c r="T82" i="99"/>
  <c r="U82" i="99"/>
  <c r="V82" i="99"/>
  <c r="S83" i="99"/>
  <c r="T83" i="99"/>
  <c r="U83" i="99"/>
  <c r="V83" i="99"/>
  <c r="S84" i="99"/>
  <c r="T84" i="99"/>
  <c r="U84" i="99"/>
  <c r="V84" i="99"/>
  <c r="T5" i="99"/>
  <c r="U5" i="99"/>
  <c r="V5" i="99"/>
  <c r="S5" i="99"/>
  <c r="P6" i="99"/>
  <c r="Q6" i="99"/>
  <c r="R6" i="99"/>
  <c r="P7" i="99"/>
  <c r="Q7" i="99"/>
  <c r="R7" i="99"/>
  <c r="P8" i="99"/>
  <c r="Q8" i="99"/>
  <c r="R8" i="99"/>
  <c r="P9" i="99"/>
  <c r="Q9" i="99"/>
  <c r="R9" i="99"/>
  <c r="P10" i="99"/>
  <c r="Q10" i="99"/>
  <c r="R10" i="99"/>
  <c r="P11" i="99"/>
  <c r="Q11" i="99"/>
  <c r="R11" i="99"/>
  <c r="P12" i="99"/>
  <c r="Q12" i="99"/>
  <c r="R12" i="99"/>
  <c r="P13" i="99"/>
  <c r="Q13" i="99"/>
  <c r="R13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P18" i="99"/>
  <c r="Q18" i="99"/>
  <c r="R18" i="99"/>
  <c r="P19" i="99"/>
  <c r="Q19" i="99"/>
  <c r="R19" i="99"/>
  <c r="P20" i="99"/>
  <c r="Q20" i="99"/>
  <c r="R20" i="99"/>
  <c r="P21" i="99"/>
  <c r="Q21" i="99"/>
  <c r="R21" i="99"/>
  <c r="P22" i="99"/>
  <c r="Q22" i="99"/>
  <c r="R22" i="99"/>
  <c r="P23" i="99"/>
  <c r="Q23" i="99"/>
  <c r="R23" i="99"/>
  <c r="P24" i="99"/>
  <c r="Q24" i="99"/>
  <c r="R24" i="99"/>
  <c r="P25" i="99"/>
  <c r="E6" i="100" s="1"/>
  <c r="Q25" i="99"/>
  <c r="F6" i="100" s="1"/>
  <c r="R25" i="99"/>
  <c r="G6" i="100" s="1"/>
  <c r="P26" i="99"/>
  <c r="Q26" i="99"/>
  <c r="R26" i="99"/>
  <c r="P27" i="99"/>
  <c r="Q27" i="99"/>
  <c r="R27" i="99"/>
  <c r="P28" i="99"/>
  <c r="Q28" i="99"/>
  <c r="R28" i="99"/>
  <c r="P29" i="99"/>
  <c r="Q29" i="99"/>
  <c r="R29" i="99"/>
  <c r="P30" i="99"/>
  <c r="Q30" i="99"/>
  <c r="R30" i="99"/>
  <c r="P31" i="99"/>
  <c r="Q31" i="99"/>
  <c r="R31" i="99"/>
  <c r="P32" i="99"/>
  <c r="Q32" i="99"/>
  <c r="R32" i="99"/>
  <c r="P33" i="99"/>
  <c r="Q33" i="99"/>
  <c r="R33" i="99"/>
  <c r="P34" i="99"/>
  <c r="Q34" i="99"/>
  <c r="R34" i="99"/>
  <c r="P35" i="99"/>
  <c r="Q35" i="99"/>
  <c r="R35" i="99"/>
  <c r="P36" i="99"/>
  <c r="Q36" i="99"/>
  <c r="R36" i="99"/>
  <c r="P37" i="99"/>
  <c r="Q37" i="99"/>
  <c r="R37" i="99"/>
  <c r="P38" i="99"/>
  <c r="Q38" i="99"/>
  <c r="R38" i="99"/>
  <c r="P39" i="99"/>
  <c r="Q39" i="99"/>
  <c r="R39" i="99"/>
  <c r="P40" i="99"/>
  <c r="Q40" i="99"/>
  <c r="R40" i="99"/>
  <c r="P41" i="99"/>
  <c r="Q41" i="99"/>
  <c r="R41" i="99"/>
  <c r="P42" i="99"/>
  <c r="Q42" i="99"/>
  <c r="R42" i="99"/>
  <c r="P43" i="99"/>
  <c r="Q43" i="99"/>
  <c r="R43" i="99"/>
  <c r="P44" i="99"/>
  <c r="Q44" i="99"/>
  <c r="R44" i="99"/>
  <c r="P45" i="99"/>
  <c r="Q45" i="99"/>
  <c r="R45" i="99"/>
  <c r="P46" i="99"/>
  <c r="Q46" i="99"/>
  <c r="R46" i="99"/>
  <c r="P47" i="99"/>
  <c r="Q47" i="99"/>
  <c r="R47" i="99"/>
  <c r="P48" i="99"/>
  <c r="Q48" i="99"/>
  <c r="R48" i="99"/>
  <c r="P49" i="99"/>
  <c r="Q49" i="99"/>
  <c r="R49" i="99"/>
  <c r="P50" i="99"/>
  <c r="Q50" i="99"/>
  <c r="R50" i="99"/>
  <c r="P51" i="99"/>
  <c r="Q51" i="99"/>
  <c r="R51" i="99"/>
  <c r="P52" i="99"/>
  <c r="Q52" i="99"/>
  <c r="R52" i="99"/>
  <c r="P53" i="99"/>
  <c r="Q53" i="99"/>
  <c r="R53" i="99"/>
  <c r="P54" i="99"/>
  <c r="Q54" i="99"/>
  <c r="R54" i="99"/>
  <c r="P55" i="99"/>
  <c r="Q55" i="99"/>
  <c r="R55" i="99"/>
  <c r="P56" i="99"/>
  <c r="Q56" i="99"/>
  <c r="R56" i="99"/>
  <c r="P57" i="99"/>
  <c r="Q57" i="99"/>
  <c r="R57" i="99"/>
  <c r="P58" i="99"/>
  <c r="Q58" i="99"/>
  <c r="R58" i="99"/>
  <c r="P59" i="99"/>
  <c r="Q59" i="99"/>
  <c r="R59" i="99"/>
  <c r="P60" i="99"/>
  <c r="Q60" i="99"/>
  <c r="R60" i="99"/>
  <c r="P61" i="99"/>
  <c r="Q61" i="99"/>
  <c r="R61" i="99"/>
  <c r="P62" i="99"/>
  <c r="Q62" i="99"/>
  <c r="R62" i="99"/>
  <c r="P63" i="99"/>
  <c r="Q63" i="99"/>
  <c r="R63" i="99"/>
  <c r="P64" i="99"/>
  <c r="Q64" i="99"/>
  <c r="R64" i="99"/>
  <c r="P65" i="99"/>
  <c r="Q65" i="99"/>
  <c r="R65" i="99"/>
  <c r="P66" i="99"/>
  <c r="Q66" i="99"/>
  <c r="R66" i="99"/>
  <c r="P67" i="99"/>
  <c r="Q67" i="99"/>
  <c r="R67" i="99"/>
  <c r="P68" i="99"/>
  <c r="Q68" i="99"/>
  <c r="R68" i="99"/>
  <c r="P69" i="99"/>
  <c r="Q69" i="99"/>
  <c r="R69" i="99"/>
  <c r="P70" i="99"/>
  <c r="Q70" i="99"/>
  <c r="R70" i="99"/>
  <c r="P71" i="99"/>
  <c r="Q71" i="99"/>
  <c r="R71" i="99"/>
  <c r="P72" i="99"/>
  <c r="Q72" i="99"/>
  <c r="R72" i="99"/>
  <c r="P73" i="99"/>
  <c r="Q73" i="99"/>
  <c r="R73" i="99"/>
  <c r="P74" i="99"/>
  <c r="Q74" i="99"/>
  <c r="R74" i="99"/>
  <c r="P75" i="99"/>
  <c r="Q75" i="99"/>
  <c r="R75" i="99"/>
  <c r="P76" i="99"/>
  <c r="Q76" i="99"/>
  <c r="R76" i="99"/>
  <c r="P77" i="99"/>
  <c r="Q77" i="99"/>
  <c r="R77" i="99"/>
  <c r="P78" i="99"/>
  <c r="Q78" i="99"/>
  <c r="R78" i="99"/>
  <c r="P79" i="99"/>
  <c r="Q79" i="99"/>
  <c r="R79" i="99"/>
  <c r="P80" i="99"/>
  <c r="Q80" i="99"/>
  <c r="R80" i="99"/>
  <c r="P81" i="99"/>
  <c r="Q81" i="99"/>
  <c r="R81" i="99"/>
  <c r="P82" i="99"/>
  <c r="Q82" i="99"/>
  <c r="R82" i="99"/>
  <c r="P83" i="99"/>
  <c r="Q83" i="99"/>
  <c r="R83" i="99"/>
  <c r="P84" i="99"/>
  <c r="Q84" i="99"/>
  <c r="R84" i="99"/>
  <c r="R5" i="99"/>
  <c r="Q5" i="99"/>
  <c r="P5" i="99"/>
  <c r="BS28" i="100" l="1"/>
  <c r="BS12" i="100"/>
  <c r="BZ12" i="100" s="1"/>
  <c r="CO12" i="100" s="1"/>
  <c r="BI26" i="100"/>
  <c r="BJ26" i="100" s="1"/>
  <c r="CG26" i="100" s="1"/>
  <c r="BR26" i="100"/>
  <c r="BW26" i="100" s="1"/>
  <c r="BI13" i="100"/>
  <c r="BJ13" i="100" s="1"/>
  <c r="CG13" i="100" s="1"/>
  <c r="BR13" i="100"/>
  <c r="BW13" i="100" s="1"/>
  <c r="BI19" i="100"/>
  <c r="BJ19" i="100" s="1"/>
  <c r="CG19" i="100" s="1"/>
  <c r="BR19" i="100"/>
  <c r="BW19" i="100" s="1"/>
  <c r="BI29" i="100"/>
  <c r="BJ29" i="100" s="1"/>
  <c r="CG29" i="100" s="1"/>
  <c r="BR29" i="100"/>
  <c r="BW29" i="100" s="1"/>
  <c r="BI8" i="100"/>
  <c r="BJ8" i="100" s="1"/>
  <c r="CG8" i="100" s="1"/>
  <c r="BR8" i="100"/>
  <c r="BW8" i="100" s="1"/>
  <c r="BI16" i="100"/>
  <c r="BJ16" i="100" s="1"/>
  <c r="CG16" i="100" s="1"/>
  <c r="BR16" i="100"/>
  <c r="BW16" i="100" s="1"/>
  <c r="BI24" i="100"/>
  <c r="BJ24" i="100" s="1"/>
  <c r="CG24" i="100" s="1"/>
  <c r="BR24" i="100"/>
  <c r="BW24" i="100" s="1"/>
  <c r="BI32" i="100"/>
  <c r="BJ32" i="100" s="1"/>
  <c r="CG32" i="100" s="1"/>
  <c r="BR32" i="100"/>
  <c r="BW32" i="100" s="1"/>
  <c r="BI17" i="100"/>
  <c r="BJ17" i="100" s="1"/>
  <c r="CG17" i="100" s="1"/>
  <c r="BR17" i="100"/>
  <c r="BW17" i="100" s="1"/>
  <c r="BI7" i="100"/>
  <c r="BJ7" i="100" s="1"/>
  <c r="CG7" i="100" s="1"/>
  <c r="BR7" i="100"/>
  <c r="BW7" i="100" s="1"/>
  <c r="BS15" i="100"/>
  <c r="BZ15" i="100" s="1"/>
  <c r="CO15" i="100" s="1"/>
  <c r="BI23" i="100"/>
  <c r="BJ23" i="100" s="1"/>
  <c r="CG23" i="100" s="1"/>
  <c r="BR23" i="100"/>
  <c r="BW23" i="100" s="1"/>
  <c r="BI10" i="100"/>
  <c r="BJ10" i="100" s="1"/>
  <c r="CG10" i="100" s="1"/>
  <c r="BR10" i="100"/>
  <c r="BW10" i="100" s="1"/>
  <c r="BI18" i="100"/>
  <c r="BJ18" i="100" s="1"/>
  <c r="CG18" i="100" s="1"/>
  <c r="BR18" i="100"/>
  <c r="BW18" i="100" s="1"/>
  <c r="BI30" i="100"/>
  <c r="BJ30" i="100" s="1"/>
  <c r="CG30" i="100" s="1"/>
  <c r="BR30" i="100"/>
  <c r="BW30" i="100" s="1"/>
  <c r="BI21" i="100"/>
  <c r="BJ21" i="100" s="1"/>
  <c r="CG21" i="100" s="1"/>
  <c r="BR21" i="100"/>
  <c r="BW21" i="100" s="1"/>
  <c r="BI33" i="100"/>
  <c r="BJ33" i="100" s="1"/>
  <c r="CG33" i="100" s="1"/>
  <c r="BR33" i="100"/>
  <c r="BW33" i="100" s="1"/>
  <c r="BH6" i="100"/>
  <c r="BE12" i="100"/>
  <c r="BF12" i="100"/>
  <c r="BG12" i="100"/>
  <c r="BE20" i="100"/>
  <c r="BF20" i="100"/>
  <c r="BG20" i="100"/>
  <c r="BF28" i="100"/>
  <c r="BE28" i="100"/>
  <c r="BG28" i="100"/>
  <c r="BF26" i="100"/>
  <c r="BE26" i="100"/>
  <c r="BG26" i="100"/>
  <c r="BE13" i="100"/>
  <c r="BG13" i="100"/>
  <c r="BF13" i="100"/>
  <c r="BG25" i="100"/>
  <c r="BF25" i="100"/>
  <c r="BE25" i="100"/>
  <c r="BE11" i="100"/>
  <c r="BG11" i="100"/>
  <c r="BF11" i="100"/>
  <c r="BE19" i="100"/>
  <c r="BG19" i="100"/>
  <c r="BF19" i="100"/>
  <c r="BG27" i="100"/>
  <c r="BE27" i="100"/>
  <c r="BF27" i="100"/>
  <c r="BF14" i="100"/>
  <c r="BG14" i="100"/>
  <c r="BE14" i="100"/>
  <c r="BF22" i="100"/>
  <c r="BE22" i="100"/>
  <c r="BG22" i="100"/>
  <c r="BG29" i="100"/>
  <c r="BE29" i="100"/>
  <c r="BF29" i="100"/>
  <c r="BI14" i="100"/>
  <c r="BJ14" i="100" s="1"/>
  <c r="CG14" i="100" s="1"/>
  <c r="BI20" i="100"/>
  <c r="BJ20" i="100" s="1"/>
  <c r="CG20" i="100" s="1"/>
  <c r="BI11" i="100"/>
  <c r="BJ11" i="100" s="1"/>
  <c r="CG11" i="100" s="1"/>
  <c r="BI27" i="100"/>
  <c r="BJ27" i="100" s="1"/>
  <c r="CG27" i="100" s="1"/>
  <c r="BE8" i="100"/>
  <c r="BF8" i="100"/>
  <c r="BG8" i="100"/>
  <c r="BF16" i="100"/>
  <c r="BE16" i="100"/>
  <c r="BG16" i="100"/>
  <c r="BE24" i="100"/>
  <c r="BF24" i="100"/>
  <c r="BG24" i="100"/>
  <c r="BF32" i="100"/>
  <c r="BE32" i="100"/>
  <c r="BG32" i="100"/>
  <c r="BF9" i="100"/>
  <c r="BG9" i="100"/>
  <c r="BE9" i="100"/>
  <c r="BF17" i="100"/>
  <c r="BG17" i="100"/>
  <c r="BE17" i="100"/>
  <c r="BG7" i="100"/>
  <c r="BE7" i="100"/>
  <c r="BF7" i="100"/>
  <c r="BG15" i="100"/>
  <c r="BE15" i="100"/>
  <c r="BF15" i="100"/>
  <c r="BG23" i="100"/>
  <c r="BE23" i="100"/>
  <c r="BF23" i="100"/>
  <c r="BE31" i="100"/>
  <c r="BG31" i="100"/>
  <c r="BF31" i="100"/>
  <c r="BF10" i="100"/>
  <c r="BG10" i="100"/>
  <c r="BE10" i="100"/>
  <c r="BF18" i="100"/>
  <c r="BG18" i="100"/>
  <c r="BE18" i="100"/>
  <c r="BF30" i="100"/>
  <c r="BE30" i="100"/>
  <c r="BG30" i="100"/>
  <c r="BG21" i="100"/>
  <c r="BE21" i="100"/>
  <c r="BF21" i="100"/>
  <c r="BG33" i="100"/>
  <c r="BE33" i="100"/>
  <c r="BF33" i="100"/>
  <c r="BI15" i="100"/>
  <c r="BJ15" i="100" s="1"/>
  <c r="CG15" i="100" s="1"/>
  <c r="BI31" i="100"/>
  <c r="BJ31" i="100" s="1"/>
  <c r="CG31" i="100" s="1"/>
  <c r="BI22" i="100"/>
  <c r="BJ22" i="100" s="1"/>
  <c r="CG22" i="100" s="1"/>
  <c r="BI9" i="100"/>
  <c r="BJ9" i="100" s="1"/>
  <c r="CG9" i="100" s="1"/>
  <c r="BI25" i="100"/>
  <c r="BJ25" i="100" s="1"/>
  <c r="CG25" i="100" s="1"/>
  <c r="BI12" i="100"/>
  <c r="BJ12" i="100" s="1"/>
  <c r="CG12" i="100" s="1"/>
  <c r="BI28" i="100"/>
  <c r="BJ28" i="100" s="1"/>
  <c r="CG28" i="100" s="1"/>
  <c r="AF6" i="100"/>
  <c r="N30" i="100"/>
  <c r="AG30" i="100" s="1"/>
  <c r="O6" i="100"/>
  <c r="N8" i="100"/>
  <c r="AH8" i="100" s="1"/>
  <c r="N24" i="100"/>
  <c r="AK24" i="100" s="1"/>
  <c r="N32" i="100"/>
  <c r="AG32" i="100" s="1"/>
  <c r="N17" i="100"/>
  <c r="AK17" i="100" s="1"/>
  <c r="N15" i="100"/>
  <c r="AK15" i="100" s="1"/>
  <c r="N31" i="100"/>
  <c r="AN31" i="100" s="1"/>
  <c r="CK31" i="100" s="1"/>
  <c r="N10" i="100"/>
  <c r="AN10" i="100" s="1"/>
  <c r="CK10" i="100" s="1"/>
  <c r="N18" i="100"/>
  <c r="AK18" i="100" s="1"/>
  <c r="N33" i="100"/>
  <c r="AN33" i="100" s="1"/>
  <c r="CK33" i="100" s="1"/>
  <c r="N16" i="100"/>
  <c r="AN16" i="100" s="1"/>
  <c r="CK16" i="100" s="1"/>
  <c r="N9" i="100"/>
  <c r="AH9" i="100" s="1"/>
  <c r="N7" i="100"/>
  <c r="AG7" i="100" s="1"/>
  <c r="N23" i="100"/>
  <c r="AI23" i="100" s="1"/>
  <c r="N21" i="100"/>
  <c r="AJ21" i="100" s="1"/>
  <c r="N12" i="100"/>
  <c r="AK12" i="100" s="1"/>
  <c r="N20" i="100"/>
  <c r="AG20" i="100" s="1"/>
  <c r="N28" i="100"/>
  <c r="AN28" i="100" s="1"/>
  <c r="CK28" i="100" s="1"/>
  <c r="N26" i="100"/>
  <c r="AH26" i="100" s="1"/>
  <c r="N13" i="100"/>
  <c r="AG13" i="100" s="1"/>
  <c r="N25" i="100"/>
  <c r="AN25" i="100" s="1"/>
  <c r="CK25" i="100" s="1"/>
  <c r="N11" i="100"/>
  <c r="AG11" i="100" s="1"/>
  <c r="N19" i="100"/>
  <c r="AN19" i="100" s="1"/>
  <c r="CK19" i="100" s="1"/>
  <c r="N27" i="100"/>
  <c r="AG27" i="100" s="1"/>
  <c r="N14" i="100"/>
  <c r="AH14" i="100" s="1"/>
  <c r="N22" i="100"/>
  <c r="AN22" i="100" s="1"/>
  <c r="CK22" i="100" s="1"/>
  <c r="N29" i="100"/>
  <c r="AI29" i="100" s="1"/>
  <c r="X6" i="100"/>
  <c r="M8" i="100"/>
  <c r="M24" i="100"/>
  <c r="Y24" i="100" s="1"/>
  <c r="M9" i="100"/>
  <c r="O9" i="100" s="1"/>
  <c r="M7" i="100"/>
  <c r="Y7" i="100" s="1"/>
  <c r="M23" i="100"/>
  <c r="X23" i="100" s="1"/>
  <c r="M10" i="100"/>
  <c r="O10" i="100" s="1"/>
  <c r="M21" i="100"/>
  <c r="M16" i="100"/>
  <c r="Y16" i="100" s="1"/>
  <c r="M32" i="100"/>
  <c r="M17" i="100"/>
  <c r="Y17" i="100" s="1"/>
  <c r="M15" i="100"/>
  <c r="M31" i="100"/>
  <c r="P31" i="100" s="1"/>
  <c r="M18" i="100"/>
  <c r="Y18" i="100" s="1"/>
  <c r="M30" i="100"/>
  <c r="M33" i="100"/>
  <c r="Y33" i="100" s="1"/>
  <c r="Q6" i="100"/>
  <c r="P6" i="100"/>
  <c r="M12" i="100"/>
  <c r="Y12" i="100" s="1"/>
  <c r="M20" i="100"/>
  <c r="M28" i="100"/>
  <c r="X28" i="100" s="1"/>
  <c r="M26" i="100"/>
  <c r="M13" i="100"/>
  <c r="Y13" i="100" s="1"/>
  <c r="M25" i="100"/>
  <c r="Y25" i="100" s="1"/>
  <c r="M11" i="100"/>
  <c r="Y11" i="100" s="1"/>
  <c r="M19" i="100"/>
  <c r="Y19" i="100" s="1"/>
  <c r="M27" i="100"/>
  <c r="Y27" i="100" s="1"/>
  <c r="M14" i="100"/>
  <c r="X14" i="100" s="1"/>
  <c r="M22" i="100"/>
  <c r="Y22" i="100" s="1"/>
  <c r="M29" i="100"/>
  <c r="Y29" i="100" s="1"/>
  <c r="I20" i="100"/>
  <c r="J20" i="100" s="1"/>
  <c r="K20" i="100" s="1"/>
  <c r="CC20" i="100" s="1"/>
  <c r="I26" i="100"/>
  <c r="J26" i="100" s="1"/>
  <c r="K26" i="100" s="1"/>
  <c r="CC26" i="100" s="1"/>
  <c r="I25" i="100"/>
  <c r="J25" i="100" s="1"/>
  <c r="K25" i="100" s="1"/>
  <c r="CC25" i="100" s="1"/>
  <c r="I19" i="100"/>
  <c r="J19" i="100" s="1"/>
  <c r="K19" i="100" s="1"/>
  <c r="CC19" i="100" s="1"/>
  <c r="I22" i="100"/>
  <c r="J22" i="100" s="1"/>
  <c r="K22" i="100" s="1"/>
  <c r="CC22" i="100" s="1"/>
  <c r="I8" i="100"/>
  <c r="J8" i="100" s="1"/>
  <c r="K8" i="100" s="1"/>
  <c r="CC8" i="100" s="1"/>
  <c r="I16" i="100"/>
  <c r="J16" i="100" s="1"/>
  <c r="K16" i="100" s="1"/>
  <c r="CC16" i="100" s="1"/>
  <c r="I24" i="100"/>
  <c r="J24" i="100" s="1"/>
  <c r="K24" i="100" s="1"/>
  <c r="CC24" i="100" s="1"/>
  <c r="I32" i="100"/>
  <c r="J32" i="100" s="1"/>
  <c r="K32" i="100" s="1"/>
  <c r="CC32" i="100" s="1"/>
  <c r="I9" i="100"/>
  <c r="J9" i="100" s="1"/>
  <c r="K9" i="100" s="1"/>
  <c r="CC9" i="100" s="1"/>
  <c r="I17" i="100"/>
  <c r="J17" i="100" s="1"/>
  <c r="K17" i="100" s="1"/>
  <c r="CC17" i="100" s="1"/>
  <c r="I7" i="100"/>
  <c r="J7" i="100" s="1"/>
  <c r="K7" i="100" s="1"/>
  <c r="CC7" i="100" s="1"/>
  <c r="I15" i="100"/>
  <c r="J15" i="100" s="1"/>
  <c r="K15" i="100" s="1"/>
  <c r="CC15" i="100" s="1"/>
  <c r="I23" i="100"/>
  <c r="J23" i="100" s="1"/>
  <c r="K23" i="100" s="1"/>
  <c r="CC23" i="100" s="1"/>
  <c r="I31" i="100"/>
  <c r="J31" i="100" s="1"/>
  <c r="K31" i="100" s="1"/>
  <c r="CC31" i="100" s="1"/>
  <c r="I10" i="100"/>
  <c r="J10" i="100" s="1"/>
  <c r="K10" i="100" s="1"/>
  <c r="CC10" i="100" s="1"/>
  <c r="I18" i="100"/>
  <c r="J18" i="100" s="1"/>
  <c r="K18" i="100" s="1"/>
  <c r="CC18" i="100" s="1"/>
  <c r="I30" i="100"/>
  <c r="J30" i="100" s="1"/>
  <c r="K30" i="100" s="1"/>
  <c r="CC30" i="100" s="1"/>
  <c r="I21" i="100"/>
  <c r="J21" i="100" s="1"/>
  <c r="K21" i="100" s="1"/>
  <c r="CC21" i="100" s="1"/>
  <c r="I33" i="100"/>
  <c r="J33" i="100" s="1"/>
  <c r="K33" i="100" s="1"/>
  <c r="CC33" i="100" s="1"/>
  <c r="I12" i="100"/>
  <c r="J12" i="100" s="1"/>
  <c r="K12" i="100" s="1"/>
  <c r="CC12" i="100" s="1"/>
  <c r="I28" i="100"/>
  <c r="J28" i="100" s="1"/>
  <c r="K28" i="100" s="1"/>
  <c r="CC28" i="100" s="1"/>
  <c r="I13" i="100"/>
  <c r="J13" i="100" s="1"/>
  <c r="K13" i="100" s="1"/>
  <c r="CC13" i="100" s="1"/>
  <c r="I11" i="100"/>
  <c r="J11" i="100" s="1"/>
  <c r="K11" i="100" s="1"/>
  <c r="CC11" i="100" s="1"/>
  <c r="I27" i="100"/>
  <c r="J27" i="100" s="1"/>
  <c r="K27" i="100" s="1"/>
  <c r="CC27" i="100" s="1"/>
  <c r="I14" i="100"/>
  <c r="J14" i="100" s="1"/>
  <c r="K14" i="100" s="1"/>
  <c r="CC14" i="100" s="1"/>
  <c r="I29" i="100"/>
  <c r="J29" i="100" s="1"/>
  <c r="K29" i="100" s="1"/>
  <c r="CC29" i="100" s="1"/>
  <c r="H6" i="100"/>
  <c r="CR6" i="100" s="1"/>
  <c r="G12" i="100"/>
  <c r="E12" i="100"/>
  <c r="F12" i="100"/>
  <c r="F20" i="100"/>
  <c r="E20" i="100"/>
  <c r="G20" i="100"/>
  <c r="F28" i="100"/>
  <c r="G28" i="100"/>
  <c r="E28" i="100"/>
  <c r="F26" i="100"/>
  <c r="G26" i="100"/>
  <c r="E26" i="100"/>
  <c r="F13" i="100"/>
  <c r="E13" i="100"/>
  <c r="G13" i="100"/>
  <c r="G25" i="100"/>
  <c r="F25" i="100"/>
  <c r="E25" i="100"/>
  <c r="F11" i="100"/>
  <c r="G11" i="100"/>
  <c r="E11" i="100"/>
  <c r="F19" i="100"/>
  <c r="G19" i="100"/>
  <c r="E19" i="100"/>
  <c r="F27" i="100"/>
  <c r="G27" i="100"/>
  <c r="E27" i="100"/>
  <c r="G14" i="100"/>
  <c r="E14" i="100"/>
  <c r="F14" i="100"/>
  <c r="G22" i="100"/>
  <c r="F22" i="100"/>
  <c r="E22" i="100"/>
  <c r="F29" i="100"/>
  <c r="G29" i="100"/>
  <c r="E29" i="100"/>
  <c r="E8" i="100"/>
  <c r="G8" i="100"/>
  <c r="F8" i="100"/>
  <c r="F16" i="100"/>
  <c r="E16" i="100"/>
  <c r="G16" i="100"/>
  <c r="E24" i="100"/>
  <c r="G24" i="100"/>
  <c r="F24" i="100"/>
  <c r="E32" i="100"/>
  <c r="F32" i="100"/>
  <c r="G32" i="100"/>
  <c r="G9" i="100"/>
  <c r="E9" i="100"/>
  <c r="F9" i="100"/>
  <c r="G17" i="100"/>
  <c r="E17" i="100"/>
  <c r="F17" i="100"/>
  <c r="G7" i="100"/>
  <c r="E7" i="100"/>
  <c r="F7" i="100"/>
  <c r="G15" i="100"/>
  <c r="E15" i="100"/>
  <c r="F15" i="100"/>
  <c r="F23" i="100"/>
  <c r="G23" i="100"/>
  <c r="E23" i="100"/>
  <c r="G31" i="100"/>
  <c r="E31" i="100"/>
  <c r="F31" i="100"/>
  <c r="F10" i="100"/>
  <c r="G10" i="100"/>
  <c r="E10" i="100"/>
  <c r="G18" i="100"/>
  <c r="E18" i="100"/>
  <c r="F18" i="100"/>
  <c r="E30" i="100"/>
  <c r="F30" i="100"/>
  <c r="G30" i="100"/>
  <c r="E21" i="100"/>
  <c r="G21" i="100"/>
  <c r="F21" i="100"/>
  <c r="F33" i="100"/>
  <c r="E33" i="100"/>
  <c r="G33" i="100"/>
  <c r="M6" i="99"/>
  <c r="N6" i="99"/>
  <c r="O6" i="99"/>
  <c r="M7" i="99"/>
  <c r="N7" i="99"/>
  <c r="O7" i="99"/>
  <c r="M8" i="99"/>
  <c r="N8" i="99"/>
  <c r="O8" i="99"/>
  <c r="M9" i="99"/>
  <c r="N9" i="99"/>
  <c r="O9" i="99"/>
  <c r="M10" i="99"/>
  <c r="N10" i="99"/>
  <c r="O10" i="99"/>
  <c r="M11" i="99"/>
  <c r="N11" i="99"/>
  <c r="O11" i="99"/>
  <c r="M12" i="99"/>
  <c r="N12" i="99"/>
  <c r="O12" i="99"/>
  <c r="M13" i="99"/>
  <c r="N13" i="99"/>
  <c r="O13" i="99"/>
  <c r="M14" i="99"/>
  <c r="N14" i="99"/>
  <c r="O14" i="99"/>
  <c r="M15" i="99"/>
  <c r="N15" i="99"/>
  <c r="O15" i="99"/>
  <c r="M16" i="99"/>
  <c r="N16" i="99"/>
  <c r="O16" i="99"/>
  <c r="M17" i="99"/>
  <c r="N17" i="99"/>
  <c r="O17" i="99"/>
  <c r="M18" i="99"/>
  <c r="N18" i="99"/>
  <c r="O18" i="99"/>
  <c r="M19" i="99"/>
  <c r="N19" i="99"/>
  <c r="O19" i="99"/>
  <c r="M20" i="99"/>
  <c r="N20" i="99"/>
  <c r="O20" i="99"/>
  <c r="M21" i="99"/>
  <c r="N21" i="99"/>
  <c r="O21" i="99"/>
  <c r="M22" i="99"/>
  <c r="N22" i="99"/>
  <c r="O22" i="99"/>
  <c r="M23" i="99"/>
  <c r="N23" i="99"/>
  <c r="O23" i="99"/>
  <c r="M24" i="99"/>
  <c r="N24" i="99"/>
  <c r="O24" i="99"/>
  <c r="M25" i="99"/>
  <c r="N25" i="99"/>
  <c r="O25" i="99"/>
  <c r="M26" i="99"/>
  <c r="N26" i="99"/>
  <c r="O26" i="99"/>
  <c r="M27" i="99"/>
  <c r="N27" i="99"/>
  <c r="O27" i="99"/>
  <c r="M28" i="99"/>
  <c r="N28" i="99"/>
  <c r="O28" i="99"/>
  <c r="M29" i="99"/>
  <c r="N29" i="99"/>
  <c r="O29" i="99"/>
  <c r="M30" i="99"/>
  <c r="N30" i="99"/>
  <c r="O30" i="99"/>
  <c r="M31" i="99"/>
  <c r="N31" i="99"/>
  <c r="O31" i="99"/>
  <c r="M32" i="99"/>
  <c r="N32" i="99"/>
  <c r="O32" i="99"/>
  <c r="M33" i="99"/>
  <c r="N33" i="99"/>
  <c r="O33" i="99"/>
  <c r="M34" i="99"/>
  <c r="N34" i="99"/>
  <c r="O34" i="99"/>
  <c r="M35" i="99"/>
  <c r="N35" i="99"/>
  <c r="O35" i="99"/>
  <c r="M36" i="99"/>
  <c r="N36" i="99"/>
  <c r="O36" i="99"/>
  <c r="M37" i="99"/>
  <c r="N37" i="99"/>
  <c r="O37" i="99"/>
  <c r="M38" i="99"/>
  <c r="N38" i="99"/>
  <c r="O38" i="99"/>
  <c r="M39" i="99"/>
  <c r="N39" i="99"/>
  <c r="O39" i="99"/>
  <c r="M40" i="99"/>
  <c r="N40" i="99"/>
  <c r="O40" i="99"/>
  <c r="M41" i="99"/>
  <c r="N41" i="99"/>
  <c r="O41" i="99"/>
  <c r="M42" i="99"/>
  <c r="N42" i="99"/>
  <c r="O42" i="99"/>
  <c r="M43" i="99"/>
  <c r="N43" i="99"/>
  <c r="O43" i="99"/>
  <c r="M44" i="99"/>
  <c r="N44" i="99"/>
  <c r="O44" i="99"/>
  <c r="M45" i="99"/>
  <c r="N45" i="99"/>
  <c r="O45" i="99"/>
  <c r="M46" i="99"/>
  <c r="N46" i="99"/>
  <c r="O46" i="99"/>
  <c r="M47" i="99"/>
  <c r="N47" i="99"/>
  <c r="O47" i="99"/>
  <c r="M48" i="99"/>
  <c r="N48" i="99"/>
  <c r="O48" i="99"/>
  <c r="M49" i="99"/>
  <c r="N49" i="99"/>
  <c r="O49" i="99"/>
  <c r="M50" i="99"/>
  <c r="N50" i="99"/>
  <c r="O50" i="99"/>
  <c r="M51" i="99"/>
  <c r="N51" i="99"/>
  <c r="O51" i="99"/>
  <c r="M52" i="99"/>
  <c r="N52" i="99"/>
  <c r="O52" i="99"/>
  <c r="M53" i="99"/>
  <c r="N53" i="99"/>
  <c r="O53" i="99"/>
  <c r="M54" i="99"/>
  <c r="N54" i="99"/>
  <c r="O54" i="99"/>
  <c r="M55" i="99"/>
  <c r="N55" i="99"/>
  <c r="O55" i="99"/>
  <c r="M56" i="99"/>
  <c r="N56" i="99"/>
  <c r="O56" i="99"/>
  <c r="M57" i="99"/>
  <c r="N57" i="99"/>
  <c r="O57" i="99"/>
  <c r="M58" i="99"/>
  <c r="N58" i="99"/>
  <c r="O58" i="99"/>
  <c r="M59" i="99"/>
  <c r="N59" i="99"/>
  <c r="O59" i="99"/>
  <c r="M60" i="99"/>
  <c r="N60" i="99"/>
  <c r="O60" i="99"/>
  <c r="M61" i="99"/>
  <c r="N61" i="99"/>
  <c r="O61" i="99"/>
  <c r="M62" i="99"/>
  <c r="N62" i="99"/>
  <c r="O62" i="99"/>
  <c r="M63" i="99"/>
  <c r="N63" i="99"/>
  <c r="O63" i="99"/>
  <c r="M64" i="99"/>
  <c r="N64" i="99"/>
  <c r="O64" i="99"/>
  <c r="M65" i="99"/>
  <c r="N65" i="99"/>
  <c r="O65" i="99"/>
  <c r="M66" i="99"/>
  <c r="N66" i="99"/>
  <c r="O66" i="99"/>
  <c r="M67" i="99"/>
  <c r="N67" i="99"/>
  <c r="O67" i="99"/>
  <c r="M68" i="99"/>
  <c r="N68" i="99"/>
  <c r="O68" i="99"/>
  <c r="M69" i="99"/>
  <c r="N69" i="99"/>
  <c r="O69" i="99"/>
  <c r="M70" i="99"/>
  <c r="N70" i="99"/>
  <c r="O70" i="99"/>
  <c r="M71" i="99"/>
  <c r="N71" i="99"/>
  <c r="O71" i="99"/>
  <c r="M72" i="99"/>
  <c r="N72" i="99"/>
  <c r="O72" i="99"/>
  <c r="M73" i="99"/>
  <c r="N73" i="99"/>
  <c r="O73" i="99"/>
  <c r="M74" i="99"/>
  <c r="N74" i="99"/>
  <c r="O74" i="99"/>
  <c r="M75" i="99"/>
  <c r="N75" i="99"/>
  <c r="O75" i="99"/>
  <c r="M76" i="99"/>
  <c r="N76" i="99"/>
  <c r="O76" i="99"/>
  <c r="M77" i="99"/>
  <c r="N77" i="99"/>
  <c r="O77" i="99"/>
  <c r="M78" i="99"/>
  <c r="N78" i="99"/>
  <c r="O78" i="99"/>
  <c r="M79" i="99"/>
  <c r="N79" i="99"/>
  <c r="O79" i="99"/>
  <c r="M80" i="99"/>
  <c r="N80" i="99"/>
  <c r="O80" i="99"/>
  <c r="M81" i="99"/>
  <c r="N81" i="99"/>
  <c r="O81" i="99"/>
  <c r="M82" i="99"/>
  <c r="N82" i="99"/>
  <c r="O82" i="99"/>
  <c r="M83" i="99"/>
  <c r="N83" i="99"/>
  <c r="O83" i="99"/>
  <c r="M84" i="99"/>
  <c r="N84" i="99"/>
  <c r="O84" i="99"/>
  <c r="N5" i="99"/>
  <c r="O5" i="99"/>
  <c r="M5" i="99"/>
  <c r="BS14" i="100" l="1"/>
  <c r="BU14" i="100" s="1"/>
  <c r="AN6" i="100"/>
  <c r="CK6" i="100" s="1"/>
  <c r="CS6" i="100"/>
  <c r="BK6" i="100"/>
  <c r="CN6" i="100" s="1"/>
  <c r="CV6" i="100"/>
  <c r="BS27" i="100"/>
  <c r="BZ27" i="100" s="1"/>
  <c r="CO27" i="100" s="1"/>
  <c r="BY14" i="100"/>
  <c r="BX15" i="100"/>
  <c r="CW15" i="100" s="1"/>
  <c r="BY15" i="100"/>
  <c r="BT12" i="100"/>
  <c r="BX12" i="100"/>
  <c r="CW12" i="100" s="1"/>
  <c r="BY12" i="100"/>
  <c r="BT28" i="100"/>
  <c r="BX28" i="100"/>
  <c r="CW28" i="100" s="1"/>
  <c r="BY28" i="100"/>
  <c r="BS33" i="100"/>
  <c r="BT33" i="100" s="1"/>
  <c r="BS30" i="100"/>
  <c r="BS10" i="100"/>
  <c r="BZ10" i="100" s="1"/>
  <c r="CO10" i="100" s="1"/>
  <c r="BV15" i="100"/>
  <c r="BU15" i="100"/>
  <c r="BS13" i="100"/>
  <c r="BZ13" i="100" s="1"/>
  <c r="CO13" i="100" s="1"/>
  <c r="BS7" i="100"/>
  <c r="BZ7" i="100" s="1"/>
  <c r="CO7" i="100" s="1"/>
  <c r="BS32" i="100"/>
  <c r="BZ32" i="100" s="1"/>
  <c r="CO32" i="100" s="1"/>
  <c r="BS16" i="100"/>
  <c r="BZ16" i="100" s="1"/>
  <c r="CO16" i="100" s="1"/>
  <c r="BS29" i="100"/>
  <c r="BZ29" i="100" s="1"/>
  <c r="CO29" i="100" s="1"/>
  <c r="BS21" i="100"/>
  <c r="BZ21" i="100" s="1"/>
  <c r="CO21" i="100" s="1"/>
  <c r="BS23" i="100"/>
  <c r="BZ23" i="100" s="1"/>
  <c r="CO23" i="100" s="1"/>
  <c r="BS20" i="100"/>
  <c r="BT20" i="100" s="1"/>
  <c r="BS26" i="100"/>
  <c r="BZ26" i="100" s="1"/>
  <c r="CO26" i="100" s="1"/>
  <c r="BS17" i="100"/>
  <c r="BS24" i="100"/>
  <c r="BZ24" i="100" s="1"/>
  <c r="CO24" i="100" s="1"/>
  <c r="BS8" i="100"/>
  <c r="BZ8" i="100" s="1"/>
  <c r="CO8" i="100" s="1"/>
  <c r="BV12" i="100"/>
  <c r="BU12" i="100"/>
  <c r="BU28" i="100"/>
  <c r="BS25" i="100"/>
  <c r="BS19" i="100"/>
  <c r="BZ19" i="100" s="1"/>
  <c r="CO19" i="100" s="1"/>
  <c r="BT15" i="100"/>
  <c r="BS18" i="100"/>
  <c r="BS31" i="100"/>
  <c r="BZ31" i="100" s="1"/>
  <c r="CO31" i="100" s="1"/>
  <c r="BS9" i="100"/>
  <c r="BZ9" i="100" s="1"/>
  <c r="CO9" i="100" s="1"/>
  <c r="BS22" i="100"/>
  <c r="BZ22" i="100" s="1"/>
  <c r="CO22" i="100" s="1"/>
  <c r="BS11" i="100"/>
  <c r="AC29" i="100"/>
  <c r="BH24" i="100"/>
  <c r="BH11" i="100"/>
  <c r="BH14" i="100"/>
  <c r="BH25" i="100"/>
  <c r="BH17" i="100"/>
  <c r="BH15" i="100"/>
  <c r="BH9" i="100"/>
  <c r="BH32" i="100"/>
  <c r="BH29" i="100"/>
  <c r="BH26" i="100"/>
  <c r="L6" i="100"/>
  <c r="CJ6" i="100" s="1"/>
  <c r="BH33" i="100"/>
  <c r="BH18" i="100"/>
  <c r="BH31" i="100"/>
  <c r="BH7" i="100"/>
  <c r="BH22" i="100"/>
  <c r="BH28" i="100"/>
  <c r="BH20" i="100"/>
  <c r="BH30" i="100"/>
  <c r="BH23" i="100"/>
  <c r="BH27" i="100"/>
  <c r="BH19" i="100"/>
  <c r="BH21" i="100"/>
  <c r="BH10" i="100"/>
  <c r="BH16" i="100"/>
  <c r="BH8" i="100"/>
  <c r="BH13" i="100"/>
  <c r="BH12" i="100"/>
  <c r="AC24" i="100"/>
  <c r="AE25" i="100"/>
  <c r="AC7" i="100"/>
  <c r="AC14" i="100"/>
  <c r="AE26" i="100"/>
  <c r="AE18" i="100"/>
  <c r="AE20" i="100"/>
  <c r="AC16" i="100"/>
  <c r="AE17" i="100"/>
  <c r="AI18" i="100"/>
  <c r="AE19" i="100"/>
  <c r="AD21" i="100"/>
  <c r="AC31" i="100"/>
  <c r="AH15" i="100"/>
  <c r="AG8" i="100"/>
  <c r="Y10" i="100"/>
  <c r="AK11" i="100"/>
  <c r="AK29" i="100"/>
  <c r="AG26" i="100"/>
  <c r="AJ7" i="100"/>
  <c r="AC22" i="100"/>
  <c r="AD27" i="100"/>
  <c r="AE11" i="100"/>
  <c r="AC13" i="100"/>
  <c r="AD28" i="100"/>
  <c r="AD12" i="100"/>
  <c r="AC23" i="100"/>
  <c r="AC9" i="100"/>
  <c r="AC33" i="100"/>
  <c r="AE10" i="100"/>
  <c r="AC15" i="100"/>
  <c r="AC32" i="100"/>
  <c r="AE8" i="100"/>
  <c r="AJ33" i="100"/>
  <c r="AK14" i="100"/>
  <c r="AK9" i="100"/>
  <c r="AK22" i="100"/>
  <c r="AH28" i="100"/>
  <c r="AG12" i="100"/>
  <c r="AK32" i="100"/>
  <c r="AK23" i="100"/>
  <c r="AH33" i="100"/>
  <c r="AK8" i="100"/>
  <c r="AJ27" i="100"/>
  <c r="AD29" i="100"/>
  <c r="AD22" i="100"/>
  <c r="AE14" i="100"/>
  <c r="AC27" i="100"/>
  <c r="AD19" i="100"/>
  <c r="AC11" i="100"/>
  <c r="AD25" i="100"/>
  <c r="AE13" i="100"/>
  <c r="AD26" i="100"/>
  <c r="AE28" i="100"/>
  <c r="AC20" i="100"/>
  <c r="AE12" i="100"/>
  <c r="AE21" i="100"/>
  <c r="AE23" i="100"/>
  <c r="AD7" i="100"/>
  <c r="AD9" i="100"/>
  <c r="AD16" i="100"/>
  <c r="AE33" i="100"/>
  <c r="AC18" i="100"/>
  <c r="AD10" i="100"/>
  <c r="AD31" i="100"/>
  <c r="AE15" i="100"/>
  <c r="AD17" i="100"/>
  <c r="AD32" i="100"/>
  <c r="AE24" i="100"/>
  <c r="AC8" i="100"/>
  <c r="AI15" i="100"/>
  <c r="AJ9" i="100"/>
  <c r="AJ29" i="100"/>
  <c r="AG22" i="100"/>
  <c r="AJ13" i="100"/>
  <c r="AG28" i="100"/>
  <c r="AG21" i="100"/>
  <c r="AJ31" i="100"/>
  <c r="AJ32" i="100"/>
  <c r="AH17" i="100"/>
  <c r="AE29" i="100"/>
  <c r="AE22" i="100"/>
  <c r="AD14" i="100"/>
  <c r="AE27" i="100"/>
  <c r="AC19" i="100"/>
  <c r="AD11" i="100"/>
  <c r="AC25" i="100"/>
  <c r="AD13" i="100"/>
  <c r="AC26" i="100"/>
  <c r="AF26" i="100" s="1"/>
  <c r="CS26" i="100" s="1"/>
  <c r="AC28" i="100"/>
  <c r="AD20" i="100"/>
  <c r="AC12" i="100"/>
  <c r="AC21" i="100"/>
  <c r="AD23" i="100"/>
  <c r="AE7" i="100"/>
  <c r="AE9" i="100"/>
  <c r="AE16" i="100"/>
  <c r="AD33" i="100"/>
  <c r="AD18" i="100"/>
  <c r="AC10" i="100"/>
  <c r="AE31" i="100"/>
  <c r="AD15" i="100"/>
  <c r="AC17" i="100"/>
  <c r="AE32" i="100"/>
  <c r="AD24" i="100"/>
  <c r="AF24" i="100" s="1"/>
  <c r="CS24" i="100" s="1"/>
  <c r="AD8" i="100"/>
  <c r="AG15" i="100"/>
  <c r="AI8" i="100"/>
  <c r="AG14" i="100"/>
  <c r="AJ19" i="100"/>
  <c r="AI13" i="100"/>
  <c r="AI20" i="100"/>
  <c r="AJ18" i="100"/>
  <c r="AH31" i="100"/>
  <c r="AJ17" i="100"/>
  <c r="X9" i="100"/>
  <c r="AE30" i="100"/>
  <c r="Y9" i="100"/>
  <c r="AJ14" i="100"/>
  <c r="AI27" i="100"/>
  <c r="AG19" i="100"/>
  <c r="AH19" i="100"/>
  <c r="AI11" i="100"/>
  <c r="AK25" i="100"/>
  <c r="AJ25" i="100"/>
  <c r="AK26" i="100"/>
  <c r="AJ26" i="100"/>
  <c r="Y28" i="100"/>
  <c r="AK20" i="100"/>
  <c r="AH20" i="100"/>
  <c r="AI12" i="100"/>
  <c r="Y21" i="100"/>
  <c r="AH21" i="100"/>
  <c r="AH18" i="100"/>
  <c r="AG10" i="100"/>
  <c r="AJ10" i="100"/>
  <c r="AI31" i="100"/>
  <c r="AI7" i="100"/>
  <c r="AI32" i="100"/>
  <c r="AJ24" i="100"/>
  <c r="AI24" i="100"/>
  <c r="AK30" i="100"/>
  <c r="Y23" i="100"/>
  <c r="AG17" i="100"/>
  <c r="AG16" i="100"/>
  <c r="AD30" i="100"/>
  <c r="AK33" i="100"/>
  <c r="AG33" i="100"/>
  <c r="AI9" i="100"/>
  <c r="AG29" i="100"/>
  <c r="AI22" i="100"/>
  <c r="Y14" i="100"/>
  <c r="AK19" i="100"/>
  <c r="AI25" i="100"/>
  <c r="AH25" i="100"/>
  <c r="AI26" i="100"/>
  <c r="AI28" i="100"/>
  <c r="Y20" i="100"/>
  <c r="AK21" i="100"/>
  <c r="AI10" i="100"/>
  <c r="AH10" i="100"/>
  <c r="AG31" i="100"/>
  <c r="AH7" i="100"/>
  <c r="AG24" i="100"/>
  <c r="Y30" i="100"/>
  <c r="AH23" i="100"/>
  <c r="AH16" i="100"/>
  <c r="AI16" i="100"/>
  <c r="AI30" i="100"/>
  <c r="AH30" i="100"/>
  <c r="R6" i="100"/>
  <c r="P8" i="100"/>
  <c r="AC30" i="100"/>
  <c r="AI33" i="100"/>
  <c r="AJ15" i="100"/>
  <c r="Y15" i="100"/>
  <c r="AG9" i="100"/>
  <c r="AJ8" i="100"/>
  <c r="Y8" i="100"/>
  <c r="AH29" i="100"/>
  <c r="AH22" i="100"/>
  <c r="AJ22" i="100"/>
  <c r="AI14" i="100"/>
  <c r="AK27" i="100"/>
  <c r="AH27" i="100"/>
  <c r="AI19" i="100"/>
  <c r="AH11" i="100"/>
  <c r="AJ11" i="100"/>
  <c r="AG25" i="100"/>
  <c r="AH13" i="100"/>
  <c r="AK13" i="100"/>
  <c r="Y26" i="100"/>
  <c r="AJ28" i="100"/>
  <c r="AK28" i="100"/>
  <c r="AJ20" i="100"/>
  <c r="AH12" i="100"/>
  <c r="AJ12" i="100"/>
  <c r="AI21" i="100"/>
  <c r="AG18" i="100"/>
  <c r="AK10" i="100"/>
  <c r="AK31" i="100"/>
  <c r="Y31" i="100"/>
  <c r="AK7" i="100"/>
  <c r="Y32" i="100"/>
  <c r="AH32" i="100"/>
  <c r="AH24" i="100"/>
  <c r="AJ30" i="100"/>
  <c r="AJ23" i="100"/>
  <c r="AG23" i="100"/>
  <c r="AI17" i="100"/>
  <c r="AK16" i="100"/>
  <c r="AJ16" i="100"/>
  <c r="O30" i="100"/>
  <c r="Q31" i="100"/>
  <c r="O21" i="100"/>
  <c r="P15" i="100"/>
  <c r="Q8" i="100"/>
  <c r="X25" i="100"/>
  <c r="Q21" i="100"/>
  <c r="P7" i="100"/>
  <c r="O29" i="100"/>
  <c r="O19" i="100"/>
  <c r="AB19" i="100"/>
  <c r="CL19" i="100" s="1"/>
  <c r="O26" i="100"/>
  <c r="P10" i="100"/>
  <c r="AB10" i="100"/>
  <c r="CL10" i="100" s="1"/>
  <c r="Q22" i="100"/>
  <c r="AB22" i="100"/>
  <c r="CL22" i="100" s="1"/>
  <c r="P11" i="100"/>
  <c r="O28" i="100"/>
  <c r="AB28" i="100"/>
  <c r="CL28" i="100" s="1"/>
  <c r="Q30" i="100"/>
  <c r="O31" i="100"/>
  <c r="AB31" i="100"/>
  <c r="CL31" i="100" s="1"/>
  <c r="O17" i="100"/>
  <c r="P23" i="100"/>
  <c r="P9" i="100"/>
  <c r="O8" i="100"/>
  <c r="X7" i="100"/>
  <c r="P27" i="100"/>
  <c r="O13" i="100"/>
  <c r="P12" i="100"/>
  <c r="O33" i="100"/>
  <c r="AB33" i="100"/>
  <c r="CL33" i="100" s="1"/>
  <c r="O16" i="100"/>
  <c r="AB16" i="100"/>
  <c r="CL16" i="100" s="1"/>
  <c r="Q15" i="100"/>
  <c r="O14" i="100"/>
  <c r="O25" i="100"/>
  <c r="AB25" i="100"/>
  <c r="CL25" i="100" s="1"/>
  <c r="O20" i="100"/>
  <c r="Q33" i="100"/>
  <c r="Q18" i="100"/>
  <c r="O15" i="100"/>
  <c r="O32" i="100"/>
  <c r="P21" i="100"/>
  <c r="O7" i="100"/>
  <c r="O24" i="100"/>
  <c r="X21" i="100"/>
  <c r="X33" i="100"/>
  <c r="X30" i="100"/>
  <c r="X31" i="100"/>
  <c r="X26" i="100"/>
  <c r="X10" i="100"/>
  <c r="Q16" i="100"/>
  <c r="X29" i="100"/>
  <c r="X13" i="100"/>
  <c r="X20" i="100"/>
  <c r="X18" i="100"/>
  <c r="X15" i="100"/>
  <c r="X24" i="100"/>
  <c r="X16" i="100"/>
  <c r="X8" i="100"/>
  <c r="X19" i="100"/>
  <c r="P33" i="100"/>
  <c r="Q17" i="100"/>
  <c r="P16" i="100"/>
  <c r="Q7" i="100"/>
  <c r="X22" i="100"/>
  <c r="X27" i="100"/>
  <c r="X11" i="100"/>
  <c r="X12" i="100"/>
  <c r="X17" i="100"/>
  <c r="X32" i="100"/>
  <c r="O18" i="100"/>
  <c r="P32" i="100"/>
  <c r="Q23" i="100"/>
  <c r="Q24" i="100"/>
  <c r="P30" i="100"/>
  <c r="P18" i="100"/>
  <c r="P17" i="100"/>
  <c r="Q32" i="100"/>
  <c r="Q10" i="100"/>
  <c r="O23" i="100"/>
  <c r="P24" i="100"/>
  <c r="Q29" i="100"/>
  <c r="P22" i="100"/>
  <c r="P14" i="100"/>
  <c r="Q27" i="100"/>
  <c r="P19" i="100"/>
  <c r="Q11" i="100"/>
  <c r="P25" i="100"/>
  <c r="P13" i="100"/>
  <c r="P26" i="100"/>
  <c r="Q28" i="100"/>
  <c r="Q20" i="100"/>
  <c r="Q12" i="100"/>
  <c r="Q9" i="100"/>
  <c r="P29" i="100"/>
  <c r="O22" i="100"/>
  <c r="Q14" i="100"/>
  <c r="O27" i="100"/>
  <c r="Q19" i="100"/>
  <c r="O11" i="100"/>
  <c r="Q25" i="100"/>
  <c r="Q13" i="100"/>
  <c r="Q26" i="100"/>
  <c r="P28" i="100"/>
  <c r="P20" i="100"/>
  <c r="O12" i="100"/>
  <c r="H29" i="100"/>
  <c r="CR29" i="100" s="1"/>
  <c r="H25" i="100"/>
  <c r="CR25" i="100" s="1"/>
  <c r="H30" i="100"/>
  <c r="CR30" i="100" s="1"/>
  <c r="H10" i="100"/>
  <c r="CR10" i="100" s="1"/>
  <c r="H8" i="100"/>
  <c r="CR8" i="100" s="1"/>
  <c r="H31" i="100"/>
  <c r="CR31" i="100" s="1"/>
  <c r="H17" i="100"/>
  <c r="CR17" i="100" s="1"/>
  <c r="H16" i="100"/>
  <c r="CR16" i="100" s="1"/>
  <c r="H27" i="100"/>
  <c r="CR27" i="100" s="1"/>
  <c r="H21" i="100"/>
  <c r="CR21" i="100" s="1"/>
  <c r="H12" i="100"/>
  <c r="CR12" i="100" s="1"/>
  <c r="H18" i="100"/>
  <c r="CR18" i="100" s="1"/>
  <c r="H23" i="100"/>
  <c r="CR23" i="100" s="1"/>
  <c r="H15" i="100"/>
  <c r="CR15" i="100" s="1"/>
  <c r="H24" i="100"/>
  <c r="CR24" i="100" s="1"/>
  <c r="H11" i="100"/>
  <c r="CR11" i="100" s="1"/>
  <c r="H28" i="100"/>
  <c r="CR28" i="100" s="1"/>
  <c r="H20" i="100"/>
  <c r="CR20" i="100" s="1"/>
  <c r="H33" i="100"/>
  <c r="CR33" i="100" s="1"/>
  <c r="H7" i="100"/>
  <c r="CR7" i="100" s="1"/>
  <c r="H13" i="100"/>
  <c r="CR13" i="100" s="1"/>
  <c r="H9" i="100"/>
  <c r="CR9" i="100" s="1"/>
  <c r="H32" i="100"/>
  <c r="CR32" i="100" s="1"/>
  <c r="H22" i="100"/>
  <c r="CR22" i="100" s="1"/>
  <c r="H14" i="100"/>
  <c r="CR14" i="100" s="1"/>
  <c r="H19" i="100"/>
  <c r="CR19" i="100" s="1"/>
  <c r="H26" i="100"/>
  <c r="CR26" i="100" s="1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BX14" i="100" l="1"/>
  <c r="CW14" i="100" s="1"/>
  <c r="BT14" i="100"/>
  <c r="BK16" i="100"/>
  <c r="CN16" i="100" s="1"/>
  <c r="CV16" i="100"/>
  <c r="BK27" i="100"/>
  <c r="CN27" i="100" s="1"/>
  <c r="CV27" i="100"/>
  <c r="BK28" i="100"/>
  <c r="CN28" i="100" s="1"/>
  <c r="CV28" i="100"/>
  <c r="BK18" i="100"/>
  <c r="CN18" i="100" s="1"/>
  <c r="CV18" i="100"/>
  <c r="BK29" i="100"/>
  <c r="CN29" i="100" s="1"/>
  <c r="CV29" i="100"/>
  <c r="BK17" i="100"/>
  <c r="CN17" i="100" s="1"/>
  <c r="CV17" i="100"/>
  <c r="BK24" i="100"/>
  <c r="CN24" i="100" s="1"/>
  <c r="CV24" i="100"/>
  <c r="BT13" i="100"/>
  <c r="BK12" i="100"/>
  <c r="CN12" i="100" s="1"/>
  <c r="CV12" i="100"/>
  <c r="BK10" i="100"/>
  <c r="CN10" i="100" s="1"/>
  <c r="CV10" i="100"/>
  <c r="BK23" i="100"/>
  <c r="CN23" i="100" s="1"/>
  <c r="CV23" i="100"/>
  <c r="BK22" i="100"/>
  <c r="CN22" i="100" s="1"/>
  <c r="CV22" i="100"/>
  <c r="BK33" i="100"/>
  <c r="CN33" i="100" s="1"/>
  <c r="CV33" i="100"/>
  <c r="BK32" i="100"/>
  <c r="CN32" i="100" s="1"/>
  <c r="CV32" i="100"/>
  <c r="BK25" i="100"/>
  <c r="CN25" i="100" s="1"/>
  <c r="CV25" i="100"/>
  <c r="BL6" i="100"/>
  <c r="CT6" i="100"/>
  <c r="BK13" i="100"/>
  <c r="CN13" i="100" s="1"/>
  <c r="CV13" i="100"/>
  <c r="BK21" i="100"/>
  <c r="CN21" i="100" s="1"/>
  <c r="CV21" i="100"/>
  <c r="BK30" i="100"/>
  <c r="CN30" i="100" s="1"/>
  <c r="CV30" i="100"/>
  <c r="BK7" i="100"/>
  <c r="CN7" i="100" s="1"/>
  <c r="CV7" i="100"/>
  <c r="BK9" i="100"/>
  <c r="CN9" i="100" s="1"/>
  <c r="CV9" i="100"/>
  <c r="BK14" i="100"/>
  <c r="CN14" i="100" s="1"/>
  <c r="CV14" i="100"/>
  <c r="BK8" i="100"/>
  <c r="CN8" i="100" s="1"/>
  <c r="CV8" i="100"/>
  <c r="BK19" i="100"/>
  <c r="CN19" i="100" s="1"/>
  <c r="CV19" i="100"/>
  <c r="BK20" i="100"/>
  <c r="CN20" i="100" s="1"/>
  <c r="CV20" i="100"/>
  <c r="BK31" i="100"/>
  <c r="CN31" i="100" s="1"/>
  <c r="CV31" i="100"/>
  <c r="BK26" i="100"/>
  <c r="CN26" i="100" s="1"/>
  <c r="CV26" i="100"/>
  <c r="BK15" i="100"/>
  <c r="CN15" i="100" s="1"/>
  <c r="CV15" i="100"/>
  <c r="BK11" i="100"/>
  <c r="CN11" i="100" s="1"/>
  <c r="CV11" i="100"/>
  <c r="BT10" i="100"/>
  <c r="BT24" i="100"/>
  <c r="BT32" i="100"/>
  <c r="BU27" i="100"/>
  <c r="BV27" i="100"/>
  <c r="BT27" i="100"/>
  <c r="BX27" i="100"/>
  <c r="CW27" i="100" s="1"/>
  <c r="BY27" i="100"/>
  <c r="BV28" i="100"/>
  <c r="BV14" i="100"/>
  <c r="BT26" i="100"/>
  <c r="BT29" i="100"/>
  <c r="BT17" i="100"/>
  <c r="BZ17" i="100"/>
  <c r="CO17" i="100" s="1"/>
  <c r="BZ28" i="100"/>
  <c r="CO28" i="100" s="1"/>
  <c r="BY22" i="100"/>
  <c r="BX22" i="100"/>
  <c r="CW22" i="100" s="1"/>
  <c r="BX19" i="100"/>
  <c r="CW19" i="100" s="1"/>
  <c r="BY19" i="100"/>
  <c r="BY25" i="100"/>
  <c r="BX25" i="100"/>
  <c r="CW25" i="100" s="1"/>
  <c r="BY9" i="100"/>
  <c r="BX9" i="100"/>
  <c r="CW9" i="100" s="1"/>
  <c r="BX24" i="100"/>
  <c r="CW24" i="100" s="1"/>
  <c r="BY24" i="100"/>
  <c r="BY26" i="100"/>
  <c r="BX26" i="100"/>
  <c r="CW26" i="100" s="1"/>
  <c r="BT23" i="100"/>
  <c r="BX23" i="100"/>
  <c r="CW23" i="100" s="1"/>
  <c r="BY23" i="100"/>
  <c r="BY29" i="100"/>
  <c r="BX29" i="100"/>
  <c r="CW29" i="100" s="1"/>
  <c r="BX32" i="100"/>
  <c r="CW32" i="100" s="1"/>
  <c r="BY32" i="100"/>
  <c r="BY13" i="100"/>
  <c r="BX13" i="100"/>
  <c r="CW13" i="100" s="1"/>
  <c r="BY10" i="100"/>
  <c r="BX10" i="100"/>
  <c r="CW10" i="100" s="1"/>
  <c r="BY33" i="100"/>
  <c r="BX33" i="100"/>
  <c r="CW33" i="100" s="1"/>
  <c r="BX31" i="100"/>
  <c r="CW31" i="100" s="1"/>
  <c r="BY31" i="100"/>
  <c r="BX11" i="100"/>
  <c r="CW11" i="100" s="1"/>
  <c r="BY11" i="100"/>
  <c r="BY18" i="100"/>
  <c r="BX18" i="100"/>
  <c r="CW18" i="100" s="1"/>
  <c r="BT8" i="100"/>
  <c r="BX8" i="100"/>
  <c r="CW8" i="100" s="1"/>
  <c r="BY8" i="100"/>
  <c r="BY17" i="100"/>
  <c r="BX17" i="100"/>
  <c r="CW17" i="100" s="1"/>
  <c r="BX20" i="100"/>
  <c r="CW20" i="100" s="1"/>
  <c r="BY20" i="100"/>
  <c r="BY21" i="100"/>
  <c r="BX21" i="100"/>
  <c r="CW21" i="100" s="1"/>
  <c r="BT16" i="100"/>
  <c r="BX16" i="100"/>
  <c r="CW16" i="100" s="1"/>
  <c r="BY16" i="100"/>
  <c r="BT7" i="100"/>
  <c r="BX7" i="100"/>
  <c r="CW7" i="100" s="1"/>
  <c r="BY7" i="100"/>
  <c r="BT30" i="100"/>
  <c r="BY30" i="100"/>
  <c r="BX30" i="100"/>
  <c r="CW30" i="100" s="1"/>
  <c r="BU11" i="100"/>
  <c r="BV31" i="100"/>
  <c r="BU31" i="100"/>
  <c r="BV19" i="100"/>
  <c r="BU19" i="100"/>
  <c r="BU8" i="100"/>
  <c r="BV8" i="100"/>
  <c r="BU17" i="100"/>
  <c r="BV17" i="100"/>
  <c r="BU20" i="100"/>
  <c r="BV20" i="100" s="1"/>
  <c r="BU21" i="100"/>
  <c r="BV21" i="100"/>
  <c r="BU16" i="100"/>
  <c r="BV16" i="100"/>
  <c r="BV7" i="100"/>
  <c r="BU7" i="100"/>
  <c r="BU30" i="100"/>
  <c r="BU22" i="100"/>
  <c r="BV22" i="100"/>
  <c r="BU18" i="100"/>
  <c r="BU25" i="100"/>
  <c r="BU9" i="100"/>
  <c r="BV9" i="100"/>
  <c r="BT21" i="100"/>
  <c r="BV24" i="100"/>
  <c r="BU24" i="100"/>
  <c r="BV26" i="100"/>
  <c r="BU26" i="100"/>
  <c r="BV23" i="100"/>
  <c r="BU23" i="100"/>
  <c r="BU29" i="100"/>
  <c r="BV29" i="100"/>
  <c r="BU32" i="100"/>
  <c r="BV32" i="100"/>
  <c r="BU13" i="100"/>
  <c r="BV13" i="100"/>
  <c r="BU10" i="100"/>
  <c r="BV10" i="100"/>
  <c r="BU33" i="100"/>
  <c r="BV33" i="100" s="1"/>
  <c r="BT18" i="100"/>
  <c r="BV18" i="100" s="1"/>
  <c r="BT11" i="100"/>
  <c r="BT19" i="100"/>
  <c r="BT22" i="100"/>
  <c r="BT25" i="100"/>
  <c r="BT9" i="100"/>
  <c r="BT31" i="100"/>
  <c r="L15" i="100"/>
  <c r="CJ15" i="100" s="1"/>
  <c r="L17" i="100"/>
  <c r="CJ17" i="100" s="1"/>
  <c r="L22" i="100"/>
  <c r="CJ22" i="100" s="1"/>
  <c r="L7" i="100"/>
  <c r="CJ7" i="100" s="1"/>
  <c r="L11" i="100"/>
  <c r="CJ11" i="100" s="1"/>
  <c r="L18" i="100"/>
  <c r="CJ18" i="100" s="1"/>
  <c r="L8" i="100"/>
  <c r="CJ8" i="100" s="1"/>
  <c r="BO6" i="100"/>
  <c r="L9" i="100"/>
  <c r="CJ9" i="100" s="1"/>
  <c r="L26" i="100"/>
  <c r="CJ26" i="100" s="1"/>
  <c r="L32" i="100"/>
  <c r="CJ32" i="100" s="1"/>
  <c r="L33" i="100"/>
  <c r="CJ33" i="100" s="1"/>
  <c r="L24" i="100"/>
  <c r="CJ24" i="100" s="1"/>
  <c r="L12" i="100"/>
  <c r="CJ12" i="100" s="1"/>
  <c r="L16" i="100"/>
  <c r="CJ16" i="100" s="1"/>
  <c r="L10" i="100"/>
  <c r="CJ10" i="100" s="1"/>
  <c r="L29" i="100"/>
  <c r="CJ29" i="100" s="1"/>
  <c r="L19" i="100"/>
  <c r="CJ19" i="100" s="1"/>
  <c r="L21" i="100"/>
  <c r="CJ21" i="100" s="1"/>
  <c r="L20" i="100"/>
  <c r="CJ20" i="100" s="1"/>
  <c r="L30" i="100"/>
  <c r="CJ30" i="100" s="1"/>
  <c r="L14" i="100"/>
  <c r="CJ14" i="100" s="1"/>
  <c r="L13" i="100"/>
  <c r="CJ13" i="100" s="1"/>
  <c r="L28" i="100"/>
  <c r="CJ28" i="100" s="1"/>
  <c r="L23" i="100"/>
  <c r="CJ23" i="100" s="1"/>
  <c r="L27" i="100"/>
  <c r="CJ27" i="100" s="1"/>
  <c r="L31" i="100"/>
  <c r="CJ31" i="100" s="1"/>
  <c r="L25" i="100"/>
  <c r="CJ25" i="100" s="1"/>
  <c r="AF25" i="100"/>
  <c r="CS25" i="100" s="1"/>
  <c r="AF19" i="100"/>
  <c r="CS19" i="100" s="1"/>
  <c r="AL32" i="100"/>
  <c r="AM32" i="100" s="1"/>
  <c r="CD32" i="100" s="1"/>
  <c r="AF21" i="100"/>
  <c r="CS21" i="100" s="1"/>
  <c r="AF27" i="100"/>
  <c r="CS27" i="100" s="1"/>
  <c r="AF32" i="100"/>
  <c r="CS32" i="100" s="1"/>
  <c r="AF7" i="100"/>
  <c r="CS7" i="100" s="1"/>
  <c r="AF9" i="100"/>
  <c r="CS9" i="100" s="1"/>
  <c r="AL9" i="100"/>
  <c r="AM9" i="100" s="1"/>
  <c r="CD9" i="100" s="1"/>
  <c r="AF15" i="100"/>
  <c r="CS15" i="100" s="1"/>
  <c r="AF23" i="100"/>
  <c r="CS23" i="100" s="1"/>
  <c r="AF13" i="100"/>
  <c r="CS13" i="100" s="1"/>
  <c r="AF14" i="100"/>
  <c r="CS14" i="100" s="1"/>
  <c r="AL27" i="100"/>
  <c r="AM27" i="100" s="1"/>
  <c r="CD27" i="100" s="1"/>
  <c r="AF10" i="100"/>
  <c r="CS10" i="100" s="1"/>
  <c r="AF12" i="100"/>
  <c r="CS12" i="100" s="1"/>
  <c r="AF11" i="100"/>
  <c r="CS11" i="100" s="1"/>
  <c r="AF8" i="100"/>
  <c r="CS8" i="100" s="1"/>
  <c r="AF33" i="100"/>
  <c r="CS33" i="100" s="1"/>
  <c r="AF28" i="100"/>
  <c r="CS28" i="100" s="1"/>
  <c r="AF22" i="100"/>
  <c r="CS22" i="100" s="1"/>
  <c r="R9" i="100"/>
  <c r="CT9" i="100" s="1"/>
  <c r="R21" i="100"/>
  <c r="CT21" i="100" s="1"/>
  <c r="R30" i="100"/>
  <c r="CT30" i="100" s="1"/>
  <c r="AL28" i="100"/>
  <c r="AM28" i="100" s="1"/>
  <c r="CD28" i="100" s="1"/>
  <c r="AL22" i="100"/>
  <c r="AM22" i="100" s="1"/>
  <c r="CD22" i="100" s="1"/>
  <c r="AF17" i="100"/>
  <c r="CS17" i="100" s="1"/>
  <c r="AF31" i="100"/>
  <c r="CS31" i="100" s="1"/>
  <c r="AF16" i="100"/>
  <c r="CS16" i="100" s="1"/>
  <c r="AF29" i="100"/>
  <c r="CS29" i="100" s="1"/>
  <c r="AL18" i="100"/>
  <c r="AM18" i="100" s="1"/>
  <c r="CD18" i="100" s="1"/>
  <c r="AL10" i="100"/>
  <c r="AM10" i="100" s="1"/>
  <c r="CD10" i="100" s="1"/>
  <c r="AL11" i="100"/>
  <c r="AM11" i="100" s="1"/>
  <c r="CD11" i="100" s="1"/>
  <c r="AF18" i="100"/>
  <c r="CS18" i="100" s="1"/>
  <c r="AF20" i="100"/>
  <c r="CS20" i="100" s="1"/>
  <c r="AL21" i="100"/>
  <c r="AM21" i="100" s="1"/>
  <c r="AL30" i="100"/>
  <c r="AM30" i="100" s="1"/>
  <c r="CD30" i="100" s="1"/>
  <c r="AL29" i="100"/>
  <c r="AM29" i="100" s="1"/>
  <c r="CD29" i="100" s="1"/>
  <c r="AL31" i="100"/>
  <c r="AM31" i="100" s="1"/>
  <c r="CD31" i="100" s="1"/>
  <c r="AL12" i="100"/>
  <c r="AM12" i="100" s="1"/>
  <c r="CD12" i="100" s="1"/>
  <c r="AL20" i="100"/>
  <c r="AM20" i="100" s="1"/>
  <c r="CD20" i="100" s="1"/>
  <c r="AL14" i="100"/>
  <c r="AM14" i="100" s="1"/>
  <c r="CD14" i="100" s="1"/>
  <c r="AL15" i="100"/>
  <c r="AM15" i="100" s="1"/>
  <c r="CD15" i="100" s="1"/>
  <c r="AL26" i="100"/>
  <c r="AM26" i="100" s="1"/>
  <c r="AF30" i="100"/>
  <c r="CS30" i="100" s="1"/>
  <c r="R31" i="100"/>
  <c r="CT31" i="100" s="1"/>
  <c r="AL13" i="100"/>
  <c r="AM13" i="100" s="1"/>
  <c r="CD13" i="100" s="1"/>
  <c r="AL8" i="100"/>
  <c r="AM8" i="100" s="1"/>
  <c r="CD8" i="100" s="1"/>
  <c r="AL7" i="100"/>
  <c r="AM7" i="100" s="1"/>
  <c r="CD7" i="100" s="1"/>
  <c r="R8" i="100"/>
  <c r="AL23" i="100"/>
  <c r="AM23" i="100" s="1"/>
  <c r="AL25" i="100"/>
  <c r="AM25" i="100" s="1"/>
  <c r="CD25" i="100" s="1"/>
  <c r="R12" i="100"/>
  <c r="CT12" i="100" s="1"/>
  <c r="R27" i="100"/>
  <c r="CT27" i="100" s="1"/>
  <c r="AL24" i="100"/>
  <c r="AM24" i="100" s="1"/>
  <c r="AL33" i="100"/>
  <c r="AM33" i="100" s="1"/>
  <c r="CD33" i="100" s="1"/>
  <c r="AL16" i="100"/>
  <c r="AM16" i="100" s="1"/>
  <c r="CD16" i="100" s="1"/>
  <c r="AL19" i="100"/>
  <c r="AM19" i="100" s="1"/>
  <c r="CD19" i="100" s="1"/>
  <c r="R15" i="100"/>
  <c r="CT15" i="100" s="1"/>
  <c r="R33" i="100"/>
  <c r="CT33" i="100" s="1"/>
  <c r="R10" i="100"/>
  <c r="CT10" i="100" s="1"/>
  <c r="AL17" i="100"/>
  <c r="AM17" i="100" s="1"/>
  <c r="CD17" i="100" s="1"/>
  <c r="R17" i="100"/>
  <c r="R7" i="100"/>
  <c r="CT7" i="100" s="1"/>
  <c r="R24" i="100"/>
  <c r="R16" i="100"/>
  <c r="CT16" i="100" s="1"/>
  <c r="R23" i="100"/>
  <c r="R18" i="100"/>
  <c r="CT18" i="100" s="1"/>
  <c r="R32" i="100"/>
  <c r="CT32" i="100" s="1"/>
  <c r="R20" i="100"/>
  <c r="CT20" i="100" s="1"/>
  <c r="R29" i="100"/>
  <c r="CT29" i="100" s="1"/>
  <c r="R13" i="100"/>
  <c r="R25" i="100"/>
  <c r="R14" i="100"/>
  <c r="CT14" i="100" s="1"/>
  <c r="R28" i="100"/>
  <c r="CT28" i="100" s="1"/>
  <c r="R26" i="100"/>
  <c r="R19" i="100"/>
  <c r="CT19" i="100" s="1"/>
  <c r="R11" i="100"/>
  <c r="CT11" i="100" s="1"/>
  <c r="R22" i="100"/>
  <c r="CT22" i="100" s="1"/>
  <c r="E97" i="98"/>
  <c r="D95" i="98"/>
  <c r="E117" i="98" s="1"/>
  <c r="E109" i="98"/>
  <c r="E106" i="98"/>
  <c r="W13" i="98"/>
  <c r="AN24" i="100" l="1"/>
  <c r="CK24" i="100" s="1"/>
  <c r="CD24" i="100"/>
  <c r="AN23" i="100"/>
  <c r="CK23" i="100" s="1"/>
  <c r="CD23" i="100"/>
  <c r="AN26" i="100"/>
  <c r="CK26" i="100" s="1"/>
  <c r="CD26" i="100"/>
  <c r="AN21" i="100"/>
  <c r="CK21" i="100" s="1"/>
  <c r="CD21" i="100"/>
  <c r="CX6" i="100"/>
  <c r="DA6" i="100" s="1"/>
  <c r="BV11" i="100"/>
  <c r="BZ14" i="100"/>
  <c r="CO14" i="100" s="1"/>
  <c r="CX19" i="100"/>
  <c r="CZ19" i="100" s="1"/>
  <c r="CX33" i="100"/>
  <c r="CX10" i="100"/>
  <c r="CX7" i="100"/>
  <c r="CX18" i="100"/>
  <c r="DD18" i="100" s="1"/>
  <c r="CX32" i="100"/>
  <c r="DD32" i="100" s="1"/>
  <c r="CX30" i="100"/>
  <c r="DA30" i="100" s="1"/>
  <c r="CX15" i="100"/>
  <c r="CX31" i="100"/>
  <c r="DD31" i="100" s="1"/>
  <c r="CX28" i="100"/>
  <c r="DC28" i="100" s="1"/>
  <c r="CX12" i="100"/>
  <c r="DC12" i="100" s="1"/>
  <c r="CX9" i="100"/>
  <c r="CX21" i="100"/>
  <c r="DA21" i="100" s="1"/>
  <c r="CX20" i="100"/>
  <c r="DD20" i="100" s="1"/>
  <c r="CX29" i="100"/>
  <c r="DA29" i="100" s="1"/>
  <c r="CX16" i="100"/>
  <c r="CX22" i="100"/>
  <c r="DD22" i="100" s="1"/>
  <c r="CX11" i="100"/>
  <c r="DA11" i="100" s="1"/>
  <c r="CX14" i="100"/>
  <c r="CX27" i="100"/>
  <c r="BO23" i="100"/>
  <c r="CT23" i="100"/>
  <c r="BO25" i="100"/>
  <c r="CT25" i="100"/>
  <c r="BO24" i="100"/>
  <c r="CT24" i="100"/>
  <c r="BO26" i="100"/>
  <c r="CT26" i="100"/>
  <c r="BO13" i="100"/>
  <c r="CT13" i="100"/>
  <c r="BO17" i="100"/>
  <c r="CT17" i="100"/>
  <c r="BO8" i="100"/>
  <c r="CT8" i="100"/>
  <c r="BV30" i="100"/>
  <c r="BZ25" i="100"/>
  <c r="CO25" i="100" s="1"/>
  <c r="BZ30" i="100"/>
  <c r="CO30" i="100" s="1"/>
  <c r="AN29" i="100"/>
  <c r="CK29" i="100" s="1"/>
  <c r="BZ33" i="100"/>
  <c r="CO33" i="100" s="1"/>
  <c r="BO7" i="100"/>
  <c r="BZ11" i="100"/>
  <c r="CO11" i="100" s="1"/>
  <c r="BZ20" i="100"/>
  <c r="CO20" i="100" s="1"/>
  <c r="BZ18" i="100"/>
  <c r="CO18" i="100" s="1"/>
  <c r="BO29" i="100"/>
  <c r="BO15" i="100"/>
  <c r="BV25" i="100"/>
  <c r="BO18" i="100"/>
  <c r="BO33" i="100"/>
  <c r="BO22" i="100"/>
  <c r="AN30" i="100"/>
  <c r="CK30" i="100" s="1"/>
  <c r="BO11" i="100"/>
  <c r="BO14" i="100"/>
  <c r="BO16" i="100"/>
  <c r="BO27" i="100"/>
  <c r="AN14" i="100"/>
  <c r="CK14" i="100" s="1"/>
  <c r="BO19" i="100"/>
  <c r="BO32" i="100"/>
  <c r="BO30" i="100"/>
  <c r="BO21" i="100"/>
  <c r="BO28" i="100"/>
  <c r="BO20" i="100"/>
  <c r="BO31" i="100"/>
  <c r="BO9" i="100"/>
  <c r="BO10" i="100"/>
  <c r="BO12" i="100"/>
  <c r="BL9" i="100"/>
  <c r="BL24" i="100"/>
  <c r="BL30" i="100"/>
  <c r="BL28" i="100"/>
  <c r="BL16" i="100"/>
  <c r="BL22" i="100"/>
  <c r="BL15" i="100"/>
  <c r="BL25" i="100"/>
  <c r="BL13" i="100"/>
  <c r="BL7" i="100"/>
  <c r="BL17" i="100"/>
  <c r="BL32" i="100"/>
  <c r="BL31" i="100"/>
  <c r="BL10" i="100"/>
  <c r="BL19" i="100"/>
  <c r="BL29" i="100"/>
  <c r="BL23" i="100"/>
  <c r="BL33" i="100"/>
  <c r="BL11" i="100"/>
  <c r="BL21" i="100"/>
  <c r="AN27" i="100"/>
  <c r="CK27" i="100" s="1"/>
  <c r="BL20" i="100"/>
  <c r="BL26" i="100"/>
  <c r="BL8" i="100"/>
  <c r="BL14" i="100"/>
  <c r="BL12" i="100"/>
  <c r="BL18" i="100"/>
  <c r="BL27" i="100"/>
  <c r="AN32" i="100"/>
  <c r="CK32" i="100" s="1"/>
  <c r="AN7" i="100"/>
  <c r="CK7" i="100" s="1"/>
  <c r="AN13" i="100"/>
  <c r="CK13" i="100" s="1"/>
  <c r="AN9" i="100"/>
  <c r="CK9" i="100" s="1"/>
  <c r="AN15" i="100"/>
  <c r="CK15" i="100" s="1"/>
  <c r="AN12" i="100"/>
  <c r="CK12" i="100" s="1"/>
  <c r="AN11" i="100"/>
  <c r="CK11" i="100" s="1"/>
  <c r="AN8" i="100"/>
  <c r="CK8" i="100" s="1"/>
  <c r="AN17" i="100"/>
  <c r="CK17" i="100" s="1"/>
  <c r="AN18" i="100"/>
  <c r="CK18" i="100" s="1"/>
  <c r="AN20" i="100"/>
  <c r="CK20" i="100" s="1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CZ32" i="100" l="1"/>
  <c r="DC20" i="100"/>
  <c r="DD11" i="100"/>
  <c r="CZ11" i="100"/>
  <c r="CX17" i="100"/>
  <c r="DA17" i="100" s="1"/>
  <c r="CX26" i="100"/>
  <c r="DA26" i="100" s="1"/>
  <c r="CX25" i="100"/>
  <c r="DA25" i="100" s="1"/>
  <c r="DB27" i="100"/>
  <c r="CY27" i="100"/>
  <c r="DB16" i="100"/>
  <c r="CY16" i="100"/>
  <c r="DB9" i="100"/>
  <c r="CY9" i="100"/>
  <c r="DB15" i="100"/>
  <c r="CY15" i="100"/>
  <c r="DD15" i="100"/>
  <c r="DB7" i="100"/>
  <c r="CY7" i="100"/>
  <c r="CZ22" i="100"/>
  <c r="CZ7" i="100"/>
  <c r="DC22" i="100"/>
  <c r="DC21" i="100"/>
  <c r="DC31" i="100"/>
  <c r="DC27" i="100"/>
  <c r="DD19" i="100"/>
  <c r="CZ9" i="100"/>
  <c r="DA18" i="100"/>
  <c r="DA31" i="100"/>
  <c r="DB14" i="100"/>
  <c r="CY14" i="100"/>
  <c r="DB29" i="100"/>
  <c r="CY29" i="100"/>
  <c r="DB12" i="100"/>
  <c r="CY12" i="100"/>
  <c r="DD12" i="100"/>
  <c r="DB30" i="100"/>
  <c r="CY30" i="100"/>
  <c r="DB10" i="100"/>
  <c r="CY10" i="100"/>
  <c r="DC30" i="100"/>
  <c r="CZ27" i="100"/>
  <c r="CZ16" i="100"/>
  <c r="DA9" i="100"/>
  <c r="DC29" i="100"/>
  <c r="DD29" i="100"/>
  <c r="DA22" i="100"/>
  <c r="DC32" i="100"/>
  <c r="DC7" i="100"/>
  <c r="DC15" i="100"/>
  <c r="DC18" i="100"/>
  <c r="DD10" i="100"/>
  <c r="CZ31" i="100"/>
  <c r="DA10" i="100"/>
  <c r="CZ15" i="100"/>
  <c r="DA27" i="100"/>
  <c r="CZ10" i="100"/>
  <c r="CX8" i="100"/>
  <c r="CX13" i="100"/>
  <c r="DA13" i="100" s="1"/>
  <c r="CX24" i="100"/>
  <c r="CX23" i="100"/>
  <c r="DA23" i="100" s="1"/>
  <c r="DB11" i="100"/>
  <c r="CY11" i="100"/>
  <c r="DB20" i="100"/>
  <c r="CY20" i="100"/>
  <c r="DB28" i="100"/>
  <c r="DD28" i="100"/>
  <c r="CY28" i="100"/>
  <c r="DB32" i="100"/>
  <c r="CY32" i="100"/>
  <c r="DB33" i="100"/>
  <c r="CY33" i="100"/>
  <c r="DC33" i="100"/>
  <c r="DC9" i="100"/>
  <c r="DC11" i="100"/>
  <c r="CZ14" i="100"/>
  <c r="CZ30" i="100"/>
  <c r="CZ29" i="100"/>
  <c r="CZ20" i="100"/>
  <c r="DD7" i="100"/>
  <c r="CZ33" i="100"/>
  <c r="DD14" i="100"/>
  <c r="DC14" i="100"/>
  <c r="CZ12" i="100"/>
  <c r="DA33" i="100"/>
  <c r="DA32" i="100"/>
  <c r="DA16" i="100"/>
  <c r="DB22" i="100"/>
  <c r="CY22" i="100"/>
  <c r="DB21" i="100"/>
  <c r="CY21" i="100"/>
  <c r="DB31" i="100"/>
  <c r="CY31" i="100"/>
  <c r="DB18" i="100"/>
  <c r="CY18" i="100"/>
  <c r="DB19" i="100"/>
  <c r="CY19" i="100"/>
  <c r="DD9" i="100"/>
  <c r="DD21" i="100"/>
  <c r="DA12" i="100"/>
  <c r="DA20" i="100"/>
  <c r="DC16" i="100"/>
  <c r="DD33" i="100"/>
  <c r="DD30" i="100"/>
  <c r="DA15" i="100"/>
  <c r="DC10" i="100"/>
  <c r="DD6" i="100"/>
  <c r="DB6" i="100"/>
  <c r="CY6" i="100"/>
  <c r="CZ6" i="100"/>
  <c r="DC6" i="100"/>
  <c r="DC19" i="100"/>
  <c r="DD16" i="100"/>
  <c r="DD27" i="100"/>
  <c r="CZ21" i="100"/>
  <c r="CZ28" i="100"/>
  <c r="DA7" i="100"/>
  <c r="DA19" i="100"/>
  <c r="CZ18" i="100"/>
  <c r="DA14" i="100"/>
  <c r="DA28" i="100"/>
  <c r="BD18" i="99"/>
  <c r="BD70" i="99"/>
  <c r="BD122" i="99"/>
  <c r="BD174" i="99"/>
  <c r="BD25" i="99"/>
  <c r="BD77" i="99"/>
  <c r="BD129" i="99"/>
  <c r="BD181" i="99"/>
  <c r="BD16" i="99"/>
  <c r="BD68" i="99"/>
  <c r="BD120" i="99"/>
  <c r="BD172" i="99"/>
  <c r="AZ57" i="99"/>
  <c r="S6" i="100" s="1"/>
  <c r="AZ161" i="99"/>
  <c r="AZ109" i="99"/>
  <c r="AZ5" i="99"/>
  <c r="AZ25" i="99"/>
  <c r="AZ77" i="99"/>
  <c r="AZ129" i="99"/>
  <c r="AZ181" i="99"/>
  <c r="AZ51" i="99"/>
  <c r="AZ103" i="99"/>
  <c r="AZ155" i="99"/>
  <c r="AZ207" i="99"/>
  <c r="BA29" i="99"/>
  <c r="BA81" i="99"/>
  <c r="BA133" i="99"/>
  <c r="BA185" i="99"/>
  <c r="BA53" i="99"/>
  <c r="BA105" i="99"/>
  <c r="BA157" i="99"/>
  <c r="BA209" i="99"/>
  <c r="BA57" i="99"/>
  <c r="T6" i="100" s="1"/>
  <c r="BA109" i="99"/>
  <c r="BA161" i="99"/>
  <c r="BA5" i="99"/>
  <c r="BA44" i="99"/>
  <c r="BA96" i="99"/>
  <c r="BA148" i="99"/>
  <c r="BA200" i="99"/>
  <c r="BA28" i="99"/>
  <c r="BA80" i="99"/>
  <c r="BA132" i="99"/>
  <c r="BA184" i="99"/>
  <c r="BA12" i="99"/>
  <c r="BA64" i="99"/>
  <c r="BA116" i="99"/>
  <c r="BA168" i="99"/>
  <c r="BA15" i="99"/>
  <c r="BA67" i="99"/>
  <c r="BA119" i="99"/>
  <c r="BA171" i="99"/>
  <c r="BA50" i="99"/>
  <c r="BA102" i="99"/>
  <c r="BA154" i="99"/>
  <c r="BA206" i="99"/>
  <c r="BA34" i="99"/>
  <c r="BA86" i="99"/>
  <c r="BA138" i="99"/>
  <c r="BA190" i="99"/>
  <c r="BA18" i="99"/>
  <c r="BA70" i="99"/>
  <c r="BA122" i="99"/>
  <c r="BA174" i="99"/>
  <c r="BC35" i="99"/>
  <c r="BC87" i="99"/>
  <c r="BC191" i="99"/>
  <c r="BC139" i="99"/>
  <c r="BC27" i="99"/>
  <c r="BC79" i="99"/>
  <c r="BC131" i="99"/>
  <c r="BC183" i="99"/>
  <c r="BC15" i="99"/>
  <c r="BC67" i="99"/>
  <c r="BC119" i="99"/>
  <c r="BC171" i="99"/>
  <c r="BC7" i="99"/>
  <c r="BC59" i="99"/>
  <c r="BC111" i="99"/>
  <c r="BC163" i="99"/>
  <c r="BC42" i="99"/>
  <c r="BC94" i="99"/>
  <c r="BC146" i="99"/>
  <c r="BC198" i="99"/>
  <c r="BC26" i="99"/>
  <c r="BC78" i="99"/>
  <c r="BC182" i="99"/>
  <c r="BC130" i="99"/>
  <c r="BC10" i="99"/>
  <c r="BC62" i="99"/>
  <c r="BC114" i="99"/>
  <c r="BC166" i="99"/>
  <c r="BC45" i="99"/>
  <c r="BC97" i="99"/>
  <c r="BC201" i="99"/>
  <c r="BC149" i="99"/>
  <c r="BC29" i="99"/>
  <c r="BC81" i="99"/>
  <c r="BC185" i="99"/>
  <c r="BC133" i="99"/>
  <c r="BC13" i="99"/>
  <c r="BC65" i="99"/>
  <c r="BC117" i="99"/>
  <c r="BC169" i="99"/>
  <c r="BC52" i="99"/>
  <c r="BC156" i="99"/>
  <c r="BC104" i="99"/>
  <c r="BC208" i="99"/>
  <c r="BC36" i="99"/>
  <c r="BC88" i="99"/>
  <c r="BC140" i="99"/>
  <c r="BC192" i="99"/>
  <c r="BC20" i="99"/>
  <c r="BC72" i="99"/>
  <c r="BC124" i="99"/>
  <c r="BC176" i="99"/>
  <c r="BB48" i="99"/>
  <c r="BB100" i="99"/>
  <c r="BB152" i="99"/>
  <c r="BB204" i="99"/>
  <c r="BB40" i="99"/>
  <c r="BB92" i="99"/>
  <c r="BB144" i="99"/>
  <c r="BB196" i="99"/>
  <c r="BB16" i="99"/>
  <c r="BB68" i="99"/>
  <c r="BB120" i="99"/>
  <c r="BB172" i="99"/>
  <c r="BB36" i="99"/>
  <c r="BB88" i="99"/>
  <c r="BB140" i="99"/>
  <c r="BB192" i="99"/>
  <c r="BB47" i="99"/>
  <c r="BB99" i="99"/>
  <c r="BB151" i="99"/>
  <c r="BB203" i="99"/>
  <c r="BB31" i="99"/>
  <c r="BB83" i="99"/>
  <c r="BB135" i="99"/>
  <c r="BB187" i="99"/>
  <c r="BB15" i="99"/>
  <c r="BB67" i="99"/>
  <c r="BB119" i="99"/>
  <c r="BB171" i="99"/>
  <c r="BB50" i="99"/>
  <c r="BB102" i="99"/>
  <c r="BB154" i="99"/>
  <c r="BB206" i="99"/>
  <c r="BB34" i="99"/>
  <c r="BB86" i="99"/>
  <c r="BB138" i="99"/>
  <c r="BB190" i="99"/>
  <c r="BB18" i="99"/>
  <c r="BB70" i="99"/>
  <c r="BB122" i="99"/>
  <c r="BB174" i="99"/>
  <c r="BB53" i="99"/>
  <c r="BB105" i="99"/>
  <c r="BB157" i="99"/>
  <c r="BB209" i="99"/>
  <c r="BB37" i="99"/>
  <c r="BB89" i="99"/>
  <c r="BB141" i="99"/>
  <c r="BB193" i="99"/>
  <c r="BB21" i="99"/>
  <c r="BB73" i="99"/>
  <c r="BB125" i="99"/>
  <c r="BB177" i="99"/>
  <c r="BD22" i="99"/>
  <c r="BD74" i="99"/>
  <c r="BD126" i="99"/>
  <c r="BD178" i="99"/>
  <c r="BD14" i="99"/>
  <c r="BD66" i="99"/>
  <c r="BD118" i="99"/>
  <c r="BD170" i="99"/>
  <c r="BD42" i="99"/>
  <c r="BD94" i="99"/>
  <c r="BD146" i="99"/>
  <c r="BD198" i="99"/>
  <c r="BD53" i="99"/>
  <c r="BD105" i="99"/>
  <c r="BD157" i="99"/>
  <c r="BD209" i="99"/>
  <c r="BD37" i="99"/>
  <c r="BD89" i="99"/>
  <c r="BD141" i="99"/>
  <c r="BD193" i="99"/>
  <c r="BD21" i="99"/>
  <c r="BD73" i="99"/>
  <c r="BD125" i="99"/>
  <c r="BD177" i="99"/>
  <c r="BD57" i="99"/>
  <c r="W6" i="100" s="1"/>
  <c r="BD109" i="99"/>
  <c r="BD161" i="99"/>
  <c r="BD5" i="99"/>
  <c r="BD44" i="99"/>
  <c r="BD96" i="99"/>
  <c r="BD148" i="99"/>
  <c r="BD200" i="99"/>
  <c r="BD28" i="99"/>
  <c r="BD80" i="99"/>
  <c r="BD132" i="99"/>
  <c r="BD184" i="99"/>
  <c r="BD12" i="99"/>
  <c r="BD64" i="99"/>
  <c r="BD116" i="99"/>
  <c r="BD168" i="99"/>
  <c r="BD47" i="99"/>
  <c r="BD99" i="99"/>
  <c r="BD151" i="99"/>
  <c r="BD203" i="99"/>
  <c r="BD31" i="99"/>
  <c r="BD83" i="99"/>
  <c r="BD135" i="99"/>
  <c r="BD187" i="99"/>
  <c r="BD15" i="99"/>
  <c r="BD67" i="99"/>
  <c r="BD119" i="99"/>
  <c r="BD171" i="99"/>
  <c r="AZ10" i="99"/>
  <c r="AZ62" i="99"/>
  <c r="AZ114" i="99"/>
  <c r="AZ166" i="99"/>
  <c r="AZ34" i="99"/>
  <c r="AZ138" i="99"/>
  <c r="AZ190" i="99"/>
  <c r="AZ86" i="99"/>
  <c r="AZ46" i="99"/>
  <c r="AZ150" i="99"/>
  <c r="AZ202" i="99"/>
  <c r="AZ98" i="99"/>
  <c r="AZ53" i="99"/>
  <c r="AZ209" i="99"/>
  <c r="AZ105" i="99"/>
  <c r="AZ157" i="99"/>
  <c r="AZ37" i="99"/>
  <c r="AZ89" i="99"/>
  <c r="AZ141" i="99"/>
  <c r="AZ193" i="99"/>
  <c r="AZ21" i="99"/>
  <c r="AZ177" i="99"/>
  <c r="AZ73" i="99"/>
  <c r="AZ125" i="99"/>
  <c r="AZ56" i="99"/>
  <c r="AZ212" i="99"/>
  <c r="AZ108" i="99"/>
  <c r="AZ160" i="99"/>
  <c r="AZ40" i="99"/>
  <c r="AZ92" i="99"/>
  <c r="AZ196" i="99"/>
  <c r="AZ144" i="99"/>
  <c r="AZ24" i="99"/>
  <c r="AZ76" i="99"/>
  <c r="AZ180" i="99"/>
  <c r="AZ128" i="99"/>
  <c r="AZ8" i="99"/>
  <c r="AZ60" i="99"/>
  <c r="AZ112" i="99"/>
  <c r="AZ164" i="99"/>
  <c r="AZ47" i="99"/>
  <c r="AZ151" i="99"/>
  <c r="AZ203" i="99"/>
  <c r="AZ99" i="99"/>
  <c r="AZ31" i="99"/>
  <c r="AZ83" i="99"/>
  <c r="AZ135" i="99"/>
  <c r="AZ187" i="99"/>
  <c r="AZ15" i="99"/>
  <c r="AZ67" i="99"/>
  <c r="AZ119" i="99"/>
  <c r="AZ171" i="99"/>
  <c r="BA13" i="99"/>
  <c r="BA65" i="99"/>
  <c r="BA117" i="99"/>
  <c r="BA169" i="99"/>
  <c r="BA45" i="99"/>
  <c r="BA97" i="99"/>
  <c r="BA149" i="99"/>
  <c r="BA201" i="99"/>
  <c r="BA49" i="99"/>
  <c r="BA101" i="99"/>
  <c r="BA153" i="99"/>
  <c r="BA205" i="99"/>
  <c r="BA56" i="99"/>
  <c r="BA108" i="99"/>
  <c r="BA160" i="99"/>
  <c r="BA212" i="99"/>
  <c r="BA40" i="99"/>
  <c r="BA92" i="99"/>
  <c r="BA144" i="99"/>
  <c r="BA196" i="99"/>
  <c r="BA24" i="99"/>
  <c r="BA76" i="99"/>
  <c r="BA128" i="99"/>
  <c r="BA180" i="99"/>
  <c r="BA8" i="99"/>
  <c r="BA60" i="99"/>
  <c r="BA112" i="99"/>
  <c r="BA164" i="99"/>
  <c r="BA43" i="99"/>
  <c r="BA95" i="99"/>
  <c r="BA147" i="99"/>
  <c r="BA199" i="99"/>
  <c r="BA27" i="99"/>
  <c r="BA79" i="99"/>
  <c r="BA131" i="99"/>
  <c r="BA183" i="99"/>
  <c r="BA11" i="99"/>
  <c r="BA63" i="99"/>
  <c r="BA115" i="99"/>
  <c r="BA167" i="99"/>
  <c r="BA46" i="99"/>
  <c r="BA98" i="99"/>
  <c r="BA150" i="99"/>
  <c r="BA202" i="99"/>
  <c r="BA30" i="99"/>
  <c r="BA82" i="99"/>
  <c r="BA134" i="99"/>
  <c r="BA186" i="99"/>
  <c r="BA14" i="99"/>
  <c r="BA66" i="99"/>
  <c r="T12" i="100" s="1"/>
  <c r="BA118" i="99"/>
  <c r="BA170" i="99"/>
  <c r="BC19" i="99"/>
  <c r="BC71" i="99"/>
  <c r="BC123" i="99"/>
  <c r="BC175" i="99"/>
  <c r="BC11" i="99"/>
  <c r="BC63" i="99"/>
  <c r="BC115" i="99"/>
  <c r="BC167" i="99"/>
  <c r="BC55" i="99"/>
  <c r="BC107" i="99"/>
  <c r="BC211" i="99"/>
  <c r="BC159" i="99"/>
  <c r="BC54" i="99"/>
  <c r="BC210" i="99"/>
  <c r="BC106" i="99"/>
  <c r="BC158" i="99"/>
  <c r="BC38" i="99"/>
  <c r="BC90" i="99"/>
  <c r="BC194" i="99"/>
  <c r="BC142" i="99"/>
  <c r="BC22" i="99"/>
  <c r="BC74" i="99"/>
  <c r="BC126" i="99"/>
  <c r="BC178" i="99"/>
  <c r="BC6" i="99"/>
  <c r="BC58" i="99"/>
  <c r="V7" i="100" s="1"/>
  <c r="BC110" i="99"/>
  <c r="BC162" i="99"/>
  <c r="BC41" i="99"/>
  <c r="BC93" i="99"/>
  <c r="BC145" i="99"/>
  <c r="BC197" i="99"/>
  <c r="BC25" i="99"/>
  <c r="BC77" i="99"/>
  <c r="BC129" i="99"/>
  <c r="BC181" i="99"/>
  <c r="BC9" i="99"/>
  <c r="BC61" i="99"/>
  <c r="BC113" i="99"/>
  <c r="BC165" i="99"/>
  <c r="BC48" i="99"/>
  <c r="BC100" i="99"/>
  <c r="BC152" i="99"/>
  <c r="BC204" i="99"/>
  <c r="BC32" i="99"/>
  <c r="BC84" i="99"/>
  <c r="BC136" i="99"/>
  <c r="BC188" i="99"/>
  <c r="BC16" i="99"/>
  <c r="BC68" i="99"/>
  <c r="BC172" i="99"/>
  <c r="BC120" i="99"/>
  <c r="BB28" i="99"/>
  <c r="BB80" i="99"/>
  <c r="BB132" i="99"/>
  <c r="BB184" i="99"/>
  <c r="BB24" i="99"/>
  <c r="BB76" i="99"/>
  <c r="BB128" i="99"/>
  <c r="BB180" i="99"/>
  <c r="BB57" i="99"/>
  <c r="U6" i="100" s="1"/>
  <c r="BB109" i="99"/>
  <c r="BB161" i="99"/>
  <c r="BB5" i="99"/>
  <c r="BB20" i="99"/>
  <c r="BB72" i="99"/>
  <c r="BB124" i="99"/>
  <c r="BB176" i="99"/>
  <c r="BB43" i="99"/>
  <c r="BB95" i="99"/>
  <c r="BB147" i="99"/>
  <c r="BB199" i="99"/>
  <c r="BB27" i="99"/>
  <c r="BB79" i="99"/>
  <c r="BB131" i="99"/>
  <c r="BB183" i="99"/>
  <c r="BB11" i="99"/>
  <c r="BB63" i="99"/>
  <c r="BB115" i="99"/>
  <c r="BB167" i="99"/>
  <c r="BB46" i="99"/>
  <c r="BB98" i="99"/>
  <c r="BB150" i="99"/>
  <c r="BB202" i="99"/>
  <c r="BB30" i="99"/>
  <c r="BB82" i="99"/>
  <c r="BB134" i="99"/>
  <c r="BB186" i="99"/>
  <c r="BB14" i="99"/>
  <c r="BB66" i="99"/>
  <c r="U12" i="100" s="1"/>
  <c r="BB118" i="99"/>
  <c r="BB170" i="99"/>
  <c r="BB49" i="99"/>
  <c r="BB101" i="99"/>
  <c r="BB153" i="99"/>
  <c r="BB205" i="99"/>
  <c r="BB33" i="99"/>
  <c r="BB85" i="99"/>
  <c r="BB137" i="99"/>
  <c r="BB189" i="99"/>
  <c r="BB17" i="99"/>
  <c r="BB69" i="99"/>
  <c r="BB121" i="99"/>
  <c r="BB173" i="99"/>
  <c r="BD30" i="99"/>
  <c r="BD82" i="99"/>
  <c r="BD134" i="99"/>
  <c r="BD186" i="99"/>
  <c r="BD41" i="99"/>
  <c r="BD93" i="99"/>
  <c r="BD145" i="99"/>
  <c r="BD197" i="99"/>
  <c r="BD9" i="99"/>
  <c r="BD61" i="99"/>
  <c r="BD113" i="99"/>
  <c r="BD165" i="99"/>
  <c r="BD51" i="99"/>
  <c r="BD103" i="99"/>
  <c r="BD155" i="99"/>
  <c r="BD207" i="99"/>
  <c r="BD19" i="99"/>
  <c r="BD71" i="99"/>
  <c r="BD123" i="99"/>
  <c r="BD175" i="99"/>
  <c r="AZ50" i="99"/>
  <c r="AZ154" i="99"/>
  <c r="AZ206" i="99"/>
  <c r="AZ102" i="99"/>
  <c r="AZ9" i="99"/>
  <c r="AZ61" i="99"/>
  <c r="AZ165" i="99"/>
  <c r="AZ113" i="99"/>
  <c r="AZ28" i="99"/>
  <c r="AZ80" i="99"/>
  <c r="AZ132" i="99"/>
  <c r="AZ184" i="99"/>
  <c r="AZ35" i="99"/>
  <c r="AZ139" i="99"/>
  <c r="AZ191" i="99"/>
  <c r="AZ87" i="99"/>
  <c r="BA31" i="99"/>
  <c r="BA83" i="99"/>
  <c r="BA135" i="99"/>
  <c r="BA187" i="99"/>
  <c r="BD34" i="99"/>
  <c r="BD86" i="99"/>
  <c r="BD138" i="99"/>
  <c r="BD190" i="99"/>
  <c r="BD38" i="99"/>
  <c r="BD90" i="99"/>
  <c r="BD142" i="99"/>
  <c r="BD194" i="99"/>
  <c r="BD26" i="99"/>
  <c r="BD78" i="99"/>
  <c r="BD130" i="99"/>
  <c r="BD182" i="99"/>
  <c r="BD49" i="99"/>
  <c r="BD101" i="99"/>
  <c r="BD153" i="99"/>
  <c r="BD205" i="99"/>
  <c r="BD33" i="99"/>
  <c r="BD85" i="99"/>
  <c r="BD137" i="99"/>
  <c r="BD189" i="99"/>
  <c r="BD17" i="99"/>
  <c r="BD69" i="99"/>
  <c r="BD121" i="99"/>
  <c r="BD173" i="99"/>
  <c r="BD56" i="99"/>
  <c r="BD108" i="99"/>
  <c r="BD160" i="99"/>
  <c r="BD212" i="99"/>
  <c r="BD40" i="99"/>
  <c r="BD92" i="99"/>
  <c r="BD144" i="99"/>
  <c r="BD196" i="99"/>
  <c r="BD24" i="99"/>
  <c r="BD76" i="99"/>
  <c r="BD128" i="99"/>
  <c r="BD180" i="99"/>
  <c r="BD8" i="99"/>
  <c r="BD60" i="99"/>
  <c r="W8" i="100" s="1"/>
  <c r="BD112" i="99"/>
  <c r="BD164" i="99"/>
  <c r="BD43" i="99"/>
  <c r="BD95" i="99"/>
  <c r="BD147" i="99"/>
  <c r="BD199" i="99"/>
  <c r="BD27" i="99"/>
  <c r="BD79" i="99"/>
  <c r="BD131" i="99"/>
  <c r="BD183" i="99"/>
  <c r="BD11" i="99"/>
  <c r="BD63" i="99"/>
  <c r="BD115" i="99"/>
  <c r="BD167" i="99"/>
  <c r="AZ54" i="99"/>
  <c r="AZ106" i="99"/>
  <c r="AZ158" i="99"/>
  <c r="AZ210" i="99"/>
  <c r="AZ18" i="99"/>
  <c r="AZ122" i="99"/>
  <c r="AZ174" i="99"/>
  <c r="AZ70" i="99"/>
  <c r="AZ30" i="99"/>
  <c r="AZ134" i="99"/>
  <c r="AZ186" i="99"/>
  <c r="AZ82" i="99"/>
  <c r="AZ49" i="99"/>
  <c r="AZ101" i="99"/>
  <c r="AZ153" i="99"/>
  <c r="AZ205" i="99"/>
  <c r="AZ33" i="99"/>
  <c r="AZ137" i="99"/>
  <c r="AZ189" i="99"/>
  <c r="AZ85" i="99"/>
  <c r="AZ17" i="99"/>
  <c r="AZ121" i="99"/>
  <c r="AZ173" i="99"/>
  <c r="AZ69" i="99"/>
  <c r="AZ52" i="99"/>
  <c r="AZ104" i="99"/>
  <c r="AZ156" i="99"/>
  <c r="AZ208" i="99"/>
  <c r="AZ36" i="99"/>
  <c r="AZ88" i="99"/>
  <c r="AZ140" i="99"/>
  <c r="AZ192" i="99"/>
  <c r="AZ20" i="99"/>
  <c r="AZ72" i="99"/>
  <c r="AZ124" i="99"/>
  <c r="AZ176" i="99"/>
  <c r="AZ6" i="99"/>
  <c r="AZ58" i="99"/>
  <c r="AZ110" i="99"/>
  <c r="AZ162" i="99"/>
  <c r="AZ43" i="99"/>
  <c r="AZ95" i="99"/>
  <c r="AZ147" i="99"/>
  <c r="AZ199" i="99"/>
  <c r="AZ27" i="99"/>
  <c r="AZ79" i="99"/>
  <c r="AZ131" i="99"/>
  <c r="AZ183" i="99"/>
  <c r="AZ11" i="99"/>
  <c r="AZ63" i="99"/>
  <c r="AZ115" i="99"/>
  <c r="AZ167" i="99"/>
  <c r="BA41" i="99"/>
  <c r="BA93" i="99"/>
  <c r="BA145" i="99"/>
  <c r="BA197" i="99"/>
  <c r="BA25" i="99"/>
  <c r="BA77" i="99"/>
  <c r="BA129" i="99"/>
  <c r="BA181" i="99"/>
  <c r="BA33" i="99"/>
  <c r="BA85" i="99"/>
  <c r="BA137" i="99"/>
  <c r="BA189" i="99"/>
  <c r="BA52" i="99"/>
  <c r="BA104" i="99"/>
  <c r="BA156" i="99"/>
  <c r="BA208" i="99"/>
  <c r="BA36" i="99"/>
  <c r="BA88" i="99"/>
  <c r="BA140" i="99"/>
  <c r="BA192" i="99"/>
  <c r="BA20" i="99"/>
  <c r="BA72" i="99"/>
  <c r="BA124" i="99"/>
  <c r="BA176" i="99"/>
  <c r="BA55" i="99"/>
  <c r="BA107" i="99"/>
  <c r="BA159" i="99"/>
  <c r="BA211" i="99"/>
  <c r="BA39" i="99"/>
  <c r="BA91" i="99"/>
  <c r="BA143" i="99"/>
  <c r="BA195" i="99"/>
  <c r="BA23" i="99"/>
  <c r="BA75" i="99"/>
  <c r="T17" i="100" s="1"/>
  <c r="BA127" i="99"/>
  <c r="BA179" i="99"/>
  <c r="BA7" i="99"/>
  <c r="BA59" i="99"/>
  <c r="BA111" i="99"/>
  <c r="BA163" i="99"/>
  <c r="BA42" i="99"/>
  <c r="BA94" i="99"/>
  <c r="BA146" i="99"/>
  <c r="BA198" i="99"/>
  <c r="BA26" i="99"/>
  <c r="BA78" i="99"/>
  <c r="BA130" i="99"/>
  <c r="BA182" i="99"/>
  <c r="BA10" i="99"/>
  <c r="BA62" i="99"/>
  <c r="BA114" i="99"/>
  <c r="BA166" i="99"/>
  <c r="BC47" i="99"/>
  <c r="BC99" i="99"/>
  <c r="BC203" i="99"/>
  <c r="BC151" i="99"/>
  <c r="BC51" i="99"/>
  <c r="BC103" i="99"/>
  <c r="BC207" i="99"/>
  <c r="BC155" i="99"/>
  <c r="BC39" i="99"/>
  <c r="BC91" i="99"/>
  <c r="BC195" i="99"/>
  <c r="BC143" i="99"/>
  <c r="BC50" i="99"/>
  <c r="BC102" i="99"/>
  <c r="BC154" i="99"/>
  <c r="BC206" i="99"/>
  <c r="BC34" i="99"/>
  <c r="BC86" i="99"/>
  <c r="BC138" i="99"/>
  <c r="BC190" i="99"/>
  <c r="BC18" i="99"/>
  <c r="BC70" i="99"/>
  <c r="V14" i="100" s="1"/>
  <c r="BC122" i="99"/>
  <c r="BC174" i="99"/>
  <c r="BC53" i="99"/>
  <c r="BC105" i="99"/>
  <c r="BC209" i="99"/>
  <c r="BC157" i="99"/>
  <c r="BC37" i="99"/>
  <c r="BC89" i="99"/>
  <c r="BC193" i="99"/>
  <c r="BC141" i="99"/>
  <c r="BC21" i="99"/>
  <c r="BC73" i="99"/>
  <c r="BC125" i="99"/>
  <c r="BC177" i="99"/>
  <c r="BC57" i="99"/>
  <c r="V6" i="100" s="1"/>
  <c r="BC109" i="99"/>
  <c r="BC161" i="99"/>
  <c r="BC5" i="99"/>
  <c r="BC44" i="99"/>
  <c r="BC148" i="99"/>
  <c r="BC96" i="99"/>
  <c r="BC200" i="99"/>
  <c r="BC28" i="99"/>
  <c r="BC80" i="99"/>
  <c r="BC132" i="99"/>
  <c r="BC184" i="99"/>
  <c r="BC12" i="99"/>
  <c r="BC64" i="99"/>
  <c r="V11" i="100" s="1"/>
  <c r="BC116" i="99"/>
  <c r="BC168" i="99"/>
  <c r="BB12" i="99"/>
  <c r="BB64" i="99"/>
  <c r="BB116" i="99"/>
  <c r="BB168" i="99"/>
  <c r="BB8" i="99"/>
  <c r="BB60" i="99"/>
  <c r="BB112" i="99"/>
  <c r="BB164" i="99"/>
  <c r="BB44" i="99"/>
  <c r="BB96" i="99"/>
  <c r="BB148" i="99"/>
  <c r="BB200" i="99"/>
  <c r="BB55" i="99"/>
  <c r="BB107" i="99"/>
  <c r="BB159" i="99"/>
  <c r="BB211" i="99"/>
  <c r="BB39" i="99"/>
  <c r="BB91" i="99"/>
  <c r="BB143" i="99"/>
  <c r="BB195" i="99"/>
  <c r="BB23" i="99"/>
  <c r="BB75" i="99"/>
  <c r="BB127" i="99"/>
  <c r="BB179" i="99"/>
  <c r="BB7" i="99"/>
  <c r="BB59" i="99"/>
  <c r="BB111" i="99"/>
  <c r="BB163" i="99"/>
  <c r="BB42" i="99"/>
  <c r="BB94" i="99"/>
  <c r="BB146" i="99"/>
  <c r="BB198" i="99"/>
  <c r="BB26" i="99"/>
  <c r="BB78" i="99"/>
  <c r="BB130" i="99"/>
  <c r="BB182" i="99"/>
  <c r="BB10" i="99"/>
  <c r="BB62" i="99"/>
  <c r="BB114" i="99"/>
  <c r="BB166" i="99"/>
  <c r="BB45" i="99"/>
  <c r="BB97" i="99"/>
  <c r="BB149" i="99"/>
  <c r="BB201" i="99"/>
  <c r="BB29" i="99"/>
  <c r="BB81" i="99"/>
  <c r="U20" i="100" s="1"/>
  <c r="BB133" i="99"/>
  <c r="BB185" i="99"/>
  <c r="BB13" i="99"/>
  <c r="BB65" i="99"/>
  <c r="BB117" i="99"/>
  <c r="BB169" i="99"/>
  <c r="BD54" i="99"/>
  <c r="BD106" i="99"/>
  <c r="BD158" i="99"/>
  <c r="BD210" i="99"/>
  <c r="BD6" i="99"/>
  <c r="BD58" i="99"/>
  <c r="BD110" i="99"/>
  <c r="BD162" i="99"/>
  <c r="BD48" i="99"/>
  <c r="BD100" i="99"/>
  <c r="BD152" i="99"/>
  <c r="BD204" i="99"/>
  <c r="BD32" i="99"/>
  <c r="BD84" i="99"/>
  <c r="BD136" i="99"/>
  <c r="BD188" i="99"/>
  <c r="BD35" i="99"/>
  <c r="BD87" i="99"/>
  <c r="BD139" i="99"/>
  <c r="BD191" i="99"/>
  <c r="AZ42" i="99"/>
  <c r="AZ146" i="99"/>
  <c r="AZ198" i="99"/>
  <c r="AZ94" i="99"/>
  <c r="AZ38" i="99"/>
  <c r="AZ90" i="99"/>
  <c r="AZ142" i="99"/>
  <c r="AZ194" i="99"/>
  <c r="AZ41" i="99"/>
  <c r="AZ93" i="99"/>
  <c r="AZ145" i="99"/>
  <c r="AZ197" i="99"/>
  <c r="AZ44" i="99"/>
  <c r="AZ96" i="99"/>
  <c r="AZ148" i="99"/>
  <c r="AZ200" i="99"/>
  <c r="AZ12" i="99"/>
  <c r="AZ64" i="99"/>
  <c r="AZ116" i="99"/>
  <c r="AZ168" i="99"/>
  <c r="AZ19" i="99"/>
  <c r="AZ71" i="99"/>
  <c r="AZ123" i="99"/>
  <c r="AZ175" i="99"/>
  <c r="BA21" i="99"/>
  <c r="BA73" i="99"/>
  <c r="BA125" i="99"/>
  <c r="BA177" i="99"/>
  <c r="BA47" i="99"/>
  <c r="BA99" i="99"/>
  <c r="BA151" i="99"/>
  <c r="BA203" i="99"/>
  <c r="BD46" i="99"/>
  <c r="BD98" i="99"/>
  <c r="BD150" i="99"/>
  <c r="BD202" i="99"/>
  <c r="BD50" i="99"/>
  <c r="BD102" i="99"/>
  <c r="BD154" i="99"/>
  <c r="BD206" i="99"/>
  <c r="BD10" i="99"/>
  <c r="BD62" i="99"/>
  <c r="BD114" i="99"/>
  <c r="BD166" i="99"/>
  <c r="BD45" i="99"/>
  <c r="BD97" i="99"/>
  <c r="BD149" i="99"/>
  <c r="BD201" i="99"/>
  <c r="BD29" i="99"/>
  <c r="BD81" i="99"/>
  <c r="W20" i="100" s="1"/>
  <c r="BD133" i="99"/>
  <c r="BD185" i="99"/>
  <c r="BD13" i="99"/>
  <c r="BD65" i="99"/>
  <c r="BD117" i="99"/>
  <c r="BD169" i="99"/>
  <c r="BD52" i="99"/>
  <c r="BD104" i="99"/>
  <c r="BD156" i="99"/>
  <c r="BD208" i="99"/>
  <c r="BD36" i="99"/>
  <c r="BD88" i="99"/>
  <c r="BD140" i="99"/>
  <c r="BD192" i="99"/>
  <c r="BD20" i="99"/>
  <c r="BD72" i="99"/>
  <c r="BD124" i="99"/>
  <c r="BD176" i="99"/>
  <c r="BD55" i="99"/>
  <c r="BD107" i="99"/>
  <c r="BD159" i="99"/>
  <c r="BD211" i="99"/>
  <c r="BD39" i="99"/>
  <c r="BD91" i="99"/>
  <c r="BD143" i="99"/>
  <c r="BD195" i="99"/>
  <c r="BD23" i="99"/>
  <c r="BD75" i="99"/>
  <c r="W17" i="100" s="1"/>
  <c r="BD127" i="99"/>
  <c r="BD179" i="99"/>
  <c r="BD7" i="99"/>
  <c r="BD59" i="99"/>
  <c r="BD111" i="99"/>
  <c r="BD163" i="99"/>
  <c r="AZ22" i="99"/>
  <c r="AZ74" i="99"/>
  <c r="AZ126" i="99"/>
  <c r="AZ178" i="99"/>
  <c r="AZ26" i="99"/>
  <c r="AZ130" i="99"/>
  <c r="AZ182" i="99"/>
  <c r="AZ78" i="99"/>
  <c r="AZ14" i="99"/>
  <c r="AZ66" i="99"/>
  <c r="S12" i="100" s="1"/>
  <c r="AZ118" i="99"/>
  <c r="AZ170" i="99"/>
  <c r="AZ45" i="99"/>
  <c r="AZ97" i="99"/>
  <c r="AZ149" i="99"/>
  <c r="AZ201" i="99"/>
  <c r="AZ29" i="99"/>
  <c r="AZ133" i="99"/>
  <c r="AZ185" i="99"/>
  <c r="AZ81" i="99"/>
  <c r="S20" i="100" s="1"/>
  <c r="AZ13" i="99"/>
  <c r="AZ65" i="99"/>
  <c r="AZ117" i="99"/>
  <c r="AZ169" i="99"/>
  <c r="AZ48" i="99"/>
  <c r="AZ100" i="99"/>
  <c r="AZ204" i="99"/>
  <c r="AZ152" i="99"/>
  <c r="AZ32" i="99"/>
  <c r="AZ84" i="99"/>
  <c r="AZ188" i="99"/>
  <c r="AZ136" i="99"/>
  <c r="AZ16" i="99"/>
  <c r="AZ68" i="99"/>
  <c r="AZ120" i="99"/>
  <c r="AZ172" i="99"/>
  <c r="AZ55" i="99"/>
  <c r="AZ107" i="99"/>
  <c r="AZ159" i="99"/>
  <c r="AZ211" i="99"/>
  <c r="AZ39" i="99"/>
  <c r="AZ91" i="99"/>
  <c r="AZ143" i="99"/>
  <c r="AZ195" i="99"/>
  <c r="AZ23" i="99"/>
  <c r="AZ75" i="99"/>
  <c r="S17" i="100" s="1"/>
  <c r="AZ127" i="99"/>
  <c r="AZ179" i="99"/>
  <c r="AZ7" i="99"/>
  <c r="AZ59" i="99"/>
  <c r="AZ111" i="99"/>
  <c r="AZ163" i="99"/>
  <c r="BA37" i="99"/>
  <c r="BA89" i="99"/>
  <c r="BA141" i="99"/>
  <c r="BA193" i="99"/>
  <c r="BA9" i="99"/>
  <c r="BA61" i="99"/>
  <c r="BA113" i="99"/>
  <c r="BA165" i="99"/>
  <c r="BA17" i="99"/>
  <c r="BA69" i="99"/>
  <c r="BA121" i="99"/>
  <c r="BA173" i="99"/>
  <c r="BA48" i="99"/>
  <c r="BA100" i="99"/>
  <c r="BA152" i="99"/>
  <c r="BA204" i="99"/>
  <c r="BA32" i="99"/>
  <c r="BA84" i="99"/>
  <c r="BA136" i="99"/>
  <c r="BA188" i="99"/>
  <c r="BA16" i="99"/>
  <c r="BA68" i="99"/>
  <c r="T13" i="100" s="1"/>
  <c r="BA120" i="99"/>
  <c r="BA172" i="99"/>
  <c r="BA51" i="99"/>
  <c r="BA103" i="99"/>
  <c r="BA155" i="99"/>
  <c r="BA207" i="99"/>
  <c r="BA35" i="99"/>
  <c r="BA87" i="99"/>
  <c r="T23" i="100" s="1"/>
  <c r="BA139" i="99"/>
  <c r="BA191" i="99"/>
  <c r="BA19" i="99"/>
  <c r="BA71" i="99"/>
  <c r="BA123" i="99"/>
  <c r="BA175" i="99"/>
  <c r="BA54" i="99"/>
  <c r="BA106" i="99"/>
  <c r="BA158" i="99"/>
  <c r="BA210" i="99"/>
  <c r="BA38" i="99"/>
  <c r="BA90" i="99"/>
  <c r="BA142" i="99"/>
  <c r="BA194" i="99"/>
  <c r="BA22" i="99"/>
  <c r="BA74" i="99"/>
  <c r="BA126" i="99"/>
  <c r="BA178" i="99"/>
  <c r="BA6" i="99"/>
  <c r="BA58" i="99"/>
  <c r="T7" i="100" s="1"/>
  <c r="BA110" i="99"/>
  <c r="BA162" i="99"/>
  <c r="BC43" i="99"/>
  <c r="BC95" i="99"/>
  <c r="BC199" i="99"/>
  <c r="BC147" i="99"/>
  <c r="BC31" i="99"/>
  <c r="BC83" i="99"/>
  <c r="BC187" i="99"/>
  <c r="BC135" i="99"/>
  <c r="BC23" i="99"/>
  <c r="BC75" i="99"/>
  <c r="BC127" i="99"/>
  <c r="BC179" i="99"/>
  <c r="BC46" i="99"/>
  <c r="BC202" i="99"/>
  <c r="BC98" i="99"/>
  <c r="BC150" i="99"/>
  <c r="BC30" i="99"/>
  <c r="BC82" i="99"/>
  <c r="BC186" i="99"/>
  <c r="BC134" i="99"/>
  <c r="BC14" i="99"/>
  <c r="BC66" i="99"/>
  <c r="V12" i="100" s="1"/>
  <c r="BC118" i="99"/>
  <c r="BC170" i="99"/>
  <c r="BC49" i="99"/>
  <c r="BC101" i="99"/>
  <c r="BC153" i="99"/>
  <c r="BC205" i="99"/>
  <c r="BC33" i="99"/>
  <c r="BC85" i="99"/>
  <c r="BC137" i="99"/>
  <c r="BC189" i="99"/>
  <c r="BC17" i="99"/>
  <c r="BC69" i="99"/>
  <c r="BC121" i="99"/>
  <c r="BC173" i="99"/>
  <c r="BC56" i="99"/>
  <c r="BC108" i="99"/>
  <c r="BC160" i="99"/>
  <c r="BC212" i="99"/>
  <c r="BC40" i="99"/>
  <c r="BC92" i="99"/>
  <c r="BC144" i="99"/>
  <c r="BC196" i="99"/>
  <c r="BC24" i="99"/>
  <c r="BC76" i="99"/>
  <c r="BC128" i="99"/>
  <c r="BC180" i="99"/>
  <c r="BC8" i="99"/>
  <c r="BC60" i="99"/>
  <c r="V8" i="100" s="1"/>
  <c r="BC164" i="99"/>
  <c r="BC112" i="99"/>
  <c r="BB56" i="99"/>
  <c r="BB108" i="99"/>
  <c r="BB160" i="99"/>
  <c r="BB212" i="99"/>
  <c r="BB32" i="99"/>
  <c r="BB84" i="99"/>
  <c r="BB136" i="99"/>
  <c r="BB188" i="99"/>
  <c r="BB52" i="99"/>
  <c r="BB104" i="99"/>
  <c r="BB156" i="99"/>
  <c r="BB208" i="99"/>
  <c r="BB51" i="99"/>
  <c r="BB103" i="99"/>
  <c r="BB155" i="99"/>
  <c r="BB207" i="99"/>
  <c r="BB35" i="99"/>
  <c r="BB87" i="99"/>
  <c r="U23" i="100" s="1"/>
  <c r="BB139" i="99"/>
  <c r="BB191" i="99"/>
  <c r="BB19" i="99"/>
  <c r="BB71" i="99"/>
  <c r="BB123" i="99"/>
  <c r="BB175" i="99"/>
  <c r="BB54" i="99"/>
  <c r="BB106" i="99"/>
  <c r="BB158" i="99"/>
  <c r="BB210" i="99"/>
  <c r="BB38" i="99"/>
  <c r="BB90" i="99"/>
  <c r="BB142" i="99"/>
  <c r="BB194" i="99"/>
  <c r="BB22" i="99"/>
  <c r="BB74" i="99"/>
  <c r="BB126" i="99"/>
  <c r="BB178" i="99"/>
  <c r="BB6" i="99"/>
  <c r="BB58" i="99"/>
  <c r="U7" i="100" s="1"/>
  <c r="BB110" i="99"/>
  <c r="BB162" i="99"/>
  <c r="BB41" i="99"/>
  <c r="BB93" i="99"/>
  <c r="U26" i="100" s="1"/>
  <c r="BB145" i="99"/>
  <c r="BB197" i="99"/>
  <c r="BB25" i="99"/>
  <c r="BB77" i="99"/>
  <c r="BB129" i="99"/>
  <c r="BB181" i="99"/>
  <c r="BB9" i="99"/>
  <c r="BB61" i="99"/>
  <c r="BB113" i="99"/>
  <c r="BB165" i="99"/>
  <c r="DB24" i="100" l="1"/>
  <c r="CY24" i="100"/>
  <c r="CZ24" i="100"/>
  <c r="DC24" i="100"/>
  <c r="DD24" i="100"/>
  <c r="DB8" i="100"/>
  <c r="CY8" i="100"/>
  <c r="DC8" i="100"/>
  <c r="CZ8" i="100"/>
  <c r="DD8" i="100"/>
  <c r="DB26" i="100"/>
  <c r="CZ26" i="100"/>
  <c r="CY26" i="100"/>
  <c r="DC26" i="100"/>
  <c r="DD26" i="100"/>
  <c r="DB23" i="100"/>
  <c r="CY23" i="100"/>
  <c r="DC23" i="100"/>
  <c r="CZ23" i="100"/>
  <c r="DD23" i="100"/>
  <c r="DB13" i="100"/>
  <c r="CY13" i="100"/>
  <c r="DD13" i="100"/>
  <c r="CZ13" i="100"/>
  <c r="DC13" i="100"/>
  <c r="DA24" i="100"/>
  <c r="DA8" i="100"/>
  <c r="DB25" i="100"/>
  <c r="CY25" i="100"/>
  <c r="DD25" i="100"/>
  <c r="DC25" i="100"/>
  <c r="CZ25" i="100"/>
  <c r="DB17" i="100"/>
  <c r="CY17" i="100"/>
  <c r="CZ17" i="100"/>
  <c r="DC17" i="100"/>
  <c r="DD17" i="100"/>
  <c r="S13" i="100"/>
  <c r="S26" i="100"/>
  <c r="T25" i="100"/>
  <c r="T24" i="100"/>
  <c r="W15" i="100"/>
  <c r="W16" i="100"/>
  <c r="T29" i="100"/>
  <c r="S11" i="100"/>
  <c r="S28" i="100"/>
  <c r="S27" i="100"/>
  <c r="W23" i="100"/>
  <c r="W21" i="100"/>
  <c r="W22" i="100"/>
  <c r="U17" i="100"/>
  <c r="U27" i="100"/>
  <c r="U28" i="100"/>
  <c r="V30" i="100"/>
  <c r="V31" i="100"/>
  <c r="T9" i="100"/>
  <c r="T10" i="100"/>
  <c r="T19" i="100"/>
  <c r="T18" i="100"/>
  <c r="W18" i="100"/>
  <c r="W19" i="100"/>
  <c r="W24" i="100"/>
  <c r="W25" i="100"/>
  <c r="S18" i="100"/>
  <c r="S19" i="100"/>
  <c r="S14" i="100"/>
  <c r="S23" i="100"/>
  <c r="S30" i="100"/>
  <c r="S31" i="100"/>
  <c r="S29" i="100"/>
  <c r="V27" i="100"/>
  <c r="V28" i="100"/>
  <c r="S33" i="100"/>
  <c r="S32" i="100"/>
  <c r="U22" i="100"/>
  <c r="U21" i="100"/>
  <c r="V17" i="100"/>
  <c r="T22" i="100"/>
  <c r="T21" i="100"/>
  <c r="S24" i="100"/>
  <c r="S25" i="100"/>
  <c r="W7" i="100"/>
  <c r="V32" i="100"/>
  <c r="V33" i="100"/>
  <c r="V29" i="100"/>
  <c r="T26" i="100"/>
  <c r="S7" i="100"/>
  <c r="S15" i="100"/>
  <c r="S16" i="100"/>
  <c r="W26" i="100"/>
  <c r="V13" i="100"/>
  <c r="V22" i="100"/>
  <c r="V21" i="100"/>
  <c r="V26" i="100"/>
  <c r="T8" i="100"/>
  <c r="S8" i="100"/>
  <c r="S10" i="100"/>
  <c r="S9" i="100"/>
  <c r="W29" i="100"/>
  <c r="W11" i="100"/>
  <c r="W28" i="100"/>
  <c r="W27" i="100"/>
  <c r="W33" i="100"/>
  <c r="W32" i="100"/>
  <c r="W12" i="100"/>
  <c r="Z12" i="100" s="1"/>
  <c r="AA12" i="100" s="1"/>
  <c r="CE12" i="100" s="1"/>
  <c r="U32" i="100"/>
  <c r="U33" i="100"/>
  <c r="U14" i="100"/>
  <c r="U31" i="100"/>
  <c r="U30" i="100"/>
  <c r="U29" i="100"/>
  <c r="U13" i="100"/>
  <c r="V16" i="100"/>
  <c r="V15" i="100"/>
  <c r="V20" i="100"/>
  <c r="V9" i="100"/>
  <c r="V10" i="100"/>
  <c r="V19" i="100"/>
  <c r="V18" i="100"/>
  <c r="V23" i="100"/>
  <c r="T14" i="100"/>
  <c r="T30" i="100"/>
  <c r="T31" i="100"/>
  <c r="T11" i="100"/>
  <c r="T28" i="100"/>
  <c r="T27" i="100"/>
  <c r="T32" i="100"/>
  <c r="T33" i="100"/>
  <c r="T20" i="100"/>
  <c r="W13" i="100"/>
  <c r="W14" i="100"/>
  <c r="U25" i="100"/>
  <c r="U24" i="100"/>
  <c r="S22" i="100"/>
  <c r="S21" i="100"/>
  <c r="W9" i="100"/>
  <c r="W10" i="100"/>
  <c r="W31" i="100"/>
  <c r="W30" i="100"/>
  <c r="U9" i="100"/>
  <c r="U10" i="100"/>
  <c r="U18" i="100"/>
  <c r="U19" i="100"/>
  <c r="U8" i="100"/>
  <c r="U11" i="100"/>
  <c r="T16" i="100"/>
  <c r="T15" i="100"/>
  <c r="U16" i="100"/>
  <c r="U15" i="100"/>
  <c r="V25" i="100"/>
  <c r="V24" i="100"/>
  <c r="Z6" i="100"/>
  <c r="AA6" i="100" s="1"/>
  <c r="CE6" i="100" s="1"/>
  <c r="AB12" i="100" l="1"/>
  <c r="CL12" i="100" s="1"/>
  <c r="BP12" i="100"/>
  <c r="BQ12" i="100" s="1"/>
  <c r="AB6" i="100"/>
  <c r="CL6" i="100" s="1"/>
  <c r="BM6" i="100"/>
  <c r="BN6" i="100" s="1"/>
  <c r="BP6" i="100"/>
  <c r="BQ6" i="100" s="1"/>
  <c r="Z22" i="100"/>
  <c r="AA22" i="100" s="1"/>
  <c r="Z20" i="100"/>
  <c r="AA20" i="100" s="1"/>
  <c r="CE20" i="100" s="1"/>
  <c r="Z26" i="100"/>
  <c r="AA26" i="100" s="1"/>
  <c r="CE26" i="100" s="1"/>
  <c r="Z17" i="100"/>
  <c r="AA17" i="100" s="1"/>
  <c r="CE17" i="100" s="1"/>
  <c r="Z28" i="100"/>
  <c r="AA28" i="100" s="1"/>
  <c r="Z19" i="100"/>
  <c r="AA19" i="100" s="1"/>
  <c r="Z21" i="100"/>
  <c r="AA21" i="100" s="1"/>
  <c r="CE21" i="100" s="1"/>
  <c r="Z13" i="100"/>
  <c r="AA13" i="100" s="1"/>
  <c r="CE13" i="100" s="1"/>
  <c r="Z7" i="100"/>
  <c r="AA7" i="100" s="1"/>
  <c r="CE7" i="100" s="1"/>
  <c r="Z9" i="100"/>
  <c r="AA9" i="100" s="1"/>
  <c r="CE9" i="100" s="1"/>
  <c r="Z30" i="100"/>
  <c r="AA30" i="100" s="1"/>
  <c r="CE30" i="100" s="1"/>
  <c r="Z18" i="100"/>
  <c r="AA18" i="100" s="1"/>
  <c r="CE18" i="100" s="1"/>
  <c r="Z11" i="100"/>
  <c r="AA11" i="100" s="1"/>
  <c r="CE11" i="100" s="1"/>
  <c r="Z31" i="100"/>
  <c r="AA31" i="100" s="1"/>
  <c r="Z10" i="100"/>
  <c r="AA10" i="100" s="1"/>
  <c r="Z16" i="100"/>
  <c r="AA16" i="100" s="1"/>
  <c r="Z25" i="100"/>
  <c r="AA25" i="100" s="1"/>
  <c r="Z23" i="100"/>
  <c r="AA23" i="100" s="1"/>
  <c r="CE23" i="100" s="1"/>
  <c r="Z33" i="100"/>
  <c r="AA33" i="100" s="1"/>
  <c r="Z8" i="100"/>
  <c r="AA8" i="100" s="1"/>
  <c r="CE8" i="100" s="1"/>
  <c r="Z15" i="100"/>
  <c r="AA15" i="100" s="1"/>
  <c r="CE15" i="100" s="1"/>
  <c r="Z24" i="100"/>
  <c r="AA24" i="100" s="1"/>
  <c r="CE24" i="100" s="1"/>
  <c r="Z32" i="100"/>
  <c r="AA32" i="100" s="1"/>
  <c r="CE32" i="100" s="1"/>
  <c r="Z29" i="100"/>
  <c r="AA29" i="100" s="1"/>
  <c r="CE29" i="100" s="1"/>
  <c r="Z14" i="100"/>
  <c r="AA14" i="100" s="1"/>
  <c r="CE14" i="100" s="1"/>
  <c r="Z27" i="100"/>
  <c r="AA27" i="100" s="1"/>
  <c r="CE27" i="100" s="1"/>
  <c r="BP33" i="100" l="1"/>
  <c r="BQ33" i="100" s="1"/>
  <c r="CE33" i="100"/>
  <c r="BP10" i="100"/>
  <c r="BQ10" i="100" s="1"/>
  <c r="CE10" i="100"/>
  <c r="BP31" i="100"/>
  <c r="BQ31" i="100" s="1"/>
  <c r="CE31" i="100"/>
  <c r="BP19" i="100"/>
  <c r="BQ19" i="100" s="1"/>
  <c r="CE19" i="100"/>
  <c r="BP25" i="100"/>
  <c r="BQ25" i="100" s="1"/>
  <c r="CE25" i="100"/>
  <c r="BP28" i="100"/>
  <c r="BQ28" i="100" s="1"/>
  <c r="CE28" i="100"/>
  <c r="BP22" i="100"/>
  <c r="BQ22" i="100" s="1"/>
  <c r="CE22" i="100"/>
  <c r="BP16" i="100"/>
  <c r="BQ16" i="100" s="1"/>
  <c r="CE16" i="100"/>
  <c r="BM15" i="100"/>
  <c r="BN15" i="100" s="1"/>
  <c r="AB26" i="100"/>
  <c r="CL26" i="100" s="1"/>
  <c r="BP26" i="100"/>
  <c r="BQ26" i="100" s="1"/>
  <c r="BM18" i="100"/>
  <c r="BN18" i="100" s="1"/>
  <c r="BM21" i="100"/>
  <c r="BN21" i="100" s="1"/>
  <c r="AB29" i="100"/>
  <c r="CL29" i="100" s="1"/>
  <c r="BP29" i="100"/>
  <c r="BQ29" i="100" s="1"/>
  <c r="AB8" i="100"/>
  <c r="CL8" i="100" s="1"/>
  <c r="BP8" i="100"/>
  <c r="BQ8" i="100" s="1"/>
  <c r="AB18" i="100"/>
  <c r="CL18" i="100" s="1"/>
  <c r="BP18" i="100"/>
  <c r="BQ18" i="100" s="1"/>
  <c r="AB13" i="100"/>
  <c r="CL13" i="100" s="1"/>
  <c r="BP13" i="100"/>
  <c r="BQ13" i="100" s="1"/>
  <c r="AB17" i="100"/>
  <c r="CL17" i="100" s="1"/>
  <c r="BP17" i="100"/>
  <c r="BQ17" i="100" s="1"/>
  <c r="BM23" i="100"/>
  <c r="BN23" i="100" s="1"/>
  <c r="BM20" i="100"/>
  <c r="BN20" i="100" s="1"/>
  <c r="BM12" i="100"/>
  <c r="BN12" i="100" s="1"/>
  <c r="BM13" i="100"/>
  <c r="BN13" i="100" s="1"/>
  <c r="BM19" i="100"/>
  <c r="BN19" i="100" s="1"/>
  <c r="BM11" i="100"/>
  <c r="BN11" i="100" s="1"/>
  <c r="BM8" i="100"/>
  <c r="BN8" i="100" s="1"/>
  <c r="AB21" i="100"/>
  <c r="CL21" i="100" s="1"/>
  <c r="BP21" i="100"/>
  <c r="BQ21" i="100" s="1"/>
  <c r="BM26" i="100"/>
  <c r="BN26" i="100" s="1"/>
  <c r="BM29" i="100"/>
  <c r="BN29" i="100" s="1"/>
  <c r="BM14" i="100"/>
  <c r="BN14" i="100" s="1"/>
  <c r="AB27" i="100"/>
  <c r="CL27" i="100" s="1"/>
  <c r="BP27" i="100"/>
  <c r="BQ27" i="100" s="1"/>
  <c r="AB24" i="100"/>
  <c r="CL24" i="100" s="1"/>
  <c r="BP24" i="100"/>
  <c r="BQ24" i="100" s="1"/>
  <c r="AB23" i="100"/>
  <c r="CL23" i="100" s="1"/>
  <c r="BP23" i="100"/>
  <c r="BQ23" i="100" s="1"/>
  <c r="AB9" i="100"/>
  <c r="CL9" i="100" s="1"/>
  <c r="BP9" i="100"/>
  <c r="BQ9" i="100" s="1"/>
  <c r="AB20" i="100"/>
  <c r="CL20" i="100" s="1"/>
  <c r="BP20" i="100"/>
  <c r="BQ20" i="100" s="1"/>
  <c r="BM27" i="100"/>
  <c r="BN27" i="100" s="1"/>
  <c r="BM24" i="100"/>
  <c r="BN24" i="100" s="1"/>
  <c r="BM16" i="100"/>
  <c r="BN16" i="100" s="1"/>
  <c r="BM32" i="100"/>
  <c r="BN32" i="100" s="1"/>
  <c r="BM7" i="100"/>
  <c r="BN7" i="100" s="1"/>
  <c r="BM31" i="100"/>
  <c r="BN31" i="100" s="1"/>
  <c r="AB32" i="100"/>
  <c r="CL32" i="100" s="1"/>
  <c r="BP32" i="100"/>
  <c r="BQ32" i="100" s="1"/>
  <c r="AB30" i="100"/>
  <c r="CL30" i="100" s="1"/>
  <c r="BP30" i="100"/>
  <c r="BQ30" i="100" s="1"/>
  <c r="BM33" i="100"/>
  <c r="BN33" i="100" s="1"/>
  <c r="BM28" i="100"/>
  <c r="BN28" i="100" s="1"/>
  <c r="AB14" i="100"/>
  <c r="CL14" i="100" s="1"/>
  <c r="BP14" i="100"/>
  <c r="BQ14" i="100" s="1"/>
  <c r="AB15" i="100"/>
  <c r="CL15" i="100" s="1"/>
  <c r="BP15" i="100"/>
  <c r="BQ15" i="100" s="1"/>
  <c r="AB11" i="100"/>
  <c r="CL11" i="100" s="1"/>
  <c r="BP11" i="100"/>
  <c r="BQ11" i="100" s="1"/>
  <c r="AB7" i="100"/>
  <c r="CL7" i="100" s="1"/>
  <c r="BP7" i="100"/>
  <c r="BQ7" i="100" s="1"/>
  <c r="BM22" i="100"/>
  <c r="BN22" i="100" s="1"/>
  <c r="BM30" i="100"/>
  <c r="BN30" i="100" s="1"/>
  <c r="BM9" i="100"/>
  <c r="BN9" i="100" s="1"/>
  <c r="BM25" i="100"/>
  <c r="BN25" i="100" s="1"/>
  <c r="BM17" i="100"/>
  <c r="BN17" i="100" s="1"/>
  <c r="BM10" i="100"/>
  <c r="BN10" i="100" s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<sst xmlns="http://schemas.openxmlformats.org/spreadsheetml/2006/main" count="798" uniqueCount="583">
  <si>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</si>
  <si>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</si>
  <si>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</si>
  <si>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</si>
  <si>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</si>
  <si>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</si>
  <si>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</si>
  <si>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</si>
  <si>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</si>
  <si>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</si>
  <si>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</si>
  <si>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</si>
  <si>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</si>
  <si>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</si>
  <si>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</si>
  <si>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</si>
  <si>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</si>
  <si>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</si>
  <si>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</si>
  <si>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</si>
  <si>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</si>
  <si>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</si>
  <si>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</si>
  <si>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</si>
  <si>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</si>
  <si>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</si>
  <si>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</si>
  <si>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</si>
  <si>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</si>
  <si>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</si>
  <si>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</si>
  <si>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</si>
  <si>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</si>
  <si>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</si>
  <si>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</si>
  <si>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</si>
  <si>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</si>
  <si>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</si>
  <si>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</si>
  <si>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</si>
  <si>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</si>
  <si>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</si>
  <si>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</si>
  <si>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</si>
  <si>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</si>
  <si>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</si>
  <si>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</si>
  <si>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</si>
  <si>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</si>
  <si>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</si>
  <si>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</si>
  <si>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</si>
  <si>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</si>
  <si>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</si>
  <si>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</si>
  <si>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</si>
  <si>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</si>
  <si>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</si>
  <si>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</si>
  <si>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</si>
  <si>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</si>
  <si>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</si>
  <si>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</si>
  <si>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</si>
  <si>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</si>
  <si>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</si>
  <si>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</si>
  <si>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</si>
  <si>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</si>
  <si>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</si>
  <si>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</si>
  <si>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</si>
  <si>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</si>
  <si>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</si>
  <si>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</si>
  <si>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</si>
  <si>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</si>
  <si>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</si>
  <si>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</si>
  <si>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</si>
  <si>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</si>
  <si>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</si>
  <si>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</si>
  <si>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</si>
  <si>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</si>
  <si>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</si>
  <si>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</si>
  <si>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</si>
  <si>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</si>
  <si>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</si>
  <si>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</si>
  <si>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竞技场</t>
    <phoneticPr fontId="2" type="noConversion"/>
  </si>
  <si>
    <t>登陆送钻石150，守护灵抽卡券X5</t>
    <phoneticPr fontId="2" type="noConversion"/>
  </si>
  <si>
    <t>消耗3000钻石，赠送神器惊喜宝箱x10，牧守令x5</t>
    <phoneticPr fontId="2" type="noConversion"/>
  </si>
  <si>
    <t>战力达到70000送500钻石</t>
    <phoneticPr fontId="2" type="noConversion"/>
  </si>
  <si>
    <t>恶灵入侵</t>
    <phoneticPr fontId="2" type="noConversion"/>
  </si>
  <si>
    <t>芦花古楼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</si>
  <si>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</si>
  <si>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</si>
  <si>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</si>
  <si>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</si>
  <si>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竞技场积分达到1300分，初级专属强化石15</t>
    <phoneticPr fontId="2" type="noConversion"/>
  </si>
  <si>
    <t>竞技场积分达到1400分，初级专属强化石20</t>
    <phoneticPr fontId="2" type="noConversion"/>
  </si>
  <si>
    <t>竞技场积分达到1200分，初级专属强化石10</t>
    <phoneticPr fontId="2" type="noConversion"/>
  </si>
  <si>
    <t>竞技场积分达到1500分，中级专属强化石10</t>
    <phoneticPr fontId="2" type="noConversion"/>
  </si>
  <si>
    <t>竞技场积分达到1800分，中级专属强化石20</t>
    <phoneticPr fontId="2" type="noConversion"/>
  </si>
  <si>
    <t>竞技场积分达到2000分，高级专属强化石10</t>
    <phoneticPr fontId="2" type="noConversion"/>
  </si>
  <si>
    <t>在竞技场商店进行5次兑换，牧守令x5</t>
    <phoneticPr fontId="2" type="noConversion"/>
  </si>
  <si>
    <t>在竞技场商店进行10次兑换，牧守令x5</t>
    <phoneticPr fontId="2" type="noConversion"/>
  </si>
  <si>
    <t>芦花-花10，芦花币80</t>
    <phoneticPr fontId="2" type="noConversion"/>
  </si>
  <si>
    <t>芦花-花20，芦花币120</t>
    <phoneticPr fontId="2" type="noConversion"/>
  </si>
  <si>
    <t>芦花-雪10，芦花币120</t>
    <phoneticPr fontId="2" type="noConversion"/>
  </si>
  <si>
    <t>芦花-月10，芦花币120</t>
    <phoneticPr fontId="2" type="noConversion"/>
  </si>
  <si>
    <t>芦花-月20，芦花币230</t>
    <phoneticPr fontId="2" type="noConversion"/>
  </si>
  <si>
    <t>芦花-雪20，芦花币230</t>
    <phoneticPr fontId="2" type="noConversion"/>
  </si>
  <si>
    <t>登陆送钻石200，专属武器宝箱x5</t>
    <phoneticPr fontId="2" type="noConversion"/>
  </si>
  <si>
    <t>芦花-风10，芦花币50</t>
    <phoneticPr fontId="2" type="noConversion"/>
  </si>
  <si>
    <t>芦花-风20，芦花币100</t>
    <phoneticPr fontId="2" type="noConversion"/>
  </si>
  <si>
    <t>天赋异禀</t>
    <phoneticPr fontId="2" type="noConversion"/>
  </si>
  <si>
    <t>达到48级送500钻石</t>
    <phoneticPr fontId="2" type="noConversion"/>
  </si>
  <si>
    <t>达到55级送600钻石</t>
    <phoneticPr fontId="2" type="noConversion"/>
  </si>
  <si>
    <t>战力达到100000送600钻石</t>
    <phoneticPr fontId="2" type="noConversion"/>
  </si>
  <si>
    <t>拥有一个10级的专属武器，初级专属强化石30</t>
    <phoneticPr fontId="2" type="noConversion"/>
  </si>
  <si>
    <t>拥有一个15级的专属武器，中级专属强化石15</t>
    <phoneticPr fontId="2" type="noConversion"/>
  </si>
  <si>
    <t>拥有一个20级的专属武器，中级专属强化石30</t>
    <phoneticPr fontId="2" type="noConversion"/>
  </si>
  <si>
    <t>进行1次专属武器解封，专属武器宝箱x5</t>
    <phoneticPr fontId="2" type="noConversion"/>
  </si>
  <si>
    <t>进行2次专属武器解封，专属武器宝箱x10</t>
    <phoneticPr fontId="2" type="noConversion"/>
  </si>
  <si>
    <t>进行5次专属武器解封，专属武器宝箱x20</t>
    <phoneticPr fontId="2" type="noConversion"/>
  </si>
  <si>
    <t>拥有一个5级的专属武器，初级专属强化石15</t>
    <phoneticPr fontId="2" type="noConversion"/>
  </si>
  <si>
    <t>3个专属武器强化到5，初级专属强化石10</t>
    <phoneticPr fontId="2" type="noConversion"/>
  </si>
  <si>
    <t>3个专属武器强化到10，中级专属强化石10</t>
    <phoneticPr fontId="2" type="noConversion"/>
  </si>
  <si>
    <t>3个专属武器强化到15，高级专属强化石10</t>
    <phoneticPr fontId="2" type="noConversion"/>
  </si>
  <si>
    <t>神器</t>
    <phoneticPr fontId="2" type="noConversion"/>
  </si>
  <si>
    <t>400钻1套神器2碎片</t>
    <phoneticPr fontId="2" type="noConversion"/>
  </si>
  <si>
    <t>1000钻神器惊喜宝箱X10</t>
    <phoneticPr fontId="2" type="noConversion"/>
  </si>
  <si>
    <t>神器2达到1级，神器惊喜宝箱x3</t>
    <phoneticPr fontId="2" type="noConversion"/>
  </si>
  <si>
    <t>神器2达到2级，神器惊喜宝箱x5</t>
    <phoneticPr fontId="2" type="noConversion"/>
  </si>
  <si>
    <t>神器3达到1级，神器惊喜宝箱x5</t>
    <phoneticPr fontId="2" type="noConversion"/>
  </si>
  <si>
    <t>神器4达到1级，神器惊喜宝箱x5</t>
    <phoneticPr fontId="2" type="noConversion"/>
  </si>
  <si>
    <t>神器1达到2级，神器惊喜宝箱x2</t>
    <phoneticPr fontId="2" type="noConversion"/>
  </si>
  <si>
    <t>拥有2个1级的紫色碎片，神器低级材料x100</t>
    <phoneticPr fontId="2" type="noConversion"/>
  </si>
  <si>
    <t>拥有一个10级的神器碎片，神器惊喜宝箱x2</t>
    <phoneticPr fontId="2" type="noConversion"/>
  </si>
  <si>
    <t>拥有5个1级的紫色碎片，神器惊喜宝箱x2</t>
    <phoneticPr fontId="2" type="noConversion"/>
  </si>
  <si>
    <t>拥有1个橙色神器碎片，神器低级材料x300</t>
    <phoneticPr fontId="2" type="noConversion"/>
  </si>
  <si>
    <t>拥有5个2级的紫色碎片，神器惊喜宝箱x5</t>
    <phoneticPr fontId="2" type="noConversion"/>
  </si>
  <si>
    <t>拥有3个橙色神器碎片，神器惊喜宝箱x10</t>
    <phoneticPr fontId="2" type="noConversion"/>
  </si>
  <si>
    <t>拥有一个5级的神器碎片，神器低级材料x100</t>
    <phoneticPr fontId="2" type="noConversion"/>
  </si>
  <si>
    <t>300钻，初级专属武器强化石x60</t>
    <phoneticPr fontId="2" type="noConversion"/>
  </si>
  <si>
    <t>等级达到62级送700钻石</t>
    <phoneticPr fontId="2" type="noConversion"/>
  </si>
  <si>
    <t>战力达到150000送700钻石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</si>
  <si>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</si>
  <si>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</si>
  <si>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</si>
  <si>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</si>
  <si>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1000钻专属武器宝箱x10</t>
    <phoneticPr fontId="2" type="noConversion"/>
  </si>
  <si>
    <t>登录送250钻石，洗炼瓶x10</t>
    <phoneticPr fontId="2" type="noConversion"/>
  </si>
  <si>
    <t>东征西讨</t>
    <phoneticPr fontId="2" type="noConversion"/>
  </si>
  <si>
    <t>战力达到200000送800钻石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</si>
  <si>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</si>
  <si>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</si>
  <si>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</si>
  <si>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</si>
  <si>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</si>
  <si>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</si>
  <si>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</si>
  <si>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</si>
  <si>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</si>
  <si>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</si>
  <si>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</si>
  <si>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</si>
  <si>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</si>
  <si>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</si>
  <si>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</si>
  <si>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</si>
  <si>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</si>
  <si>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</si>
  <si>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</si>
  <si>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</si>
  <si>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</si>
  <si>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</si>
  <si>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</si>
  <si>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</si>
  <si>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</si>
  <si>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</si>
  <si>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</si>
  <si>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</si>
  <si>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</si>
  <si>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</si>
  <si>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</si>
  <si>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</si>
  <si>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</si>
  <si>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</si>
  <si>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</si>
  <si>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</si>
  <si>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</si>
  <si>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</si>
  <si>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</si>
  <si>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</si>
  <si>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</si>
  <si>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</si>
  <si>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</si>
  <si>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</si>
  <si>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</si>
  <si>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</si>
  <si>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</si>
  <si>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</si>
  <si>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</si>
  <si>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</si>
  <si>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</si>
  <si>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</si>
  <si>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</si>
  <si>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</si>
  <si>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</si>
  <si>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</si>
  <si>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等级达到74级送800钻石</t>
    <phoneticPr fontId="2" type="noConversion"/>
  </si>
  <si>
    <t>等级达到77级送800钻石</t>
    <phoneticPr fontId="2" type="noConversion"/>
  </si>
  <si>
    <t>等级达到80级，送800钻石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</si>
  <si>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</si>
  <si>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</si>
  <si>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</si>
  <si>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</si>
  <si>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</si>
  <si>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</si>
  <si>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</si>
  <si>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</si>
  <si>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</si>
  <si>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</si>
  <si>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</si>
  <si>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</si>
  <si>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</si>
  <si>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</si>
  <si>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</si>
  <si>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</si>
  <si>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</si>
  <si>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</si>
  <si>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</si>
  <si>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</si>
  <si>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</si>
  <si>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</si>
  <si>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</si>
  <si>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</si>
  <si>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</si>
  <si>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</si>
  <si>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</si>
  <si>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</si>
  <si>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</si>
  <si>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</si>
  <si>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</si>
  <si>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</si>
  <si>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</si>
  <si>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</si>
  <si>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</si>
  <si>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战力达到250000送800钻石</t>
    <phoneticPr fontId="2" type="noConversion"/>
  </si>
  <si>
    <t>战力达到300000送800钻石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</si>
  <si>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</si>
  <si>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</si>
  <si>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</si>
  <si>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</si>
  <si>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</si>
  <si>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</si>
  <si>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</si>
  <si>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</si>
  <si>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</si>
  <si>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</si>
  <si>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</si>
  <si>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</si>
  <si>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</si>
  <si>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</si>
  <si>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</si>
  <si>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</si>
  <si>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</si>
  <si>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</si>
  <si>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</si>
  <si>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</si>
  <si>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</si>
  <si>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</si>
  <si>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</si>
  <si>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</si>
  <si>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</si>
  <si>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</si>
  <si>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</si>
  <si>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战力达到350000，送800钻石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</si>
  <si>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</si>
  <si>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</si>
  <si>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</si>
  <si>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</si>
  <si>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</si>
  <si>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</si>
  <si>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</si>
  <si>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</si>
  <si>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</si>
  <si>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</si>
  <si>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解封一次SSR的专属武器，钻石x300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</si>
  <si>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</si>
  <si>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</si>
  <si>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</si>
  <si>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</si>
  <si>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</si>
  <si>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</si>
  <si>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</si>
  <si>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</si>
  <si>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</si>
  <si>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</si>
  <si>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</si>
  <si>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</si>
  <si>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</si>
  <si>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</si>
  <si>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</si>
  <si>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</si>
  <si>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</si>
  <si>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</si>
  <si>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</si>
  <si>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</si>
  <si>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</si>
  <si>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</si>
  <si>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</si>
  <si>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</si>
  <si>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</si>
  <si>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</si>
  <si>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</si>
  <si>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</si>
  <si>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</si>
  <si>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</si>
  <si>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</si>
  <si>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</si>
  <si>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</si>
  <si>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</si>
  <si>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</si>
  <si>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</si>
  <si>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</si>
  <si>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</si>
  <si>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</si>
  <si>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</si>
  <si>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</si>
  <si>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</si>
  <si>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</si>
  <si>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</si>
  <si>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</si>
  <si>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</si>
  <si>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</si>
  <si>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</si>
  <si>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</si>
  <si>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</si>
  <si>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</si>
  <si>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</si>
  <si>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</si>
  <si>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</si>
  <si>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</si>
  <si>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</si>
  <si>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</si>
  <si>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</si>
  <si>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</si>
  <si>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</si>
  <si>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</si>
  <si>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</si>
  <si>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</si>
  <si>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</si>
  <si>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</si>
  <si>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</si>
  <si>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</si>
  <si>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</si>
  <si>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</si>
  <si>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</si>
  <si>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</si>
  <si>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</si>
  <si>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</si>
  <si>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</si>
  <si>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</si>
  <si>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</si>
  <si>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</si>
  <si>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</si>
  <si>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</si>
  <si>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</si>
  <si>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</si>
  <si>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</si>
  <si>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</si>
  <si>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</si>
  <si>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</si>
  <si>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</si>
  <si>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</si>
  <si>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</si>
  <si>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</si>
  <si>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</si>
  <si>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</si>
  <si>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</si>
  <si>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</si>
  <si>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</si>
  <si>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</si>
  <si>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</si>
  <si>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</si>
  <si>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</si>
  <si>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</si>
  <si>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</si>
  <si>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</si>
  <si>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</si>
  <si>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</si>
  <si>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</si>
  <si>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</si>
  <si>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</si>
  <si>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</si>
  <si>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</si>
  <si>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</si>
  <si>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</si>
  <si>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</si>
  <si>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</si>
  <si>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</si>
  <si>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</si>
  <si>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</si>
  <si>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</si>
  <si>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</si>
  <si>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</si>
  <si>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</si>
  <si>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</si>
  <si>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</si>
  <si>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</si>
  <si>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</si>
  <si>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</si>
  <si>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</si>
  <si>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</si>
  <si>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</si>
  <si>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</si>
  <si>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</si>
  <si>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</si>
  <si>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</si>
  <si>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</si>
  <si>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</si>
  <si>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</si>
  <si>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</si>
  <si>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</si>
  <si>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</si>
  <si>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</si>
  <si>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</si>
  <si>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</si>
  <si>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</si>
  <si>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</si>
  <si>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</si>
  <si>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</si>
  <si>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</si>
  <si>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</si>
  <si>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</si>
  <si>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</si>
  <si>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</si>
  <si>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</si>
  <si>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</si>
  <si>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</si>
  <si>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</si>
  <si>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</si>
  <si>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</si>
  <si>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</si>
  <si>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</si>
  <si>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魂火属性</t>
    <phoneticPr fontId="2" type="noConversion"/>
  </si>
  <si>
    <t>魂火数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</si>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</sst>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6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8" fillId="0" borderId="3" xfId="3" applyAlignment="1">
      <alignment horizontal="center" vertical="center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6">
          <cell r="AZ6">
            <v>100</v>
          </cell>
          <cell r="BA6">
            <v>0</v>
          </cell>
          <cell r="BB6">
            <v>300</v>
          </cell>
          <cell r="BC6">
            <v>5</v>
          </cell>
          <cell r="BD6">
            <v>3</v>
          </cell>
          <cell r="BE6">
            <v>30</v>
          </cell>
          <cell r="BK6">
            <v>15</v>
          </cell>
          <cell r="BL6">
            <v>8</v>
          </cell>
          <cell r="BM6">
            <v>90</v>
          </cell>
          <cell r="BN6">
            <v>1</v>
          </cell>
          <cell r="BQ6">
            <v>25</v>
          </cell>
          <cell r="BR6">
            <v>13</v>
          </cell>
          <cell r="BS6">
            <v>150</v>
          </cell>
          <cell r="BT6">
            <v>160</v>
          </cell>
          <cell r="BU6">
            <v>33</v>
          </cell>
          <cell r="BV6">
            <v>660</v>
          </cell>
          <cell r="BY6">
            <v>60</v>
          </cell>
          <cell r="BZ6">
            <v>33</v>
          </cell>
          <cell r="CA6">
            <v>360</v>
          </cell>
          <cell r="DF6">
            <v>100</v>
          </cell>
          <cell r="DG6">
            <v>0</v>
          </cell>
          <cell r="DH6">
            <v>250.00000000000003</v>
          </cell>
          <cell r="DI6">
            <v>6</v>
          </cell>
          <cell r="DJ6">
            <v>3</v>
          </cell>
          <cell r="DK6">
            <v>36</v>
          </cell>
          <cell r="DL6">
            <v>6</v>
          </cell>
          <cell r="DM6">
            <v>3</v>
          </cell>
          <cell r="DN6">
            <v>36</v>
          </cell>
          <cell r="DO6">
            <v>54</v>
          </cell>
          <cell r="DP6">
            <v>27</v>
          </cell>
          <cell r="DQ6">
            <v>324</v>
          </cell>
          <cell r="DR6">
            <v>160</v>
          </cell>
          <cell r="DS6">
            <v>30</v>
          </cell>
          <cell r="DT6">
            <v>610</v>
          </cell>
          <cell r="DX6">
            <v>1</v>
          </cell>
        </row>
        <row r="7">
          <cell r="AM7">
            <v>1</v>
          </cell>
          <cell r="AO7">
            <v>3</v>
          </cell>
          <cell r="AZ7">
            <v>160</v>
          </cell>
          <cell r="BA7">
            <v>33</v>
          </cell>
          <cell r="BB7">
            <v>660</v>
          </cell>
          <cell r="BC7">
            <v>6</v>
          </cell>
          <cell r="BD7">
            <v>3</v>
          </cell>
          <cell r="BE7">
            <v>36</v>
          </cell>
          <cell r="BK7">
            <v>20</v>
          </cell>
          <cell r="BL7">
            <v>10</v>
          </cell>
          <cell r="BM7">
            <v>120</v>
          </cell>
          <cell r="BN7">
            <v>2</v>
          </cell>
          <cell r="BQ7">
            <v>30</v>
          </cell>
          <cell r="BR7">
            <v>15</v>
          </cell>
          <cell r="BS7">
            <v>180</v>
          </cell>
          <cell r="BT7">
            <v>290</v>
          </cell>
          <cell r="BU7">
            <v>98</v>
          </cell>
          <cell r="BV7">
            <v>1440</v>
          </cell>
          <cell r="BY7">
            <v>130</v>
          </cell>
          <cell r="BZ7">
            <v>65</v>
          </cell>
          <cell r="CA7">
            <v>780</v>
          </cell>
          <cell r="DF7">
            <v>160</v>
          </cell>
          <cell r="DG7">
            <v>30</v>
          </cell>
          <cell r="DH7">
            <v>610</v>
          </cell>
          <cell r="DI7">
            <v>29</v>
          </cell>
          <cell r="DJ7">
            <v>15</v>
          </cell>
          <cell r="DK7">
            <v>174</v>
          </cell>
          <cell r="DL7">
            <v>12</v>
          </cell>
          <cell r="DM7">
            <v>6</v>
          </cell>
          <cell r="DN7">
            <v>70</v>
          </cell>
          <cell r="DO7">
            <v>0</v>
          </cell>
          <cell r="DP7">
            <v>0</v>
          </cell>
          <cell r="DQ7">
            <v>0</v>
          </cell>
          <cell r="DR7">
            <v>189</v>
          </cell>
          <cell r="DS7">
            <v>45</v>
          </cell>
          <cell r="DT7">
            <v>784</v>
          </cell>
          <cell r="DX7">
            <v>1.1000000000000001</v>
          </cell>
        </row>
        <row r="8">
          <cell r="AM8">
            <v>2</v>
          </cell>
          <cell r="AO8">
            <v>8</v>
          </cell>
          <cell r="AZ8">
            <v>290</v>
          </cell>
          <cell r="BA8">
            <v>98</v>
          </cell>
          <cell r="BB8">
            <v>1440</v>
          </cell>
          <cell r="BC8">
            <v>6</v>
          </cell>
          <cell r="BD8">
            <v>3</v>
          </cell>
          <cell r="BE8">
            <v>36</v>
          </cell>
          <cell r="BK8">
            <v>25</v>
          </cell>
          <cell r="BL8">
            <v>13</v>
          </cell>
          <cell r="BM8">
            <v>150</v>
          </cell>
          <cell r="BN8">
            <v>2</v>
          </cell>
          <cell r="BQ8">
            <v>50</v>
          </cell>
          <cell r="BR8">
            <v>25</v>
          </cell>
          <cell r="BS8">
            <v>300</v>
          </cell>
          <cell r="BT8">
            <v>450</v>
          </cell>
          <cell r="BU8">
            <v>179</v>
          </cell>
          <cell r="BV8">
            <v>2400</v>
          </cell>
          <cell r="BY8">
            <v>160</v>
          </cell>
          <cell r="BZ8">
            <v>81</v>
          </cell>
          <cell r="CA8">
            <v>960</v>
          </cell>
          <cell r="DF8">
            <v>189</v>
          </cell>
          <cell r="DG8">
            <v>45</v>
          </cell>
          <cell r="DH8">
            <v>784</v>
          </cell>
          <cell r="DI8">
            <v>29</v>
          </cell>
          <cell r="DJ8">
            <v>15</v>
          </cell>
          <cell r="DK8">
            <v>174</v>
          </cell>
          <cell r="DL8">
            <v>12</v>
          </cell>
          <cell r="DM8">
            <v>6</v>
          </cell>
          <cell r="DN8">
            <v>70</v>
          </cell>
          <cell r="DO8">
            <v>120</v>
          </cell>
          <cell r="DP8">
            <v>60</v>
          </cell>
          <cell r="DQ8">
            <v>700</v>
          </cell>
          <cell r="DR8">
            <v>338</v>
          </cell>
          <cell r="DS8">
            <v>120</v>
          </cell>
          <cell r="DT8">
            <v>1658</v>
          </cell>
          <cell r="DX8">
            <v>1.1499999999999999</v>
          </cell>
        </row>
        <row r="9">
          <cell r="AM9">
            <v>2</v>
          </cell>
          <cell r="AO9">
            <v>13</v>
          </cell>
          <cell r="AZ9">
            <v>450</v>
          </cell>
          <cell r="BA9">
            <v>179</v>
          </cell>
          <cell r="BB9">
            <v>2400</v>
          </cell>
          <cell r="BC9">
            <v>8</v>
          </cell>
          <cell r="BD9">
            <v>4</v>
          </cell>
          <cell r="BE9">
            <v>56</v>
          </cell>
          <cell r="BK9">
            <v>30</v>
          </cell>
          <cell r="BL9">
            <v>15</v>
          </cell>
          <cell r="BM9">
            <v>210</v>
          </cell>
          <cell r="BN9">
            <v>2</v>
          </cell>
          <cell r="BQ9">
            <v>60</v>
          </cell>
          <cell r="BR9">
            <v>30</v>
          </cell>
          <cell r="BS9">
            <v>420</v>
          </cell>
          <cell r="BT9">
            <v>650</v>
          </cell>
          <cell r="BU9">
            <v>279</v>
          </cell>
          <cell r="BV9">
            <v>3800</v>
          </cell>
          <cell r="BY9">
            <v>200</v>
          </cell>
          <cell r="BZ9">
            <v>100</v>
          </cell>
          <cell r="CA9">
            <v>1400</v>
          </cell>
          <cell r="DF9">
            <v>338</v>
          </cell>
          <cell r="DG9">
            <v>120</v>
          </cell>
          <cell r="DH9">
            <v>1658</v>
          </cell>
          <cell r="DI9">
            <v>63</v>
          </cell>
          <cell r="DJ9">
            <v>31</v>
          </cell>
          <cell r="DK9">
            <v>438</v>
          </cell>
          <cell r="DL9">
            <v>22</v>
          </cell>
          <cell r="DM9">
            <v>11</v>
          </cell>
          <cell r="DN9">
            <v>153</v>
          </cell>
          <cell r="DO9">
            <v>0</v>
          </cell>
          <cell r="DP9">
            <v>0</v>
          </cell>
          <cell r="DQ9">
            <v>0</v>
          </cell>
          <cell r="DR9">
            <v>401</v>
          </cell>
          <cell r="DS9">
            <v>151</v>
          </cell>
          <cell r="DT9">
            <v>2096</v>
          </cell>
          <cell r="DX9">
            <v>1.25</v>
          </cell>
        </row>
        <row r="10">
          <cell r="AM10">
            <v>3</v>
          </cell>
          <cell r="AO10">
            <v>18</v>
          </cell>
          <cell r="AZ10">
            <v>650</v>
          </cell>
          <cell r="BA10">
            <v>279</v>
          </cell>
          <cell r="BB10">
            <v>3800</v>
          </cell>
          <cell r="BC10">
            <v>8</v>
          </cell>
          <cell r="BD10">
            <v>4</v>
          </cell>
          <cell r="BE10">
            <v>56</v>
          </cell>
          <cell r="BK10">
            <v>35</v>
          </cell>
          <cell r="BL10">
            <v>18</v>
          </cell>
          <cell r="BM10">
            <v>245</v>
          </cell>
          <cell r="BN10">
            <v>2</v>
          </cell>
          <cell r="BQ10">
            <v>80</v>
          </cell>
          <cell r="BR10">
            <v>40</v>
          </cell>
          <cell r="BS10">
            <v>560</v>
          </cell>
          <cell r="BT10">
            <v>856</v>
          </cell>
          <cell r="BU10">
            <v>383</v>
          </cell>
          <cell r="BV10">
            <v>5242</v>
          </cell>
          <cell r="BY10">
            <v>206</v>
          </cell>
          <cell r="BZ10">
            <v>104</v>
          </cell>
          <cell r="CA10">
            <v>1442</v>
          </cell>
          <cell r="DF10">
            <v>401</v>
          </cell>
          <cell r="DG10">
            <v>151</v>
          </cell>
          <cell r="DH10">
            <v>2096</v>
          </cell>
          <cell r="DI10">
            <v>63</v>
          </cell>
          <cell r="DJ10">
            <v>31</v>
          </cell>
          <cell r="DK10">
            <v>438</v>
          </cell>
          <cell r="DL10">
            <v>22</v>
          </cell>
          <cell r="DM10">
            <v>11</v>
          </cell>
          <cell r="DN10">
            <v>153</v>
          </cell>
          <cell r="DO10">
            <v>0</v>
          </cell>
          <cell r="DP10">
            <v>0</v>
          </cell>
          <cell r="DQ10">
            <v>0</v>
          </cell>
          <cell r="DR10">
            <v>464</v>
          </cell>
          <cell r="DS10">
            <v>182</v>
          </cell>
          <cell r="DT10">
            <v>2534</v>
          </cell>
          <cell r="DX10">
            <v>1.4</v>
          </cell>
        </row>
        <row r="11">
          <cell r="AM11">
            <v>3</v>
          </cell>
          <cell r="AO11">
            <v>23</v>
          </cell>
          <cell r="AZ11">
            <v>856</v>
          </cell>
          <cell r="BA11">
            <v>383</v>
          </cell>
          <cell r="BB11">
            <v>5242</v>
          </cell>
          <cell r="BC11">
            <v>8</v>
          </cell>
          <cell r="BD11">
            <v>4</v>
          </cell>
          <cell r="BE11">
            <v>56</v>
          </cell>
          <cell r="BK11">
            <v>40</v>
          </cell>
          <cell r="BL11">
            <v>20</v>
          </cell>
          <cell r="BM11">
            <v>280</v>
          </cell>
          <cell r="BN11">
            <v>2</v>
          </cell>
          <cell r="BQ11">
            <v>100</v>
          </cell>
          <cell r="BR11">
            <v>50</v>
          </cell>
          <cell r="BS11">
            <v>700</v>
          </cell>
          <cell r="BT11">
            <v>1076</v>
          </cell>
          <cell r="BU11">
            <v>493</v>
          </cell>
          <cell r="BV11">
            <v>6782</v>
          </cell>
          <cell r="BY11">
            <v>220</v>
          </cell>
          <cell r="BZ11">
            <v>110</v>
          </cell>
          <cell r="CA11">
            <v>1540</v>
          </cell>
          <cell r="DF11">
            <v>464</v>
          </cell>
          <cell r="DG11">
            <v>182</v>
          </cell>
          <cell r="DH11">
            <v>2534</v>
          </cell>
          <cell r="DI11">
            <v>63</v>
          </cell>
          <cell r="DJ11">
            <v>31</v>
          </cell>
          <cell r="DK11">
            <v>438</v>
          </cell>
          <cell r="DL11">
            <v>22</v>
          </cell>
          <cell r="DM11">
            <v>11</v>
          </cell>
          <cell r="DN11">
            <v>153</v>
          </cell>
          <cell r="DO11">
            <v>550</v>
          </cell>
          <cell r="DP11">
            <v>275</v>
          </cell>
          <cell r="DQ11">
            <v>3825</v>
          </cell>
          <cell r="DR11">
            <v>1077</v>
          </cell>
          <cell r="DS11">
            <v>488</v>
          </cell>
          <cell r="DT11">
            <v>6797</v>
          </cell>
        </row>
        <row r="12">
          <cell r="AM12">
            <v>4</v>
          </cell>
          <cell r="AO12">
            <v>28</v>
          </cell>
          <cell r="AZ12">
            <v>1076</v>
          </cell>
          <cell r="BA12">
            <v>493</v>
          </cell>
          <cell r="BB12">
            <v>6782</v>
          </cell>
          <cell r="BC12">
            <v>10</v>
          </cell>
          <cell r="BD12">
            <v>5</v>
          </cell>
          <cell r="BE12">
            <v>80</v>
          </cell>
          <cell r="BK12">
            <v>55</v>
          </cell>
          <cell r="BL12">
            <v>28</v>
          </cell>
          <cell r="BM12">
            <v>440</v>
          </cell>
          <cell r="BN12">
            <v>2</v>
          </cell>
          <cell r="BQ12">
            <v>100</v>
          </cell>
          <cell r="BR12">
            <v>50</v>
          </cell>
          <cell r="BS12">
            <v>800</v>
          </cell>
          <cell r="BT12">
            <v>1336</v>
          </cell>
          <cell r="BU12">
            <v>624</v>
          </cell>
          <cell r="BV12">
            <v>8862</v>
          </cell>
          <cell r="BY12">
            <v>260</v>
          </cell>
          <cell r="BZ12">
            <v>131</v>
          </cell>
          <cell r="CA12">
            <v>2080</v>
          </cell>
          <cell r="DF12">
            <v>1077</v>
          </cell>
          <cell r="DG12">
            <v>488</v>
          </cell>
          <cell r="DH12">
            <v>6797</v>
          </cell>
          <cell r="DI12">
            <v>102</v>
          </cell>
          <cell r="DJ12">
            <v>51</v>
          </cell>
          <cell r="DK12">
            <v>816</v>
          </cell>
          <cell r="DL12">
            <v>36</v>
          </cell>
          <cell r="DM12">
            <v>18</v>
          </cell>
          <cell r="DN12">
            <v>286</v>
          </cell>
          <cell r="DO12">
            <v>0</v>
          </cell>
          <cell r="DP12">
            <v>0</v>
          </cell>
          <cell r="DQ12">
            <v>0</v>
          </cell>
          <cell r="DR12">
            <v>1179</v>
          </cell>
          <cell r="DS12">
            <v>539</v>
          </cell>
          <cell r="DT12">
            <v>7613</v>
          </cell>
        </row>
        <row r="13">
          <cell r="AM13">
            <v>4</v>
          </cell>
          <cell r="AO13">
            <v>33</v>
          </cell>
          <cell r="AZ13">
            <v>1336</v>
          </cell>
          <cell r="BA13">
            <v>624</v>
          </cell>
          <cell r="BB13">
            <v>8862</v>
          </cell>
          <cell r="BC13">
            <v>10</v>
          </cell>
          <cell r="BD13">
            <v>5</v>
          </cell>
          <cell r="BE13">
            <v>80</v>
          </cell>
          <cell r="BK13">
            <v>70</v>
          </cell>
          <cell r="BL13">
            <v>35</v>
          </cell>
          <cell r="BM13">
            <v>560</v>
          </cell>
          <cell r="BN13">
            <v>2</v>
          </cell>
          <cell r="BQ13">
            <v>100</v>
          </cell>
          <cell r="BR13">
            <v>50</v>
          </cell>
          <cell r="BS13">
            <v>800</v>
          </cell>
          <cell r="BT13">
            <v>1626</v>
          </cell>
          <cell r="BU13">
            <v>769</v>
          </cell>
          <cell r="BV13">
            <v>11182</v>
          </cell>
          <cell r="BY13">
            <v>290</v>
          </cell>
          <cell r="BZ13">
            <v>145</v>
          </cell>
          <cell r="CA13">
            <v>2320</v>
          </cell>
          <cell r="DF13">
            <v>1179</v>
          </cell>
          <cell r="DG13">
            <v>539</v>
          </cell>
          <cell r="DH13">
            <v>7613</v>
          </cell>
          <cell r="DI13">
            <v>102</v>
          </cell>
          <cell r="DJ13">
            <v>51</v>
          </cell>
          <cell r="DK13">
            <v>816</v>
          </cell>
          <cell r="DL13">
            <v>36</v>
          </cell>
          <cell r="DM13">
            <v>18</v>
          </cell>
          <cell r="DN13">
            <v>286</v>
          </cell>
          <cell r="DO13">
            <v>0</v>
          </cell>
          <cell r="DP13">
            <v>0</v>
          </cell>
          <cell r="DQ13">
            <v>0</v>
          </cell>
          <cell r="DR13">
            <v>1281</v>
          </cell>
          <cell r="DS13">
            <v>590</v>
          </cell>
          <cell r="DT13">
            <v>8429</v>
          </cell>
        </row>
        <row r="14">
          <cell r="AM14">
            <v>5</v>
          </cell>
          <cell r="AO14">
            <v>38</v>
          </cell>
          <cell r="AZ14">
            <v>1626</v>
          </cell>
          <cell r="BA14">
            <v>769</v>
          </cell>
          <cell r="BB14">
            <v>11182</v>
          </cell>
          <cell r="BC14">
            <v>10</v>
          </cell>
          <cell r="BD14">
            <v>5</v>
          </cell>
          <cell r="BE14">
            <v>80</v>
          </cell>
          <cell r="BK14">
            <v>80</v>
          </cell>
          <cell r="BL14">
            <v>40</v>
          </cell>
          <cell r="BM14">
            <v>640</v>
          </cell>
          <cell r="BN14">
            <v>3</v>
          </cell>
          <cell r="BQ14">
            <v>150</v>
          </cell>
          <cell r="BR14">
            <v>75</v>
          </cell>
          <cell r="BS14">
            <v>1200</v>
          </cell>
          <cell r="BT14">
            <v>2096</v>
          </cell>
          <cell r="BU14">
            <v>1004</v>
          </cell>
          <cell r="BV14">
            <v>14942</v>
          </cell>
          <cell r="BY14">
            <v>470</v>
          </cell>
          <cell r="BZ14">
            <v>235</v>
          </cell>
          <cell r="CA14">
            <v>3760</v>
          </cell>
          <cell r="DF14">
            <v>1281</v>
          </cell>
          <cell r="DG14">
            <v>590</v>
          </cell>
          <cell r="DH14">
            <v>8429</v>
          </cell>
          <cell r="DI14">
            <v>102</v>
          </cell>
          <cell r="DJ14">
            <v>51</v>
          </cell>
          <cell r="DK14">
            <v>816</v>
          </cell>
          <cell r="DL14">
            <v>36</v>
          </cell>
          <cell r="DM14">
            <v>18</v>
          </cell>
          <cell r="DN14">
            <v>286</v>
          </cell>
          <cell r="DO14">
            <v>540</v>
          </cell>
          <cell r="DP14">
            <v>270</v>
          </cell>
          <cell r="DQ14">
            <v>4290</v>
          </cell>
          <cell r="DR14">
            <v>1923</v>
          </cell>
          <cell r="DS14">
            <v>911</v>
          </cell>
          <cell r="DT14">
            <v>13535</v>
          </cell>
        </row>
        <row r="15">
          <cell r="AM15">
            <v>5</v>
          </cell>
          <cell r="AO15">
            <v>40</v>
          </cell>
          <cell r="AZ15">
            <v>2096</v>
          </cell>
          <cell r="BA15">
            <v>1004</v>
          </cell>
          <cell r="BB15">
            <v>14942</v>
          </cell>
          <cell r="BC15">
            <v>12</v>
          </cell>
          <cell r="BD15">
            <v>6</v>
          </cell>
          <cell r="BE15">
            <v>108</v>
          </cell>
          <cell r="BK15">
            <v>100</v>
          </cell>
          <cell r="BL15">
            <v>50</v>
          </cell>
          <cell r="BM15">
            <v>900</v>
          </cell>
          <cell r="BN15">
            <v>3</v>
          </cell>
          <cell r="BQ15">
            <v>160</v>
          </cell>
          <cell r="BR15">
            <v>80</v>
          </cell>
          <cell r="BS15">
            <v>1440</v>
          </cell>
          <cell r="BT15">
            <v>2640</v>
          </cell>
          <cell r="BU15">
            <v>1276</v>
          </cell>
          <cell r="BV15">
            <v>19838</v>
          </cell>
          <cell r="BY15">
            <v>544</v>
          </cell>
          <cell r="BZ15">
            <v>272</v>
          </cell>
          <cell r="CA15">
            <v>4896</v>
          </cell>
          <cell r="DF15">
            <v>1923</v>
          </cell>
          <cell r="DG15">
            <v>911</v>
          </cell>
          <cell r="DH15">
            <v>13535</v>
          </cell>
          <cell r="DI15">
            <v>217</v>
          </cell>
          <cell r="DJ15">
            <v>109</v>
          </cell>
          <cell r="DK15">
            <v>1957</v>
          </cell>
          <cell r="DL15">
            <v>76</v>
          </cell>
          <cell r="DM15">
            <v>38</v>
          </cell>
          <cell r="DN15">
            <v>685</v>
          </cell>
          <cell r="DO15">
            <v>0</v>
          </cell>
          <cell r="DP15">
            <v>0</v>
          </cell>
          <cell r="DQ15">
            <v>0</v>
          </cell>
          <cell r="DR15">
            <v>2140</v>
          </cell>
          <cell r="DS15">
            <v>1020</v>
          </cell>
          <cell r="DT15">
            <v>15492</v>
          </cell>
        </row>
        <row r="16">
          <cell r="AM16">
            <v>6</v>
          </cell>
          <cell r="AO16">
            <v>43</v>
          </cell>
          <cell r="AZ16">
            <v>2640</v>
          </cell>
          <cell r="BA16">
            <v>1276</v>
          </cell>
          <cell r="BB16">
            <v>19838</v>
          </cell>
          <cell r="BC16">
            <v>12</v>
          </cell>
          <cell r="BD16">
            <v>6</v>
          </cell>
          <cell r="BE16">
            <v>108</v>
          </cell>
          <cell r="BK16">
            <v>130</v>
          </cell>
          <cell r="BL16">
            <v>65</v>
          </cell>
          <cell r="BM16">
            <v>1170</v>
          </cell>
          <cell r="BN16">
            <v>3</v>
          </cell>
          <cell r="BQ16">
            <v>200</v>
          </cell>
          <cell r="BR16">
            <v>100</v>
          </cell>
          <cell r="BS16">
            <v>1800</v>
          </cell>
          <cell r="BT16">
            <v>3326</v>
          </cell>
          <cell r="BU16">
            <v>1619</v>
          </cell>
          <cell r="BV16">
            <v>26012</v>
          </cell>
          <cell r="BY16">
            <v>686</v>
          </cell>
          <cell r="BZ16">
            <v>343</v>
          </cell>
          <cell r="CA16">
            <v>6174</v>
          </cell>
          <cell r="DF16">
            <v>2140</v>
          </cell>
          <cell r="DG16">
            <v>1020</v>
          </cell>
          <cell r="DH16">
            <v>15492</v>
          </cell>
          <cell r="DI16">
            <v>217</v>
          </cell>
          <cell r="DJ16">
            <v>109</v>
          </cell>
          <cell r="DK16">
            <v>1957</v>
          </cell>
          <cell r="DL16">
            <v>76</v>
          </cell>
          <cell r="DM16">
            <v>38</v>
          </cell>
          <cell r="DN16">
            <v>685</v>
          </cell>
          <cell r="DO16">
            <v>0</v>
          </cell>
          <cell r="DP16">
            <v>0</v>
          </cell>
          <cell r="DQ16">
            <v>0</v>
          </cell>
          <cell r="DR16">
            <v>2357</v>
          </cell>
          <cell r="DS16">
            <v>1129</v>
          </cell>
          <cell r="DT16">
            <v>17449</v>
          </cell>
        </row>
        <row r="17">
          <cell r="AM17">
            <v>6</v>
          </cell>
          <cell r="AO17">
            <v>45</v>
          </cell>
          <cell r="AZ17">
            <v>3326</v>
          </cell>
          <cell r="BA17">
            <v>1619</v>
          </cell>
          <cell r="BB17">
            <v>26012</v>
          </cell>
          <cell r="BC17">
            <v>12</v>
          </cell>
          <cell r="BD17">
            <v>6</v>
          </cell>
          <cell r="BE17">
            <v>108</v>
          </cell>
          <cell r="BK17">
            <v>170</v>
          </cell>
          <cell r="BL17">
            <v>85</v>
          </cell>
          <cell r="BM17">
            <v>1530</v>
          </cell>
          <cell r="BN17">
            <v>3</v>
          </cell>
          <cell r="BQ17">
            <v>350</v>
          </cell>
          <cell r="BR17">
            <v>175</v>
          </cell>
          <cell r="BS17">
            <v>3150</v>
          </cell>
          <cell r="BT17">
            <v>4270</v>
          </cell>
          <cell r="BU17">
            <v>2091</v>
          </cell>
          <cell r="BV17">
            <v>34508</v>
          </cell>
          <cell r="BY17">
            <v>944</v>
          </cell>
          <cell r="BZ17">
            <v>472</v>
          </cell>
          <cell r="CA17">
            <v>8496</v>
          </cell>
          <cell r="DF17">
            <v>2357</v>
          </cell>
          <cell r="DG17">
            <v>1129</v>
          </cell>
          <cell r="DH17">
            <v>17449</v>
          </cell>
          <cell r="DI17">
            <v>217</v>
          </cell>
          <cell r="DJ17">
            <v>109</v>
          </cell>
          <cell r="DK17">
            <v>1957</v>
          </cell>
          <cell r="DL17">
            <v>76</v>
          </cell>
          <cell r="DM17">
            <v>38</v>
          </cell>
          <cell r="DN17">
            <v>685</v>
          </cell>
          <cell r="DO17">
            <v>1900</v>
          </cell>
          <cell r="DP17">
            <v>950</v>
          </cell>
          <cell r="DQ17">
            <v>17125</v>
          </cell>
          <cell r="DR17">
            <v>4474</v>
          </cell>
          <cell r="DS17">
            <v>2188</v>
          </cell>
          <cell r="DT17">
            <v>36531</v>
          </cell>
        </row>
        <row r="18">
          <cell r="AM18">
            <v>7</v>
          </cell>
          <cell r="AO18">
            <v>48</v>
          </cell>
          <cell r="AZ18">
            <v>4270</v>
          </cell>
          <cell r="BA18">
            <v>2091</v>
          </cell>
          <cell r="BB18">
            <v>34508</v>
          </cell>
          <cell r="BC18">
            <v>15</v>
          </cell>
          <cell r="BD18">
            <v>8</v>
          </cell>
          <cell r="BE18">
            <v>150</v>
          </cell>
          <cell r="BK18">
            <v>220</v>
          </cell>
          <cell r="BL18">
            <v>110</v>
          </cell>
          <cell r="BM18">
            <v>2200</v>
          </cell>
          <cell r="BN18">
            <v>3</v>
          </cell>
          <cell r="BQ18">
            <v>350</v>
          </cell>
          <cell r="BR18">
            <v>175</v>
          </cell>
          <cell r="BS18">
            <v>3500</v>
          </cell>
          <cell r="BT18">
            <v>5400</v>
          </cell>
          <cell r="BU18">
            <v>2660</v>
          </cell>
          <cell r="BV18">
            <v>45808</v>
          </cell>
          <cell r="BY18">
            <v>1130</v>
          </cell>
          <cell r="BZ18">
            <v>569</v>
          </cell>
          <cell r="CA18">
            <v>11300</v>
          </cell>
          <cell r="DF18">
            <v>4474</v>
          </cell>
          <cell r="DG18">
            <v>2188</v>
          </cell>
          <cell r="DH18">
            <v>36531</v>
          </cell>
          <cell r="DI18">
            <v>432</v>
          </cell>
          <cell r="DJ18">
            <v>217</v>
          </cell>
          <cell r="DK18">
            <v>4315</v>
          </cell>
          <cell r="DL18">
            <v>151</v>
          </cell>
          <cell r="DM18">
            <v>76</v>
          </cell>
          <cell r="DN18">
            <v>1510</v>
          </cell>
          <cell r="DO18">
            <v>0</v>
          </cell>
          <cell r="DP18">
            <v>0</v>
          </cell>
          <cell r="DQ18">
            <v>0</v>
          </cell>
          <cell r="DR18">
            <v>4906</v>
          </cell>
          <cell r="DS18">
            <v>2405</v>
          </cell>
          <cell r="DT18">
            <v>40846</v>
          </cell>
        </row>
        <row r="19">
          <cell r="AM19">
            <v>7</v>
          </cell>
          <cell r="AO19">
            <v>50</v>
          </cell>
          <cell r="AZ19">
            <v>5400</v>
          </cell>
          <cell r="BA19">
            <v>2660</v>
          </cell>
          <cell r="BB19">
            <v>45808</v>
          </cell>
          <cell r="BC19">
            <v>15</v>
          </cell>
          <cell r="BD19">
            <v>8</v>
          </cell>
          <cell r="BE19">
            <v>150</v>
          </cell>
          <cell r="BK19">
            <v>270</v>
          </cell>
          <cell r="BL19">
            <v>135</v>
          </cell>
          <cell r="BM19">
            <v>2700</v>
          </cell>
          <cell r="BN19">
            <v>3</v>
          </cell>
          <cell r="BQ19">
            <v>400</v>
          </cell>
          <cell r="BR19">
            <v>200</v>
          </cell>
          <cell r="BS19">
            <v>4000</v>
          </cell>
          <cell r="BT19">
            <v>6715</v>
          </cell>
          <cell r="BU19">
            <v>3321</v>
          </cell>
          <cell r="BV19">
            <v>58958</v>
          </cell>
          <cell r="BY19">
            <v>1315</v>
          </cell>
          <cell r="BZ19">
            <v>661</v>
          </cell>
          <cell r="CA19">
            <v>13150</v>
          </cell>
          <cell r="DF19">
            <v>4906</v>
          </cell>
          <cell r="DG19">
            <v>2405</v>
          </cell>
          <cell r="DH19">
            <v>40846</v>
          </cell>
          <cell r="DI19">
            <v>432</v>
          </cell>
          <cell r="DJ19">
            <v>217</v>
          </cell>
          <cell r="DK19">
            <v>4315</v>
          </cell>
          <cell r="DL19">
            <v>151</v>
          </cell>
          <cell r="DM19">
            <v>76</v>
          </cell>
          <cell r="DN19">
            <v>1510</v>
          </cell>
          <cell r="DO19">
            <v>0</v>
          </cell>
          <cell r="DP19">
            <v>0</v>
          </cell>
          <cell r="DQ19">
            <v>0</v>
          </cell>
          <cell r="DR19">
            <v>5338</v>
          </cell>
          <cell r="DS19">
            <v>2622</v>
          </cell>
          <cell r="DT19">
            <v>45161</v>
          </cell>
        </row>
        <row r="20">
          <cell r="AM20">
            <v>8</v>
          </cell>
          <cell r="AO20">
            <v>53</v>
          </cell>
          <cell r="AZ20">
            <v>6715</v>
          </cell>
          <cell r="BA20">
            <v>3321</v>
          </cell>
          <cell r="BB20">
            <v>58958</v>
          </cell>
          <cell r="BC20">
            <v>15</v>
          </cell>
          <cell r="BD20">
            <v>8</v>
          </cell>
          <cell r="BE20">
            <v>150</v>
          </cell>
          <cell r="BK20">
            <v>350</v>
          </cell>
          <cell r="BL20">
            <v>175</v>
          </cell>
          <cell r="BM20">
            <v>3500</v>
          </cell>
          <cell r="BN20">
            <v>3</v>
          </cell>
          <cell r="BQ20">
            <v>700</v>
          </cell>
          <cell r="BR20">
            <v>350</v>
          </cell>
          <cell r="BS20">
            <v>7000</v>
          </cell>
          <cell r="BT20">
            <v>8585</v>
          </cell>
          <cell r="BU20">
            <v>4260</v>
          </cell>
          <cell r="BV20">
            <v>77658</v>
          </cell>
          <cell r="BY20">
            <v>1870</v>
          </cell>
          <cell r="BZ20">
            <v>939</v>
          </cell>
          <cell r="CA20">
            <v>18700</v>
          </cell>
          <cell r="DF20">
            <v>5338</v>
          </cell>
          <cell r="DG20">
            <v>2622</v>
          </cell>
          <cell r="DH20">
            <v>45161</v>
          </cell>
          <cell r="DI20">
            <v>432</v>
          </cell>
          <cell r="DJ20">
            <v>217</v>
          </cell>
          <cell r="DK20">
            <v>4315</v>
          </cell>
          <cell r="DL20">
            <v>151</v>
          </cell>
          <cell r="DM20">
            <v>76</v>
          </cell>
          <cell r="DN20">
            <v>1510</v>
          </cell>
          <cell r="DO20">
            <v>3775</v>
          </cell>
          <cell r="DP20">
            <v>1900</v>
          </cell>
          <cell r="DQ20">
            <v>37750</v>
          </cell>
          <cell r="DR20">
            <v>9545</v>
          </cell>
          <cell r="DS20">
            <v>4739</v>
          </cell>
          <cell r="DT20">
            <v>87226</v>
          </cell>
        </row>
        <row r="21">
          <cell r="AM21">
            <v>8</v>
          </cell>
          <cell r="AO21">
            <v>55</v>
          </cell>
          <cell r="AZ21">
            <v>8585</v>
          </cell>
          <cell r="BA21">
            <v>4260</v>
          </cell>
          <cell r="BB21">
            <v>77658</v>
          </cell>
          <cell r="BC21">
            <v>20</v>
          </cell>
          <cell r="BD21">
            <v>10</v>
          </cell>
          <cell r="BE21">
            <v>200</v>
          </cell>
          <cell r="BK21">
            <v>450</v>
          </cell>
          <cell r="BL21">
            <v>225</v>
          </cell>
          <cell r="BM21">
            <v>4500</v>
          </cell>
          <cell r="BN21">
            <v>3</v>
          </cell>
          <cell r="BQ21">
            <v>700</v>
          </cell>
          <cell r="BR21">
            <v>350</v>
          </cell>
          <cell r="BS21">
            <v>7000</v>
          </cell>
          <cell r="BT21">
            <v>10775</v>
          </cell>
          <cell r="BU21">
            <v>5355</v>
          </cell>
          <cell r="BV21">
            <v>99558</v>
          </cell>
          <cell r="BY21">
            <v>2190</v>
          </cell>
          <cell r="BZ21">
            <v>1095</v>
          </cell>
          <cell r="CA21">
            <v>21900</v>
          </cell>
          <cell r="DF21">
            <v>9545</v>
          </cell>
          <cell r="DG21">
            <v>4739</v>
          </cell>
          <cell r="DH21">
            <v>87226</v>
          </cell>
          <cell r="DI21">
            <v>838</v>
          </cell>
          <cell r="DJ21">
            <v>419</v>
          </cell>
          <cell r="DK21">
            <v>8380</v>
          </cell>
          <cell r="DL21">
            <v>235</v>
          </cell>
          <cell r="DM21">
            <v>117</v>
          </cell>
          <cell r="DN21">
            <v>2346</v>
          </cell>
          <cell r="DO21">
            <v>0</v>
          </cell>
          <cell r="DP21">
            <v>0</v>
          </cell>
          <cell r="DQ21">
            <v>0</v>
          </cell>
          <cell r="DR21">
            <v>10383</v>
          </cell>
          <cell r="DS21">
            <v>5158</v>
          </cell>
          <cell r="DT21">
            <v>95606</v>
          </cell>
        </row>
        <row r="22">
          <cell r="AM22">
            <v>9</v>
          </cell>
          <cell r="AO22">
            <v>58</v>
          </cell>
          <cell r="AZ22">
            <v>10775</v>
          </cell>
          <cell r="BA22">
            <v>5355</v>
          </cell>
          <cell r="BB22">
            <v>99558</v>
          </cell>
          <cell r="BC22">
            <v>20</v>
          </cell>
          <cell r="BD22">
            <v>10</v>
          </cell>
          <cell r="BE22">
            <v>200</v>
          </cell>
          <cell r="BK22">
            <v>550</v>
          </cell>
          <cell r="BL22">
            <v>275</v>
          </cell>
          <cell r="BM22">
            <v>5500</v>
          </cell>
          <cell r="BN22">
            <v>3</v>
          </cell>
          <cell r="BQ22">
            <v>800</v>
          </cell>
          <cell r="BR22">
            <v>400</v>
          </cell>
          <cell r="BS22">
            <v>8000</v>
          </cell>
          <cell r="BT22">
            <v>13385</v>
          </cell>
          <cell r="BU22">
            <v>6660</v>
          </cell>
          <cell r="BV22">
            <v>125658</v>
          </cell>
          <cell r="BY22">
            <v>2610</v>
          </cell>
          <cell r="BZ22">
            <v>1305</v>
          </cell>
          <cell r="CA22">
            <v>26100</v>
          </cell>
          <cell r="DF22">
            <v>10383</v>
          </cell>
          <cell r="DG22">
            <v>5158</v>
          </cell>
          <cell r="DH22">
            <v>95606</v>
          </cell>
          <cell r="DI22">
            <v>838</v>
          </cell>
          <cell r="DJ22">
            <v>419</v>
          </cell>
          <cell r="DK22">
            <v>8380</v>
          </cell>
          <cell r="DL22">
            <v>235</v>
          </cell>
          <cell r="DM22">
            <v>117</v>
          </cell>
          <cell r="DN22">
            <v>2346</v>
          </cell>
          <cell r="DO22">
            <v>0</v>
          </cell>
          <cell r="DP22">
            <v>0</v>
          </cell>
          <cell r="DQ22">
            <v>0</v>
          </cell>
          <cell r="DR22">
            <v>11221</v>
          </cell>
          <cell r="DS22">
            <v>5577</v>
          </cell>
          <cell r="DT22">
            <v>103986</v>
          </cell>
        </row>
        <row r="23">
          <cell r="AM23">
            <v>9</v>
          </cell>
          <cell r="AO23">
            <v>60</v>
          </cell>
          <cell r="AZ23">
            <v>13385</v>
          </cell>
          <cell r="BA23">
            <v>6660</v>
          </cell>
          <cell r="BB23">
            <v>125658</v>
          </cell>
          <cell r="BC23">
            <v>20</v>
          </cell>
          <cell r="BD23">
            <v>10</v>
          </cell>
          <cell r="BE23">
            <v>200</v>
          </cell>
          <cell r="BK23">
            <v>680</v>
          </cell>
          <cell r="BL23">
            <v>340</v>
          </cell>
          <cell r="BM23">
            <v>6800</v>
          </cell>
          <cell r="BN23">
            <v>3</v>
          </cell>
          <cell r="BQ23">
            <v>1400</v>
          </cell>
          <cell r="BR23">
            <v>700</v>
          </cell>
          <cell r="BS23">
            <v>14000</v>
          </cell>
          <cell r="BT23">
            <v>16965</v>
          </cell>
          <cell r="BU23">
            <v>8450</v>
          </cell>
          <cell r="BV23">
            <v>161458</v>
          </cell>
          <cell r="BY23">
            <v>3580</v>
          </cell>
          <cell r="BZ23">
            <v>1790</v>
          </cell>
          <cell r="CA23">
            <v>35800</v>
          </cell>
          <cell r="DF23">
            <v>11221</v>
          </cell>
          <cell r="DG23">
            <v>5577</v>
          </cell>
          <cell r="DH23">
            <v>103986</v>
          </cell>
          <cell r="DI23">
            <v>838</v>
          </cell>
          <cell r="DJ23">
            <v>419</v>
          </cell>
          <cell r="DK23">
            <v>8380</v>
          </cell>
          <cell r="DL23">
            <v>235</v>
          </cell>
          <cell r="DM23">
            <v>117</v>
          </cell>
          <cell r="DN23">
            <v>2346</v>
          </cell>
          <cell r="DO23">
            <v>5875</v>
          </cell>
          <cell r="DP23">
            <v>2925</v>
          </cell>
          <cell r="DQ23">
            <v>58650</v>
          </cell>
          <cell r="DR23">
            <v>17934</v>
          </cell>
          <cell r="DS23">
            <v>8921</v>
          </cell>
          <cell r="DT23">
            <v>171016</v>
          </cell>
        </row>
        <row r="24">
          <cell r="AM24">
            <v>9</v>
          </cell>
          <cell r="AO24">
            <v>63</v>
          </cell>
          <cell r="AZ24">
            <v>16965</v>
          </cell>
          <cell r="BA24">
            <v>8450</v>
          </cell>
          <cell r="BB24">
            <v>161458</v>
          </cell>
          <cell r="BC24">
            <v>25</v>
          </cell>
          <cell r="BD24">
            <v>13</v>
          </cell>
          <cell r="BE24">
            <v>250</v>
          </cell>
          <cell r="BK24">
            <v>850</v>
          </cell>
          <cell r="BL24">
            <v>425</v>
          </cell>
          <cell r="BM24">
            <v>8500</v>
          </cell>
          <cell r="BN24">
            <v>3</v>
          </cell>
          <cell r="BQ24">
            <v>1400</v>
          </cell>
          <cell r="BR24">
            <v>700</v>
          </cell>
          <cell r="BS24">
            <v>14000</v>
          </cell>
          <cell r="BT24">
            <v>21115</v>
          </cell>
          <cell r="BU24">
            <v>10529</v>
          </cell>
          <cell r="BV24">
            <v>202958</v>
          </cell>
          <cell r="BY24">
            <v>4150</v>
          </cell>
          <cell r="BZ24">
            <v>2079</v>
          </cell>
          <cell r="CA24">
            <v>41500</v>
          </cell>
          <cell r="DF24">
            <v>17934</v>
          </cell>
          <cell r="DG24">
            <v>8921</v>
          </cell>
          <cell r="DH24">
            <v>171016</v>
          </cell>
          <cell r="DI24">
            <v>990</v>
          </cell>
          <cell r="DJ24">
            <v>496</v>
          </cell>
          <cell r="DK24">
            <v>9900</v>
          </cell>
          <cell r="DL24">
            <v>462</v>
          </cell>
          <cell r="DM24">
            <v>231</v>
          </cell>
          <cell r="DN24">
            <v>4620</v>
          </cell>
          <cell r="DO24">
            <v>0</v>
          </cell>
          <cell r="DP24">
            <v>0</v>
          </cell>
          <cell r="DQ24">
            <v>0</v>
          </cell>
          <cell r="DR24">
            <v>18924</v>
          </cell>
          <cell r="DS24">
            <v>9417</v>
          </cell>
          <cell r="DT24">
            <v>180916</v>
          </cell>
        </row>
        <row r="25">
          <cell r="AM25">
            <v>10</v>
          </cell>
          <cell r="AO25">
            <v>65</v>
          </cell>
          <cell r="AZ25">
            <v>21115</v>
          </cell>
          <cell r="BA25">
            <v>10529</v>
          </cell>
          <cell r="BB25">
            <v>202958</v>
          </cell>
          <cell r="BC25">
            <v>25</v>
          </cell>
          <cell r="BD25">
            <v>13</v>
          </cell>
          <cell r="BE25">
            <v>250</v>
          </cell>
          <cell r="BK25">
            <v>1000</v>
          </cell>
          <cell r="BL25">
            <v>500</v>
          </cell>
          <cell r="BM25">
            <v>10000</v>
          </cell>
          <cell r="BN25">
            <v>4</v>
          </cell>
          <cell r="BQ25">
            <v>1500</v>
          </cell>
          <cell r="BR25">
            <v>750</v>
          </cell>
          <cell r="BS25">
            <v>15000</v>
          </cell>
          <cell r="BT25">
            <v>26865</v>
          </cell>
          <cell r="BU25">
            <v>13409</v>
          </cell>
          <cell r="BV25">
            <v>260458</v>
          </cell>
          <cell r="BY25">
            <v>5750</v>
          </cell>
          <cell r="BZ25">
            <v>2880</v>
          </cell>
          <cell r="CA25">
            <v>57500</v>
          </cell>
          <cell r="DF25">
            <v>18924</v>
          </cell>
          <cell r="DG25">
            <v>9417</v>
          </cell>
          <cell r="DH25">
            <v>180916</v>
          </cell>
          <cell r="DI25">
            <v>990</v>
          </cell>
          <cell r="DJ25">
            <v>496</v>
          </cell>
          <cell r="DK25">
            <v>9900</v>
          </cell>
          <cell r="DL25">
            <v>462</v>
          </cell>
          <cell r="DM25">
            <v>231</v>
          </cell>
          <cell r="DN25">
            <v>4620</v>
          </cell>
          <cell r="DO25">
            <v>6930</v>
          </cell>
          <cell r="DP25">
            <v>3465</v>
          </cell>
          <cell r="DQ25">
            <v>69300</v>
          </cell>
          <cell r="DR25">
            <v>26844</v>
          </cell>
          <cell r="DS25">
            <v>13378</v>
          </cell>
          <cell r="DT25">
            <v>260116</v>
          </cell>
        </row>
        <row r="26">
          <cell r="AM26">
            <v>10</v>
          </cell>
          <cell r="AO26">
            <v>68</v>
          </cell>
          <cell r="AZ26">
            <v>150</v>
          </cell>
          <cell r="BA26">
            <v>10</v>
          </cell>
          <cell r="BB26">
            <v>500</v>
          </cell>
          <cell r="BC26">
            <v>8</v>
          </cell>
          <cell r="BD26">
            <v>4</v>
          </cell>
          <cell r="BE26">
            <v>48</v>
          </cell>
          <cell r="BK26">
            <v>20</v>
          </cell>
          <cell r="BL26">
            <v>10</v>
          </cell>
          <cell r="BM26">
            <v>120</v>
          </cell>
          <cell r="BN26">
            <v>1</v>
          </cell>
          <cell r="BQ26">
            <v>30</v>
          </cell>
          <cell r="BR26">
            <v>15</v>
          </cell>
          <cell r="BS26">
            <v>180</v>
          </cell>
          <cell r="BT26">
            <v>232</v>
          </cell>
          <cell r="BU26">
            <v>51</v>
          </cell>
          <cell r="BV26">
            <v>992</v>
          </cell>
          <cell r="BY26">
            <v>82</v>
          </cell>
          <cell r="BZ26">
            <v>41</v>
          </cell>
          <cell r="CA26">
            <v>492</v>
          </cell>
          <cell r="DF26">
            <v>150</v>
          </cell>
          <cell r="DG26">
            <v>0</v>
          </cell>
          <cell r="DH26">
            <v>375</v>
          </cell>
          <cell r="DI26">
            <v>8</v>
          </cell>
          <cell r="DJ26">
            <v>4</v>
          </cell>
          <cell r="DK26">
            <v>49</v>
          </cell>
          <cell r="DL26">
            <v>8</v>
          </cell>
          <cell r="DM26">
            <v>4</v>
          </cell>
          <cell r="DN26">
            <v>49</v>
          </cell>
          <cell r="DO26">
            <v>72</v>
          </cell>
          <cell r="DP26">
            <v>36</v>
          </cell>
          <cell r="DQ26">
            <v>441</v>
          </cell>
          <cell r="DR26">
            <v>230</v>
          </cell>
          <cell r="DS26">
            <v>40</v>
          </cell>
          <cell r="DT26">
            <v>865</v>
          </cell>
        </row>
        <row r="27">
          <cell r="AM27">
            <v>10</v>
          </cell>
          <cell r="AO27">
            <v>70</v>
          </cell>
          <cell r="AZ27">
            <v>232</v>
          </cell>
          <cell r="BA27">
            <v>51</v>
          </cell>
          <cell r="BB27">
            <v>992</v>
          </cell>
          <cell r="BC27">
            <v>10</v>
          </cell>
          <cell r="BD27">
            <v>5</v>
          </cell>
          <cell r="BE27">
            <v>60</v>
          </cell>
          <cell r="BK27">
            <v>25</v>
          </cell>
          <cell r="BL27">
            <v>13</v>
          </cell>
          <cell r="BM27">
            <v>150</v>
          </cell>
          <cell r="BN27">
            <v>2</v>
          </cell>
          <cell r="BQ27">
            <v>40</v>
          </cell>
          <cell r="BR27">
            <v>20</v>
          </cell>
          <cell r="BS27">
            <v>240</v>
          </cell>
          <cell r="BT27">
            <v>422</v>
          </cell>
          <cell r="BU27">
            <v>147</v>
          </cell>
          <cell r="BV27">
            <v>2132</v>
          </cell>
          <cell r="BY27">
            <v>190</v>
          </cell>
          <cell r="BZ27">
            <v>96</v>
          </cell>
          <cell r="CA27">
            <v>1140</v>
          </cell>
          <cell r="DF27">
            <v>230</v>
          </cell>
          <cell r="DG27">
            <v>40</v>
          </cell>
          <cell r="DH27">
            <v>865</v>
          </cell>
          <cell r="DI27">
            <v>42</v>
          </cell>
          <cell r="DJ27">
            <v>21</v>
          </cell>
          <cell r="DK27">
            <v>252</v>
          </cell>
          <cell r="DL27">
            <v>17</v>
          </cell>
          <cell r="DM27">
            <v>8</v>
          </cell>
          <cell r="DN27">
            <v>101</v>
          </cell>
          <cell r="DO27">
            <v>0</v>
          </cell>
          <cell r="DP27">
            <v>0</v>
          </cell>
          <cell r="DQ27">
            <v>0</v>
          </cell>
          <cell r="DR27">
            <v>272</v>
          </cell>
          <cell r="DS27">
            <v>61</v>
          </cell>
          <cell r="DT27">
            <v>1117</v>
          </cell>
        </row>
        <row r="28">
          <cell r="AM28">
            <v>11</v>
          </cell>
          <cell r="AO28">
            <v>73</v>
          </cell>
          <cell r="AZ28">
            <v>422</v>
          </cell>
          <cell r="BA28">
            <v>147</v>
          </cell>
          <cell r="BB28">
            <v>2132</v>
          </cell>
          <cell r="BC28">
            <v>10</v>
          </cell>
          <cell r="BD28">
            <v>5</v>
          </cell>
          <cell r="BE28">
            <v>60</v>
          </cell>
          <cell r="BK28">
            <v>30</v>
          </cell>
          <cell r="BL28">
            <v>15</v>
          </cell>
          <cell r="BM28">
            <v>180</v>
          </cell>
          <cell r="BN28">
            <v>2</v>
          </cell>
          <cell r="BQ28">
            <v>70</v>
          </cell>
          <cell r="BR28">
            <v>35</v>
          </cell>
          <cell r="BS28">
            <v>420</v>
          </cell>
          <cell r="BT28">
            <v>652</v>
          </cell>
          <cell r="BU28">
            <v>262</v>
          </cell>
          <cell r="BV28">
            <v>3512</v>
          </cell>
          <cell r="BY28">
            <v>230</v>
          </cell>
          <cell r="BZ28">
            <v>115</v>
          </cell>
          <cell r="CA28">
            <v>1380</v>
          </cell>
          <cell r="DF28">
            <v>272</v>
          </cell>
          <cell r="DG28">
            <v>61</v>
          </cell>
          <cell r="DH28">
            <v>1117</v>
          </cell>
          <cell r="DI28">
            <v>42</v>
          </cell>
          <cell r="DJ28">
            <v>21</v>
          </cell>
          <cell r="DK28">
            <v>252</v>
          </cell>
          <cell r="DL28">
            <v>17</v>
          </cell>
          <cell r="DM28">
            <v>8</v>
          </cell>
          <cell r="DN28">
            <v>101</v>
          </cell>
          <cell r="DO28">
            <v>170</v>
          </cell>
          <cell r="DP28">
            <v>80</v>
          </cell>
          <cell r="DQ28">
            <v>1010</v>
          </cell>
          <cell r="DR28">
            <v>484</v>
          </cell>
          <cell r="DS28">
            <v>162</v>
          </cell>
          <cell r="DT28">
            <v>2379</v>
          </cell>
        </row>
        <row r="29">
          <cell r="AM29">
            <v>11</v>
          </cell>
          <cell r="AO29">
            <v>75</v>
          </cell>
          <cell r="AZ29">
            <v>652</v>
          </cell>
          <cell r="BA29">
            <v>262</v>
          </cell>
          <cell r="BB29">
            <v>3512</v>
          </cell>
          <cell r="BC29">
            <v>12</v>
          </cell>
          <cell r="BD29">
            <v>6</v>
          </cell>
          <cell r="BE29">
            <v>84</v>
          </cell>
          <cell r="BK29">
            <v>40</v>
          </cell>
          <cell r="BL29">
            <v>20</v>
          </cell>
          <cell r="BM29">
            <v>280</v>
          </cell>
          <cell r="BN29">
            <v>2</v>
          </cell>
          <cell r="BQ29">
            <v>75</v>
          </cell>
          <cell r="BR29">
            <v>38</v>
          </cell>
          <cell r="BS29">
            <v>525</v>
          </cell>
          <cell r="BT29">
            <v>927</v>
          </cell>
          <cell r="BU29">
            <v>400</v>
          </cell>
          <cell r="BV29">
            <v>5437</v>
          </cell>
          <cell r="BY29">
            <v>275</v>
          </cell>
          <cell r="BZ29">
            <v>138</v>
          </cell>
          <cell r="CA29">
            <v>1925</v>
          </cell>
          <cell r="DF29">
            <v>484</v>
          </cell>
          <cell r="DG29">
            <v>162</v>
          </cell>
          <cell r="DH29">
            <v>2379</v>
          </cell>
          <cell r="DI29">
            <v>85</v>
          </cell>
          <cell r="DJ29">
            <v>43</v>
          </cell>
          <cell r="DK29">
            <v>594</v>
          </cell>
          <cell r="DL29">
            <v>30</v>
          </cell>
          <cell r="DM29">
            <v>15</v>
          </cell>
          <cell r="DN29">
            <v>208</v>
          </cell>
          <cell r="DO29">
            <v>0</v>
          </cell>
          <cell r="DP29">
            <v>0</v>
          </cell>
          <cell r="DQ29">
            <v>0</v>
          </cell>
          <cell r="DR29">
            <v>569</v>
          </cell>
          <cell r="DS29">
            <v>205</v>
          </cell>
          <cell r="DT29">
            <v>2973</v>
          </cell>
        </row>
        <row r="30">
          <cell r="AM30">
            <v>11</v>
          </cell>
          <cell r="AO30">
            <v>78</v>
          </cell>
          <cell r="AZ30">
            <v>927</v>
          </cell>
          <cell r="BA30">
            <v>400</v>
          </cell>
          <cell r="BB30">
            <v>5437</v>
          </cell>
          <cell r="BC30">
            <v>12</v>
          </cell>
          <cell r="BD30">
            <v>6</v>
          </cell>
          <cell r="BE30">
            <v>84</v>
          </cell>
          <cell r="BK30">
            <v>45</v>
          </cell>
          <cell r="BL30">
            <v>23</v>
          </cell>
          <cell r="BM30">
            <v>315</v>
          </cell>
          <cell r="BN30">
            <v>2</v>
          </cell>
          <cell r="BQ30">
            <v>100</v>
          </cell>
          <cell r="BR30">
            <v>50</v>
          </cell>
          <cell r="BS30">
            <v>700</v>
          </cell>
          <cell r="BT30">
            <v>1201</v>
          </cell>
          <cell r="BU30">
            <v>538</v>
          </cell>
          <cell r="BV30">
            <v>7355</v>
          </cell>
          <cell r="BY30">
            <v>274</v>
          </cell>
          <cell r="BZ30">
            <v>138</v>
          </cell>
          <cell r="CA30">
            <v>1918</v>
          </cell>
          <cell r="DF30">
            <v>569</v>
          </cell>
          <cell r="DG30">
            <v>205</v>
          </cell>
          <cell r="DH30">
            <v>2973</v>
          </cell>
          <cell r="DI30">
            <v>85</v>
          </cell>
          <cell r="DJ30">
            <v>43</v>
          </cell>
          <cell r="DK30">
            <v>594</v>
          </cell>
          <cell r="DL30">
            <v>30</v>
          </cell>
          <cell r="DM30">
            <v>15</v>
          </cell>
          <cell r="DN30">
            <v>208</v>
          </cell>
          <cell r="DO30">
            <v>0</v>
          </cell>
          <cell r="DP30">
            <v>0</v>
          </cell>
          <cell r="DQ30">
            <v>0</v>
          </cell>
          <cell r="DR30">
            <v>654</v>
          </cell>
          <cell r="DS30">
            <v>248</v>
          </cell>
          <cell r="DT30">
            <v>3567</v>
          </cell>
        </row>
        <row r="31">
          <cell r="AM31">
            <v>12</v>
          </cell>
          <cell r="AO31">
            <v>80</v>
          </cell>
          <cell r="AZ31">
            <v>1201</v>
          </cell>
          <cell r="BA31">
            <v>538</v>
          </cell>
          <cell r="BB31">
            <v>7355</v>
          </cell>
          <cell r="BC31">
            <v>12</v>
          </cell>
          <cell r="BD31">
            <v>6</v>
          </cell>
          <cell r="BE31">
            <v>84</v>
          </cell>
          <cell r="BK31">
            <v>50</v>
          </cell>
          <cell r="BL31">
            <v>25</v>
          </cell>
          <cell r="BM31">
            <v>350</v>
          </cell>
          <cell r="BN31">
            <v>2</v>
          </cell>
          <cell r="BQ31">
            <v>140</v>
          </cell>
          <cell r="BR31">
            <v>70</v>
          </cell>
          <cell r="BS31">
            <v>980</v>
          </cell>
          <cell r="BT31">
            <v>1501</v>
          </cell>
          <cell r="BU31">
            <v>688</v>
          </cell>
          <cell r="BV31">
            <v>9455</v>
          </cell>
          <cell r="BY31">
            <v>300</v>
          </cell>
          <cell r="BZ31">
            <v>150</v>
          </cell>
          <cell r="CA31">
            <v>2100</v>
          </cell>
          <cell r="DF31">
            <v>654</v>
          </cell>
          <cell r="DG31">
            <v>248</v>
          </cell>
          <cell r="DH31">
            <v>3567</v>
          </cell>
          <cell r="DI31">
            <v>85</v>
          </cell>
          <cell r="DJ31">
            <v>43</v>
          </cell>
          <cell r="DK31">
            <v>594</v>
          </cell>
          <cell r="DL31">
            <v>30</v>
          </cell>
          <cell r="DM31">
            <v>15</v>
          </cell>
          <cell r="DN31">
            <v>208</v>
          </cell>
          <cell r="DO31">
            <v>750</v>
          </cell>
          <cell r="DP31">
            <v>375</v>
          </cell>
          <cell r="DQ31">
            <v>5200</v>
          </cell>
          <cell r="DR31">
            <v>1489</v>
          </cell>
          <cell r="DS31">
            <v>666</v>
          </cell>
          <cell r="DT31">
            <v>9361</v>
          </cell>
        </row>
        <row r="32">
          <cell r="AM32">
            <v>12</v>
          </cell>
          <cell r="AO32">
            <v>83</v>
          </cell>
          <cell r="AZ32">
            <v>1501</v>
          </cell>
          <cell r="BA32">
            <v>688</v>
          </cell>
          <cell r="BB32">
            <v>9455</v>
          </cell>
          <cell r="BC32">
            <v>15</v>
          </cell>
          <cell r="BD32">
            <v>8</v>
          </cell>
          <cell r="BE32">
            <v>120</v>
          </cell>
          <cell r="BK32">
            <v>70</v>
          </cell>
          <cell r="BL32">
            <v>35</v>
          </cell>
          <cell r="BM32">
            <v>560</v>
          </cell>
          <cell r="BN32">
            <v>2</v>
          </cell>
          <cell r="BQ32">
            <v>135</v>
          </cell>
          <cell r="BR32">
            <v>68</v>
          </cell>
          <cell r="BS32">
            <v>1080</v>
          </cell>
          <cell r="BT32">
            <v>1851</v>
          </cell>
          <cell r="BU32">
            <v>866</v>
          </cell>
          <cell r="BV32">
            <v>12255</v>
          </cell>
          <cell r="BY32">
            <v>350</v>
          </cell>
          <cell r="BZ32">
            <v>178</v>
          </cell>
          <cell r="CA32">
            <v>2800</v>
          </cell>
          <cell r="DF32">
            <v>1489</v>
          </cell>
          <cell r="DG32">
            <v>666</v>
          </cell>
          <cell r="DH32">
            <v>9361</v>
          </cell>
          <cell r="DI32">
            <v>133</v>
          </cell>
          <cell r="DJ32">
            <v>67</v>
          </cell>
          <cell r="DK32">
            <v>1060</v>
          </cell>
          <cell r="DL32">
            <v>46</v>
          </cell>
          <cell r="DM32">
            <v>24</v>
          </cell>
          <cell r="DN32">
            <v>371</v>
          </cell>
          <cell r="DO32">
            <v>0</v>
          </cell>
          <cell r="DP32">
            <v>0</v>
          </cell>
          <cell r="DQ32">
            <v>0</v>
          </cell>
          <cell r="DR32">
            <v>1622</v>
          </cell>
          <cell r="DS32">
            <v>733</v>
          </cell>
          <cell r="DT32">
            <v>10421</v>
          </cell>
        </row>
        <row r="33">
          <cell r="AM33">
            <v>12</v>
          </cell>
          <cell r="AO33">
            <v>85</v>
          </cell>
          <cell r="AZ33">
            <v>1851</v>
          </cell>
          <cell r="BA33">
            <v>866</v>
          </cell>
          <cell r="BB33">
            <v>12255</v>
          </cell>
          <cell r="BC33">
            <v>15</v>
          </cell>
          <cell r="BD33">
            <v>8</v>
          </cell>
          <cell r="BE33">
            <v>120</v>
          </cell>
          <cell r="BK33">
            <v>85</v>
          </cell>
          <cell r="BL33">
            <v>43</v>
          </cell>
          <cell r="BM33">
            <v>680</v>
          </cell>
          <cell r="BN33">
            <v>2</v>
          </cell>
          <cell r="BQ33">
            <v>125</v>
          </cell>
          <cell r="BR33">
            <v>63</v>
          </cell>
          <cell r="BS33">
            <v>1000</v>
          </cell>
          <cell r="BT33">
            <v>2221</v>
          </cell>
          <cell r="BU33">
            <v>1055</v>
          </cell>
          <cell r="BV33">
            <v>15215</v>
          </cell>
          <cell r="BY33">
            <v>370</v>
          </cell>
          <cell r="BZ33">
            <v>189</v>
          </cell>
          <cell r="CA33">
            <v>2960</v>
          </cell>
          <cell r="DF33">
            <v>1622</v>
          </cell>
          <cell r="DG33">
            <v>733</v>
          </cell>
          <cell r="DH33">
            <v>10421</v>
          </cell>
          <cell r="DI33">
            <v>133</v>
          </cell>
          <cell r="DJ33">
            <v>67</v>
          </cell>
          <cell r="DK33">
            <v>1060</v>
          </cell>
          <cell r="DL33">
            <v>46</v>
          </cell>
          <cell r="DM33">
            <v>24</v>
          </cell>
          <cell r="DN33">
            <v>371</v>
          </cell>
          <cell r="DO33">
            <v>0</v>
          </cell>
          <cell r="DP33">
            <v>0</v>
          </cell>
          <cell r="DQ33">
            <v>0</v>
          </cell>
          <cell r="DR33">
            <v>1755</v>
          </cell>
          <cell r="DS33">
            <v>800</v>
          </cell>
          <cell r="DT33">
            <v>11481</v>
          </cell>
        </row>
        <row r="34">
          <cell r="AM34">
            <v>13</v>
          </cell>
          <cell r="AO34">
            <v>88</v>
          </cell>
          <cell r="AZ34">
            <v>2221</v>
          </cell>
          <cell r="BA34">
            <v>1055</v>
          </cell>
          <cell r="BB34">
            <v>15215</v>
          </cell>
          <cell r="BC34">
            <v>15</v>
          </cell>
          <cell r="BD34">
            <v>8</v>
          </cell>
          <cell r="BE34">
            <v>120</v>
          </cell>
          <cell r="BK34">
            <v>100</v>
          </cell>
          <cell r="BL34">
            <v>50</v>
          </cell>
          <cell r="BM34">
            <v>800</v>
          </cell>
          <cell r="BN34">
            <v>3</v>
          </cell>
          <cell r="BQ34">
            <v>185</v>
          </cell>
          <cell r="BR34">
            <v>93</v>
          </cell>
          <cell r="BS34">
            <v>1480</v>
          </cell>
          <cell r="BT34">
            <v>2826</v>
          </cell>
          <cell r="BU34">
            <v>1362</v>
          </cell>
          <cell r="BV34">
            <v>20055</v>
          </cell>
          <cell r="BY34">
            <v>605</v>
          </cell>
          <cell r="BZ34">
            <v>307</v>
          </cell>
          <cell r="CA34">
            <v>4840</v>
          </cell>
          <cell r="DF34">
            <v>1755</v>
          </cell>
          <cell r="DG34">
            <v>800</v>
          </cell>
          <cell r="DH34">
            <v>11481</v>
          </cell>
          <cell r="DI34">
            <v>133</v>
          </cell>
          <cell r="DJ34">
            <v>67</v>
          </cell>
          <cell r="DK34">
            <v>1060</v>
          </cell>
          <cell r="DL34">
            <v>46</v>
          </cell>
          <cell r="DM34">
            <v>24</v>
          </cell>
          <cell r="DN34">
            <v>371</v>
          </cell>
          <cell r="DO34">
            <v>690</v>
          </cell>
          <cell r="DP34">
            <v>360</v>
          </cell>
          <cell r="DQ34">
            <v>5565</v>
          </cell>
          <cell r="DR34">
            <v>2578</v>
          </cell>
          <cell r="DS34">
            <v>1227</v>
          </cell>
          <cell r="DT34">
            <v>18106</v>
          </cell>
        </row>
        <row r="35">
          <cell r="AM35">
            <v>13</v>
          </cell>
          <cell r="AO35">
            <v>90</v>
          </cell>
          <cell r="AZ35">
            <v>2826</v>
          </cell>
          <cell r="BA35">
            <v>1362</v>
          </cell>
          <cell r="BB35">
            <v>20055</v>
          </cell>
          <cell r="BC35">
            <v>20</v>
          </cell>
          <cell r="BD35">
            <v>10</v>
          </cell>
          <cell r="BE35">
            <v>180</v>
          </cell>
          <cell r="BK35">
            <v>120</v>
          </cell>
          <cell r="BL35">
            <v>60</v>
          </cell>
          <cell r="BM35">
            <v>1080</v>
          </cell>
          <cell r="BN35">
            <v>3</v>
          </cell>
          <cell r="BQ35">
            <v>175</v>
          </cell>
          <cell r="BR35">
            <v>88</v>
          </cell>
          <cell r="BS35">
            <v>1575</v>
          </cell>
          <cell r="BT35">
            <v>3501</v>
          </cell>
          <cell r="BU35">
            <v>1700</v>
          </cell>
          <cell r="BV35">
            <v>26130</v>
          </cell>
          <cell r="BY35">
            <v>675</v>
          </cell>
          <cell r="BZ35">
            <v>338</v>
          </cell>
          <cell r="CA35">
            <v>6075</v>
          </cell>
          <cell r="DF35">
            <v>2578</v>
          </cell>
          <cell r="DG35">
            <v>1227</v>
          </cell>
          <cell r="DH35">
            <v>18106</v>
          </cell>
          <cell r="DI35">
            <v>262</v>
          </cell>
          <cell r="DJ35">
            <v>131</v>
          </cell>
          <cell r="DK35">
            <v>2354</v>
          </cell>
          <cell r="DL35">
            <v>92</v>
          </cell>
          <cell r="DM35">
            <v>46</v>
          </cell>
          <cell r="DN35">
            <v>824</v>
          </cell>
          <cell r="DO35">
            <v>0</v>
          </cell>
          <cell r="DP35">
            <v>0</v>
          </cell>
          <cell r="DQ35">
            <v>0</v>
          </cell>
          <cell r="DR35">
            <v>2840</v>
          </cell>
          <cell r="DS35">
            <v>1358</v>
          </cell>
          <cell r="DT35">
            <v>20460</v>
          </cell>
        </row>
        <row r="36">
          <cell r="AM36">
            <v>13</v>
          </cell>
          <cell r="AO36">
            <v>93</v>
          </cell>
          <cell r="AZ36">
            <v>3501</v>
          </cell>
          <cell r="BA36">
            <v>1700</v>
          </cell>
          <cell r="BB36">
            <v>26130</v>
          </cell>
          <cell r="BC36">
            <v>20</v>
          </cell>
          <cell r="BD36">
            <v>10</v>
          </cell>
          <cell r="BE36">
            <v>180</v>
          </cell>
          <cell r="BK36">
            <v>150</v>
          </cell>
          <cell r="BL36">
            <v>75</v>
          </cell>
          <cell r="BM36">
            <v>1350</v>
          </cell>
          <cell r="BN36">
            <v>3</v>
          </cell>
          <cell r="BQ36">
            <v>240</v>
          </cell>
          <cell r="BR36">
            <v>120</v>
          </cell>
          <cell r="BS36">
            <v>2160</v>
          </cell>
          <cell r="BT36">
            <v>4351</v>
          </cell>
          <cell r="BU36">
            <v>2125</v>
          </cell>
          <cell r="BV36">
            <v>33780</v>
          </cell>
          <cell r="BY36">
            <v>850</v>
          </cell>
          <cell r="BZ36">
            <v>425</v>
          </cell>
          <cell r="CA36">
            <v>7650</v>
          </cell>
          <cell r="DF36">
            <v>2840</v>
          </cell>
          <cell r="DG36">
            <v>1358</v>
          </cell>
          <cell r="DH36">
            <v>20460</v>
          </cell>
          <cell r="DI36">
            <v>262</v>
          </cell>
          <cell r="DJ36">
            <v>131</v>
          </cell>
          <cell r="DK36">
            <v>2354</v>
          </cell>
          <cell r="DL36">
            <v>92</v>
          </cell>
          <cell r="DM36">
            <v>46</v>
          </cell>
          <cell r="DN36">
            <v>824</v>
          </cell>
          <cell r="DO36">
            <v>0</v>
          </cell>
          <cell r="DP36">
            <v>0</v>
          </cell>
          <cell r="DQ36">
            <v>0</v>
          </cell>
          <cell r="DR36">
            <v>3102</v>
          </cell>
          <cell r="DS36">
            <v>1489</v>
          </cell>
          <cell r="DT36">
            <v>22814</v>
          </cell>
        </row>
        <row r="37">
          <cell r="AM37">
            <v>14</v>
          </cell>
          <cell r="AO37">
            <v>95</v>
          </cell>
          <cell r="AZ37">
            <v>4351</v>
          </cell>
          <cell r="BA37">
            <v>2125</v>
          </cell>
          <cell r="BB37">
            <v>33780</v>
          </cell>
          <cell r="BC37">
            <v>20</v>
          </cell>
          <cell r="BD37">
            <v>10</v>
          </cell>
          <cell r="BE37">
            <v>180</v>
          </cell>
          <cell r="BK37">
            <v>200</v>
          </cell>
          <cell r="BL37">
            <v>100</v>
          </cell>
          <cell r="BM37">
            <v>1800</v>
          </cell>
          <cell r="BN37">
            <v>3</v>
          </cell>
          <cell r="BQ37">
            <v>350</v>
          </cell>
          <cell r="BR37">
            <v>175</v>
          </cell>
          <cell r="BS37">
            <v>3150</v>
          </cell>
          <cell r="BT37">
            <v>5441</v>
          </cell>
          <cell r="BU37">
            <v>2670</v>
          </cell>
          <cell r="BV37">
            <v>43590</v>
          </cell>
          <cell r="BY37">
            <v>1090</v>
          </cell>
          <cell r="BZ37">
            <v>545</v>
          </cell>
          <cell r="CA37">
            <v>9810</v>
          </cell>
          <cell r="DF37">
            <v>3102</v>
          </cell>
          <cell r="DG37">
            <v>1489</v>
          </cell>
          <cell r="DH37">
            <v>22814</v>
          </cell>
          <cell r="DI37">
            <v>262</v>
          </cell>
          <cell r="DJ37">
            <v>131</v>
          </cell>
          <cell r="DK37">
            <v>2354</v>
          </cell>
          <cell r="DL37">
            <v>92</v>
          </cell>
          <cell r="DM37">
            <v>46</v>
          </cell>
          <cell r="DN37">
            <v>824</v>
          </cell>
          <cell r="DO37">
            <v>2300</v>
          </cell>
          <cell r="DP37">
            <v>1150</v>
          </cell>
          <cell r="DQ37">
            <v>20600</v>
          </cell>
          <cell r="DR37">
            <v>5664</v>
          </cell>
          <cell r="DS37">
            <v>2770</v>
          </cell>
          <cell r="DT37">
            <v>45768</v>
          </cell>
        </row>
        <row r="38">
          <cell r="AM38">
            <v>14</v>
          </cell>
          <cell r="AO38">
            <v>98</v>
          </cell>
          <cell r="AZ38">
            <v>5441</v>
          </cell>
          <cell r="BA38">
            <v>2670</v>
          </cell>
          <cell r="BB38">
            <v>43590</v>
          </cell>
          <cell r="BC38">
            <v>25</v>
          </cell>
          <cell r="BD38">
            <v>13</v>
          </cell>
          <cell r="BE38">
            <v>250</v>
          </cell>
          <cell r="BK38">
            <v>250</v>
          </cell>
          <cell r="BL38">
            <v>125</v>
          </cell>
          <cell r="BM38">
            <v>2500</v>
          </cell>
          <cell r="BN38">
            <v>3</v>
          </cell>
          <cell r="BQ38">
            <v>400</v>
          </cell>
          <cell r="BR38">
            <v>200</v>
          </cell>
          <cell r="BS38">
            <v>4000</v>
          </cell>
          <cell r="BT38">
            <v>6791</v>
          </cell>
          <cell r="BU38">
            <v>3349</v>
          </cell>
          <cell r="BV38">
            <v>57090</v>
          </cell>
          <cell r="BY38">
            <v>1350</v>
          </cell>
          <cell r="BZ38">
            <v>679</v>
          </cell>
          <cell r="CA38">
            <v>13500</v>
          </cell>
          <cell r="DF38">
            <v>5664</v>
          </cell>
          <cell r="DG38">
            <v>2770</v>
          </cell>
          <cell r="DH38">
            <v>45768</v>
          </cell>
          <cell r="DI38">
            <v>503</v>
          </cell>
          <cell r="DJ38">
            <v>252</v>
          </cell>
          <cell r="DK38">
            <v>5025</v>
          </cell>
          <cell r="DL38">
            <v>176</v>
          </cell>
          <cell r="DM38">
            <v>88</v>
          </cell>
          <cell r="DN38">
            <v>1759</v>
          </cell>
          <cell r="DO38">
            <v>0</v>
          </cell>
          <cell r="DP38">
            <v>0</v>
          </cell>
          <cell r="DQ38">
            <v>0</v>
          </cell>
          <cell r="DR38">
            <v>6167</v>
          </cell>
          <cell r="DS38">
            <v>3022</v>
          </cell>
          <cell r="DT38">
            <v>50793</v>
          </cell>
        </row>
        <row r="39">
          <cell r="AM39">
            <v>14</v>
          </cell>
          <cell r="AO39">
            <v>100</v>
          </cell>
          <cell r="AZ39">
            <v>6791</v>
          </cell>
          <cell r="BA39">
            <v>3349</v>
          </cell>
          <cell r="BB39">
            <v>57090</v>
          </cell>
          <cell r="BC39">
            <v>25</v>
          </cell>
          <cell r="BD39">
            <v>13</v>
          </cell>
          <cell r="BE39">
            <v>250</v>
          </cell>
          <cell r="BK39">
            <v>300</v>
          </cell>
          <cell r="BL39">
            <v>150</v>
          </cell>
          <cell r="BM39">
            <v>3000</v>
          </cell>
          <cell r="BN39">
            <v>3</v>
          </cell>
          <cell r="BQ39">
            <v>450</v>
          </cell>
          <cell r="BR39">
            <v>225</v>
          </cell>
          <cell r="BS39">
            <v>4500</v>
          </cell>
          <cell r="BT39">
            <v>8316</v>
          </cell>
          <cell r="BU39">
            <v>4115</v>
          </cell>
          <cell r="BV39">
            <v>72340</v>
          </cell>
          <cell r="BY39">
            <v>1525</v>
          </cell>
          <cell r="BZ39">
            <v>766</v>
          </cell>
          <cell r="CA39">
            <v>15250</v>
          </cell>
          <cell r="DF39">
            <v>6167</v>
          </cell>
          <cell r="DG39">
            <v>3022</v>
          </cell>
          <cell r="DH39">
            <v>50793</v>
          </cell>
          <cell r="DI39">
            <v>503</v>
          </cell>
          <cell r="DJ39">
            <v>252</v>
          </cell>
          <cell r="DK39">
            <v>5025</v>
          </cell>
          <cell r="DL39">
            <v>176</v>
          </cell>
          <cell r="DM39">
            <v>88</v>
          </cell>
          <cell r="DN39">
            <v>1759</v>
          </cell>
          <cell r="DO39">
            <v>0</v>
          </cell>
          <cell r="DP39">
            <v>0</v>
          </cell>
          <cell r="DQ39">
            <v>0</v>
          </cell>
          <cell r="DR39">
            <v>6670</v>
          </cell>
          <cell r="DS39">
            <v>3274</v>
          </cell>
          <cell r="DT39">
            <v>55818</v>
          </cell>
        </row>
        <row r="40">
          <cell r="AM40">
            <v>15</v>
          </cell>
          <cell r="AO40">
            <v>103</v>
          </cell>
          <cell r="AZ40">
            <v>8316</v>
          </cell>
          <cell r="BA40">
            <v>4115</v>
          </cell>
          <cell r="BB40">
            <v>72340</v>
          </cell>
          <cell r="BC40">
            <v>25</v>
          </cell>
          <cell r="BD40">
            <v>13</v>
          </cell>
          <cell r="BE40">
            <v>250</v>
          </cell>
          <cell r="BK40">
            <v>400</v>
          </cell>
          <cell r="BL40">
            <v>200</v>
          </cell>
          <cell r="BM40">
            <v>4000</v>
          </cell>
          <cell r="BN40">
            <v>3</v>
          </cell>
          <cell r="BQ40">
            <v>750</v>
          </cell>
          <cell r="BR40">
            <v>375</v>
          </cell>
          <cell r="BS40">
            <v>7500</v>
          </cell>
          <cell r="BT40">
            <v>10466</v>
          </cell>
          <cell r="BU40">
            <v>5194</v>
          </cell>
          <cell r="BV40">
            <v>93840</v>
          </cell>
          <cell r="BY40">
            <v>2150</v>
          </cell>
          <cell r="BZ40">
            <v>1079</v>
          </cell>
          <cell r="CA40">
            <v>21500</v>
          </cell>
          <cell r="DF40">
            <v>6670</v>
          </cell>
          <cell r="DG40">
            <v>3274</v>
          </cell>
          <cell r="DH40">
            <v>55818</v>
          </cell>
          <cell r="DI40">
            <v>503</v>
          </cell>
          <cell r="DJ40">
            <v>252</v>
          </cell>
          <cell r="DK40">
            <v>5025</v>
          </cell>
          <cell r="DL40">
            <v>176</v>
          </cell>
          <cell r="DM40">
            <v>88</v>
          </cell>
          <cell r="DN40">
            <v>1759</v>
          </cell>
          <cell r="DO40">
            <v>4400</v>
          </cell>
          <cell r="DP40">
            <v>2200</v>
          </cell>
          <cell r="DQ40">
            <v>43975</v>
          </cell>
          <cell r="DR40">
            <v>11573</v>
          </cell>
          <cell r="DS40">
            <v>5726</v>
          </cell>
          <cell r="DT40">
            <v>104818</v>
          </cell>
        </row>
        <row r="41">
          <cell r="AM41">
            <v>15</v>
          </cell>
          <cell r="AO41">
            <v>105</v>
          </cell>
          <cell r="AZ41">
            <v>10466</v>
          </cell>
          <cell r="BA41">
            <v>5194</v>
          </cell>
          <cell r="BB41">
            <v>93840</v>
          </cell>
          <cell r="BC41">
            <v>30</v>
          </cell>
          <cell r="BD41">
            <v>15</v>
          </cell>
          <cell r="BE41">
            <v>300</v>
          </cell>
          <cell r="BK41">
            <v>500</v>
          </cell>
          <cell r="BL41">
            <v>250</v>
          </cell>
          <cell r="BM41">
            <v>5000</v>
          </cell>
          <cell r="BN41">
            <v>3</v>
          </cell>
          <cell r="BQ41">
            <v>800</v>
          </cell>
          <cell r="BR41">
            <v>400</v>
          </cell>
          <cell r="BS41">
            <v>8000</v>
          </cell>
          <cell r="BT41">
            <v>12976</v>
          </cell>
          <cell r="BU41">
            <v>6449</v>
          </cell>
          <cell r="BV41">
            <v>118940</v>
          </cell>
          <cell r="BY41">
            <v>2510</v>
          </cell>
          <cell r="BZ41">
            <v>1255</v>
          </cell>
          <cell r="CA41">
            <v>25100</v>
          </cell>
          <cell r="DF41">
            <v>11573</v>
          </cell>
          <cell r="DG41">
            <v>5726</v>
          </cell>
          <cell r="DH41">
            <v>104818</v>
          </cell>
          <cell r="DI41">
            <v>926</v>
          </cell>
          <cell r="DJ41">
            <v>463</v>
          </cell>
          <cell r="DK41">
            <v>9260</v>
          </cell>
          <cell r="DL41">
            <v>259</v>
          </cell>
          <cell r="DM41">
            <v>130</v>
          </cell>
          <cell r="DN41">
            <v>2593</v>
          </cell>
          <cell r="DO41">
            <v>0</v>
          </cell>
          <cell r="DP41">
            <v>0</v>
          </cell>
          <cell r="DQ41">
            <v>0</v>
          </cell>
          <cell r="DR41">
            <v>12499</v>
          </cell>
          <cell r="DS41">
            <v>6189</v>
          </cell>
          <cell r="DT41">
            <v>114078</v>
          </cell>
        </row>
        <row r="42">
          <cell r="AM42">
            <v>15</v>
          </cell>
          <cell r="AO42">
            <v>108</v>
          </cell>
          <cell r="AZ42">
            <v>12976</v>
          </cell>
          <cell r="BA42">
            <v>6449</v>
          </cell>
          <cell r="BB42">
            <v>118940</v>
          </cell>
          <cell r="BC42">
            <v>30</v>
          </cell>
          <cell r="BD42">
            <v>15</v>
          </cell>
          <cell r="BE42">
            <v>300</v>
          </cell>
          <cell r="BK42">
            <v>600</v>
          </cell>
          <cell r="BL42">
            <v>300</v>
          </cell>
          <cell r="BM42">
            <v>6000</v>
          </cell>
          <cell r="BN42">
            <v>3</v>
          </cell>
          <cell r="BQ42">
            <v>900</v>
          </cell>
          <cell r="BR42">
            <v>450</v>
          </cell>
          <cell r="BS42">
            <v>9000</v>
          </cell>
          <cell r="BT42">
            <v>15916</v>
          </cell>
          <cell r="BU42">
            <v>7919</v>
          </cell>
          <cell r="BV42">
            <v>148340</v>
          </cell>
          <cell r="BY42">
            <v>2940</v>
          </cell>
          <cell r="BZ42">
            <v>1470</v>
          </cell>
          <cell r="CA42">
            <v>29400</v>
          </cell>
          <cell r="DF42">
            <v>12499</v>
          </cell>
          <cell r="DG42">
            <v>6189</v>
          </cell>
          <cell r="DH42">
            <v>114078</v>
          </cell>
          <cell r="DI42">
            <v>926</v>
          </cell>
          <cell r="DJ42">
            <v>463</v>
          </cell>
          <cell r="DK42">
            <v>9260</v>
          </cell>
          <cell r="DL42">
            <v>259</v>
          </cell>
          <cell r="DM42">
            <v>130</v>
          </cell>
          <cell r="DN42">
            <v>2593</v>
          </cell>
          <cell r="DO42">
            <v>0</v>
          </cell>
          <cell r="DP42">
            <v>0</v>
          </cell>
          <cell r="DQ42">
            <v>0</v>
          </cell>
          <cell r="DR42">
            <v>13425</v>
          </cell>
          <cell r="DS42">
            <v>6652</v>
          </cell>
          <cell r="DT42">
            <v>123338</v>
          </cell>
        </row>
        <row r="43">
          <cell r="AM43">
            <v>16</v>
          </cell>
          <cell r="AO43">
            <v>110</v>
          </cell>
          <cell r="AZ43">
            <v>15916</v>
          </cell>
          <cell r="BA43">
            <v>7919</v>
          </cell>
          <cell r="BB43">
            <v>148340</v>
          </cell>
          <cell r="BC43">
            <v>30</v>
          </cell>
          <cell r="BD43">
            <v>15</v>
          </cell>
          <cell r="BE43">
            <v>300</v>
          </cell>
          <cell r="BK43">
            <v>700</v>
          </cell>
          <cell r="BL43">
            <v>350</v>
          </cell>
          <cell r="BM43">
            <v>7000</v>
          </cell>
          <cell r="BN43">
            <v>3</v>
          </cell>
          <cell r="BQ43">
            <v>1500</v>
          </cell>
          <cell r="BR43">
            <v>750</v>
          </cell>
          <cell r="BS43">
            <v>15000</v>
          </cell>
          <cell r="BT43">
            <v>19726</v>
          </cell>
          <cell r="BU43">
            <v>9824</v>
          </cell>
          <cell r="BV43">
            <v>186440</v>
          </cell>
          <cell r="BY43">
            <v>3810</v>
          </cell>
          <cell r="BZ43">
            <v>1905</v>
          </cell>
          <cell r="CA43">
            <v>38100</v>
          </cell>
          <cell r="DF43">
            <v>13425</v>
          </cell>
          <cell r="DG43">
            <v>6652</v>
          </cell>
          <cell r="DH43">
            <v>123338</v>
          </cell>
          <cell r="DI43">
            <v>926</v>
          </cell>
          <cell r="DJ43">
            <v>463</v>
          </cell>
          <cell r="DK43">
            <v>9260</v>
          </cell>
          <cell r="DL43">
            <v>259</v>
          </cell>
          <cell r="DM43">
            <v>130</v>
          </cell>
          <cell r="DN43">
            <v>2593</v>
          </cell>
          <cell r="DO43">
            <v>6475</v>
          </cell>
          <cell r="DP43">
            <v>3250</v>
          </cell>
          <cell r="DQ43">
            <v>64825</v>
          </cell>
          <cell r="DR43">
            <v>20826</v>
          </cell>
          <cell r="DS43">
            <v>10365</v>
          </cell>
          <cell r="DT43">
            <v>197423</v>
          </cell>
        </row>
        <row r="44">
          <cell r="AM44">
            <v>16</v>
          </cell>
          <cell r="AO44">
            <v>113</v>
          </cell>
          <cell r="AZ44">
            <v>19726</v>
          </cell>
          <cell r="BA44">
            <v>9824</v>
          </cell>
          <cell r="BB44">
            <v>186440</v>
          </cell>
          <cell r="BC44">
            <v>40</v>
          </cell>
          <cell r="BD44">
            <v>20</v>
          </cell>
          <cell r="BE44">
            <v>400</v>
          </cell>
          <cell r="BK44">
            <v>900</v>
          </cell>
          <cell r="BL44">
            <v>450</v>
          </cell>
          <cell r="BM44">
            <v>9000</v>
          </cell>
          <cell r="BN44">
            <v>3</v>
          </cell>
          <cell r="BQ44">
            <v>1500</v>
          </cell>
          <cell r="BR44">
            <v>750</v>
          </cell>
          <cell r="BS44">
            <v>15000</v>
          </cell>
          <cell r="BT44">
            <v>24246</v>
          </cell>
          <cell r="BU44">
            <v>12084</v>
          </cell>
          <cell r="BV44">
            <v>231640</v>
          </cell>
          <cell r="BY44">
            <v>4520</v>
          </cell>
          <cell r="BZ44">
            <v>2260</v>
          </cell>
          <cell r="CA44">
            <v>45200</v>
          </cell>
          <cell r="DF44">
            <v>20826</v>
          </cell>
          <cell r="DG44">
            <v>10365</v>
          </cell>
          <cell r="DH44">
            <v>197423</v>
          </cell>
          <cell r="DI44">
            <v>1042</v>
          </cell>
          <cell r="DJ44">
            <v>521</v>
          </cell>
          <cell r="DK44">
            <v>10420</v>
          </cell>
          <cell r="DL44">
            <v>486</v>
          </cell>
          <cell r="DM44">
            <v>243</v>
          </cell>
          <cell r="DN44">
            <v>4863</v>
          </cell>
          <cell r="DO44">
            <v>0</v>
          </cell>
          <cell r="DP44">
            <v>0</v>
          </cell>
          <cell r="DQ44">
            <v>0</v>
          </cell>
          <cell r="DR44">
            <v>21868</v>
          </cell>
          <cell r="DS44">
            <v>10886</v>
          </cell>
          <cell r="DT44">
            <v>207843</v>
          </cell>
        </row>
        <row r="45">
          <cell r="AM45">
            <v>16</v>
          </cell>
          <cell r="AO45">
            <v>115</v>
          </cell>
          <cell r="AZ45">
            <v>24246</v>
          </cell>
          <cell r="BA45">
            <v>12084</v>
          </cell>
          <cell r="BB45">
            <v>231640</v>
          </cell>
          <cell r="BC45">
            <v>40</v>
          </cell>
          <cell r="BD45">
            <v>20</v>
          </cell>
          <cell r="BE45">
            <v>400</v>
          </cell>
          <cell r="BK45">
            <v>1000</v>
          </cell>
          <cell r="BL45">
            <v>500</v>
          </cell>
          <cell r="BM45">
            <v>10000</v>
          </cell>
          <cell r="BN45">
            <v>4</v>
          </cell>
          <cell r="BQ45">
            <v>1500</v>
          </cell>
          <cell r="BR45">
            <v>750</v>
          </cell>
          <cell r="BS45">
            <v>15000</v>
          </cell>
          <cell r="BT45">
            <v>30146</v>
          </cell>
          <cell r="BU45">
            <v>15034</v>
          </cell>
          <cell r="BV45">
            <v>290640</v>
          </cell>
          <cell r="BY45">
            <v>5900</v>
          </cell>
          <cell r="BZ45">
            <v>2950</v>
          </cell>
          <cell r="CA45">
            <v>59000</v>
          </cell>
          <cell r="DF45">
            <v>21868</v>
          </cell>
          <cell r="DG45">
            <v>10886</v>
          </cell>
          <cell r="DH45">
            <v>207843</v>
          </cell>
          <cell r="DI45">
            <v>1042</v>
          </cell>
          <cell r="DJ45">
            <v>521</v>
          </cell>
          <cell r="DK45">
            <v>10420</v>
          </cell>
          <cell r="DL45">
            <v>486</v>
          </cell>
          <cell r="DM45">
            <v>243</v>
          </cell>
          <cell r="DN45">
            <v>4863</v>
          </cell>
          <cell r="DO45">
            <v>7290</v>
          </cell>
          <cell r="DP45">
            <v>3645</v>
          </cell>
          <cell r="DQ45">
            <v>72945</v>
          </cell>
          <cell r="DR45">
            <v>30200</v>
          </cell>
          <cell r="DS45">
            <v>15052</v>
          </cell>
          <cell r="DT45">
            <v>291208</v>
          </cell>
        </row>
        <row r="46">
          <cell r="AM46">
            <v>17</v>
          </cell>
          <cell r="AO46">
            <v>118</v>
          </cell>
          <cell r="AZ46">
            <v>200</v>
          </cell>
          <cell r="BA46">
            <v>25</v>
          </cell>
          <cell r="BB46">
            <v>800</v>
          </cell>
          <cell r="BC46">
            <v>12</v>
          </cell>
          <cell r="BD46">
            <v>6</v>
          </cell>
          <cell r="BE46">
            <v>72</v>
          </cell>
          <cell r="BK46">
            <v>25</v>
          </cell>
          <cell r="BL46">
            <v>13</v>
          </cell>
          <cell r="BM46">
            <v>150</v>
          </cell>
          <cell r="BN46">
            <v>1</v>
          </cell>
          <cell r="BQ46">
            <v>35</v>
          </cell>
          <cell r="BR46">
            <v>18</v>
          </cell>
          <cell r="BS46">
            <v>210</v>
          </cell>
          <cell r="BT46">
            <v>308</v>
          </cell>
          <cell r="BU46">
            <v>80</v>
          </cell>
          <cell r="BV46">
            <v>1448</v>
          </cell>
          <cell r="BY46">
            <v>108</v>
          </cell>
          <cell r="BZ46">
            <v>55</v>
          </cell>
          <cell r="CA46">
            <v>648</v>
          </cell>
          <cell r="DF46">
            <v>200</v>
          </cell>
          <cell r="DG46">
            <v>20</v>
          </cell>
          <cell r="DH46">
            <v>625</v>
          </cell>
          <cell r="DI46">
            <v>11</v>
          </cell>
          <cell r="DJ46">
            <v>6</v>
          </cell>
          <cell r="DK46">
            <v>65</v>
          </cell>
          <cell r="DL46">
            <v>11</v>
          </cell>
          <cell r="DM46">
            <v>6</v>
          </cell>
          <cell r="DN46">
            <v>65</v>
          </cell>
          <cell r="DO46">
            <v>99</v>
          </cell>
          <cell r="DP46">
            <v>54</v>
          </cell>
          <cell r="DQ46">
            <v>585</v>
          </cell>
          <cell r="DR46">
            <v>310</v>
          </cell>
          <cell r="DS46">
            <v>80</v>
          </cell>
          <cell r="DT46">
            <v>1275</v>
          </cell>
        </row>
        <row r="47">
          <cell r="AM47">
            <v>17</v>
          </cell>
          <cell r="AO47">
            <v>120</v>
          </cell>
          <cell r="AZ47">
            <v>308</v>
          </cell>
          <cell r="BA47">
            <v>80</v>
          </cell>
          <cell r="BB47">
            <v>1448</v>
          </cell>
          <cell r="BC47">
            <v>15</v>
          </cell>
          <cell r="BD47">
            <v>8</v>
          </cell>
          <cell r="BE47">
            <v>90</v>
          </cell>
          <cell r="BK47">
            <v>30</v>
          </cell>
          <cell r="BL47">
            <v>15</v>
          </cell>
          <cell r="BM47">
            <v>180</v>
          </cell>
          <cell r="BN47">
            <v>2</v>
          </cell>
          <cell r="BQ47">
            <v>40</v>
          </cell>
          <cell r="BR47">
            <v>20</v>
          </cell>
          <cell r="BS47">
            <v>240</v>
          </cell>
          <cell r="BT47">
            <v>558</v>
          </cell>
          <cell r="BU47">
            <v>210</v>
          </cell>
          <cell r="BV47">
            <v>2948</v>
          </cell>
          <cell r="BY47">
            <v>250</v>
          </cell>
          <cell r="BZ47">
            <v>130</v>
          </cell>
          <cell r="CA47">
            <v>1500</v>
          </cell>
          <cell r="DF47">
            <v>310</v>
          </cell>
          <cell r="DG47">
            <v>80</v>
          </cell>
          <cell r="DH47">
            <v>1275</v>
          </cell>
          <cell r="DI47">
            <v>55</v>
          </cell>
          <cell r="DJ47">
            <v>29</v>
          </cell>
          <cell r="DK47">
            <v>330</v>
          </cell>
          <cell r="DL47">
            <v>22</v>
          </cell>
          <cell r="DM47">
            <v>11</v>
          </cell>
          <cell r="DN47">
            <v>132</v>
          </cell>
          <cell r="DO47">
            <v>0</v>
          </cell>
          <cell r="DP47">
            <v>0</v>
          </cell>
          <cell r="DQ47">
            <v>0</v>
          </cell>
          <cell r="DR47">
            <v>365</v>
          </cell>
          <cell r="DS47">
            <v>109</v>
          </cell>
          <cell r="DT47">
            <v>1605</v>
          </cell>
        </row>
        <row r="48">
          <cell r="AM48">
            <v>17</v>
          </cell>
          <cell r="AO48">
            <v>123</v>
          </cell>
          <cell r="AZ48">
            <v>558</v>
          </cell>
          <cell r="BA48">
            <v>210</v>
          </cell>
          <cell r="BB48">
            <v>2948</v>
          </cell>
          <cell r="BC48">
            <v>15</v>
          </cell>
          <cell r="BD48">
            <v>8</v>
          </cell>
          <cell r="BE48">
            <v>90</v>
          </cell>
          <cell r="BK48">
            <v>35</v>
          </cell>
          <cell r="BL48">
            <v>18</v>
          </cell>
          <cell r="BM48">
            <v>210</v>
          </cell>
          <cell r="BN48">
            <v>2</v>
          </cell>
          <cell r="BQ48">
            <v>80</v>
          </cell>
          <cell r="BR48">
            <v>40</v>
          </cell>
          <cell r="BS48">
            <v>480</v>
          </cell>
          <cell r="BT48">
            <v>858</v>
          </cell>
          <cell r="BU48">
            <v>366</v>
          </cell>
          <cell r="BV48">
            <v>4748</v>
          </cell>
          <cell r="BY48">
            <v>300</v>
          </cell>
          <cell r="BZ48">
            <v>156</v>
          </cell>
          <cell r="CA48">
            <v>1800</v>
          </cell>
          <cell r="DF48">
            <v>365</v>
          </cell>
          <cell r="DG48">
            <v>109</v>
          </cell>
          <cell r="DH48">
            <v>1605</v>
          </cell>
          <cell r="DI48">
            <v>55</v>
          </cell>
          <cell r="DJ48">
            <v>29</v>
          </cell>
          <cell r="DK48">
            <v>330</v>
          </cell>
          <cell r="DL48">
            <v>22</v>
          </cell>
          <cell r="DM48">
            <v>11</v>
          </cell>
          <cell r="DN48">
            <v>132</v>
          </cell>
          <cell r="DO48">
            <v>220</v>
          </cell>
          <cell r="DP48">
            <v>110</v>
          </cell>
          <cell r="DQ48">
            <v>1320</v>
          </cell>
          <cell r="DR48">
            <v>640</v>
          </cell>
          <cell r="DS48">
            <v>248</v>
          </cell>
          <cell r="DT48">
            <v>3255</v>
          </cell>
        </row>
        <row r="49">
          <cell r="AM49">
            <v>18</v>
          </cell>
          <cell r="AO49">
            <v>125</v>
          </cell>
          <cell r="AZ49">
            <v>858</v>
          </cell>
          <cell r="BA49">
            <v>366</v>
          </cell>
          <cell r="BB49">
            <v>4748</v>
          </cell>
          <cell r="BC49">
            <v>20</v>
          </cell>
          <cell r="BD49">
            <v>10</v>
          </cell>
          <cell r="BE49">
            <v>140</v>
          </cell>
          <cell r="BK49">
            <v>45</v>
          </cell>
          <cell r="BL49">
            <v>23</v>
          </cell>
          <cell r="BM49">
            <v>315</v>
          </cell>
          <cell r="BN49">
            <v>2</v>
          </cell>
          <cell r="BQ49">
            <v>100</v>
          </cell>
          <cell r="BR49">
            <v>50</v>
          </cell>
          <cell r="BS49">
            <v>700</v>
          </cell>
          <cell r="BT49">
            <v>1248</v>
          </cell>
          <cell r="BU49">
            <v>562</v>
          </cell>
          <cell r="BV49">
            <v>7478</v>
          </cell>
          <cell r="BY49">
            <v>390</v>
          </cell>
          <cell r="BZ49">
            <v>196</v>
          </cell>
          <cell r="CA49">
            <v>2730</v>
          </cell>
          <cell r="DF49">
            <v>640</v>
          </cell>
          <cell r="DG49">
            <v>248</v>
          </cell>
          <cell r="DH49">
            <v>3255</v>
          </cell>
          <cell r="DI49">
            <v>114</v>
          </cell>
          <cell r="DJ49">
            <v>57</v>
          </cell>
          <cell r="DK49">
            <v>798</v>
          </cell>
          <cell r="DL49">
            <v>40</v>
          </cell>
          <cell r="DM49">
            <v>20</v>
          </cell>
          <cell r="DN49">
            <v>279</v>
          </cell>
          <cell r="DO49">
            <v>0</v>
          </cell>
          <cell r="DP49">
            <v>0</v>
          </cell>
          <cell r="DQ49">
            <v>0</v>
          </cell>
          <cell r="DR49">
            <v>754</v>
          </cell>
          <cell r="DS49">
            <v>305</v>
          </cell>
          <cell r="DT49">
            <v>4053</v>
          </cell>
        </row>
        <row r="50">
          <cell r="AM50">
            <v>18</v>
          </cell>
          <cell r="AO50">
            <v>128</v>
          </cell>
          <cell r="AZ50">
            <v>1248</v>
          </cell>
          <cell r="BA50">
            <v>562</v>
          </cell>
          <cell r="BB50">
            <v>7478</v>
          </cell>
          <cell r="BC50">
            <v>20</v>
          </cell>
          <cell r="BD50">
            <v>10</v>
          </cell>
          <cell r="BE50">
            <v>140</v>
          </cell>
          <cell r="BK50">
            <v>55</v>
          </cell>
          <cell r="BL50">
            <v>28</v>
          </cell>
          <cell r="BM50">
            <v>385</v>
          </cell>
          <cell r="BN50">
            <v>2</v>
          </cell>
          <cell r="BQ50">
            <v>120</v>
          </cell>
          <cell r="BR50">
            <v>60</v>
          </cell>
          <cell r="BS50">
            <v>840</v>
          </cell>
          <cell r="BT50">
            <v>1618</v>
          </cell>
          <cell r="BU50">
            <v>748</v>
          </cell>
          <cell r="BV50">
            <v>10068</v>
          </cell>
          <cell r="BY50">
            <v>370</v>
          </cell>
          <cell r="BZ50">
            <v>186</v>
          </cell>
          <cell r="CA50">
            <v>2590</v>
          </cell>
          <cell r="DF50">
            <v>754</v>
          </cell>
          <cell r="DG50">
            <v>305</v>
          </cell>
          <cell r="DH50">
            <v>4053</v>
          </cell>
          <cell r="DI50">
            <v>114</v>
          </cell>
          <cell r="DJ50">
            <v>57</v>
          </cell>
          <cell r="DK50">
            <v>798</v>
          </cell>
          <cell r="DL50">
            <v>40</v>
          </cell>
          <cell r="DM50">
            <v>20</v>
          </cell>
          <cell r="DN50">
            <v>279</v>
          </cell>
          <cell r="DO50">
            <v>0</v>
          </cell>
          <cell r="DP50">
            <v>0</v>
          </cell>
          <cell r="DQ50">
            <v>0</v>
          </cell>
          <cell r="DR50">
            <v>868</v>
          </cell>
          <cell r="DS50">
            <v>362</v>
          </cell>
          <cell r="DT50">
            <v>4851</v>
          </cell>
        </row>
        <row r="51">
          <cell r="AM51">
            <v>18</v>
          </cell>
          <cell r="AO51">
            <v>130</v>
          </cell>
          <cell r="AZ51">
            <v>1618</v>
          </cell>
          <cell r="BA51">
            <v>748</v>
          </cell>
          <cell r="BB51">
            <v>10068</v>
          </cell>
          <cell r="BC51">
            <v>20</v>
          </cell>
          <cell r="BD51">
            <v>10</v>
          </cell>
          <cell r="BE51">
            <v>140</v>
          </cell>
          <cell r="BK51">
            <v>60</v>
          </cell>
          <cell r="BL51">
            <v>30</v>
          </cell>
          <cell r="BM51">
            <v>420</v>
          </cell>
          <cell r="BN51">
            <v>2</v>
          </cell>
          <cell r="BQ51">
            <v>160</v>
          </cell>
          <cell r="BR51">
            <v>80</v>
          </cell>
          <cell r="BS51">
            <v>1120</v>
          </cell>
          <cell r="BT51">
            <v>1998</v>
          </cell>
          <cell r="BU51">
            <v>938</v>
          </cell>
          <cell r="BV51">
            <v>12728</v>
          </cell>
          <cell r="BY51">
            <v>380</v>
          </cell>
          <cell r="BZ51">
            <v>190</v>
          </cell>
          <cell r="CA51">
            <v>2660</v>
          </cell>
          <cell r="DF51">
            <v>868</v>
          </cell>
          <cell r="DG51">
            <v>362</v>
          </cell>
          <cell r="DH51">
            <v>4851</v>
          </cell>
          <cell r="DI51">
            <v>114</v>
          </cell>
          <cell r="DJ51">
            <v>57</v>
          </cell>
          <cell r="DK51">
            <v>798</v>
          </cell>
          <cell r="DL51">
            <v>40</v>
          </cell>
          <cell r="DM51">
            <v>20</v>
          </cell>
          <cell r="DN51">
            <v>279</v>
          </cell>
          <cell r="DO51">
            <v>1000</v>
          </cell>
          <cell r="DP51">
            <v>500</v>
          </cell>
          <cell r="DQ51">
            <v>6975</v>
          </cell>
          <cell r="DR51">
            <v>1982</v>
          </cell>
          <cell r="DS51">
            <v>919</v>
          </cell>
          <cell r="DT51">
            <v>12624</v>
          </cell>
        </row>
        <row r="52">
          <cell r="AM52">
            <v>19</v>
          </cell>
          <cell r="AO52">
            <v>133</v>
          </cell>
          <cell r="AZ52">
            <v>1998</v>
          </cell>
          <cell r="BA52">
            <v>938</v>
          </cell>
          <cell r="BB52">
            <v>12728</v>
          </cell>
          <cell r="BC52">
            <v>25</v>
          </cell>
          <cell r="BD52">
            <v>13</v>
          </cell>
          <cell r="BE52">
            <v>200</v>
          </cell>
          <cell r="BK52">
            <v>80</v>
          </cell>
          <cell r="BL52">
            <v>40</v>
          </cell>
          <cell r="BM52">
            <v>640</v>
          </cell>
          <cell r="BN52">
            <v>2</v>
          </cell>
          <cell r="BQ52">
            <v>165</v>
          </cell>
          <cell r="BR52">
            <v>83</v>
          </cell>
          <cell r="BS52">
            <v>1320</v>
          </cell>
          <cell r="BT52">
            <v>2448</v>
          </cell>
          <cell r="BU52">
            <v>1166</v>
          </cell>
          <cell r="BV52">
            <v>16328</v>
          </cell>
          <cell r="BY52">
            <v>450</v>
          </cell>
          <cell r="BZ52">
            <v>228</v>
          </cell>
          <cell r="CA52">
            <v>3600</v>
          </cell>
          <cell r="DF52">
            <v>1982</v>
          </cell>
          <cell r="DG52">
            <v>919</v>
          </cell>
          <cell r="DH52">
            <v>12624</v>
          </cell>
          <cell r="DI52">
            <v>165</v>
          </cell>
          <cell r="DJ52">
            <v>83</v>
          </cell>
          <cell r="DK52">
            <v>1316</v>
          </cell>
          <cell r="DL52">
            <v>58</v>
          </cell>
          <cell r="DM52">
            <v>29</v>
          </cell>
          <cell r="DN52">
            <v>461</v>
          </cell>
          <cell r="DO52">
            <v>0</v>
          </cell>
          <cell r="DP52">
            <v>0</v>
          </cell>
          <cell r="DQ52">
            <v>0</v>
          </cell>
          <cell r="DR52">
            <v>2147</v>
          </cell>
          <cell r="DS52">
            <v>1002</v>
          </cell>
          <cell r="DT52">
            <v>13940</v>
          </cell>
        </row>
        <row r="53">
          <cell r="AM53">
            <v>19</v>
          </cell>
          <cell r="AO53">
            <v>135</v>
          </cell>
          <cell r="AZ53">
            <v>2448</v>
          </cell>
          <cell r="BA53">
            <v>1166</v>
          </cell>
          <cell r="BB53">
            <v>16328</v>
          </cell>
          <cell r="BC53">
            <v>25</v>
          </cell>
          <cell r="BD53">
            <v>13</v>
          </cell>
          <cell r="BE53">
            <v>200</v>
          </cell>
          <cell r="BK53">
            <v>100</v>
          </cell>
          <cell r="BL53">
            <v>50</v>
          </cell>
          <cell r="BM53">
            <v>800</v>
          </cell>
          <cell r="BN53">
            <v>2</v>
          </cell>
          <cell r="BQ53">
            <v>125</v>
          </cell>
          <cell r="BR53">
            <v>63</v>
          </cell>
          <cell r="BS53">
            <v>1000</v>
          </cell>
          <cell r="BT53">
            <v>2898</v>
          </cell>
          <cell r="BU53">
            <v>1394</v>
          </cell>
          <cell r="BV53">
            <v>19928</v>
          </cell>
          <cell r="BY53">
            <v>450</v>
          </cell>
          <cell r="BZ53">
            <v>228</v>
          </cell>
          <cell r="CA53">
            <v>3600</v>
          </cell>
          <cell r="DF53">
            <v>2147</v>
          </cell>
          <cell r="DG53">
            <v>1002</v>
          </cell>
          <cell r="DH53">
            <v>13940</v>
          </cell>
          <cell r="DI53">
            <v>165</v>
          </cell>
          <cell r="DJ53">
            <v>83</v>
          </cell>
          <cell r="DK53">
            <v>1316</v>
          </cell>
          <cell r="DL53">
            <v>58</v>
          </cell>
          <cell r="DM53">
            <v>29</v>
          </cell>
          <cell r="DN53">
            <v>461</v>
          </cell>
          <cell r="DO53">
            <v>0</v>
          </cell>
          <cell r="DP53">
            <v>0</v>
          </cell>
          <cell r="DQ53">
            <v>0</v>
          </cell>
          <cell r="DR53">
            <v>2312</v>
          </cell>
          <cell r="DS53">
            <v>1085</v>
          </cell>
          <cell r="DT53">
            <v>15256</v>
          </cell>
        </row>
        <row r="54">
          <cell r="AM54">
            <v>19</v>
          </cell>
          <cell r="AO54">
            <v>138</v>
          </cell>
          <cell r="AZ54">
            <v>2898</v>
          </cell>
          <cell r="BA54">
            <v>1394</v>
          </cell>
          <cell r="BB54">
            <v>19928</v>
          </cell>
          <cell r="BC54">
            <v>25</v>
          </cell>
          <cell r="BD54">
            <v>13</v>
          </cell>
          <cell r="BE54">
            <v>200</v>
          </cell>
          <cell r="BK54">
            <v>115</v>
          </cell>
          <cell r="BL54">
            <v>58</v>
          </cell>
          <cell r="BM54">
            <v>920</v>
          </cell>
          <cell r="BN54">
            <v>3</v>
          </cell>
          <cell r="BQ54">
            <v>200</v>
          </cell>
          <cell r="BR54">
            <v>100</v>
          </cell>
          <cell r="BS54">
            <v>1600</v>
          </cell>
          <cell r="BT54">
            <v>3643</v>
          </cell>
          <cell r="BU54">
            <v>1772</v>
          </cell>
          <cell r="BV54">
            <v>25888</v>
          </cell>
          <cell r="BY54">
            <v>745</v>
          </cell>
          <cell r="BZ54">
            <v>378</v>
          </cell>
          <cell r="CA54">
            <v>5960</v>
          </cell>
          <cell r="DF54">
            <v>2312</v>
          </cell>
          <cell r="DG54">
            <v>1085</v>
          </cell>
          <cell r="DH54">
            <v>15256</v>
          </cell>
          <cell r="DI54">
            <v>165</v>
          </cell>
          <cell r="DJ54">
            <v>83</v>
          </cell>
          <cell r="DK54">
            <v>1316</v>
          </cell>
          <cell r="DL54">
            <v>58</v>
          </cell>
          <cell r="DM54">
            <v>29</v>
          </cell>
          <cell r="DN54">
            <v>461</v>
          </cell>
          <cell r="DO54">
            <v>870</v>
          </cell>
          <cell r="DP54">
            <v>435</v>
          </cell>
          <cell r="DQ54">
            <v>6915</v>
          </cell>
          <cell r="DR54">
            <v>3347</v>
          </cell>
          <cell r="DS54">
            <v>1603</v>
          </cell>
          <cell r="DT54">
            <v>23487</v>
          </cell>
        </row>
        <row r="55">
          <cell r="AM55">
            <v>20</v>
          </cell>
          <cell r="AO55">
            <v>140</v>
          </cell>
          <cell r="AZ55">
            <v>3643</v>
          </cell>
          <cell r="BA55">
            <v>1772</v>
          </cell>
          <cell r="BB55">
            <v>25888</v>
          </cell>
          <cell r="BC55">
            <v>30</v>
          </cell>
          <cell r="BD55">
            <v>15</v>
          </cell>
          <cell r="BE55">
            <v>270</v>
          </cell>
          <cell r="BK55">
            <v>130</v>
          </cell>
          <cell r="BL55">
            <v>65</v>
          </cell>
          <cell r="BM55">
            <v>1170</v>
          </cell>
          <cell r="BN55">
            <v>3</v>
          </cell>
          <cell r="BQ55">
            <v>200</v>
          </cell>
          <cell r="BR55">
            <v>100</v>
          </cell>
          <cell r="BS55">
            <v>1800</v>
          </cell>
          <cell r="BT55">
            <v>4443</v>
          </cell>
          <cell r="BU55">
            <v>2172</v>
          </cell>
          <cell r="BV55">
            <v>33088</v>
          </cell>
          <cell r="BY55">
            <v>800</v>
          </cell>
          <cell r="BZ55">
            <v>400</v>
          </cell>
          <cell r="CA55">
            <v>7200</v>
          </cell>
          <cell r="DF55">
            <v>3347</v>
          </cell>
          <cell r="DG55">
            <v>1603</v>
          </cell>
          <cell r="DH55">
            <v>23487</v>
          </cell>
          <cell r="DI55">
            <v>314</v>
          </cell>
          <cell r="DJ55">
            <v>157</v>
          </cell>
          <cell r="DK55">
            <v>2822</v>
          </cell>
          <cell r="DL55">
            <v>110</v>
          </cell>
          <cell r="DM55">
            <v>55</v>
          </cell>
          <cell r="DN55">
            <v>988</v>
          </cell>
          <cell r="DO55">
            <v>0</v>
          </cell>
          <cell r="DP55">
            <v>0</v>
          </cell>
          <cell r="DQ55">
            <v>0</v>
          </cell>
          <cell r="DR55">
            <v>3661</v>
          </cell>
          <cell r="DS55">
            <v>1760</v>
          </cell>
          <cell r="DT55">
            <v>26309</v>
          </cell>
        </row>
        <row r="56">
          <cell r="AM56">
            <v>20</v>
          </cell>
          <cell r="AO56">
            <v>143</v>
          </cell>
          <cell r="AZ56">
            <v>4443</v>
          </cell>
          <cell r="BA56">
            <v>2172</v>
          </cell>
          <cell r="BB56">
            <v>33088</v>
          </cell>
          <cell r="BC56">
            <v>30</v>
          </cell>
          <cell r="BD56">
            <v>15</v>
          </cell>
          <cell r="BE56">
            <v>270</v>
          </cell>
          <cell r="BK56">
            <v>170</v>
          </cell>
          <cell r="BL56">
            <v>85</v>
          </cell>
          <cell r="BM56">
            <v>1530</v>
          </cell>
          <cell r="BN56">
            <v>3</v>
          </cell>
          <cell r="BQ56">
            <v>300</v>
          </cell>
          <cell r="BR56">
            <v>150</v>
          </cell>
          <cell r="BS56">
            <v>2700</v>
          </cell>
          <cell r="BT56">
            <v>5493</v>
          </cell>
          <cell r="BU56">
            <v>2697</v>
          </cell>
          <cell r="BV56">
            <v>42538</v>
          </cell>
          <cell r="BY56">
            <v>1050</v>
          </cell>
          <cell r="BZ56">
            <v>525</v>
          </cell>
          <cell r="CA56">
            <v>9450</v>
          </cell>
          <cell r="DF56">
            <v>3661</v>
          </cell>
          <cell r="DG56">
            <v>1760</v>
          </cell>
          <cell r="DH56">
            <v>26309</v>
          </cell>
          <cell r="DI56">
            <v>314</v>
          </cell>
          <cell r="DJ56">
            <v>157</v>
          </cell>
          <cell r="DK56">
            <v>2822</v>
          </cell>
          <cell r="DL56">
            <v>110</v>
          </cell>
          <cell r="DM56">
            <v>55</v>
          </cell>
          <cell r="DN56">
            <v>988</v>
          </cell>
          <cell r="DO56">
            <v>0</v>
          </cell>
          <cell r="DP56">
            <v>0</v>
          </cell>
          <cell r="DQ56">
            <v>0</v>
          </cell>
          <cell r="DR56">
            <v>3975</v>
          </cell>
          <cell r="DS56">
            <v>1917</v>
          </cell>
          <cell r="DT56">
            <v>29131</v>
          </cell>
        </row>
        <row r="57">
          <cell r="AM57">
            <v>20</v>
          </cell>
          <cell r="AO57">
            <v>145</v>
          </cell>
          <cell r="AZ57">
            <v>5493</v>
          </cell>
          <cell r="BA57">
            <v>2697</v>
          </cell>
          <cell r="BB57">
            <v>42538</v>
          </cell>
          <cell r="BC57">
            <v>30</v>
          </cell>
          <cell r="BD57">
            <v>15</v>
          </cell>
          <cell r="BE57">
            <v>270</v>
          </cell>
          <cell r="BK57">
            <v>225</v>
          </cell>
          <cell r="BL57">
            <v>113</v>
          </cell>
          <cell r="BM57">
            <v>2025</v>
          </cell>
          <cell r="BN57">
            <v>3</v>
          </cell>
          <cell r="BQ57">
            <v>400</v>
          </cell>
          <cell r="BR57">
            <v>200</v>
          </cell>
          <cell r="BS57">
            <v>3600</v>
          </cell>
          <cell r="BT57">
            <v>6778</v>
          </cell>
          <cell r="BU57">
            <v>3341</v>
          </cell>
          <cell r="BV57">
            <v>54103</v>
          </cell>
          <cell r="BY57">
            <v>1285</v>
          </cell>
          <cell r="BZ57">
            <v>644</v>
          </cell>
          <cell r="CA57">
            <v>11565</v>
          </cell>
          <cell r="DF57">
            <v>3975</v>
          </cell>
          <cell r="DG57">
            <v>1917</v>
          </cell>
          <cell r="DH57">
            <v>29131</v>
          </cell>
          <cell r="DI57">
            <v>314</v>
          </cell>
          <cell r="DJ57">
            <v>157</v>
          </cell>
          <cell r="DK57">
            <v>2822</v>
          </cell>
          <cell r="DL57">
            <v>110</v>
          </cell>
          <cell r="DM57">
            <v>55</v>
          </cell>
          <cell r="DN57">
            <v>988</v>
          </cell>
          <cell r="DO57">
            <v>2750</v>
          </cell>
          <cell r="DP57">
            <v>1375</v>
          </cell>
          <cell r="DQ57">
            <v>24700</v>
          </cell>
          <cell r="DR57">
            <v>7039</v>
          </cell>
          <cell r="DS57">
            <v>3449</v>
          </cell>
          <cell r="DT57">
            <v>56653</v>
          </cell>
        </row>
        <row r="58">
          <cell r="AM58">
            <v>20</v>
          </cell>
          <cell r="AO58">
            <v>148</v>
          </cell>
          <cell r="AZ58">
            <v>6778</v>
          </cell>
          <cell r="BA58">
            <v>3341</v>
          </cell>
          <cell r="BB58">
            <v>54103</v>
          </cell>
          <cell r="BC58">
            <v>40</v>
          </cell>
          <cell r="BD58">
            <v>20</v>
          </cell>
          <cell r="BE58">
            <v>400</v>
          </cell>
          <cell r="BK58">
            <v>275</v>
          </cell>
          <cell r="BL58">
            <v>138</v>
          </cell>
          <cell r="BM58">
            <v>2750</v>
          </cell>
          <cell r="BN58">
            <v>3</v>
          </cell>
          <cell r="BQ58">
            <v>450</v>
          </cell>
          <cell r="BR58">
            <v>225</v>
          </cell>
          <cell r="BS58">
            <v>4500</v>
          </cell>
          <cell r="BT58">
            <v>8373</v>
          </cell>
          <cell r="BU58">
            <v>4140</v>
          </cell>
          <cell r="BV58">
            <v>70053</v>
          </cell>
          <cell r="BY58">
            <v>1595</v>
          </cell>
          <cell r="BZ58">
            <v>799</v>
          </cell>
          <cell r="CA58">
            <v>15950</v>
          </cell>
          <cell r="DF58">
            <v>7039</v>
          </cell>
          <cell r="DG58">
            <v>3449</v>
          </cell>
          <cell r="DH58">
            <v>56653</v>
          </cell>
          <cell r="DI58">
            <v>579</v>
          </cell>
          <cell r="DJ58">
            <v>290</v>
          </cell>
          <cell r="DK58">
            <v>5790</v>
          </cell>
          <cell r="DL58">
            <v>203</v>
          </cell>
          <cell r="DM58">
            <v>101</v>
          </cell>
          <cell r="DN58">
            <v>2027</v>
          </cell>
          <cell r="DO58">
            <v>0</v>
          </cell>
          <cell r="DP58">
            <v>0</v>
          </cell>
          <cell r="DQ58">
            <v>0</v>
          </cell>
          <cell r="DR58">
            <v>7618</v>
          </cell>
          <cell r="DS58">
            <v>3739</v>
          </cell>
          <cell r="DT58">
            <v>62443</v>
          </cell>
        </row>
        <row r="59">
          <cell r="AZ59">
            <v>8373</v>
          </cell>
          <cell r="BA59">
            <v>4140</v>
          </cell>
          <cell r="BB59">
            <v>70053</v>
          </cell>
          <cell r="BC59">
            <v>40</v>
          </cell>
          <cell r="BD59">
            <v>20</v>
          </cell>
          <cell r="BE59">
            <v>400</v>
          </cell>
          <cell r="BK59">
            <v>320</v>
          </cell>
          <cell r="BL59">
            <v>160</v>
          </cell>
          <cell r="BM59">
            <v>3200</v>
          </cell>
          <cell r="BN59">
            <v>3</v>
          </cell>
          <cell r="BQ59">
            <v>500</v>
          </cell>
          <cell r="BR59">
            <v>250</v>
          </cell>
          <cell r="BS59">
            <v>5000</v>
          </cell>
          <cell r="BT59">
            <v>10113</v>
          </cell>
          <cell r="BU59">
            <v>5010</v>
          </cell>
          <cell r="BV59">
            <v>87453</v>
          </cell>
          <cell r="BY59">
            <v>1740</v>
          </cell>
          <cell r="BZ59">
            <v>870</v>
          </cell>
          <cell r="CA59">
            <v>17400</v>
          </cell>
          <cell r="DF59">
            <v>7618</v>
          </cell>
          <cell r="DG59">
            <v>3739</v>
          </cell>
          <cell r="DH59">
            <v>62443</v>
          </cell>
          <cell r="DI59">
            <v>579</v>
          </cell>
          <cell r="DJ59">
            <v>290</v>
          </cell>
          <cell r="DK59">
            <v>5790</v>
          </cell>
          <cell r="DL59">
            <v>203</v>
          </cell>
          <cell r="DM59">
            <v>101</v>
          </cell>
          <cell r="DN59">
            <v>2027</v>
          </cell>
          <cell r="DO59">
            <v>0</v>
          </cell>
          <cell r="DP59">
            <v>0</v>
          </cell>
          <cell r="DQ59">
            <v>0</v>
          </cell>
          <cell r="DR59">
            <v>8197</v>
          </cell>
          <cell r="DS59">
            <v>4029</v>
          </cell>
          <cell r="DT59">
            <v>68233</v>
          </cell>
        </row>
        <row r="60">
          <cell r="AZ60">
            <v>10113</v>
          </cell>
          <cell r="BA60">
            <v>5010</v>
          </cell>
          <cell r="BB60">
            <v>87453</v>
          </cell>
          <cell r="BC60">
            <v>40</v>
          </cell>
          <cell r="BD60">
            <v>20</v>
          </cell>
          <cell r="BE60">
            <v>400</v>
          </cell>
          <cell r="BK60">
            <v>445</v>
          </cell>
          <cell r="BL60">
            <v>223</v>
          </cell>
          <cell r="BM60">
            <v>4450</v>
          </cell>
          <cell r="BN60">
            <v>3</v>
          </cell>
          <cell r="BQ60">
            <v>800</v>
          </cell>
          <cell r="BR60">
            <v>400</v>
          </cell>
          <cell r="BS60">
            <v>8000</v>
          </cell>
          <cell r="BT60">
            <v>12568</v>
          </cell>
          <cell r="BU60">
            <v>6239</v>
          </cell>
          <cell r="BV60">
            <v>112003</v>
          </cell>
          <cell r="BY60">
            <v>2455</v>
          </cell>
          <cell r="BZ60">
            <v>1229</v>
          </cell>
          <cell r="CA60">
            <v>24550</v>
          </cell>
          <cell r="DF60">
            <v>8197</v>
          </cell>
          <cell r="DG60">
            <v>4029</v>
          </cell>
          <cell r="DH60">
            <v>68233</v>
          </cell>
          <cell r="DI60">
            <v>579</v>
          </cell>
          <cell r="DJ60">
            <v>290</v>
          </cell>
          <cell r="DK60">
            <v>5790</v>
          </cell>
          <cell r="DL60">
            <v>203</v>
          </cell>
          <cell r="DM60">
            <v>101</v>
          </cell>
          <cell r="DN60">
            <v>2027</v>
          </cell>
          <cell r="DO60">
            <v>5075</v>
          </cell>
          <cell r="DP60">
            <v>2525</v>
          </cell>
          <cell r="DQ60">
            <v>50675</v>
          </cell>
          <cell r="DR60">
            <v>13851</v>
          </cell>
          <cell r="DS60">
            <v>6844</v>
          </cell>
          <cell r="DT60">
            <v>124698</v>
          </cell>
        </row>
        <row r="61">
          <cell r="AZ61">
            <v>12568</v>
          </cell>
          <cell r="BA61">
            <v>6239</v>
          </cell>
          <cell r="BB61">
            <v>112003</v>
          </cell>
          <cell r="BC61">
            <v>50</v>
          </cell>
          <cell r="BD61">
            <v>25</v>
          </cell>
          <cell r="BE61">
            <v>500</v>
          </cell>
          <cell r="BK61">
            <v>520</v>
          </cell>
          <cell r="BL61">
            <v>260</v>
          </cell>
          <cell r="BM61">
            <v>5200</v>
          </cell>
          <cell r="BN61">
            <v>3</v>
          </cell>
          <cell r="BQ61">
            <v>850</v>
          </cell>
          <cell r="BR61">
            <v>425</v>
          </cell>
          <cell r="BS61">
            <v>8500</v>
          </cell>
          <cell r="BT61">
            <v>15328</v>
          </cell>
          <cell r="BU61">
            <v>7619</v>
          </cell>
          <cell r="BV61">
            <v>139603</v>
          </cell>
          <cell r="BY61">
            <v>2760</v>
          </cell>
          <cell r="BZ61">
            <v>1380</v>
          </cell>
          <cell r="CA61">
            <v>27600</v>
          </cell>
          <cell r="DF61">
            <v>13851</v>
          </cell>
          <cell r="DG61">
            <v>6844</v>
          </cell>
          <cell r="DH61">
            <v>124698</v>
          </cell>
          <cell r="DI61">
            <v>1016</v>
          </cell>
          <cell r="DJ61">
            <v>508</v>
          </cell>
          <cell r="DK61">
            <v>10160</v>
          </cell>
          <cell r="DL61">
            <v>284</v>
          </cell>
          <cell r="DM61">
            <v>142</v>
          </cell>
          <cell r="DN61">
            <v>2845</v>
          </cell>
          <cell r="DO61">
            <v>0</v>
          </cell>
          <cell r="DP61">
            <v>0</v>
          </cell>
          <cell r="DQ61">
            <v>0</v>
          </cell>
          <cell r="DR61">
            <v>14867</v>
          </cell>
          <cell r="DS61">
            <v>7352</v>
          </cell>
          <cell r="DT61">
            <v>134858</v>
          </cell>
        </row>
        <row r="62">
          <cell r="AZ62">
            <v>15328</v>
          </cell>
          <cell r="BA62">
            <v>7619</v>
          </cell>
          <cell r="BB62">
            <v>139603</v>
          </cell>
          <cell r="BC62">
            <v>50</v>
          </cell>
          <cell r="BD62">
            <v>25</v>
          </cell>
          <cell r="BE62">
            <v>500</v>
          </cell>
          <cell r="BK62">
            <v>650</v>
          </cell>
          <cell r="BL62">
            <v>325</v>
          </cell>
          <cell r="BM62">
            <v>6500</v>
          </cell>
          <cell r="BN62">
            <v>3</v>
          </cell>
          <cell r="BQ62">
            <v>950</v>
          </cell>
          <cell r="BR62">
            <v>475</v>
          </cell>
          <cell r="BS62">
            <v>9500</v>
          </cell>
          <cell r="BT62">
            <v>18628</v>
          </cell>
          <cell r="BU62">
            <v>9269</v>
          </cell>
          <cell r="BV62">
            <v>172603</v>
          </cell>
          <cell r="BY62">
            <v>3300</v>
          </cell>
          <cell r="BZ62">
            <v>1650</v>
          </cell>
          <cell r="CA62">
            <v>33000</v>
          </cell>
          <cell r="DF62">
            <v>14867</v>
          </cell>
          <cell r="DG62">
            <v>7352</v>
          </cell>
          <cell r="DH62">
            <v>134858</v>
          </cell>
          <cell r="DI62">
            <v>1016</v>
          </cell>
          <cell r="DJ62">
            <v>508</v>
          </cell>
          <cell r="DK62">
            <v>10160</v>
          </cell>
          <cell r="DL62">
            <v>284</v>
          </cell>
          <cell r="DM62">
            <v>142</v>
          </cell>
          <cell r="DN62">
            <v>2845</v>
          </cell>
          <cell r="DO62">
            <v>0</v>
          </cell>
          <cell r="DP62">
            <v>0</v>
          </cell>
          <cell r="DQ62">
            <v>0</v>
          </cell>
          <cell r="DR62">
            <v>15883</v>
          </cell>
          <cell r="DS62">
            <v>7860</v>
          </cell>
          <cell r="DT62">
            <v>145018</v>
          </cell>
        </row>
        <row r="63">
          <cell r="AZ63">
            <v>18628</v>
          </cell>
          <cell r="BA63">
            <v>9269</v>
          </cell>
          <cell r="BB63">
            <v>172603</v>
          </cell>
          <cell r="BC63">
            <v>50</v>
          </cell>
          <cell r="BD63">
            <v>25</v>
          </cell>
          <cell r="BE63">
            <v>500</v>
          </cell>
          <cell r="BK63">
            <v>750</v>
          </cell>
          <cell r="BL63">
            <v>375</v>
          </cell>
          <cell r="BM63">
            <v>7500</v>
          </cell>
          <cell r="BN63">
            <v>3</v>
          </cell>
          <cell r="BQ63">
            <v>1500</v>
          </cell>
          <cell r="BR63">
            <v>750</v>
          </cell>
          <cell r="BS63">
            <v>15000</v>
          </cell>
          <cell r="BT63">
            <v>22728</v>
          </cell>
          <cell r="BU63">
            <v>11319</v>
          </cell>
          <cell r="BV63">
            <v>213603</v>
          </cell>
          <cell r="BY63">
            <v>4100</v>
          </cell>
          <cell r="BZ63">
            <v>2050</v>
          </cell>
          <cell r="CA63">
            <v>41000</v>
          </cell>
          <cell r="DF63">
            <v>15883</v>
          </cell>
          <cell r="DG63">
            <v>7860</v>
          </cell>
          <cell r="DH63">
            <v>145018</v>
          </cell>
          <cell r="DI63">
            <v>1016</v>
          </cell>
          <cell r="DJ63">
            <v>508</v>
          </cell>
          <cell r="DK63">
            <v>10160</v>
          </cell>
          <cell r="DL63">
            <v>284</v>
          </cell>
          <cell r="DM63">
            <v>142</v>
          </cell>
          <cell r="DN63">
            <v>2845</v>
          </cell>
          <cell r="DO63">
            <v>7100</v>
          </cell>
          <cell r="DP63">
            <v>3550</v>
          </cell>
          <cell r="DQ63">
            <v>71125</v>
          </cell>
          <cell r="DR63">
            <v>23999</v>
          </cell>
          <cell r="DS63">
            <v>11918</v>
          </cell>
          <cell r="DT63">
            <v>226303</v>
          </cell>
        </row>
        <row r="64">
          <cell r="AZ64">
            <v>22728</v>
          </cell>
          <cell r="BA64">
            <v>11319</v>
          </cell>
          <cell r="BB64">
            <v>213603</v>
          </cell>
          <cell r="BC64">
            <v>75</v>
          </cell>
          <cell r="BD64">
            <v>38</v>
          </cell>
          <cell r="BE64">
            <v>750</v>
          </cell>
          <cell r="BK64">
            <v>900</v>
          </cell>
          <cell r="BL64">
            <v>450</v>
          </cell>
          <cell r="BM64">
            <v>9000</v>
          </cell>
          <cell r="BN64">
            <v>3</v>
          </cell>
          <cell r="BQ64">
            <v>1500</v>
          </cell>
          <cell r="BR64">
            <v>750</v>
          </cell>
          <cell r="BS64">
            <v>15000</v>
          </cell>
          <cell r="BT64">
            <v>27528</v>
          </cell>
          <cell r="BU64">
            <v>13723</v>
          </cell>
          <cell r="BV64">
            <v>261603</v>
          </cell>
          <cell r="BY64">
            <v>4800</v>
          </cell>
          <cell r="BZ64">
            <v>2404</v>
          </cell>
          <cell r="CA64">
            <v>48000</v>
          </cell>
          <cell r="DF64">
            <v>23999</v>
          </cell>
          <cell r="DG64">
            <v>11918</v>
          </cell>
          <cell r="DH64">
            <v>226303</v>
          </cell>
          <cell r="DI64">
            <v>1105</v>
          </cell>
          <cell r="DJ64">
            <v>553</v>
          </cell>
          <cell r="DK64">
            <v>11050</v>
          </cell>
          <cell r="DL64">
            <v>516</v>
          </cell>
          <cell r="DM64">
            <v>258</v>
          </cell>
          <cell r="DN64">
            <v>5157</v>
          </cell>
          <cell r="DO64">
            <v>0</v>
          </cell>
          <cell r="DP64">
            <v>0</v>
          </cell>
          <cell r="DQ64">
            <v>0</v>
          </cell>
          <cell r="DR64">
            <v>25104</v>
          </cell>
          <cell r="DS64">
            <v>12471</v>
          </cell>
          <cell r="DT64">
            <v>237353</v>
          </cell>
        </row>
        <row r="65">
          <cell r="AZ65">
            <v>27528</v>
          </cell>
          <cell r="BA65">
            <v>13723</v>
          </cell>
          <cell r="BB65">
            <v>261603</v>
          </cell>
          <cell r="BC65">
            <v>75</v>
          </cell>
          <cell r="BD65">
            <v>38</v>
          </cell>
          <cell r="BE65">
            <v>750</v>
          </cell>
          <cell r="BK65">
            <v>1000</v>
          </cell>
          <cell r="BL65">
            <v>500</v>
          </cell>
          <cell r="BM65">
            <v>10000</v>
          </cell>
          <cell r="BN65">
            <v>4</v>
          </cell>
          <cell r="BQ65">
            <v>1500</v>
          </cell>
          <cell r="BR65">
            <v>750</v>
          </cell>
          <cell r="BS65">
            <v>15000</v>
          </cell>
          <cell r="BT65">
            <v>33778</v>
          </cell>
          <cell r="BU65">
            <v>16853</v>
          </cell>
          <cell r="BV65">
            <v>324103</v>
          </cell>
          <cell r="BY65">
            <v>6250</v>
          </cell>
          <cell r="BZ65">
            <v>3130</v>
          </cell>
          <cell r="CA65">
            <v>62500</v>
          </cell>
          <cell r="DF65">
            <v>25104</v>
          </cell>
          <cell r="DG65">
            <v>12471</v>
          </cell>
          <cell r="DH65">
            <v>237353</v>
          </cell>
          <cell r="DI65">
            <v>1105</v>
          </cell>
          <cell r="DJ65">
            <v>553</v>
          </cell>
          <cell r="DK65">
            <v>11050</v>
          </cell>
          <cell r="DL65">
            <v>516</v>
          </cell>
          <cell r="DM65">
            <v>258</v>
          </cell>
          <cell r="DN65">
            <v>5157</v>
          </cell>
          <cell r="DO65">
            <v>7740</v>
          </cell>
          <cell r="DP65">
            <v>3870</v>
          </cell>
          <cell r="DQ65">
            <v>77355</v>
          </cell>
          <cell r="DR65">
            <v>33949</v>
          </cell>
          <cell r="DS65">
            <v>16894</v>
          </cell>
          <cell r="DT65">
            <v>325758</v>
          </cell>
        </row>
        <row r="66">
          <cell r="AZ66">
            <v>300</v>
          </cell>
          <cell r="BA66">
            <v>50</v>
          </cell>
          <cell r="BB66">
            <v>1200</v>
          </cell>
          <cell r="BC66">
            <v>15</v>
          </cell>
          <cell r="BD66">
            <v>8</v>
          </cell>
          <cell r="BE66">
            <v>90</v>
          </cell>
          <cell r="BK66">
            <v>35</v>
          </cell>
          <cell r="BL66">
            <v>18</v>
          </cell>
          <cell r="BM66">
            <v>210</v>
          </cell>
          <cell r="BN66">
            <v>1</v>
          </cell>
          <cell r="BQ66">
            <v>40</v>
          </cell>
          <cell r="BR66">
            <v>20</v>
          </cell>
          <cell r="BS66">
            <v>240</v>
          </cell>
          <cell r="BT66">
            <v>435</v>
          </cell>
          <cell r="BU66">
            <v>120</v>
          </cell>
          <cell r="BV66">
            <v>2010</v>
          </cell>
          <cell r="BY66">
            <v>135</v>
          </cell>
          <cell r="BZ66">
            <v>70</v>
          </cell>
          <cell r="CA66">
            <v>810</v>
          </cell>
          <cell r="DF66">
            <v>250</v>
          </cell>
          <cell r="DG66">
            <v>50</v>
          </cell>
          <cell r="DH66">
            <v>700</v>
          </cell>
          <cell r="DI66">
            <v>11</v>
          </cell>
          <cell r="DJ66">
            <v>6</v>
          </cell>
          <cell r="DK66">
            <v>65</v>
          </cell>
          <cell r="DL66">
            <v>11</v>
          </cell>
          <cell r="DM66">
            <v>6</v>
          </cell>
          <cell r="DN66">
            <v>65</v>
          </cell>
          <cell r="DO66">
            <v>99</v>
          </cell>
          <cell r="DP66">
            <v>54</v>
          </cell>
          <cell r="DQ66">
            <v>585</v>
          </cell>
          <cell r="DR66">
            <v>360</v>
          </cell>
          <cell r="DS66">
            <v>110</v>
          </cell>
          <cell r="DT66">
            <v>1350</v>
          </cell>
        </row>
        <row r="67">
          <cell r="AZ67">
            <v>435</v>
          </cell>
          <cell r="BA67">
            <v>120</v>
          </cell>
          <cell r="BB67">
            <v>2010</v>
          </cell>
          <cell r="BC67">
            <v>20</v>
          </cell>
          <cell r="BD67">
            <v>10</v>
          </cell>
          <cell r="BE67">
            <v>120</v>
          </cell>
          <cell r="BK67">
            <v>40</v>
          </cell>
          <cell r="BL67">
            <v>20</v>
          </cell>
          <cell r="BM67">
            <v>240</v>
          </cell>
          <cell r="BN67">
            <v>2</v>
          </cell>
          <cell r="BQ67">
            <v>50</v>
          </cell>
          <cell r="BR67">
            <v>25</v>
          </cell>
          <cell r="BS67">
            <v>300</v>
          </cell>
          <cell r="BT67">
            <v>765</v>
          </cell>
          <cell r="BU67">
            <v>285</v>
          </cell>
          <cell r="BV67">
            <v>3990</v>
          </cell>
          <cell r="BY67">
            <v>330</v>
          </cell>
          <cell r="BZ67">
            <v>165</v>
          </cell>
          <cell r="CA67">
            <v>1980</v>
          </cell>
          <cell r="DF67">
            <v>360</v>
          </cell>
          <cell r="DG67">
            <v>110</v>
          </cell>
          <cell r="DH67">
            <v>1350</v>
          </cell>
          <cell r="DI67">
            <v>55</v>
          </cell>
          <cell r="DJ67">
            <v>29</v>
          </cell>
          <cell r="DK67">
            <v>330</v>
          </cell>
          <cell r="DL67">
            <v>22</v>
          </cell>
          <cell r="DM67">
            <v>11</v>
          </cell>
          <cell r="DN67">
            <v>132</v>
          </cell>
          <cell r="DO67">
            <v>0</v>
          </cell>
          <cell r="DP67">
            <v>0</v>
          </cell>
          <cell r="DQ67">
            <v>0</v>
          </cell>
          <cell r="DR67">
            <v>415</v>
          </cell>
          <cell r="DS67">
            <v>139</v>
          </cell>
          <cell r="DT67">
            <v>1680</v>
          </cell>
        </row>
        <row r="68">
          <cell r="AZ68">
            <v>765</v>
          </cell>
          <cell r="BA68">
            <v>285</v>
          </cell>
          <cell r="BB68">
            <v>3990</v>
          </cell>
          <cell r="BC68">
            <v>20</v>
          </cell>
          <cell r="BD68">
            <v>10</v>
          </cell>
          <cell r="BE68">
            <v>120</v>
          </cell>
          <cell r="BK68">
            <v>45</v>
          </cell>
          <cell r="BL68">
            <v>23</v>
          </cell>
          <cell r="BM68">
            <v>270</v>
          </cell>
          <cell r="BN68">
            <v>2</v>
          </cell>
          <cell r="BQ68">
            <v>85</v>
          </cell>
          <cell r="BR68">
            <v>43</v>
          </cell>
          <cell r="BS68">
            <v>510</v>
          </cell>
          <cell r="BT68">
            <v>1140</v>
          </cell>
          <cell r="BU68">
            <v>474</v>
          </cell>
          <cell r="BV68">
            <v>6240</v>
          </cell>
          <cell r="BY68">
            <v>375</v>
          </cell>
          <cell r="BZ68">
            <v>189</v>
          </cell>
          <cell r="CA68">
            <v>2250</v>
          </cell>
          <cell r="DF68">
            <v>415</v>
          </cell>
          <cell r="DG68">
            <v>139</v>
          </cell>
          <cell r="DH68">
            <v>1680</v>
          </cell>
          <cell r="DI68">
            <v>55</v>
          </cell>
          <cell r="DJ68">
            <v>29</v>
          </cell>
          <cell r="DK68">
            <v>330</v>
          </cell>
          <cell r="DL68">
            <v>22</v>
          </cell>
          <cell r="DM68">
            <v>11</v>
          </cell>
          <cell r="DN68">
            <v>132</v>
          </cell>
          <cell r="DO68">
            <v>220</v>
          </cell>
          <cell r="DP68">
            <v>110</v>
          </cell>
          <cell r="DQ68">
            <v>1320</v>
          </cell>
          <cell r="DR68">
            <v>690</v>
          </cell>
          <cell r="DS68">
            <v>278</v>
          </cell>
          <cell r="DT68">
            <v>3330</v>
          </cell>
        </row>
        <row r="69">
          <cell r="AZ69">
            <v>1140</v>
          </cell>
          <cell r="BA69">
            <v>474</v>
          </cell>
          <cell r="BB69">
            <v>6240</v>
          </cell>
          <cell r="BC69">
            <v>25</v>
          </cell>
          <cell r="BD69">
            <v>13</v>
          </cell>
          <cell r="BE69">
            <v>175</v>
          </cell>
          <cell r="BK69">
            <v>60</v>
          </cell>
          <cell r="BL69">
            <v>30</v>
          </cell>
          <cell r="BM69">
            <v>420</v>
          </cell>
          <cell r="BN69">
            <v>2</v>
          </cell>
          <cell r="BQ69">
            <v>120</v>
          </cell>
          <cell r="BR69">
            <v>60</v>
          </cell>
          <cell r="BS69">
            <v>840</v>
          </cell>
          <cell r="BT69">
            <v>1630</v>
          </cell>
          <cell r="BU69">
            <v>724</v>
          </cell>
          <cell r="BV69">
            <v>9670</v>
          </cell>
          <cell r="BY69">
            <v>490</v>
          </cell>
          <cell r="BZ69">
            <v>250</v>
          </cell>
          <cell r="CA69">
            <v>3430</v>
          </cell>
          <cell r="DF69">
            <v>690</v>
          </cell>
          <cell r="DG69">
            <v>278</v>
          </cell>
          <cell r="DH69">
            <v>3330</v>
          </cell>
          <cell r="DI69">
            <v>114</v>
          </cell>
          <cell r="DJ69">
            <v>57</v>
          </cell>
          <cell r="DK69">
            <v>798</v>
          </cell>
          <cell r="DL69">
            <v>40</v>
          </cell>
          <cell r="DM69">
            <v>20</v>
          </cell>
          <cell r="DN69">
            <v>279</v>
          </cell>
          <cell r="DO69">
            <v>0</v>
          </cell>
          <cell r="DP69">
            <v>0</v>
          </cell>
          <cell r="DQ69">
            <v>0</v>
          </cell>
          <cell r="DR69">
            <v>804</v>
          </cell>
          <cell r="DS69">
            <v>335</v>
          </cell>
          <cell r="DT69">
            <v>4128</v>
          </cell>
        </row>
        <row r="70">
          <cell r="AZ70">
            <v>1630</v>
          </cell>
          <cell r="BA70">
            <v>724</v>
          </cell>
          <cell r="BB70">
            <v>9670</v>
          </cell>
          <cell r="BC70">
            <v>25</v>
          </cell>
          <cell r="BD70">
            <v>13</v>
          </cell>
          <cell r="BE70">
            <v>175</v>
          </cell>
          <cell r="BK70">
            <v>70</v>
          </cell>
          <cell r="BL70">
            <v>35</v>
          </cell>
          <cell r="BM70">
            <v>490</v>
          </cell>
          <cell r="BN70">
            <v>2</v>
          </cell>
          <cell r="BQ70">
            <v>135</v>
          </cell>
          <cell r="BR70">
            <v>68</v>
          </cell>
          <cell r="BS70">
            <v>945</v>
          </cell>
          <cell r="BT70">
            <v>2080</v>
          </cell>
          <cell r="BU70">
            <v>953</v>
          </cell>
          <cell r="BV70">
            <v>12820</v>
          </cell>
          <cell r="BY70">
            <v>450</v>
          </cell>
          <cell r="BZ70">
            <v>229</v>
          </cell>
          <cell r="CA70">
            <v>3150</v>
          </cell>
          <cell r="DF70">
            <v>804</v>
          </cell>
          <cell r="DG70">
            <v>335</v>
          </cell>
          <cell r="DH70">
            <v>4128</v>
          </cell>
          <cell r="DI70">
            <v>114</v>
          </cell>
          <cell r="DJ70">
            <v>57</v>
          </cell>
          <cell r="DK70">
            <v>798</v>
          </cell>
          <cell r="DL70">
            <v>40</v>
          </cell>
          <cell r="DM70">
            <v>20</v>
          </cell>
          <cell r="DN70">
            <v>279</v>
          </cell>
          <cell r="DO70">
            <v>0</v>
          </cell>
          <cell r="DP70">
            <v>0</v>
          </cell>
          <cell r="DQ70">
            <v>0</v>
          </cell>
          <cell r="DR70">
            <v>918</v>
          </cell>
          <cell r="DS70">
            <v>392</v>
          </cell>
          <cell r="DT70">
            <v>4926</v>
          </cell>
        </row>
        <row r="71">
          <cell r="AZ71">
            <v>2080</v>
          </cell>
          <cell r="BA71">
            <v>953</v>
          </cell>
          <cell r="BB71">
            <v>12820</v>
          </cell>
          <cell r="BC71">
            <v>25</v>
          </cell>
          <cell r="BD71">
            <v>13</v>
          </cell>
          <cell r="BE71">
            <v>175</v>
          </cell>
          <cell r="BK71">
            <v>75</v>
          </cell>
          <cell r="BL71">
            <v>38</v>
          </cell>
          <cell r="BM71">
            <v>525</v>
          </cell>
          <cell r="BN71">
            <v>2</v>
          </cell>
          <cell r="BQ71">
            <v>180</v>
          </cell>
          <cell r="BR71">
            <v>90</v>
          </cell>
          <cell r="BS71">
            <v>1260</v>
          </cell>
          <cell r="BT71">
            <v>2535</v>
          </cell>
          <cell r="BU71">
            <v>1184</v>
          </cell>
          <cell r="BV71">
            <v>16005</v>
          </cell>
          <cell r="BY71">
            <v>455</v>
          </cell>
          <cell r="BZ71">
            <v>231</v>
          </cell>
          <cell r="CA71">
            <v>3185</v>
          </cell>
          <cell r="DF71">
            <v>918</v>
          </cell>
          <cell r="DG71">
            <v>392</v>
          </cell>
          <cell r="DH71">
            <v>4926</v>
          </cell>
          <cell r="DI71">
            <v>114</v>
          </cell>
          <cell r="DJ71">
            <v>57</v>
          </cell>
          <cell r="DK71">
            <v>798</v>
          </cell>
          <cell r="DL71">
            <v>40</v>
          </cell>
          <cell r="DM71">
            <v>20</v>
          </cell>
          <cell r="DN71">
            <v>279</v>
          </cell>
          <cell r="DO71">
            <v>1000</v>
          </cell>
          <cell r="DP71">
            <v>500</v>
          </cell>
          <cell r="DQ71">
            <v>6975</v>
          </cell>
          <cell r="DR71">
            <v>2032</v>
          </cell>
          <cell r="DS71">
            <v>949</v>
          </cell>
          <cell r="DT71">
            <v>12699</v>
          </cell>
        </row>
        <row r="72">
          <cell r="AZ72">
            <v>2535</v>
          </cell>
          <cell r="BA72">
            <v>1184</v>
          </cell>
          <cell r="BB72">
            <v>16005</v>
          </cell>
          <cell r="BC72">
            <v>30</v>
          </cell>
          <cell r="BD72">
            <v>15</v>
          </cell>
          <cell r="BE72">
            <v>240</v>
          </cell>
          <cell r="BK72">
            <v>100</v>
          </cell>
          <cell r="BL72">
            <v>50</v>
          </cell>
          <cell r="BM72">
            <v>800</v>
          </cell>
          <cell r="BN72">
            <v>2</v>
          </cell>
          <cell r="BQ72">
            <v>185</v>
          </cell>
          <cell r="BR72">
            <v>93</v>
          </cell>
          <cell r="BS72">
            <v>1480</v>
          </cell>
          <cell r="BT72">
            <v>3070</v>
          </cell>
          <cell r="BU72">
            <v>1452</v>
          </cell>
          <cell r="BV72">
            <v>20285</v>
          </cell>
          <cell r="BY72">
            <v>535</v>
          </cell>
          <cell r="BZ72">
            <v>268</v>
          </cell>
          <cell r="CA72">
            <v>4280</v>
          </cell>
          <cell r="DF72">
            <v>2032</v>
          </cell>
          <cell r="DG72">
            <v>949</v>
          </cell>
          <cell r="DH72">
            <v>12699</v>
          </cell>
          <cell r="DI72">
            <v>165</v>
          </cell>
          <cell r="DJ72">
            <v>83</v>
          </cell>
          <cell r="DK72">
            <v>1316</v>
          </cell>
          <cell r="DL72">
            <v>58</v>
          </cell>
          <cell r="DM72">
            <v>29</v>
          </cell>
          <cell r="DN72">
            <v>461</v>
          </cell>
          <cell r="DO72">
            <v>0</v>
          </cell>
          <cell r="DP72">
            <v>0</v>
          </cell>
          <cell r="DQ72">
            <v>0</v>
          </cell>
          <cell r="DR72">
            <v>2197</v>
          </cell>
          <cell r="DS72">
            <v>1032</v>
          </cell>
          <cell r="DT72">
            <v>14015</v>
          </cell>
        </row>
        <row r="73">
          <cell r="AZ73">
            <v>3070</v>
          </cell>
          <cell r="BA73">
            <v>1452</v>
          </cell>
          <cell r="BB73">
            <v>20285</v>
          </cell>
          <cell r="BC73">
            <v>30</v>
          </cell>
          <cell r="BD73">
            <v>15</v>
          </cell>
          <cell r="BE73">
            <v>240</v>
          </cell>
          <cell r="BK73">
            <v>120</v>
          </cell>
          <cell r="BL73">
            <v>60</v>
          </cell>
          <cell r="BM73">
            <v>960</v>
          </cell>
          <cell r="BN73">
            <v>2</v>
          </cell>
          <cell r="BQ73">
            <v>190</v>
          </cell>
          <cell r="BR73">
            <v>95</v>
          </cell>
          <cell r="BS73">
            <v>1520</v>
          </cell>
          <cell r="BT73">
            <v>3650</v>
          </cell>
          <cell r="BU73">
            <v>1742</v>
          </cell>
          <cell r="BV73">
            <v>24925</v>
          </cell>
          <cell r="BY73">
            <v>580</v>
          </cell>
          <cell r="BZ73">
            <v>290</v>
          </cell>
          <cell r="CA73">
            <v>4640</v>
          </cell>
          <cell r="DF73">
            <v>2197</v>
          </cell>
          <cell r="DG73">
            <v>1032</v>
          </cell>
          <cell r="DH73">
            <v>14015</v>
          </cell>
          <cell r="DI73">
            <v>165</v>
          </cell>
          <cell r="DJ73">
            <v>83</v>
          </cell>
          <cell r="DK73">
            <v>1316</v>
          </cell>
          <cell r="DL73">
            <v>58</v>
          </cell>
          <cell r="DM73">
            <v>29</v>
          </cell>
          <cell r="DN73">
            <v>461</v>
          </cell>
          <cell r="DO73">
            <v>0</v>
          </cell>
          <cell r="DP73">
            <v>0</v>
          </cell>
          <cell r="DQ73">
            <v>0</v>
          </cell>
          <cell r="DR73">
            <v>2362</v>
          </cell>
          <cell r="DS73">
            <v>1115</v>
          </cell>
          <cell r="DT73">
            <v>15331</v>
          </cell>
        </row>
        <row r="74">
          <cell r="AZ74">
            <v>3650</v>
          </cell>
          <cell r="BA74">
            <v>1742</v>
          </cell>
          <cell r="BB74">
            <v>24925</v>
          </cell>
          <cell r="BC74">
            <v>30</v>
          </cell>
          <cell r="BD74">
            <v>15</v>
          </cell>
          <cell r="BE74">
            <v>240</v>
          </cell>
          <cell r="BK74">
            <v>138</v>
          </cell>
          <cell r="BL74">
            <v>69</v>
          </cell>
          <cell r="BM74">
            <v>1104</v>
          </cell>
          <cell r="BN74">
            <v>3</v>
          </cell>
          <cell r="BQ74">
            <v>220</v>
          </cell>
          <cell r="BR74">
            <v>110</v>
          </cell>
          <cell r="BS74">
            <v>1760</v>
          </cell>
          <cell r="BT74">
            <v>4524</v>
          </cell>
          <cell r="BU74">
            <v>2179</v>
          </cell>
          <cell r="BV74">
            <v>31917</v>
          </cell>
          <cell r="BY74">
            <v>874</v>
          </cell>
          <cell r="BZ74">
            <v>437</v>
          </cell>
          <cell r="CA74">
            <v>6992</v>
          </cell>
          <cell r="DF74">
            <v>2362</v>
          </cell>
          <cell r="DG74">
            <v>1115</v>
          </cell>
          <cell r="DH74">
            <v>15331</v>
          </cell>
          <cell r="DI74">
            <v>165</v>
          </cell>
          <cell r="DJ74">
            <v>83</v>
          </cell>
          <cell r="DK74">
            <v>1316</v>
          </cell>
          <cell r="DL74">
            <v>58</v>
          </cell>
          <cell r="DM74">
            <v>29</v>
          </cell>
          <cell r="DN74">
            <v>461</v>
          </cell>
          <cell r="DO74">
            <v>870</v>
          </cell>
          <cell r="DP74">
            <v>435</v>
          </cell>
          <cell r="DQ74">
            <v>6915</v>
          </cell>
          <cell r="DR74">
            <v>3397</v>
          </cell>
          <cell r="DS74">
            <v>1633</v>
          </cell>
          <cell r="DT74">
            <v>23562</v>
          </cell>
        </row>
        <row r="75">
          <cell r="AZ75">
            <v>4524</v>
          </cell>
          <cell r="BA75">
            <v>2179</v>
          </cell>
          <cell r="BB75">
            <v>31917</v>
          </cell>
          <cell r="BC75">
            <v>40</v>
          </cell>
          <cell r="BD75">
            <v>20</v>
          </cell>
          <cell r="BE75">
            <v>360</v>
          </cell>
          <cell r="BK75">
            <v>150</v>
          </cell>
          <cell r="BL75">
            <v>75</v>
          </cell>
          <cell r="BM75">
            <v>1350</v>
          </cell>
          <cell r="BN75">
            <v>3</v>
          </cell>
          <cell r="BQ75">
            <v>215</v>
          </cell>
          <cell r="BR75">
            <v>108</v>
          </cell>
          <cell r="BS75">
            <v>1935</v>
          </cell>
          <cell r="BT75">
            <v>5469</v>
          </cell>
          <cell r="BU75">
            <v>2652</v>
          </cell>
          <cell r="BV75">
            <v>40422</v>
          </cell>
          <cell r="BY75">
            <v>945</v>
          </cell>
          <cell r="BZ75">
            <v>473</v>
          </cell>
          <cell r="CA75">
            <v>8505</v>
          </cell>
          <cell r="DF75">
            <v>3397</v>
          </cell>
          <cell r="DG75">
            <v>1633</v>
          </cell>
          <cell r="DH75">
            <v>23562</v>
          </cell>
          <cell r="DI75">
            <v>314</v>
          </cell>
          <cell r="DJ75">
            <v>157</v>
          </cell>
          <cell r="DK75">
            <v>2822</v>
          </cell>
          <cell r="DL75">
            <v>110</v>
          </cell>
          <cell r="DM75">
            <v>55</v>
          </cell>
          <cell r="DN75">
            <v>988</v>
          </cell>
          <cell r="DO75">
            <v>0</v>
          </cell>
          <cell r="DP75">
            <v>0</v>
          </cell>
          <cell r="DQ75">
            <v>0</v>
          </cell>
          <cell r="DR75">
            <v>3711</v>
          </cell>
          <cell r="DS75">
            <v>1790</v>
          </cell>
          <cell r="DT75">
            <v>26384</v>
          </cell>
        </row>
        <row r="76">
          <cell r="AZ76">
            <v>5469</v>
          </cell>
          <cell r="BA76">
            <v>2652</v>
          </cell>
          <cell r="BB76">
            <v>40422</v>
          </cell>
          <cell r="BC76">
            <v>40</v>
          </cell>
          <cell r="BD76">
            <v>20</v>
          </cell>
          <cell r="BE76">
            <v>360</v>
          </cell>
          <cell r="BK76">
            <v>200</v>
          </cell>
          <cell r="BL76">
            <v>100</v>
          </cell>
          <cell r="BM76">
            <v>1800</v>
          </cell>
          <cell r="BN76">
            <v>3</v>
          </cell>
          <cell r="BQ76">
            <v>320</v>
          </cell>
          <cell r="BR76">
            <v>160</v>
          </cell>
          <cell r="BS76">
            <v>2880</v>
          </cell>
          <cell r="BT76">
            <v>6709</v>
          </cell>
          <cell r="BU76">
            <v>3272</v>
          </cell>
          <cell r="BV76">
            <v>51582</v>
          </cell>
          <cell r="BY76">
            <v>1240</v>
          </cell>
          <cell r="BZ76">
            <v>620</v>
          </cell>
          <cell r="CA76">
            <v>11160</v>
          </cell>
          <cell r="DF76">
            <v>3711</v>
          </cell>
          <cell r="DG76">
            <v>1790</v>
          </cell>
          <cell r="DH76">
            <v>26384</v>
          </cell>
          <cell r="DI76">
            <v>314</v>
          </cell>
          <cell r="DJ76">
            <v>157</v>
          </cell>
          <cell r="DK76">
            <v>2822</v>
          </cell>
          <cell r="DL76">
            <v>110</v>
          </cell>
          <cell r="DM76">
            <v>55</v>
          </cell>
          <cell r="DN76">
            <v>988</v>
          </cell>
          <cell r="DO76">
            <v>0</v>
          </cell>
          <cell r="DP76">
            <v>0</v>
          </cell>
          <cell r="DQ76">
            <v>0</v>
          </cell>
          <cell r="DR76">
            <v>4025</v>
          </cell>
          <cell r="DS76">
            <v>1947</v>
          </cell>
          <cell r="DT76">
            <v>29206</v>
          </cell>
        </row>
        <row r="77">
          <cell r="AZ77">
            <v>6709</v>
          </cell>
          <cell r="BA77">
            <v>3272</v>
          </cell>
          <cell r="BB77">
            <v>51582</v>
          </cell>
          <cell r="BC77">
            <v>40</v>
          </cell>
          <cell r="BD77">
            <v>20</v>
          </cell>
          <cell r="BE77">
            <v>360</v>
          </cell>
          <cell r="BK77">
            <v>260</v>
          </cell>
          <cell r="BL77">
            <v>130</v>
          </cell>
          <cell r="BM77">
            <v>2340</v>
          </cell>
          <cell r="BN77">
            <v>3</v>
          </cell>
          <cell r="BQ77">
            <v>425</v>
          </cell>
          <cell r="BR77">
            <v>213</v>
          </cell>
          <cell r="BS77">
            <v>3825</v>
          </cell>
          <cell r="BT77">
            <v>8194</v>
          </cell>
          <cell r="BU77">
            <v>4015</v>
          </cell>
          <cell r="BV77">
            <v>64947</v>
          </cell>
          <cell r="BY77">
            <v>1485</v>
          </cell>
          <cell r="BZ77">
            <v>743</v>
          </cell>
          <cell r="CA77">
            <v>13365</v>
          </cell>
          <cell r="DF77">
            <v>4025</v>
          </cell>
          <cell r="DG77">
            <v>1947</v>
          </cell>
          <cell r="DH77">
            <v>29206</v>
          </cell>
          <cell r="DI77">
            <v>314</v>
          </cell>
          <cell r="DJ77">
            <v>157</v>
          </cell>
          <cell r="DK77">
            <v>2822</v>
          </cell>
          <cell r="DL77">
            <v>110</v>
          </cell>
          <cell r="DM77">
            <v>55</v>
          </cell>
          <cell r="DN77">
            <v>988</v>
          </cell>
          <cell r="DO77">
            <v>2750</v>
          </cell>
          <cell r="DP77">
            <v>1375</v>
          </cell>
          <cell r="DQ77">
            <v>24700</v>
          </cell>
          <cell r="DR77">
            <v>7089</v>
          </cell>
          <cell r="DS77">
            <v>3479</v>
          </cell>
          <cell r="DT77">
            <v>56728</v>
          </cell>
        </row>
        <row r="78">
          <cell r="AZ78">
            <v>8194</v>
          </cell>
          <cell r="BA78">
            <v>4015</v>
          </cell>
          <cell r="BB78">
            <v>64947</v>
          </cell>
          <cell r="BC78">
            <v>50</v>
          </cell>
          <cell r="BD78">
            <v>25</v>
          </cell>
          <cell r="BE78">
            <v>500</v>
          </cell>
          <cell r="BK78">
            <v>315</v>
          </cell>
          <cell r="BL78">
            <v>158</v>
          </cell>
          <cell r="BM78">
            <v>3150</v>
          </cell>
          <cell r="BN78">
            <v>3</v>
          </cell>
          <cell r="BQ78">
            <v>475</v>
          </cell>
          <cell r="BR78">
            <v>238</v>
          </cell>
          <cell r="BS78">
            <v>4750</v>
          </cell>
          <cell r="BT78">
            <v>10014</v>
          </cell>
          <cell r="BU78">
            <v>4927</v>
          </cell>
          <cell r="BV78">
            <v>83147</v>
          </cell>
          <cell r="BY78">
            <v>1820</v>
          </cell>
          <cell r="BZ78">
            <v>912</v>
          </cell>
          <cell r="CA78">
            <v>18200</v>
          </cell>
          <cell r="DF78">
            <v>7089</v>
          </cell>
          <cell r="DG78">
            <v>3479</v>
          </cell>
          <cell r="DH78">
            <v>56728</v>
          </cell>
          <cell r="DI78">
            <v>579</v>
          </cell>
          <cell r="DJ78">
            <v>290</v>
          </cell>
          <cell r="DK78">
            <v>5790</v>
          </cell>
          <cell r="DL78">
            <v>203</v>
          </cell>
          <cell r="DM78">
            <v>101</v>
          </cell>
          <cell r="DN78">
            <v>2027</v>
          </cell>
          <cell r="DO78">
            <v>0</v>
          </cell>
          <cell r="DP78">
            <v>0</v>
          </cell>
          <cell r="DQ78">
            <v>0</v>
          </cell>
          <cell r="DR78">
            <v>7668</v>
          </cell>
          <cell r="DS78">
            <v>3769</v>
          </cell>
          <cell r="DT78">
            <v>62518</v>
          </cell>
        </row>
        <row r="79">
          <cell r="AZ79">
            <v>10014</v>
          </cell>
          <cell r="BA79">
            <v>4927</v>
          </cell>
          <cell r="BB79">
            <v>83147</v>
          </cell>
          <cell r="BC79">
            <v>50</v>
          </cell>
          <cell r="BD79">
            <v>25</v>
          </cell>
          <cell r="BE79">
            <v>500</v>
          </cell>
          <cell r="BK79">
            <v>365</v>
          </cell>
          <cell r="BL79">
            <v>183</v>
          </cell>
          <cell r="BM79">
            <v>3650</v>
          </cell>
          <cell r="BN79">
            <v>3</v>
          </cell>
          <cell r="BQ79">
            <v>520</v>
          </cell>
          <cell r="BR79">
            <v>260</v>
          </cell>
          <cell r="BS79">
            <v>5200</v>
          </cell>
          <cell r="BT79">
            <v>11979</v>
          </cell>
          <cell r="BU79">
            <v>5911</v>
          </cell>
          <cell r="BV79">
            <v>102797</v>
          </cell>
          <cell r="BY79">
            <v>1965</v>
          </cell>
          <cell r="BZ79">
            <v>984</v>
          </cell>
          <cell r="CA79">
            <v>19650</v>
          </cell>
          <cell r="DF79">
            <v>7668</v>
          </cell>
          <cell r="DG79">
            <v>3769</v>
          </cell>
          <cell r="DH79">
            <v>62518</v>
          </cell>
          <cell r="DI79">
            <v>579</v>
          </cell>
          <cell r="DJ79">
            <v>290</v>
          </cell>
          <cell r="DK79">
            <v>5790</v>
          </cell>
          <cell r="DL79">
            <v>203</v>
          </cell>
          <cell r="DM79">
            <v>101</v>
          </cell>
          <cell r="DN79">
            <v>2027</v>
          </cell>
          <cell r="DO79">
            <v>0</v>
          </cell>
          <cell r="DP79">
            <v>0</v>
          </cell>
          <cell r="DQ79">
            <v>0</v>
          </cell>
          <cell r="DR79">
            <v>8247</v>
          </cell>
          <cell r="DS79">
            <v>4059</v>
          </cell>
          <cell r="DT79">
            <v>68308</v>
          </cell>
        </row>
        <row r="80">
          <cell r="AZ80">
            <v>11979</v>
          </cell>
          <cell r="BA80">
            <v>5911</v>
          </cell>
          <cell r="BB80">
            <v>102797</v>
          </cell>
          <cell r="BC80">
            <v>50</v>
          </cell>
          <cell r="BD80">
            <v>25</v>
          </cell>
          <cell r="BE80">
            <v>500</v>
          </cell>
          <cell r="BK80">
            <v>500</v>
          </cell>
          <cell r="BL80">
            <v>250</v>
          </cell>
          <cell r="BM80">
            <v>5000</v>
          </cell>
          <cell r="BN80">
            <v>3</v>
          </cell>
          <cell r="BQ80">
            <v>825</v>
          </cell>
          <cell r="BR80">
            <v>413</v>
          </cell>
          <cell r="BS80">
            <v>8250</v>
          </cell>
          <cell r="BT80">
            <v>14704</v>
          </cell>
          <cell r="BU80">
            <v>7274</v>
          </cell>
          <cell r="BV80">
            <v>130047</v>
          </cell>
          <cell r="BY80">
            <v>2725</v>
          </cell>
          <cell r="BZ80">
            <v>1363</v>
          </cell>
          <cell r="CA80">
            <v>27250</v>
          </cell>
          <cell r="DF80">
            <v>8247</v>
          </cell>
          <cell r="DG80">
            <v>4059</v>
          </cell>
          <cell r="DH80">
            <v>68308</v>
          </cell>
          <cell r="DI80">
            <v>579</v>
          </cell>
          <cell r="DJ80">
            <v>290</v>
          </cell>
          <cell r="DK80">
            <v>5790</v>
          </cell>
          <cell r="DL80">
            <v>203</v>
          </cell>
          <cell r="DM80">
            <v>101</v>
          </cell>
          <cell r="DN80">
            <v>2027</v>
          </cell>
          <cell r="DO80">
            <v>5075</v>
          </cell>
          <cell r="DP80">
            <v>2525</v>
          </cell>
          <cell r="DQ80">
            <v>50675</v>
          </cell>
          <cell r="DR80">
            <v>13901</v>
          </cell>
          <cell r="DS80">
            <v>6874</v>
          </cell>
          <cell r="DT80">
            <v>124773</v>
          </cell>
        </row>
        <row r="81">
          <cell r="AZ81">
            <v>14704</v>
          </cell>
          <cell r="BA81">
            <v>7274</v>
          </cell>
          <cell r="BB81">
            <v>130047</v>
          </cell>
          <cell r="BC81">
            <v>75</v>
          </cell>
          <cell r="BD81">
            <v>38</v>
          </cell>
          <cell r="BE81">
            <v>750</v>
          </cell>
          <cell r="BK81">
            <v>580</v>
          </cell>
          <cell r="BL81">
            <v>290</v>
          </cell>
          <cell r="BM81">
            <v>5800</v>
          </cell>
          <cell r="BN81">
            <v>3</v>
          </cell>
          <cell r="BQ81">
            <v>870</v>
          </cell>
          <cell r="BR81">
            <v>435</v>
          </cell>
          <cell r="BS81">
            <v>8700</v>
          </cell>
          <cell r="BT81">
            <v>17839</v>
          </cell>
          <cell r="BU81">
            <v>8845</v>
          </cell>
          <cell r="BV81">
            <v>161397</v>
          </cell>
          <cell r="BY81">
            <v>3135</v>
          </cell>
          <cell r="BZ81">
            <v>1571</v>
          </cell>
          <cell r="CA81">
            <v>31350</v>
          </cell>
          <cell r="DF81">
            <v>13901</v>
          </cell>
          <cell r="DG81">
            <v>6874</v>
          </cell>
          <cell r="DH81">
            <v>124773</v>
          </cell>
          <cell r="DI81">
            <v>1016</v>
          </cell>
          <cell r="DJ81">
            <v>508</v>
          </cell>
          <cell r="DK81">
            <v>10160</v>
          </cell>
          <cell r="DL81">
            <v>284</v>
          </cell>
          <cell r="DM81">
            <v>142</v>
          </cell>
          <cell r="DN81">
            <v>2845</v>
          </cell>
          <cell r="DO81">
            <v>0</v>
          </cell>
          <cell r="DP81">
            <v>0</v>
          </cell>
          <cell r="DQ81">
            <v>0</v>
          </cell>
          <cell r="DR81">
            <v>14917</v>
          </cell>
          <cell r="DS81">
            <v>7382</v>
          </cell>
          <cell r="DT81">
            <v>134933</v>
          </cell>
        </row>
        <row r="82">
          <cell r="AZ82">
            <v>17839</v>
          </cell>
          <cell r="BA82">
            <v>8845</v>
          </cell>
          <cell r="BB82">
            <v>161397</v>
          </cell>
          <cell r="BC82">
            <v>75</v>
          </cell>
          <cell r="BD82">
            <v>38</v>
          </cell>
          <cell r="BE82">
            <v>750</v>
          </cell>
          <cell r="BK82">
            <v>720</v>
          </cell>
          <cell r="BL82">
            <v>360</v>
          </cell>
          <cell r="BM82">
            <v>7200</v>
          </cell>
          <cell r="BN82">
            <v>3</v>
          </cell>
          <cell r="BQ82">
            <v>950</v>
          </cell>
          <cell r="BR82">
            <v>475</v>
          </cell>
          <cell r="BS82">
            <v>9500</v>
          </cell>
          <cell r="BT82">
            <v>21549</v>
          </cell>
          <cell r="BU82">
            <v>10704</v>
          </cell>
          <cell r="BV82">
            <v>198497</v>
          </cell>
          <cell r="BY82">
            <v>3710</v>
          </cell>
          <cell r="BZ82">
            <v>1859</v>
          </cell>
          <cell r="CA82">
            <v>37100</v>
          </cell>
          <cell r="DF82">
            <v>14917</v>
          </cell>
          <cell r="DG82">
            <v>7382</v>
          </cell>
          <cell r="DH82">
            <v>134933</v>
          </cell>
          <cell r="DI82">
            <v>1016</v>
          </cell>
          <cell r="DJ82">
            <v>508</v>
          </cell>
          <cell r="DK82">
            <v>10160</v>
          </cell>
          <cell r="DL82">
            <v>284</v>
          </cell>
          <cell r="DM82">
            <v>142</v>
          </cell>
          <cell r="DN82">
            <v>2845</v>
          </cell>
          <cell r="DO82">
            <v>0</v>
          </cell>
          <cell r="DP82">
            <v>0</v>
          </cell>
          <cell r="DQ82">
            <v>0</v>
          </cell>
          <cell r="DR82">
            <v>15933</v>
          </cell>
          <cell r="DS82">
            <v>7890</v>
          </cell>
          <cell r="DT82">
            <v>145093</v>
          </cell>
        </row>
        <row r="83">
          <cell r="AZ83">
            <v>21549</v>
          </cell>
          <cell r="BA83">
            <v>10704</v>
          </cell>
          <cell r="BB83">
            <v>198497</v>
          </cell>
          <cell r="BC83">
            <v>75</v>
          </cell>
          <cell r="BD83">
            <v>38</v>
          </cell>
          <cell r="BE83">
            <v>750</v>
          </cell>
          <cell r="BK83">
            <v>830</v>
          </cell>
          <cell r="BL83">
            <v>415</v>
          </cell>
          <cell r="BM83">
            <v>8300</v>
          </cell>
          <cell r="BN83">
            <v>3</v>
          </cell>
          <cell r="BQ83">
            <v>1500</v>
          </cell>
          <cell r="BR83">
            <v>750</v>
          </cell>
          <cell r="BS83">
            <v>15000</v>
          </cell>
          <cell r="BT83">
            <v>26064</v>
          </cell>
          <cell r="BU83">
            <v>12965</v>
          </cell>
          <cell r="BV83">
            <v>243647</v>
          </cell>
          <cell r="BY83">
            <v>4515</v>
          </cell>
          <cell r="BZ83">
            <v>2261</v>
          </cell>
          <cell r="CA83">
            <v>45150</v>
          </cell>
          <cell r="DF83">
            <v>15933</v>
          </cell>
          <cell r="DG83">
            <v>7890</v>
          </cell>
          <cell r="DH83">
            <v>145093</v>
          </cell>
          <cell r="DI83">
            <v>1016</v>
          </cell>
          <cell r="DJ83">
            <v>508</v>
          </cell>
          <cell r="DK83">
            <v>10160</v>
          </cell>
          <cell r="DL83">
            <v>284</v>
          </cell>
          <cell r="DM83">
            <v>142</v>
          </cell>
          <cell r="DN83">
            <v>2845</v>
          </cell>
          <cell r="DO83">
            <v>7100</v>
          </cell>
          <cell r="DP83">
            <v>3550</v>
          </cell>
          <cell r="DQ83">
            <v>71125</v>
          </cell>
          <cell r="DR83">
            <v>24049</v>
          </cell>
          <cell r="DS83">
            <v>11948</v>
          </cell>
          <cell r="DT83">
            <v>226378</v>
          </cell>
        </row>
        <row r="84">
          <cell r="AZ84">
            <v>26064</v>
          </cell>
          <cell r="BA84">
            <v>12965</v>
          </cell>
          <cell r="BB84">
            <v>243647</v>
          </cell>
          <cell r="BC84">
            <v>100</v>
          </cell>
          <cell r="BD84">
            <v>50</v>
          </cell>
          <cell r="BE84">
            <v>1000</v>
          </cell>
          <cell r="BK84">
            <v>980</v>
          </cell>
          <cell r="BL84">
            <v>490</v>
          </cell>
          <cell r="BM84">
            <v>9800</v>
          </cell>
          <cell r="BN84">
            <v>3</v>
          </cell>
          <cell r="BQ84">
            <v>1550</v>
          </cell>
          <cell r="BR84">
            <v>775</v>
          </cell>
          <cell r="BS84">
            <v>15500</v>
          </cell>
          <cell r="BT84">
            <v>31354</v>
          </cell>
          <cell r="BU84">
            <v>15610</v>
          </cell>
          <cell r="BV84">
            <v>296547</v>
          </cell>
          <cell r="BY84">
            <v>5290</v>
          </cell>
          <cell r="BZ84">
            <v>2645</v>
          </cell>
          <cell r="CA84">
            <v>52900</v>
          </cell>
          <cell r="DF84">
            <v>24049</v>
          </cell>
          <cell r="DG84">
            <v>11948</v>
          </cell>
          <cell r="DH84">
            <v>226378</v>
          </cell>
          <cell r="DI84">
            <v>1105</v>
          </cell>
          <cell r="DJ84">
            <v>553</v>
          </cell>
          <cell r="DK84">
            <v>11050</v>
          </cell>
          <cell r="DL84">
            <v>516</v>
          </cell>
          <cell r="DM84">
            <v>258</v>
          </cell>
          <cell r="DN84">
            <v>5157</v>
          </cell>
          <cell r="DO84">
            <v>0</v>
          </cell>
          <cell r="DP84">
            <v>0</v>
          </cell>
          <cell r="DQ84">
            <v>0</v>
          </cell>
          <cell r="DR84">
            <v>25154</v>
          </cell>
          <cell r="DS84">
            <v>12501</v>
          </cell>
          <cell r="DT84">
            <v>237428</v>
          </cell>
        </row>
        <row r="85">
          <cell r="AZ85">
            <v>31354</v>
          </cell>
          <cell r="BA85">
            <v>15610</v>
          </cell>
          <cell r="BB85">
            <v>296547</v>
          </cell>
          <cell r="BC85">
            <v>100</v>
          </cell>
          <cell r="BD85">
            <v>50</v>
          </cell>
          <cell r="BE85">
            <v>1000</v>
          </cell>
          <cell r="BK85">
            <v>1050</v>
          </cell>
          <cell r="BL85">
            <v>525</v>
          </cell>
          <cell r="BM85">
            <v>10500</v>
          </cell>
          <cell r="BN85">
            <v>4</v>
          </cell>
          <cell r="BQ85">
            <v>1600</v>
          </cell>
          <cell r="BR85">
            <v>800</v>
          </cell>
          <cell r="BS85">
            <v>16000</v>
          </cell>
          <cell r="BT85">
            <v>38154</v>
          </cell>
          <cell r="BU85">
            <v>19010</v>
          </cell>
          <cell r="BV85">
            <v>364547</v>
          </cell>
          <cell r="BY85">
            <v>6800</v>
          </cell>
          <cell r="BZ85">
            <v>3400</v>
          </cell>
          <cell r="CA85">
            <v>68000</v>
          </cell>
          <cell r="DF85">
            <v>25154</v>
          </cell>
          <cell r="DG85">
            <v>12501</v>
          </cell>
          <cell r="DH85">
            <v>237428</v>
          </cell>
          <cell r="DI85">
            <v>1105</v>
          </cell>
          <cell r="DJ85">
            <v>553</v>
          </cell>
          <cell r="DK85">
            <v>11050</v>
          </cell>
          <cell r="DL85">
            <v>516</v>
          </cell>
          <cell r="DM85">
            <v>258</v>
          </cell>
          <cell r="DN85">
            <v>5157</v>
          </cell>
          <cell r="DO85">
            <v>7740</v>
          </cell>
          <cell r="DP85">
            <v>3870</v>
          </cell>
          <cell r="DQ85">
            <v>77355</v>
          </cell>
          <cell r="DR85">
            <v>33999</v>
          </cell>
          <cell r="DS85">
            <v>16924</v>
          </cell>
          <cell r="DT85">
            <v>325833</v>
          </cell>
        </row>
      </sheetData>
      <sheetData sheetId="3"/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105</v>
          </cell>
          <cell r="N6">
            <v>55</v>
          </cell>
          <cell r="O6">
            <v>645</v>
          </cell>
          <cell r="S6">
            <v>17</v>
          </cell>
          <cell r="T6">
            <v>8.5</v>
          </cell>
          <cell r="U6">
            <v>100</v>
          </cell>
          <cell r="BR6">
            <v>0.5</v>
          </cell>
        </row>
        <row r="7">
          <cell r="M7">
            <v>260</v>
          </cell>
          <cell r="N7">
            <v>135</v>
          </cell>
          <cell r="O7">
            <v>1670</v>
          </cell>
          <cell r="S7">
            <v>22.5</v>
          </cell>
          <cell r="T7">
            <v>11.5</v>
          </cell>
          <cell r="U7">
            <v>143</v>
          </cell>
          <cell r="BR7">
            <v>0.7</v>
          </cell>
        </row>
        <row r="8">
          <cell r="M8">
            <v>450</v>
          </cell>
          <cell r="N8">
            <v>230</v>
          </cell>
          <cell r="O8">
            <v>3105</v>
          </cell>
          <cell r="S8">
            <v>34.5</v>
          </cell>
          <cell r="T8">
            <v>17.5</v>
          </cell>
          <cell r="U8">
            <v>239</v>
          </cell>
          <cell r="BR8">
            <v>0.85</v>
          </cell>
        </row>
        <row r="9">
          <cell r="M9">
            <v>850</v>
          </cell>
          <cell r="N9">
            <v>430</v>
          </cell>
          <cell r="O9">
            <v>6460</v>
          </cell>
          <cell r="S9">
            <v>47</v>
          </cell>
          <cell r="T9">
            <v>24</v>
          </cell>
          <cell r="U9">
            <v>358.5</v>
          </cell>
          <cell r="BR9">
            <v>1</v>
          </cell>
        </row>
        <row r="10">
          <cell r="M10">
            <v>1185</v>
          </cell>
          <cell r="N10">
            <v>595</v>
          </cell>
          <cell r="O10">
            <v>9595</v>
          </cell>
          <cell r="S10">
            <v>62</v>
          </cell>
          <cell r="T10">
            <v>31.5</v>
          </cell>
          <cell r="U10">
            <v>502.5</v>
          </cell>
        </row>
        <row r="11">
          <cell r="M11">
            <v>1485</v>
          </cell>
          <cell r="N11">
            <v>750</v>
          </cell>
          <cell r="O11">
            <v>13000</v>
          </cell>
          <cell r="S11">
            <v>82.5</v>
          </cell>
          <cell r="T11">
            <v>41.5</v>
          </cell>
          <cell r="U11">
            <v>722</v>
          </cell>
        </row>
        <row r="12">
          <cell r="M12">
            <v>1855</v>
          </cell>
          <cell r="N12">
            <v>930</v>
          </cell>
          <cell r="O12">
            <v>16680</v>
          </cell>
          <cell r="S12">
            <v>95.5</v>
          </cell>
          <cell r="T12">
            <v>48</v>
          </cell>
          <cell r="U12">
            <v>859.5</v>
          </cell>
        </row>
        <row r="13">
          <cell r="M13">
            <v>2580</v>
          </cell>
          <cell r="N13">
            <v>1295</v>
          </cell>
          <cell r="O13">
            <v>24050</v>
          </cell>
          <cell r="S13">
            <v>127</v>
          </cell>
          <cell r="T13">
            <v>63.5</v>
          </cell>
          <cell r="U13">
            <v>1182</v>
          </cell>
        </row>
        <row r="14">
          <cell r="M14">
            <v>2930</v>
          </cell>
          <cell r="N14">
            <v>1470</v>
          </cell>
          <cell r="O14">
            <v>27665</v>
          </cell>
          <cell r="S14">
            <v>148.5</v>
          </cell>
          <cell r="T14">
            <v>74.5</v>
          </cell>
          <cell r="U14">
            <v>1402.5</v>
          </cell>
        </row>
        <row r="15">
          <cell r="M15">
            <v>3280</v>
          </cell>
          <cell r="N15">
            <v>1645</v>
          </cell>
          <cell r="O15">
            <v>31295</v>
          </cell>
          <cell r="S15">
            <v>172</v>
          </cell>
          <cell r="T15">
            <v>86</v>
          </cell>
          <cell r="U15">
            <v>1639.5</v>
          </cell>
        </row>
        <row r="16">
          <cell r="M16">
            <v>3360</v>
          </cell>
          <cell r="N16">
            <v>1685</v>
          </cell>
          <cell r="O16">
            <v>32330</v>
          </cell>
          <cell r="S16">
            <v>201.5</v>
          </cell>
          <cell r="T16">
            <v>101</v>
          </cell>
          <cell r="U16">
            <v>1940</v>
          </cell>
        </row>
        <row r="17">
          <cell r="M17">
            <v>105</v>
          </cell>
          <cell r="N17">
            <v>55</v>
          </cell>
          <cell r="O17">
            <v>645</v>
          </cell>
          <cell r="S17">
            <v>17</v>
          </cell>
          <cell r="T17">
            <v>8.5</v>
          </cell>
          <cell r="U17">
            <v>100</v>
          </cell>
        </row>
        <row r="21">
          <cell r="CB21">
            <v>300</v>
          </cell>
          <cell r="CC21">
            <v>150</v>
          </cell>
          <cell r="CD21">
            <v>3000</v>
          </cell>
        </row>
        <row r="22">
          <cell r="CB22">
            <v>450</v>
          </cell>
          <cell r="CC22">
            <v>250</v>
          </cell>
          <cell r="CD22">
            <v>4500</v>
          </cell>
        </row>
        <row r="23">
          <cell r="CB23">
            <v>600</v>
          </cell>
          <cell r="CC23">
            <v>300</v>
          </cell>
          <cell r="CD23">
            <v>6000</v>
          </cell>
        </row>
        <row r="24">
          <cell r="CB24">
            <v>1150</v>
          </cell>
          <cell r="CC24">
            <v>600</v>
          </cell>
          <cell r="CD24">
            <v>11500</v>
          </cell>
        </row>
        <row r="25">
          <cell r="CB25">
            <v>1400</v>
          </cell>
          <cell r="CC25">
            <v>750</v>
          </cell>
          <cell r="CD25">
            <v>14000</v>
          </cell>
        </row>
        <row r="26">
          <cell r="CB26">
            <v>2200</v>
          </cell>
          <cell r="CC26">
            <v>1150</v>
          </cell>
          <cell r="CD26">
            <v>22000</v>
          </cell>
        </row>
        <row r="27">
          <cell r="CB27">
            <v>2200</v>
          </cell>
          <cell r="CC27">
            <v>1100</v>
          </cell>
          <cell r="CD27">
            <v>22000</v>
          </cell>
        </row>
        <row r="28">
          <cell r="CB28">
            <v>2700</v>
          </cell>
          <cell r="CC28">
            <v>1350</v>
          </cell>
          <cell r="CD28">
            <v>27000</v>
          </cell>
        </row>
        <row r="29">
          <cell r="CB29">
            <v>3500</v>
          </cell>
          <cell r="CC29">
            <v>1750</v>
          </cell>
          <cell r="CD29">
            <v>35000</v>
          </cell>
        </row>
        <row r="30">
          <cell r="CB30">
            <v>5000</v>
          </cell>
          <cell r="CC30">
            <v>2500</v>
          </cell>
          <cell r="CD30">
            <v>50000</v>
          </cell>
        </row>
        <row r="31">
          <cell r="CB31">
            <v>5000</v>
          </cell>
          <cell r="CC31">
            <v>2500</v>
          </cell>
          <cell r="CD31">
            <v>50000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专属武器强化"/>
      <sheetName val="羁绊副本"/>
      <sheetName val="神器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AB5">
            <v>20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600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1000</v>
          </cell>
          <cell r="DA5">
            <v>250</v>
          </cell>
          <cell r="DB5">
            <v>300</v>
          </cell>
          <cell r="DC5">
            <v>350</v>
          </cell>
          <cell r="DD5">
            <v>450</v>
          </cell>
        </row>
        <row r="6">
          <cell r="AB6">
            <v>70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750</v>
          </cell>
          <cell r="BD6">
            <v>1</v>
          </cell>
          <cell r="BE6">
            <v>0</v>
          </cell>
          <cell r="BF6">
            <v>0</v>
          </cell>
          <cell r="BG6">
            <v>0</v>
          </cell>
          <cell r="BH6">
            <v>2000</v>
          </cell>
          <cell r="DA6">
            <v>300</v>
          </cell>
          <cell r="DB6">
            <v>400</v>
          </cell>
          <cell r="DC6">
            <v>450</v>
          </cell>
          <cell r="DD6">
            <v>600</v>
          </cell>
        </row>
        <row r="7">
          <cell r="AB7">
            <v>80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750</v>
          </cell>
          <cell r="BD7">
            <v>4</v>
          </cell>
          <cell r="BE7">
            <v>0</v>
          </cell>
          <cell r="BF7">
            <v>0</v>
          </cell>
          <cell r="BG7">
            <v>0</v>
          </cell>
          <cell r="BH7">
            <v>2000</v>
          </cell>
          <cell r="DA7">
            <v>350</v>
          </cell>
          <cell r="DB7">
            <v>450</v>
          </cell>
          <cell r="DC7">
            <v>550</v>
          </cell>
          <cell r="DD7">
            <v>650</v>
          </cell>
        </row>
        <row r="8">
          <cell r="AB8">
            <v>115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750</v>
          </cell>
          <cell r="BD8">
            <v>13</v>
          </cell>
          <cell r="BE8">
            <v>0</v>
          </cell>
          <cell r="BF8">
            <v>0</v>
          </cell>
          <cell r="BG8">
            <v>0</v>
          </cell>
          <cell r="BH8">
            <v>2500</v>
          </cell>
          <cell r="DA8">
            <v>400</v>
          </cell>
          <cell r="DB8">
            <v>500</v>
          </cell>
          <cell r="DC8">
            <v>600</v>
          </cell>
          <cell r="DD8">
            <v>750</v>
          </cell>
        </row>
        <row r="9">
          <cell r="AB9">
            <v>125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750</v>
          </cell>
          <cell r="BD9">
            <v>27</v>
          </cell>
          <cell r="BE9">
            <v>0</v>
          </cell>
          <cell r="BF9">
            <v>0</v>
          </cell>
          <cell r="BG9">
            <v>0</v>
          </cell>
          <cell r="BH9">
            <v>2500</v>
          </cell>
          <cell r="DA9">
            <v>450</v>
          </cell>
          <cell r="DB9">
            <v>600</v>
          </cell>
          <cell r="DC9">
            <v>700</v>
          </cell>
          <cell r="DD9">
            <v>900</v>
          </cell>
        </row>
        <row r="10">
          <cell r="AB10">
            <v>0</v>
          </cell>
          <cell r="AC10">
            <v>25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900</v>
          </cell>
          <cell r="BD10">
            <v>40</v>
          </cell>
          <cell r="BE10">
            <v>0</v>
          </cell>
          <cell r="BF10">
            <v>0</v>
          </cell>
          <cell r="BG10">
            <v>0</v>
          </cell>
          <cell r="BH10">
            <v>3500</v>
          </cell>
          <cell r="DA10">
            <v>500</v>
          </cell>
          <cell r="DB10">
            <v>650</v>
          </cell>
          <cell r="DC10">
            <v>750</v>
          </cell>
          <cell r="DD10">
            <v>950</v>
          </cell>
        </row>
        <row r="11">
          <cell r="AB11">
            <v>0</v>
          </cell>
          <cell r="AC11">
            <v>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900</v>
          </cell>
          <cell r="BD11">
            <v>67</v>
          </cell>
          <cell r="BE11">
            <v>0</v>
          </cell>
          <cell r="BF11">
            <v>0</v>
          </cell>
          <cell r="BG11">
            <v>0</v>
          </cell>
          <cell r="BH11">
            <v>5500</v>
          </cell>
          <cell r="DA11">
            <v>550</v>
          </cell>
          <cell r="DB11">
            <v>700</v>
          </cell>
          <cell r="DC11">
            <v>850</v>
          </cell>
          <cell r="DD11">
            <v>1050</v>
          </cell>
        </row>
        <row r="12">
          <cell r="AB12">
            <v>0</v>
          </cell>
          <cell r="AC12">
            <v>45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1350</v>
          </cell>
          <cell r="BD12">
            <v>121</v>
          </cell>
          <cell r="BE12">
            <v>0</v>
          </cell>
          <cell r="BF12">
            <v>0</v>
          </cell>
          <cell r="BG12">
            <v>0</v>
          </cell>
          <cell r="BH12">
            <v>5500</v>
          </cell>
          <cell r="DA12">
            <v>600</v>
          </cell>
          <cell r="DB12">
            <v>750</v>
          </cell>
          <cell r="DC12">
            <v>900</v>
          </cell>
          <cell r="DD12">
            <v>1100</v>
          </cell>
        </row>
        <row r="13">
          <cell r="AB13">
            <v>0</v>
          </cell>
          <cell r="AC13">
            <v>45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1350</v>
          </cell>
          <cell r="BD13">
            <v>0</v>
          </cell>
          <cell r="BE13">
            <v>40</v>
          </cell>
          <cell r="BF13">
            <v>0</v>
          </cell>
          <cell r="BG13">
            <v>0</v>
          </cell>
          <cell r="BH13">
            <v>7500</v>
          </cell>
          <cell r="DA13">
            <v>600</v>
          </cell>
          <cell r="DB13">
            <v>750</v>
          </cell>
          <cell r="DC13">
            <v>900</v>
          </cell>
          <cell r="DD13">
            <v>1150</v>
          </cell>
        </row>
        <row r="14">
          <cell r="AB14">
            <v>0</v>
          </cell>
          <cell r="AC14">
            <v>70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2250</v>
          </cell>
          <cell r="BD14">
            <v>0</v>
          </cell>
          <cell r="BE14">
            <v>55</v>
          </cell>
          <cell r="BF14">
            <v>0</v>
          </cell>
          <cell r="BG14">
            <v>0</v>
          </cell>
          <cell r="BH14">
            <v>13000</v>
          </cell>
          <cell r="DA14">
            <v>650</v>
          </cell>
          <cell r="DB14">
            <v>800</v>
          </cell>
          <cell r="DC14">
            <v>950</v>
          </cell>
          <cell r="DD14">
            <v>1200</v>
          </cell>
        </row>
        <row r="15">
          <cell r="AB15">
            <v>0</v>
          </cell>
          <cell r="AC15">
            <v>70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2250</v>
          </cell>
          <cell r="BD15">
            <v>0</v>
          </cell>
          <cell r="BE15">
            <v>74</v>
          </cell>
          <cell r="BF15">
            <v>0</v>
          </cell>
          <cell r="BG15">
            <v>0</v>
          </cell>
          <cell r="BH15">
            <v>13000</v>
          </cell>
          <cell r="DA15">
            <v>650</v>
          </cell>
          <cell r="DB15">
            <v>850</v>
          </cell>
          <cell r="DC15">
            <v>1000</v>
          </cell>
          <cell r="DD15">
            <v>1250</v>
          </cell>
        </row>
        <row r="16">
          <cell r="AB16">
            <v>0</v>
          </cell>
          <cell r="AC16">
            <v>90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1900</v>
          </cell>
          <cell r="BD16">
            <v>0</v>
          </cell>
          <cell r="BE16">
            <v>95</v>
          </cell>
          <cell r="BF16">
            <v>0</v>
          </cell>
          <cell r="BG16">
            <v>0</v>
          </cell>
          <cell r="BH16">
            <v>17500</v>
          </cell>
          <cell r="DA16">
            <v>700</v>
          </cell>
          <cell r="DB16">
            <v>900</v>
          </cell>
          <cell r="DC16">
            <v>1050</v>
          </cell>
          <cell r="DD16">
            <v>1350</v>
          </cell>
        </row>
        <row r="17">
          <cell r="AB17">
            <v>0</v>
          </cell>
          <cell r="AC17">
            <v>90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1900</v>
          </cell>
          <cell r="BD17">
            <v>0</v>
          </cell>
          <cell r="BE17">
            <v>0</v>
          </cell>
          <cell r="BF17">
            <v>31</v>
          </cell>
          <cell r="BG17">
            <v>0</v>
          </cell>
          <cell r="BH17">
            <v>23500</v>
          </cell>
          <cell r="DA17">
            <v>700</v>
          </cell>
          <cell r="DB17">
            <v>900</v>
          </cell>
          <cell r="DC17">
            <v>1100</v>
          </cell>
          <cell r="DD17">
            <v>1400</v>
          </cell>
        </row>
        <row r="18">
          <cell r="AB18">
            <v>0</v>
          </cell>
          <cell r="AC18">
            <v>0</v>
          </cell>
          <cell r="AD18">
            <v>20</v>
          </cell>
          <cell r="AE18">
            <v>0</v>
          </cell>
          <cell r="AF18">
            <v>0</v>
          </cell>
          <cell r="AG18">
            <v>0</v>
          </cell>
          <cell r="AH18">
            <v>2100</v>
          </cell>
          <cell r="BD18">
            <v>0</v>
          </cell>
          <cell r="BE18">
            <v>0</v>
          </cell>
          <cell r="BF18">
            <v>43</v>
          </cell>
          <cell r="BG18">
            <v>0</v>
          </cell>
          <cell r="BH18">
            <v>23500</v>
          </cell>
          <cell r="DA18">
            <v>750</v>
          </cell>
          <cell r="DB18">
            <v>950</v>
          </cell>
          <cell r="DC18">
            <v>1150</v>
          </cell>
          <cell r="DD18">
            <v>1450</v>
          </cell>
        </row>
        <row r="19">
          <cell r="AB19">
            <v>0</v>
          </cell>
          <cell r="AC19">
            <v>0</v>
          </cell>
          <cell r="AD19">
            <v>20</v>
          </cell>
          <cell r="AE19">
            <v>0</v>
          </cell>
          <cell r="AF19">
            <v>0</v>
          </cell>
          <cell r="AG19">
            <v>0</v>
          </cell>
          <cell r="AH19">
            <v>2300</v>
          </cell>
          <cell r="BD19">
            <v>0</v>
          </cell>
          <cell r="BE19">
            <v>0</v>
          </cell>
          <cell r="BF19">
            <v>57</v>
          </cell>
          <cell r="BG19">
            <v>0</v>
          </cell>
          <cell r="BH19">
            <v>31000</v>
          </cell>
          <cell r="DA19">
            <v>1300</v>
          </cell>
          <cell r="DB19">
            <v>1600</v>
          </cell>
          <cell r="DC19">
            <v>1950</v>
          </cell>
          <cell r="DD19">
            <v>2400</v>
          </cell>
        </row>
        <row r="20">
          <cell r="AB20">
            <v>0</v>
          </cell>
          <cell r="AC20">
            <v>0</v>
          </cell>
          <cell r="AD20">
            <v>20</v>
          </cell>
          <cell r="AE20">
            <v>0</v>
          </cell>
          <cell r="AF20">
            <v>0</v>
          </cell>
          <cell r="AG20">
            <v>0</v>
          </cell>
          <cell r="AH20">
            <v>2300</v>
          </cell>
          <cell r="BD20">
            <v>0</v>
          </cell>
          <cell r="BE20">
            <v>0</v>
          </cell>
          <cell r="BF20">
            <v>73</v>
          </cell>
          <cell r="BG20">
            <v>0</v>
          </cell>
          <cell r="BH20">
            <v>56500</v>
          </cell>
          <cell r="DA20">
            <v>1450</v>
          </cell>
          <cell r="DB20">
            <v>1800</v>
          </cell>
          <cell r="DC20">
            <v>2200</v>
          </cell>
          <cell r="DD20">
            <v>2750</v>
          </cell>
        </row>
        <row r="21">
          <cell r="AB21">
            <v>0</v>
          </cell>
          <cell r="AC21">
            <v>0</v>
          </cell>
          <cell r="AD21">
            <v>35</v>
          </cell>
          <cell r="AE21">
            <v>0</v>
          </cell>
          <cell r="AF21">
            <v>0</v>
          </cell>
          <cell r="AG21">
            <v>0</v>
          </cell>
          <cell r="AH21">
            <v>2850</v>
          </cell>
          <cell r="BD21">
            <v>0</v>
          </cell>
          <cell r="BE21">
            <v>0</v>
          </cell>
          <cell r="BF21">
            <v>0</v>
          </cell>
          <cell r="BG21">
            <v>14</v>
          </cell>
          <cell r="BH21">
            <v>56500</v>
          </cell>
          <cell r="DA21">
            <v>1600</v>
          </cell>
          <cell r="DB21">
            <v>2000</v>
          </cell>
          <cell r="DC21">
            <v>2400</v>
          </cell>
          <cell r="DD21">
            <v>3050</v>
          </cell>
        </row>
        <row r="22">
          <cell r="AB22">
            <v>0</v>
          </cell>
          <cell r="AC22">
            <v>0</v>
          </cell>
          <cell r="AD22">
            <v>35</v>
          </cell>
          <cell r="AE22">
            <v>0</v>
          </cell>
          <cell r="AF22">
            <v>0</v>
          </cell>
          <cell r="AG22">
            <v>0</v>
          </cell>
          <cell r="AH22">
            <v>2850</v>
          </cell>
          <cell r="BD22">
            <v>0</v>
          </cell>
          <cell r="BE22">
            <v>0</v>
          </cell>
          <cell r="BF22">
            <v>0</v>
          </cell>
          <cell r="BG22">
            <v>20</v>
          </cell>
          <cell r="BH22">
            <v>75000</v>
          </cell>
          <cell r="DA22">
            <v>1750</v>
          </cell>
          <cell r="DB22">
            <v>2200</v>
          </cell>
          <cell r="DC22">
            <v>2650</v>
          </cell>
          <cell r="DD22">
            <v>3350</v>
          </cell>
        </row>
        <row r="23">
          <cell r="AB23">
            <v>0</v>
          </cell>
          <cell r="AC23">
            <v>0</v>
          </cell>
          <cell r="AD23">
            <v>35</v>
          </cell>
          <cell r="AE23">
            <v>0</v>
          </cell>
          <cell r="AF23">
            <v>0</v>
          </cell>
          <cell r="AG23">
            <v>0</v>
          </cell>
          <cell r="AH23">
            <v>2850</v>
          </cell>
          <cell r="BD23">
            <v>0</v>
          </cell>
          <cell r="BE23">
            <v>0</v>
          </cell>
          <cell r="BF23">
            <v>0</v>
          </cell>
          <cell r="BG23">
            <v>26</v>
          </cell>
          <cell r="BH23">
            <v>191500</v>
          </cell>
          <cell r="DA23">
            <v>1950</v>
          </cell>
          <cell r="DB23">
            <v>2450</v>
          </cell>
          <cell r="DC23">
            <v>2900</v>
          </cell>
          <cell r="DD23">
            <v>3650</v>
          </cell>
        </row>
        <row r="24">
          <cell r="AB24">
            <v>0</v>
          </cell>
          <cell r="AC24">
            <v>0</v>
          </cell>
          <cell r="AD24">
            <v>55</v>
          </cell>
          <cell r="AE24">
            <v>0</v>
          </cell>
          <cell r="AF24">
            <v>0</v>
          </cell>
          <cell r="AG24">
            <v>0</v>
          </cell>
          <cell r="AH24">
            <v>3500</v>
          </cell>
          <cell r="BD24">
            <v>0</v>
          </cell>
          <cell r="BE24">
            <v>0</v>
          </cell>
          <cell r="BF24">
            <v>0</v>
          </cell>
          <cell r="BG24">
            <v>34</v>
          </cell>
          <cell r="BH24">
            <v>287000</v>
          </cell>
          <cell r="DA24">
            <v>2100</v>
          </cell>
          <cell r="DB24">
            <v>2650</v>
          </cell>
          <cell r="DC24">
            <v>3150</v>
          </cell>
          <cell r="DD24">
            <v>3950</v>
          </cell>
        </row>
        <row r="25">
          <cell r="AB25">
            <v>0</v>
          </cell>
          <cell r="AC25">
            <v>0</v>
          </cell>
          <cell r="AD25">
            <v>55</v>
          </cell>
          <cell r="AE25">
            <v>0</v>
          </cell>
          <cell r="AF25">
            <v>0</v>
          </cell>
          <cell r="AG25">
            <v>0</v>
          </cell>
          <cell r="AH25">
            <v>3500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1500</v>
          </cell>
          <cell r="DA25">
            <v>2250</v>
          </cell>
          <cell r="DB25">
            <v>2850</v>
          </cell>
          <cell r="DC25">
            <v>3400</v>
          </cell>
          <cell r="DD25">
            <v>4250</v>
          </cell>
        </row>
        <row r="26">
          <cell r="AB26">
            <v>0</v>
          </cell>
          <cell r="AC26">
            <v>0</v>
          </cell>
          <cell r="AD26">
            <v>55</v>
          </cell>
          <cell r="AE26">
            <v>0</v>
          </cell>
          <cell r="AF26">
            <v>0</v>
          </cell>
          <cell r="AG26">
            <v>0</v>
          </cell>
          <cell r="AH26">
            <v>3500</v>
          </cell>
          <cell r="BD26">
            <v>2</v>
          </cell>
          <cell r="BE26">
            <v>0</v>
          </cell>
          <cell r="BF26">
            <v>0</v>
          </cell>
          <cell r="BG26">
            <v>0</v>
          </cell>
          <cell r="BH26">
            <v>3000</v>
          </cell>
          <cell r="DA26">
            <v>2450</v>
          </cell>
          <cell r="DB26">
            <v>3050</v>
          </cell>
          <cell r="DC26">
            <v>3650</v>
          </cell>
          <cell r="DD26">
            <v>4550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15</v>
          </cell>
          <cell r="AF27">
            <v>0</v>
          </cell>
          <cell r="AG27">
            <v>0</v>
          </cell>
          <cell r="AH27">
            <v>4850</v>
          </cell>
          <cell r="BD27">
            <v>5</v>
          </cell>
          <cell r="BE27">
            <v>0</v>
          </cell>
          <cell r="BF27">
            <v>0</v>
          </cell>
          <cell r="BG27">
            <v>0</v>
          </cell>
          <cell r="BH27">
            <v>3000</v>
          </cell>
          <cell r="DA27">
            <v>2600</v>
          </cell>
          <cell r="DB27">
            <v>3250</v>
          </cell>
          <cell r="DC27">
            <v>3900</v>
          </cell>
          <cell r="DD27">
            <v>4850</v>
          </cell>
        </row>
        <row r="28">
          <cell r="AB28">
            <v>0</v>
          </cell>
          <cell r="AC28">
            <v>0</v>
          </cell>
          <cell r="AD28">
            <v>0</v>
          </cell>
          <cell r="AE28">
            <v>15</v>
          </cell>
          <cell r="AF28">
            <v>0</v>
          </cell>
          <cell r="AG28">
            <v>0</v>
          </cell>
          <cell r="AH28">
            <v>4850</v>
          </cell>
          <cell r="BD28">
            <v>17</v>
          </cell>
          <cell r="BE28">
            <v>0</v>
          </cell>
          <cell r="BF28">
            <v>0</v>
          </cell>
          <cell r="BG28">
            <v>0</v>
          </cell>
          <cell r="BH28">
            <v>4000</v>
          </cell>
          <cell r="DA28">
            <v>2750</v>
          </cell>
          <cell r="DB28">
            <v>3450</v>
          </cell>
          <cell r="DC28">
            <v>4150</v>
          </cell>
          <cell r="DD28">
            <v>5200</v>
          </cell>
        </row>
        <row r="29">
          <cell r="AB29">
            <v>0</v>
          </cell>
          <cell r="AC29">
            <v>0</v>
          </cell>
          <cell r="AD29">
            <v>0</v>
          </cell>
          <cell r="AE29">
            <v>15</v>
          </cell>
          <cell r="AF29">
            <v>0</v>
          </cell>
          <cell r="AG29">
            <v>0</v>
          </cell>
          <cell r="AH29">
            <v>5250</v>
          </cell>
          <cell r="BD29">
            <v>34</v>
          </cell>
          <cell r="BE29">
            <v>0</v>
          </cell>
          <cell r="BF29">
            <v>0</v>
          </cell>
          <cell r="BG29">
            <v>0</v>
          </cell>
          <cell r="BH29">
            <v>4000</v>
          </cell>
          <cell r="DA29">
            <v>4650</v>
          </cell>
          <cell r="DB29">
            <v>5800</v>
          </cell>
          <cell r="DC29">
            <v>7000</v>
          </cell>
          <cell r="DD29">
            <v>8750</v>
          </cell>
        </row>
        <row r="30">
          <cell r="AB30">
            <v>0</v>
          </cell>
          <cell r="AC30">
            <v>0</v>
          </cell>
          <cell r="AD30">
            <v>0</v>
          </cell>
          <cell r="AE30">
            <v>20</v>
          </cell>
          <cell r="AF30">
            <v>0</v>
          </cell>
          <cell r="AG30">
            <v>0</v>
          </cell>
          <cell r="AH30">
            <v>6150</v>
          </cell>
          <cell r="BD30">
            <v>50</v>
          </cell>
          <cell r="BE30">
            <v>0</v>
          </cell>
          <cell r="BF30">
            <v>0</v>
          </cell>
          <cell r="BG30">
            <v>0</v>
          </cell>
          <cell r="BH30">
            <v>5000</v>
          </cell>
          <cell r="DA30">
            <v>4900</v>
          </cell>
          <cell r="DB30">
            <v>6100</v>
          </cell>
          <cell r="DC30">
            <v>7350</v>
          </cell>
          <cell r="DD30">
            <v>9150</v>
          </cell>
        </row>
        <row r="31">
          <cell r="AB31">
            <v>0</v>
          </cell>
          <cell r="AC31">
            <v>0</v>
          </cell>
          <cell r="AD31">
            <v>0</v>
          </cell>
          <cell r="AE31">
            <v>20</v>
          </cell>
          <cell r="AF31">
            <v>0</v>
          </cell>
          <cell r="AG31">
            <v>0</v>
          </cell>
          <cell r="AH31">
            <v>6150</v>
          </cell>
          <cell r="BD31">
            <v>84</v>
          </cell>
          <cell r="BE31">
            <v>0</v>
          </cell>
          <cell r="BF31">
            <v>0</v>
          </cell>
          <cell r="BG31">
            <v>0</v>
          </cell>
          <cell r="BH31">
            <v>8000</v>
          </cell>
          <cell r="DA31">
            <v>5100</v>
          </cell>
          <cell r="DB31">
            <v>6400</v>
          </cell>
          <cell r="DC31">
            <v>7700</v>
          </cell>
          <cell r="DD31">
            <v>9600</v>
          </cell>
        </row>
        <row r="32">
          <cell r="AB32">
            <v>0</v>
          </cell>
          <cell r="AC32">
            <v>0</v>
          </cell>
          <cell r="AD32">
            <v>0</v>
          </cell>
          <cell r="AE32">
            <v>20</v>
          </cell>
          <cell r="AF32">
            <v>0</v>
          </cell>
          <cell r="AG32">
            <v>0</v>
          </cell>
          <cell r="AH32">
            <v>6150</v>
          </cell>
          <cell r="BD32">
            <v>151</v>
          </cell>
          <cell r="BE32">
            <v>0</v>
          </cell>
          <cell r="BF32">
            <v>0</v>
          </cell>
          <cell r="BG32">
            <v>0</v>
          </cell>
          <cell r="BH32">
            <v>8000</v>
          </cell>
          <cell r="DA32">
            <v>5350</v>
          </cell>
          <cell r="DB32">
            <v>6700</v>
          </cell>
          <cell r="DC32">
            <v>8050</v>
          </cell>
          <cell r="DD32">
            <v>10050</v>
          </cell>
        </row>
        <row r="33">
          <cell r="AB33">
            <v>0</v>
          </cell>
          <cell r="AC33">
            <v>0</v>
          </cell>
          <cell r="AD33">
            <v>0</v>
          </cell>
          <cell r="AE33">
            <v>20</v>
          </cell>
          <cell r="AF33">
            <v>0</v>
          </cell>
          <cell r="AG33">
            <v>0</v>
          </cell>
          <cell r="AH33">
            <v>6200</v>
          </cell>
          <cell r="BD33">
            <v>0</v>
          </cell>
          <cell r="BE33">
            <v>49</v>
          </cell>
          <cell r="BF33">
            <v>0</v>
          </cell>
          <cell r="BG33">
            <v>0</v>
          </cell>
          <cell r="BH33">
            <v>11000</v>
          </cell>
          <cell r="DA33">
            <v>5600</v>
          </cell>
          <cell r="DB33">
            <v>7000</v>
          </cell>
          <cell r="DC33">
            <v>8400</v>
          </cell>
          <cell r="DD33">
            <v>10500</v>
          </cell>
        </row>
        <row r="34">
          <cell r="AB34">
            <v>0</v>
          </cell>
          <cell r="AC34">
            <v>0</v>
          </cell>
          <cell r="AD34">
            <v>0</v>
          </cell>
          <cell r="AE34">
            <v>20</v>
          </cell>
          <cell r="AF34">
            <v>0</v>
          </cell>
          <cell r="AG34">
            <v>0</v>
          </cell>
          <cell r="AH34">
            <v>6200</v>
          </cell>
          <cell r="BD34">
            <v>0</v>
          </cell>
          <cell r="BE34">
            <v>69</v>
          </cell>
          <cell r="BF34">
            <v>0</v>
          </cell>
          <cell r="BG34">
            <v>0</v>
          </cell>
          <cell r="BH34">
            <v>19000</v>
          </cell>
          <cell r="DA34">
            <v>5900</v>
          </cell>
          <cell r="DB34">
            <v>7400</v>
          </cell>
          <cell r="DC34">
            <v>8850</v>
          </cell>
          <cell r="DD34">
            <v>11100</v>
          </cell>
        </row>
        <row r="35">
          <cell r="AB35">
            <v>0</v>
          </cell>
          <cell r="AC35">
            <v>0</v>
          </cell>
          <cell r="AD35">
            <v>0</v>
          </cell>
          <cell r="AE35">
            <v>20</v>
          </cell>
          <cell r="AF35">
            <v>0</v>
          </cell>
          <cell r="AG35">
            <v>0</v>
          </cell>
          <cell r="AH35">
            <v>6200</v>
          </cell>
          <cell r="BD35">
            <v>0</v>
          </cell>
          <cell r="BE35">
            <v>92</v>
          </cell>
          <cell r="BF35">
            <v>0</v>
          </cell>
          <cell r="BG35">
            <v>0</v>
          </cell>
          <cell r="BH35">
            <v>19000</v>
          </cell>
          <cell r="DA35">
            <v>6200</v>
          </cell>
          <cell r="DB35">
            <v>7750</v>
          </cell>
          <cell r="DC35">
            <v>9300</v>
          </cell>
          <cell r="DD35">
            <v>11650</v>
          </cell>
        </row>
        <row r="36">
          <cell r="AB36">
            <v>0</v>
          </cell>
          <cell r="AC36">
            <v>0</v>
          </cell>
          <cell r="AD36">
            <v>0</v>
          </cell>
          <cell r="AE36">
            <v>20</v>
          </cell>
          <cell r="AF36">
            <v>0</v>
          </cell>
          <cell r="AG36">
            <v>1</v>
          </cell>
          <cell r="AH36">
            <v>8550</v>
          </cell>
          <cell r="BD36">
            <v>0</v>
          </cell>
          <cell r="BE36">
            <v>118</v>
          </cell>
          <cell r="BF36">
            <v>0</v>
          </cell>
          <cell r="BG36">
            <v>0</v>
          </cell>
          <cell r="BH36">
            <v>25000</v>
          </cell>
          <cell r="DA36">
            <v>6500</v>
          </cell>
          <cell r="DB36">
            <v>8150</v>
          </cell>
          <cell r="DC36">
            <v>9750</v>
          </cell>
          <cell r="DD36">
            <v>12200</v>
          </cell>
        </row>
        <row r="37">
          <cell r="AB37">
            <v>0</v>
          </cell>
          <cell r="AC37">
            <v>0</v>
          </cell>
          <cell r="AD37">
            <v>0</v>
          </cell>
          <cell r="AE37">
            <v>20</v>
          </cell>
          <cell r="AF37">
            <v>0</v>
          </cell>
          <cell r="AG37">
            <v>1</v>
          </cell>
          <cell r="AH37">
            <v>8550</v>
          </cell>
          <cell r="BD37">
            <v>0</v>
          </cell>
          <cell r="BE37">
            <v>0</v>
          </cell>
          <cell r="BF37">
            <v>38</v>
          </cell>
          <cell r="BG37">
            <v>0</v>
          </cell>
          <cell r="BH37">
            <v>33500</v>
          </cell>
          <cell r="DA37">
            <v>6800</v>
          </cell>
          <cell r="DB37">
            <v>8500</v>
          </cell>
          <cell r="DC37">
            <v>10200</v>
          </cell>
          <cell r="DD37">
            <v>12750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25</v>
          </cell>
          <cell r="AF38">
            <v>0</v>
          </cell>
          <cell r="AG38">
            <v>1</v>
          </cell>
          <cell r="AH38">
            <v>8550</v>
          </cell>
          <cell r="BD38">
            <v>0</v>
          </cell>
          <cell r="BE38">
            <v>0</v>
          </cell>
          <cell r="BF38">
            <v>53</v>
          </cell>
          <cell r="BG38">
            <v>0</v>
          </cell>
          <cell r="BH38">
            <v>33500</v>
          </cell>
          <cell r="DA38">
            <v>7100</v>
          </cell>
          <cell r="DB38">
            <v>8850</v>
          </cell>
          <cell r="DC38">
            <v>10650</v>
          </cell>
          <cell r="DD38">
            <v>13300</v>
          </cell>
        </row>
        <row r="39">
          <cell r="AB39">
            <v>0</v>
          </cell>
          <cell r="AC39">
            <v>0</v>
          </cell>
          <cell r="AD39">
            <v>0</v>
          </cell>
          <cell r="AE39">
            <v>25</v>
          </cell>
          <cell r="AF39">
            <v>0</v>
          </cell>
          <cell r="AG39">
            <v>1</v>
          </cell>
          <cell r="AH39">
            <v>10900</v>
          </cell>
          <cell r="BD39">
            <v>0</v>
          </cell>
          <cell r="BE39">
            <v>0</v>
          </cell>
          <cell r="BF39">
            <v>71</v>
          </cell>
          <cell r="BG39">
            <v>0</v>
          </cell>
          <cell r="BH39">
            <v>44500</v>
          </cell>
          <cell r="DA39">
            <v>6050</v>
          </cell>
          <cell r="DB39">
            <v>7600</v>
          </cell>
          <cell r="DC39">
            <v>9100</v>
          </cell>
          <cell r="DD39">
            <v>11400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25</v>
          </cell>
          <cell r="AF40">
            <v>0</v>
          </cell>
          <cell r="AG40">
            <v>1</v>
          </cell>
          <cell r="AH40">
            <v>10900</v>
          </cell>
          <cell r="BD40">
            <v>0</v>
          </cell>
          <cell r="BE40">
            <v>0</v>
          </cell>
          <cell r="BF40">
            <v>92</v>
          </cell>
          <cell r="BG40">
            <v>0</v>
          </cell>
          <cell r="BH40">
            <v>80500</v>
          </cell>
          <cell r="DA40">
            <v>6350</v>
          </cell>
          <cell r="DB40">
            <v>7950</v>
          </cell>
          <cell r="DC40">
            <v>9550</v>
          </cell>
          <cell r="DD40">
            <v>11950</v>
          </cell>
        </row>
        <row r="41">
          <cell r="AB41">
            <v>0</v>
          </cell>
          <cell r="AC41">
            <v>0</v>
          </cell>
          <cell r="AD41">
            <v>0</v>
          </cell>
          <cell r="AE41">
            <v>25</v>
          </cell>
          <cell r="AF41">
            <v>0</v>
          </cell>
          <cell r="AG41">
            <v>1</v>
          </cell>
          <cell r="AH41">
            <v>11650</v>
          </cell>
          <cell r="BD41">
            <v>0</v>
          </cell>
          <cell r="BE41">
            <v>0</v>
          </cell>
          <cell r="BF41">
            <v>0</v>
          </cell>
          <cell r="BG41">
            <v>18</v>
          </cell>
          <cell r="BH41">
            <v>80500</v>
          </cell>
          <cell r="DA41">
            <v>6650</v>
          </cell>
          <cell r="DB41">
            <v>8350</v>
          </cell>
          <cell r="DC41">
            <v>10000</v>
          </cell>
          <cell r="DD41">
            <v>12500</v>
          </cell>
        </row>
        <row r="42"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5</v>
          </cell>
          <cell r="AG42">
            <v>1</v>
          </cell>
          <cell r="AH42">
            <v>15050</v>
          </cell>
          <cell r="BD42">
            <v>0</v>
          </cell>
          <cell r="BE42">
            <v>0</v>
          </cell>
          <cell r="BF42">
            <v>0</v>
          </cell>
          <cell r="BG42">
            <v>25</v>
          </cell>
          <cell r="BH42">
            <v>107500</v>
          </cell>
          <cell r="DA42">
            <v>6950</v>
          </cell>
          <cell r="DB42">
            <v>8700</v>
          </cell>
          <cell r="DC42">
            <v>10450</v>
          </cell>
          <cell r="DD42">
            <v>13100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</v>
          </cell>
          <cell r="AG43">
            <v>1</v>
          </cell>
          <cell r="AH43">
            <v>15050</v>
          </cell>
          <cell r="BD43">
            <v>0</v>
          </cell>
          <cell r="BE43">
            <v>0</v>
          </cell>
          <cell r="BF43">
            <v>0</v>
          </cell>
          <cell r="BG43">
            <v>33</v>
          </cell>
          <cell r="BH43">
            <v>273500</v>
          </cell>
          <cell r="DA43">
            <v>7300</v>
          </cell>
          <cell r="DB43">
            <v>9100</v>
          </cell>
          <cell r="DC43">
            <v>10950</v>
          </cell>
          <cell r="DD43">
            <v>13650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5</v>
          </cell>
          <cell r="AG44">
            <v>1</v>
          </cell>
          <cell r="AH44">
            <v>15050</v>
          </cell>
          <cell r="BD44">
            <v>0</v>
          </cell>
          <cell r="BE44">
            <v>0</v>
          </cell>
          <cell r="BF44">
            <v>0</v>
          </cell>
          <cell r="BG44">
            <v>42</v>
          </cell>
          <cell r="BH44">
            <v>410500</v>
          </cell>
          <cell r="DA44">
            <v>7400</v>
          </cell>
          <cell r="DB44">
            <v>9250</v>
          </cell>
          <cell r="DC44">
            <v>11100</v>
          </cell>
          <cell r="DD44">
            <v>13850</v>
          </cell>
        </row>
        <row r="45"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10</v>
          </cell>
          <cell r="AG45">
            <v>1</v>
          </cell>
          <cell r="AH45">
            <v>20700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2000</v>
          </cell>
          <cell r="DA45">
            <v>7750</v>
          </cell>
          <cell r="DB45">
            <v>9700</v>
          </cell>
          <cell r="DC45">
            <v>11650</v>
          </cell>
          <cell r="DD45">
            <v>14550</v>
          </cell>
        </row>
        <row r="46"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10</v>
          </cell>
          <cell r="AG46">
            <v>1</v>
          </cell>
          <cell r="AH46">
            <v>20700</v>
          </cell>
          <cell r="BD46">
            <v>2</v>
          </cell>
          <cell r="BE46">
            <v>0</v>
          </cell>
          <cell r="BF46">
            <v>0</v>
          </cell>
          <cell r="BG46">
            <v>0</v>
          </cell>
          <cell r="BH46">
            <v>4500</v>
          </cell>
          <cell r="DA46">
            <v>8100</v>
          </cell>
          <cell r="DB46">
            <v>10150</v>
          </cell>
          <cell r="DC46">
            <v>12200</v>
          </cell>
          <cell r="DD46">
            <v>15250</v>
          </cell>
        </row>
        <row r="47"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10</v>
          </cell>
          <cell r="AG47">
            <v>1</v>
          </cell>
          <cell r="AH47">
            <v>20700</v>
          </cell>
          <cell r="BD47">
            <v>6</v>
          </cell>
          <cell r="BE47">
            <v>0</v>
          </cell>
          <cell r="BF47">
            <v>0</v>
          </cell>
          <cell r="BG47">
            <v>0</v>
          </cell>
          <cell r="BH47">
            <v>4500</v>
          </cell>
          <cell r="DA47">
            <v>8500</v>
          </cell>
          <cell r="DB47">
            <v>10650</v>
          </cell>
          <cell r="DC47">
            <v>12750</v>
          </cell>
          <cell r="DD47">
            <v>15950</v>
          </cell>
        </row>
        <row r="48"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10</v>
          </cell>
          <cell r="AG48">
            <v>1</v>
          </cell>
          <cell r="AH48">
            <v>26300</v>
          </cell>
          <cell r="BD48">
            <v>20</v>
          </cell>
          <cell r="BE48">
            <v>0</v>
          </cell>
          <cell r="BF48">
            <v>0</v>
          </cell>
          <cell r="BG48">
            <v>0</v>
          </cell>
          <cell r="BH48">
            <v>5500</v>
          </cell>
          <cell r="DA48">
            <v>8850</v>
          </cell>
          <cell r="DB48">
            <v>11100</v>
          </cell>
          <cell r="DC48">
            <v>13300</v>
          </cell>
          <cell r="DD48">
            <v>16650</v>
          </cell>
        </row>
        <row r="49"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10</v>
          </cell>
          <cell r="AG49">
            <v>1</v>
          </cell>
          <cell r="AH49">
            <v>26300</v>
          </cell>
          <cell r="BD49">
            <v>40</v>
          </cell>
          <cell r="BE49">
            <v>0</v>
          </cell>
          <cell r="BF49">
            <v>0</v>
          </cell>
          <cell r="BG49">
            <v>0</v>
          </cell>
          <cell r="BH49">
            <v>5500</v>
          </cell>
          <cell r="DA49">
            <v>8000</v>
          </cell>
          <cell r="DB49">
            <v>10000</v>
          </cell>
          <cell r="DC49">
            <v>12000</v>
          </cell>
          <cell r="DD49">
            <v>15000</v>
          </cell>
        </row>
        <row r="50"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</v>
          </cell>
          <cell r="AG50">
            <v>1</v>
          </cell>
          <cell r="AH50">
            <v>28200</v>
          </cell>
          <cell r="BD50">
            <v>60</v>
          </cell>
          <cell r="BE50">
            <v>0</v>
          </cell>
          <cell r="BF50">
            <v>0</v>
          </cell>
          <cell r="BG50">
            <v>0</v>
          </cell>
          <cell r="BH50">
            <v>7500</v>
          </cell>
          <cell r="DA50">
            <v>8400</v>
          </cell>
          <cell r="DB50">
            <v>10500</v>
          </cell>
          <cell r="DC50">
            <v>12600</v>
          </cell>
          <cell r="DD50">
            <v>15750</v>
          </cell>
        </row>
        <row r="51"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10</v>
          </cell>
          <cell r="AG51">
            <v>1</v>
          </cell>
          <cell r="AH51">
            <v>57450</v>
          </cell>
          <cell r="BD51">
            <v>101</v>
          </cell>
          <cell r="BE51">
            <v>0</v>
          </cell>
          <cell r="BF51">
            <v>0</v>
          </cell>
          <cell r="BG51">
            <v>0</v>
          </cell>
          <cell r="BH51">
            <v>12500</v>
          </cell>
          <cell r="DA51">
            <v>8800</v>
          </cell>
          <cell r="DB51">
            <v>11000</v>
          </cell>
          <cell r="DC51">
            <v>13200</v>
          </cell>
          <cell r="DD51">
            <v>16500</v>
          </cell>
        </row>
        <row r="52"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</v>
          </cell>
          <cell r="AG52">
            <v>1</v>
          </cell>
          <cell r="AH52">
            <v>57450</v>
          </cell>
          <cell r="BD52">
            <v>181</v>
          </cell>
          <cell r="BE52">
            <v>0</v>
          </cell>
          <cell r="BF52">
            <v>0</v>
          </cell>
          <cell r="BG52">
            <v>0</v>
          </cell>
          <cell r="BH52">
            <v>12500</v>
          </cell>
          <cell r="DA52">
            <v>9200</v>
          </cell>
          <cell r="DB52">
            <v>11500</v>
          </cell>
          <cell r="DC52">
            <v>13800</v>
          </cell>
          <cell r="DD52">
            <v>17250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10</v>
          </cell>
          <cell r="AG53">
            <v>1</v>
          </cell>
          <cell r="AH53">
            <v>57450</v>
          </cell>
          <cell r="BD53">
            <v>0</v>
          </cell>
          <cell r="BE53">
            <v>59</v>
          </cell>
          <cell r="BF53">
            <v>0</v>
          </cell>
          <cell r="BG53">
            <v>0</v>
          </cell>
          <cell r="BH53">
            <v>16500</v>
          </cell>
          <cell r="DA53">
            <v>9600</v>
          </cell>
          <cell r="DB53">
            <v>12000</v>
          </cell>
          <cell r="DC53">
            <v>14400</v>
          </cell>
          <cell r="DD53">
            <v>18000</v>
          </cell>
        </row>
        <row r="54"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10</v>
          </cell>
          <cell r="AG54">
            <v>1</v>
          </cell>
          <cell r="AH54">
            <v>95750</v>
          </cell>
          <cell r="BD54">
            <v>0</v>
          </cell>
          <cell r="BE54">
            <v>83</v>
          </cell>
          <cell r="BF54">
            <v>0</v>
          </cell>
          <cell r="BG54">
            <v>0</v>
          </cell>
          <cell r="BH54">
            <v>28000</v>
          </cell>
          <cell r="DA54">
            <v>8900</v>
          </cell>
          <cell r="DB54">
            <v>11150</v>
          </cell>
          <cell r="DC54">
            <v>13350</v>
          </cell>
          <cell r="DD54">
            <v>16700</v>
          </cell>
        </row>
        <row r="55"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10</v>
          </cell>
          <cell r="AG55">
            <v>1</v>
          </cell>
          <cell r="AH55">
            <v>105300</v>
          </cell>
          <cell r="BD55">
            <v>0</v>
          </cell>
          <cell r="BE55">
            <v>111</v>
          </cell>
          <cell r="BF55">
            <v>0</v>
          </cell>
          <cell r="BG55">
            <v>0</v>
          </cell>
          <cell r="BH55">
            <v>28000</v>
          </cell>
          <cell r="DA55">
            <v>9350</v>
          </cell>
          <cell r="DB55">
            <v>11700</v>
          </cell>
          <cell r="DC55">
            <v>14050</v>
          </cell>
          <cell r="DD55">
            <v>17550</v>
          </cell>
        </row>
        <row r="56"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10</v>
          </cell>
          <cell r="AG56">
            <v>1</v>
          </cell>
          <cell r="AH56">
            <v>105300</v>
          </cell>
          <cell r="BD56">
            <v>0</v>
          </cell>
          <cell r="BE56">
            <v>142</v>
          </cell>
          <cell r="BF56">
            <v>0</v>
          </cell>
          <cell r="BG56">
            <v>0</v>
          </cell>
          <cell r="BH56">
            <v>37500</v>
          </cell>
          <cell r="DA56">
            <v>9800</v>
          </cell>
          <cell r="DB56">
            <v>12250</v>
          </cell>
          <cell r="DC56">
            <v>14700</v>
          </cell>
          <cell r="DD56">
            <v>18400</v>
          </cell>
        </row>
        <row r="57">
          <cell r="AB57">
            <v>25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850</v>
          </cell>
          <cell r="BD57">
            <v>0</v>
          </cell>
          <cell r="BE57">
            <v>0</v>
          </cell>
          <cell r="BF57">
            <v>46</v>
          </cell>
          <cell r="BG57">
            <v>0</v>
          </cell>
          <cell r="BH57">
            <v>50000</v>
          </cell>
          <cell r="DA57">
            <v>10250</v>
          </cell>
          <cell r="DB57">
            <v>12800</v>
          </cell>
          <cell r="DC57">
            <v>15400</v>
          </cell>
          <cell r="DD57">
            <v>19250</v>
          </cell>
        </row>
        <row r="58">
          <cell r="AB58">
            <v>85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1050</v>
          </cell>
          <cell r="BD58">
            <v>0</v>
          </cell>
          <cell r="BE58">
            <v>0</v>
          </cell>
          <cell r="BF58">
            <v>64</v>
          </cell>
          <cell r="BG58">
            <v>0</v>
          </cell>
          <cell r="BH58">
            <v>50000</v>
          </cell>
          <cell r="DA58">
            <v>10700</v>
          </cell>
          <cell r="DB58">
            <v>13350</v>
          </cell>
          <cell r="DC58">
            <v>16050</v>
          </cell>
          <cell r="DD58">
            <v>20050</v>
          </cell>
        </row>
        <row r="59">
          <cell r="AB59">
            <v>100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1050</v>
          </cell>
          <cell r="BD59">
            <v>0</v>
          </cell>
          <cell r="BE59">
            <v>0</v>
          </cell>
          <cell r="BF59">
            <v>85</v>
          </cell>
          <cell r="BG59">
            <v>0</v>
          </cell>
          <cell r="BH59">
            <v>66500</v>
          </cell>
          <cell r="DA59">
            <v>10000</v>
          </cell>
          <cell r="DB59">
            <v>12550</v>
          </cell>
          <cell r="DC59">
            <v>15050</v>
          </cell>
          <cell r="DD59">
            <v>18800</v>
          </cell>
        </row>
        <row r="60">
          <cell r="AB60">
            <v>145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1050</v>
          </cell>
          <cell r="BD60">
            <v>0</v>
          </cell>
          <cell r="BE60">
            <v>0</v>
          </cell>
          <cell r="BF60">
            <v>110</v>
          </cell>
          <cell r="BG60">
            <v>0</v>
          </cell>
          <cell r="BH60">
            <v>121000</v>
          </cell>
          <cell r="DA60">
            <v>10550</v>
          </cell>
          <cell r="DB60">
            <v>13150</v>
          </cell>
          <cell r="DC60">
            <v>15800</v>
          </cell>
          <cell r="DD60">
            <v>19750</v>
          </cell>
        </row>
        <row r="61">
          <cell r="AB61">
            <v>155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1050</v>
          </cell>
          <cell r="BD61">
            <v>0</v>
          </cell>
          <cell r="BE61">
            <v>0</v>
          </cell>
          <cell r="BF61">
            <v>0</v>
          </cell>
          <cell r="BG61">
            <v>21</v>
          </cell>
          <cell r="BH61">
            <v>121000</v>
          </cell>
          <cell r="DA61">
            <v>11050</v>
          </cell>
          <cell r="DB61">
            <v>13800</v>
          </cell>
          <cell r="DC61">
            <v>16550</v>
          </cell>
          <cell r="DD61">
            <v>20700</v>
          </cell>
        </row>
        <row r="62">
          <cell r="AB62">
            <v>0</v>
          </cell>
          <cell r="AC62">
            <v>30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1250</v>
          </cell>
          <cell r="BD62">
            <v>0</v>
          </cell>
          <cell r="BE62">
            <v>0</v>
          </cell>
          <cell r="BF62">
            <v>0</v>
          </cell>
          <cell r="BG62">
            <v>29</v>
          </cell>
          <cell r="BH62">
            <v>161000</v>
          </cell>
          <cell r="DA62">
            <v>11550</v>
          </cell>
          <cell r="DB62">
            <v>14400</v>
          </cell>
          <cell r="DC62">
            <v>17300</v>
          </cell>
          <cell r="DD62">
            <v>21650</v>
          </cell>
        </row>
        <row r="63">
          <cell r="AB63">
            <v>0</v>
          </cell>
          <cell r="AC63">
            <v>30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1250</v>
          </cell>
          <cell r="BD63">
            <v>0</v>
          </cell>
          <cell r="BE63">
            <v>0</v>
          </cell>
          <cell r="BF63">
            <v>0</v>
          </cell>
          <cell r="BG63">
            <v>39</v>
          </cell>
          <cell r="BH63">
            <v>410500</v>
          </cell>
          <cell r="DA63">
            <v>12050</v>
          </cell>
          <cell r="DB63">
            <v>15050</v>
          </cell>
          <cell r="DC63">
            <v>18050</v>
          </cell>
          <cell r="DD63">
            <v>22600</v>
          </cell>
        </row>
        <row r="64">
          <cell r="AB64">
            <v>0</v>
          </cell>
          <cell r="AC64">
            <v>60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1900</v>
          </cell>
          <cell r="BD64">
            <v>0</v>
          </cell>
          <cell r="BE64">
            <v>0</v>
          </cell>
          <cell r="BF64">
            <v>0</v>
          </cell>
          <cell r="BG64">
            <v>51</v>
          </cell>
          <cell r="BH64">
            <v>615500</v>
          </cell>
          <cell r="DA64">
            <v>11000</v>
          </cell>
          <cell r="DB64">
            <v>13750</v>
          </cell>
          <cell r="DC64">
            <v>16500</v>
          </cell>
          <cell r="DD64">
            <v>20650</v>
          </cell>
        </row>
        <row r="65">
          <cell r="AB65">
            <v>0</v>
          </cell>
          <cell r="AC65">
            <v>60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1900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2500</v>
          </cell>
          <cell r="DA65">
            <v>11550</v>
          </cell>
          <cell r="DB65">
            <v>14450</v>
          </cell>
          <cell r="DC65">
            <v>17350</v>
          </cell>
          <cell r="DD65">
            <v>21700</v>
          </cell>
        </row>
        <row r="66">
          <cell r="AB66">
            <v>0</v>
          </cell>
          <cell r="AC66">
            <v>85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3200</v>
          </cell>
          <cell r="BD66">
            <v>2</v>
          </cell>
          <cell r="BE66">
            <v>0</v>
          </cell>
          <cell r="BF66">
            <v>0</v>
          </cell>
          <cell r="BG66">
            <v>0</v>
          </cell>
          <cell r="BH66">
            <v>6500</v>
          </cell>
          <cell r="DA66">
            <v>12100</v>
          </cell>
          <cell r="DB66">
            <v>15150</v>
          </cell>
          <cell r="DC66">
            <v>18200</v>
          </cell>
          <cell r="DD66">
            <v>22750</v>
          </cell>
        </row>
        <row r="67">
          <cell r="AB67">
            <v>0</v>
          </cell>
          <cell r="AC67">
            <v>85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3200</v>
          </cell>
          <cell r="BD67">
            <v>8</v>
          </cell>
          <cell r="BE67">
            <v>0</v>
          </cell>
          <cell r="BF67">
            <v>0</v>
          </cell>
          <cell r="BG67">
            <v>0</v>
          </cell>
          <cell r="BH67">
            <v>6500</v>
          </cell>
          <cell r="DA67">
            <v>12650</v>
          </cell>
          <cell r="DB67">
            <v>15850</v>
          </cell>
          <cell r="DC67">
            <v>19000</v>
          </cell>
          <cell r="DD67">
            <v>23750</v>
          </cell>
        </row>
        <row r="68">
          <cell r="AB68">
            <v>0</v>
          </cell>
          <cell r="AC68">
            <v>115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2750</v>
          </cell>
          <cell r="BD68">
            <v>25</v>
          </cell>
          <cell r="BE68">
            <v>0</v>
          </cell>
          <cell r="BF68">
            <v>0</v>
          </cell>
          <cell r="BG68">
            <v>0</v>
          </cell>
          <cell r="BH68">
            <v>7500</v>
          </cell>
          <cell r="DA68">
            <v>13200</v>
          </cell>
          <cell r="DB68">
            <v>16550</v>
          </cell>
          <cell r="DC68">
            <v>19850</v>
          </cell>
          <cell r="DD68">
            <v>24800</v>
          </cell>
        </row>
        <row r="69">
          <cell r="AB69">
            <v>0</v>
          </cell>
          <cell r="AC69">
            <v>115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2750</v>
          </cell>
          <cell r="BD69">
            <v>50</v>
          </cell>
          <cell r="BE69">
            <v>0</v>
          </cell>
          <cell r="BF69">
            <v>0</v>
          </cell>
          <cell r="BG69">
            <v>0</v>
          </cell>
          <cell r="BH69">
            <v>7500</v>
          </cell>
          <cell r="DA69">
            <v>12100</v>
          </cell>
          <cell r="DB69">
            <v>15150</v>
          </cell>
          <cell r="DC69">
            <v>18150</v>
          </cell>
          <cell r="DD69">
            <v>22700</v>
          </cell>
        </row>
        <row r="70">
          <cell r="AB70">
            <v>0</v>
          </cell>
          <cell r="AC70">
            <v>0</v>
          </cell>
          <cell r="AD70">
            <v>25</v>
          </cell>
          <cell r="AE70">
            <v>0</v>
          </cell>
          <cell r="AF70">
            <v>0</v>
          </cell>
          <cell r="AG70">
            <v>0</v>
          </cell>
          <cell r="AH70">
            <v>3000</v>
          </cell>
          <cell r="BD70">
            <v>75</v>
          </cell>
          <cell r="BE70">
            <v>0</v>
          </cell>
          <cell r="BF70">
            <v>0</v>
          </cell>
          <cell r="BG70">
            <v>0</v>
          </cell>
          <cell r="BH70">
            <v>10000</v>
          </cell>
          <cell r="DA70">
            <v>12700</v>
          </cell>
          <cell r="DB70">
            <v>15900</v>
          </cell>
          <cell r="DC70">
            <v>19100</v>
          </cell>
          <cell r="DD70">
            <v>23850</v>
          </cell>
        </row>
        <row r="71">
          <cell r="AB71">
            <v>0</v>
          </cell>
          <cell r="AC71">
            <v>0</v>
          </cell>
          <cell r="AD71">
            <v>25</v>
          </cell>
          <cell r="AE71">
            <v>0</v>
          </cell>
          <cell r="AF71">
            <v>0</v>
          </cell>
          <cell r="AG71">
            <v>0</v>
          </cell>
          <cell r="AH71">
            <v>3250</v>
          </cell>
          <cell r="BD71">
            <v>126</v>
          </cell>
          <cell r="BE71">
            <v>0</v>
          </cell>
          <cell r="BF71">
            <v>0</v>
          </cell>
          <cell r="BG71">
            <v>0</v>
          </cell>
          <cell r="BH71">
            <v>16500</v>
          </cell>
          <cell r="DA71">
            <v>13300</v>
          </cell>
          <cell r="DB71">
            <v>16650</v>
          </cell>
          <cell r="DC71">
            <v>20000</v>
          </cell>
          <cell r="DD71">
            <v>25000</v>
          </cell>
        </row>
        <row r="72">
          <cell r="AB72">
            <v>0</v>
          </cell>
          <cell r="AC72">
            <v>0</v>
          </cell>
          <cell r="AD72">
            <v>25</v>
          </cell>
          <cell r="AE72">
            <v>0</v>
          </cell>
          <cell r="AF72">
            <v>0</v>
          </cell>
          <cell r="AG72">
            <v>0</v>
          </cell>
          <cell r="AH72">
            <v>3250</v>
          </cell>
          <cell r="BD72">
            <v>226</v>
          </cell>
          <cell r="BE72">
            <v>0</v>
          </cell>
          <cell r="BF72">
            <v>0</v>
          </cell>
          <cell r="BG72">
            <v>0</v>
          </cell>
          <cell r="BH72">
            <v>16500</v>
          </cell>
          <cell r="DA72">
            <v>13900</v>
          </cell>
          <cell r="DB72">
            <v>17400</v>
          </cell>
          <cell r="DC72">
            <v>20900</v>
          </cell>
          <cell r="DD72">
            <v>26150</v>
          </cell>
        </row>
        <row r="73">
          <cell r="AB73">
            <v>0</v>
          </cell>
          <cell r="AC73">
            <v>0</v>
          </cell>
          <cell r="AD73">
            <v>45</v>
          </cell>
          <cell r="AE73">
            <v>0</v>
          </cell>
          <cell r="AF73">
            <v>0</v>
          </cell>
          <cell r="AG73">
            <v>0</v>
          </cell>
          <cell r="AH73">
            <v>4100</v>
          </cell>
          <cell r="BD73">
            <v>0</v>
          </cell>
          <cell r="BE73">
            <v>74</v>
          </cell>
          <cell r="BF73">
            <v>0</v>
          </cell>
          <cell r="BG73">
            <v>0</v>
          </cell>
          <cell r="BH73">
            <v>22000</v>
          </cell>
          <cell r="DA73">
            <v>14550</v>
          </cell>
          <cell r="DB73">
            <v>18150</v>
          </cell>
          <cell r="DC73">
            <v>21800</v>
          </cell>
          <cell r="DD73">
            <v>27250</v>
          </cell>
        </row>
        <row r="74">
          <cell r="AB74">
            <v>0</v>
          </cell>
          <cell r="AC74">
            <v>0</v>
          </cell>
          <cell r="AD74">
            <v>45</v>
          </cell>
          <cell r="AE74">
            <v>0</v>
          </cell>
          <cell r="AF74">
            <v>0</v>
          </cell>
          <cell r="AG74">
            <v>0</v>
          </cell>
          <cell r="AH74">
            <v>4100</v>
          </cell>
          <cell r="BD74">
            <v>0</v>
          </cell>
          <cell r="BE74">
            <v>104</v>
          </cell>
          <cell r="BF74">
            <v>0</v>
          </cell>
          <cell r="BG74">
            <v>0</v>
          </cell>
          <cell r="BH74">
            <v>37500</v>
          </cell>
          <cell r="DA74">
            <v>14750</v>
          </cell>
          <cell r="DB74">
            <v>18450</v>
          </cell>
          <cell r="DC74">
            <v>22150</v>
          </cell>
          <cell r="DD74">
            <v>27700</v>
          </cell>
        </row>
        <row r="75">
          <cell r="AB75">
            <v>0</v>
          </cell>
          <cell r="AC75">
            <v>0</v>
          </cell>
          <cell r="AD75">
            <v>45</v>
          </cell>
          <cell r="AE75">
            <v>0</v>
          </cell>
          <cell r="AF75">
            <v>0</v>
          </cell>
          <cell r="AG75">
            <v>0</v>
          </cell>
          <cell r="AH75">
            <v>4100</v>
          </cell>
          <cell r="BD75">
            <v>0</v>
          </cell>
          <cell r="BE75">
            <v>138</v>
          </cell>
          <cell r="BF75">
            <v>0</v>
          </cell>
          <cell r="BG75">
            <v>0</v>
          </cell>
          <cell r="BH75">
            <v>37500</v>
          </cell>
          <cell r="DA75">
            <v>15500</v>
          </cell>
          <cell r="DB75">
            <v>19400</v>
          </cell>
          <cell r="DC75">
            <v>23250</v>
          </cell>
          <cell r="DD75">
            <v>29100</v>
          </cell>
        </row>
        <row r="76">
          <cell r="AB76">
            <v>0</v>
          </cell>
          <cell r="AC76">
            <v>0</v>
          </cell>
          <cell r="AD76">
            <v>70</v>
          </cell>
          <cell r="AE76">
            <v>0</v>
          </cell>
          <cell r="AF76">
            <v>0</v>
          </cell>
          <cell r="AG76">
            <v>0</v>
          </cell>
          <cell r="AH76">
            <v>5000</v>
          </cell>
          <cell r="BD76">
            <v>0</v>
          </cell>
          <cell r="BE76">
            <v>178</v>
          </cell>
          <cell r="BF76">
            <v>0</v>
          </cell>
          <cell r="BG76">
            <v>0</v>
          </cell>
          <cell r="BH76">
            <v>50000</v>
          </cell>
          <cell r="DA76">
            <v>16250</v>
          </cell>
          <cell r="DB76">
            <v>20300</v>
          </cell>
          <cell r="DC76">
            <v>24400</v>
          </cell>
          <cell r="DD76">
            <v>30500</v>
          </cell>
        </row>
        <row r="77">
          <cell r="AB77">
            <v>0</v>
          </cell>
          <cell r="AC77">
            <v>0</v>
          </cell>
          <cell r="AD77">
            <v>70</v>
          </cell>
          <cell r="AE77">
            <v>0</v>
          </cell>
          <cell r="AF77">
            <v>0</v>
          </cell>
          <cell r="AG77">
            <v>0</v>
          </cell>
          <cell r="AH77">
            <v>5000</v>
          </cell>
          <cell r="BD77">
            <v>0</v>
          </cell>
          <cell r="BE77">
            <v>0</v>
          </cell>
          <cell r="BF77">
            <v>57</v>
          </cell>
          <cell r="BG77">
            <v>0</v>
          </cell>
          <cell r="BH77">
            <v>66500</v>
          </cell>
          <cell r="DA77">
            <v>17000</v>
          </cell>
          <cell r="DB77">
            <v>21250</v>
          </cell>
          <cell r="DC77">
            <v>25500</v>
          </cell>
          <cell r="DD77">
            <v>31850</v>
          </cell>
        </row>
        <row r="78">
          <cell r="AB78">
            <v>0</v>
          </cell>
          <cell r="AC78">
            <v>0</v>
          </cell>
          <cell r="AD78">
            <v>70</v>
          </cell>
          <cell r="AE78">
            <v>0</v>
          </cell>
          <cell r="AF78">
            <v>0</v>
          </cell>
          <cell r="AG78">
            <v>0</v>
          </cell>
          <cell r="AH78">
            <v>5000</v>
          </cell>
          <cell r="BD78">
            <v>0</v>
          </cell>
          <cell r="BE78">
            <v>0</v>
          </cell>
          <cell r="BF78">
            <v>80</v>
          </cell>
          <cell r="BG78">
            <v>0</v>
          </cell>
          <cell r="BH78">
            <v>66500</v>
          </cell>
          <cell r="DA78">
            <v>17750</v>
          </cell>
          <cell r="DB78">
            <v>22150</v>
          </cell>
          <cell r="DC78">
            <v>26600</v>
          </cell>
          <cell r="DD78">
            <v>33250</v>
          </cell>
        </row>
        <row r="79">
          <cell r="AB79">
            <v>0</v>
          </cell>
          <cell r="AC79">
            <v>0</v>
          </cell>
          <cell r="AD79">
            <v>0</v>
          </cell>
          <cell r="AE79">
            <v>20</v>
          </cell>
          <cell r="AF79">
            <v>0</v>
          </cell>
          <cell r="AG79">
            <v>0</v>
          </cell>
          <cell r="AH79">
            <v>6900</v>
          </cell>
          <cell r="BD79">
            <v>0</v>
          </cell>
          <cell r="BE79">
            <v>0</v>
          </cell>
          <cell r="BF79">
            <v>107</v>
          </cell>
          <cell r="BG79">
            <v>0</v>
          </cell>
          <cell r="BH79">
            <v>89000</v>
          </cell>
          <cell r="DA79">
            <v>16550</v>
          </cell>
          <cell r="DB79">
            <v>20700</v>
          </cell>
          <cell r="DC79">
            <v>24850</v>
          </cell>
          <cell r="DD79">
            <v>31100</v>
          </cell>
        </row>
        <row r="80">
          <cell r="AB80">
            <v>0</v>
          </cell>
          <cell r="AC80">
            <v>0</v>
          </cell>
          <cell r="AD80">
            <v>0</v>
          </cell>
          <cell r="AE80">
            <v>20</v>
          </cell>
          <cell r="AF80">
            <v>0</v>
          </cell>
          <cell r="AG80">
            <v>0</v>
          </cell>
          <cell r="AH80">
            <v>6900</v>
          </cell>
          <cell r="BD80">
            <v>0</v>
          </cell>
          <cell r="BE80">
            <v>0</v>
          </cell>
          <cell r="BF80">
            <v>137</v>
          </cell>
          <cell r="BG80">
            <v>0</v>
          </cell>
          <cell r="BH80">
            <v>161000</v>
          </cell>
          <cell r="DA80">
            <v>17400</v>
          </cell>
          <cell r="DB80">
            <v>21750</v>
          </cell>
          <cell r="DC80">
            <v>26100</v>
          </cell>
          <cell r="DD80">
            <v>32650</v>
          </cell>
        </row>
        <row r="81">
          <cell r="AB81">
            <v>0</v>
          </cell>
          <cell r="AC81">
            <v>0</v>
          </cell>
          <cell r="AD81">
            <v>0</v>
          </cell>
          <cell r="AE81">
            <v>20</v>
          </cell>
          <cell r="AF81">
            <v>0</v>
          </cell>
          <cell r="AG81">
            <v>0</v>
          </cell>
          <cell r="AH81">
            <v>7550</v>
          </cell>
          <cell r="BD81">
            <v>0</v>
          </cell>
          <cell r="BE81">
            <v>0</v>
          </cell>
          <cell r="BF81">
            <v>0</v>
          </cell>
          <cell r="BG81">
            <v>26</v>
          </cell>
          <cell r="BH81">
            <v>161000</v>
          </cell>
          <cell r="DA81">
            <v>18250</v>
          </cell>
          <cell r="DB81">
            <v>22800</v>
          </cell>
          <cell r="DC81">
            <v>27350</v>
          </cell>
          <cell r="DD81">
            <v>34200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25</v>
          </cell>
          <cell r="AF82">
            <v>0</v>
          </cell>
          <cell r="AG82">
            <v>0</v>
          </cell>
          <cell r="AH82">
            <v>8800</v>
          </cell>
          <cell r="BD82">
            <v>0</v>
          </cell>
          <cell r="BE82">
            <v>0</v>
          </cell>
          <cell r="BF82">
            <v>0</v>
          </cell>
          <cell r="BG82">
            <v>37</v>
          </cell>
          <cell r="BH82">
            <v>215000</v>
          </cell>
          <cell r="DA82">
            <v>19050</v>
          </cell>
          <cell r="DB82">
            <v>23850</v>
          </cell>
          <cell r="DC82">
            <v>28600</v>
          </cell>
          <cell r="DD82">
            <v>35750</v>
          </cell>
        </row>
        <row r="83">
          <cell r="AB83">
            <v>0</v>
          </cell>
          <cell r="AC83">
            <v>0</v>
          </cell>
          <cell r="AD83">
            <v>0</v>
          </cell>
          <cell r="AE83">
            <v>25</v>
          </cell>
          <cell r="AF83">
            <v>0</v>
          </cell>
          <cell r="AG83">
            <v>0</v>
          </cell>
          <cell r="AH83">
            <v>8800</v>
          </cell>
          <cell r="BD83">
            <v>0</v>
          </cell>
          <cell r="BE83">
            <v>0</v>
          </cell>
          <cell r="BF83">
            <v>0</v>
          </cell>
          <cell r="BG83">
            <v>49</v>
          </cell>
          <cell r="BH83">
            <v>547000</v>
          </cell>
          <cell r="DA83">
            <v>19900</v>
          </cell>
          <cell r="DB83">
            <v>24850</v>
          </cell>
          <cell r="DC83">
            <v>29850</v>
          </cell>
          <cell r="DD83">
            <v>37300</v>
          </cell>
        </row>
        <row r="84">
          <cell r="AB84">
            <v>0</v>
          </cell>
          <cell r="AC84">
            <v>0</v>
          </cell>
          <cell r="AD84">
            <v>0</v>
          </cell>
          <cell r="AE84">
            <v>25</v>
          </cell>
          <cell r="AF84">
            <v>0</v>
          </cell>
          <cell r="AG84">
            <v>0</v>
          </cell>
          <cell r="AH84">
            <v>8800</v>
          </cell>
          <cell r="BD84">
            <v>0</v>
          </cell>
          <cell r="BE84">
            <v>0</v>
          </cell>
          <cell r="BF84">
            <v>0</v>
          </cell>
          <cell r="BG84">
            <v>63</v>
          </cell>
          <cell r="BH84">
            <v>820500</v>
          </cell>
          <cell r="DA84">
            <v>19450</v>
          </cell>
          <cell r="DB84">
            <v>24350</v>
          </cell>
          <cell r="DC84">
            <v>29200</v>
          </cell>
          <cell r="DD84">
            <v>36500</v>
          </cell>
        </row>
        <row r="85">
          <cell r="AB85">
            <v>0</v>
          </cell>
          <cell r="AC85">
            <v>0</v>
          </cell>
          <cell r="AD85">
            <v>0</v>
          </cell>
          <cell r="AE85">
            <v>25</v>
          </cell>
          <cell r="AF85">
            <v>0</v>
          </cell>
          <cell r="AG85">
            <v>0</v>
          </cell>
          <cell r="AH85">
            <v>8900</v>
          </cell>
          <cell r="DA85">
            <v>20450</v>
          </cell>
          <cell r="DB85">
            <v>25550</v>
          </cell>
          <cell r="DC85">
            <v>30650</v>
          </cell>
          <cell r="DD85">
            <v>38350</v>
          </cell>
        </row>
        <row r="86">
          <cell r="AB86">
            <v>0</v>
          </cell>
          <cell r="AC86">
            <v>0</v>
          </cell>
          <cell r="AD86">
            <v>0</v>
          </cell>
          <cell r="AE86">
            <v>25</v>
          </cell>
          <cell r="AF86">
            <v>0</v>
          </cell>
          <cell r="AG86">
            <v>0</v>
          </cell>
          <cell r="AH86">
            <v>8900</v>
          </cell>
          <cell r="DA86">
            <v>21400</v>
          </cell>
          <cell r="DB86">
            <v>26800</v>
          </cell>
          <cell r="DC86">
            <v>32150</v>
          </cell>
          <cell r="DD86">
            <v>40200</v>
          </cell>
        </row>
        <row r="87">
          <cell r="AB87">
            <v>0</v>
          </cell>
          <cell r="AC87">
            <v>0</v>
          </cell>
          <cell r="AD87">
            <v>0</v>
          </cell>
          <cell r="AE87">
            <v>25</v>
          </cell>
          <cell r="AF87">
            <v>0</v>
          </cell>
          <cell r="AG87">
            <v>0</v>
          </cell>
          <cell r="AH87">
            <v>8900</v>
          </cell>
          <cell r="DA87">
            <v>22400</v>
          </cell>
          <cell r="DB87">
            <v>28000</v>
          </cell>
          <cell r="DC87">
            <v>33600</v>
          </cell>
          <cell r="DD87">
            <v>42000</v>
          </cell>
        </row>
        <row r="88">
          <cell r="AB88">
            <v>0</v>
          </cell>
          <cell r="AC88">
            <v>0</v>
          </cell>
          <cell r="AD88">
            <v>0</v>
          </cell>
          <cell r="AE88">
            <v>25</v>
          </cell>
          <cell r="AF88">
            <v>0</v>
          </cell>
          <cell r="AG88">
            <v>2</v>
          </cell>
          <cell r="AH88">
            <v>12200</v>
          </cell>
          <cell r="DA88">
            <v>23350</v>
          </cell>
          <cell r="DB88">
            <v>29200</v>
          </cell>
          <cell r="DC88">
            <v>35050</v>
          </cell>
          <cell r="DD88">
            <v>43850</v>
          </cell>
        </row>
        <row r="89">
          <cell r="AB89">
            <v>0</v>
          </cell>
          <cell r="AC89">
            <v>0</v>
          </cell>
          <cell r="AD89">
            <v>0</v>
          </cell>
          <cell r="AE89">
            <v>25</v>
          </cell>
          <cell r="AF89">
            <v>0</v>
          </cell>
          <cell r="AG89">
            <v>2</v>
          </cell>
          <cell r="AH89">
            <v>12200</v>
          </cell>
          <cell r="DA89">
            <v>23100</v>
          </cell>
          <cell r="DB89">
            <v>28900</v>
          </cell>
          <cell r="DC89">
            <v>34700</v>
          </cell>
          <cell r="DD89">
            <v>43350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30</v>
          </cell>
          <cell r="AF90">
            <v>0</v>
          </cell>
          <cell r="AG90">
            <v>2</v>
          </cell>
          <cell r="AH90">
            <v>12200</v>
          </cell>
          <cell r="DA90">
            <v>24250</v>
          </cell>
          <cell r="DB90">
            <v>30350</v>
          </cell>
          <cell r="DC90">
            <v>36400</v>
          </cell>
          <cell r="DD90">
            <v>45550</v>
          </cell>
        </row>
        <row r="91">
          <cell r="AB91">
            <v>0</v>
          </cell>
          <cell r="AC91">
            <v>0</v>
          </cell>
          <cell r="AD91">
            <v>0</v>
          </cell>
          <cell r="AE91">
            <v>30</v>
          </cell>
          <cell r="AF91">
            <v>0</v>
          </cell>
          <cell r="AG91">
            <v>2</v>
          </cell>
          <cell r="AH91">
            <v>15550</v>
          </cell>
          <cell r="DA91">
            <v>25450</v>
          </cell>
          <cell r="DB91">
            <v>31800</v>
          </cell>
          <cell r="DC91">
            <v>38150</v>
          </cell>
          <cell r="DD91">
            <v>47700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30</v>
          </cell>
          <cell r="AF92">
            <v>0</v>
          </cell>
          <cell r="AG92">
            <v>2</v>
          </cell>
          <cell r="AH92">
            <v>15550</v>
          </cell>
          <cell r="DA92">
            <v>26600</v>
          </cell>
          <cell r="DB92">
            <v>33250</v>
          </cell>
          <cell r="DC92">
            <v>39900</v>
          </cell>
          <cell r="DD92">
            <v>49850</v>
          </cell>
        </row>
        <row r="93">
          <cell r="AB93">
            <v>0</v>
          </cell>
          <cell r="AC93">
            <v>0</v>
          </cell>
          <cell r="AD93">
            <v>0</v>
          </cell>
          <cell r="AE93">
            <v>30</v>
          </cell>
          <cell r="AF93">
            <v>0</v>
          </cell>
          <cell r="AG93">
            <v>2</v>
          </cell>
          <cell r="AH93">
            <v>16650</v>
          </cell>
          <cell r="DA93">
            <v>27750</v>
          </cell>
          <cell r="DB93">
            <v>34700</v>
          </cell>
          <cell r="DC93">
            <v>41650</v>
          </cell>
          <cell r="DD93">
            <v>52050</v>
          </cell>
        </row>
        <row r="94"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10</v>
          </cell>
          <cell r="AG94">
            <v>2</v>
          </cell>
          <cell r="AH94">
            <v>21500</v>
          </cell>
          <cell r="DA94">
            <v>26500</v>
          </cell>
          <cell r="DB94">
            <v>33150</v>
          </cell>
          <cell r="DC94">
            <v>39750</v>
          </cell>
          <cell r="DD94">
            <v>49700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10</v>
          </cell>
          <cell r="AG95">
            <v>2</v>
          </cell>
          <cell r="AH95">
            <v>21500</v>
          </cell>
          <cell r="DA95">
            <v>27850</v>
          </cell>
          <cell r="DB95">
            <v>34800</v>
          </cell>
          <cell r="DC95">
            <v>41750</v>
          </cell>
          <cell r="DD95">
            <v>52200</v>
          </cell>
        </row>
        <row r="96"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10</v>
          </cell>
          <cell r="AG96">
            <v>2</v>
          </cell>
          <cell r="AH96">
            <v>21500</v>
          </cell>
          <cell r="DA96">
            <v>29150</v>
          </cell>
          <cell r="DB96">
            <v>36450</v>
          </cell>
          <cell r="DC96">
            <v>43750</v>
          </cell>
          <cell r="DD96">
            <v>54700</v>
          </cell>
        </row>
        <row r="97"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10</v>
          </cell>
          <cell r="AG97">
            <v>2</v>
          </cell>
          <cell r="AH97">
            <v>29550</v>
          </cell>
          <cell r="DA97">
            <v>30500</v>
          </cell>
          <cell r="DB97">
            <v>38100</v>
          </cell>
          <cell r="DC97">
            <v>45750</v>
          </cell>
          <cell r="DD97">
            <v>57200</v>
          </cell>
        </row>
        <row r="98"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10</v>
          </cell>
          <cell r="AG98">
            <v>2</v>
          </cell>
          <cell r="AH98">
            <v>29550</v>
          </cell>
          <cell r="DA98">
            <v>31800</v>
          </cell>
          <cell r="DB98">
            <v>39750</v>
          </cell>
          <cell r="DC98">
            <v>47750</v>
          </cell>
          <cell r="DD98">
            <v>59650</v>
          </cell>
        </row>
        <row r="99"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10</v>
          </cell>
          <cell r="AG99">
            <v>2</v>
          </cell>
          <cell r="AH99">
            <v>29550</v>
          </cell>
          <cell r="DA99">
            <v>29500</v>
          </cell>
          <cell r="DB99">
            <v>36850</v>
          </cell>
          <cell r="DC99">
            <v>44250</v>
          </cell>
          <cell r="DD99">
            <v>55300</v>
          </cell>
        </row>
        <row r="100"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10</v>
          </cell>
          <cell r="AG100">
            <v>2</v>
          </cell>
          <cell r="AH100">
            <v>37600</v>
          </cell>
          <cell r="DA100">
            <v>30950</v>
          </cell>
          <cell r="DB100">
            <v>38700</v>
          </cell>
          <cell r="DC100">
            <v>46450</v>
          </cell>
          <cell r="DD100">
            <v>58050</v>
          </cell>
        </row>
        <row r="101"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10</v>
          </cell>
          <cell r="AG101">
            <v>2</v>
          </cell>
          <cell r="AH101">
            <v>37600</v>
          </cell>
          <cell r="DA101">
            <v>32450</v>
          </cell>
          <cell r="DB101">
            <v>40550</v>
          </cell>
          <cell r="DC101">
            <v>48650</v>
          </cell>
          <cell r="DD101">
            <v>60850</v>
          </cell>
        </row>
        <row r="102"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10</v>
          </cell>
          <cell r="AG102">
            <v>2</v>
          </cell>
          <cell r="AH102">
            <v>40300</v>
          </cell>
          <cell r="DA102">
            <v>33900</v>
          </cell>
          <cell r="DB102">
            <v>42400</v>
          </cell>
          <cell r="DC102">
            <v>50850</v>
          </cell>
          <cell r="DD102">
            <v>63600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10</v>
          </cell>
          <cell r="AG103">
            <v>2</v>
          </cell>
          <cell r="AH103">
            <v>82050</v>
          </cell>
          <cell r="DA103">
            <v>35400</v>
          </cell>
          <cell r="DB103">
            <v>44250</v>
          </cell>
          <cell r="DC103">
            <v>53100</v>
          </cell>
          <cell r="DD103">
            <v>66350</v>
          </cell>
        </row>
        <row r="104"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10</v>
          </cell>
          <cell r="AG104">
            <v>2</v>
          </cell>
          <cell r="AH104">
            <v>82050</v>
          </cell>
          <cell r="DA104">
            <v>32850</v>
          </cell>
          <cell r="DB104">
            <v>41100</v>
          </cell>
          <cell r="DC104">
            <v>49300</v>
          </cell>
          <cell r="DD104">
            <v>61650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15</v>
          </cell>
          <cell r="AG105">
            <v>2</v>
          </cell>
          <cell r="AH105">
            <v>82050</v>
          </cell>
          <cell r="DA105">
            <v>34500</v>
          </cell>
          <cell r="DB105">
            <v>43150</v>
          </cell>
          <cell r="DC105">
            <v>51800</v>
          </cell>
          <cell r="DD105">
            <v>64750</v>
          </cell>
        </row>
        <row r="106"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15</v>
          </cell>
          <cell r="AG106">
            <v>2</v>
          </cell>
          <cell r="AH106">
            <v>136750</v>
          </cell>
          <cell r="DA106">
            <v>36150</v>
          </cell>
          <cell r="DB106">
            <v>45200</v>
          </cell>
          <cell r="DC106">
            <v>54250</v>
          </cell>
          <cell r="DD106">
            <v>67800</v>
          </cell>
        </row>
        <row r="107"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15</v>
          </cell>
          <cell r="AG107">
            <v>2</v>
          </cell>
          <cell r="AH107">
            <v>150450</v>
          </cell>
          <cell r="DA107">
            <v>37800</v>
          </cell>
          <cell r="DB107">
            <v>47250</v>
          </cell>
          <cell r="DC107">
            <v>56700</v>
          </cell>
          <cell r="DD107">
            <v>70900</v>
          </cell>
        </row>
        <row r="108"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15</v>
          </cell>
          <cell r="AG108">
            <v>2</v>
          </cell>
          <cell r="AH108">
            <v>150450</v>
          </cell>
          <cell r="DA108">
            <v>39450</v>
          </cell>
          <cell r="DB108">
            <v>49300</v>
          </cell>
          <cell r="DC108">
            <v>59200</v>
          </cell>
          <cell r="DD108">
            <v>74000</v>
          </cell>
        </row>
        <row r="109">
          <cell r="AB109">
            <v>30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1300</v>
          </cell>
          <cell r="DA109">
            <v>35550</v>
          </cell>
          <cell r="DB109">
            <v>44450</v>
          </cell>
          <cell r="DC109">
            <v>53350</v>
          </cell>
          <cell r="DD109">
            <v>66700</v>
          </cell>
        </row>
        <row r="110">
          <cell r="AB110">
            <v>105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1550</v>
          </cell>
          <cell r="DA110">
            <v>37350</v>
          </cell>
          <cell r="DB110">
            <v>46650</v>
          </cell>
          <cell r="DC110">
            <v>56000</v>
          </cell>
          <cell r="DD110">
            <v>70000</v>
          </cell>
        </row>
        <row r="111">
          <cell r="AB111">
            <v>125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1550</v>
          </cell>
          <cell r="DA111">
            <v>39100</v>
          </cell>
          <cell r="DB111">
            <v>48900</v>
          </cell>
          <cell r="DC111">
            <v>58700</v>
          </cell>
          <cell r="DD111">
            <v>73350</v>
          </cell>
        </row>
        <row r="112">
          <cell r="AB112">
            <v>170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1550</v>
          </cell>
          <cell r="DA112">
            <v>40900</v>
          </cell>
          <cell r="DB112">
            <v>51100</v>
          </cell>
          <cell r="DC112">
            <v>61350</v>
          </cell>
          <cell r="DD112">
            <v>76700</v>
          </cell>
        </row>
        <row r="113">
          <cell r="AB113">
            <v>185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1550</v>
          </cell>
          <cell r="DA113">
            <v>42650</v>
          </cell>
          <cell r="DB113">
            <v>53350</v>
          </cell>
          <cell r="DC113">
            <v>64000</v>
          </cell>
          <cell r="DD113">
            <v>80000</v>
          </cell>
        </row>
        <row r="114">
          <cell r="AB114">
            <v>0</v>
          </cell>
          <cell r="AC114">
            <v>35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1900</v>
          </cell>
          <cell r="DA114">
            <v>39650</v>
          </cell>
          <cell r="DB114">
            <v>49550</v>
          </cell>
          <cell r="DC114">
            <v>59500</v>
          </cell>
          <cell r="DD114">
            <v>74350</v>
          </cell>
        </row>
        <row r="115">
          <cell r="AB115">
            <v>0</v>
          </cell>
          <cell r="AC115">
            <v>35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1900</v>
          </cell>
          <cell r="DA115">
            <v>41650</v>
          </cell>
          <cell r="DB115">
            <v>52050</v>
          </cell>
          <cell r="DC115">
            <v>62450</v>
          </cell>
          <cell r="DD115">
            <v>78100</v>
          </cell>
        </row>
        <row r="116">
          <cell r="AB116">
            <v>0</v>
          </cell>
          <cell r="AC116">
            <v>70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2850</v>
          </cell>
          <cell r="DA116">
            <v>43600</v>
          </cell>
          <cell r="DB116">
            <v>54550</v>
          </cell>
          <cell r="DC116">
            <v>65450</v>
          </cell>
          <cell r="DD116">
            <v>81800</v>
          </cell>
        </row>
        <row r="117">
          <cell r="AB117">
            <v>0</v>
          </cell>
          <cell r="AC117">
            <v>70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2850</v>
          </cell>
          <cell r="DA117">
            <v>45600</v>
          </cell>
          <cell r="DB117">
            <v>57000</v>
          </cell>
          <cell r="DC117">
            <v>68400</v>
          </cell>
          <cell r="DD117">
            <v>85500</v>
          </cell>
        </row>
        <row r="118">
          <cell r="AB118">
            <v>0</v>
          </cell>
          <cell r="AC118">
            <v>105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4750</v>
          </cell>
          <cell r="DA118">
            <v>47600</v>
          </cell>
          <cell r="DB118">
            <v>59500</v>
          </cell>
          <cell r="DC118">
            <v>71400</v>
          </cell>
          <cell r="DD118">
            <v>89250</v>
          </cell>
        </row>
        <row r="119">
          <cell r="AB119">
            <v>0</v>
          </cell>
          <cell r="AC119">
            <v>105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4750</v>
          </cell>
          <cell r="DA119">
            <v>43000</v>
          </cell>
          <cell r="DB119">
            <v>53800</v>
          </cell>
          <cell r="DC119">
            <v>64550</v>
          </cell>
          <cell r="DD119">
            <v>80700</v>
          </cell>
        </row>
        <row r="120">
          <cell r="AB120">
            <v>0</v>
          </cell>
          <cell r="AC120">
            <v>140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4100</v>
          </cell>
          <cell r="DA120">
            <v>45150</v>
          </cell>
          <cell r="DB120">
            <v>56450</v>
          </cell>
          <cell r="DC120">
            <v>67750</v>
          </cell>
          <cell r="DD120">
            <v>84700</v>
          </cell>
        </row>
        <row r="121">
          <cell r="AB121">
            <v>0</v>
          </cell>
          <cell r="AC121">
            <v>140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4100</v>
          </cell>
          <cell r="DA121">
            <v>47350</v>
          </cell>
          <cell r="DB121">
            <v>59150</v>
          </cell>
          <cell r="DC121">
            <v>71000</v>
          </cell>
          <cell r="DD121">
            <v>88750</v>
          </cell>
        </row>
        <row r="122">
          <cell r="AB122">
            <v>0</v>
          </cell>
          <cell r="AC122">
            <v>0</v>
          </cell>
          <cell r="AD122">
            <v>30</v>
          </cell>
          <cell r="AE122">
            <v>0</v>
          </cell>
          <cell r="AF122">
            <v>0</v>
          </cell>
          <cell r="AG122">
            <v>0</v>
          </cell>
          <cell r="AH122">
            <v>4500</v>
          </cell>
          <cell r="DA122">
            <v>49500</v>
          </cell>
          <cell r="DB122">
            <v>61850</v>
          </cell>
          <cell r="DC122">
            <v>74250</v>
          </cell>
          <cell r="DD122">
            <v>92800</v>
          </cell>
        </row>
        <row r="123">
          <cell r="AB123">
            <v>0</v>
          </cell>
          <cell r="AC123">
            <v>0</v>
          </cell>
          <cell r="AD123">
            <v>30</v>
          </cell>
          <cell r="AE123">
            <v>0</v>
          </cell>
          <cell r="AF123">
            <v>0</v>
          </cell>
          <cell r="AG123">
            <v>0</v>
          </cell>
          <cell r="AH123">
            <v>4900</v>
          </cell>
          <cell r="DA123">
            <v>51650</v>
          </cell>
          <cell r="DB123">
            <v>64550</v>
          </cell>
          <cell r="DC123">
            <v>77450</v>
          </cell>
          <cell r="DD123">
            <v>96850</v>
          </cell>
        </row>
        <row r="124">
          <cell r="AB124">
            <v>0</v>
          </cell>
          <cell r="AC124">
            <v>0</v>
          </cell>
          <cell r="AD124">
            <v>30</v>
          </cell>
          <cell r="AE124">
            <v>0</v>
          </cell>
          <cell r="AF124">
            <v>0</v>
          </cell>
          <cell r="AG124">
            <v>0</v>
          </cell>
          <cell r="AH124">
            <v>4900</v>
          </cell>
          <cell r="DA124">
            <v>49650</v>
          </cell>
          <cell r="DB124">
            <v>62100</v>
          </cell>
          <cell r="DC124">
            <v>74500</v>
          </cell>
          <cell r="DD124">
            <v>93150</v>
          </cell>
        </row>
        <row r="125">
          <cell r="AB125">
            <v>0</v>
          </cell>
          <cell r="AC125">
            <v>0</v>
          </cell>
          <cell r="AD125">
            <v>55</v>
          </cell>
          <cell r="AE125">
            <v>0</v>
          </cell>
          <cell r="AF125">
            <v>0</v>
          </cell>
          <cell r="AG125">
            <v>0</v>
          </cell>
          <cell r="AH125">
            <v>6150</v>
          </cell>
          <cell r="DA125">
            <v>52150</v>
          </cell>
          <cell r="DB125">
            <v>65200</v>
          </cell>
          <cell r="DC125">
            <v>78250</v>
          </cell>
          <cell r="DD125">
            <v>97800</v>
          </cell>
        </row>
        <row r="126">
          <cell r="AB126">
            <v>0</v>
          </cell>
          <cell r="AC126">
            <v>0</v>
          </cell>
          <cell r="AD126">
            <v>55</v>
          </cell>
          <cell r="AE126">
            <v>0</v>
          </cell>
          <cell r="AF126">
            <v>0</v>
          </cell>
          <cell r="AG126">
            <v>0</v>
          </cell>
          <cell r="AH126">
            <v>6150</v>
          </cell>
          <cell r="DA126">
            <v>54650</v>
          </cell>
          <cell r="DB126">
            <v>68300</v>
          </cell>
          <cell r="DC126">
            <v>81950</v>
          </cell>
          <cell r="DD126">
            <v>102450</v>
          </cell>
        </row>
        <row r="127">
          <cell r="AB127">
            <v>0</v>
          </cell>
          <cell r="AC127">
            <v>0</v>
          </cell>
          <cell r="AD127">
            <v>55</v>
          </cell>
          <cell r="AE127">
            <v>0</v>
          </cell>
          <cell r="AF127">
            <v>0</v>
          </cell>
          <cell r="AG127">
            <v>0</v>
          </cell>
          <cell r="AH127">
            <v>6150</v>
          </cell>
          <cell r="DA127">
            <v>57100</v>
          </cell>
          <cell r="DB127">
            <v>71400</v>
          </cell>
          <cell r="DC127">
            <v>85700</v>
          </cell>
          <cell r="DD127">
            <v>107150</v>
          </cell>
        </row>
        <row r="128">
          <cell r="AB128">
            <v>0</v>
          </cell>
          <cell r="AC128">
            <v>0</v>
          </cell>
          <cell r="AD128">
            <v>85</v>
          </cell>
          <cell r="AE128">
            <v>0</v>
          </cell>
          <cell r="AF128">
            <v>0</v>
          </cell>
          <cell r="AG128">
            <v>0</v>
          </cell>
          <cell r="AH128">
            <v>7550</v>
          </cell>
          <cell r="DA128">
            <v>59600</v>
          </cell>
          <cell r="DB128">
            <v>74500</v>
          </cell>
          <cell r="DC128">
            <v>89450</v>
          </cell>
          <cell r="DD128">
            <v>111800</v>
          </cell>
        </row>
        <row r="129">
          <cell r="AB129">
            <v>0</v>
          </cell>
          <cell r="AC129">
            <v>0</v>
          </cell>
          <cell r="AD129">
            <v>85</v>
          </cell>
          <cell r="AE129">
            <v>0</v>
          </cell>
          <cell r="AF129">
            <v>0</v>
          </cell>
          <cell r="AG129">
            <v>0</v>
          </cell>
          <cell r="AH129">
            <v>7550</v>
          </cell>
          <cell r="DA129">
            <v>59800</v>
          </cell>
          <cell r="DB129">
            <v>74750</v>
          </cell>
          <cell r="DC129">
            <v>89700</v>
          </cell>
          <cell r="DD129">
            <v>112150</v>
          </cell>
        </row>
        <row r="130">
          <cell r="AB130">
            <v>0</v>
          </cell>
          <cell r="AC130">
            <v>0</v>
          </cell>
          <cell r="AD130">
            <v>85</v>
          </cell>
          <cell r="AE130">
            <v>0</v>
          </cell>
          <cell r="AF130">
            <v>0</v>
          </cell>
          <cell r="AG130">
            <v>0</v>
          </cell>
          <cell r="AH130">
            <v>7550</v>
          </cell>
          <cell r="DA130">
            <v>62800</v>
          </cell>
          <cell r="DB130">
            <v>78500</v>
          </cell>
          <cell r="DC130">
            <v>94200</v>
          </cell>
          <cell r="DD130">
            <v>117750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25</v>
          </cell>
          <cell r="AF131">
            <v>0</v>
          </cell>
          <cell r="AG131">
            <v>0</v>
          </cell>
          <cell r="AH131">
            <v>10350</v>
          </cell>
          <cell r="DA131">
            <v>65800</v>
          </cell>
          <cell r="DB131">
            <v>82250</v>
          </cell>
          <cell r="DC131">
            <v>98700</v>
          </cell>
          <cell r="DD131">
            <v>123350</v>
          </cell>
        </row>
        <row r="132">
          <cell r="AB132">
            <v>0</v>
          </cell>
          <cell r="AC132">
            <v>0</v>
          </cell>
          <cell r="AD132">
            <v>0</v>
          </cell>
          <cell r="AE132">
            <v>25</v>
          </cell>
          <cell r="AF132">
            <v>0</v>
          </cell>
          <cell r="AG132">
            <v>0</v>
          </cell>
          <cell r="AH132">
            <v>10350</v>
          </cell>
          <cell r="DA132">
            <v>68750</v>
          </cell>
          <cell r="DB132">
            <v>85950</v>
          </cell>
          <cell r="DC132">
            <v>103150</v>
          </cell>
          <cell r="DD132">
            <v>128950</v>
          </cell>
        </row>
        <row r="133">
          <cell r="AB133">
            <v>0</v>
          </cell>
          <cell r="AC133">
            <v>0</v>
          </cell>
          <cell r="AD133">
            <v>0</v>
          </cell>
          <cell r="AE133">
            <v>25</v>
          </cell>
          <cell r="AF133">
            <v>0</v>
          </cell>
          <cell r="AG133">
            <v>0</v>
          </cell>
          <cell r="AH133">
            <v>11300</v>
          </cell>
          <cell r="DA133">
            <v>71750</v>
          </cell>
          <cell r="DB133">
            <v>89700</v>
          </cell>
          <cell r="DC133">
            <v>107650</v>
          </cell>
          <cell r="DD133">
            <v>134550</v>
          </cell>
        </row>
        <row r="134">
          <cell r="AB134">
            <v>0</v>
          </cell>
          <cell r="AC134">
            <v>0</v>
          </cell>
          <cell r="AD134">
            <v>0</v>
          </cell>
          <cell r="AE134">
            <v>30</v>
          </cell>
          <cell r="AF134">
            <v>0</v>
          </cell>
          <cell r="AG134">
            <v>0</v>
          </cell>
          <cell r="AH134">
            <v>13150</v>
          </cell>
          <cell r="DA134">
            <v>73850</v>
          </cell>
          <cell r="DB134">
            <v>92350</v>
          </cell>
          <cell r="DC134">
            <v>110800</v>
          </cell>
          <cell r="DD134">
            <v>138500</v>
          </cell>
        </row>
        <row r="135">
          <cell r="AB135">
            <v>0</v>
          </cell>
          <cell r="AC135">
            <v>0</v>
          </cell>
          <cell r="AD135">
            <v>0</v>
          </cell>
          <cell r="AE135">
            <v>30</v>
          </cell>
          <cell r="AF135">
            <v>0</v>
          </cell>
          <cell r="AG135">
            <v>0</v>
          </cell>
          <cell r="AH135">
            <v>13150</v>
          </cell>
          <cell r="DA135">
            <v>77550</v>
          </cell>
          <cell r="DB135">
            <v>96950</v>
          </cell>
          <cell r="DC135">
            <v>116350</v>
          </cell>
          <cell r="DD135">
            <v>145450</v>
          </cell>
        </row>
        <row r="136">
          <cell r="AB136">
            <v>0</v>
          </cell>
          <cell r="AC136">
            <v>0</v>
          </cell>
          <cell r="AD136">
            <v>0</v>
          </cell>
          <cell r="AE136">
            <v>30</v>
          </cell>
          <cell r="AF136">
            <v>0</v>
          </cell>
          <cell r="AG136">
            <v>0</v>
          </cell>
          <cell r="AH136">
            <v>13150</v>
          </cell>
          <cell r="DA136">
            <v>81250</v>
          </cell>
          <cell r="DB136">
            <v>101600</v>
          </cell>
          <cell r="DC136">
            <v>121900</v>
          </cell>
          <cell r="DD136">
            <v>152400</v>
          </cell>
        </row>
        <row r="137">
          <cell r="AB137">
            <v>0</v>
          </cell>
          <cell r="AC137">
            <v>0</v>
          </cell>
          <cell r="AD137">
            <v>0</v>
          </cell>
          <cell r="AE137">
            <v>30</v>
          </cell>
          <cell r="AF137">
            <v>0</v>
          </cell>
          <cell r="AG137">
            <v>0</v>
          </cell>
          <cell r="AH137">
            <v>13350</v>
          </cell>
          <cell r="DA137">
            <v>84950</v>
          </cell>
          <cell r="DB137">
            <v>106200</v>
          </cell>
          <cell r="DC137">
            <v>127450</v>
          </cell>
          <cell r="DD137">
            <v>159300</v>
          </cell>
        </row>
        <row r="138">
          <cell r="AB138">
            <v>0</v>
          </cell>
          <cell r="AC138">
            <v>0</v>
          </cell>
          <cell r="AD138">
            <v>0</v>
          </cell>
          <cell r="AE138">
            <v>30</v>
          </cell>
          <cell r="AF138">
            <v>0</v>
          </cell>
          <cell r="AG138">
            <v>0</v>
          </cell>
          <cell r="AH138">
            <v>13350</v>
          </cell>
          <cell r="DA138">
            <v>88650</v>
          </cell>
          <cell r="DB138">
            <v>110800</v>
          </cell>
          <cell r="DC138">
            <v>133000</v>
          </cell>
          <cell r="DD138">
            <v>166250</v>
          </cell>
        </row>
        <row r="139">
          <cell r="AB139">
            <v>0</v>
          </cell>
          <cell r="AC139">
            <v>0</v>
          </cell>
          <cell r="AD139">
            <v>0</v>
          </cell>
          <cell r="AE139">
            <v>30</v>
          </cell>
          <cell r="AF139">
            <v>0</v>
          </cell>
          <cell r="AG139">
            <v>0</v>
          </cell>
          <cell r="AH139">
            <v>13350</v>
          </cell>
          <cell r="DA139">
            <v>92700</v>
          </cell>
          <cell r="DB139">
            <v>115850</v>
          </cell>
          <cell r="DC139">
            <v>139050</v>
          </cell>
          <cell r="DD139">
            <v>173800</v>
          </cell>
        </row>
        <row r="140">
          <cell r="AB140">
            <v>0</v>
          </cell>
          <cell r="AC140">
            <v>0</v>
          </cell>
          <cell r="AD140">
            <v>0</v>
          </cell>
          <cell r="AE140">
            <v>30</v>
          </cell>
          <cell r="AF140">
            <v>0</v>
          </cell>
          <cell r="AG140">
            <v>3</v>
          </cell>
          <cell r="AH140">
            <v>18350</v>
          </cell>
          <cell r="DA140">
            <v>97300</v>
          </cell>
          <cell r="DB140">
            <v>121650</v>
          </cell>
          <cell r="DC140">
            <v>146000</v>
          </cell>
          <cell r="DD140">
            <v>182500</v>
          </cell>
        </row>
        <row r="141">
          <cell r="AB141">
            <v>0</v>
          </cell>
          <cell r="AC141">
            <v>0</v>
          </cell>
          <cell r="AD141">
            <v>0</v>
          </cell>
          <cell r="AE141">
            <v>30</v>
          </cell>
          <cell r="AF141">
            <v>0</v>
          </cell>
          <cell r="AG141">
            <v>3</v>
          </cell>
          <cell r="AH141">
            <v>18350</v>
          </cell>
          <cell r="DA141">
            <v>101950</v>
          </cell>
          <cell r="DB141">
            <v>127450</v>
          </cell>
          <cell r="DC141">
            <v>152950</v>
          </cell>
          <cell r="DD141">
            <v>191200</v>
          </cell>
        </row>
        <row r="142">
          <cell r="AB142">
            <v>0</v>
          </cell>
          <cell r="AC142">
            <v>0</v>
          </cell>
          <cell r="AD142">
            <v>0</v>
          </cell>
          <cell r="AE142">
            <v>35</v>
          </cell>
          <cell r="AF142">
            <v>0</v>
          </cell>
          <cell r="AG142">
            <v>3</v>
          </cell>
          <cell r="AH142">
            <v>18350</v>
          </cell>
          <cell r="DA142">
            <v>106600</v>
          </cell>
          <cell r="DB142">
            <v>133250</v>
          </cell>
          <cell r="DC142">
            <v>159900</v>
          </cell>
          <cell r="DD142">
            <v>199900</v>
          </cell>
        </row>
        <row r="143">
          <cell r="AB143">
            <v>0</v>
          </cell>
          <cell r="AC143">
            <v>0</v>
          </cell>
          <cell r="AD143">
            <v>0</v>
          </cell>
          <cell r="AE143">
            <v>35</v>
          </cell>
          <cell r="AF143">
            <v>0</v>
          </cell>
          <cell r="AG143">
            <v>3</v>
          </cell>
          <cell r="AH143">
            <v>23350</v>
          </cell>
          <cell r="DA143">
            <v>111250</v>
          </cell>
          <cell r="DB143">
            <v>139050</v>
          </cell>
          <cell r="DC143">
            <v>166850</v>
          </cell>
          <cell r="DD143">
            <v>208600</v>
          </cell>
        </row>
        <row r="144">
          <cell r="AB144">
            <v>0</v>
          </cell>
          <cell r="AC144">
            <v>0</v>
          </cell>
          <cell r="AD144">
            <v>0</v>
          </cell>
          <cell r="AE144">
            <v>35</v>
          </cell>
          <cell r="AF144">
            <v>0</v>
          </cell>
          <cell r="AG144">
            <v>3</v>
          </cell>
          <cell r="AH144">
            <v>23350</v>
          </cell>
          <cell r="DA144">
            <v>116850</v>
          </cell>
          <cell r="DB144">
            <v>146050</v>
          </cell>
          <cell r="DC144">
            <v>175300</v>
          </cell>
          <cell r="DD144">
            <v>219100</v>
          </cell>
        </row>
        <row r="145">
          <cell r="AB145">
            <v>0</v>
          </cell>
          <cell r="AC145">
            <v>0</v>
          </cell>
          <cell r="AD145">
            <v>0</v>
          </cell>
          <cell r="AE145">
            <v>35</v>
          </cell>
          <cell r="AF145">
            <v>0</v>
          </cell>
          <cell r="AG145">
            <v>3</v>
          </cell>
          <cell r="AH145">
            <v>25000</v>
          </cell>
          <cell r="DA145">
            <v>122700</v>
          </cell>
          <cell r="DB145">
            <v>153350</v>
          </cell>
          <cell r="DC145">
            <v>184050</v>
          </cell>
          <cell r="DD145">
            <v>230050</v>
          </cell>
        </row>
        <row r="146"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10</v>
          </cell>
          <cell r="AG146">
            <v>3</v>
          </cell>
          <cell r="AH146">
            <v>32250</v>
          </cell>
          <cell r="DA146">
            <v>128550</v>
          </cell>
          <cell r="DB146">
            <v>160700</v>
          </cell>
          <cell r="DC146">
            <v>192800</v>
          </cell>
          <cell r="DD146">
            <v>241050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10</v>
          </cell>
          <cell r="AG147">
            <v>3</v>
          </cell>
          <cell r="AH147">
            <v>32250</v>
          </cell>
          <cell r="DA147">
            <v>134400</v>
          </cell>
          <cell r="DB147">
            <v>168000</v>
          </cell>
          <cell r="DC147">
            <v>201600</v>
          </cell>
          <cell r="DD147">
            <v>252000</v>
          </cell>
        </row>
        <row r="148"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10</v>
          </cell>
          <cell r="AG148">
            <v>3</v>
          </cell>
          <cell r="AH148">
            <v>32250</v>
          </cell>
          <cell r="DA148">
            <v>140200</v>
          </cell>
          <cell r="DB148">
            <v>175300</v>
          </cell>
          <cell r="DC148">
            <v>210350</v>
          </cell>
          <cell r="DD148">
            <v>262950</v>
          </cell>
        </row>
        <row r="149"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10</v>
          </cell>
          <cell r="AG149">
            <v>3</v>
          </cell>
          <cell r="AH149">
            <v>44300</v>
          </cell>
          <cell r="DA149">
            <v>139800</v>
          </cell>
          <cell r="DB149">
            <v>174750</v>
          </cell>
          <cell r="DC149">
            <v>209700</v>
          </cell>
          <cell r="DD149">
            <v>262150</v>
          </cell>
        </row>
        <row r="150"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10</v>
          </cell>
          <cell r="AG150">
            <v>3</v>
          </cell>
          <cell r="AH150">
            <v>44300</v>
          </cell>
          <cell r="DA150">
            <v>146800</v>
          </cell>
          <cell r="DB150">
            <v>183500</v>
          </cell>
          <cell r="DC150">
            <v>220200</v>
          </cell>
          <cell r="DD150">
            <v>275250</v>
          </cell>
        </row>
        <row r="151"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10</v>
          </cell>
          <cell r="AG151">
            <v>3</v>
          </cell>
          <cell r="AH151">
            <v>44300</v>
          </cell>
          <cell r="DA151">
            <v>153800</v>
          </cell>
          <cell r="DB151">
            <v>192250</v>
          </cell>
          <cell r="DC151">
            <v>230700</v>
          </cell>
          <cell r="DD151">
            <v>288350</v>
          </cell>
        </row>
        <row r="152"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15</v>
          </cell>
          <cell r="AG152">
            <v>3</v>
          </cell>
          <cell r="AH152">
            <v>56400</v>
          </cell>
          <cell r="DA152">
            <v>160750</v>
          </cell>
          <cell r="DB152">
            <v>200950</v>
          </cell>
          <cell r="DC152">
            <v>241150</v>
          </cell>
          <cell r="DD152">
            <v>301450</v>
          </cell>
        </row>
        <row r="153"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15</v>
          </cell>
          <cell r="AG153">
            <v>3</v>
          </cell>
          <cell r="AH153">
            <v>56400</v>
          </cell>
          <cell r="DA153">
            <v>167750</v>
          </cell>
          <cell r="DB153">
            <v>209700</v>
          </cell>
          <cell r="DC153">
            <v>251650</v>
          </cell>
          <cell r="DD153">
            <v>314550</v>
          </cell>
        </row>
        <row r="154"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15</v>
          </cell>
          <cell r="AG154">
            <v>3</v>
          </cell>
          <cell r="AH154">
            <v>60450</v>
          </cell>
          <cell r="DA154">
            <v>279600</v>
          </cell>
          <cell r="DB154">
            <v>349500</v>
          </cell>
          <cell r="DC154">
            <v>419450</v>
          </cell>
          <cell r="DD154">
            <v>524300</v>
          </cell>
        </row>
        <row r="155"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15</v>
          </cell>
          <cell r="AG155">
            <v>3</v>
          </cell>
          <cell r="AH155">
            <v>123100</v>
          </cell>
        </row>
        <row r="156"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15</v>
          </cell>
          <cell r="AG156">
            <v>3</v>
          </cell>
          <cell r="AH156">
            <v>123100</v>
          </cell>
        </row>
        <row r="157"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15</v>
          </cell>
          <cell r="AG157">
            <v>3</v>
          </cell>
          <cell r="AH157">
            <v>123100</v>
          </cell>
        </row>
        <row r="158"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15</v>
          </cell>
          <cell r="AG158">
            <v>3</v>
          </cell>
          <cell r="AH158">
            <v>205150</v>
          </cell>
        </row>
        <row r="159"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15</v>
          </cell>
          <cell r="AG159">
            <v>3</v>
          </cell>
          <cell r="AH159">
            <v>225650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15</v>
          </cell>
          <cell r="AG160">
            <v>3</v>
          </cell>
          <cell r="AH160">
            <v>225650</v>
          </cell>
        </row>
        <row r="161">
          <cell r="AB161">
            <v>40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1750</v>
          </cell>
        </row>
        <row r="162">
          <cell r="AB162">
            <v>130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2100</v>
          </cell>
        </row>
        <row r="163">
          <cell r="AB163">
            <v>155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2100</v>
          </cell>
        </row>
        <row r="164">
          <cell r="AB164">
            <v>215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2100</v>
          </cell>
        </row>
        <row r="165">
          <cell r="AB165">
            <v>230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2100</v>
          </cell>
        </row>
        <row r="166">
          <cell r="AB166">
            <v>0</v>
          </cell>
          <cell r="AC166">
            <v>45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2550</v>
          </cell>
        </row>
        <row r="167">
          <cell r="AB167">
            <v>0</v>
          </cell>
          <cell r="AC167">
            <v>45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2550</v>
          </cell>
        </row>
        <row r="168">
          <cell r="AB168">
            <v>0</v>
          </cell>
          <cell r="AC168">
            <v>85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3800</v>
          </cell>
        </row>
        <row r="169">
          <cell r="AB169">
            <v>0</v>
          </cell>
          <cell r="AC169">
            <v>85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3800</v>
          </cell>
        </row>
        <row r="170">
          <cell r="AB170">
            <v>0</v>
          </cell>
          <cell r="AC170">
            <v>130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6350</v>
          </cell>
        </row>
        <row r="171">
          <cell r="AB171">
            <v>0</v>
          </cell>
          <cell r="AC171">
            <v>130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6350</v>
          </cell>
        </row>
        <row r="172">
          <cell r="AB172">
            <v>0</v>
          </cell>
          <cell r="AC172">
            <v>175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5450</v>
          </cell>
        </row>
        <row r="173">
          <cell r="AB173">
            <v>0</v>
          </cell>
          <cell r="AC173">
            <v>175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5450</v>
          </cell>
        </row>
        <row r="174">
          <cell r="AB174">
            <v>0</v>
          </cell>
          <cell r="AC174">
            <v>0</v>
          </cell>
          <cell r="AD174">
            <v>35</v>
          </cell>
          <cell r="AE174">
            <v>0</v>
          </cell>
          <cell r="AF174">
            <v>0</v>
          </cell>
          <cell r="AG174">
            <v>0</v>
          </cell>
          <cell r="AH174">
            <v>6000</v>
          </cell>
        </row>
        <row r="175">
          <cell r="AB175">
            <v>0</v>
          </cell>
          <cell r="AC175">
            <v>0</v>
          </cell>
          <cell r="AD175">
            <v>35</v>
          </cell>
          <cell r="AE175">
            <v>0</v>
          </cell>
          <cell r="AF175">
            <v>0</v>
          </cell>
          <cell r="AG175">
            <v>0</v>
          </cell>
          <cell r="AH175">
            <v>6550</v>
          </cell>
        </row>
        <row r="176">
          <cell r="AB176">
            <v>0</v>
          </cell>
          <cell r="AC176">
            <v>0</v>
          </cell>
          <cell r="AD176">
            <v>35</v>
          </cell>
          <cell r="AE176">
            <v>0</v>
          </cell>
          <cell r="AF176">
            <v>0</v>
          </cell>
          <cell r="AG176">
            <v>0</v>
          </cell>
          <cell r="AH176">
            <v>6550</v>
          </cell>
        </row>
        <row r="177">
          <cell r="AB177">
            <v>0</v>
          </cell>
          <cell r="AC177">
            <v>0</v>
          </cell>
          <cell r="AD177">
            <v>70</v>
          </cell>
          <cell r="AE177">
            <v>0</v>
          </cell>
          <cell r="AF177">
            <v>0</v>
          </cell>
          <cell r="AG177">
            <v>0</v>
          </cell>
          <cell r="AH177">
            <v>8200</v>
          </cell>
        </row>
        <row r="178">
          <cell r="AB178">
            <v>0</v>
          </cell>
          <cell r="AC178">
            <v>0</v>
          </cell>
          <cell r="AD178">
            <v>70</v>
          </cell>
          <cell r="AE178">
            <v>0</v>
          </cell>
          <cell r="AF178">
            <v>0</v>
          </cell>
          <cell r="AG178">
            <v>0</v>
          </cell>
          <cell r="AH178">
            <v>8200</v>
          </cell>
        </row>
        <row r="179">
          <cell r="AB179">
            <v>0</v>
          </cell>
          <cell r="AC179">
            <v>0</v>
          </cell>
          <cell r="AD179">
            <v>70</v>
          </cell>
          <cell r="AE179">
            <v>0</v>
          </cell>
          <cell r="AF179">
            <v>0</v>
          </cell>
          <cell r="AG179">
            <v>0</v>
          </cell>
          <cell r="AH179">
            <v>8200</v>
          </cell>
        </row>
        <row r="180">
          <cell r="AB180">
            <v>0</v>
          </cell>
          <cell r="AC180">
            <v>0</v>
          </cell>
          <cell r="AD180">
            <v>105</v>
          </cell>
          <cell r="AE180">
            <v>0</v>
          </cell>
          <cell r="AF180">
            <v>0</v>
          </cell>
          <cell r="AG180">
            <v>0</v>
          </cell>
          <cell r="AH180">
            <v>10050</v>
          </cell>
        </row>
        <row r="181">
          <cell r="AB181">
            <v>0</v>
          </cell>
          <cell r="AC181">
            <v>0</v>
          </cell>
          <cell r="AD181">
            <v>105</v>
          </cell>
          <cell r="AE181">
            <v>0</v>
          </cell>
          <cell r="AF181">
            <v>0</v>
          </cell>
          <cell r="AG181">
            <v>0</v>
          </cell>
          <cell r="AH181">
            <v>10050</v>
          </cell>
        </row>
        <row r="182">
          <cell r="AB182">
            <v>0</v>
          </cell>
          <cell r="AC182">
            <v>0</v>
          </cell>
          <cell r="AD182">
            <v>105</v>
          </cell>
          <cell r="AE182">
            <v>0</v>
          </cell>
          <cell r="AF182">
            <v>0</v>
          </cell>
          <cell r="AG182">
            <v>0</v>
          </cell>
          <cell r="AH182">
            <v>10050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30</v>
          </cell>
          <cell r="AF183">
            <v>0</v>
          </cell>
          <cell r="AG183">
            <v>0</v>
          </cell>
          <cell r="AH183">
            <v>13800</v>
          </cell>
        </row>
        <row r="184">
          <cell r="AB184">
            <v>0</v>
          </cell>
          <cell r="AC184">
            <v>0</v>
          </cell>
          <cell r="AD184">
            <v>0</v>
          </cell>
          <cell r="AE184">
            <v>30</v>
          </cell>
          <cell r="AF184">
            <v>0</v>
          </cell>
          <cell r="AG184">
            <v>0</v>
          </cell>
          <cell r="AH184">
            <v>13800</v>
          </cell>
        </row>
        <row r="185">
          <cell r="AB185">
            <v>0</v>
          </cell>
          <cell r="AC185">
            <v>0</v>
          </cell>
          <cell r="AD185">
            <v>0</v>
          </cell>
          <cell r="AE185">
            <v>30</v>
          </cell>
          <cell r="AF185">
            <v>0</v>
          </cell>
          <cell r="AG185">
            <v>0</v>
          </cell>
          <cell r="AH185">
            <v>15050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35</v>
          </cell>
          <cell r="AF186">
            <v>0</v>
          </cell>
          <cell r="AG186">
            <v>0</v>
          </cell>
          <cell r="AH186">
            <v>17550</v>
          </cell>
        </row>
        <row r="187">
          <cell r="AB187">
            <v>0</v>
          </cell>
          <cell r="AC187">
            <v>0</v>
          </cell>
          <cell r="AD187">
            <v>0</v>
          </cell>
          <cell r="AE187">
            <v>35</v>
          </cell>
          <cell r="AF187">
            <v>0</v>
          </cell>
          <cell r="AG187">
            <v>0</v>
          </cell>
          <cell r="AH187">
            <v>17550</v>
          </cell>
        </row>
        <row r="188">
          <cell r="AB188">
            <v>0</v>
          </cell>
          <cell r="AC188">
            <v>0</v>
          </cell>
          <cell r="AD188">
            <v>0</v>
          </cell>
          <cell r="AE188">
            <v>35</v>
          </cell>
          <cell r="AF188">
            <v>0</v>
          </cell>
          <cell r="AG188">
            <v>0</v>
          </cell>
          <cell r="AH188">
            <v>17550</v>
          </cell>
        </row>
        <row r="189">
          <cell r="AB189">
            <v>0</v>
          </cell>
          <cell r="AC189">
            <v>0</v>
          </cell>
          <cell r="AD189">
            <v>0</v>
          </cell>
          <cell r="AE189">
            <v>40</v>
          </cell>
          <cell r="AF189">
            <v>0</v>
          </cell>
          <cell r="AG189">
            <v>0</v>
          </cell>
          <cell r="AH189">
            <v>17800</v>
          </cell>
        </row>
        <row r="190">
          <cell r="AB190">
            <v>0</v>
          </cell>
          <cell r="AC190">
            <v>0</v>
          </cell>
          <cell r="AD190">
            <v>0</v>
          </cell>
          <cell r="AE190">
            <v>40</v>
          </cell>
          <cell r="AF190">
            <v>0</v>
          </cell>
          <cell r="AG190">
            <v>0</v>
          </cell>
          <cell r="AH190">
            <v>17800</v>
          </cell>
        </row>
        <row r="191">
          <cell r="AB191">
            <v>0</v>
          </cell>
          <cell r="AC191">
            <v>0</v>
          </cell>
          <cell r="AD191">
            <v>0</v>
          </cell>
          <cell r="AE191">
            <v>40</v>
          </cell>
          <cell r="AF191">
            <v>0</v>
          </cell>
          <cell r="AG191">
            <v>0</v>
          </cell>
          <cell r="AH191">
            <v>17800</v>
          </cell>
        </row>
        <row r="192">
          <cell r="AB192">
            <v>0</v>
          </cell>
          <cell r="AC192">
            <v>0</v>
          </cell>
          <cell r="AD192">
            <v>0</v>
          </cell>
          <cell r="AE192">
            <v>40</v>
          </cell>
          <cell r="AF192">
            <v>0</v>
          </cell>
          <cell r="AG192">
            <v>3</v>
          </cell>
          <cell r="AH192">
            <v>24450</v>
          </cell>
        </row>
        <row r="193">
          <cell r="AB193">
            <v>0</v>
          </cell>
          <cell r="AC193">
            <v>0</v>
          </cell>
          <cell r="AD193">
            <v>0</v>
          </cell>
          <cell r="AE193">
            <v>40</v>
          </cell>
          <cell r="AF193">
            <v>0</v>
          </cell>
          <cell r="AG193">
            <v>3</v>
          </cell>
          <cell r="AH193">
            <v>24450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45</v>
          </cell>
          <cell r="AF194">
            <v>0</v>
          </cell>
          <cell r="AG194">
            <v>3</v>
          </cell>
          <cell r="AH194">
            <v>24450</v>
          </cell>
        </row>
        <row r="195">
          <cell r="AB195">
            <v>0</v>
          </cell>
          <cell r="AC195">
            <v>0</v>
          </cell>
          <cell r="AD195">
            <v>0</v>
          </cell>
          <cell r="AE195">
            <v>45</v>
          </cell>
          <cell r="AF195">
            <v>0</v>
          </cell>
          <cell r="AG195">
            <v>3</v>
          </cell>
          <cell r="AH195">
            <v>31100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45</v>
          </cell>
          <cell r="AF196">
            <v>0</v>
          </cell>
          <cell r="AG196">
            <v>3</v>
          </cell>
          <cell r="AH196">
            <v>31100</v>
          </cell>
        </row>
        <row r="197">
          <cell r="AB197">
            <v>0</v>
          </cell>
          <cell r="AC197">
            <v>0</v>
          </cell>
          <cell r="AD197">
            <v>0</v>
          </cell>
          <cell r="AE197">
            <v>45</v>
          </cell>
          <cell r="AF197">
            <v>0</v>
          </cell>
          <cell r="AG197">
            <v>4</v>
          </cell>
          <cell r="AH197">
            <v>33350</v>
          </cell>
        </row>
        <row r="198"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10</v>
          </cell>
          <cell r="AG198">
            <v>4</v>
          </cell>
          <cell r="AH198">
            <v>43000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10</v>
          </cell>
          <cell r="AG199">
            <v>4</v>
          </cell>
          <cell r="AH199">
            <v>43000</v>
          </cell>
        </row>
        <row r="200"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10</v>
          </cell>
          <cell r="AG200">
            <v>4</v>
          </cell>
          <cell r="AH200">
            <v>43000</v>
          </cell>
        </row>
        <row r="201"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15</v>
          </cell>
          <cell r="AG201">
            <v>4</v>
          </cell>
          <cell r="AH201">
            <v>59100</v>
          </cell>
        </row>
        <row r="202"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15</v>
          </cell>
          <cell r="AG202">
            <v>4</v>
          </cell>
          <cell r="AH202">
            <v>59100</v>
          </cell>
        </row>
        <row r="203"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15</v>
          </cell>
          <cell r="AG203">
            <v>4</v>
          </cell>
          <cell r="AH203">
            <v>59100</v>
          </cell>
        </row>
        <row r="204"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15</v>
          </cell>
          <cell r="AG204">
            <v>4</v>
          </cell>
          <cell r="AH204">
            <v>75200</v>
          </cell>
        </row>
        <row r="205"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15</v>
          </cell>
          <cell r="AG205">
            <v>4</v>
          </cell>
          <cell r="AH205">
            <v>75200</v>
          </cell>
        </row>
        <row r="206"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15</v>
          </cell>
          <cell r="AG206">
            <v>4</v>
          </cell>
          <cell r="AH206">
            <v>80600</v>
          </cell>
        </row>
        <row r="207"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15</v>
          </cell>
          <cell r="AG207">
            <v>4</v>
          </cell>
          <cell r="AH207">
            <v>164100</v>
          </cell>
        </row>
        <row r="208"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15</v>
          </cell>
          <cell r="AG208">
            <v>4</v>
          </cell>
          <cell r="AH208">
            <v>164100</v>
          </cell>
        </row>
        <row r="209"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20</v>
          </cell>
          <cell r="AG209">
            <v>4</v>
          </cell>
          <cell r="AH209">
            <v>164100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</v>
          </cell>
          <cell r="AG210">
            <v>4</v>
          </cell>
          <cell r="AH210">
            <v>273550</v>
          </cell>
        </row>
        <row r="211"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20</v>
          </cell>
          <cell r="AG211">
            <v>4</v>
          </cell>
          <cell r="AH211">
            <v>300900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20</v>
          </cell>
          <cell r="AG212">
            <v>4</v>
          </cell>
          <cell r="AH212">
            <v>300900</v>
          </cell>
        </row>
      </sheetData>
      <sheetData sheetId="10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296.7</v>
          </cell>
        </row>
        <row r="7"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445.05</v>
          </cell>
        </row>
        <row r="8"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741.75</v>
          </cell>
        </row>
        <row r="9"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1186.8</v>
          </cell>
        </row>
        <row r="10"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1928.55</v>
          </cell>
        </row>
        <row r="11"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3115.3500000000004</v>
          </cell>
        </row>
        <row r="12"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5043.9000000000005</v>
          </cell>
        </row>
        <row r="13"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8159.2500000000009</v>
          </cell>
        </row>
        <row r="14"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13203.150000000001</v>
          </cell>
        </row>
        <row r="15"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678.68000000000006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1018.02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1696.7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2714.7200000000003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4411.42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7126.14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11537.560000000001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18663.7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30201.260000000006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1769.46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2654.19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4423.6500000000005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7077.84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11501.49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18579.330000000002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30080.820000000003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48660.15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78740.970000000016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3604.62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5406.9299999999994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9011.5500000000011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14418.48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23430.030000000002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37848.51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61278.54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99127.05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160405.59000000003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7389.92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11084.88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18474.8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29559.68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48034.48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77594.16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125628.64000000001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203222.80000000002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328851.44000000006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8774.42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13161.63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21936.050000000003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35097.68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57033.73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92131.41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149165.14000000001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241296.55000000002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390461.69000000006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25530.14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38295.21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63825.350000000006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102120.56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165945.91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268066.47000000003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434012.38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702078.85000000009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1136091.2300000002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38295.200000000004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57442.799999999996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95738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153180.80000000002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248918.80000000002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402099.60000000003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651018.4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1053118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1704136.4000000001</v>
          </cell>
        </row>
      </sheetData>
      <sheetData sheetId="11"/>
      <sheetData sheetId="12"/>
      <sheetData sheetId="13"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60</v>
          </cell>
          <cell r="AN6">
            <v>100</v>
          </cell>
          <cell r="AO6">
            <v>120</v>
          </cell>
          <cell r="AP6">
            <v>145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65</v>
          </cell>
          <cell r="AN7">
            <v>100</v>
          </cell>
          <cell r="AO7">
            <v>125</v>
          </cell>
          <cell r="AP7">
            <v>150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65</v>
          </cell>
          <cell r="AN8">
            <v>105</v>
          </cell>
          <cell r="AO8">
            <v>135</v>
          </cell>
          <cell r="AP8">
            <v>160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70</v>
          </cell>
          <cell r="AN9">
            <v>110</v>
          </cell>
          <cell r="AO9">
            <v>140</v>
          </cell>
          <cell r="AP9">
            <v>165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70</v>
          </cell>
          <cell r="AN10">
            <v>115</v>
          </cell>
          <cell r="AO10">
            <v>145</v>
          </cell>
          <cell r="AP10">
            <v>175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75</v>
          </cell>
          <cell r="AN11">
            <v>120</v>
          </cell>
          <cell r="AO11">
            <v>150</v>
          </cell>
          <cell r="AP11">
            <v>180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80</v>
          </cell>
          <cell r="AN12">
            <v>125</v>
          </cell>
          <cell r="AO12">
            <v>155</v>
          </cell>
          <cell r="AP12">
            <v>185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80</v>
          </cell>
          <cell r="AN13">
            <v>130</v>
          </cell>
          <cell r="AO13">
            <v>160</v>
          </cell>
          <cell r="AP13">
            <v>195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85</v>
          </cell>
          <cell r="AN14">
            <v>135</v>
          </cell>
          <cell r="AO14">
            <v>165</v>
          </cell>
          <cell r="AP14">
            <v>200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85</v>
          </cell>
          <cell r="AN15">
            <v>140</v>
          </cell>
          <cell r="AO15">
            <v>170</v>
          </cell>
          <cell r="AP15">
            <v>205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90</v>
          </cell>
          <cell r="AN16">
            <v>140</v>
          </cell>
          <cell r="AO16">
            <v>180</v>
          </cell>
          <cell r="AP16">
            <v>215</v>
          </cell>
        </row>
        <row r="17">
          <cell r="AM17">
            <v>90</v>
          </cell>
          <cell r="AN17">
            <v>145</v>
          </cell>
          <cell r="AO17">
            <v>185</v>
          </cell>
          <cell r="AP17">
            <v>220</v>
          </cell>
        </row>
        <row r="18">
          <cell r="AM18">
            <v>95</v>
          </cell>
          <cell r="AN18">
            <v>150</v>
          </cell>
          <cell r="AO18">
            <v>190</v>
          </cell>
          <cell r="AP18">
            <v>225</v>
          </cell>
        </row>
        <row r="19">
          <cell r="AM19">
            <v>100</v>
          </cell>
          <cell r="AN19">
            <v>155</v>
          </cell>
          <cell r="AO19">
            <v>195</v>
          </cell>
          <cell r="AP19">
            <v>235</v>
          </cell>
        </row>
        <row r="20">
          <cell r="AM20">
            <v>100</v>
          </cell>
          <cell r="AN20">
            <v>160</v>
          </cell>
          <cell r="AO20">
            <v>200</v>
          </cell>
          <cell r="AP20">
            <v>240</v>
          </cell>
        </row>
        <row r="21">
          <cell r="AM21">
            <v>105</v>
          </cell>
          <cell r="AN21">
            <v>165</v>
          </cell>
          <cell r="AO21">
            <v>205</v>
          </cell>
          <cell r="AP21">
            <v>245</v>
          </cell>
        </row>
        <row r="22">
          <cell r="AM22">
            <v>105</v>
          </cell>
          <cell r="AN22">
            <v>170</v>
          </cell>
          <cell r="AO22">
            <v>210</v>
          </cell>
          <cell r="AP22">
            <v>255</v>
          </cell>
        </row>
        <row r="23">
          <cell r="AM23">
            <v>110</v>
          </cell>
          <cell r="AN23">
            <v>175</v>
          </cell>
          <cell r="AO23">
            <v>215</v>
          </cell>
          <cell r="AP23">
            <v>260</v>
          </cell>
        </row>
        <row r="24">
          <cell r="AM24">
            <v>110</v>
          </cell>
          <cell r="AN24">
            <v>180</v>
          </cell>
          <cell r="AO24">
            <v>225</v>
          </cell>
          <cell r="AP24">
            <v>270</v>
          </cell>
        </row>
        <row r="25">
          <cell r="AM25">
            <v>115</v>
          </cell>
          <cell r="AN25">
            <v>180</v>
          </cell>
          <cell r="AO25">
            <v>230</v>
          </cell>
          <cell r="AP25">
            <v>275</v>
          </cell>
        </row>
        <row r="26">
          <cell r="AM26">
            <v>115</v>
          </cell>
          <cell r="AN26">
            <v>185</v>
          </cell>
          <cell r="AO26">
            <v>235</v>
          </cell>
          <cell r="AP26">
            <v>280</v>
          </cell>
        </row>
        <row r="27">
          <cell r="AM27">
            <v>120</v>
          </cell>
          <cell r="AN27">
            <v>190</v>
          </cell>
          <cell r="AO27">
            <v>240</v>
          </cell>
          <cell r="AP27">
            <v>290</v>
          </cell>
        </row>
        <row r="28">
          <cell r="AM28">
            <v>125</v>
          </cell>
          <cell r="AN28">
            <v>195</v>
          </cell>
          <cell r="AO28">
            <v>245</v>
          </cell>
          <cell r="AP28">
            <v>295</v>
          </cell>
        </row>
        <row r="29">
          <cell r="AM29">
            <v>125</v>
          </cell>
          <cell r="AN29">
            <v>200</v>
          </cell>
          <cell r="AO29">
            <v>250</v>
          </cell>
          <cell r="AP29">
            <v>300</v>
          </cell>
        </row>
        <row r="30">
          <cell r="AM30">
            <v>130</v>
          </cell>
          <cell r="AN30">
            <v>205</v>
          </cell>
          <cell r="AO30">
            <v>255</v>
          </cell>
          <cell r="AP30">
            <v>305</v>
          </cell>
        </row>
        <row r="31">
          <cell r="AM31">
            <v>130</v>
          </cell>
          <cell r="AN31">
            <v>210</v>
          </cell>
          <cell r="AO31">
            <v>260</v>
          </cell>
          <cell r="AP31">
            <v>315</v>
          </cell>
        </row>
        <row r="32">
          <cell r="AM32">
            <v>135</v>
          </cell>
          <cell r="AN32">
            <v>215</v>
          </cell>
          <cell r="AO32">
            <v>270</v>
          </cell>
          <cell r="AP32">
            <v>320</v>
          </cell>
        </row>
        <row r="33">
          <cell r="AM33">
            <v>135</v>
          </cell>
          <cell r="AN33">
            <v>220</v>
          </cell>
          <cell r="AO33">
            <v>275</v>
          </cell>
          <cell r="AP33">
            <v>330</v>
          </cell>
        </row>
        <row r="34">
          <cell r="AM34">
            <v>140</v>
          </cell>
          <cell r="AN34">
            <v>225</v>
          </cell>
          <cell r="AO34">
            <v>280</v>
          </cell>
          <cell r="AP34">
            <v>335</v>
          </cell>
        </row>
        <row r="35">
          <cell r="AM35">
            <v>140</v>
          </cell>
          <cell r="AN35">
            <v>225</v>
          </cell>
          <cell r="AO35">
            <v>285</v>
          </cell>
          <cell r="AP35">
            <v>340</v>
          </cell>
        </row>
        <row r="36">
          <cell r="AM36">
            <v>280</v>
          </cell>
          <cell r="AN36">
            <v>445</v>
          </cell>
          <cell r="AO36">
            <v>555</v>
          </cell>
          <cell r="AP36">
            <v>665</v>
          </cell>
        </row>
        <row r="37">
          <cell r="AM37">
            <v>300</v>
          </cell>
          <cell r="AN37">
            <v>475</v>
          </cell>
          <cell r="AO37">
            <v>595</v>
          </cell>
          <cell r="AP37">
            <v>715</v>
          </cell>
        </row>
        <row r="38">
          <cell r="AM38">
            <v>315</v>
          </cell>
          <cell r="AN38">
            <v>505</v>
          </cell>
          <cell r="AO38">
            <v>635</v>
          </cell>
          <cell r="AP38">
            <v>760</v>
          </cell>
        </row>
        <row r="39">
          <cell r="AM39">
            <v>335</v>
          </cell>
          <cell r="AN39">
            <v>540</v>
          </cell>
          <cell r="AO39">
            <v>675</v>
          </cell>
          <cell r="AP39">
            <v>810</v>
          </cell>
        </row>
        <row r="40">
          <cell r="AM40">
            <v>355</v>
          </cell>
          <cell r="AN40">
            <v>570</v>
          </cell>
          <cell r="AO40">
            <v>710</v>
          </cell>
          <cell r="AP40">
            <v>855</v>
          </cell>
        </row>
        <row r="41">
          <cell r="AM41">
            <v>375</v>
          </cell>
          <cell r="AN41">
            <v>600</v>
          </cell>
          <cell r="AO41">
            <v>750</v>
          </cell>
          <cell r="AP41">
            <v>900</v>
          </cell>
        </row>
        <row r="42">
          <cell r="AM42">
            <v>395</v>
          </cell>
          <cell r="AN42">
            <v>635</v>
          </cell>
          <cell r="AO42">
            <v>790</v>
          </cell>
          <cell r="AP42">
            <v>950</v>
          </cell>
        </row>
        <row r="43">
          <cell r="AM43">
            <v>415</v>
          </cell>
          <cell r="AN43">
            <v>665</v>
          </cell>
          <cell r="AO43">
            <v>830</v>
          </cell>
          <cell r="AP43">
            <v>995</v>
          </cell>
        </row>
        <row r="44">
          <cell r="AM44">
            <v>435</v>
          </cell>
          <cell r="AN44">
            <v>695</v>
          </cell>
          <cell r="AO44">
            <v>870</v>
          </cell>
          <cell r="AP44">
            <v>1045</v>
          </cell>
        </row>
        <row r="45">
          <cell r="AM45">
            <v>455</v>
          </cell>
          <cell r="AN45">
            <v>725</v>
          </cell>
          <cell r="AO45">
            <v>910</v>
          </cell>
          <cell r="AP45">
            <v>1090</v>
          </cell>
        </row>
        <row r="46">
          <cell r="AM46">
            <v>475</v>
          </cell>
          <cell r="AN46">
            <v>760</v>
          </cell>
          <cell r="AO46">
            <v>945</v>
          </cell>
          <cell r="AP46">
            <v>1135</v>
          </cell>
        </row>
        <row r="47">
          <cell r="AM47">
            <v>495</v>
          </cell>
          <cell r="AN47">
            <v>790</v>
          </cell>
          <cell r="AO47">
            <v>985</v>
          </cell>
          <cell r="AP47">
            <v>1185</v>
          </cell>
        </row>
        <row r="48">
          <cell r="AM48">
            <v>515</v>
          </cell>
          <cell r="AN48">
            <v>820</v>
          </cell>
          <cell r="AO48">
            <v>1025</v>
          </cell>
          <cell r="AP48">
            <v>1230</v>
          </cell>
        </row>
        <row r="49">
          <cell r="AM49">
            <v>530</v>
          </cell>
          <cell r="AN49">
            <v>850</v>
          </cell>
          <cell r="AO49">
            <v>1065</v>
          </cell>
          <cell r="AP49">
            <v>1275</v>
          </cell>
        </row>
        <row r="50">
          <cell r="AM50">
            <v>550</v>
          </cell>
          <cell r="AN50">
            <v>880</v>
          </cell>
          <cell r="AO50">
            <v>1105</v>
          </cell>
          <cell r="AP50">
            <v>1325</v>
          </cell>
        </row>
        <row r="51">
          <cell r="AM51">
            <v>570</v>
          </cell>
          <cell r="AN51">
            <v>915</v>
          </cell>
          <cell r="AO51">
            <v>1140</v>
          </cell>
          <cell r="AP51">
            <v>1370</v>
          </cell>
        </row>
        <row r="52">
          <cell r="AM52">
            <v>590</v>
          </cell>
          <cell r="AN52">
            <v>945</v>
          </cell>
          <cell r="AO52">
            <v>1180</v>
          </cell>
          <cell r="AP52">
            <v>1415</v>
          </cell>
        </row>
        <row r="53">
          <cell r="AM53">
            <v>610</v>
          </cell>
          <cell r="AN53">
            <v>975</v>
          </cell>
          <cell r="AO53">
            <v>1220</v>
          </cell>
          <cell r="AP53">
            <v>1465</v>
          </cell>
        </row>
        <row r="54">
          <cell r="AM54">
            <v>630</v>
          </cell>
          <cell r="AN54">
            <v>1005</v>
          </cell>
          <cell r="AO54">
            <v>1260</v>
          </cell>
          <cell r="AP54">
            <v>1510</v>
          </cell>
        </row>
        <row r="55">
          <cell r="AM55">
            <v>650</v>
          </cell>
          <cell r="AN55">
            <v>1040</v>
          </cell>
          <cell r="AO55">
            <v>1300</v>
          </cell>
          <cell r="AP55">
            <v>1560</v>
          </cell>
        </row>
        <row r="56">
          <cell r="AM56">
            <v>695</v>
          </cell>
          <cell r="AN56">
            <v>1115</v>
          </cell>
          <cell r="AO56">
            <v>1395</v>
          </cell>
          <cell r="AP56">
            <v>1670</v>
          </cell>
        </row>
        <row r="57">
          <cell r="AM57">
            <v>730</v>
          </cell>
          <cell r="AN57">
            <v>1165</v>
          </cell>
          <cell r="AO57">
            <v>1455</v>
          </cell>
          <cell r="AP57">
            <v>1745</v>
          </cell>
        </row>
        <row r="58">
          <cell r="AM58">
            <v>760</v>
          </cell>
          <cell r="AN58">
            <v>1215</v>
          </cell>
          <cell r="AO58">
            <v>1520</v>
          </cell>
          <cell r="AP58">
            <v>1820</v>
          </cell>
        </row>
        <row r="59">
          <cell r="AM59">
            <v>790</v>
          </cell>
          <cell r="AN59">
            <v>1265</v>
          </cell>
          <cell r="AO59">
            <v>1580</v>
          </cell>
          <cell r="AP59">
            <v>1895</v>
          </cell>
        </row>
        <row r="60">
          <cell r="AM60">
            <v>820</v>
          </cell>
          <cell r="AN60">
            <v>1315</v>
          </cell>
          <cell r="AO60">
            <v>1645</v>
          </cell>
          <cell r="AP60">
            <v>1975</v>
          </cell>
        </row>
        <row r="61">
          <cell r="AM61">
            <v>855</v>
          </cell>
          <cell r="AN61">
            <v>1365</v>
          </cell>
          <cell r="AO61">
            <v>1705</v>
          </cell>
          <cell r="AP61">
            <v>2050</v>
          </cell>
        </row>
        <row r="62">
          <cell r="AM62">
            <v>885</v>
          </cell>
          <cell r="AN62">
            <v>1415</v>
          </cell>
          <cell r="AO62">
            <v>1770</v>
          </cell>
          <cell r="AP62">
            <v>2125</v>
          </cell>
        </row>
        <row r="63">
          <cell r="AM63">
            <v>915</v>
          </cell>
          <cell r="AN63">
            <v>1465</v>
          </cell>
          <cell r="AO63">
            <v>1830</v>
          </cell>
          <cell r="AP63">
            <v>2200</v>
          </cell>
        </row>
        <row r="64">
          <cell r="AM64">
            <v>950</v>
          </cell>
          <cell r="AN64">
            <v>1515</v>
          </cell>
          <cell r="AO64">
            <v>1895</v>
          </cell>
          <cell r="AP64">
            <v>2275</v>
          </cell>
        </row>
        <row r="65">
          <cell r="AM65">
            <v>980</v>
          </cell>
          <cell r="AN65">
            <v>1565</v>
          </cell>
          <cell r="AO65">
            <v>1960</v>
          </cell>
          <cell r="AP65">
            <v>2350</v>
          </cell>
        </row>
        <row r="66">
          <cell r="AM66">
            <v>1010</v>
          </cell>
          <cell r="AN66">
            <v>1615</v>
          </cell>
          <cell r="AO66">
            <v>2020</v>
          </cell>
          <cell r="AP66">
            <v>2425</v>
          </cell>
        </row>
        <row r="67">
          <cell r="AM67">
            <v>1040</v>
          </cell>
          <cell r="AN67">
            <v>1665</v>
          </cell>
          <cell r="AO67">
            <v>2085</v>
          </cell>
          <cell r="AP67">
            <v>2500</v>
          </cell>
        </row>
        <row r="68">
          <cell r="AM68">
            <v>1075</v>
          </cell>
          <cell r="AN68">
            <v>1715</v>
          </cell>
          <cell r="AO68">
            <v>2145</v>
          </cell>
          <cell r="AP68">
            <v>2575</v>
          </cell>
        </row>
        <row r="69">
          <cell r="AM69">
            <v>1105</v>
          </cell>
          <cell r="AN69">
            <v>1765</v>
          </cell>
          <cell r="AO69">
            <v>2210</v>
          </cell>
          <cell r="AP69">
            <v>2650</v>
          </cell>
        </row>
        <row r="70">
          <cell r="AM70">
            <v>1135</v>
          </cell>
          <cell r="AN70">
            <v>1820</v>
          </cell>
          <cell r="AO70">
            <v>2270</v>
          </cell>
          <cell r="AP70">
            <v>2725</v>
          </cell>
        </row>
        <row r="71">
          <cell r="AM71">
            <v>1170</v>
          </cell>
          <cell r="AN71">
            <v>1870</v>
          </cell>
          <cell r="AO71">
            <v>2335</v>
          </cell>
          <cell r="AP71">
            <v>2800</v>
          </cell>
        </row>
        <row r="72">
          <cell r="AM72">
            <v>1200</v>
          </cell>
          <cell r="AN72">
            <v>1920</v>
          </cell>
          <cell r="AO72">
            <v>2400</v>
          </cell>
          <cell r="AP72">
            <v>2880</v>
          </cell>
        </row>
        <row r="73">
          <cell r="AM73">
            <v>1230</v>
          </cell>
          <cell r="AN73">
            <v>1970</v>
          </cell>
          <cell r="AO73">
            <v>2460</v>
          </cell>
          <cell r="AP73">
            <v>2955</v>
          </cell>
        </row>
        <row r="74">
          <cell r="AM74">
            <v>1260</v>
          </cell>
          <cell r="AN74">
            <v>2020</v>
          </cell>
          <cell r="AO74">
            <v>2525</v>
          </cell>
          <cell r="AP74">
            <v>3030</v>
          </cell>
        </row>
        <row r="75">
          <cell r="AM75">
            <v>1295</v>
          </cell>
          <cell r="AN75">
            <v>2070</v>
          </cell>
          <cell r="AO75">
            <v>2585</v>
          </cell>
          <cell r="AP75">
            <v>3105</v>
          </cell>
        </row>
        <row r="76">
          <cell r="AM76">
            <v>1600</v>
          </cell>
          <cell r="AN76">
            <v>2560</v>
          </cell>
          <cell r="AO76">
            <v>3200</v>
          </cell>
          <cell r="AP76">
            <v>3840</v>
          </cell>
        </row>
        <row r="77">
          <cell r="AM77">
            <v>1675</v>
          </cell>
          <cell r="AN77">
            <v>2675</v>
          </cell>
          <cell r="AO77">
            <v>3345</v>
          </cell>
          <cell r="AP77">
            <v>4015</v>
          </cell>
        </row>
        <row r="78">
          <cell r="AM78">
            <v>1745</v>
          </cell>
          <cell r="AN78">
            <v>2795</v>
          </cell>
          <cell r="AO78">
            <v>3490</v>
          </cell>
          <cell r="AP78">
            <v>4190</v>
          </cell>
        </row>
        <row r="79">
          <cell r="AM79">
            <v>1820</v>
          </cell>
          <cell r="AN79">
            <v>2910</v>
          </cell>
          <cell r="AO79">
            <v>3635</v>
          </cell>
          <cell r="AP79">
            <v>4360</v>
          </cell>
        </row>
        <row r="80">
          <cell r="AM80">
            <v>1890</v>
          </cell>
          <cell r="AN80">
            <v>3025</v>
          </cell>
          <cell r="AO80">
            <v>3780</v>
          </cell>
          <cell r="AP80">
            <v>4535</v>
          </cell>
        </row>
        <row r="81">
          <cell r="AM81">
            <v>1960</v>
          </cell>
          <cell r="AN81">
            <v>3140</v>
          </cell>
          <cell r="AO81">
            <v>3925</v>
          </cell>
          <cell r="AP81">
            <v>4710</v>
          </cell>
        </row>
        <row r="82">
          <cell r="AM82">
            <v>2035</v>
          </cell>
          <cell r="AN82">
            <v>3255</v>
          </cell>
          <cell r="AO82">
            <v>4070</v>
          </cell>
          <cell r="AP82">
            <v>4880</v>
          </cell>
        </row>
        <row r="83">
          <cell r="AM83">
            <v>2105</v>
          </cell>
          <cell r="AN83">
            <v>3370</v>
          </cell>
          <cell r="AO83">
            <v>4215</v>
          </cell>
          <cell r="AP83">
            <v>5055</v>
          </cell>
        </row>
        <row r="84">
          <cell r="AM84">
            <v>2180</v>
          </cell>
          <cell r="AN84">
            <v>3485</v>
          </cell>
          <cell r="AO84">
            <v>4355</v>
          </cell>
          <cell r="AP84">
            <v>5230</v>
          </cell>
        </row>
        <row r="85">
          <cell r="AM85">
            <v>2250</v>
          </cell>
          <cell r="AN85">
            <v>3600</v>
          </cell>
          <cell r="AO85">
            <v>4500</v>
          </cell>
          <cell r="AP85">
            <v>5400</v>
          </cell>
        </row>
        <row r="86">
          <cell r="AM86">
            <v>2325</v>
          </cell>
          <cell r="AN86">
            <v>3715</v>
          </cell>
          <cell r="AO86">
            <v>4645</v>
          </cell>
          <cell r="AP86">
            <v>5575</v>
          </cell>
        </row>
        <row r="87">
          <cell r="AM87">
            <v>2395</v>
          </cell>
          <cell r="AN87">
            <v>3835</v>
          </cell>
          <cell r="AO87">
            <v>4790</v>
          </cell>
          <cell r="AP87">
            <v>5750</v>
          </cell>
        </row>
        <row r="88">
          <cell r="AM88">
            <v>2470</v>
          </cell>
          <cell r="AN88">
            <v>3950</v>
          </cell>
          <cell r="AO88">
            <v>4935</v>
          </cell>
          <cell r="AP88">
            <v>5920</v>
          </cell>
        </row>
        <row r="89">
          <cell r="AM89">
            <v>2540</v>
          </cell>
          <cell r="AN89">
            <v>4065</v>
          </cell>
          <cell r="AO89">
            <v>5080</v>
          </cell>
          <cell r="AP89">
            <v>6095</v>
          </cell>
        </row>
        <row r="90">
          <cell r="AM90">
            <v>2610</v>
          </cell>
          <cell r="AN90">
            <v>4180</v>
          </cell>
          <cell r="AO90">
            <v>5225</v>
          </cell>
          <cell r="AP90">
            <v>6270</v>
          </cell>
        </row>
        <row r="91">
          <cell r="AM91">
            <v>2685</v>
          </cell>
          <cell r="AN91">
            <v>4295</v>
          </cell>
          <cell r="AO91">
            <v>5370</v>
          </cell>
          <cell r="AP91">
            <v>6440</v>
          </cell>
        </row>
        <row r="92">
          <cell r="AM92">
            <v>2755</v>
          </cell>
          <cell r="AN92">
            <v>4410</v>
          </cell>
          <cell r="AO92">
            <v>5515</v>
          </cell>
          <cell r="AP92">
            <v>6615</v>
          </cell>
        </row>
        <row r="93">
          <cell r="AM93">
            <v>2830</v>
          </cell>
          <cell r="AN93">
            <v>4525</v>
          </cell>
          <cell r="AO93">
            <v>5655</v>
          </cell>
          <cell r="AP93">
            <v>6790</v>
          </cell>
        </row>
        <row r="94">
          <cell r="AM94">
            <v>2900</v>
          </cell>
          <cell r="AN94">
            <v>4640</v>
          </cell>
          <cell r="AO94">
            <v>5800</v>
          </cell>
          <cell r="AP94">
            <v>6960</v>
          </cell>
        </row>
        <row r="95">
          <cell r="AM95">
            <v>2975</v>
          </cell>
          <cell r="AN95">
            <v>4755</v>
          </cell>
          <cell r="AO95">
            <v>5945</v>
          </cell>
          <cell r="AP95">
            <v>7135</v>
          </cell>
        </row>
        <row r="96">
          <cell r="AM96">
            <v>2835</v>
          </cell>
          <cell r="AN96">
            <v>4535</v>
          </cell>
          <cell r="AO96">
            <v>5670</v>
          </cell>
          <cell r="AP96">
            <v>6805</v>
          </cell>
        </row>
        <row r="97">
          <cell r="AM97">
            <v>2965</v>
          </cell>
          <cell r="AN97">
            <v>4740</v>
          </cell>
          <cell r="AO97">
            <v>5925</v>
          </cell>
          <cell r="AP97">
            <v>7110</v>
          </cell>
        </row>
        <row r="98">
          <cell r="AM98">
            <v>3090</v>
          </cell>
          <cell r="AN98">
            <v>4945</v>
          </cell>
          <cell r="AO98">
            <v>6185</v>
          </cell>
          <cell r="AP98">
            <v>7420</v>
          </cell>
        </row>
        <row r="99">
          <cell r="AM99">
            <v>3220</v>
          </cell>
          <cell r="AN99">
            <v>5150</v>
          </cell>
          <cell r="AO99">
            <v>6440</v>
          </cell>
          <cell r="AP99">
            <v>7725</v>
          </cell>
        </row>
        <row r="100">
          <cell r="AM100">
            <v>3345</v>
          </cell>
          <cell r="AN100">
            <v>5355</v>
          </cell>
          <cell r="AO100">
            <v>6695</v>
          </cell>
          <cell r="AP100">
            <v>8035</v>
          </cell>
        </row>
        <row r="101">
          <cell r="AM101">
            <v>3475</v>
          </cell>
          <cell r="AN101">
            <v>5560</v>
          </cell>
          <cell r="AO101">
            <v>6950</v>
          </cell>
          <cell r="AP101">
            <v>8340</v>
          </cell>
        </row>
        <row r="102">
          <cell r="AM102">
            <v>3605</v>
          </cell>
          <cell r="AN102">
            <v>5765</v>
          </cell>
          <cell r="AO102">
            <v>7205</v>
          </cell>
          <cell r="AP102">
            <v>8645</v>
          </cell>
        </row>
        <row r="103">
          <cell r="AM103">
            <v>3730</v>
          </cell>
          <cell r="AN103">
            <v>5970</v>
          </cell>
          <cell r="AO103">
            <v>7460</v>
          </cell>
          <cell r="AP103">
            <v>8955</v>
          </cell>
        </row>
        <row r="104">
          <cell r="AM104">
            <v>3860</v>
          </cell>
          <cell r="AN104">
            <v>6175</v>
          </cell>
          <cell r="AO104">
            <v>7720</v>
          </cell>
          <cell r="AP104">
            <v>9260</v>
          </cell>
        </row>
        <row r="105">
          <cell r="AM105">
            <v>3985</v>
          </cell>
          <cell r="AN105">
            <v>6380</v>
          </cell>
          <cell r="AO105">
            <v>7975</v>
          </cell>
          <cell r="AP105">
            <v>9570</v>
          </cell>
        </row>
        <row r="106">
          <cell r="AM106">
            <v>4115</v>
          </cell>
          <cell r="AN106">
            <v>6585</v>
          </cell>
          <cell r="AO106">
            <v>8230</v>
          </cell>
          <cell r="AP106">
            <v>9875</v>
          </cell>
        </row>
        <row r="107">
          <cell r="AM107">
            <v>4245</v>
          </cell>
          <cell r="AN107">
            <v>6790</v>
          </cell>
          <cell r="AO107">
            <v>8485</v>
          </cell>
          <cell r="AP107">
            <v>10180</v>
          </cell>
        </row>
        <row r="108">
          <cell r="AM108">
            <v>4370</v>
          </cell>
          <cell r="AN108">
            <v>6995</v>
          </cell>
          <cell r="AO108">
            <v>8740</v>
          </cell>
          <cell r="AP108">
            <v>10490</v>
          </cell>
        </row>
        <row r="109">
          <cell r="AM109">
            <v>4500</v>
          </cell>
          <cell r="AN109">
            <v>7200</v>
          </cell>
          <cell r="AO109">
            <v>8995</v>
          </cell>
          <cell r="AP109">
            <v>10795</v>
          </cell>
        </row>
        <row r="110">
          <cell r="AM110">
            <v>4625</v>
          </cell>
          <cell r="AN110">
            <v>7400</v>
          </cell>
          <cell r="AO110">
            <v>9255</v>
          </cell>
          <cell r="AP110">
            <v>11105</v>
          </cell>
        </row>
        <row r="111">
          <cell r="AM111">
            <v>4755</v>
          </cell>
          <cell r="AN111">
            <v>7605</v>
          </cell>
          <cell r="AO111">
            <v>9510</v>
          </cell>
          <cell r="AP111">
            <v>11410</v>
          </cell>
        </row>
        <row r="112">
          <cell r="AM112">
            <v>4880</v>
          </cell>
          <cell r="AN112">
            <v>7810</v>
          </cell>
          <cell r="AO112">
            <v>9765</v>
          </cell>
          <cell r="AP112">
            <v>11715</v>
          </cell>
        </row>
        <row r="113">
          <cell r="AM113">
            <v>5010</v>
          </cell>
          <cell r="AN113">
            <v>8015</v>
          </cell>
          <cell r="AO113">
            <v>10020</v>
          </cell>
          <cell r="AP113">
            <v>12025</v>
          </cell>
        </row>
        <row r="114">
          <cell r="AM114">
            <v>5140</v>
          </cell>
          <cell r="AN114">
            <v>8220</v>
          </cell>
          <cell r="AO114">
            <v>10275</v>
          </cell>
          <cell r="AP114">
            <v>12330</v>
          </cell>
        </row>
        <row r="115">
          <cell r="AM115">
            <v>5265</v>
          </cell>
          <cell r="AN115">
            <v>8425</v>
          </cell>
          <cell r="AO115">
            <v>10530</v>
          </cell>
          <cell r="AP115">
            <v>12640</v>
          </cell>
        </row>
        <row r="116">
          <cell r="AM116">
            <v>5875</v>
          </cell>
          <cell r="AN116">
            <v>9400</v>
          </cell>
          <cell r="AO116">
            <v>11750</v>
          </cell>
          <cell r="AP116">
            <v>14100</v>
          </cell>
        </row>
        <row r="117">
          <cell r="AM117">
            <v>6040</v>
          </cell>
          <cell r="AN117">
            <v>9660</v>
          </cell>
          <cell r="AO117">
            <v>12080</v>
          </cell>
          <cell r="AP117">
            <v>14495</v>
          </cell>
        </row>
        <row r="118">
          <cell r="AM118">
            <v>6200</v>
          </cell>
          <cell r="AN118">
            <v>9925</v>
          </cell>
          <cell r="AO118">
            <v>12405</v>
          </cell>
          <cell r="AP118">
            <v>14885</v>
          </cell>
        </row>
        <row r="119">
          <cell r="AM119">
            <v>6365</v>
          </cell>
          <cell r="AN119">
            <v>10185</v>
          </cell>
          <cell r="AO119">
            <v>12730</v>
          </cell>
          <cell r="AP119">
            <v>15275</v>
          </cell>
        </row>
        <row r="120">
          <cell r="AM120">
            <v>6530</v>
          </cell>
          <cell r="AN120">
            <v>10445</v>
          </cell>
          <cell r="AO120">
            <v>13055</v>
          </cell>
          <cell r="AP120">
            <v>15670</v>
          </cell>
        </row>
        <row r="121">
          <cell r="AM121">
            <v>6690</v>
          </cell>
          <cell r="AN121">
            <v>10705</v>
          </cell>
          <cell r="AO121">
            <v>13385</v>
          </cell>
          <cell r="AP121">
            <v>16060</v>
          </cell>
        </row>
        <row r="122">
          <cell r="AM122">
            <v>6855</v>
          </cell>
          <cell r="AN122">
            <v>10970</v>
          </cell>
          <cell r="AO122">
            <v>13710</v>
          </cell>
          <cell r="AP122">
            <v>16450</v>
          </cell>
        </row>
        <row r="123">
          <cell r="AM123">
            <v>7020</v>
          </cell>
          <cell r="AN123">
            <v>11230</v>
          </cell>
          <cell r="AO123">
            <v>14035</v>
          </cell>
          <cell r="AP123">
            <v>16845</v>
          </cell>
        </row>
        <row r="124">
          <cell r="AM124">
            <v>7180</v>
          </cell>
          <cell r="AN124">
            <v>11490</v>
          </cell>
          <cell r="AO124">
            <v>14365</v>
          </cell>
          <cell r="AP124">
            <v>17235</v>
          </cell>
        </row>
        <row r="125">
          <cell r="AM125">
            <v>7345</v>
          </cell>
          <cell r="AN125">
            <v>11750</v>
          </cell>
          <cell r="AO125">
            <v>14690</v>
          </cell>
          <cell r="AP125">
            <v>17625</v>
          </cell>
        </row>
        <row r="126">
          <cell r="AM126">
            <v>7510</v>
          </cell>
          <cell r="AN126">
            <v>12015</v>
          </cell>
          <cell r="AO126">
            <v>15015</v>
          </cell>
          <cell r="AP126">
            <v>18020</v>
          </cell>
        </row>
        <row r="127">
          <cell r="AM127">
            <v>7670</v>
          </cell>
          <cell r="AN127">
            <v>12275</v>
          </cell>
          <cell r="AO127">
            <v>15340</v>
          </cell>
          <cell r="AP127">
            <v>18410</v>
          </cell>
        </row>
        <row r="128">
          <cell r="AM128">
            <v>7835</v>
          </cell>
          <cell r="AN128">
            <v>12535</v>
          </cell>
          <cell r="AO128">
            <v>15670</v>
          </cell>
          <cell r="AP128">
            <v>18800</v>
          </cell>
        </row>
        <row r="129">
          <cell r="AM129">
            <v>8000</v>
          </cell>
          <cell r="AN129">
            <v>12795</v>
          </cell>
          <cell r="AO129">
            <v>15995</v>
          </cell>
          <cell r="AP129">
            <v>19195</v>
          </cell>
        </row>
        <row r="130">
          <cell r="AM130">
            <v>8160</v>
          </cell>
          <cell r="AN130">
            <v>13055</v>
          </cell>
          <cell r="AO130">
            <v>16320</v>
          </cell>
          <cell r="AP130">
            <v>19585</v>
          </cell>
        </row>
        <row r="131">
          <cell r="AM131">
            <v>8325</v>
          </cell>
          <cell r="AN131">
            <v>13320</v>
          </cell>
          <cell r="AO131">
            <v>16650</v>
          </cell>
          <cell r="AP131">
            <v>19980</v>
          </cell>
        </row>
        <row r="132">
          <cell r="AM132">
            <v>8485</v>
          </cell>
          <cell r="AN132">
            <v>13580</v>
          </cell>
          <cell r="AO132">
            <v>16975</v>
          </cell>
          <cell r="AP132">
            <v>20370</v>
          </cell>
        </row>
        <row r="133">
          <cell r="AM133">
            <v>8650</v>
          </cell>
          <cell r="AN133">
            <v>13840</v>
          </cell>
          <cell r="AO133">
            <v>17300</v>
          </cell>
          <cell r="AP133">
            <v>20760</v>
          </cell>
        </row>
        <row r="134">
          <cell r="AM134">
            <v>8815</v>
          </cell>
          <cell r="AN134">
            <v>14100</v>
          </cell>
          <cell r="AO134">
            <v>17625</v>
          </cell>
          <cell r="AP134">
            <v>21150</v>
          </cell>
        </row>
        <row r="135">
          <cell r="AM135">
            <v>8975</v>
          </cell>
          <cell r="AN135">
            <v>14360</v>
          </cell>
          <cell r="AO135">
            <v>17955</v>
          </cell>
          <cell r="AP135">
            <v>21545</v>
          </cell>
        </row>
        <row r="136">
          <cell r="AM136">
            <v>9140</v>
          </cell>
          <cell r="AN136">
            <v>14625</v>
          </cell>
          <cell r="AO136">
            <v>18280</v>
          </cell>
          <cell r="AP136">
            <v>21935</v>
          </cell>
        </row>
        <row r="137">
          <cell r="AM137">
            <v>9305</v>
          </cell>
          <cell r="AN137">
            <v>14885</v>
          </cell>
          <cell r="AO137">
            <v>18605</v>
          </cell>
          <cell r="AP137">
            <v>22325</v>
          </cell>
        </row>
        <row r="138">
          <cell r="AM138">
            <v>9465</v>
          </cell>
          <cell r="AN138">
            <v>15145</v>
          </cell>
          <cell r="AO138">
            <v>18935</v>
          </cell>
          <cell r="AP138">
            <v>22720</v>
          </cell>
        </row>
        <row r="139">
          <cell r="AM139">
            <v>9630</v>
          </cell>
          <cell r="AN139">
            <v>15405</v>
          </cell>
          <cell r="AO139">
            <v>19260</v>
          </cell>
          <cell r="AP139">
            <v>23110</v>
          </cell>
        </row>
        <row r="140">
          <cell r="AM140">
            <v>9795</v>
          </cell>
          <cell r="AN140">
            <v>15670</v>
          </cell>
          <cell r="AO140">
            <v>19585</v>
          </cell>
          <cell r="AP140">
            <v>23500</v>
          </cell>
        </row>
        <row r="141">
          <cell r="AM141">
            <v>19945</v>
          </cell>
          <cell r="AN141">
            <v>31915</v>
          </cell>
          <cell r="AO141">
            <v>39890</v>
          </cell>
          <cell r="AP141">
            <v>47870</v>
          </cell>
        </row>
        <row r="142">
          <cell r="AM142">
            <v>21845</v>
          </cell>
          <cell r="AN142">
            <v>34950</v>
          </cell>
          <cell r="AO142">
            <v>43690</v>
          </cell>
          <cell r="AP142">
            <v>52430</v>
          </cell>
        </row>
        <row r="143">
          <cell r="AM143">
            <v>23745</v>
          </cell>
          <cell r="AN143">
            <v>37990</v>
          </cell>
          <cell r="AO143">
            <v>47490</v>
          </cell>
          <cell r="AP143">
            <v>56985</v>
          </cell>
        </row>
        <row r="144">
          <cell r="AM144">
            <v>25645</v>
          </cell>
          <cell r="AN144">
            <v>41030</v>
          </cell>
          <cell r="AO144">
            <v>51290</v>
          </cell>
          <cell r="AP144">
            <v>61545</v>
          </cell>
        </row>
        <row r="145">
          <cell r="AM145">
            <v>27545</v>
          </cell>
          <cell r="AN145">
            <v>44070</v>
          </cell>
          <cell r="AO145">
            <v>55085</v>
          </cell>
          <cell r="AP145">
            <v>66105</v>
          </cell>
        </row>
        <row r="146">
          <cell r="AM146">
            <v>29445</v>
          </cell>
          <cell r="AN146">
            <v>47110</v>
          </cell>
          <cell r="AO146">
            <v>58885</v>
          </cell>
          <cell r="AP146">
            <v>70665</v>
          </cell>
        </row>
        <row r="147">
          <cell r="AM147">
            <v>31345</v>
          </cell>
          <cell r="AN147">
            <v>50150</v>
          </cell>
          <cell r="AO147">
            <v>62685</v>
          </cell>
          <cell r="AP147">
            <v>75220</v>
          </cell>
        </row>
        <row r="148">
          <cell r="AM148">
            <v>33245</v>
          </cell>
          <cell r="AN148">
            <v>53190</v>
          </cell>
          <cell r="AO148">
            <v>66485</v>
          </cell>
          <cell r="AP148">
            <v>79780</v>
          </cell>
        </row>
        <row r="149">
          <cell r="AM149">
            <v>35140</v>
          </cell>
          <cell r="AN149">
            <v>56225</v>
          </cell>
          <cell r="AO149">
            <v>70285</v>
          </cell>
          <cell r="AP149">
            <v>84340</v>
          </cell>
        </row>
        <row r="150">
          <cell r="AM150">
            <v>37040</v>
          </cell>
          <cell r="AN150">
            <v>59265</v>
          </cell>
          <cell r="AO150">
            <v>74085</v>
          </cell>
          <cell r="AP150">
            <v>88900</v>
          </cell>
        </row>
        <row r="151">
          <cell r="AM151">
            <v>38940</v>
          </cell>
          <cell r="AN151">
            <v>62305</v>
          </cell>
          <cell r="AO151">
            <v>77880</v>
          </cell>
          <cell r="AP151">
            <v>93460</v>
          </cell>
        </row>
        <row r="152">
          <cell r="AM152">
            <v>40840</v>
          </cell>
          <cell r="AN152">
            <v>65345</v>
          </cell>
          <cell r="AO152">
            <v>81680</v>
          </cell>
          <cell r="AP152">
            <v>98015</v>
          </cell>
        </row>
        <row r="153">
          <cell r="AM153">
            <v>42740</v>
          </cell>
          <cell r="AN153">
            <v>68385</v>
          </cell>
          <cell r="AO153">
            <v>85480</v>
          </cell>
          <cell r="AP153">
            <v>102575</v>
          </cell>
        </row>
        <row r="154">
          <cell r="AM154">
            <v>44640</v>
          </cell>
          <cell r="AN154">
            <v>71425</v>
          </cell>
          <cell r="AO154">
            <v>89280</v>
          </cell>
          <cell r="AP154">
            <v>107135</v>
          </cell>
        </row>
        <row r="155">
          <cell r="AM155">
            <v>46540</v>
          </cell>
          <cell r="AN155">
            <v>74460</v>
          </cell>
          <cell r="AO155">
            <v>93080</v>
          </cell>
          <cell r="AP155">
            <v>111695</v>
          </cell>
        </row>
      </sheetData>
      <sheetData sheetId="14">
        <row r="7">
          <cell r="AF7">
            <v>1</v>
          </cell>
          <cell r="AG7">
            <v>1</v>
          </cell>
          <cell r="AH7">
            <v>1</v>
          </cell>
          <cell r="AI7">
            <v>1606003</v>
          </cell>
          <cell r="AL7">
            <v>10</v>
          </cell>
          <cell r="GZ7">
            <v>1</v>
          </cell>
          <cell r="HD7">
            <v>1606003</v>
          </cell>
          <cell r="HE7" t="str">
            <v>神器1-1 : 1级</v>
          </cell>
          <cell r="HG7">
            <v>1</v>
          </cell>
          <cell r="HI7">
            <v>1</v>
          </cell>
          <cell r="HK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F8">
            <v>2</v>
          </cell>
          <cell r="AG8">
            <v>1</v>
          </cell>
          <cell r="AH8">
            <v>2</v>
          </cell>
          <cell r="AI8">
            <v>1606004</v>
          </cell>
          <cell r="AL8">
            <v>10</v>
          </cell>
          <cell r="GZ8">
            <v>1</v>
          </cell>
          <cell r="HD8">
            <v>1606003</v>
          </cell>
          <cell r="HE8" t="str">
            <v>神器1-1 : 2级</v>
          </cell>
          <cell r="HG8">
            <v>2</v>
          </cell>
          <cell r="HI8">
            <v>1</v>
          </cell>
          <cell r="HK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F9">
            <v>3</v>
          </cell>
          <cell r="AG9">
            <v>1</v>
          </cell>
          <cell r="AH9">
            <v>3</v>
          </cell>
          <cell r="AI9">
            <v>1606005</v>
          </cell>
          <cell r="AL9">
            <v>30</v>
          </cell>
          <cell r="GZ9">
            <v>1</v>
          </cell>
          <cell r="HD9">
            <v>1606003</v>
          </cell>
          <cell r="HE9" t="str">
            <v>神器1-1 : 3级</v>
          </cell>
          <cell r="HG9">
            <v>3</v>
          </cell>
          <cell r="HI9">
            <v>1</v>
          </cell>
          <cell r="HK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F10">
            <v>4</v>
          </cell>
          <cell r="AG10">
            <v>2</v>
          </cell>
          <cell r="AH10">
            <v>1</v>
          </cell>
          <cell r="AI10">
            <v>1606006</v>
          </cell>
          <cell r="AL10">
            <v>15</v>
          </cell>
          <cell r="GZ10">
            <v>1</v>
          </cell>
          <cell r="HD10">
            <v>1606003</v>
          </cell>
          <cell r="HE10" t="str">
            <v>神器1-1 : 4级</v>
          </cell>
          <cell r="HG10">
            <v>4</v>
          </cell>
          <cell r="HI10">
            <v>2</v>
          </cell>
          <cell r="HK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F11">
            <v>5</v>
          </cell>
          <cell r="AG11">
            <v>2</v>
          </cell>
          <cell r="AH11">
            <v>2</v>
          </cell>
          <cell r="AI11">
            <v>1606007</v>
          </cell>
          <cell r="AL11">
            <v>15</v>
          </cell>
          <cell r="GZ11">
            <v>1</v>
          </cell>
          <cell r="HD11">
            <v>1606003</v>
          </cell>
          <cell r="HE11" t="str">
            <v>神器1-1 : 5级</v>
          </cell>
          <cell r="HG11">
            <v>5</v>
          </cell>
          <cell r="HI11">
            <v>2</v>
          </cell>
          <cell r="HK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F12">
            <v>6</v>
          </cell>
          <cell r="AG12">
            <v>2</v>
          </cell>
          <cell r="AH12">
            <v>3</v>
          </cell>
          <cell r="AI12">
            <v>1606008</v>
          </cell>
          <cell r="AL12">
            <v>45</v>
          </cell>
          <cell r="GZ12">
            <v>1</v>
          </cell>
          <cell r="HD12">
            <v>1606003</v>
          </cell>
          <cell r="HE12" t="str">
            <v>神器1-1 : 6级</v>
          </cell>
          <cell r="HG12">
            <v>6</v>
          </cell>
          <cell r="HI12">
            <v>2</v>
          </cell>
          <cell r="HK12">
            <v>3250</v>
          </cell>
        </row>
        <row r="13">
          <cell r="J13">
            <v>6</v>
          </cell>
          <cell r="K13">
            <v>2</v>
          </cell>
          <cell r="P13">
            <v>2</v>
          </cell>
          <cell r="AF13">
            <v>7</v>
          </cell>
          <cell r="AG13">
            <v>2</v>
          </cell>
          <cell r="AH13">
            <v>4</v>
          </cell>
          <cell r="AI13">
            <v>1606009</v>
          </cell>
          <cell r="AL13">
            <v>45</v>
          </cell>
          <cell r="GZ13">
            <v>1</v>
          </cell>
          <cell r="HD13">
            <v>1606003</v>
          </cell>
          <cell r="HE13" t="str">
            <v>神器1-1 : 7级</v>
          </cell>
          <cell r="HG13">
            <v>7</v>
          </cell>
          <cell r="HI13">
            <v>3</v>
          </cell>
          <cell r="HK13">
            <v>3350</v>
          </cell>
        </row>
        <row r="14">
          <cell r="J14">
            <v>7</v>
          </cell>
          <cell r="K14">
            <v>3</v>
          </cell>
          <cell r="P14">
            <v>2</v>
          </cell>
          <cell r="AF14">
            <v>8</v>
          </cell>
          <cell r="AG14">
            <v>2</v>
          </cell>
          <cell r="AH14">
            <v>5</v>
          </cell>
          <cell r="AI14">
            <v>1606010</v>
          </cell>
          <cell r="AL14">
            <v>105</v>
          </cell>
          <cell r="GZ14">
            <v>1</v>
          </cell>
          <cell r="HD14">
            <v>1606003</v>
          </cell>
          <cell r="HE14" t="str">
            <v>神器1-1 : 8级</v>
          </cell>
          <cell r="HG14">
            <v>8</v>
          </cell>
          <cell r="HI14">
            <v>3</v>
          </cell>
          <cell r="HK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F15">
            <v>9</v>
          </cell>
          <cell r="AG15">
            <v>3</v>
          </cell>
          <cell r="AH15">
            <v>1</v>
          </cell>
          <cell r="AI15">
            <v>1606011</v>
          </cell>
          <cell r="AL15">
            <v>20</v>
          </cell>
          <cell r="GZ15">
            <v>1</v>
          </cell>
          <cell r="HD15">
            <v>1606003</v>
          </cell>
          <cell r="HE15" t="str">
            <v>神器1-1 : 9级</v>
          </cell>
          <cell r="HG15">
            <v>9</v>
          </cell>
          <cell r="HI15">
            <v>3</v>
          </cell>
          <cell r="HK15">
            <v>3500</v>
          </cell>
        </row>
        <row r="16">
          <cell r="J16">
            <v>9</v>
          </cell>
          <cell r="K16">
            <v>3</v>
          </cell>
          <cell r="P16">
            <v>1</v>
          </cell>
          <cell r="AF16">
            <v>10</v>
          </cell>
          <cell r="AG16">
            <v>3</v>
          </cell>
          <cell r="AH16">
            <v>2</v>
          </cell>
          <cell r="AI16">
            <v>1606012</v>
          </cell>
          <cell r="AL16">
            <v>20</v>
          </cell>
          <cell r="GZ16">
            <v>1</v>
          </cell>
          <cell r="HD16">
            <v>1606003</v>
          </cell>
          <cell r="HE16" t="str">
            <v>神器1-1 : 10级</v>
          </cell>
          <cell r="HG16">
            <v>10</v>
          </cell>
          <cell r="HI16">
            <v>5</v>
          </cell>
          <cell r="HK16">
            <v>3600</v>
          </cell>
        </row>
        <row r="17">
          <cell r="J17">
            <v>10</v>
          </cell>
          <cell r="K17">
            <v>5</v>
          </cell>
          <cell r="P17">
            <v>1</v>
          </cell>
          <cell r="AF17">
            <v>11</v>
          </cell>
          <cell r="AG17">
            <v>3</v>
          </cell>
          <cell r="AH17">
            <v>3</v>
          </cell>
          <cell r="AI17">
            <v>1606013</v>
          </cell>
          <cell r="AL17">
            <v>60</v>
          </cell>
          <cell r="GZ17">
            <v>1</v>
          </cell>
          <cell r="HD17">
            <v>1606003</v>
          </cell>
          <cell r="HE17" t="str">
            <v>神器1-1 : 11级</v>
          </cell>
          <cell r="HG17">
            <v>11</v>
          </cell>
          <cell r="HI17">
            <v>5</v>
          </cell>
          <cell r="HK17">
            <v>3700</v>
          </cell>
        </row>
        <row r="18">
          <cell r="J18">
            <v>11</v>
          </cell>
          <cell r="K18">
            <v>5</v>
          </cell>
          <cell r="P18">
            <v>2</v>
          </cell>
          <cell r="AF18">
            <v>12</v>
          </cell>
          <cell r="AG18">
            <v>3</v>
          </cell>
          <cell r="AH18">
            <v>4</v>
          </cell>
          <cell r="AI18">
            <v>1606014</v>
          </cell>
          <cell r="AL18">
            <v>60</v>
          </cell>
          <cell r="GZ18">
            <v>1</v>
          </cell>
          <cell r="HD18">
            <v>1606003</v>
          </cell>
          <cell r="HE18" t="str">
            <v>神器1-1 : 12级</v>
          </cell>
          <cell r="HG18">
            <v>12</v>
          </cell>
          <cell r="HI18">
            <v>6</v>
          </cell>
          <cell r="HK18">
            <v>3750</v>
          </cell>
        </row>
        <row r="19">
          <cell r="J19">
            <v>12</v>
          </cell>
          <cell r="K19">
            <v>6</v>
          </cell>
          <cell r="P19">
            <v>2</v>
          </cell>
          <cell r="AF19">
            <v>13</v>
          </cell>
          <cell r="AG19">
            <v>3</v>
          </cell>
          <cell r="AH19">
            <v>5</v>
          </cell>
          <cell r="AI19">
            <v>1606015</v>
          </cell>
          <cell r="AL19">
            <v>140</v>
          </cell>
          <cell r="GZ19">
            <v>1</v>
          </cell>
          <cell r="HD19">
            <v>1606003</v>
          </cell>
          <cell r="HE19" t="str">
            <v>神器1-1 : 13级</v>
          </cell>
          <cell r="HG19">
            <v>13</v>
          </cell>
          <cell r="HI19">
            <v>7</v>
          </cell>
          <cell r="HK19">
            <v>3800</v>
          </cell>
        </row>
        <row r="20">
          <cell r="J20">
            <v>13</v>
          </cell>
          <cell r="K20">
            <v>7</v>
          </cell>
          <cell r="P20">
            <v>3</v>
          </cell>
          <cell r="AF20">
            <v>14</v>
          </cell>
          <cell r="AG20">
            <v>3</v>
          </cell>
          <cell r="AH20">
            <v>6</v>
          </cell>
          <cell r="AI20">
            <v>1606016</v>
          </cell>
          <cell r="AL20">
            <v>300</v>
          </cell>
          <cell r="GZ20">
            <v>1</v>
          </cell>
          <cell r="HD20">
            <v>1606003</v>
          </cell>
          <cell r="HE20" t="str">
            <v>神器1-1 : 14级</v>
          </cell>
          <cell r="HG20">
            <v>14</v>
          </cell>
          <cell r="HI20">
            <v>7</v>
          </cell>
          <cell r="HK20">
            <v>3900</v>
          </cell>
        </row>
        <row r="21">
          <cell r="J21">
            <v>14</v>
          </cell>
          <cell r="K21">
            <v>7</v>
          </cell>
          <cell r="P21">
            <v>4</v>
          </cell>
          <cell r="AF21">
            <v>15</v>
          </cell>
          <cell r="AG21">
            <v>4</v>
          </cell>
          <cell r="AH21">
            <v>1</v>
          </cell>
          <cell r="AI21">
            <v>1606017</v>
          </cell>
          <cell r="AL21">
            <v>25</v>
          </cell>
          <cell r="GZ21">
            <v>1</v>
          </cell>
          <cell r="HD21">
            <v>1606003</v>
          </cell>
          <cell r="HE21" t="str">
            <v>神器1-1 : 15级</v>
          </cell>
          <cell r="HG21">
            <v>15</v>
          </cell>
          <cell r="HI21">
            <v>7</v>
          </cell>
          <cell r="HK21">
            <v>4000</v>
          </cell>
        </row>
        <row r="22">
          <cell r="J22">
            <v>15</v>
          </cell>
          <cell r="K22">
            <v>7</v>
          </cell>
          <cell r="P22">
            <v>1</v>
          </cell>
          <cell r="AF22">
            <v>16</v>
          </cell>
          <cell r="AG22">
            <v>4</v>
          </cell>
          <cell r="AH22">
            <v>2</v>
          </cell>
          <cell r="AI22">
            <v>1606018</v>
          </cell>
          <cell r="AL22">
            <v>25</v>
          </cell>
          <cell r="GZ22">
            <v>2</v>
          </cell>
          <cell r="HD22">
            <v>1606004</v>
          </cell>
          <cell r="HE22" t="str">
            <v>神器1-2 : 1级</v>
          </cell>
          <cell r="HG22">
            <v>1</v>
          </cell>
          <cell r="HI22">
            <v>1</v>
          </cell>
          <cell r="HK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F23">
            <v>17</v>
          </cell>
          <cell r="AG23">
            <v>4</v>
          </cell>
          <cell r="AH23">
            <v>3</v>
          </cell>
          <cell r="AI23">
            <v>1606019</v>
          </cell>
          <cell r="AL23">
            <v>75</v>
          </cell>
          <cell r="GZ23">
            <v>2</v>
          </cell>
          <cell r="HD23">
            <v>1606004</v>
          </cell>
          <cell r="HE23" t="str">
            <v>神器1-2 : 2级</v>
          </cell>
          <cell r="HG23">
            <v>2</v>
          </cell>
          <cell r="HI23">
            <v>1</v>
          </cell>
          <cell r="HK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F24">
            <v>18</v>
          </cell>
          <cell r="AG24">
            <v>4</v>
          </cell>
          <cell r="AH24">
            <v>4</v>
          </cell>
          <cell r="AI24">
            <v>1606020</v>
          </cell>
          <cell r="AL24">
            <v>75</v>
          </cell>
          <cell r="GZ24">
            <v>2</v>
          </cell>
          <cell r="HD24">
            <v>1606004</v>
          </cell>
          <cell r="HE24" t="str">
            <v>神器1-2 : 3级</v>
          </cell>
          <cell r="HG24">
            <v>3</v>
          </cell>
          <cell r="HI24">
            <v>1</v>
          </cell>
          <cell r="HK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F25">
            <v>19</v>
          </cell>
          <cell r="AG25">
            <v>4</v>
          </cell>
          <cell r="AH25">
            <v>5</v>
          </cell>
          <cell r="AI25">
            <v>1606021</v>
          </cell>
          <cell r="AL25">
            <v>175</v>
          </cell>
          <cell r="GZ25">
            <v>2</v>
          </cell>
          <cell r="HD25">
            <v>1606004</v>
          </cell>
          <cell r="HE25" t="str">
            <v>神器1-2 : 4级</v>
          </cell>
          <cell r="HG25">
            <v>4</v>
          </cell>
          <cell r="HI25">
            <v>2</v>
          </cell>
          <cell r="HK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F26">
            <v>20</v>
          </cell>
          <cell r="AG26">
            <v>4</v>
          </cell>
          <cell r="AH26">
            <v>6</v>
          </cell>
          <cell r="AI26">
            <v>1606022</v>
          </cell>
          <cell r="AL26">
            <v>375</v>
          </cell>
          <cell r="GZ26">
            <v>2</v>
          </cell>
          <cell r="HD26">
            <v>1606004</v>
          </cell>
          <cell r="HE26" t="str">
            <v>神器1-2 : 5级</v>
          </cell>
          <cell r="HG26">
            <v>5</v>
          </cell>
          <cell r="HI26">
            <v>2</v>
          </cell>
          <cell r="HK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F27">
            <v>21</v>
          </cell>
          <cell r="AG27">
            <v>5</v>
          </cell>
          <cell r="AH27">
            <v>1</v>
          </cell>
          <cell r="AI27">
            <v>1606023</v>
          </cell>
          <cell r="AL27">
            <v>30</v>
          </cell>
          <cell r="GZ27">
            <v>2</v>
          </cell>
          <cell r="HD27">
            <v>1606004</v>
          </cell>
          <cell r="HE27" t="str">
            <v>神器1-2 : 6级</v>
          </cell>
          <cell r="HG27">
            <v>6</v>
          </cell>
          <cell r="HI27">
            <v>2</v>
          </cell>
          <cell r="HK27">
            <v>3250</v>
          </cell>
        </row>
        <row r="28">
          <cell r="J28">
            <v>21</v>
          </cell>
          <cell r="K28">
            <v>15</v>
          </cell>
          <cell r="P28">
            <v>1</v>
          </cell>
          <cell r="AF28">
            <v>22</v>
          </cell>
          <cell r="AG28">
            <v>5</v>
          </cell>
          <cell r="AH28">
            <v>2</v>
          </cell>
          <cell r="AI28">
            <v>1606024</v>
          </cell>
          <cell r="AL28">
            <v>30</v>
          </cell>
          <cell r="GZ28">
            <v>2</v>
          </cell>
          <cell r="HD28">
            <v>1606004</v>
          </cell>
          <cell r="HE28" t="str">
            <v>神器1-2 : 7级</v>
          </cell>
          <cell r="HG28">
            <v>7</v>
          </cell>
          <cell r="HI28">
            <v>3</v>
          </cell>
          <cell r="HK28">
            <v>3350</v>
          </cell>
        </row>
        <row r="29">
          <cell r="P29">
            <v>1</v>
          </cell>
          <cell r="AF29">
            <v>23</v>
          </cell>
          <cell r="AG29">
            <v>5</v>
          </cell>
          <cell r="AH29">
            <v>3</v>
          </cell>
          <cell r="AI29">
            <v>1606025</v>
          </cell>
          <cell r="AL29">
            <v>90</v>
          </cell>
          <cell r="GZ29">
            <v>2</v>
          </cell>
          <cell r="HD29">
            <v>1606004</v>
          </cell>
          <cell r="HE29" t="str">
            <v>神器1-2 : 8级</v>
          </cell>
          <cell r="HG29">
            <v>8</v>
          </cell>
          <cell r="HI29">
            <v>3</v>
          </cell>
          <cell r="HK29">
            <v>3450</v>
          </cell>
        </row>
        <row r="30">
          <cell r="P30">
            <v>2</v>
          </cell>
          <cell r="AF30">
            <v>24</v>
          </cell>
          <cell r="AG30">
            <v>5</v>
          </cell>
          <cell r="AH30">
            <v>4</v>
          </cell>
          <cell r="AI30">
            <v>1606026</v>
          </cell>
          <cell r="AL30">
            <v>90</v>
          </cell>
          <cell r="GZ30">
            <v>2</v>
          </cell>
          <cell r="HD30">
            <v>1606004</v>
          </cell>
          <cell r="HE30" t="str">
            <v>神器1-2 : 9级</v>
          </cell>
          <cell r="HG30">
            <v>9</v>
          </cell>
          <cell r="HI30">
            <v>3</v>
          </cell>
          <cell r="HK30">
            <v>3500</v>
          </cell>
        </row>
        <row r="31">
          <cell r="P31">
            <v>2</v>
          </cell>
          <cell r="AF31">
            <v>25</v>
          </cell>
          <cell r="AG31">
            <v>5</v>
          </cell>
          <cell r="AH31">
            <v>5</v>
          </cell>
          <cell r="AI31">
            <v>1606027</v>
          </cell>
          <cell r="AL31">
            <v>210</v>
          </cell>
          <cell r="GZ31">
            <v>2</v>
          </cell>
          <cell r="HD31">
            <v>1606004</v>
          </cell>
          <cell r="HE31" t="str">
            <v>神器1-2 : 10级</v>
          </cell>
          <cell r="HG31">
            <v>10</v>
          </cell>
          <cell r="HI31">
            <v>5</v>
          </cell>
          <cell r="HK31">
            <v>3600</v>
          </cell>
        </row>
        <row r="32">
          <cell r="P32">
            <v>3</v>
          </cell>
          <cell r="AF32">
            <v>26</v>
          </cell>
          <cell r="AG32">
            <v>5</v>
          </cell>
          <cell r="AH32">
            <v>6</v>
          </cell>
          <cell r="AI32">
            <v>1606028</v>
          </cell>
          <cell r="AL32">
            <v>450</v>
          </cell>
          <cell r="GZ32">
            <v>2</v>
          </cell>
          <cell r="HD32">
            <v>1606004</v>
          </cell>
          <cell r="HE32" t="str">
            <v>神器1-2 : 11级</v>
          </cell>
          <cell r="HG32">
            <v>11</v>
          </cell>
          <cell r="HI32">
            <v>5</v>
          </cell>
          <cell r="HK32">
            <v>3700</v>
          </cell>
        </row>
        <row r="33">
          <cell r="P33">
            <v>4</v>
          </cell>
          <cell r="AF33">
            <v>27</v>
          </cell>
          <cell r="AG33">
            <v>6</v>
          </cell>
          <cell r="AH33">
            <v>1</v>
          </cell>
          <cell r="AI33">
            <v>1606029</v>
          </cell>
          <cell r="AL33">
            <v>120</v>
          </cell>
          <cell r="GZ33">
            <v>2</v>
          </cell>
          <cell r="HD33">
            <v>1606004</v>
          </cell>
          <cell r="HE33" t="str">
            <v>神器1-2 : 12级</v>
          </cell>
          <cell r="HG33">
            <v>12</v>
          </cell>
          <cell r="HI33">
            <v>6</v>
          </cell>
          <cell r="HK33">
            <v>3750</v>
          </cell>
        </row>
        <row r="34">
          <cell r="P34">
            <v>2</v>
          </cell>
          <cell r="AF34">
            <v>28</v>
          </cell>
          <cell r="AG34">
            <v>6</v>
          </cell>
          <cell r="AH34">
            <v>2</v>
          </cell>
          <cell r="AI34">
            <v>1606030</v>
          </cell>
          <cell r="AL34">
            <v>120</v>
          </cell>
          <cell r="GZ34">
            <v>2</v>
          </cell>
          <cell r="HD34">
            <v>1606004</v>
          </cell>
          <cell r="HE34" t="str">
            <v>神器1-2 : 13级</v>
          </cell>
          <cell r="HG34">
            <v>13</v>
          </cell>
          <cell r="HI34">
            <v>7</v>
          </cell>
          <cell r="HK34">
            <v>3800</v>
          </cell>
        </row>
        <row r="35">
          <cell r="P35">
            <v>2</v>
          </cell>
          <cell r="AF35">
            <v>29</v>
          </cell>
          <cell r="AG35">
            <v>6</v>
          </cell>
          <cell r="AH35">
            <v>3</v>
          </cell>
          <cell r="AI35">
            <v>1606031</v>
          </cell>
          <cell r="AL35">
            <v>120</v>
          </cell>
          <cell r="GZ35">
            <v>2</v>
          </cell>
          <cell r="HD35">
            <v>1606004</v>
          </cell>
          <cell r="HE35" t="str">
            <v>神器1-2 : 14级</v>
          </cell>
          <cell r="HG35">
            <v>14</v>
          </cell>
          <cell r="HI35">
            <v>7</v>
          </cell>
          <cell r="HK35">
            <v>3900</v>
          </cell>
        </row>
        <row r="36">
          <cell r="P36">
            <v>2</v>
          </cell>
          <cell r="AF36">
            <v>30</v>
          </cell>
          <cell r="AG36">
            <v>6</v>
          </cell>
          <cell r="AH36">
            <v>4</v>
          </cell>
          <cell r="AI36">
            <v>1606032</v>
          </cell>
          <cell r="AL36">
            <v>280</v>
          </cell>
          <cell r="GZ36">
            <v>2</v>
          </cell>
          <cell r="HD36">
            <v>1606004</v>
          </cell>
          <cell r="HE36" t="str">
            <v>神器1-2 : 15级</v>
          </cell>
          <cell r="HG36">
            <v>15</v>
          </cell>
          <cell r="HI36">
            <v>7</v>
          </cell>
          <cell r="HK36">
            <v>4000</v>
          </cell>
        </row>
        <row r="37">
          <cell r="P37">
            <v>3</v>
          </cell>
          <cell r="AF37">
            <v>31</v>
          </cell>
          <cell r="AG37">
            <v>6</v>
          </cell>
          <cell r="AH37">
            <v>5</v>
          </cell>
          <cell r="AI37">
            <v>1606033</v>
          </cell>
          <cell r="AL37">
            <v>280</v>
          </cell>
          <cell r="GZ37">
            <v>3</v>
          </cell>
          <cell r="HD37">
            <v>1606005</v>
          </cell>
          <cell r="HE37" t="str">
            <v>神器1-3 : 1级</v>
          </cell>
          <cell r="HG37">
            <v>1</v>
          </cell>
          <cell r="HI37">
            <v>1</v>
          </cell>
          <cell r="HK37">
            <v>4800</v>
          </cell>
        </row>
        <row r="38">
          <cell r="P38">
            <v>3</v>
          </cell>
          <cell r="AF38">
            <v>32</v>
          </cell>
          <cell r="AG38">
            <v>6</v>
          </cell>
          <cell r="AH38">
            <v>6</v>
          </cell>
          <cell r="AI38">
            <v>1606034</v>
          </cell>
          <cell r="AL38">
            <v>280</v>
          </cell>
          <cell r="GZ38">
            <v>3</v>
          </cell>
          <cell r="HD38">
            <v>1606005</v>
          </cell>
          <cell r="HE38" t="str">
            <v>神器1-3 : 2级</v>
          </cell>
          <cell r="HG38">
            <v>2</v>
          </cell>
          <cell r="HI38">
            <v>1</v>
          </cell>
          <cell r="HK38">
            <v>5000</v>
          </cell>
        </row>
        <row r="39">
          <cell r="P39">
            <v>3</v>
          </cell>
          <cell r="AF39">
            <v>33</v>
          </cell>
          <cell r="AG39">
            <v>6</v>
          </cell>
          <cell r="AH39">
            <v>7</v>
          </cell>
          <cell r="AI39">
            <v>1606035</v>
          </cell>
          <cell r="AL39">
            <v>600</v>
          </cell>
          <cell r="GZ39">
            <v>3</v>
          </cell>
          <cell r="HD39">
            <v>1606005</v>
          </cell>
          <cell r="HE39" t="str">
            <v>神器1-3 : 3级</v>
          </cell>
          <cell r="HG39">
            <v>3</v>
          </cell>
          <cell r="HI39">
            <v>1</v>
          </cell>
          <cell r="HK39">
            <v>5150</v>
          </cell>
        </row>
        <row r="40">
          <cell r="P40">
            <v>4</v>
          </cell>
          <cell r="AF40">
            <v>34</v>
          </cell>
          <cell r="AG40">
            <v>6</v>
          </cell>
          <cell r="AH40">
            <v>8</v>
          </cell>
          <cell r="AI40">
            <v>1606036</v>
          </cell>
          <cell r="AL40">
            <v>600</v>
          </cell>
          <cell r="GZ40">
            <v>3</v>
          </cell>
          <cell r="HD40">
            <v>1606005</v>
          </cell>
          <cell r="HE40" t="str">
            <v>神器1-3 : 4级</v>
          </cell>
          <cell r="HG40">
            <v>4</v>
          </cell>
          <cell r="HI40">
            <v>2</v>
          </cell>
          <cell r="HK40">
            <v>5350</v>
          </cell>
        </row>
        <row r="41">
          <cell r="P41">
            <v>4</v>
          </cell>
          <cell r="AF41">
            <v>35</v>
          </cell>
          <cell r="AG41">
            <v>7</v>
          </cell>
          <cell r="AH41">
            <v>1</v>
          </cell>
          <cell r="AI41">
            <v>1606037</v>
          </cell>
          <cell r="AL41">
            <v>150</v>
          </cell>
          <cell r="GZ41">
            <v>3</v>
          </cell>
          <cell r="HD41">
            <v>1606005</v>
          </cell>
          <cell r="HE41" t="str">
            <v>神器1-3 : 5级</v>
          </cell>
          <cell r="HG41">
            <v>5</v>
          </cell>
          <cell r="HI41">
            <v>2</v>
          </cell>
          <cell r="HK41">
            <v>5500</v>
          </cell>
        </row>
        <row r="42">
          <cell r="P42">
            <v>2</v>
          </cell>
          <cell r="AF42">
            <v>36</v>
          </cell>
          <cell r="AG42">
            <v>7</v>
          </cell>
          <cell r="AH42">
            <v>2</v>
          </cell>
          <cell r="AI42">
            <v>1606038</v>
          </cell>
          <cell r="AL42">
            <v>150</v>
          </cell>
          <cell r="GZ42">
            <v>3</v>
          </cell>
          <cell r="HD42">
            <v>1606005</v>
          </cell>
          <cell r="HE42" t="str">
            <v>神器1-3 : 6级</v>
          </cell>
          <cell r="HG42">
            <v>6</v>
          </cell>
          <cell r="HI42">
            <v>2</v>
          </cell>
          <cell r="HK42">
            <v>5650</v>
          </cell>
        </row>
        <row r="43">
          <cell r="P43">
            <v>2</v>
          </cell>
          <cell r="AF43">
            <v>37</v>
          </cell>
          <cell r="AG43">
            <v>7</v>
          </cell>
          <cell r="AH43">
            <v>3</v>
          </cell>
          <cell r="AI43">
            <v>1606039</v>
          </cell>
          <cell r="AL43">
            <v>150</v>
          </cell>
          <cell r="GZ43">
            <v>3</v>
          </cell>
          <cell r="HD43">
            <v>1606005</v>
          </cell>
          <cell r="HE43" t="str">
            <v>神器1-3 : 7级</v>
          </cell>
          <cell r="HG43">
            <v>7</v>
          </cell>
          <cell r="HI43">
            <v>3</v>
          </cell>
          <cell r="HK43">
            <v>5800</v>
          </cell>
        </row>
        <row r="44">
          <cell r="P44">
            <v>2</v>
          </cell>
          <cell r="AF44">
            <v>38</v>
          </cell>
          <cell r="AG44">
            <v>7</v>
          </cell>
          <cell r="AH44">
            <v>4</v>
          </cell>
          <cell r="AI44">
            <v>1606040</v>
          </cell>
          <cell r="AL44">
            <v>350</v>
          </cell>
          <cell r="GZ44">
            <v>3</v>
          </cell>
          <cell r="HD44">
            <v>1606005</v>
          </cell>
          <cell r="HE44" t="str">
            <v>神器1-3 : 8级</v>
          </cell>
          <cell r="HG44">
            <v>8</v>
          </cell>
          <cell r="HI44">
            <v>3</v>
          </cell>
          <cell r="HK44">
            <v>5950</v>
          </cell>
        </row>
        <row r="45">
          <cell r="P45">
            <v>3</v>
          </cell>
          <cell r="AF45">
            <v>39</v>
          </cell>
          <cell r="AG45">
            <v>7</v>
          </cell>
          <cell r="AH45">
            <v>5</v>
          </cell>
          <cell r="AI45">
            <v>1606041</v>
          </cell>
          <cell r="AL45">
            <v>350</v>
          </cell>
          <cell r="GZ45">
            <v>3</v>
          </cell>
          <cell r="HD45">
            <v>1606005</v>
          </cell>
          <cell r="HE45" t="str">
            <v>神器1-3 : 9级</v>
          </cell>
          <cell r="HG45">
            <v>9</v>
          </cell>
          <cell r="HI45">
            <v>3</v>
          </cell>
          <cell r="HK45">
            <v>6100</v>
          </cell>
        </row>
        <row r="46">
          <cell r="P46">
            <v>3</v>
          </cell>
          <cell r="AF46">
            <v>40</v>
          </cell>
          <cell r="AG46">
            <v>7</v>
          </cell>
          <cell r="AH46">
            <v>6</v>
          </cell>
          <cell r="AI46">
            <v>1606042</v>
          </cell>
          <cell r="AL46">
            <v>350</v>
          </cell>
          <cell r="GZ46">
            <v>3</v>
          </cell>
          <cell r="HD46">
            <v>1606005</v>
          </cell>
          <cell r="HE46" t="str">
            <v>神器1-3 : 10级</v>
          </cell>
          <cell r="HG46">
            <v>10</v>
          </cell>
          <cell r="HI46">
            <v>5</v>
          </cell>
          <cell r="HK46">
            <v>6250</v>
          </cell>
        </row>
        <row r="47">
          <cell r="P47">
            <v>3</v>
          </cell>
          <cell r="AF47">
            <v>41</v>
          </cell>
          <cell r="AG47">
            <v>7</v>
          </cell>
          <cell r="AH47">
            <v>7</v>
          </cell>
          <cell r="AI47">
            <v>1606043</v>
          </cell>
          <cell r="AL47">
            <v>750</v>
          </cell>
          <cell r="GZ47">
            <v>3</v>
          </cell>
          <cell r="HD47">
            <v>1606005</v>
          </cell>
          <cell r="HE47" t="str">
            <v>神器1-3 : 11级</v>
          </cell>
          <cell r="HG47">
            <v>11</v>
          </cell>
          <cell r="HI47">
            <v>5</v>
          </cell>
          <cell r="HK47">
            <v>6350</v>
          </cell>
        </row>
        <row r="48">
          <cell r="P48">
            <v>4</v>
          </cell>
          <cell r="AF48">
            <v>42</v>
          </cell>
          <cell r="AG48">
            <v>7</v>
          </cell>
          <cell r="AH48">
            <v>8</v>
          </cell>
          <cell r="AI48">
            <v>1606044</v>
          </cell>
          <cell r="AL48">
            <v>750</v>
          </cell>
          <cell r="GZ48">
            <v>3</v>
          </cell>
          <cell r="HD48">
            <v>1606005</v>
          </cell>
          <cell r="HE48" t="str">
            <v>神器1-3 : 12级</v>
          </cell>
          <cell r="HG48">
            <v>12</v>
          </cell>
          <cell r="HI48">
            <v>6</v>
          </cell>
          <cell r="HK48">
            <v>6500</v>
          </cell>
        </row>
        <row r="49">
          <cell r="P49">
            <v>4</v>
          </cell>
          <cell r="GZ49">
            <v>3</v>
          </cell>
          <cell r="HD49">
            <v>1606005</v>
          </cell>
          <cell r="HE49" t="str">
            <v>神器1-3 : 13级</v>
          </cell>
          <cell r="HG49">
            <v>13</v>
          </cell>
          <cell r="HI49">
            <v>7</v>
          </cell>
          <cell r="HK49">
            <v>6650</v>
          </cell>
        </row>
        <row r="50">
          <cell r="GZ50">
            <v>3</v>
          </cell>
          <cell r="HD50">
            <v>1606005</v>
          </cell>
          <cell r="HE50" t="str">
            <v>神器1-3 : 14级</v>
          </cell>
          <cell r="HG50">
            <v>14</v>
          </cell>
          <cell r="HI50">
            <v>7</v>
          </cell>
          <cell r="HK50">
            <v>6750</v>
          </cell>
        </row>
        <row r="51">
          <cell r="GZ51">
            <v>3</v>
          </cell>
          <cell r="HD51">
            <v>1606005</v>
          </cell>
          <cell r="HE51" t="str">
            <v>神器1-3 : 15级</v>
          </cell>
          <cell r="HG51">
            <v>15</v>
          </cell>
          <cell r="HI51">
            <v>7</v>
          </cell>
          <cell r="HK51">
            <v>6900</v>
          </cell>
        </row>
        <row r="52">
          <cell r="GZ52">
            <v>4</v>
          </cell>
          <cell r="HD52">
            <v>1606006</v>
          </cell>
          <cell r="HE52" t="str">
            <v>神器2-1 : 1级</v>
          </cell>
          <cell r="HG52">
            <v>1</v>
          </cell>
          <cell r="HI52">
            <v>1</v>
          </cell>
          <cell r="HK52">
            <v>3050</v>
          </cell>
        </row>
        <row r="53">
          <cell r="GZ53">
            <v>4</v>
          </cell>
          <cell r="HD53">
            <v>1606006</v>
          </cell>
          <cell r="HE53" t="str">
            <v>神器2-1 : 2级</v>
          </cell>
          <cell r="HG53">
            <v>2</v>
          </cell>
          <cell r="HI53">
            <v>1</v>
          </cell>
          <cell r="HK53">
            <v>3150</v>
          </cell>
        </row>
        <row r="54">
          <cell r="GZ54">
            <v>4</v>
          </cell>
          <cell r="HD54">
            <v>1606006</v>
          </cell>
          <cell r="HE54" t="str">
            <v>神器2-1 : 3级</v>
          </cell>
          <cell r="HG54">
            <v>3</v>
          </cell>
          <cell r="HI54">
            <v>1</v>
          </cell>
          <cell r="HK54">
            <v>3250</v>
          </cell>
        </row>
        <row r="55">
          <cell r="GZ55">
            <v>4</v>
          </cell>
          <cell r="HD55">
            <v>1606006</v>
          </cell>
          <cell r="HE55" t="str">
            <v>神器2-1 : 4级</v>
          </cell>
          <cell r="HG55">
            <v>4</v>
          </cell>
          <cell r="HI55">
            <v>2</v>
          </cell>
          <cell r="HK55">
            <v>3350</v>
          </cell>
        </row>
        <row r="56">
          <cell r="GZ56">
            <v>4</v>
          </cell>
          <cell r="HD56">
            <v>1606006</v>
          </cell>
          <cell r="HE56" t="str">
            <v>神器2-1 : 5级</v>
          </cell>
          <cell r="HG56">
            <v>5</v>
          </cell>
          <cell r="HI56">
            <v>2</v>
          </cell>
          <cell r="HK56">
            <v>3500</v>
          </cell>
        </row>
        <row r="57">
          <cell r="GZ57">
            <v>4</v>
          </cell>
          <cell r="HD57">
            <v>1606006</v>
          </cell>
          <cell r="HE57" t="str">
            <v>神器2-1 : 6级</v>
          </cell>
          <cell r="HG57">
            <v>6</v>
          </cell>
          <cell r="HI57">
            <v>2</v>
          </cell>
          <cell r="HK57">
            <v>3550</v>
          </cell>
        </row>
        <row r="58">
          <cell r="GZ58">
            <v>4</v>
          </cell>
          <cell r="HD58">
            <v>1606006</v>
          </cell>
          <cell r="HE58" t="str">
            <v>神器2-1 : 7级</v>
          </cell>
          <cell r="HG58">
            <v>7</v>
          </cell>
          <cell r="HI58">
            <v>3</v>
          </cell>
          <cell r="HK58">
            <v>3650</v>
          </cell>
        </row>
        <row r="59">
          <cell r="GZ59">
            <v>4</v>
          </cell>
          <cell r="HD59">
            <v>1606006</v>
          </cell>
          <cell r="HE59" t="str">
            <v>神器2-1 : 8级</v>
          </cell>
          <cell r="HG59">
            <v>8</v>
          </cell>
          <cell r="HI59">
            <v>3</v>
          </cell>
          <cell r="HK59">
            <v>3750</v>
          </cell>
        </row>
        <row r="60">
          <cell r="GZ60">
            <v>4</v>
          </cell>
          <cell r="HD60">
            <v>1606006</v>
          </cell>
          <cell r="HE60" t="str">
            <v>神器2-1 : 9级</v>
          </cell>
          <cell r="HG60">
            <v>9</v>
          </cell>
          <cell r="HI60">
            <v>3</v>
          </cell>
          <cell r="HK60">
            <v>3850</v>
          </cell>
        </row>
        <row r="61">
          <cell r="GZ61">
            <v>4</v>
          </cell>
          <cell r="HD61">
            <v>1606006</v>
          </cell>
          <cell r="HE61" t="str">
            <v>神器2-1 : 10级</v>
          </cell>
          <cell r="HG61">
            <v>10</v>
          </cell>
          <cell r="HI61">
            <v>5</v>
          </cell>
          <cell r="HK61">
            <v>3950</v>
          </cell>
        </row>
        <row r="62">
          <cell r="GZ62">
            <v>4</v>
          </cell>
          <cell r="HD62">
            <v>1606006</v>
          </cell>
          <cell r="HE62" t="str">
            <v>神器2-1 : 11级</v>
          </cell>
          <cell r="HG62">
            <v>11</v>
          </cell>
          <cell r="HI62">
            <v>5</v>
          </cell>
          <cell r="HK62">
            <v>4050</v>
          </cell>
        </row>
        <row r="63">
          <cell r="GZ63">
            <v>4</v>
          </cell>
          <cell r="HD63">
            <v>1606006</v>
          </cell>
          <cell r="HE63" t="str">
            <v>神器2-1 : 12级</v>
          </cell>
          <cell r="HG63">
            <v>12</v>
          </cell>
          <cell r="HI63">
            <v>6</v>
          </cell>
          <cell r="HK63">
            <v>4100</v>
          </cell>
        </row>
        <row r="64">
          <cell r="GZ64">
            <v>4</v>
          </cell>
          <cell r="HD64">
            <v>1606006</v>
          </cell>
          <cell r="HE64" t="str">
            <v>神器2-1 : 13级</v>
          </cell>
          <cell r="HG64">
            <v>13</v>
          </cell>
          <cell r="HI64">
            <v>7</v>
          </cell>
          <cell r="HK64">
            <v>4200</v>
          </cell>
        </row>
        <row r="65">
          <cell r="GZ65">
            <v>4</v>
          </cell>
          <cell r="HD65">
            <v>1606006</v>
          </cell>
          <cell r="HE65" t="str">
            <v>神器2-1 : 14级</v>
          </cell>
          <cell r="HG65">
            <v>14</v>
          </cell>
          <cell r="HI65">
            <v>7</v>
          </cell>
          <cell r="HK65">
            <v>4300</v>
          </cell>
        </row>
        <row r="66">
          <cell r="GZ66">
            <v>4</v>
          </cell>
          <cell r="HD66">
            <v>1606006</v>
          </cell>
          <cell r="HE66" t="str">
            <v>神器2-1 : 15级</v>
          </cell>
          <cell r="HG66">
            <v>15</v>
          </cell>
          <cell r="HI66">
            <v>7</v>
          </cell>
          <cell r="HK66">
            <v>4350</v>
          </cell>
        </row>
        <row r="67">
          <cell r="GZ67">
            <v>5</v>
          </cell>
          <cell r="HD67">
            <v>1606007</v>
          </cell>
          <cell r="HE67" t="str">
            <v>神器2-2 : 1级</v>
          </cell>
          <cell r="HG67">
            <v>1</v>
          </cell>
          <cell r="HI67">
            <v>1</v>
          </cell>
          <cell r="HK67">
            <v>3050</v>
          </cell>
        </row>
        <row r="68">
          <cell r="GZ68">
            <v>5</v>
          </cell>
          <cell r="HD68">
            <v>1606007</v>
          </cell>
          <cell r="HE68" t="str">
            <v>神器2-2 : 2级</v>
          </cell>
          <cell r="HG68">
            <v>2</v>
          </cell>
          <cell r="HI68">
            <v>1</v>
          </cell>
          <cell r="HK68">
            <v>3150</v>
          </cell>
        </row>
        <row r="69">
          <cell r="GZ69">
            <v>5</v>
          </cell>
          <cell r="HD69">
            <v>1606007</v>
          </cell>
          <cell r="HE69" t="str">
            <v>神器2-2 : 3级</v>
          </cell>
          <cell r="HG69">
            <v>3</v>
          </cell>
          <cell r="HI69">
            <v>1</v>
          </cell>
          <cell r="HK69">
            <v>3250</v>
          </cell>
        </row>
        <row r="70">
          <cell r="GZ70">
            <v>5</v>
          </cell>
          <cell r="HD70">
            <v>1606007</v>
          </cell>
          <cell r="HE70" t="str">
            <v>神器2-2 : 4级</v>
          </cell>
          <cell r="HG70">
            <v>4</v>
          </cell>
          <cell r="HI70">
            <v>2</v>
          </cell>
          <cell r="HK70">
            <v>3350</v>
          </cell>
        </row>
        <row r="71">
          <cell r="GZ71">
            <v>5</v>
          </cell>
          <cell r="HD71">
            <v>1606007</v>
          </cell>
          <cell r="HE71" t="str">
            <v>神器2-2 : 5级</v>
          </cell>
          <cell r="HG71">
            <v>5</v>
          </cell>
          <cell r="HI71">
            <v>2</v>
          </cell>
          <cell r="HK71">
            <v>3500</v>
          </cell>
        </row>
        <row r="72">
          <cell r="GZ72">
            <v>5</v>
          </cell>
          <cell r="HD72">
            <v>1606007</v>
          </cell>
          <cell r="HE72" t="str">
            <v>神器2-2 : 6级</v>
          </cell>
          <cell r="HG72">
            <v>6</v>
          </cell>
          <cell r="HI72">
            <v>2</v>
          </cell>
          <cell r="HK72">
            <v>3550</v>
          </cell>
        </row>
        <row r="73">
          <cell r="GZ73">
            <v>5</v>
          </cell>
          <cell r="HD73">
            <v>1606007</v>
          </cell>
          <cell r="HE73" t="str">
            <v>神器2-2 : 7级</v>
          </cell>
          <cell r="HG73">
            <v>7</v>
          </cell>
          <cell r="HI73">
            <v>3</v>
          </cell>
          <cell r="HK73">
            <v>3650</v>
          </cell>
        </row>
        <row r="74">
          <cell r="GZ74">
            <v>5</v>
          </cell>
          <cell r="HD74">
            <v>1606007</v>
          </cell>
          <cell r="HE74" t="str">
            <v>神器2-2 : 8级</v>
          </cell>
          <cell r="HG74">
            <v>8</v>
          </cell>
          <cell r="HI74">
            <v>3</v>
          </cell>
          <cell r="HK74">
            <v>3750</v>
          </cell>
        </row>
        <row r="75">
          <cell r="GZ75">
            <v>5</v>
          </cell>
          <cell r="HD75">
            <v>1606007</v>
          </cell>
          <cell r="HE75" t="str">
            <v>神器2-2 : 9级</v>
          </cell>
          <cell r="HG75">
            <v>9</v>
          </cell>
          <cell r="HI75">
            <v>3</v>
          </cell>
          <cell r="HK75">
            <v>3850</v>
          </cell>
        </row>
        <row r="76">
          <cell r="GZ76">
            <v>5</v>
          </cell>
          <cell r="HD76">
            <v>1606007</v>
          </cell>
          <cell r="HE76" t="str">
            <v>神器2-2 : 10级</v>
          </cell>
          <cell r="HG76">
            <v>10</v>
          </cell>
          <cell r="HI76">
            <v>5</v>
          </cell>
          <cell r="HK76">
            <v>3950</v>
          </cell>
        </row>
        <row r="77">
          <cell r="GZ77">
            <v>5</v>
          </cell>
          <cell r="HD77">
            <v>1606007</v>
          </cell>
          <cell r="HE77" t="str">
            <v>神器2-2 : 11级</v>
          </cell>
          <cell r="HG77">
            <v>11</v>
          </cell>
          <cell r="HI77">
            <v>5</v>
          </cell>
          <cell r="HK77">
            <v>4050</v>
          </cell>
        </row>
        <row r="78">
          <cell r="GZ78">
            <v>5</v>
          </cell>
          <cell r="HD78">
            <v>1606007</v>
          </cell>
          <cell r="HE78" t="str">
            <v>神器2-2 : 12级</v>
          </cell>
          <cell r="HG78">
            <v>12</v>
          </cell>
          <cell r="HI78">
            <v>6</v>
          </cell>
          <cell r="HK78">
            <v>4100</v>
          </cell>
        </row>
        <row r="79">
          <cell r="GZ79">
            <v>5</v>
          </cell>
          <cell r="HD79">
            <v>1606007</v>
          </cell>
          <cell r="HE79" t="str">
            <v>神器2-2 : 13级</v>
          </cell>
          <cell r="HG79">
            <v>13</v>
          </cell>
          <cell r="HI79">
            <v>7</v>
          </cell>
          <cell r="HK79">
            <v>4200</v>
          </cell>
        </row>
        <row r="80">
          <cell r="GZ80">
            <v>5</v>
          </cell>
          <cell r="HD80">
            <v>1606007</v>
          </cell>
          <cell r="HE80" t="str">
            <v>神器2-2 : 14级</v>
          </cell>
          <cell r="HG80">
            <v>14</v>
          </cell>
          <cell r="HI80">
            <v>7</v>
          </cell>
          <cell r="HK80">
            <v>4300</v>
          </cell>
        </row>
        <row r="81">
          <cell r="GZ81">
            <v>5</v>
          </cell>
          <cell r="HD81">
            <v>1606007</v>
          </cell>
          <cell r="HE81" t="str">
            <v>神器2-2 : 15级</v>
          </cell>
          <cell r="HG81">
            <v>15</v>
          </cell>
          <cell r="HI81">
            <v>7</v>
          </cell>
          <cell r="HK81">
            <v>4350</v>
          </cell>
        </row>
        <row r="82">
          <cell r="GZ82">
            <v>6</v>
          </cell>
          <cell r="HD82">
            <v>1606008</v>
          </cell>
          <cell r="HE82" t="str">
            <v>神器2-3 : 1级</v>
          </cell>
          <cell r="HG82">
            <v>1</v>
          </cell>
          <cell r="HI82">
            <v>1</v>
          </cell>
          <cell r="HK82">
            <v>5250</v>
          </cell>
        </row>
        <row r="83">
          <cell r="GZ83">
            <v>6</v>
          </cell>
          <cell r="HD83">
            <v>1606008</v>
          </cell>
          <cell r="HE83" t="str">
            <v>神器2-3 : 2级</v>
          </cell>
          <cell r="HG83">
            <v>2</v>
          </cell>
          <cell r="HI83">
            <v>1</v>
          </cell>
          <cell r="HK83">
            <v>5450</v>
          </cell>
        </row>
        <row r="84">
          <cell r="GZ84">
            <v>6</v>
          </cell>
          <cell r="HD84">
            <v>1606008</v>
          </cell>
          <cell r="HE84" t="str">
            <v>神器2-3 : 3级</v>
          </cell>
          <cell r="HG84">
            <v>3</v>
          </cell>
          <cell r="HI84">
            <v>1</v>
          </cell>
          <cell r="HK84">
            <v>5650</v>
          </cell>
        </row>
        <row r="85">
          <cell r="GZ85">
            <v>6</v>
          </cell>
          <cell r="HD85">
            <v>1606008</v>
          </cell>
          <cell r="HE85" t="str">
            <v>神器2-3 : 4级</v>
          </cell>
          <cell r="HG85">
            <v>4</v>
          </cell>
          <cell r="HI85">
            <v>2</v>
          </cell>
          <cell r="HK85">
            <v>5850</v>
          </cell>
        </row>
        <row r="86">
          <cell r="GZ86">
            <v>6</v>
          </cell>
          <cell r="HD86">
            <v>1606008</v>
          </cell>
          <cell r="HE86" t="str">
            <v>神器2-3 : 5级</v>
          </cell>
          <cell r="HG86">
            <v>5</v>
          </cell>
          <cell r="HI86">
            <v>2</v>
          </cell>
          <cell r="HK86">
            <v>6000</v>
          </cell>
        </row>
        <row r="87">
          <cell r="GZ87">
            <v>6</v>
          </cell>
          <cell r="HD87">
            <v>1606008</v>
          </cell>
          <cell r="HE87" t="str">
            <v>神器2-3 : 6级</v>
          </cell>
          <cell r="HG87">
            <v>6</v>
          </cell>
          <cell r="HI87">
            <v>2</v>
          </cell>
          <cell r="HK87">
            <v>6200</v>
          </cell>
        </row>
        <row r="88">
          <cell r="GZ88">
            <v>6</v>
          </cell>
          <cell r="HD88">
            <v>1606008</v>
          </cell>
          <cell r="HE88" t="str">
            <v>神器2-3 : 7级</v>
          </cell>
          <cell r="HG88">
            <v>7</v>
          </cell>
          <cell r="HI88">
            <v>3</v>
          </cell>
          <cell r="HK88">
            <v>6350</v>
          </cell>
        </row>
        <row r="89">
          <cell r="GZ89">
            <v>6</v>
          </cell>
          <cell r="HD89">
            <v>1606008</v>
          </cell>
          <cell r="HE89" t="str">
            <v>神器2-3 : 8级</v>
          </cell>
          <cell r="HG89">
            <v>8</v>
          </cell>
          <cell r="HI89">
            <v>3</v>
          </cell>
          <cell r="HK89">
            <v>6500</v>
          </cell>
        </row>
        <row r="90">
          <cell r="GZ90">
            <v>6</v>
          </cell>
          <cell r="HD90">
            <v>1606008</v>
          </cell>
          <cell r="HE90" t="str">
            <v>神器2-3 : 9级</v>
          </cell>
          <cell r="HG90">
            <v>9</v>
          </cell>
          <cell r="HI90">
            <v>3</v>
          </cell>
          <cell r="HK90">
            <v>6650</v>
          </cell>
        </row>
        <row r="91">
          <cell r="GZ91">
            <v>6</v>
          </cell>
          <cell r="HD91">
            <v>1606008</v>
          </cell>
          <cell r="HE91" t="str">
            <v>神器2-3 : 10级</v>
          </cell>
          <cell r="HG91">
            <v>10</v>
          </cell>
          <cell r="HI91">
            <v>5</v>
          </cell>
          <cell r="HK91">
            <v>6800</v>
          </cell>
        </row>
        <row r="92">
          <cell r="GZ92">
            <v>6</v>
          </cell>
          <cell r="HD92">
            <v>1606008</v>
          </cell>
          <cell r="HE92" t="str">
            <v>神器2-3 : 11级</v>
          </cell>
          <cell r="HG92">
            <v>11</v>
          </cell>
          <cell r="HI92">
            <v>5</v>
          </cell>
          <cell r="HK92">
            <v>6950</v>
          </cell>
        </row>
        <row r="93">
          <cell r="GZ93">
            <v>6</v>
          </cell>
          <cell r="HD93">
            <v>1606008</v>
          </cell>
          <cell r="HE93" t="str">
            <v>神器2-3 : 12级</v>
          </cell>
          <cell r="HG93">
            <v>12</v>
          </cell>
          <cell r="HI93">
            <v>6</v>
          </cell>
          <cell r="HK93">
            <v>7100</v>
          </cell>
        </row>
        <row r="94">
          <cell r="GZ94">
            <v>6</v>
          </cell>
          <cell r="HD94">
            <v>1606008</v>
          </cell>
          <cell r="HE94" t="str">
            <v>神器2-3 : 13级</v>
          </cell>
          <cell r="HG94">
            <v>13</v>
          </cell>
          <cell r="HI94">
            <v>7</v>
          </cell>
          <cell r="HK94">
            <v>7250</v>
          </cell>
        </row>
        <row r="95">
          <cell r="GZ95">
            <v>6</v>
          </cell>
          <cell r="HD95">
            <v>1606008</v>
          </cell>
          <cell r="HE95" t="str">
            <v>神器2-3 : 14级</v>
          </cell>
          <cell r="HG95">
            <v>14</v>
          </cell>
          <cell r="HI95">
            <v>7</v>
          </cell>
          <cell r="HK95">
            <v>7400</v>
          </cell>
        </row>
        <row r="96">
          <cell r="GZ96">
            <v>6</v>
          </cell>
          <cell r="HD96">
            <v>1606008</v>
          </cell>
          <cell r="HE96" t="str">
            <v>神器2-3 : 15级</v>
          </cell>
          <cell r="HG96">
            <v>15</v>
          </cell>
          <cell r="HI96">
            <v>7</v>
          </cell>
          <cell r="HK96">
            <v>7550</v>
          </cell>
        </row>
        <row r="97">
          <cell r="GZ97">
            <v>7</v>
          </cell>
          <cell r="HD97">
            <v>1606009</v>
          </cell>
          <cell r="HE97" t="str">
            <v>神器2-4 : 1级</v>
          </cell>
          <cell r="HG97">
            <v>1</v>
          </cell>
          <cell r="HI97">
            <v>1</v>
          </cell>
          <cell r="HK97">
            <v>5250</v>
          </cell>
        </row>
        <row r="98">
          <cell r="GZ98">
            <v>7</v>
          </cell>
          <cell r="HD98">
            <v>1606009</v>
          </cell>
          <cell r="HE98" t="str">
            <v>神器2-4 : 2级</v>
          </cell>
          <cell r="HG98">
            <v>2</v>
          </cell>
          <cell r="HI98">
            <v>1</v>
          </cell>
          <cell r="HK98">
            <v>5450</v>
          </cell>
        </row>
        <row r="99">
          <cell r="GZ99">
            <v>7</v>
          </cell>
          <cell r="HD99">
            <v>1606009</v>
          </cell>
          <cell r="HE99" t="str">
            <v>神器2-4 : 3级</v>
          </cell>
          <cell r="HG99">
            <v>3</v>
          </cell>
          <cell r="HI99">
            <v>1</v>
          </cell>
          <cell r="HK99">
            <v>5650</v>
          </cell>
        </row>
        <row r="100">
          <cell r="GZ100">
            <v>7</v>
          </cell>
          <cell r="HD100">
            <v>1606009</v>
          </cell>
          <cell r="HE100" t="str">
            <v>神器2-4 : 4级</v>
          </cell>
          <cell r="HG100">
            <v>4</v>
          </cell>
          <cell r="HI100">
            <v>2</v>
          </cell>
          <cell r="HK100">
            <v>5850</v>
          </cell>
        </row>
        <row r="101">
          <cell r="GZ101">
            <v>7</v>
          </cell>
          <cell r="HD101">
            <v>1606009</v>
          </cell>
          <cell r="HE101" t="str">
            <v>神器2-4 : 5级</v>
          </cell>
          <cell r="HG101">
            <v>5</v>
          </cell>
          <cell r="HI101">
            <v>2</v>
          </cell>
          <cell r="HK101">
            <v>6000</v>
          </cell>
        </row>
        <row r="102">
          <cell r="GZ102">
            <v>7</v>
          </cell>
          <cell r="HD102">
            <v>1606009</v>
          </cell>
          <cell r="HE102" t="str">
            <v>神器2-4 : 6级</v>
          </cell>
          <cell r="HG102">
            <v>6</v>
          </cell>
          <cell r="HI102">
            <v>2</v>
          </cell>
          <cell r="HK102">
            <v>6200</v>
          </cell>
        </row>
        <row r="103">
          <cell r="GZ103">
            <v>7</v>
          </cell>
          <cell r="HD103">
            <v>1606009</v>
          </cell>
          <cell r="HE103" t="str">
            <v>神器2-4 : 7级</v>
          </cell>
          <cell r="HG103">
            <v>7</v>
          </cell>
          <cell r="HI103">
            <v>3</v>
          </cell>
          <cell r="HK103">
            <v>6350</v>
          </cell>
        </row>
        <row r="104">
          <cell r="GZ104">
            <v>7</v>
          </cell>
          <cell r="HD104">
            <v>1606009</v>
          </cell>
          <cell r="HE104" t="str">
            <v>神器2-4 : 8级</v>
          </cell>
          <cell r="HG104">
            <v>8</v>
          </cell>
          <cell r="HI104">
            <v>3</v>
          </cell>
          <cell r="HK104">
            <v>6500</v>
          </cell>
        </row>
        <row r="105">
          <cell r="GZ105">
            <v>7</v>
          </cell>
          <cell r="HD105">
            <v>1606009</v>
          </cell>
          <cell r="HE105" t="str">
            <v>神器2-4 : 9级</v>
          </cell>
          <cell r="HG105">
            <v>9</v>
          </cell>
          <cell r="HI105">
            <v>3</v>
          </cell>
          <cell r="HK105">
            <v>6650</v>
          </cell>
        </row>
        <row r="106">
          <cell r="GZ106">
            <v>7</v>
          </cell>
          <cell r="HD106">
            <v>1606009</v>
          </cell>
          <cell r="HE106" t="str">
            <v>神器2-4 : 10级</v>
          </cell>
          <cell r="HG106">
            <v>10</v>
          </cell>
          <cell r="HI106">
            <v>5</v>
          </cell>
          <cell r="HK106">
            <v>6800</v>
          </cell>
        </row>
        <row r="107">
          <cell r="GZ107">
            <v>7</v>
          </cell>
          <cell r="HD107">
            <v>1606009</v>
          </cell>
          <cell r="HE107" t="str">
            <v>神器2-4 : 11级</v>
          </cell>
          <cell r="HG107">
            <v>11</v>
          </cell>
          <cell r="HI107">
            <v>5</v>
          </cell>
          <cell r="HK107">
            <v>6950</v>
          </cell>
        </row>
        <row r="108">
          <cell r="GZ108">
            <v>7</v>
          </cell>
          <cell r="HD108">
            <v>1606009</v>
          </cell>
          <cell r="HE108" t="str">
            <v>神器2-4 : 12级</v>
          </cell>
          <cell r="HG108">
            <v>12</v>
          </cell>
          <cell r="HI108">
            <v>6</v>
          </cell>
          <cell r="HK108">
            <v>7100</v>
          </cell>
        </row>
        <row r="109">
          <cell r="GZ109">
            <v>7</v>
          </cell>
          <cell r="HD109">
            <v>1606009</v>
          </cell>
          <cell r="HE109" t="str">
            <v>神器2-4 : 13级</v>
          </cell>
          <cell r="HG109">
            <v>13</v>
          </cell>
          <cell r="HI109">
            <v>7</v>
          </cell>
          <cell r="HK109">
            <v>7250</v>
          </cell>
        </row>
        <row r="110">
          <cell r="GZ110">
            <v>7</v>
          </cell>
          <cell r="HD110">
            <v>1606009</v>
          </cell>
          <cell r="HE110" t="str">
            <v>神器2-4 : 14级</v>
          </cell>
          <cell r="HG110">
            <v>14</v>
          </cell>
          <cell r="HI110">
            <v>7</v>
          </cell>
          <cell r="HK110">
            <v>7400</v>
          </cell>
        </row>
        <row r="111">
          <cell r="GZ111">
            <v>7</v>
          </cell>
          <cell r="HD111">
            <v>1606009</v>
          </cell>
          <cell r="HE111" t="str">
            <v>神器2-4 : 15级</v>
          </cell>
          <cell r="HG111">
            <v>15</v>
          </cell>
          <cell r="HI111">
            <v>7</v>
          </cell>
          <cell r="HK111">
            <v>7550</v>
          </cell>
        </row>
        <row r="112">
          <cell r="GZ112">
            <v>8</v>
          </cell>
          <cell r="HD112">
            <v>1606010</v>
          </cell>
          <cell r="HE112" t="str">
            <v>神器2-5 : 1级</v>
          </cell>
          <cell r="HG112">
            <v>1</v>
          </cell>
          <cell r="HI112">
            <v>1</v>
          </cell>
          <cell r="HK112">
            <v>8050</v>
          </cell>
        </row>
        <row r="113">
          <cell r="GZ113">
            <v>8</v>
          </cell>
          <cell r="HD113">
            <v>1606010</v>
          </cell>
          <cell r="HE113" t="str">
            <v>神器2-5 : 2级</v>
          </cell>
          <cell r="HG113">
            <v>2</v>
          </cell>
          <cell r="HI113">
            <v>1</v>
          </cell>
          <cell r="HK113">
            <v>8350</v>
          </cell>
        </row>
        <row r="114">
          <cell r="GZ114">
            <v>8</v>
          </cell>
          <cell r="HD114">
            <v>1606010</v>
          </cell>
          <cell r="HE114" t="str">
            <v>神器2-5 : 3级</v>
          </cell>
          <cell r="HG114">
            <v>3</v>
          </cell>
          <cell r="HI114">
            <v>1</v>
          </cell>
          <cell r="HK114">
            <v>8650</v>
          </cell>
        </row>
        <row r="115">
          <cell r="GZ115">
            <v>8</v>
          </cell>
          <cell r="HD115">
            <v>1606010</v>
          </cell>
          <cell r="HE115" t="str">
            <v>神器2-5 : 4级</v>
          </cell>
          <cell r="HG115">
            <v>4</v>
          </cell>
          <cell r="HI115">
            <v>2</v>
          </cell>
          <cell r="HK115">
            <v>8900</v>
          </cell>
        </row>
        <row r="116">
          <cell r="GZ116">
            <v>8</v>
          </cell>
          <cell r="HD116">
            <v>1606010</v>
          </cell>
          <cell r="HE116" t="str">
            <v>神器2-5 : 5级</v>
          </cell>
          <cell r="HG116">
            <v>5</v>
          </cell>
          <cell r="HI116">
            <v>2</v>
          </cell>
          <cell r="HK116">
            <v>9200</v>
          </cell>
        </row>
        <row r="117">
          <cell r="GZ117">
            <v>8</v>
          </cell>
          <cell r="HD117">
            <v>1606010</v>
          </cell>
          <cell r="HE117" t="str">
            <v>神器2-5 : 6级</v>
          </cell>
          <cell r="HG117">
            <v>6</v>
          </cell>
          <cell r="HI117">
            <v>2</v>
          </cell>
          <cell r="HK117">
            <v>9450</v>
          </cell>
        </row>
        <row r="118">
          <cell r="GZ118">
            <v>8</v>
          </cell>
          <cell r="HD118">
            <v>1606010</v>
          </cell>
          <cell r="HE118" t="str">
            <v>神器2-5 : 7级</v>
          </cell>
          <cell r="HG118">
            <v>7</v>
          </cell>
          <cell r="HI118">
            <v>3</v>
          </cell>
          <cell r="HK118">
            <v>9700</v>
          </cell>
        </row>
        <row r="119">
          <cell r="GZ119">
            <v>8</v>
          </cell>
          <cell r="HD119">
            <v>1606010</v>
          </cell>
          <cell r="HE119" t="str">
            <v>神器2-5 : 8级</v>
          </cell>
          <cell r="HG119">
            <v>8</v>
          </cell>
          <cell r="HI119">
            <v>3</v>
          </cell>
          <cell r="HK119">
            <v>9950</v>
          </cell>
        </row>
        <row r="120">
          <cell r="GZ120">
            <v>8</v>
          </cell>
          <cell r="HD120">
            <v>1606010</v>
          </cell>
          <cell r="HE120" t="str">
            <v>神器2-5 : 9级</v>
          </cell>
          <cell r="HG120">
            <v>9</v>
          </cell>
          <cell r="HI120">
            <v>3</v>
          </cell>
          <cell r="HK120">
            <v>10200</v>
          </cell>
        </row>
        <row r="121">
          <cell r="GZ121">
            <v>8</v>
          </cell>
          <cell r="HD121">
            <v>1606010</v>
          </cell>
          <cell r="HE121" t="str">
            <v>神器2-5 : 10级</v>
          </cell>
          <cell r="HG121">
            <v>10</v>
          </cell>
          <cell r="HI121">
            <v>5</v>
          </cell>
          <cell r="HK121">
            <v>10400</v>
          </cell>
        </row>
        <row r="122">
          <cell r="GZ122">
            <v>8</v>
          </cell>
          <cell r="HD122">
            <v>1606010</v>
          </cell>
          <cell r="HE122" t="str">
            <v>神器2-5 : 11级</v>
          </cell>
          <cell r="HG122">
            <v>11</v>
          </cell>
          <cell r="HI122">
            <v>5</v>
          </cell>
          <cell r="HK122">
            <v>10650</v>
          </cell>
        </row>
        <row r="123">
          <cell r="GZ123">
            <v>8</v>
          </cell>
          <cell r="HD123">
            <v>1606010</v>
          </cell>
          <cell r="HE123" t="str">
            <v>神器2-5 : 12级</v>
          </cell>
          <cell r="HG123">
            <v>12</v>
          </cell>
          <cell r="HI123">
            <v>6</v>
          </cell>
          <cell r="HK123">
            <v>10850</v>
          </cell>
        </row>
        <row r="124">
          <cell r="GZ124">
            <v>8</v>
          </cell>
          <cell r="HD124">
            <v>1606010</v>
          </cell>
          <cell r="HE124" t="str">
            <v>神器2-5 : 13级</v>
          </cell>
          <cell r="HG124">
            <v>13</v>
          </cell>
          <cell r="HI124">
            <v>7</v>
          </cell>
          <cell r="HK124">
            <v>11100</v>
          </cell>
        </row>
        <row r="125">
          <cell r="GZ125">
            <v>8</v>
          </cell>
          <cell r="HD125">
            <v>1606010</v>
          </cell>
          <cell r="HE125" t="str">
            <v>神器2-5 : 14级</v>
          </cell>
          <cell r="HG125">
            <v>14</v>
          </cell>
          <cell r="HI125">
            <v>7</v>
          </cell>
          <cell r="HK125">
            <v>11300</v>
          </cell>
        </row>
        <row r="126">
          <cell r="GZ126">
            <v>8</v>
          </cell>
          <cell r="HD126">
            <v>1606010</v>
          </cell>
          <cell r="HE126" t="str">
            <v>神器2-5 : 15级</v>
          </cell>
          <cell r="HG126">
            <v>15</v>
          </cell>
          <cell r="HI126">
            <v>7</v>
          </cell>
          <cell r="HK126">
            <v>11500</v>
          </cell>
        </row>
        <row r="127">
          <cell r="GZ127">
            <v>9</v>
          </cell>
          <cell r="HD127">
            <v>1606011</v>
          </cell>
          <cell r="HE127" t="str">
            <v>神器3-1 : 1级</v>
          </cell>
          <cell r="HG127">
            <v>1</v>
          </cell>
          <cell r="HI127">
            <v>1</v>
          </cell>
          <cell r="HK127">
            <v>2250</v>
          </cell>
        </row>
        <row r="128">
          <cell r="GZ128">
            <v>9</v>
          </cell>
          <cell r="HD128">
            <v>1606011</v>
          </cell>
          <cell r="HE128" t="str">
            <v>神器3-1 : 2级</v>
          </cell>
          <cell r="HG128">
            <v>2</v>
          </cell>
          <cell r="HI128">
            <v>1</v>
          </cell>
          <cell r="HK128">
            <v>2350</v>
          </cell>
        </row>
        <row r="129">
          <cell r="GZ129">
            <v>9</v>
          </cell>
          <cell r="HD129">
            <v>1606011</v>
          </cell>
          <cell r="HE129" t="str">
            <v>神器3-1 : 3级</v>
          </cell>
          <cell r="HG129">
            <v>3</v>
          </cell>
          <cell r="HI129">
            <v>1</v>
          </cell>
          <cell r="HK129">
            <v>2400</v>
          </cell>
        </row>
        <row r="130">
          <cell r="GZ130">
            <v>9</v>
          </cell>
          <cell r="HD130">
            <v>1606011</v>
          </cell>
          <cell r="HE130" t="str">
            <v>神器3-1 : 4级</v>
          </cell>
          <cell r="HG130">
            <v>4</v>
          </cell>
          <cell r="HI130">
            <v>2</v>
          </cell>
          <cell r="HK130">
            <v>2500</v>
          </cell>
        </row>
        <row r="131">
          <cell r="GZ131">
            <v>9</v>
          </cell>
          <cell r="HD131">
            <v>1606011</v>
          </cell>
          <cell r="HE131" t="str">
            <v>神器3-1 : 5级</v>
          </cell>
          <cell r="HG131">
            <v>5</v>
          </cell>
          <cell r="HI131">
            <v>2</v>
          </cell>
          <cell r="HK131">
            <v>2550</v>
          </cell>
        </row>
        <row r="132">
          <cell r="GZ132">
            <v>9</v>
          </cell>
          <cell r="HD132">
            <v>1606011</v>
          </cell>
          <cell r="HE132" t="str">
            <v>神器3-1 : 6级</v>
          </cell>
          <cell r="HG132">
            <v>6</v>
          </cell>
          <cell r="HI132">
            <v>2</v>
          </cell>
          <cell r="HK132">
            <v>2650</v>
          </cell>
        </row>
        <row r="133">
          <cell r="GZ133">
            <v>9</v>
          </cell>
          <cell r="HD133">
            <v>1606011</v>
          </cell>
          <cell r="HE133" t="str">
            <v>神器3-1 : 7级</v>
          </cell>
          <cell r="HG133">
            <v>7</v>
          </cell>
          <cell r="HI133">
            <v>3</v>
          </cell>
          <cell r="HK133">
            <v>2700</v>
          </cell>
        </row>
        <row r="134">
          <cell r="GZ134">
            <v>9</v>
          </cell>
          <cell r="HD134">
            <v>1606011</v>
          </cell>
          <cell r="HE134" t="str">
            <v>神器3-1 : 8级</v>
          </cell>
          <cell r="HG134">
            <v>8</v>
          </cell>
          <cell r="HI134">
            <v>3</v>
          </cell>
          <cell r="HK134">
            <v>2750</v>
          </cell>
        </row>
        <row r="135">
          <cell r="GZ135">
            <v>9</v>
          </cell>
          <cell r="HD135">
            <v>1606011</v>
          </cell>
          <cell r="HE135" t="str">
            <v>神器3-1 : 9级</v>
          </cell>
          <cell r="HG135">
            <v>9</v>
          </cell>
          <cell r="HI135">
            <v>3</v>
          </cell>
          <cell r="HK135">
            <v>2850</v>
          </cell>
        </row>
        <row r="136">
          <cell r="GZ136">
            <v>9</v>
          </cell>
          <cell r="HD136">
            <v>1606011</v>
          </cell>
          <cell r="HE136" t="str">
            <v>神器3-1 : 10级</v>
          </cell>
          <cell r="HG136">
            <v>10</v>
          </cell>
          <cell r="HI136">
            <v>5</v>
          </cell>
          <cell r="HK136">
            <v>2900</v>
          </cell>
        </row>
        <row r="137">
          <cell r="GZ137">
            <v>9</v>
          </cell>
          <cell r="HD137">
            <v>1606011</v>
          </cell>
          <cell r="HE137" t="str">
            <v>神器3-1 : 11级</v>
          </cell>
          <cell r="HG137">
            <v>11</v>
          </cell>
          <cell r="HI137">
            <v>5</v>
          </cell>
          <cell r="HK137">
            <v>2950</v>
          </cell>
        </row>
        <row r="138">
          <cell r="GZ138">
            <v>9</v>
          </cell>
          <cell r="HD138">
            <v>1606011</v>
          </cell>
          <cell r="HE138" t="str">
            <v>神器3-1 : 12级</v>
          </cell>
          <cell r="HG138">
            <v>12</v>
          </cell>
          <cell r="HI138">
            <v>6</v>
          </cell>
          <cell r="HK138">
            <v>3050</v>
          </cell>
        </row>
        <row r="139">
          <cell r="GZ139">
            <v>9</v>
          </cell>
          <cell r="HD139">
            <v>1606011</v>
          </cell>
          <cell r="HE139" t="str">
            <v>神器3-1 : 13级</v>
          </cell>
          <cell r="HG139">
            <v>13</v>
          </cell>
          <cell r="HI139">
            <v>7</v>
          </cell>
          <cell r="HK139">
            <v>3100</v>
          </cell>
        </row>
        <row r="140">
          <cell r="GZ140">
            <v>9</v>
          </cell>
          <cell r="HD140">
            <v>1606011</v>
          </cell>
          <cell r="HE140" t="str">
            <v>神器3-1 : 14级</v>
          </cell>
          <cell r="HG140">
            <v>14</v>
          </cell>
          <cell r="HI140">
            <v>7</v>
          </cell>
          <cell r="HK140">
            <v>3150</v>
          </cell>
        </row>
        <row r="141">
          <cell r="GZ141">
            <v>9</v>
          </cell>
          <cell r="HD141">
            <v>1606011</v>
          </cell>
          <cell r="HE141" t="str">
            <v>神器3-1 : 15级</v>
          </cell>
          <cell r="HG141">
            <v>15</v>
          </cell>
          <cell r="HI141">
            <v>7</v>
          </cell>
          <cell r="HK141">
            <v>3200</v>
          </cell>
        </row>
        <row r="142">
          <cell r="GZ142">
            <v>9</v>
          </cell>
          <cell r="HD142">
            <v>1606011</v>
          </cell>
          <cell r="HE142" t="str">
            <v>神器3-1 : 16级</v>
          </cell>
          <cell r="HG142">
            <v>16</v>
          </cell>
          <cell r="HI142">
            <v>10</v>
          </cell>
          <cell r="HK142">
            <v>3250</v>
          </cell>
        </row>
        <row r="143">
          <cell r="GZ143">
            <v>9</v>
          </cell>
          <cell r="HD143">
            <v>1606011</v>
          </cell>
          <cell r="HE143" t="str">
            <v>神器3-1 : 17级</v>
          </cell>
          <cell r="HG143">
            <v>17</v>
          </cell>
          <cell r="HI143">
            <v>10</v>
          </cell>
          <cell r="HK143">
            <v>3350</v>
          </cell>
        </row>
        <row r="144">
          <cell r="GZ144">
            <v>9</v>
          </cell>
          <cell r="HD144">
            <v>1606011</v>
          </cell>
          <cell r="HE144" t="str">
            <v>神器3-1 : 18级</v>
          </cell>
          <cell r="HG144">
            <v>18</v>
          </cell>
          <cell r="HI144">
            <v>10</v>
          </cell>
          <cell r="HK144">
            <v>3400</v>
          </cell>
        </row>
        <row r="145">
          <cell r="GZ145">
            <v>10</v>
          </cell>
          <cell r="HD145">
            <v>1606012</v>
          </cell>
          <cell r="HE145" t="str">
            <v>神器3-2 : 1级</v>
          </cell>
          <cell r="HG145">
            <v>1</v>
          </cell>
          <cell r="HI145">
            <v>1</v>
          </cell>
          <cell r="HK145">
            <v>2250</v>
          </cell>
        </row>
        <row r="146">
          <cell r="GZ146">
            <v>10</v>
          </cell>
          <cell r="HD146">
            <v>1606012</v>
          </cell>
          <cell r="HE146" t="str">
            <v>神器3-2 : 2级</v>
          </cell>
          <cell r="HG146">
            <v>2</v>
          </cell>
          <cell r="HI146">
            <v>1</v>
          </cell>
          <cell r="HK146">
            <v>2350</v>
          </cell>
        </row>
        <row r="147">
          <cell r="GZ147">
            <v>10</v>
          </cell>
          <cell r="HD147">
            <v>1606012</v>
          </cell>
          <cell r="HE147" t="str">
            <v>神器3-2 : 3级</v>
          </cell>
          <cell r="HG147">
            <v>3</v>
          </cell>
          <cell r="HI147">
            <v>1</v>
          </cell>
          <cell r="HK147">
            <v>2400</v>
          </cell>
        </row>
        <row r="148">
          <cell r="GZ148">
            <v>10</v>
          </cell>
          <cell r="HD148">
            <v>1606012</v>
          </cell>
          <cell r="HE148" t="str">
            <v>神器3-2 : 4级</v>
          </cell>
          <cell r="HG148">
            <v>4</v>
          </cell>
          <cell r="HI148">
            <v>2</v>
          </cell>
          <cell r="HK148">
            <v>2500</v>
          </cell>
        </row>
        <row r="149">
          <cell r="GZ149">
            <v>10</v>
          </cell>
          <cell r="HD149">
            <v>1606012</v>
          </cell>
          <cell r="HE149" t="str">
            <v>神器3-2 : 5级</v>
          </cell>
          <cell r="HG149">
            <v>5</v>
          </cell>
          <cell r="HI149">
            <v>2</v>
          </cell>
          <cell r="HK149">
            <v>2550</v>
          </cell>
        </row>
        <row r="150">
          <cell r="GZ150">
            <v>10</v>
          </cell>
          <cell r="HD150">
            <v>1606012</v>
          </cell>
          <cell r="HE150" t="str">
            <v>神器3-2 : 6级</v>
          </cell>
          <cell r="HG150">
            <v>6</v>
          </cell>
          <cell r="HI150">
            <v>2</v>
          </cell>
          <cell r="HK150">
            <v>2650</v>
          </cell>
        </row>
        <row r="151">
          <cell r="GZ151">
            <v>10</v>
          </cell>
          <cell r="HD151">
            <v>1606012</v>
          </cell>
          <cell r="HE151" t="str">
            <v>神器3-2 : 7级</v>
          </cell>
          <cell r="HG151">
            <v>7</v>
          </cell>
          <cell r="HI151">
            <v>3</v>
          </cell>
          <cell r="HK151">
            <v>2700</v>
          </cell>
        </row>
        <row r="152">
          <cell r="GZ152">
            <v>10</v>
          </cell>
          <cell r="HD152">
            <v>1606012</v>
          </cell>
          <cell r="HE152" t="str">
            <v>神器3-2 : 8级</v>
          </cell>
          <cell r="HG152">
            <v>8</v>
          </cell>
          <cell r="HI152">
            <v>3</v>
          </cell>
          <cell r="HK152">
            <v>2750</v>
          </cell>
        </row>
        <row r="153">
          <cell r="GZ153">
            <v>10</v>
          </cell>
          <cell r="HD153">
            <v>1606012</v>
          </cell>
          <cell r="HE153" t="str">
            <v>神器3-2 : 9级</v>
          </cell>
          <cell r="HG153">
            <v>9</v>
          </cell>
          <cell r="HI153">
            <v>3</v>
          </cell>
          <cell r="HK153">
            <v>2850</v>
          </cell>
        </row>
        <row r="154">
          <cell r="GZ154">
            <v>10</v>
          </cell>
          <cell r="HD154">
            <v>1606012</v>
          </cell>
          <cell r="HE154" t="str">
            <v>神器3-2 : 10级</v>
          </cell>
          <cell r="HG154">
            <v>10</v>
          </cell>
          <cell r="HI154">
            <v>5</v>
          </cell>
          <cell r="HK154">
            <v>2900</v>
          </cell>
        </row>
        <row r="155">
          <cell r="GZ155">
            <v>10</v>
          </cell>
          <cell r="HD155">
            <v>1606012</v>
          </cell>
          <cell r="HE155" t="str">
            <v>神器3-2 : 11级</v>
          </cell>
          <cell r="HG155">
            <v>11</v>
          </cell>
          <cell r="HI155">
            <v>5</v>
          </cell>
          <cell r="HK155">
            <v>2950</v>
          </cell>
        </row>
        <row r="156">
          <cell r="GZ156">
            <v>10</v>
          </cell>
          <cell r="HD156">
            <v>1606012</v>
          </cell>
          <cell r="HE156" t="str">
            <v>神器3-2 : 12级</v>
          </cell>
          <cell r="HG156">
            <v>12</v>
          </cell>
          <cell r="HI156">
            <v>6</v>
          </cell>
          <cell r="HK156">
            <v>3050</v>
          </cell>
        </row>
        <row r="157">
          <cell r="GZ157">
            <v>10</v>
          </cell>
          <cell r="HD157">
            <v>1606012</v>
          </cell>
          <cell r="HE157" t="str">
            <v>神器3-2 : 13级</v>
          </cell>
          <cell r="HG157">
            <v>13</v>
          </cell>
          <cell r="HI157">
            <v>7</v>
          </cell>
          <cell r="HK157">
            <v>3100</v>
          </cell>
        </row>
        <row r="158">
          <cell r="GZ158">
            <v>10</v>
          </cell>
          <cell r="HD158">
            <v>1606012</v>
          </cell>
          <cell r="HE158" t="str">
            <v>神器3-2 : 14级</v>
          </cell>
          <cell r="HG158">
            <v>14</v>
          </cell>
          <cell r="HI158">
            <v>7</v>
          </cell>
          <cell r="HK158">
            <v>3150</v>
          </cell>
        </row>
        <row r="159">
          <cell r="GZ159">
            <v>10</v>
          </cell>
          <cell r="HD159">
            <v>1606012</v>
          </cell>
          <cell r="HE159" t="str">
            <v>神器3-2 : 15级</v>
          </cell>
          <cell r="HG159">
            <v>15</v>
          </cell>
          <cell r="HI159">
            <v>7</v>
          </cell>
          <cell r="HK159">
            <v>3200</v>
          </cell>
        </row>
        <row r="160">
          <cell r="GZ160">
            <v>10</v>
          </cell>
          <cell r="HD160">
            <v>1606012</v>
          </cell>
          <cell r="HE160" t="str">
            <v>神器3-2 : 16级</v>
          </cell>
          <cell r="HG160">
            <v>16</v>
          </cell>
          <cell r="HI160">
            <v>10</v>
          </cell>
          <cell r="HK160">
            <v>3250</v>
          </cell>
        </row>
        <row r="161">
          <cell r="GZ161">
            <v>10</v>
          </cell>
          <cell r="HD161">
            <v>1606012</v>
          </cell>
          <cell r="HE161" t="str">
            <v>神器3-2 : 17级</v>
          </cell>
          <cell r="HG161">
            <v>17</v>
          </cell>
          <cell r="HI161">
            <v>10</v>
          </cell>
          <cell r="HK161">
            <v>3350</v>
          </cell>
        </row>
        <row r="162">
          <cell r="GZ162">
            <v>10</v>
          </cell>
          <cell r="HD162">
            <v>1606012</v>
          </cell>
          <cell r="HE162" t="str">
            <v>神器3-2 : 18级</v>
          </cell>
          <cell r="HG162">
            <v>18</v>
          </cell>
          <cell r="HI162">
            <v>10</v>
          </cell>
          <cell r="HK162">
            <v>3400</v>
          </cell>
        </row>
        <row r="163">
          <cell r="GZ163">
            <v>11</v>
          </cell>
          <cell r="HD163">
            <v>1606013</v>
          </cell>
          <cell r="HE163" t="str">
            <v>神器3-3 : 1级</v>
          </cell>
          <cell r="HG163">
            <v>1</v>
          </cell>
          <cell r="HI163">
            <v>1</v>
          </cell>
          <cell r="HK163">
            <v>3900</v>
          </cell>
        </row>
        <row r="164">
          <cell r="GZ164">
            <v>11</v>
          </cell>
          <cell r="HD164">
            <v>1606013</v>
          </cell>
          <cell r="HE164" t="str">
            <v>神器3-3 : 2级</v>
          </cell>
          <cell r="HG164">
            <v>2</v>
          </cell>
          <cell r="HI164">
            <v>1</v>
          </cell>
          <cell r="HK164">
            <v>4050</v>
          </cell>
        </row>
        <row r="165">
          <cell r="GZ165">
            <v>11</v>
          </cell>
          <cell r="HD165">
            <v>1606013</v>
          </cell>
          <cell r="HE165" t="str">
            <v>神器3-3 : 3级</v>
          </cell>
          <cell r="HG165">
            <v>3</v>
          </cell>
          <cell r="HI165">
            <v>1</v>
          </cell>
          <cell r="HK165">
            <v>4150</v>
          </cell>
        </row>
        <row r="166">
          <cell r="GZ166">
            <v>11</v>
          </cell>
          <cell r="HD166">
            <v>1606013</v>
          </cell>
          <cell r="HE166" t="str">
            <v>神器3-3 : 4级</v>
          </cell>
          <cell r="HG166">
            <v>4</v>
          </cell>
          <cell r="HI166">
            <v>2</v>
          </cell>
          <cell r="HK166">
            <v>4300</v>
          </cell>
        </row>
        <row r="167">
          <cell r="GZ167">
            <v>11</v>
          </cell>
          <cell r="HD167">
            <v>1606013</v>
          </cell>
          <cell r="HE167" t="str">
            <v>神器3-3 : 5级</v>
          </cell>
          <cell r="HG167">
            <v>5</v>
          </cell>
          <cell r="HI167">
            <v>2</v>
          </cell>
          <cell r="HK167">
            <v>4450</v>
          </cell>
        </row>
        <row r="168">
          <cell r="GZ168">
            <v>11</v>
          </cell>
          <cell r="HD168">
            <v>1606013</v>
          </cell>
          <cell r="HE168" t="str">
            <v>神器3-3 : 6级</v>
          </cell>
          <cell r="HG168">
            <v>6</v>
          </cell>
          <cell r="HI168">
            <v>2</v>
          </cell>
          <cell r="HK168">
            <v>4550</v>
          </cell>
        </row>
        <row r="169">
          <cell r="GZ169">
            <v>11</v>
          </cell>
          <cell r="HD169">
            <v>1606013</v>
          </cell>
          <cell r="HE169" t="str">
            <v>神器3-3 : 7级</v>
          </cell>
          <cell r="HG169">
            <v>7</v>
          </cell>
          <cell r="HI169">
            <v>3</v>
          </cell>
          <cell r="HK169">
            <v>4700</v>
          </cell>
        </row>
        <row r="170">
          <cell r="GZ170">
            <v>11</v>
          </cell>
          <cell r="HD170">
            <v>1606013</v>
          </cell>
          <cell r="HE170" t="str">
            <v>神器3-3 : 8级</v>
          </cell>
          <cell r="HG170">
            <v>8</v>
          </cell>
          <cell r="HI170">
            <v>3</v>
          </cell>
          <cell r="HK170">
            <v>4800</v>
          </cell>
        </row>
        <row r="171">
          <cell r="GZ171">
            <v>11</v>
          </cell>
          <cell r="HD171">
            <v>1606013</v>
          </cell>
          <cell r="HE171" t="str">
            <v>神器3-3 : 9级</v>
          </cell>
          <cell r="HG171">
            <v>9</v>
          </cell>
          <cell r="HI171">
            <v>3</v>
          </cell>
          <cell r="HK171">
            <v>4900</v>
          </cell>
        </row>
        <row r="172">
          <cell r="GZ172">
            <v>11</v>
          </cell>
          <cell r="HD172">
            <v>1606013</v>
          </cell>
          <cell r="HE172" t="str">
            <v>神器3-3 : 10级</v>
          </cell>
          <cell r="HG172">
            <v>10</v>
          </cell>
          <cell r="HI172">
            <v>5</v>
          </cell>
          <cell r="HK172">
            <v>5050</v>
          </cell>
        </row>
        <row r="173">
          <cell r="GZ173">
            <v>11</v>
          </cell>
          <cell r="HD173">
            <v>1606013</v>
          </cell>
          <cell r="HE173" t="str">
            <v>神器3-3 : 11级</v>
          </cell>
          <cell r="HG173">
            <v>11</v>
          </cell>
          <cell r="HI173">
            <v>5</v>
          </cell>
          <cell r="HK173">
            <v>5150</v>
          </cell>
        </row>
        <row r="174">
          <cell r="GZ174">
            <v>11</v>
          </cell>
          <cell r="HD174">
            <v>1606013</v>
          </cell>
          <cell r="HE174" t="str">
            <v>神器3-3 : 12级</v>
          </cell>
          <cell r="HG174">
            <v>12</v>
          </cell>
          <cell r="HI174">
            <v>6</v>
          </cell>
          <cell r="HK174">
            <v>5250</v>
          </cell>
        </row>
        <row r="175">
          <cell r="GZ175">
            <v>11</v>
          </cell>
          <cell r="HD175">
            <v>1606013</v>
          </cell>
          <cell r="HE175" t="str">
            <v>神器3-3 : 13级</v>
          </cell>
          <cell r="HG175">
            <v>13</v>
          </cell>
          <cell r="HI175">
            <v>7</v>
          </cell>
          <cell r="HK175">
            <v>5350</v>
          </cell>
        </row>
        <row r="176">
          <cell r="GZ176">
            <v>11</v>
          </cell>
          <cell r="HD176">
            <v>1606013</v>
          </cell>
          <cell r="HE176" t="str">
            <v>神器3-3 : 14级</v>
          </cell>
          <cell r="HG176">
            <v>14</v>
          </cell>
          <cell r="HI176">
            <v>7</v>
          </cell>
          <cell r="HK176">
            <v>5450</v>
          </cell>
        </row>
        <row r="177">
          <cell r="GZ177">
            <v>11</v>
          </cell>
          <cell r="HD177">
            <v>1606013</v>
          </cell>
          <cell r="HE177" t="str">
            <v>神器3-3 : 15级</v>
          </cell>
          <cell r="HG177">
            <v>15</v>
          </cell>
          <cell r="HI177">
            <v>7</v>
          </cell>
          <cell r="HK177">
            <v>5550</v>
          </cell>
        </row>
        <row r="178">
          <cell r="GZ178">
            <v>11</v>
          </cell>
          <cell r="HD178">
            <v>1606013</v>
          </cell>
          <cell r="HE178" t="str">
            <v>神器3-3 : 16级</v>
          </cell>
          <cell r="HG178">
            <v>16</v>
          </cell>
          <cell r="HI178">
            <v>10</v>
          </cell>
          <cell r="HK178">
            <v>5650</v>
          </cell>
        </row>
        <row r="179">
          <cell r="GZ179">
            <v>11</v>
          </cell>
          <cell r="HD179">
            <v>1606013</v>
          </cell>
          <cell r="HE179" t="str">
            <v>神器3-3 : 17级</v>
          </cell>
          <cell r="HG179">
            <v>17</v>
          </cell>
          <cell r="HI179">
            <v>10</v>
          </cell>
          <cell r="HK179">
            <v>5750</v>
          </cell>
        </row>
        <row r="180">
          <cell r="GZ180">
            <v>11</v>
          </cell>
          <cell r="HD180">
            <v>1606013</v>
          </cell>
          <cell r="HE180" t="str">
            <v>神器3-3 : 18级</v>
          </cell>
          <cell r="HG180">
            <v>18</v>
          </cell>
          <cell r="HI180">
            <v>10</v>
          </cell>
          <cell r="HK180">
            <v>5850</v>
          </cell>
        </row>
        <row r="181">
          <cell r="GZ181">
            <v>12</v>
          </cell>
          <cell r="HD181">
            <v>1606014</v>
          </cell>
          <cell r="HE181" t="str">
            <v>神器3-4 : 1级</v>
          </cell>
          <cell r="HG181">
            <v>1</v>
          </cell>
          <cell r="HI181">
            <v>1</v>
          </cell>
          <cell r="HK181">
            <v>3900</v>
          </cell>
        </row>
        <row r="182">
          <cell r="GZ182">
            <v>12</v>
          </cell>
          <cell r="HD182">
            <v>1606014</v>
          </cell>
          <cell r="HE182" t="str">
            <v>神器3-4 : 2级</v>
          </cell>
          <cell r="HG182">
            <v>2</v>
          </cell>
          <cell r="HI182">
            <v>1</v>
          </cell>
          <cell r="HK182">
            <v>4050</v>
          </cell>
        </row>
        <row r="183">
          <cell r="GZ183">
            <v>12</v>
          </cell>
          <cell r="HD183">
            <v>1606014</v>
          </cell>
          <cell r="HE183" t="str">
            <v>神器3-4 : 3级</v>
          </cell>
          <cell r="HG183">
            <v>3</v>
          </cell>
          <cell r="HI183">
            <v>1</v>
          </cell>
          <cell r="HK183">
            <v>4150</v>
          </cell>
        </row>
        <row r="184">
          <cell r="GZ184">
            <v>12</v>
          </cell>
          <cell r="HD184">
            <v>1606014</v>
          </cell>
          <cell r="HE184" t="str">
            <v>神器3-4 : 4级</v>
          </cell>
          <cell r="HG184">
            <v>4</v>
          </cell>
          <cell r="HI184">
            <v>2</v>
          </cell>
          <cell r="HK184">
            <v>4300</v>
          </cell>
        </row>
        <row r="185">
          <cell r="GZ185">
            <v>12</v>
          </cell>
          <cell r="HD185">
            <v>1606014</v>
          </cell>
          <cell r="HE185" t="str">
            <v>神器3-4 : 5级</v>
          </cell>
          <cell r="HG185">
            <v>5</v>
          </cell>
          <cell r="HI185">
            <v>2</v>
          </cell>
          <cell r="HK185">
            <v>4450</v>
          </cell>
        </row>
        <row r="186">
          <cell r="GZ186">
            <v>12</v>
          </cell>
          <cell r="HD186">
            <v>1606014</v>
          </cell>
          <cell r="HE186" t="str">
            <v>神器3-4 : 6级</v>
          </cell>
          <cell r="HG186">
            <v>6</v>
          </cell>
          <cell r="HI186">
            <v>2</v>
          </cell>
          <cell r="HK186">
            <v>4550</v>
          </cell>
        </row>
        <row r="187">
          <cell r="GZ187">
            <v>12</v>
          </cell>
          <cell r="HD187">
            <v>1606014</v>
          </cell>
          <cell r="HE187" t="str">
            <v>神器3-4 : 7级</v>
          </cell>
          <cell r="HG187">
            <v>7</v>
          </cell>
          <cell r="HI187">
            <v>3</v>
          </cell>
          <cell r="HK187">
            <v>4700</v>
          </cell>
        </row>
        <row r="188">
          <cell r="GZ188">
            <v>12</v>
          </cell>
          <cell r="HD188">
            <v>1606014</v>
          </cell>
          <cell r="HE188" t="str">
            <v>神器3-4 : 8级</v>
          </cell>
          <cell r="HG188">
            <v>8</v>
          </cell>
          <cell r="HI188">
            <v>3</v>
          </cell>
          <cell r="HK188">
            <v>4800</v>
          </cell>
        </row>
        <row r="189">
          <cell r="GZ189">
            <v>12</v>
          </cell>
          <cell r="HD189">
            <v>1606014</v>
          </cell>
          <cell r="HE189" t="str">
            <v>神器3-4 : 9级</v>
          </cell>
          <cell r="HG189">
            <v>9</v>
          </cell>
          <cell r="HI189">
            <v>3</v>
          </cell>
          <cell r="HK189">
            <v>4900</v>
          </cell>
        </row>
        <row r="190">
          <cell r="GZ190">
            <v>12</v>
          </cell>
          <cell r="HD190">
            <v>1606014</v>
          </cell>
          <cell r="HE190" t="str">
            <v>神器3-4 : 10级</v>
          </cell>
          <cell r="HG190">
            <v>10</v>
          </cell>
          <cell r="HI190">
            <v>5</v>
          </cell>
          <cell r="HK190">
            <v>5050</v>
          </cell>
        </row>
        <row r="191">
          <cell r="GZ191">
            <v>12</v>
          </cell>
          <cell r="HD191">
            <v>1606014</v>
          </cell>
          <cell r="HE191" t="str">
            <v>神器3-4 : 11级</v>
          </cell>
          <cell r="HG191">
            <v>11</v>
          </cell>
          <cell r="HI191">
            <v>5</v>
          </cell>
          <cell r="HK191">
            <v>5150</v>
          </cell>
        </row>
        <row r="192">
          <cell r="GZ192">
            <v>12</v>
          </cell>
          <cell r="HD192">
            <v>1606014</v>
          </cell>
          <cell r="HE192" t="str">
            <v>神器3-4 : 12级</v>
          </cell>
          <cell r="HG192">
            <v>12</v>
          </cell>
          <cell r="HI192">
            <v>6</v>
          </cell>
          <cell r="HK192">
            <v>5250</v>
          </cell>
        </row>
        <row r="193">
          <cell r="GZ193">
            <v>12</v>
          </cell>
          <cell r="HD193">
            <v>1606014</v>
          </cell>
          <cell r="HE193" t="str">
            <v>神器3-4 : 13级</v>
          </cell>
          <cell r="HG193">
            <v>13</v>
          </cell>
          <cell r="HI193">
            <v>7</v>
          </cell>
          <cell r="HK193">
            <v>5350</v>
          </cell>
        </row>
        <row r="194">
          <cell r="GZ194">
            <v>12</v>
          </cell>
          <cell r="HD194">
            <v>1606014</v>
          </cell>
          <cell r="HE194" t="str">
            <v>神器3-4 : 14级</v>
          </cell>
          <cell r="HG194">
            <v>14</v>
          </cell>
          <cell r="HI194">
            <v>7</v>
          </cell>
          <cell r="HK194">
            <v>5450</v>
          </cell>
        </row>
        <row r="195">
          <cell r="GZ195">
            <v>12</v>
          </cell>
          <cell r="HD195">
            <v>1606014</v>
          </cell>
          <cell r="HE195" t="str">
            <v>神器3-4 : 15级</v>
          </cell>
          <cell r="HG195">
            <v>15</v>
          </cell>
          <cell r="HI195">
            <v>7</v>
          </cell>
          <cell r="HK195">
            <v>5550</v>
          </cell>
        </row>
        <row r="196">
          <cell r="GZ196">
            <v>12</v>
          </cell>
          <cell r="HD196">
            <v>1606014</v>
          </cell>
          <cell r="HE196" t="str">
            <v>神器3-4 : 16级</v>
          </cell>
          <cell r="HG196">
            <v>16</v>
          </cell>
          <cell r="HI196">
            <v>10</v>
          </cell>
          <cell r="HK196">
            <v>5650</v>
          </cell>
        </row>
        <row r="197">
          <cell r="GZ197">
            <v>12</v>
          </cell>
          <cell r="HD197">
            <v>1606014</v>
          </cell>
          <cell r="HE197" t="str">
            <v>神器3-4 : 17级</v>
          </cell>
          <cell r="HG197">
            <v>17</v>
          </cell>
          <cell r="HI197">
            <v>10</v>
          </cell>
          <cell r="HK197">
            <v>5750</v>
          </cell>
        </row>
        <row r="198">
          <cell r="GZ198">
            <v>12</v>
          </cell>
          <cell r="HD198">
            <v>1606014</v>
          </cell>
          <cell r="HE198" t="str">
            <v>神器3-4 : 18级</v>
          </cell>
          <cell r="HG198">
            <v>18</v>
          </cell>
          <cell r="HI198">
            <v>10</v>
          </cell>
          <cell r="HK198">
            <v>5850</v>
          </cell>
        </row>
        <row r="199">
          <cell r="GZ199">
            <v>13</v>
          </cell>
          <cell r="HD199">
            <v>1606015</v>
          </cell>
          <cell r="HE199" t="str">
            <v>神器3-5 : 1级</v>
          </cell>
          <cell r="HG199">
            <v>1</v>
          </cell>
          <cell r="HI199">
            <v>1</v>
          </cell>
          <cell r="HK199">
            <v>5950</v>
          </cell>
        </row>
        <row r="200">
          <cell r="GZ200">
            <v>13</v>
          </cell>
          <cell r="HD200">
            <v>1606015</v>
          </cell>
          <cell r="HE200" t="str">
            <v>神器3-5 : 2级</v>
          </cell>
          <cell r="HG200">
            <v>2</v>
          </cell>
          <cell r="HI200">
            <v>1</v>
          </cell>
          <cell r="HK200">
            <v>6150</v>
          </cell>
        </row>
        <row r="201">
          <cell r="GZ201">
            <v>13</v>
          </cell>
          <cell r="HD201">
            <v>1606015</v>
          </cell>
          <cell r="HE201" t="str">
            <v>神器3-5 : 3级</v>
          </cell>
          <cell r="HG201">
            <v>3</v>
          </cell>
          <cell r="HI201">
            <v>1</v>
          </cell>
          <cell r="HK201">
            <v>6400</v>
          </cell>
        </row>
        <row r="202">
          <cell r="GZ202">
            <v>13</v>
          </cell>
          <cell r="HD202">
            <v>1606015</v>
          </cell>
          <cell r="HE202" t="str">
            <v>神器3-5 : 4级</v>
          </cell>
          <cell r="HG202">
            <v>4</v>
          </cell>
          <cell r="HI202">
            <v>2</v>
          </cell>
          <cell r="HK202">
            <v>6600</v>
          </cell>
        </row>
        <row r="203">
          <cell r="GZ203">
            <v>13</v>
          </cell>
          <cell r="HD203">
            <v>1606015</v>
          </cell>
          <cell r="HE203" t="str">
            <v>神器3-5 : 5级</v>
          </cell>
          <cell r="HG203">
            <v>5</v>
          </cell>
          <cell r="HI203">
            <v>2</v>
          </cell>
          <cell r="HK203">
            <v>6750</v>
          </cell>
        </row>
        <row r="204">
          <cell r="GZ204">
            <v>13</v>
          </cell>
          <cell r="HD204">
            <v>1606015</v>
          </cell>
          <cell r="HE204" t="str">
            <v>神器3-5 : 6级</v>
          </cell>
          <cell r="HG204">
            <v>6</v>
          </cell>
          <cell r="HI204">
            <v>2</v>
          </cell>
          <cell r="HK204">
            <v>6950</v>
          </cell>
        </row>
        <row r="205">
          <cell r="GZ205">
            <v>13</v>
          </cell>
          <cell r="HD205">
            <v>1606015</v>
          </cell>
          <cell r="HE205" t="str">
            <v>神器3-5 : 7级</v>
          </cell>
          <cell r="HG205">
            <v>7</v>
          </cell>
          <cell r="HI205">
            <v>3</v>
          </cell>
          <cell r="HK205">
            <v>7150</v>
          </cell>
        </row>
        <row r="206">
          <cell r="GZ206">
            <v>13</v>
          </cell>
          <cell r="HD206">
            <v>1606015</v>
          </cell>
          <cell r="HE206" t="str">
            <v>神器3-5 : 8级</v>
          </cell>
          <cell r="HG206">
            <v>8</v>
          </cell>
          <cell r="HI206">
            <v>3</v>
          </cell>
          <cell r="HK206">
            <v>7350</v>
          </cell>
        </row>
        <row r="207">
          <cell r="GZ207">
            <v>13</v>
          </cell>
          <cell r="HD207">
            <v>1606015</v>
          </cell>
          <cell r="HE207" t="str">
            <v>神器3-5 : 9级</v>
          </cell>
          <cell r="HG207">
            <v>9</v>
          </cell>
          <cell r="HI207">
            <v>3</v>
          </cell>
          <cell r="HK207">
            <v>7500</v>
          </cell>
        </row>
        <row r="208">
          <cell r="GZ208">
            <v>13</v>
          </cell>
          <cell r="HD208">
            <v>1606015</v>
          </cell>
          <cell r="HE208" t="str">
            <v>神器3-5 : 10级</v>
          </cell>
          <cell r="HG208">
            <v>10</v>
          </cell>
          <cell r="HI208">
            <v>5</v>
          </cell>
          <cell r="HK208">
            <v>7700</v>
          </cell>
        </row>
        <row r="209">
          <cell r="GZ209">
            <v>13</v>
          </cell>
          <cell r="HD209">
            <v>1606015</v>
          </cell>
          <cell r="HE209" t="str">
            <v>神器3-5 : 11级</v>
          </cell>
          <cell r="HG209">
            <v>11</v>
          </cell>
          <cell r="HI209">
            <v>5</v>
          </cell>
          <cell r="HK209">
            <v>7850</v>
          </cell>
        </row>
        <row r="210">
          <cell r="GZ210">
            <v>13</v>
          </cell>
          <cell r="HD210">
            <v>1606015</v>
          </cell>
          <cell r="HE210" t="str">
            <v>神器3-5 : 12级</v>
          </cell>
          <cell r="HG210">
            <v>12</v>
          </cell>
          <cell r="HI210">
            <v>6</v>
          </cell>
          <cell r="HK210">
            <v>8000</v>
          </cell>
        </row>
        <row r="211">
          <cell r="GZ211">
            <v>13</v>
          </cell>
          <cell r="HD211">
            <v>1606015</v>
          </cell>
          <cell r="HE211" t="str">
            <v>神器3-5 : 13级</v>
          </cell>
          <cell r="HG211">
            <v>13</v>
          </cell>
          <cell r="HI211">
            <v>7</v>
          </cell>
          <cell r="HK211">
            <v>8200</v>
          </cell>
        </row>
        <row r="212">
          <cell r="GZ212">
            <v>13</v>
          </cell>
          <cell r="HD212">
            <v>1606015</v>
          </cell>
          <cell r="HE212" t="str">
            <v>神器3-5 : 14级</v>
          </cell>
          <cell r="HG212">
            <v>14</v>
          </cell>
          <cell r="HI212">
            <v>7</v>
          </cell>
          <cell r="HK212">
            <v>8350</v>
          </cell>
        </row>
        <row r="213">
          <cell r="GZ213">
            <v>13</v>
          </cell>
          <cell r="HD213">
            <v>1606015</v>
          </cell>
          <cell r="HE213" t="str">
            <v>神器3-5 : 15级</v>
          </cell>
          <cell r="HG213">
            <v>15</v>
          </cell>
          <cell r="HI213">
            <v>7</v>
          </cell>
          <cell r="HK213">
            <v>8500</v>
          </cell>
        </row>
        <row r="214">
          <cell r="GZ214">
            <v>13</v>
          </cell>
          <cell r="HD214">
            <v>1606015</v>
          </cell>
          <cell r="HE214" t="str">
            <v>神器3-5 : 16级</v>
          </cell>
          <cell r="HG214">
            <v>16</v>
          </cell>
          <cell r="HI214">
            <v>10</v>
          </cell>
          <cell r="HK214">
            <v>8650</v>
          </cell>
        </row>
        <row r="215">
          <cell r="GZ215">
            <v>13</v>
          </cell>
          <cell r="HD215">
            <v>1606015</v>
          </cell>
          <cell r="HE215" t="str">
            <v>神器3-5 : 17级</v>
          </cell>
          <cell r="HG215">
            <v>17</v>
          </cell>
          <cell r="HI215">
            <v>10</v>
          </cell>
          <cell r="HK215">
            <v>8800</v>
          </cell>
        </row>
        <row r="216">
          <cell r="GZ216">
            <v>13</v>
          </cell>
          <cell r="HD216">
            <v>1606015</v>
          </cell>
          <cell r="HE216" t="str">
            <v>神器3-5 : 18级</v>
          </cell>
          <cell r="HG216">
            <v>18</v>
          </cell>
          <cell r="HI216">
            <v>10</v>
          </cell>
          <cell r="HK216">
            <v>8950</v>
          </cell>
        </row>
        <row r="217">
          <cell r="GZ217">
            <v>14</v>
          </cell>
          <cell r="HD217">
            <v>1606016</v>
          </cell>
          <cell r="HE217" t="str">
            <v>神器3-6 : 1级</v>
          </cell>
          <cell r="HG217">
            <v>1</v>
          </cell>
          <cell r="HI217">
            <v>1</v>
          </cell>
          <cell r="HK217">
            <v>8700</v>
          </cell>
        </row>
        <row r="218">
          <cell r="GZ218">
            <v>14</v>
          </cell>
          <cell r="HD218">
            <v>1606016</v>
          </cell>
          <cell r="HE218" t="str">
            <v>神器3-6 : 2级</v>
          </cell>
          <cell r="HG218">
            <v>2</v>
          </cell>
          <cell r="HI218">
            <v>1</v>
          </cell>
          <cell r="HK218">
            <v>9050</v>
          </cell>
        </row>
        <row r="219">
          <cell r="GZ219">
            <v>14</v>
          </cell>
          <cell r="HD219">
            <v>1606016</v>
          </cell>
          <cell r="HE219" t="str">
            <v>神器3-6 : 3级</v>
          </cell>
          <cell r="HG219">
            <v>3</v>
          </cell>
          <cell r="HI219">
            <v>1</v>
          </cell>
          <cell r="HK219">
            <v>9350</v>
          </cell>
        </row>
        <row r="220">
          <cell r="GZ220">
            <v>14</v>
          </cell>
          <cell r="HD220">
            <v>1606016</v>
          </cell>
          <cell r="HE220" t="str">
            <v>神器3-6 : 4级</v>
          </cell>
          <cell r="HG220">
            <v>4</v>
          </cell>
          <cell r="HI220">
            <v>2</v>
          </cell>
          <cell r="HK220">
            <v>9650</v>
          </cell>
        </row>
        <row r="221">
          <cell r="GZ221">
            <v>14</v>
          </cell>
          <cell r="HD221">
            <v>1606016</v>
          </cell>
          <cell r="HE221" t="str">
            <v>神器3-6 : 5级</v>
          </cell>
          <cell r="HG221">
            <v>5</v>
          </cell>
          <cell r="HI221">
            <v>2</v>
          </cell>
          <cell r="HK221">
            <v>9900</v>
          </cell>
        </row>
        <row r="222">
          <cell r="GZ222">
            <v>14</v>
          </cell>
          <cell r="HD222">
            <v>1606016</v>
          </cell>
          <cell r="HE222" t="str">
            <v>神器3-6 : 6级</v>
          </cell>
          <cell r="HG222">
            <v>6</v>
          </cell>
          <cell r="HI222">
            <v>2</v>
          </cell>
          <cell r="HK222">
            <v>10200</v>
          </cell>
        </row>
        <row r="223">
          <cell r="GZ223">
            <v>14</v>
          </cell>
          <cell r="HD223">
            <v>1606016</v>
          </cell>
          <cell r="HE223" t="str">
            <v>神器3-6 : 7级</v>
          </cell>
          <cell r="HG223">
            <v>7</v>
          </cell>
          <cell r="HI223">
            <v>3</v>
          </cell>
          <cell r="HK223">
            <v>10450</v>
          </cell>
        </row>
        <row r="224">
          <cell r="GZ224">
            <v>14</v>
          </cell>
          <cell r="HD224">
            <v>1606016</v>
          </cell>
          <cell r="HE224" t="str">
            <v>神器3-6 : 8级</v>
          </cell>
          <cell r="HG224">
            <v>8</v>
          </cell>
          <cell r="HI224">
            <v>3</v>
          </cell>
          <cell r="HK224">
            <v>10750</v>
          </cell>
        </row>
        <row r="225">
          <cell r="GZ225">
            <v>14</v>
          </cell>
          <cell r="HD225">
            <v>1606016</v>
          </cell>
          <cell r="HE225" t="str">
            <v>神器3-6 : 9级</v>
          </cell>
          <cell r="HG225">
            <v>9</v>
          </cell>
          <cell r="HI225">
            <v>3</v>
          </cell>
          <cell r="HK225">
            <v>11000</v>
          </cell>
        </row>
        <row r="226">
          <cell r="GZ226">
            <v>14</v>
          </cell>
          <cell r="HD226">
            <v>1606016</v>
          </cell>
          <cell r="HE226" t="str">
            <v>神器3-6 : 10级</v>
          </cell>
          <cell r="HG226">
            <v>10</v>
          </cell>
          <cell r="HI226">
            <v>5</v>
          </cell>
          <cell r="HK226">
            <v>11250</v>
          </cell>
        </row>
        <row r="227">
          <cell r="GZ227">
            <v>14</v>
          </cell>
          <cell r="HD227">
            <v>1606016</v>
          </cell>
          <cell r="HE227" t="str">
            <v>神器3-6 : 11级</v>
          </cell>
          <cell r="HG227">
            <v>11</v>
          </cell>
          <cell r="HI227">
            <v>5</v>
          </cell>
          <cell r="HK227">
            <v>11500</v>
          </cell>
        </row>
        <row r="228">
          <cell r="GZ228">
            <v>14</v>
          </cell>
          <cell r="HD228">
            <v>1606016</v>
          </cell>
          <cell r="HE228" t="str">
            <v>神器3-6 : 12级</v>
          </cell>
          <cell r="HG228">
            <v>12</v>
          </cell>
          <cell r="HI228">
            <v>6</v>
          </cell>
          <cell r="HK228">
            <v>11750</v>
          </cell>
        </row>
        <row r="229">
          <cell r="GZ229">
            <v>14</v>
          </cell>
          <cell r="HD229">
            <v>1606016</v>
          </cell>
          <cell r="HE229" t="str">
            <v>神器3-6 : 13级</v>
          </cell>
          <cell r="HG229">
            <v>13</v>
          </cell>
          <cell r="HI229">
            <v>7</v>
          </cell>
          <cell r="HK229">
            <v>11950</v>
          </cell>
        </row>
        <row r="230">
          <cell r="GZ230">
            <v>14</v>
          </cell>
          <cell r="HD230">
            <v>1606016</v>
          </cell>
          <cell r="HE230" t="str">
            <v>神器3-6 : 14级</v>
          </cell>
          <cell r="HG230">
            <v>14</v>
          </cell>
          <cell r="HI230">
            <v>7</v>
          </cell>
          <cell r="HK230">
            <v>12200</v>
          </cell>
        </row>
        <row r="231">
          <cell r="GZ231">
            <v>14</v>
          </cell>
          <cell r="HD231">
            <v>1606016</v>
          </cell>
          <cell r="HE231" t="str">
            <v>神器3-6 : 15级</v>
          </cell>
          <cell r="HG231">
            <v>15</v>
          </cell>
          <cell r="HI231">
            <v>7</v>
          </cell>
          <cell r="HK231">
            <v>12450</v>
          </cell>
        </row>
        <row r="232">
          <cell r="GZ232">
            <v>14</v>
          </cell>
          <cell r="HD232">
            <v>1606016</v>
          </cell>
          <cell r="HE232" t="str">
            <v>神器3-6 : 16级</v>
          </cell>
          <cell r="HG232">
            <v>16</v>
          </cell>
          <cell r="HI232">
            <v>10</v>
          </cell>
          <cell r="HK232">
            <v>12650</v>
          </cell>
        </row>
        <row r="233">
          <cell r="GZ233">
            <v>14</v>
          </cell>
          <cell r="HD233">
            <v>1606016</v>
          </cell>
          <cell r="HE233" t="str">
            <v>神器3-6 : 17级</v>
          </cell>
          <cell r="HG233">
            <v>17</v>
          </cell>
          <cell r="HI233">
            <v>10</v>
          </cell>
          <cell r="HK233">
            <v>12850</v>
          </cell>
        </row>
        <row r="234">
          <cell r="GZ234">
            <v>14</v>
          </cell>
          <cell r="HD234">
            <v>1606016</v>
          </cell>
          <cell r="HE234" t="str">
            <v>神器3-6 : 18级</v>
          </cell>
          <cell r="HG234">
            <v>18</v>
          </cell>
          <cell r="HI234">
            <v>10</v>
          </cell>
          <cell r="HK234">
            <v>13100</v>
          </cell>
        </row>
        <row r="235">
          <cell r="GZ235">
            <v>15</v>
          </cell>
          <cell r="HD235">
            <v>1606017</v>
          </cell>
          <cell r="HE235" t="str">
            <v>神器4-1 : 1级</v>
          </cell>
          <cell r="HG235">
            <v>1</v>
          </cell>
          <cell r="HI235">
            <v>1</v>
          </cell>
          <cell r="HK235">
            <v>2850</v>
          </cell>
        </row>
        <row r="236">
          <cell r="GZ236">
            <v>15</v>
          </cell>
          <cell r="HD236">
            <v>1606017</v>
          </cell>
          <cell r="HE236" t="str">
            <v>神器4-1 : 2级</v>
          </cell>
          <cell r="HG236">
            <v>2</v>
          </cell>
          <cell r="HI236">
            <v>1</v>
          </cell>
          <cell r="HK236">
            <v>2950</v>
          </cell>
        </row>
        <row r="237">
          <cell r="GZ237">
            <v>15</v>
          </cell>
          <cell r="HD237">
            <v>1606017</v>
          </cell>
          <cell r="HE237" t="str">
            <v>神器4-1 : 3级</v>
          </cell>
          <cell r="HG237">
            <v>3</v>
          </cell>
          <cell r="HI237">
            <v>1</v>
          </cell>
          <cell r="HK237">
            <v>3050</v>
          </cell>
        </row>
        <row r="238">
          <cell r="GZ238">
            <v>15</v>
          </cell>
          <cell r="HD238">
            <v>1606017</v>
          </cell>
          <cell r="HE238" t="str">
            <v>神器4-1 : 4级</v>
          </cell>
          <cell r="HG238">
            <v>4</v>
          </cell>
          <cell r="HI238">
            <v>2</v>
          </cell>
          <cell r="HK238">
            <v>3150</v>
          </cell>
        </row>
        <row r="239">
          <cell r="GZ239">
            <v>15</v>
          </cell>
          <cell r="HD239">
            <v>1606017</v>
          </cell>
          <cell r="HE239" t="str">
            <v>神器4-1 : 5级</v>
          </cell>
          <cell r="HG239">
            <v>5</v>
          </cell>
          <cell r="HI239">
            <v>2</v>
          </cell>
          <cell r="HK239">
            <v>3250</v>
          </cell>
        </row>
        <row r="240">
          <cell r="GZ240">
            <v>15</v>
          </cell>
          <cell r="HD240">
            <v>1606017</v>
          </cell>
          <cell r="HE240" t="str">
            <v>神器4-1 : 6级</v>
          </cell>
          <cell r="HG240">
            <v>6</v>
          </cell>
          <cell r="HI240">
            <v>2</v>
          </cell>
          <cell r="HK240">
            <v>3350</v>
          </cell>
        </row>
        <row r="241">
          <cell r="GZ241">
            <v>15</v>
          </cell>
          <cell r="HD241">
            <v>1606017</v>
          </cell>
          <cell r="HE241" t="str">
            <v>神器4-1 : 7级</v>
          </cell>
          <cell r="HG241">
            <v>7</v>
          </cell>
          <cell r="HI241">
            <v>3</v>
          </cell>
          <cell r="HK241">
            <v>3400</v>
          </cell>
        </row>
        <row r="242">
          <cell r="GZ242">
            <v>15</v>
          </cell>
          <cell r="HD242">
            <v>1606017</v>
          </cell>
          <cell r="HE242" t="str">
            <v>神器4-1 : 8级</v>
          </cell>
          <cell r="HG242">
            <v>8</v>
          </cell>
          <cell r="HI242">
            <v>3</v>
          </cell>
          <cell r="HK242">
            <v>3500</v>
          </cell>
        </row>
        <row r="243">
          <cell r="GZ243">
            <v>15</v>
          </cell>
          <cell r="HD243">
            <v>1606017</v>
          </cell>
          <cell r="HE243" t="str">
            <v>神器4-1 : 9级</v>
          </cell>
          <cell r="HG243">
            <v>9</v>
          </cell>
          <cell r="HI243">
            <v>3</v>
          </cell>
          <cell r="HK243">
            <v>3600</v>
          </cell>
        </row>
        <row r="244">
          <cell r="GZ244">
            <v>15</v>
          </cell>
          <cell r="HD244">
            <v>1606017</v>
          </cell>
          <cell r="HE244" t="str">
            <v>神器4-1 : 10级</v>
          </cell>
          <cell r="HG244">
            <v>10</v>
          </cell>
          <cell r="HI244">
            <v>5</v>
          </cell>
          <cell r="HK244">
            <v>3650</v>
          </cell>
        </row>
        <row r="245">
          <cell r="GZ245">
            <v>15</v>
          </cell>
          <cell r="HD245">
            <v>1606017</v>
          </cell>
          <cell r="HE245" t="str">
            <v>神器4-1 : 11级</v>
          </cell>
          <cell r="HG245">
            <v>11</v>
          </cell>
          <cell r="HI245">
            <v>5</v>
          </cell>
          <cell r="HK245">
            <v>3750</v>
          </cell>
        </row>
        <row r="246">
          <cell r="GZ246">
            <v>15</v>
          </cell>
          <cell r="HD246">
            <v>1606017</v>
          </cell>
          <cell r="HE246" t="str">
            <v>神器4-1 : 12级</v>
          </cell>
          <cell r="HG246">
            <v>12</v>
          </cell>
          <cell r="HI246">
            <v>6</v>
          </cell>
          <cell r="HK246">
            <v>3850</v>
          </cell>
        </row>
        <row r="247">
          <cell r="GZ247">
            <v>15</v>
          </cell>
          <cell r="HD247">
            <v>1606017</v>
          </cell>
          <cell r="HE247" t="str">
            <v>神器4-1 : 13级</v>
          </cell>
          <cell r="HG247">
            <v>13</v>
          </cell>
          <cell r="HI247">
            <v>7</v>
          </cell>
          <cell r="HK247">
            <v>3900</v>
          </cell>
        </row>
        <row r="248">
          <cell r="GZ248">
            <v>15</v>
          </cell>
          <cell r="HD248">
            <v>1606017</v>
          </cell>
          <cell r="HE248" t="str">
            <v>神器4-1 : 14级</v>
          </cell>
          <cell r="HG248">
            <v>14</v>
          </cell>
          <cell r="HI248">
            <v>7</v>
          </cell>
          <cell r="HK248">
            <v>4000</v>
          </cell>
        </row>
        <row r="249">
          <cell r="GZ249">
            <v>15</v>
          </cell>
          <cell r="HD249">
            <v>1606017</v>
          </cell>
          <cell r="HE249" t="str">
            <v>神器4-1 : 15级</v>
          </cell>
          <cell r="HG249">
            <v>15</v>
          </cell>
          <cell r="HI249">
            <v>7</v>
          </cell>
          <cell r="HK249">
            <v>4050</v>
          </cell>
        </row>
        <row r="250">
          <cell r="GZ250">
            <v>15</v>
          </cell>
          <cell r="HD250">
            <v>1606017</v>
          </cell>
          <cell r="HE250" t="str">
            <v>神器4-1 : 16级</v>
          </cell>
          <cell r="HG250">
            <v>16</v>
          </cell>
          <cell r="HI250">
            <v>10</v>
          </cell>
          <cell r="HK250">
            <v>4150</v>
          </cell>
        </row>
        <row r="251">
          <cell r="GZ251">
            <v>15</v>
          </cell>
          <cell r="HD251">
            <v>1606017</v>
          </cell>
          <cell r="HE251" t="str">
            <v>神器4-1 : 17级</v>
          </cell>
          <cell r="HG251">
            <v>17</v>
          </cell>
          <cell r="HI251">
            <v>10</v>
          </cell>
          <cell r="HK251">
            <v>4200</v>
          </cell>
        </row>
        <row r="252">
          <cell r="GZ252">
            <v>15</v>
          </cell>
          <cell r="HD252">
            <v>1606017</v>
          </cell>
          <cell r="HE252" t="str">
            <v>神器4-1 : 18级</v>
          </cell>
          <cell r="HG252">
            <v>18</v>
          </cell>
          <cell r="HI252">
            <v>10</v>
          </cell>
          <cell r="HK252">
            <v>4250</v>
          </cell>
        </row>
        <row r="253">
          <cell r="GZ253">
            <v>16</v>
          </cell>
          <cell r="HD253">
            <v>1606018</v>
          </cell>
          <cell r="HE253" t="str">
            <v>神器4-2 : 1级</v>
          </cell>
          <cell r="HG253">
            <v>1</v>
          </cell>
          <cell r="HI253">
            <v>1</v>
          </cell>
          <cell r="HK253">
            <v>2850</v>
          </cell>
        </row>
        <row r="254">
          <cell r="GZ254">
            <v>16</v>
          </cell>
          <cell r="HD254">
            <v>1606018</v>
          </cell>
          <cell r="HE254" t="str">
            <v>神器4-2 : 2级</v>
          </cell>
          <cell r="HG254">
            <v>2</v>
          </cell>
          <cell r="HI254">
            <v>1</v>
          </cell>
          <cell r="HK254">
            <v>2950</v>
          </cell>
        </row>
        <row r="255">
          <cell r="GZ255">
            <v>16</v>
          </cell>
          <cell r="HD255">
            <v>1606018</v>
          </cell>
          <cell r="HE255" t="str">
            <v>神器4-2 : 3级</v>
          </cell>
          <cell r="HG255">
            <v>3</v>
          </cell>
          <cell r="HI255">
            <v>1</v>
          </cell>
          <cell r="HK255">
            <v>3050</v>
          </cell>
        </row>
        <row r="256">
          <cell r="GZ256">
            <v>16</v>
          </cell>
          <cell r="HD256">
            <v>1606018</v>
          </cell>
          <cell r="HE256" t="str">
            <v>神器4-2 : 4级</v>
          </cell>
          <cell r="HG256">
            <v>4</v>
          </cell>
          <cell r="HI256">
            <v>2</v>
          </cell>
          <cell r="HK256">
            <v>3150</v>
          </cell>
        </row>
        <row r="257">
          <cell r="GZ257">
            <v>16</v>
          </cell>
          <cell r="HD257">
            <v>1606018</v>
          </cell>
          <cell r="HE257" t="str">
            <v>神器4-2 : 5级</v>
          </cell>
          <cell r="HG257">
            <v>5</v>
          </cell>
          <cell r="HI257">
            <v>2</v>
          </cell>
          <cell r="HK257">
            <v>3250</v>
          </cell>
        </row>
        <row r="258">
          <cell r="GZ258">
            <v>16</v>
          </cell>
          <cell r="HD258">
            <v>1606018</v>
          </cell>
          <cell r="HE258" t="str">
            <v>神器4-2 : 6级</v>
          </cell>
          <cell r="HG258">
            <v>6</v>
          </cell>
          <cell r="HI258">
            <v>2</v>
          </cell>
          <cell r="HK258">
            <v>3350</v>
          </cell>
        </row>
        <row r="259">
          <cell r="GZ259">
            <v>16</v>
          </cell>
          <cell r="HD259">
            <v>1606018</v>
          </cell>
          <cell r="HE259" t="str">
            <v>神器4-2 : 7级</v>
          </cell>
          <cell r="HG259">
            <v>7</v>
          </cell>
          <cell r="HI259">
            <v>3</v>
          </cell>
          <cell r="HK259">
            <v>3400</v>
          </cell>
        </row>
        <row r="260">
          <cell r="GZ260">
            <v>16</v>
          </cell>
          <cell r="HD260">
            <v>1606018</v>
          </cell>
          <cell r="HE260" t="str">
            <v>神器4-2 : 8级</v>
          </cell>
          <cell r="HG260">
            <v>8</v>
          </cell>
          <cell r="HI260">
            <v>3</v>
          </cell>
          <cell r="HK260">
            <v>3500</v>
          </cell>
        </row>
        <row r="261">
          <cell r="GZ261">
            <v>16</v>
          </cell>
          <cell r="HD261">
            <v>1606018</v>
          </cell>
          <cell r="HE261" t="str">
            <v>神器4-2 : 9级</v>
          </cell>
          <cell r="HG261">
            <v>9</v>
          </cell>
          <cell r="HI261">
            <v>3</v>
          </cell>
          <cell r="HK261">
            <v>3600</v>
          </cell>
        </row>
        <row r="262">
          <cell r="GZ262">
            <v>16</v>
          </cell>
          <cell r="HD262">
            <v>1606018</v>
          </cell>
          <cell r="HE262" t="str">
            <v>神器4-2 : 10级</v>
          </cell>
          <cell r="HG262">
            <v>10</v>
          </cell>
          <cell r="HI262">
            <v>5</v>
          </cell>
          <cell r="HK262">
            <v>3650</v>
          </cell>
        </row>
        <row r="263">
          <cell r="GZ263">
            <v>16</v>
          </cell>
          <cell r="HD263">
            <v>1606018</v>
          </cell>
          <cell r="HE263" t="str">
            <v>神器4-2 : 11级</v>
          </cell>
          <cell r="HG263">
            <v>11</v>
          </cell>
          <cell r="HI263">
            <v>5</v>
          </cell>
          <cell r="HK263">
            <v>3750</v>
          </cell>
        </row>
        <row r="264">
          <cell r="GZ264">
            <v>16</v>
          </cell>
          <cell r="HD264">
            <v>1606018</v>
          </cell>
          <cell r="HE264" t="str">
            <v>神器4-2 : 12级</v>
          </cell>
          <cell r="HG264">
            <v>12</v>
          </cell>
          <cell r="HI264">
            <v>6</v>
          </cell>
          <cell r="HK264">
            <v>3850</v>
          </cell>
        </row>
        <row r="265">
          <cell r="GZ265">
            <v>16</v>
          </cell>
          <cell r="HD265">
            <v>1606018</v>
          </cell>
          <cell r="HE265" t="str">
            <v>神器4-2 : 13级</v>
          </cell>
          <cell r="HG265">
            <v>13</v>
          </cell>
          <cell r="HI265">
            <v>7</v>
          </cell>
          <cell r="HK265">
            <v>3900</v>
          </cell>
        </row>
        <row r="266">
          <cell r="GZ266">
            <v>16</v>
          </cell>
          <cell r="HD266">
            <v>1606018</v>
          </cell>
          <cell r="HE266" t="str">
            <v>神器4-2 : 14级</v>
          </cell>
          <cell r="HG266">
            <v>14</v>
          </cell>
          <cell r="HI266">
            <v>7</v>
          </cell>
          <cell r="HK266">
            <v>4000</v>
          </cell>
        </row>
        <row r="267">
          <cell r="GZ267">
            <v>16</v>
          </cell>
          <cell r="HD267">
            <v>1606018</v>
          </cell>
          <cell r="HE267" t="str">
            <v>神器4-2 : 15级</v>
          </cell>
          <cell r="HG267">
            <v>15</v>
          </cell>
          <cell r="HI267">
            <v>7</v>
          </cell>
          <cell r="HK267">
            <v>4050</v>
          </cell>
        </row>
        <row r="268">
          <cell r="GZ268">
            <v>16</v>
          </cell>
          <cell r="HD268">
            <v>1606018</v>
          </cell>
          <cell r="HE268" t="str">
            <v>神器4-2 : 16级</v>
          </cell>
          <cell r="HG268">
            <v>16</v>
          </cell>
          <cell r="HI268">
            <v>10</v>
          </cell>
          <cell r="HK268">
            <v>4150</v>
          </cell>
        </row>
        <row r="269">
          <cell r="GZ269">
            <v>16</v>
          </cell>
          <cell r="HD269">
            <v>1606018</v>
          </cell>
          <cell r="HE269" t="str">
            <v>神器4-2 : 17级</v>
          </cell>
          <cell r="HG269">
            <v>17</v>
          </cell>
          <cell r="HI269">
            <v>10</v>
          </cell>
          <cell r="HK269">
            <v>4200</v>
          </cell>
        </row>
        <row r="270">
          <cell r="GZ270">
            <v>16</v>
          </cell>
          <cell r="HD270">
            <v>1606018</v>
          </cell>
          <cell r="HE270" t="str">
            <v>神器4-2 : 18级</v>
          </cell>
          <cell r="HG270">
            <v>18</v>
          </cell>
          <cell r="HI270">
            <v>10</v>
          </cell>
          <cell r="HK270">
            <v>4250</v>
          </cell>
        </row>
        <row r="271">
          <cell r="GZ271">
            <v>17</v>
          </cell>
          <cell r="HD271">
            <v>1606019</v>
          </cell>
          <cell r="HE271" t="str">
            <v>神器4-3 : 1级</v>
          </cell>
          <cell r="HG271">
            <v>1</v>
          </cell>
          <cell r="HI271">
            <v>1</v>
          </cell>
          <cell r="HK271">
            <v>4900</v>
          </cell>
        </row>
        <row r="272">
          <cell r="GZ272">
            <v>17</v>
          </cell>
          <cell r="HD272">
            <v>1606019</v>
          </cell>
          <cell r="HE272" t="str">
            <v>神器4-3 : 2级</v>
          </cell>
          <cell r="HG272">
            <v>2</v>
          </cell>
          <cell r="HI272">
            <v>1</v>
          </cell>
          <cell r="HK272">
            <v>5100</v>
          </cell>
        </row>
        <row r="273">
          <cell r="GZ273">
            <v>17</v>
          </cell>
          <cell r="HD273">
            <v>1606019</v>
          </cell>
          <cell r="HE273" t="str">
            <v>神器4-3 : 3级</v>
          </cell>
          <cell r="HG273">
            <v>3</v>
          </cell>
          <cell r="HI273">
            <v>1</v>
          </cell>
          <cell r="HK273">
            <v>5300</v>
          </cell>
        </row>
        <row r="274">
          <cell r="GZ274">
            <v>17</v>
          </cell>
          <cell r="HD274">
            <v>1606019</v>
          </cell>
          <cell r="HE274" t="str">
            <v>神器4-3 : 4级</v>
          </cell>
          <cell r="HG274">
            <v>4</v>
          </cell>
          <cell r="HI274">
            <v>2</v>
          </cell>
          <cell r="HK274">
            <v>5450</v>
          </cell>
        </row>
        <row r="275">
          <cell r="GZ275">
            <v>17</v>
          </cell>
          <cell r="HD275">
            <v>1606019</v>
          </cell>
          <cell r="HE275" t="str">
            <v>神器4-3 : 5级</v>
          </cell>
          <cell r="HG275">
            <v>5</v>
          </cell>
          <cell r="HI275">
            <v>2</v>
          </cell>
          <cell r="HK275">
            <v>5600</v>
          </cell>
        </row>
        <row r="276">
          <cell r="GZ276">
            <v>17</v>
          </cell>
          <cell r="HD276">
            <v>1606019</v>
          </cell>
          <cell r="HE276" t="str">
            <v>神器4-3 : 6级</v>
          </cell>
          <cell r="HG276">
            <v>6</v>
          </cell>
          <cell r="HI276">
            <v>2</v>
          </cell>
          <cell r="HK276">
            <v>5750</v>
          </cell>
        </row>
        <row r="277">
          <cell r="GZ277">
            <v>17</v>
          </cell>
          <cell r="HD277">
            <v>1606019</v>
          </cell>
          <cell r="HE277" t="str">
            <v>神器4-3 : 7级</v>
          </cell>
          <cell r="HG277">
            <v>7</v>
          </cell>
          <cell r="HI277">
            <v>3</v>
          </cell>
          <cell r="HK277">
            <v>5950</v>
          </cell>
        </row>
        <row r="278">
          <cell r="GZ278">
            <v>17</v>
          </cell>
          <cell r="HD278">
            <v>1606019</v>
          </cell>
          <cell r="HE278" t="str">
            <v>神器4-3 : 8级</v>
          </cell>
          <cell r="HG278">
            <v>8</v>
          </cell>
          <cell r="HI278">
            <v>3</v>
          </cell>
          <cell r="HK278">
            <v>6050</v>
          </cell>
        </row>
        <row r="279">
          <cell r="GZ279">
            <v>17</v>
          </cell>
          <cell r="HD279">
            <v>1606019</v>
          </cell>
          <cell r="HE279" t="str">
            <v>神器4-3 : 9级</v>
          </cell>
          <cell r="HG279">
            <v>9</v>
          </cell>
          <cell r="HI279">
            <v>3</v>
          </cell>
          <cell r="HK279">
            <v>6200</v>
          </cell>
        </row>
        <row r="280">
          <cell r="GZ280">
            <v>17</v>
          </cell>
          <cell r="HD280">
            <v>1606019</v>
          </cell>
          <cell r="HE280" t="str">
            <v>神器4-3 : 10级</v>
          </cell>
          <cell r="HG280">
            <v>10</v>
          </cell>
          <cell r="HI280">
            <v>5</v>
          </cell>
          <cell r="HK280">
            <v>6350</v>
          </cell>
        </row>
        <row r="281">
          <cell r="GZ281">
            <v>17</v>
          </cell>
          <cell r="HD281">
            <v>1606019</v>
          </cell>
          <cell r="HE281" t="str">
            <v>神器4-3 : 11级</v>
          </cell>
          <cell r="HG281">
            <v>11</v>
          </cell>
          <cell r="HI281">
            <v>5</v>
          </cell>
          <cell r="HK281">
            <v>6500</v>
          </cell>
        </row>
        <row r="282">
          <cell r="GZ282">
            <v>17</v>
          </cell>
          <cell r="HD282">
            <v>1606019</v>
          </cell>
          <cell r="HE282" t="str">
            <v>神器4-3 : 12级</v>
          </cell>
          <cell r="HG282">
            <v>12</v>
          </cell>
          <cell r="HI282">
            <v>6</v>
          </cell>
          <cell r="HK282">
            <v>6650</v>
          </cell>
        </row>
        <row r="283">
          <cell r="GZ283">
            <v>17</v>
          </cell>
          <cell r="HD283">
            <v>1606019</v>
          </cell>
          <cell r="HE283" t="str">
            <v>神器4-3 : 13级</v>
          </cell>
          <cell r="HG283">
            <v>13</v>
          </cell>
          <cell r="HI283">
            <v>7</v>
          </cell>
          <cell r="HK283">
            <v>6750</v>
          </cell>
        </row>
        <row r="284">
          <cell r="GZ284">
            <v>17</v>
          </cell>
          <cell r="HD284">
            <v>1606019</v>
          </cell>
          <cell r="HE284" t="str">
            <v>神器4-3 : 14级</v>
          </cell>
          <cell r="HG284">
            <v>14</v>
          </cell>
          <cell r="HI284">
            <v>7</v>
          </cell>
          <cell r="HK284">
            <v>6900</v>
          </cell>
        </row>
        <row r="285">
          <cell r="GZ285">
            <v>17</v>
          </cell>
          <cell r="HD285">
            <v>1606019</v>
          </cell>
          <cell r="HE285" t="str">
            <v>神器4-3 : 15级</v>
          </cell>
          <cell r="HG285">
            <v>15</v>
          </cell>
          <cell r="HI285">
            <v>7</v>
          </cell>
          <cell r="HK285">
            <v>7050</v>
          </cell>
        </row>
        <row r="286">
          <cell r="GZ286">
            <v>17</v>
          </cell>
          <cell r="HD286">
            <v>1606019</v>
          </cell>
          <cell r="HE286" t="str">
            <v>神器4-3 : 16级</v>
          </cell>
          <cell r="HG286">
            <v>16</v>
          </cell>
          <cell r="HI286">
            <v>10</v>
          </cell>
          <cell r="HK286">
            <v>7150</v>
          </cell>
        </row>
        <row r="287">
          <cell r="GZ287">
            <v>17</v>
          </cell>
          <cell r="HD287">
            <v>1606019</v>
          </cell>
          <cell r="HE287" t="str">
            <v>神器4-3 : 17级</v>
          </cell>
          <cell r="HG287">
            <v>17</v>
          </cell>
          <cell r="HI287">
            <v>10</v>
          </cell>
          <cell r="HK287">
            <v>7300</v>
          </cell>
        </row>
        <row r="288">
          <cell r="GZ288">
            <v>17</v>
          </cell>
          <cell r="HD288">
            <v>1606019</v>
          </cell>
          <cell r="HE288" t="str">
            <v>神器4-3 : 18级</v>
          </cell>
          <cell r="HG288">
            <v>18</v>
          </cell>
          <cell r="HI288">
            <v>10</v>
          </cell>
          <cell r="HK288">
            <v>7400</v>
          </cell>
        </row>
        <row r="289">
          <cell r="GZ289">
            <v>18</v>
          </cell>
          <cell r="HD289">
            <v>1606020</v>
          </cell>
          <cell r="HE289" t="str">
            <v>神器4-4 : 1级</v>
          </cell>
          <cell r="HG289">
            <v>1</v>
          </cell>
          <cell r="HI289">
            <v>1</v>
          </cell>
          <cell r="HK289">
            <v>4900</v>
          </cell>
        </row>
        <row r="290">
          <cell r="GZ290">
            <v>18</v>
          </cell>
          <cell r="HD290">
            <v>1606020</v>
          </cell>
          <cell r="HE290" t="str">
            <v>神器4-4 : 2级</v>
          </cell>
          <cell r="HG290">
            <v>2</v>
          </cell>
          <cell r="HI290">
            <v>1</v>
          </cell>
          <cell r="HK290">
            <v>5100</v>
          </cell>
        </row>
        <row r="291">
          <cell r="GZ291">
            <v>18</v>
          </cell>
          <cell r="HD291">
            <v>1606020</v>
          </cell>
          <cell r="HE291" t="str">
            <v>神器4-4 : 3级</v>
          </cell>
          <cell r="HG291">
            <v>3</v>
          </cell>
          <cell r="HI291">
            <v>1</v>
          </cell>
          <cell r="HK291">
            <v>5300</v>
          </cell>
        </row>
        <row r="292">
          <cell r="GZ292">
            <v>18</v>
          </cell>
          <cell r="HD292">
            <v>1606020</v>
          </cell>
          <cell r="HE292" t="str">
            <v>神器4-4 : 4级</v>
          </cell>
          <cell r="HG292">
            <v>4</v>
          </cell>
          <cell r="HI292">
            <v>2</v>
          </cell>
          <cell r="HK292">
            <v>5450</v>
          </cell>
        </row>
        <row r="293">
          <cell r="GZ293">
            <v>18</v>
          </cell>
          <cell r="HD293">
            <v>1606020</v>
          </cell>
          <cell r="HE293" t="str">
            <v>神器4-4 : 5级</v>
          </cell>
          <cell r="HG293">
            <v>5</v>
          </cell>
          <cell r="HI293">
            <v>2</v>
          </cell>
          <cell r="HK293">
            <v>5600</v>
          </cell>
        </row>
        <row r="294">
          <cell r="GZ294">
            <v>18</v>
          </cell>
          <cell r="HD294">
            <v>1606020</v>
          </cell>
          <cell r="HE294" t="str">
            <v>神器4-4 : 6级</v>
          </cell>
          <cell r="HG294">
            <v>6</v>
          </cell>
          <cell r="HI294">
            <v>2</v>
          </cell>
          <cell r="HK294">
            <v>5750</v>
          </cell>
        </row>
        <row r="295">
          <cell r="GZ295">
            <v>18</v>
          </cell>
          <cell r="HD295">
            <v>1606020</v>
          </cell>
          <cell r="HE295" t="str">
            <v>神器4-4 : 7级</v>
          </cell>
          <cell r="HG295">
            <v>7</v>
          </cell>
          <cell r="HI295">
            <v>3</v>
          </cell>
          <cell r="HK295">
            <v>5950</v>
          </cell>
        </row>
        <row r="296">
          <cell r="GZ296">
            <v>18</v>
          </cell>
          <cell r="HD296">
            <v>1606020</v>
          </cell>
          <cell r="HE296" t="str">
            <v>神器4-4 : 8级</v>
          </cell>
          <cell r="HG296">
            <v>8</v>
          </cell>
          <cell r="HI296">
            <v>3</v>
          </cell>
          <cell r="HK296">
            <v>6050</v>
          </cell>
        </row>
        <row r="297">
          <cell r="GZ297">
            <v>18</v>
          </cell>
          <cell r="HD297">
            <v>1606020</v>
          </cell>
          <cell r="HE297" t="str">
            <v>神器4-4 : 9级</v>
          </cell>
          <cell r="HG297">
            <v>9</v>
          </cell>
          <cell r="HI297">
            <v>3</v>
          </cell>
          <cell r="HK297">
            <v>6200</v>
          </cell>
        </row>
        <row r="298">
          <cell r="GZ298">
            <v>18</v>
          </cell>
          <cell r="HD298">
            <v>1606020</v>
          </cell>
          <cell r="HE298" t="str">
            <v>神器4-4 : 10级</v>
          </cell>
          <cell r="HG298">
            <v>10</v>
          </cell>
          <cell r="HI298">
            <v>5</v>
          </cell>
          <cell r="HK298">
            <v>6350</v>
          </cell>
        </row>
        <row r="299">
          <cell r="GZ299">
            <v>18</v>
          </cell>
          <cell r="HD299">
            <v>1606020</v>
          </cell>
          <cell r="HE299" t="str">
            <v>神器4-4 : 11级</v>
          </cell>
          <cell r="HG299">
            <v>11</v>
          </cell>
          <cell r="HI299">
            <v>5</v>
          </cell>
          <cell r="HK299">
            <v>6500</v>
          </cell>
        </row>
        <row r="300">
          <cell r="GZ300">
            <v>18</v>
          </cell>
          <cell r="HD300">
            <v>1606020</v>
          </cell>
          <cell r="HE300" t="str">
            <v>神器4-4 : 12级</v>
          </cell>
          <cell r="HG300">
            <v>12</v>
          </cell>
          <cell r="HI300">
            <v>6</v>
          </cell>
          <cell r="HK300">
            <v>6650</v>
          </cell>
        </row>
        <row r="301">
          <cell r="GZ301">
            <v>18</v>
          </cell>
          <cell r="HD301">
            <v>1606020</v>
          </cell>
          <cell r="HE301" t="str">
            <v>神器4-4 : 13级</v>
          </cell>
          <cell r="HG301">
            <v>13</v>
          </cell>
          <cell r="HI301">
            <v>7</v>
          </cell>
          <cell r="HK301">
            <v>6750</v>
          </cell>
        </row>
        <row r="302">
          <cell r="GZ302">
            <v>18</v>
          </cell>
          <cell r="HD302">
            <v>1606020</v>
          </cell>
          <cell r="HE302" t="str">
            <v>神器4-4 : 14级</v>
          </cell>
          <cell r="HG302">
            <v>14</v>
          </cell>
          <cell r="HI302">
            <v>7</v>
          </cell>
          <cell r="HK302">
            <v>6900</v>
          </cell>
        </row>
        <row r="303">
          <cell r="GZ303">
            <v>18</v>
          </cell>
          <cell r="HD303">
            <v>1606020</v>
          </cell>
          <cell r="HE303" t="str">
            <v>神器4-4 : 15级</v>
          </cell>
          <cell r="HG303">
            <v>15</v>
          </cell>
          <cell r="HI303">
            <v>7</v>
          </cell>
          <cell r="HK303">
            <v>7050</v>
          </cell>
        </row>
        <row r="304">
          <cell r="GZ304">
            <v>18</v>
          </cell>
          <cell r="HD304">
            <v>1606020</v>
          </cell>
          <cell r="HE304" t="str">
            <v>神器4-4 : 16级</v>
          </cell>
          <cell r="HG304">
            <v>16</v>
          </cell>
          <cell r="HI304">
            <v>10</v>
          </cell>
          <cell r="HK304">
            <v>7150</v>
          </cell>
        </row>
        <row r="305">
          <cell r="GZ305">
            <v>18</v>
          </cell>
          <cell r="HD305">
            <v>1606020</v>
          </cell>
          <cell r="HE305" t="str">
            <v>神器4-4 : 17级</v>
          </cell>
          <cell r="HG305">
            <v>17</v>
          </cell>
          <cell r="HI305">
            <v>10</v>
          </cell>
          <cell r="HK305">
            <v>7300</v>
          </cell>
        </row>
        <row r="306">
          <cell r="GZ306">
            <v>18</v>
          </cell>
          <cell r="HD306">
            <v>1606020</v>
          </cell>
          <cell r="HE306" t="str">
            <v>神器4-4 : 18级</v>
          </cell>
          <cell r="HG306">
            <v>18</v>
          </cell>
          <cell r="HI306">
            <v>10</v>
          </cell>
          <cell r="HK306">
            <v>7400</v>
          </cell>
        </row>
        <row r="307">
          <cell r="GZ307">
            <v>19</v>
          </cell>
          <cell r="HD307">
            <v>1606021</v>
          </cell>
          <cell r="HE307" t="str">
            <v>神器4-5 : 1级</v>
          </cell>
          <cell r="HG307">
            <v>1</v>
          </cell>
          <cell r="HI307">
            <v>1</v>
          </cell>
          <cell r="HK307">
            <v>7550</v>
          </cell>
        </row>
        <row r="308">
          <cell r="GZ308">
            <v>19</v>
          </cell>
          <cell r="HD308">
            <v>1606021</v>
          </cell>
          <cell r="HE308" t="str">
            <v>神器4-5 : 2级</v>
          </cell>
          <cell r="HG308">
            <v>2</v>
          </cell>
          <cell r="HI308">
            <v>1</v>
          </cell>
          <cell r="HK308">
            <v>7800</v>
          </cell>
        </row>
        <row r="309">
          <cell r="GZ309">
            <v>19</v>
          </cell>
          <cell r="HD309">
            <v>1606021</v>
          </cell>
          <cell r="HE309" t="str">
            <v>神器4-5 : 3级</v>
          </cell>
          <cell r="HG309">
            <v>3</v>
          </cell>
          <cell r="HI309">
            <v>1</v>
          </cell>
          <cell r="HK309">
            <v>8050</v>
          </cell>
        </row>
        <row r="310">
          <cell r="GZ310">
            <v>19</v>
          </cell>
          <cell r="HD310">
            <v>1606021</v>
          </cell>
          <cell r="HE310" t="str">
            <v>神器4-5 : 4级</v>
          </cell>
          <cell r="HG310">
            <v>4</v>
          </cell>
          <cell r="HI310">
            <v>2</v>
          </cell>
          <cell r="HK310">
            <v>8350</v>
          </cell>
        </row>
        <row r="311">
          <cell r="GZ311">
            <v>19</v>
          </cell>
          <cell r="HD311">
            <v>1606021</v>
          </cell>
          <cell r="HE311" t="str">
            <v>神器4-5 : 5级</v>
          </cell>
          <cell r="HG311">
            <v>5</v>
          </cell>
          <cell r="HI311">
            <v>2</v>
          </cell>
          <cell r="HK311">
            <v>8550</v>
          </cell>
        </row>
        <row r="312">
          <cell r="GZ312">
            <v>19</v>
          </cell>
          <cell r="HD312">
            <v>1606021</v>
          </cell>
          <cell r="HE312" t="str">
            <v>神器4-5 : 6级</v>
          </cell>
          <cell r="HG312">
            <v>6</v>
          </cell>
          <cell r="HI312">
            <v>2</v>
          </cell>
          <cell r="HK312">
            <v>8800</v>
          </cell>
        </row>
        <row r="313">
          <cell r="GZ313">
            <v>19</v>
          </cell>
          <cell r="HD313">
            <v>1606021</v>
          </cell>
          <cell r="HE313" t="str">
            <v>神器4-5 : 7级</v>
          </cell>
          <cell r="HG313">
            <v>7</v>
          </cell>
          <cell r="HI313">
            <v>3</v>
          </cell>
          <cell r="HK313">
            <v>9050</v>
          </cell>
        </row>
        <row r="314">
          <cell r="GZ314">
            <v>19</v>
          </cell>
          <cell r="HD314">
            <v>1606021</v>
          </cell>
          <cell r="HE314" t="str">
            <v>神器4-5 : 8级</v>
          </cell>
          <cell r="HG314">
            <v>8</v>
          </cell>
          <cell r="HI314">
            <v>3</v>
          </cell>
          <cell r="HK314">
            <v>9300</v>
          </cell>
        </row>
        <row r="315">
          <cell r="GZ315">
            <v>19</v>
          </cell>
          <cell r="HD315">
            <v>1606021</v>
          </cell>
          <cell r="HE315" t="str">
            <v>神器4-5 : 9级</v>
          </cell>
          <cell r="HG315">
            <v>9</v>
          </cell>
          <cell r="HI315">
            <v>3</v>
          </cell>
          <cell r="HK315">
            <v>9500</v>
          </cell>
        </row>
        <row r="316">
          <cell r="GZ316">
            <v>19</v>
          </cell>
          <cell r="HD316">
            <v>1606021</v>
          </cell>
          <cell r="HE316" t="str">
            <v>神器4-5 : 10级</v>
          </cell>
          <cell r="HG316">
            <v>10</v>
          </cell>
          <cell r="HI316">
            <v>5</v>
          </cell>
          <cell r="HK316">
            <v>9700</v>
          </cell>
        </row>
        <row r="317">
          <cell r="GZ317">
            <v>19</v>
          </cell>
          <cell r="HD317">
            <v>1606021</v>
          </cell>
          <cell r="HE317" t="str">
            <v>神器4-5 : 11级</v>
          </cell>
          <cell r="HG317">
            <v>11</v>
          </cell>
          <cell r="HI317">
            <v>5</v>
          </cell>
          <cell r="HK317">
            <v>9950</v>
          </cell>
        </row>
        <row r="318">
          <cell r="GZ318">
            <v>19</v>
          </cell>
          <cell r="HD318">
            <v>1606021</v>
          </cell>
          <cell r="HE318" t="str">
            <v>神器4-5 : 12级</v>
          </cell>
          <cell r="HG318">
            <v>12</v>
          </cell>
          <cell r="HI318">
            <v>6</v>
          </cell>
          <cell r="HK318">
            <v>10150</v>
          </cell>
        </row>
        <row r="319">
          <cell r="GZ319">
            <v>19</v>
          </cell>
          <cell r="HD319">
            <v>1606021</v>
          </cell>
          <cell r="HE319" t="str">
            <v>神器4-5 : 13级</v>
          </cell>
          <cell r="HG319">
            <v>13</v>
          </cell>
          <cell r="HI319">
            <v>7</v>
          </cell>
          <cell r="HK319">
            <v>10350</v>
          </cell>
        </row>
        <row r="320">
          <cell r="GZ320">
            <v>19</v>
          </cell>
          <cell r="HD320">
            <v>1606021</v>
          </cell>
          <cell r="HE320" t="str">
            <v>神器4-5 : 14级</v>
          </cell>
          <cell r="HG320">
            <v>14</v>
          </cell>
          <cell r="HI320">
            <v>7</v>
          </cell>
          <cell r="HK320">
            <v>10550</v>
          </cell>
        </row>
        <row r="321">
          <cell r="GZ321">
            <v>19</v>
          </cell>
          <cell r="HD321">
            <v>1606021</v>
          </cell>
          <cell r="HE321" t="str">
            <v>神器4-5 : 15级</v>
          </cell>
          <cell r="HG321">
            <v>15</v>
          </cell>
          <cell r="HI321">
            <v>7</v>
          </cell>
          <cell r="HK321">
            <v>10750</v>
          </cell>
        </row>
        <row r="322">
          <cell r="GZ322">
            <v>19</v>
          </cell>
          <cell r="HD322">
            <v>1606021</v>
          </cell>
          <cell r="HE322" t="str">
            <v>神器4-5 : 16级</v>
          </cell>
          <cell r="HG322">
            <v>16</v>
          </cell>
          <cell r="HI322">
            <v>10</v>
          </cell>
          <cell r="HK322">
            <v>10950</v>
          </cell>
        </row>
        <row r="323">
          <cell r="GZ323">
            <v>19</v>
          </cell>
          <cell r="HD323">
            <v>1606021</v>
          </cell>
          <cell r="HE323" t="str">
            <v>神器4-5 : 17级</v>
          </cell>
          <cell r="HG323">
            <v>17</v>
          </cell>
          <cell r="HI323">
            <v>10</v>
          </cell>
          <cell r="HK323">
            <v>11150</v>
          </cell>
        </row>
        <row r="324">
          <cell r="GZ324">
            <v>19</v>
          </cell>
          <cell r="HD324">
            <v>1606021</v>
          </cell>
          <cell r="HE324" t="str">
            <v>神器4-5 : 18级</v>
          </cell>
          <cell r="HG324">
            <v>18</v>
          </cell>
          <cell r="HI324">
            <v>10</v>
          </cell>
          <cell r="HK324">
            <v>11300</v>
          </cell>
        </row>
        <row r="325">
          <cell r="GZ325">
            <v>20</v>
          </cell>
          <cell r="HD325">
            <v>1606022</v>
          </cell>
          <cell r="HE325" t="str">
            <v>神器4-6 : 1级</v>
          </cell>
          <cell r="HG325">
            <v>1</v>
          </cell>
          <cell r="HI325">
            <v>1</v>
          </cell>
          <cell r="HK325">
            <v>11000</v>
          </cell>
        </row>
        <row r="326">
          <cell r="GZ326">
            <v>20</v>
          </cell>
          <cell r="HD326">
            <v>1606022</v>
          </cell>
          <cell r="HE326" t="str">
            <v>神器4-6 : 2级</v>
          </cell>
          <cell r="HG326">
            <v>2</v>
          </cell>
          <cell r="HI326">
            <v>1</v>
          </cell>
          <cell r="HK326">
            <v>11400</v>
          </cell>
        </row>
        <row r="327">
          <cell r="GZ327">
            <v>20</v>
          </cell>
          <cell r="HD327">
            <v>1606022</v>
          </cell>
          <cell r="HE327" t="str">
            <v>神器4-6 : 3级</v>
          </cell>
          <cell r="HG327">
            <v>3</v>
          </cell>
          <cell r="HI327">
            <v>1</v>
          </cell>
          <cell r="HK327">
            <v>11800</v>
          </cell>
        </row>
        <row r="328">
          <cell r="GZ328">
            <v>20</v>
          </cell>
          <cell r="HD328">
            <v>1606022</v>
          </cell>
          <cell r="HE328" t="str">
            <v>神器4-6 : 4级</v>
          </cell>
          <cell r="HG328">
            <v>4</v>
          </cell>
          <cell r="HI328">
            <v>2</v>
          </cell>
          <cell r="HK328">
            <v>12200</v>
          </cell>
        </row>
        <row r="329">
          <cell r="GZ329">
            <v>20</v>
          </cell>
          <cell r="HD329">
            <v>1606022</v>
          </cell>
          <cell r="HE329" t="str">
            <v>神器4-6 : 5级</v>
          </cell>
          <cell r="HG329">
            <v>5</v>
          </cell>
          <cell r="HI329">
            <v>2</v>
          </cell>
          <cell r="HK329">
            <v>12550</v>
          </cell>
        </row>
        <row r="330">
          <cell r="GZ330">
            <v>20</v>
          </cell>
          <cell r="HD330">
            <v>1606022</v>
          </cell>
          <cell r="HE330" t="str">
            <v>神器4-6 : 6级</v>
          </cell>
          <cell r="HG330">
            <v>6</v>
          </cell>
          <cell r="HI330">
            <v>2</v>
          </cell>
          <cell r="HK330">
            <v>12900</v>
          </cell>
        </row>
        <row r="331">
          <cell r="GZ331">
            <v>20</v>
          </cell>
          <cell r="HD331">
            <v>1606022</v>
          </cell>
          <cell r="HE331" t="str">
            <v>神器4-6 : 7级</v>
          </cell>
          <cell r="HG331">
            <v>7</v>
          </cell>
          <cell r="HI331">
            <v>3</v>
          </cell>
          <cell r="HK331">
            <v>13250</v>
          </cell>
        </row>
        <row r="332">
          <cell r="GZ332">
            <v>20</v>
          </cell>
          <cell r="HD332">
            <v>1606022</v>
          </cell>
          <cell r="HE332" t="str">
            <v>神器4-6 : 8级</v>
          </cell>
          <cell r="HG332">
            <v>8</v>
          </cell>
          <cell r="HI332">
            <v>3</v>
          </cell>
          <cell r="HK332">
            <v>13600</v>
          </cell>
        </row>
        <row r="333">
          <cell r="GZ333">
            <v>20</v>
          </cell>
          <cell r="HD333">
            <v>1606022</v>
          </cell>
          <cell r="HE333" t="str">
            <v>神器4-6 : 9级</v>
          </cell>
          <cell r="HG333">
            <v>9</v>
          </cell>
          <cell r="HI333">
            <v>3</v>
          </cell>
          <cell r="HK333">
            <v>13900</v>
          </cell>
        </row>
        <row r="334">
          <cell r="GZ334">
            <v>20</v>
          </cell>
          <cell r="HD334">
            <v>1606022</v>
          </cell>
          <cell r="HE334" t="str">
            <v>神器4-6 : 10级</v>
          </cell>
          <cell r="HG334">
            <v>10</v>
          </cell>
          <cell r="HI334">
            <v>5</v>
          </cell>
          <cell r="HK334">
            <v>14250</v>
          </cell>
        </row>
        <row r="335">
          <cell r="GZ335">
            <v>20</v>
          </cell>
          <cell r="HD335">
            <v>1606022</v>
          </cell>
          <cell r="HE335" t="str">
            <v>神器4-6 : 11级</v>
          </cell>
          <cell r="HG335">
            <v>11</v>
          </cell>
          <cell r="HI335">
            <v>5</v>
          </cell>
          <cell r="HK335">
            <v>14550</v>
          </cell>
        </row>
        <row r="336">
          <cell r="GZ336">
            <v>20</v>
          </cell>
          <cell r="HD336">
            <v>1606022</v>
          </cell>
          <cell r="HE336" t="str">
            <v>神器4-6 : 12级</v>
          </cell>
          <cell r="HG336">
            <v>12</v>
          </cell>
          <cell r="HI336">
            <v>6</v>
          </cell>
          <cell r="HK336">
            <v>14850</v>
          </cell>
        </row>
        <row r="337">
          <cell r="GZ337">
            <v>20</v>
          </cell>
          <cell r="HD337">
            <v>1606022</v>
          </cell>
          <cell r="HE337" t="str">
            <v>神器4-6 : 13级</v>
          </cell>
          <cell r="HG337">
            <v>13</v>
          </cell>
          <cell r="HI337">
            <v>7</v>
          </cell>
          <cell r="HK337">
            <v>15150</v>
          </cell>
        </row>
        <row r="338">
          <cell r="GZ338">
            <v>20</v>
          </cell>
          <cell r="HD338">
            <v>1606022</v>
          </cell>
          <cell r="HE338" t="str">
            <v>神器4-6 : 14级</v>
          </cell>
          <cell r="HG338">
            <v>14</v>
          </cell>
          <cell r="HI338">
            <v>7</v>
          </cell>
          <cell r="HK338">
            <v>15450</v>
          </cell>
        </row>
        <row r="339">
          <cell r="GZ339">
            <v>20</v>
          </cell>
          <cell r="HD339">
            <v>1606022</v>
          </cell>
          <cell r="HE339" t="str">
            <v>神器4-6 : 15级</v>
          </cell>
          <cell r="HG339">
            <v>15</v>
          </cell>
          <cell r="HI339">
            <v>7</v>
          </cell>
          <cell r="HK339">
            <v>15750</v>
          </cell>
        </row>
        <row r="340">
          <cell r="GZ340">
            <v>20</v>
          </cell>
          <cell r="HD340">
            <v>1606022</v>
          </cell>
          <cell r="HE340" t="str">
            <v>神器4-6 : 16级</v>
          </cell>
          <cell r="HG340">
            <v>16</v>
          </cell>
          <cell r="HI340">
            <v>10</v>
          </cell>
          <cell r="HK340">
            <v>16000</v>
          </cell>
        </row>
        <row r="341">
          <cell r="GZ341">
            <v>20</v>
          </cell>
          <cell r="HD341">
            <v>1606022</v>
          </cell>
          <cell r="HE341" t="str">
            <v>神器4-6 : 17级</v>
          </cell>
          <cell r="HG341">
            <v>17</v>
          </cell>
          <cell r="HI341">
            <v>10</v>
          </cell>
          <cell r="HK341">
            <v>16300</v>
          </cell>
        </row>
        <row r="342">
          <cell r="GZ342">
            <v>20</v>
          </cell>
          <cell r="HD342">
            <v>1606022</v>
          </cell>
          <cell r="HE342" t="str">
            <v>神器4-6 : 18级</v>
          </cell>
          <cell r="HG342">
            <v>18</v>
          </cell>
          <cell r="HI342">
            <v>10</v>
          </cell>
          <cell r="HK342">
            <v>16550</v>
          </cell>
        </row>
        <row r="343">
          <cell r="GZ343">
            <v>21</v>
          </cell>
          <cell r="HD343">
            <v>1606023</v>
          </cell>
          <cell r="HE343" t="str">
            <v>神器5-1 : 1级</v>
          </cell>
          <cell r="HG343">
            <v>1</v>
          </cell>
          <cell r="HI343">
            <v>1</v>
          </cell>
          <cell r="HK343">
            <v>4200</v>
          </cell>
        </row>
        <row r="344">
          <cell r="GZ344">
            <v>21</v>
          </cell>
          <cell r="HD344">
            <v>1606023</v>
          </cell>
          <cell r="HE344" t="str">
            <v>神器5-1 : 2级</v>
          </cell>
          <cell r="HG344">
            <v>2</v>
          </cell>
          <cell r="HI344">
            <v>1</v>
          </cell>
          <cell r="HK344">
            <v>4400</v>
          </cell>
        </row>
        <row r="345">
          <cell r="GZ345">
            <v>21</v>
          </cell>
          <cell r="HD345">
            <v>1606023</v>
          </cell>
          <cell r="HE345" t="str">
            <v>神器5-1 : 3级</v>
          </cell>
          <cell r="HG345">
            <v>3</v>
          </cell>
          <cell r="HI345">
            <v>1</v>
          </cell>
          <cell r="HK345">
            <v>4500</v>
          </cell>
        </row>
        <row r="346">
          <cell r="GZ346">
            <v>21</v>
          </cell>
          <cell r="HD346">
            <v>1606023</v>
          </cell>
          <cell r="HE346" t="str">
            <v>神器5-1 : 4级</v>
          </cell>
          <cell r="HG346">
            <v>4</v>
          </cell>
          <cell r="HI346">
            <v>2</v>
          </cell>
          <cell r="HK346">
            <v>4650</v>
          </cell>
        </row>
        <row r="347">
          <cell r="GZ347">
            <v>21</v>
          </cell>
          <cell r="HD347">
            <v>1606023</v>
          </cell>
          <cell r="HE347" t="str">
            <v>神器5-1 : 5级</v>
          </cell>
          <cell r="HG347">
            <v>5</v>
          </cell>
          <cell r="HI347">
            <v>2</v>
          </cell>
          <cell r="HK347">
            <v>4800</v>
          </cell>
        </row>
        <row r="348">
          <cell r="GZ348">
            <v>21</v>
          </cell>
          <cell r="HD348">
            <v>1606023</v>
          </cell>
          <cell r="HE348" t="str">
            <v>神器5-1 : 6级</v>
          </cell>
          <cell r="HG348">
            <v>6</v>
          </cell>
          <cell r="HI348">
            <v>2</v>
          </cell>
          <cell r="HK348">
            <v>4950</v>
          </cell>
        </row>
        <row r="349">
          <cell r="GZ349">
            <v>21</v>
          </cell>
          <cell r="HD349">
            <v>1606023</v>
          </cell>
          <cell r="HE349" t="str">
            <v>神器5-1 : 7级</v>
          </cell>
          <cell r="HG349">
            <v>7</v>
          </cell>
          <cell r="HI349">
            <v>3</v>
          </cell>
          <cell r="HK349">
            <v>5050</v>
          </cell>
        </row>
        <row r="350">
          <cell r="GZ350">
            <v>21</v>
          </cell>
          <cell r="HD350">
            <v>1606023</v>
          </cell>
          <cell r="HE350" t="str">
            <v>神器5-1 : 8级</v>
          </cell>
          <cell r="HG350">
            <v>8</v>
          </cell>
          <cell r="HI350">
            <v>3</v>
          </cell>
          <cell r="HK350">
            <v>5200</v>
          </cell>
        </row>
        <row r="351">
          <cell r="GZ351">
            <v>21</v>
          </cell>
          <cell r="HD351">
            <v>1606023</v>
          </cell>
          <cell r="HE351" t="str">
            <v>神器5-1 : 9级</v>
          </cell>
          <cell r="HG351">
            <v>9</v>
          </cell>
          <cell r="HI351">
            <v>3</v>
          </cell>
          <cell r="HK351">
            <v>5300</v>
          </cell>
        </row>
        <row r="352">
          <cell r="GZ352">
            <v>21</v>
          </cell>
          <cell r="HD352">
            <v>1606023</v>
          </cell>
          <cell r="HE352" t="str">
            <v>神器5-1 : 10级</v>
          </cell>
          <cell r="HG352">
            <v>10</v>
          </cell>
          <cell r="HI352">
            <v>5</v>
          </cell>
          <cell r="HK352">
            <v>5450</v>
          </cell>
        </row>
        <row r="353">
          <cell r="GZ353">
            <v>21</v>
          </cell>
          <cell r="HD353">
            <v>1606023</v>
          </cell>
          <cell r="HE353" t="str">
            <v>神器5-1 : 11级</v>
          </cell>
          <cell r="HG353">
            <v>11</v>
          </cell>
          <cell r="HI353">
            <v>5</v>
          </cell>
          <cell r="HK353">
            <v>5600</v>
          </cell>
        </row>
        <row r="354">
          <cell r="GZ354">
            <v>21</v>
          </cell>
          <cell r="HD354">
            <v>1606023</v>
          </cell>
          <cell r="HE354" t="str">
            <v>神器5-1 : 12级</v>
          </cell>
          <cell r="HG354">
            <v>12</v>
          </cell>
          <cell r="HI354">
            <v>6</v>
          </cell>
          <cell r="HK354">
            <v>5700</v>
          </cell>
        </row>
        <row r="355">
          <cell r="GZ355">
            <v>21</v>
          </cell>
          <cell r="HD355">
            <v>1606023</v>
          </cell>
          <cell r="HE355" t="str">
            <v>神器5-1 : 13级</v>
          </cell>
          <cell r="HG355">
            <v>13</v>
          </cell>
          <cell r="HI355">
            <v>7</v>
          </cell>
          <cell r="HK355">
            <v>5800</v>
          </cell>
        </row>
        <row r="356">
          <cell r="GZ356">
            <v>21</v>
          </cell>
          <cell r="HD356">
            <v>1606023</v>
          </cell>
          <cell r="HE356" t="str">
            <v>神器5-1 : 14级</v>
          </cell>
          <cell r="HG356">
            <v>14</v>
          </cell>
          <cell r="HI356">
            <v>7</v>
          </cell>
          <cell r="HK356">
            <v>5900</v>
          </cell>
        </row>
        <row r="357">
          <cell r="GZ357">
            <v>21</v>
          </cell>
          <cell r="HD357">
            <v>1606023</v>
          </cell>
          <cell r="HE357" t="str">
            <v>神器5-1 : 15级</v>
          </cell>
          <cell r="HG357">
            <v>15</v>
          </cell>
          <cell r="HI357">
            <v>7</v>
          </cell>
          <cell r="HK357">
            <v>6050</v>
          </cell>
        </row>
        <row r="358">
          <cell r="GZ358">
            <v>21</v>
          </cell>
          <cell r="HD358">
            <v>1606023</v>
          </cell>
          <cell r="HE358" t="str">
            <v>神器5-1 : 16级</v>
          </cell>
          <cell r="HG358">
            <v>16</v>
          </cell>
          <cell r="HI358">
            <v>10</v>
          </cell>
          <cell r="HK358">
            <v>6150</v>
          </cell>
        </row>
        <row r="359">
          <cell r="GZ359">
            <v>21</v>
          </cell>
          <cell r="HD359">
            <v>1606023</v>
          </cell>
          <cell r="HE359" t="str">
            <v>神器5-1 : 17级</v>
          </cell>
          <cell r="HG359">
            <v>17</v>
          </cell>
          <cell r="HI359">
            <v>10</v>
          </cell>
          <cell r="HK359">
            <v>6250</v>
          </cell>
        </row>
        <row r="360">
          <cell r="GZ360">
            <v>21</v>
          </cell>
          <cell r="HD360">
            <v>1606023</v>
          </cell>
          <cell r="HE360" t="str">
            <v>神器5-1 : 18级</v>
          </cell>
          <cell r="HG360">
            <v>18</v>
          </cell>
          <cell r="HI360">
            <v>10</v>
          </cell>
          <cell r="HK360">
            <v>6350</v>
          </cell>
        </row>
        <row r="361">
          <cell r="GZ361">
            <v>22</v>
          </cell>
          <cell r="HD361">
            <v>1606024</v>
          </cell>
          <cell r="HE361" t="str">
            <v>神器5-2 : 1级</v>
          </cell>
          <cell r="HG361">
            <v>1</v>
          </cell>
          <cell r="HI361">
            <v>1</v>
          </cell>
          <cell r="HK361">
            <v>4200</v>
          </cell>
        </row>
        <row r="362">
          <cell r="GZ362">
            <v>22</v>
          </cell>
          <cell r="HD362">
            <v>1606024</v>
          </cell>
          <cell r="HE362" t="str">
            <v>神器5-2 : 2级</v>
          </cell>
          <cell r="HG362">
            <v>2</v>
          </cell>
          <cell r="HI362">
            <v>1</v>
          </cell>
          <cell r="HK362">
            <v>4400</v>
          </cell>
        </row>
        <row r="363">
          <cell r="GZ363">
            <v>22</v>
          </cell>
          <cell r="HD363">
            <v>1606024</v>
          </cell>
          <cell r="HE363" t="str">
            <v>神器5-2 : 3级</v>
          </cell>
          <cell r="HG363">
            <v>3</v>
          </cell>
          <cell r="HI363">
            <v>1</v>
          </cell>
          <cell r="HK363">
            <v>4500</v>
          </cell>
        </row>
        <row r="364">
          <cell r="GZ364">
            <v>22</v>
          </cell>
          <cell r="HD364">
            <v>1606024</v>
          </cell>
          <cell r="HE364" t="str">
            <v>神器5-2 : 4级</v>
          </cell>
          <cell r="HG364">
            <v>4</v>
          </cell>
          <cell r="HI364">
            <v>2</v>
          </cell>
          <cell r="HK364">
            <v>4650</v>
          </cell>
        </row>
        <row r="365">
          <cell r="GZ365">
            <v>22</v>
          </cell>
          <cell r="HD365">
            <v>1606024</v>
          </cell>
          <cell r="HE365" t="str">
            <v>神器5-2 : 5级</v>
          </cell>
          <cell r="HG365">
            <v>5</v>
          </cell>
          <cell r="HI365">
            <v>2</v>
          </cell>
          <cell r="HK365">
            <v>4800</v>
          </cell>
        </row>
        <row r="366">
          <cell r="GZ366">
            <v>22</v>
          </cell>
          <cell r="HD366">
            <v>1606024</v>
          </cell>
          <cell r="HE366" t="str">
            <v>神器5-2 : 6级</v>
          </cell>
          <cell r="HG366">
            <v>6</v>
          </cell>
          <cell r="HI366">
            <v>2</v>
          </cell>
          <cell r="HK366">
            <v>4950</v>
          </cell>
        </row>
        <row r="367">
          <cell r="GZ367">
            <v>22</v>
          </cell>
          <cell r="HD367">
            <v>1606024</v>
          </cell>
          <cell r="HE367" t="str">
            <v>神器5-2 : 7级</v>
          </cell>
          <cell r="HG367">
            <v>7</v>
          </cell>
          <cell r="HI367">
            <v>3</v>
          </cell>
          <cell r="HK367">
            <v>5050</v>
          </cell>
        </row>
        <row r="368">
          <cell r="GZ368">
            <v>22</v>
          </cell>
          <cell r="HD368">
            <v>1606024</v>
          </cell>
          <cell r="HE368" t="str">
            <v>神器5-2 : 8级</v>
          </cell>
          <cell r="HG368">
            <v>8</v>
          </cell>
          <cell r="HI368">
            <v>3</v>
          </cell>
          <cell r="HK368">
            <v>5200</v>
          </cell>
        </row>
        <row r="369">
          <cell r="GZ369">
            <v>22</v>
          </cell>
          <cell r="HD369">
            <v>1606024</v>
          </cell>
          <cell r="HE369" t="str">
            <v>神器5-2 : 9级</v>
          </cell>
          <cell r="HG369">
            <v>9</v>
          </cell>
          <cell r="HI369">
            <v>3</v>
          </cell>
          <cell r="HK369">
            <v>5300</v>
          </cell>
        </row>
        <row r="370">
          <cell r="GZ370">
            <v>22</v>
          </cell>
          <cell r="HD370">
            <v>1606024</v>
          </cell>
          <cell r="HE370" t="str">
            <v>神器5-2 : 10级</v>
          </cell>
          <cell r="HG370">
            <v>10</v>
          </cell>
          <cell r="HI370">
            <v>5</v>
          </cell>
          <cell r="HK370">
            <v>5450</v>
          </cell>
        </row>
        <row r="371">
          <cell r="GZ371">
            <v>22</v>
          </cell>
          <cell r="HD371">
            <v>1606024</v>
          </cell>
          <cell r="HE371" t="str">
            <v>神器5-2 : 11级</v>
          </cell>
          <cell r="HG371">
            <v>11</v>
          </cell>
          <cell r="HI371">
            <v>5</v>
          </cell>
          <cell r="HK371">
            <v>5600</v>
          </cell>
        </row>
        <row r="372">
          <cell r="GZ372">
            <v>22</v>
          </cell>
          <cell r="HD372">
            <v>1606024</v>
          </cell>
          <cell r="HE372" t="str">
            <v>神器5-2 : 12级</v>
          </cell>
          <cell r="HG372">
            <v>12</v>
          </cell>
          <cell r="HI372">
            <v>6</v>
          </cell>
          <cell r="HK372">
            <v>5700</v>
          </cell>
        </row>
        <row r="373">
          <cell r="GZ373">
            <v>22</v>
          </cell>
          <cell r="HD373">
            <v>1606024</v>
          </cell>
          <cell r="HE373" t="str">
            <v>神器5-2 : 13级</v>
          </cell>
          <cell r="HG373">
            <v>13</v>
          </cell>
          <cell r="HI373">
            <v>7</v>
          </cell>
          <cell r="HK373">
            <v>5800</v>
          </cell>
        </row>
        <row r="374">
          <cell r="GZ374">
            <v>22</v>
          </cell>
          <cell r="HD374">
            <v>1606024</v>
          </cell>
          <cell r="HE374" t="str">
            <v>神器5-2 : 14级</v>
          </cell>
          <cell r="HG374">
            <v>14</v>
          </cell>
          <cell r="HI374">
            <v>7</v>
          </cell>
          <cell r="HK374">
            <v>5900</v>
          </cell>
        </row>
        <row r="375">
          <cell r="GZ375">
            <v>22</v>
          </cell>
          <cell r="HD375">
            <v>1606024</v>
          </cell>
          <cell r="HE375" t="str">
            <v>神器5-2 : 15级</v>
          </cell>
          <cell r="HG375">
            <v>15</v>
          </cell>
          <cell r="HI375">
            <v>7</v>
          </cell>
          <cell r="HK375">
            <v>6050</v>
          </cell>
        </row>
        <row r="376">
          <cell r="GZ376">
            <v>22</v>
          </cell>
          <cell r="HD376">
            <v>1606024</v>
          </cell>
          <cell r="HE376" t="str">
            <v>神器5-2 : 16级</v>
          </cell>
          <cell r="HG376">
            <v>16</v>
          </cell>
          <cell r="HI376">
            <v>10</v>
          </cell>
          <cell r="HK376">
            <v>6150</v>
          </cell>
        </row>
        <row r="377">
          <cell r="GZ377">
            <v>22</v>
          </cell>
          <cell r="HD377">
            <v>1606024</v>
          </cell>
          <cell r="HE377" t="str">
            <v>神器5-2 : 17级</v>
          </cell>
          <cell r="HG377">
            <v>17</v>
          </cell>
          <cell r="HI377">
            <v>10</v>
          </cell>
          <cell r="HK377">
            <v>6250</v>
          </cell>
        </row>
        <row r="378">
          <cell r="GZ378">
            <v>22</v>
          </cell>
          <cell r="HD378">
            <v>1606024</v>
          </cell>
          <cell r="HE378" t="str">
            <v>神器5-2 : 18级</v>
          </cell>
          <cell r="HG378">
            <v>18</v>
          </cell>
          <cell r="HI378">
            <v>10</v>
          </cell>
          <cell r="HK378">
            <v>6350</v>
          </cell>
        </row>
        <row r="379">
          <cell r="GZ379">
            <v>23</v>
          </cell>
          <cell r="HD379">
            <v>1606025</v>
          </cell>
          <cell r="HE379" t="str">
            <v>神器5-3 : 1级</v>
          </cell>
          <cell r="HG379">
            <v>1</v>
          </cell>
          <cell r="HI379">
            <v>1</v>
          </cell>
          <cell r="HK379">
            <v>7300</v>
          </cell>
        </row>
        <row r="380">
          <cell r="GZ380">
            <v>23</v>
          </cell>
          <cell r="HD380">
            <v>1606025</v>
          </cell>
          <cell r="HE380" t="str">
            <v>神器5-3 : 2级</v>
          </cell>
          <cell r="HG380">
            <v>2</v>
          </cell>
          <cell r="HI380">
            <v>1</v>
          </cell>
          <cell r="HK380">
            <v>7550</v>
          </cell>
        </row>
        <row r="381">
          <cell r="GZ381">
            <v>23</v>
          </cell>
          <cell r="HD381">
            <v>1606025</v>
          </cell>
          <cell r="HE381" t="str">
            <v>神器5-3 : 3级</v>
          </cell>
          <cell r="HG381">
            <v>3</v>
          </cell>
          <cell r="HI381">
            <v>1</v>
          </cell>
          <cell r="HK381">
            <v>7850</v>
          </cell>
        </row>
        <row r="382">
          <cell r="GZ382">
            <v>23</v>
          </cell>
          <cell r="HD382">
            <v>1606025</v>
          </cell>
          <cell r="HE382" t="str">
            <v>神器5-3 : 4级</v>
          </cell>
          <cell r="HG382">
            <v>4</v>
          </cell>
          <cell r="HI382">
            <v>2</v>
          </cell>
          <cell r="HK382">
            <v>8100</v>
          </cell>
        </row>
        <row r="383">
          <cell r="GZ383">
            <v>23</v>
          </cell>
          <cell r="HD383">
            <v>1606025</v>
          </cell>
          <cell r="HE383" t="str">
            <v>神器5-3 : 5级</v>
          </cell>
          <cell r="HG383">
            <v>5</v>
          </cell>
          <cell r="HI383">
            <v>2</v>
          </cell>
          <cell r="HK383">
            <v>8300</v>
          </cell>
        </row>
        <row r="384">
          <cell r="GZ384">
            <v>23</v>
          </cell>
          <cell r="HD384">
            <v>1606025</v>
          </cell>
          <cell r="HE384" t="str">
            <v>神器5-3 : 6级</v>
          </cell>
          <cell r="HG384">
            <v>6</v>
          </cell>
          <cell r="HI384">
            <v>2</v>
          </cell>
          <cell r="HK384">
            <v>8550</v>
          </cell>
        </row>
        <row r="385">
          <cell r="GZ385">
            <v>23</v>
          </cell>
          <cell r="HD385">
            <v>1606025</v>
          </cell>
          <cell r="HE385" t="str">
            <v>神器5-3 : 7级</v>
          </cell>
          <cell r="HG385">
            <v>7</v>
          </cell>
          <cell r="HI385">
            <v>3</v>
          </cell>
          <cell r="HK385">
            <v>8800</v>
          </cell>
        </row>
        <row r="386">
          <cell r="GZ386">
            <v>23</v>
          </cell>
          <cell r="HD386">
            <v>1606025</v>
          </cell>
          <cell r="HE386" t="str">
            <v>神器5-3 : 8级</v>
          </cell>
          <cell r="HG386">
            <v>8</v>
          </cell>
          <cell r="HI386">
            <v>3</v>
          </cell>
          <cell r="HK386">
            <v>9000</v>
          </cell>
        </row>
        <row r="387">
          <cell r="GZ387">
            <v>23</v>
          </cell>
          <cell r="HD387">
            <v>1606025</v>
          </cell>
          <cell r="HE387" t="str">
            <v>神器5-3 : 9级</v>
          </cell>
          <cell r="HG387">
            <v>9</v>
          </cell>
          <cell r="HI387">
            <v>3</v>
          </cell>
          <cell r="HK387">
            <v>9250</v>
          </cell>
        </row>
        <row r="388">
          <cell r="GZ388">
            <v>23</v>
          </cell>
          <cell r="HD388">
            <v>1606025</v>
          </cell>
          <cell r="HE388" t="str">
            <v>神器5-3 : 10级</v>
          </cell>
          <cell r="HG388">
            <v>10</v>
          </cell>
          <cell r="HI388">
            <v>5</v>
          </cell>
          <cell r="HK388">
            <v>9450</v>
          </cell>
        </row>
        <row r="389">
          <cell r="GZ389">
            <v>23</v>
          </cell>
          <cell r="HD389">
            <v>1606025</v>
          </cell>
          <cell r="HE389" t="str">
            <v>神器5-3 : 11级</v>
          </cell>
          <cell r="HG389">
            <v>11</v>
          </cell>
          <cell r="HI389">
            <v>5</v>
          </cell>
          <cell r="HK389">
            <v>9650</v>
          </cell>
        </row>
        <row r="390">
          <cell r="GZ390">
            <v>23</v>
          </cell>
          <cell r="HD390">
            <v>1606025</v>
          </cell>
          <cell r="HE390" t="str">
            <v>神器5-3 : 12级</v>
          </cell>
          <cell r="HG390">
            <v>12</v>
          </cell>
          <cell r="HI390">
            <v>6</v>
          </cell>
          <cell r="HK390">
            <v>9850</v>
          </cell>
        </row>
        <row r="391">
          <cell r="GZ391">
            <v>23</v>
          </cell>
          <cell r="HD391">
            <v>1606025</v>
          </cell>
          <cell r="HE391" t="str">
            <v>神器5-3 : 13级</v>
          </cell>
          <cell r="HG391">
            <v>13</v>
          </cell>
          <cell r="HI391">
            <v>7</v>
          </cell>
          <cell r="HK391">
            <v>10050</v>
          </cell>
        </row>
        <row r="392">
          <cell r="GZ392">
            <v>23</v>
          </cell>
          <cell r="HD392">
            <v>1606025</v>
          </cell>
          <cell r="HE392" t="str">
            <v>神器5-3 : 14级</v>
          </cell>
          <cell r="HG392">
            <v>14</v>
          </cell>
          <cell r="HI392">
            <v>7</v>
          </cell>
          <cell r="HK392">
            <v>10250</v>
          </cell>
        </row>
        <row r="393">
          <cell r="GZ393">
            <v>23</v>
          </cell>
          <cell r="HD393">
            <v>1606025</v>
          </cell>
          <cell r="HE393" t="str">
            <v>神器5-3 : 15级</v>
          </cell>
          <cell r="HG393">
            <v>15</v>
          </cell>
          <cell r="HI393">
            <v>7</v>
          </cell>
          <cell r="HK393">
            <v>10450</v>
          </cell>
        </row>
        <row r="394">
          <cell r="GZ394">
            <v>23</v>
          </cell>
          <cell r="HD394">
            <v>1606025</v>
          </cell>
          <cell r="HE394" t="str">
            <v>神器5-3 : 16级</v>
          </cell>
          <cell r="HG394">
            <v>16</v>
          </cell>
          <cell r="HI394">
            <v>10</v>
          </cell>
          <cell r="HK394">
            <v>10650</v>
          </cell>
        </row>
        <row r="395">
          <cell r="GZ395">
            <v>23</v>
          </cell>
          <cell r="HD395">
            <v>1606025</v>
          </cell>
          <cell r="HE395" t="str">
            <v>神器5-3 : 17级</v>
          </cell>
          <cell r="HG395">
            <v>17</v>
          </cell>
          <cell r="HI395">
            <v>10</v>
          </cell>
          <cell r="HK395">
            <v>10800</v>
          </cell>
        </row>
        <row r="396">
          <cell r="GZ396">
            <v>23</v>
          </cell>
          <cell r="HD396">
            <v>1606025</v>
          </cell>
          <cell r="HE396" t="str">
            <v>神器5-3 : 18级</v>
          </cell>
          <cell r="HG396">
            <v>18</v>
          </cell>
          <cell r="HI396">
            <v>10</v>
          </cell>
          <cell r="HK396">
            <v>11000</v>
          </cell>
        </row>
        <row r="397">
          <cell r="GZ397">
            <v>24</v>
          </cell>
          <cell r="HD397">
            <v>1606026</v>
          </cell>
          <cell r="HE397" t="str">
            <v>神器5-4 : 1级</v>
          </cell>
          <cell r="HG397">
            <v>1</v>
          </cell>
          <cell r="HI397">
            <v>1</v>
          </cell>
          <cell r="HK397">
            <v>7300</v>
          </cell>
        </row>
        <row r="398">
          <cell r="GZ398">
            <v>24</v>
          </cell>
          <cell r="HD398">
            <v>1606026</v>
          </cell>
          <cell r="HE398" t="str">
            <v>神器5-4 : 2级</v>
          </cell>
          <cell r="HG398">
            <v>2</v>
          </cell>
          <cell r="HI398">
            <v>1</v>
          </cell>
          <cell r="HK398">
            <v>7550</v>
          </cell>
        </row>
        <row r="399">
          <cell r="GZ399">
            <v>24</v>
          </cell>
          <cell r="HD399">
            <v>1606026</v>
          </cell>
          <cell r="HE399" t="str">
            <v>神器5-4 : 3级</v>
          </cell>
          <cell r="HG399">
            <v>3</v>
          </cell>
          <cell r="HI399">
            <v>1</v>
          </cell>
          <cell r="HK399">
            <v>7850</v>
          </cell>
        </row>
        <row r="400">
          <cell r="GZ400">
            <v>24</v>
          </cell>
          <cell r="HD400">
            <v>1606026</v>
          </cell>
          <cell r="HE400" t="str">
            <v>神器5-4 : 4级</v>
          </cell>
          <cell r="HG400">
            <v>4</v>
          </cell>
          <cell r="HI400">
            <v>2</v>
          </cell>
          <cell r="HK400">
            <v>8100</v>
          </cell>
        </row>
        <row r="401">
          <cell r="GZ401">
            <v>24</v>
          </cell>
          <cell r="HD401">
            <v>1606026</v>
          </cell>
          <cell r="HE401" t="str">
            <v>神器5-4 : 5级</v>
          </cell>
          <cell r="HG401">
            <v>5</v>
          </cell>
          <cell r="HI401">
            <v>2</v>
          </cell>
          <cell r="HK401">
            <v>8300</v>
          </cell>
        </row>
        <row r="402">
          <cell r="GZ402">
            <v>24</v>
          </cell>
          <cell r="HD402">
            <v>1606026</v>
          </cell>
          <cell r="HE402" t="str">
            <v>神器5-4 : 6级</v>
          </cell>
          <cell r="HG402">
            <v>6</v>
          </cell>
          <cell r="HI402">
            <v>2</v>
          </cell>
          <cell r="HK402">
            <v>8550</v>
          </cell>
        </row>
        <row r="403">
          <cell r="GZ403">
            <v>24</v>
          </cell>
          <cell r="HD403">
            <v>1606026</v>
          </cell>
          <cell r="HE403" t="str">
            <v>神器5-4 : 7级</v>
          </cell>
          <cell r="HG403">
            <v>7</v>
          </cell>
          <cell r="HI403">
            <v>3</v>
          </cell>
          <cell r="HK403">
            <v>8800</v>
          </cell>
        </row>
        <row r="404">
          <cell r="GZ404">
            <v>24</v>
          </cell>
          <cell r="HD404">
            <v>1606026</v>
          </cell>
          <cell r="HE404" t="str">
            <v>神器5-4 : 8级</v>
          </cell>
          <cell r="HG404">
            <v>8</v>
          </cell>
          <cell r="HI404">
            <v>3</v>
          </cell>
          <cell r="HK404">
            <v>9000</v>
          </cell>
        </row>
        <row r="405">
          <cell r="GZ405">
            <v>24</v>
          </cell>
          <cell r="HD405">
            <v>1606026</v>
          </cell>
          <cell r="HE405" t="str">
            <v>神器5-4 : 9级</v>
          </cell>
          <cell r="HG405">
            <v>9</v>
          </cell>
          <cell r="HI405">
            <v>3</v>
          </cell>
          <cell r="HK405">
            <v>9250</v>
          </cell>
        </row>
        <row r="406">
          <cell r="GZ406">
            <v>24</v>
          </cell>
          <cell r="HD406">
            <v>1606026</v>
          </cell>
          <cell r="HE406" t="str">
            <v>神器5-4 : 10级</v>
          </cell>
          <cell r="HG406">
            <v>10</v>
          </cell>
          <cell r="HI406">
            <v>5</v>
          </cell>
          <cell r="HK406">
            <v>9450</v>
          </cell>
        </row>
        <row r="407">
          <cell r="GZ407">
            <v>24</v>
          </cell>
          <cell r="HD407">
            <v>1606026</v>
          </cell>
          <cell r="HE407" t="str">
            <v>神器5-4 : 11级</v>
          </cell>
          <cell r="HG407">
            <v>11</v>
          </cell>
          <cell r="HI407">
            <v>5</v>
          </cell>
          <cell r="HK407">
            <v>9650</v>
          </cell>
        </row>
        <row r="408">
          <cell r="GZ408">
            <v>24</v>
          </cell>
          <cell r="HD408">
            <v>1606026</v>
          </cell>
          <cell r="HE408" t="str">
            <v>神器5-4 : 12级</v>
          </cell>
          <cell r="HG408">
            <v>12</v>
          </cell>
          <cell r="HI408">
            <v>6</v>
          </cell>
          <cell r="HK408">
            <v>9850</v>
          </cell>
        </row>
        <row r="409">
          <cell r="GZ409">
            <v>24</v>
          </cell>
          <cell r="HD409">
            <v>1606026</v>
          </cell>
          <cell r="HE409" t="str">
            <v>神器5-4 : 13级</v>
          </cell>
          <cell r="HG409">
            <v>13</v>
          </cell>
          <cell r="HI409">
            <v>7</v>
          </cell>
          <cell r="HK409">
            <v>10050</v>
          </cell>
        </row>
        <row r="410">
          <cell r="GZ410">
            <v>24</v>
          </cell>
          <cell r="HD410">
            <v>1606026</v>
          </cell>
          <cell r="HE410" t="str">
            <v>神器5-4 : 14级</v>
          </cell>
          <cell r="HG410">
            <v>14</v>
          </cell>
          <cell r="HI410">
            <v>7</v>
          </cell>
          <cell r="HK410">
            <v>10250</v>
          </cell>
        </row>
        <row r="411">
          <cell r="GZ411">
            <v>24</v>
          </cell>
          <cell r="HD411">
            <v>1606026</v>
          </cell>
          <cell r="HE411" t="str">
            <v>神器5-4 : 15级</v>
          </cell>
          <cell r="HG411">
            <v>15</v>
          </cell>
          <cell r="HI411">
            <v>7</v>
          </cell>
          <cell r="HK411">
            <v>10450</v>
          </cell>
        </row>
        <row r="412">
          <cell r="GZ412">
            <v>24</v>
          </cell>
          <cell r="HD412">
            <v>1606026</v>
          </cell>
          <cell r="HE412" t="str">
            <v>神器5-4 : 16级</v>
          </cell>
          <cell r="HG412">
            <v>16</v>
          </cell>
          <cell r="HI412">
            <v>10</v>
          </cell>
          <cell r="HK412">
            <v>10650</v>
          </cell>
        </row>
        <row r="413">
          <cell r="GZ413">
            <v>24</v>
          </cell>
          <cell r="HD413">
            <v>1606026</v>
          </cell>
          <cell r="HE413" t="str">
            <v>神器5-4 : 17级</v>
          </cell>
          <cell r="HG413">
            <v>17</v>
          </cell>
          <cell r="HI413">
            <v>10</v>
          </cell>
          <cell r="HK413">
            <v>10800</v>
          </cell>
        </row>
        <row r="414">
          <cell r="GZ414">
            <v>24</v>
          </cell>
          <cell r="HD414">
            <v>1606026</v>
          </cell>
          <cell r="HE414" t="str">
            <v>神器5-4 : 18级</v>
          </cell>
          <cell r="HG414">
            <v>18</v>
          </cell>
          <cell r="HI414">
            <v>10</v>
          </cell>
          <cell r="HK414">
            <v>11000</v>
          </cell>
        </row>
        <row r="415">
          <cell r="GZ415">
            <v>25</v>
          </cell>
          <cell r="HD415">
            <v>1606027</v>
          </cell>
          <cell r="HE415" t="str">
            <v>神器5-5 : 1级</v>
          </cell>
          <cell r="HG415">
            <v>1</v>
          </cell>
          <cell r="HI415">
            <v>1</v>
          </cell>
          <cell r="HK415">
            <v>11150</v>
          </cell>
        </row>
        <row r="416">
          <cell r="GZ416">
            <v>25</v>
          </cell>
          <cell r="HD416">
            <v>1606027</v>
          </cell>
          <cell r="HE416" t="str">
            <v>神器5-5 : 2级</v>
          </cell>
          <cell r="HG416">
            <v>2</v>
          </cell>
          <cell r="HI416">
            <v>1</v>
          </cell>
          <cell r="HK416">
            <v>11550</v>
          </cell>
        </row>
        <row r="417">
          <cell r="GZ417">
            <v>25</v>
          </cell>
          <cell r="HD417">
            <v>1606027</v>
          </cell>
          <cell r="HE417" t="str">
            <v>神器5-5 : 3级</v>
          </cell>
          <cell r="HG417">
            <v>3</v>
          </cell>
          <cell r="HI417">
            <v>1</v>
          </cell>
          <cell r="HK417">
            <v>11950</v>
          </cell>
        </row>
        <row r="418">
          <cell r="GZ418">
            <v>25</v>
          </cell>
          <cell r="HD418">
            <v>1606027</v>
          </cell>
          <cell r="HE418" t="str">
            <v>神器5-5 : 4级</v>
          </cell>
          <cell r="HG418">
            <v>4</v>
          </cell>
          <cell r="HI418">
            <v>2</v>
          </cell>
          <cell r="HK418">
            <v>12350</v>
          </cell>
        </row>
        <row r="419">
          <cell r="GZ419">
            <v>25</v>
          </cell>
          <cell r="HD419">
            <v>1606027</v>
          </cell>
          <cell r="HE419" t="str">
            <v>神器5-5 : 5级</v>
          </cell>
          <cell r="HG419">
            <v>5</v>
          </cell>
          <cell r="HI419">
            <v>2</v>
          </cell>
          <cell r="HK419">
            <v>12700</v>
          </cell>
        </row>
        <row r="420">
          <cell r="GZ420">
            <v>25</v>
          </cell>
          <cell r="HD420">
            <v>1606027</v>
          </cell>
          <cell r="HE420" t="str">
            <v>神器5-5 : 6级</v>
          </cell>
          <cell r="HG420">
            <v>6</v>
          </cell>
          <cell r="HI420">
            <v>2</v>
          </cell>
          <cell r="HK420">
            <v>13100</v>
          </cell>
        </row>
        <row r="421">
          <cell r="GZ421">
            <v>25</v>
          </cell>
          <cell r="HD421">
            <v>1606027</v>
          </cell>
          <cell r="HE421" t="str">
            <v>神器5-5 : 7级</v>
          </cell>
          <cell r="HG421">
            <v>7</v>
          </cell>
          <cell r="HI421">
            <v>3</v>
          </cell>
          <cell r="HK421">
            <v>13400</v>
          </cell>
        </row>
        <row r="422">
          <cell r="GZ422">
            <v>25</v>
          </cell>
          <cell r="HD422">
            <v>1606027</v>
          </cell>
          <cell r="HE422" t="str">
            <v>神器5-5 : 8级</v>
          </cell>
          <cell r="HG422">
            <v>8</v>
          </cell>
          <cell r="HI422">
            <v>3</v>
          </cell>
          <cell r="HK422">
            <v>13750</v>
          </cell>
        </row>
        <row r="423">
          <cell r="GZ423">
            <v>25</v>
          </cell>
          <cell r="HD423">
            <v>1606027</v>
          </cell>
          <cell r="HE423" t="str">
            <v>神器5-5 : 9级</v>
          </cell>
          <cell r="HG423">
            <v>9</v>
          </cell>
          <cell r="HI423">
            <v>3</v>
          </cell>
          <cell r="HK423">
            <v>14100</v>
          </cell>
        </row>
        <row r="424">
          <cell r="GZ424">
            <v>25</v>
          </cell>
          <cell r="HD424">
            <v>1606027</v>
          </cell>
          <cell r="HE424" t="str">
            <v>神器5-5 : 10级</v>
          </cell>
          <cell r="HG424">
            <v>10</v>
          </cell>
          <cell r="HI424">
            <v>5</v>
          </cell>
          <cell r="HK424">
            <v>14400</v>
          </cell>
        </row>
        <row r="425">
          <cell r="GZ425">
            <v>25</v>
          </cell>
          <cell r="HD425">
            <v>1606027</v>
          </cell>
          <cell r="HE425" t="str">
            <v>神器5-5 : 11级</v>
          </cell>
          <cell r="HG425">
            <v>11</v>
          </cell>
          <cell r="HI425">
            <v>5</v>
          </cell>
          <cell r="HK425">
            <v>14750</v>
          </cell>
        </row>
        <row r="426">
          <cell r="GZ426">
            <v>25</v>
          </cell>
          <cell r="HD426">
            <v>1606027</v>
          </cell>
          <cell r="HE426" t="str">
            <v>神器5-5 : 12级</v>
          </cell>
          <cell r="HG426">
            <v>12</v>
          </cell>
          <cell r="HI426">
            <v>6</v>
          </cell>
          <cell r="HK426">
            <v>15050</v>
          </cell>
        </row>
        <row r="427">
          <cell r="GZ427">
            <v>25</v>
          </cell>
          <cell r="HD427">
            <v>1606027</v>
          </cell>
          <cell r="HE427" t="str">
            <v>神器5-5 : 13级</v>
          </cell>
          <cell r="HG427">
            <v>13</v>
          </cell>
          <cell r="HI427">
            <v>7</v>
          </cell>
          <cell r="HK427">
            <v>15350</v>
          </cell>
        </row>
        <row r="428">
          <cell r="GZ428">
            <v>25</v>
          </cell>
          <cell r="HD428">
            <v>1606027</v>
          </cell>
          <cell r="HE428" t="str">
            <v>神器5-5 : 14级</v>
          </cell>
          <cell r="HG428">
            <v>14</v>
          </cell>
          <cell r="HI428">
            <v>7</v>
          </cell>
          <cell r="HK428">
            <v>15650</v>
          </cell>
        </row>
        <row r="429">
          <cell r="GZ429">
            <v>25</v>
          </cell>
          <cell r="HD429">
            <v>1606027</v>
          </cell>
          <cell r="HE429" t="str">
            <v>神器5-5 : 15级</v>
          </cell>
          <cell r="HG429">
            <v>15</v>
          </cell>
          <cell r="HI429">
            <v>7</v>
          </cell>
          <cell r="HK429">
            <v>15950</v>
          </cell>
        </row>
        <row r="430">
          <cell r="GZ430">
            <v>25</v>
          </cell>
          <cell r="HD430">
            <v>1606027</v>
          </cell>
          <cell r="HE430" t="str">
            <v>神器5-5 : 16级</v>
          </cell>
          <cell r="HG430">
            <v>16</v>
          </cell>
          <cell r="HI430">
            <v>10</v>
          </cell>
          <cell r="HK430">
            <v>16200</v>
          </cell>
        </row>
        <row r="431">
          <cell r="GZ431">
            <v>25</v>
          </cell>
          <cell r="HD431">
            <v>1606027</v>
          </cell>
          <cell r="HE431" t="str">
            <v>神器5-5 : 17级</v>
          </cell>
          <cell r="HG431">
            <v>17</v>
          </cell>
          <cell r="HI431">
            <v>10</v>
          </cell>
          <cell r="HK431">
            <v>16500</v>
          </cell>
        </row>
        <row r="432">
          <cell r="GZ432">
            <v>25</v>
          </cell>
          <cell r="HD432">
            <v>1606027</v>
          </cell>
          <cell r="HE432" t="str">
            <v>神器5-5 : 18级</v>
          </cell>
          <cell r="HG432">
            <v>18</v>
          </cell>
          <cell r="HI432">
            <v>10</v>
          </cell>
          <cell r="HK432">
            <v>16800</v>
          </cell>
        </row>
        <row r="433">
          <cell r="GZ433">
            <v>26</v>
          </cell>
          <cell r="HD433">
            <v>1606028</v>
          </cell>
          <cell r="HE433" t="str">
            <v>神器5-6 : 1级</v>
          </cell>
          <cell r="HG433">
            <v>1</v>
          </cell>
          <cell r="HI433">
            <v>1</v>
          </cell>
          <cell r="HK433">
            <v>16350</v>
          </cell>
        </row>
        <row r="434">
          <cell r="GZ434">
            <v>26</v>
          </cell>
          <cell r="HD434">
            <v>1606028</v>
          </cell>
          <cell r="HE434" t="str">
            <v>神器5-6 : 2级</v>
          </cell>
          <cell r="HG434">
            <v>2</v>
          </cell>
          <cell r="HI434">
            <v>1</v>
          </cell>
          <cell r="HK434">
            <v>16950</v>
          </cell>
        </row>
        <row r="435">
          <cell r="GZ435">
            <v>26</v>
          </cell>
          <cell r="HD435">
            <v>1606028</v>
          </cell>
          <cell r="HE435" t="str">
            <v>神器5-6 : 3级</v>
          </cell>
          <cell r="HG435">
            <v>3</v>
          </cell>
          <cell r="HI435">
            <v>1</v>
          </cell>
          <cell r="HK435">
            <v>17500</v>
          </cell>
        </row>
        <row r="436">
          <cell r="GZ436">
            <v>26</v>
          </cell>
          <cell r="HD436">
            <v>1606028</v>
          </cell>
          <cell r="HE436" t="str">
            <v>神器5-6 : 4级</v>
          </cell>
          <cell r="HG436">
            <v>4</v>
          </cell>
          <cell r="HI436">
            <v>2</v>
          </cell>
          <cell r="HK436">
            <v>18050</v>
          </cell>
        </row>
        <row r="437">
          <cell r="GZ437">
            <v>26</v>
          </cell>
          <cell r="HD437">
            <v>1606028</v>
          </cell>
          <cell r="HE437" t="str">
            <v>神器5-6 : 5级</v>
          </cell>
          <cell r="HG437">
            <v>5</v>
          </cell>
          <cell r="HI437">
            <v>2</v>
          </cell>
          <cell r="HK437">
            <v>18600</v>
          </cell>
        </row>
        <row r="438">
          <cell r="GZ438">
            <v>26</v>
          </cell>
          <cell r="HD438">
            <v>1606028</v>
          </cell>
          <cell r="HE438" t="str">
            <v>神器5-6 : 6级</v>
          </cell>
          <cell r="HG438">
            <v>6</v>
          </cell>
          <cell r="HI438">
            <v>2</v>
          </cell>
          <cell r="HK438">
            <v>19150</v>
          </cell>
        </row>
        <row r="439">
          <cell r="GZ439">
            <v>26</v>
          </cell>
          <cell r="HD439">
            <v>1606028</v>
          </cell>
          <cell r="HE439" t="str">
            <v>神器5-6 : 7级</v>
          </cell>
          <cell r="HG439">
            <v>7</v>
          </cell>
          <cell r="HI439">
            <v>3</v>
          </cell>
          <cell r="HK439">
            <v>19650</v>
          </cell>
        </row>
        <row r="440">
          <cell r="GZ440">
            <v>26</v>
          </cell>
          <cell r="HD440">
            <v>1606028</v>
          </cell>
          <cell r="HE440" t="str">
            <v>神器5-6 : 8级</v>
          </cell>
          <cell r="HG440">
            <v>8</v>
          </cell>
          <cell r="HI440">
            <v>3</v>
          </cell>
          <cell r="HK440">
            <v>20150</v>
          </cell>
        </row>
        <row r="441">
          <cell r="GZ441">
            <v>26</v>
          </cell>
          <cell r="HD441">
            <v>1606028</v>
          </cell>
          <cell r="HE441" t="str">
            <v>神器5-6 : 9级</v>
          </cell>
          <cell r="HG441">
            <v>9</v>
          </cell>
          <cell r="HI441">
            <v>3</v>
          </cell>
          <cell r="HK441">
            <v>20650</v>
          </cell>
        </row>
        <row r="442">
          <cell r="GZ442">
            <v>26</v>
          </cell>
          <cell r="HD442">
            <v>1606028</v>
          </cell>
          <cell r="HE442" t="str">
            <v>神器5-6 : 10级</v>
          </cell>
          <cell r="HG442">
            <v>10</v>
          </cell>
          <cell r="HI442">
            <v>5</v>
          </cell>
          <cell r="HK442">
            <v>21100</v>
          </cell>
        </row>
        <row r="443">
          <cell r="GZ443">
            <v>26</v>
          </cell>
          <cell r="HD443">
            <v>1606028</v>
          </cell>
          <cell r="HE443" t="str">
            <v>神器5-6 : 11级</v>
          </cell>
          <cell r="HG443">
            <v>11</v>
          </cell>
          <cell r="HI443">
            <v>5</v>
          </cell>
          <cell r="HK443">
            <v>21550</v>
          </cell>
        </row>
        <row r="444">
          <cell r="GZ444">
            <v>26</v>
          </cell>
          <cell r="HD444">
            <v>1606028</v>
          </cell>
          <cell r="HE444" t="str">
            <v>神器5-6 : 12级</v>
          </cell>
          <cell r="HG444">
            <v>12</v>
          </cell>
          <cell r="HI444">
            <v>6</v>
          </cell>
          <cell r="HK444">
            <v>22000</v>
          </cell>
        </row>
        <row r="445">
          <cell r="GZ445">
            <v>26</v>
          </cell>
          <cell r="HD445">
            <v>1606028</v>
          </cell>
          <cell r="HE445" t="str">
            <v>神器5-6 : 13级</v>
          </cell>
          <cell r="HG445">
            <v>13</v>
          </cell>
          <cell r="HI445">
            <v>7</v>
          </cell>
          <cell r="HK445">
            <v>22450</v>
          </cell>
        </row>
        <row r="446">
          <cell r="GZ446">
            <v>26</v>
          </cell>
          <cell r="HD446">
            <v>1606028</v>
          </cell>
          <cell r="HE446" t="str">
            <v>神器5-6 : 14级</v>
          </cell>
          <cell r="HG446">
            <v>14</v>
          </cell>
          <cell r="HI446">
            <v>7</v>
          </cell>
          <cell r="HK446">
            <v>22900</v>
          </cell>
        </row>
        <row r="447">
          <cell r="GZ447">
            <v>26</v>
          </cell>
          <cell r="HD447">
            <v>1606028</v>
          </cell>
          <cell r="HE447" t="str">
            <v>神器5-6 : 15级</v>
          </cell>
          <cell r="HG447">
            <v>15</v>
          </cell>
          <cell r="HI447">
            <v>7</v>
          </cell>
          <cell r="HK447">
            <v>23350</v>
          </cell>
        </row>
        <row r="448">
          <cell r="GZ448">
            <v>26</v>
          </cell>
          <cell r="HD448">
            <v>1606028</v>
          </cell>
          <cell r="HE448" t="str">
            <v>神器5-6 : 16级</v>
          </cell>
          <cell r="HG448">
            <v>16</v>
          </cell>
          <cell r="HI448">
            <v>10</v>
          </cell>
          <cell r="HK448">
            <v>23750</v>
          </cell>
        </row>
        <row r="449">
          <cell r="GZ449">
            <v>26</v>
          </cell>
          <cell r="HD449">
            <v>1606028</v>
          </cell>
          <cell r="HE449" t="str">
            <v>神器5-6 : 17级</v>
          </cell>
          <cell r="HG449">
            <v>17</v>
          </cell>
          <cell r="HI449">
            <v>10</v>
          </cell>
          <cell r="HK449">
            <v>24150</v>
          </cell>
        </row>
        <row r="450">
          <cell r="GZ450">
            <v>26</v>
          </cell>
          <cell r="HD450">
            <v>1606028</v>
          </cell>
          <cell r="HE450" t="str">
            <v>神器5-6 : 18级</v>
          </cell>
          <cell r="HG450">
            <v>18</v>
          </cell>
          <cell r="HI450">
            <v>10</v>
          </cell>
          <cell r="HK450">
            <v>24550</v>
          </cell>
        </row>
        <row r="451">
          <cell r="GZ451">
            <v>27</v>
          </cell>
          <cell r="HD451">
            <v>1606029</v>
          </cell>
          <cell r="HE451" t="str">
            <v>神器6-1 : 1级</v>
          </cell>
          <cell r="HG451">
            <v>1</v>
          </cell>
          <cell r="HI451">
            <v>1</v>
          </cell>
          <cell r="HK451">
            <v>10850</v>
          </cell>
        </row>
        <row r="452">
          <cell r="GZ452">
            <v>27</v>
          </cell>
          <cell r="HD452">
            <v>1606029</v>
          </cell>
          <cell r="HE452" t="str">
            <v>神器6-1 : 2级</v>
          </cell>
          <cell r="HG452">
            <v>2</v>
          </cell>
          <cell r="HI452">
            <v>1</v>
          </cell>
          <cell r="HK452">
            <v>11250</v>
          </cell>
        </row>
        <row r="453">
          <cell r="GZ453">
            <v>27</v>
          </cell>
          <cell r="HD453">
            <v>1606029</v>
          </cell>
          <cell r="HE453" t="str">
            <v>神器6-1 : 3级</v>
          </cell>
          <cell r="HG453">
            <v>3</v>
          </cell>
          <cell r="HI453">
            <v>1</v>
          </cell>
          <cell r="HK453">
            <v>11600</v>
          </cell>
        </row>
        <row r="454">
          <cell r="GZ454">
            <v>27</v>
          </cell>
          <cell r="HD454">
            <v>1606029</v>
          </cell>
          <cell r="HE454" t="str">
            <v>神器6-1 : 4级</v>
          </cell>
          <cell r="HG454">
            <v>4</v>
          </cell>
          <cell r="HI454">
            <v>2</v>
          </cell>
          <cell r="HK454">
            <v>12000</v>
          </cell>
        </row>
        <row r="455">
          <cell r="GZ455">
            <v>27</v>
          </cell>
          <cell r="HD455">
            <v>1606029</v>
          </cell>
          <cell r="HE455" t="str">
            <v>神器6-1 : 5级</v>
          </cell>
          <cell r="HG455">
            <v>5</v>
          </cell>
          <cell r="HI455">
            <v>2</v>
          </cell>
          <cell r="HK455">
            <v>12350</v>
          </cell>
        </row>
        <row r="456">
          <cell r="GZ456">
            <v>27</v>
          </cell>
          <cell r="HD456">
            <v>1606029</v>
          </cell>
          <cell r="HE456" t="str">
            <v>神器6-1 : 6级</v>
          </cell>
          <cell r="HG456">
            <v>6</v>
          </cell>
          <cell r="HI456">
            <v>2</v>
          </cell>
          <cell r="HK456">
            <v>12700</v>
          </cell>
        </row>
        <row r="457">
          <cell r="GZ457">
            <v>27</v>
          </cell>
          <cell r="HD457">
            <v>1606029</v>
          </cell>
          <cell r="HE457" t="str">
            <v>神器6-1 : 7级</v>
          </cell>
          <cell r="HG457">
            <v>7</v>
          </cell>
          <cell r="HI457">
            <v>3</v>
          </cell>
          <cell r="HK457">
            <v>13050</v>
          </cell>
        </row>
        <row r="458">
          <cell r="GZ458">
            <v>27</v>
          </cell>
          <cell r="HD458">
            <v>1606029</v>
          </cell>
          <cell r="HE458" t="str">
            <v>神器6-1 : 8级</v>
          </cell>
          <cell r="HG458">
            <v>8</v>
          </cell>
          <cell r="HI458">
            <v>3</v>
          </cell>
          <cell r="HK458">
            <v>13350</v>
          </cell>
        </row>
        <row r="459">
          <cell r="GZ459">
            <v>27</v>
          </cell>
          <cell r="HD459">
            <v>1606029</v>
          </cell>
          <cell r="HE459" t="str">
            <v>神器6-1 : 9级</v>
          </cell>
          <cell r="HG459">
            <v>9</v>
          </cell>
          <cell r="HI459">
            <v>3</v>
          </cell>
          <cell r="HK459">
            <v>13700</v>
          </cell>
        </row>
        <row r="460">
          <cell r="GZ460">
            <v>27</v>
          </cell>
          <cell r="HD460">
            <v>1606029</v>
          </cell>
          <cell r="HE460" t="str">
            <v>神器6-1 : 10级</v>
          </cell>
          <cell r="HG460">
            <v>10</v>
          </cell>
          <cell r="HI460">
            <v>5</v>
          </cell>
          <cell r="HK460">
            <v>14000</v>
          </cell>
        </row>
        <row r="461">
          <cell r="GZ461">
            <v>27</v>
          </cell>
          <cell r="HD461">
            <v>1606029</v>
          </cell>
          <cell r="HE461" t="str">
            <v>神器6-1 : 11级</v>
          </cell>
          <cell r="HG461">
            <v>11</v>
          </cell>
          <cell r="HI461">
            <v>5</v>
          </cell>
          <cell r="HK461">
            <v>14300</v>
          </cell>
        </row>
        <row r="462">
          <cell r="GZ462">
            <v>27</v>
          </cell>
          <cell r="HD462">
            <v>1606029</v>
          </cell>
          <cell r="HE462" t="str">
            <v>神器6-1 : 12级</v>
          </cell>
          <cell r="HG462">
            <v>12</v>
          </cell>
          <cell r="HI462">
            <v>6</v>
          </cell>
          <cell r="HK462">
            <v>14600</v>
          </cell>
        </row>
        <row r="463">
          <cell r="GZ463">
            <v>27</v>
          </cell>
          <cell r="HD463">
            <v>1606029</v>
          </cell>
          <cell r="HE463" t="str">
            <v>神器6-1 : 13级</v>
          </cell>
          <cell r="HG463">
            <v>13</v>
          </cell>
          <cell r="HI463">
            <v>7</v>
          </cell>
          <cell r="HK463">
            <v>14900</v>
          </cell>
        </row>
        <row r="464">
          <cell r="GZ464">
            <v>27</v>
          </cell>
          <cell r="HD464">
            <v>1606029</v>
          </cell>
          <cell r="HE464" t="str">
            <v>神器6-1 : 14级</v>
          </cell>
          <cell r="HG464">
            <v>14</v>
          </cell>
          <cell r="HI464">
            <v>7</v>
          </cell>
          <cell r="HK464">
            <v>15200</v>
          </cell>
        </row>
        <row r="465">
          <cell r="GZ465">
            <v>27</v>
          </cell>
          <cell r="HD465">
            <v>1606029</v>
          </cell>
          <cell r="HE465" t="str">
            <v>神器6-1 : 15级</v>
          </cell>
          <cell r="HG465">
            <v>15</v>
          </cell>
          <cell r="HI465">
            <v>7</v>
          </cell>
          <cell r="HK465">
            <v>15450</v>
          </cell>
        </row>
        <row r="466">
          <cell r="GZ466">
            <v>27</v>
          </cell>
          <cell r="HD466">
            <v>1606029</v>
          </cell>
          <cell r="HE466" t="str">
            <v>神器6-1 : 16级</v>
          </cell>
          <cell r="HG466">
            <v>16</v>
          </cell>
          <cell r="HI466">
            <v>10</v>
          </cell>
          <cell r="HK466">
            <v>15750</v>
          </cell>
        </row>
        <row r="467">
          <cell r="GZ467">
            <v>27</v>
          </cell>
          <cell r="HD467">
            <v>1606029</v>
          </cell>
          <cell r="HE467" t="str">
            <v>神器6-1 : 17级</v>
          </cell>
          <cell r="HG467">
            <v>17</v>
          </cell>
          <cell r="HI467">
            <v>10</v>
          </cell>
          <cell r="HK467">
            <v>16050</v>
          </cell>
        </row>
        <row r="468">
          <cell r="GZ468">
            <v>27</v>
          </cell>
          <cell r="HD468">
            <v>1606029</v>
          </cell>
          <cell r="HE468" t="str">
            <v>神器6-1 : 18级</v>
          </cell>
          <cell r="HG468">
            <v>18</v>
          </cell>
          <cell r="HI468">
            <v>10</v>
          </cell>
          <cell r="HK468">
            <v>16300</v>
          </cell>
        </row>
        <row r="469">
          <cell r="GZ469">
            <v>27</v>
          </cell>
          <cell r="HD469">
            <v>1606029</v>
          </cell>
          <cell r="HE469" t="str">
            <v>神器6-1 : 19级</v>
          </cell>
          <cell r="HG469">
            <v>19</v>
          </cell>
          <cell r="HI469">
            <v>15</v>
          </cell>
          <cell r="HK469">
            <v>16550</v>
          </cell>
        </row>
        <row r="470">
          <cell r="GZ470">
            <v>27</v>
          </cell>
          <cell r="HD470">
            <v>1606029</v>
          </cell>
          <cell r="HE470" t="str">
            <v>神器6-1 : 20级</v>
          </cell>
          <cell r="HG470">
            <v>20</v>
          </cell>
          <cell r="HI470">
            <v>15</v>
          </cell>
          <cell r="HK470">
            <v>16800</v>
          </cell>
        </row>
        <row r="471">
          <cell r="GZ471">
            <v>27</v>
          </cell>
          <cell r="HD471">
            <v>1606029</v>
          </cell>
          <cell r="HE471" t="str">
            <v>神器6-1 : 21级</v>
          </cell>
          <cell r="HG471">
            <v>21</v>
          </cell>
          <cell r="HI471">
            <v>15</v>
          </cell>
          <cell r="HK471">
            <v>17100</v>
          </cell>
        </row>
        <row r="472">
          <cell r="GZ472">
            <v>28</v>
          </cell>
          <cell r="HD472">
            <v>1606030</v>
          </cell>
          <cell r="HE472" t="str">
            <v>神器6-2 : 1级</v>
          </cell>
          <cell r="HG472">
            <v>1</v>
          </cell>
          <cell r="HI472">
            <v>1</v>
          </cell>
          <cell r="HK472">
            <v>10850</v>
          </cell>
        </row>
        <row r="473">
          <cell r="GZ473">
            <v>28</v>
          </cell>
          <cell r="HD473">
            <v>1606030</v>
          </cell>
          <cell r="HE473" t="str">
            <v>神器6-2 : 2级</v>
          </cell>
          <cell r="HG473">
            <v>2</v>
          </cell>
          <cell r="HI473">
            <v>1</v>
          </cell>
          <cell r="HK473">
            <v>11250</v>
          </cell>
        </row>
        <row r="474">
          <cell r="GZ474">
            <v>28</v>
          </cell>
          <cell r="HD474">
            <v>1606030</v>
          </cell>
          <cell r="HE474" t="str">
            <v>神器6-2 : 3级</v>
          </cell>
          <cell r="HG474">
            <v>3</v>
          </cell>
          <cell r="HI474">
            <v>1</v>
          </cell>
          <cell r="HK474">
            <v>11600</v>
          </cell>
        </row>
        <row r="475">
          <cell r="GZ475">
            <v>28</v>
          </cell>
          <cell r="HD475">
            <v>1606030</v>
          </cell>
          <cell r="HE475" t="str">
            <v>神器6-2 : 4级</v>
          </cell>
          <cell r="HG475">
            <v>4</v>
          </cell>
          <cell r="HI475">
            <v>2</v>
          </cell>
          <cell r="HK475">
            <v>12000</v>
          </cell>
        </row>
        <row r="476">
          <cell r="GZ476">
            <v>28</v>
          </cell>
          <cell r="HD476">
            <v>1606030</v>
          </cell>
          <cell r="HE476" t="str">
            <v>神器6-2 : 5级</v>
          </cell>
          <cell r="HG476">
            <v>5</v>
          </cell>
          <cell r="HI476">
            <v>2</v>
          </cell>
          <cell r="HK476">
            <v>12350</v>
          </cell>
        </row>
        <row r="477">
          <cell r="GZ477">
            <v>28</v>
          </cell>
          <cell r="HD477">
            <v>1606030</v>
          </cell>
          <cell r="HE477" t="str">
            <v>神器6-2 : 6级</v>
          </cell>
          <cell r="HG477">
            <v>6</v>
          </cell>
          <cell r="HI477">
            <v>2</v>
          </cell>
          <cell r="HK477">
            <v>12700</v>
          </cell>
        </row>
        <row r="478">
          <cell r="GZ478">
            <v>28</v>
          </cell>
          <cell r="HD478">
            <v>1606030</v>
          </cell>
          <cell r="HE478" t="str">
            <v>神器6-2 : 7级</v>
          </cell>
          <cell r="HG478">
            <v>7</v>
          </cell>
          <cell r="HI478">
            <v>3</v>
          </cell>
          <cell r="HK478">
            <v>13050</v>
          </cell>
        </row>
        <row r="479">
          <cell r="GZ479">
            <v>28</v>
          </cell>
          <cell r="HD479">
            <v>1606030</v>
          </cell>
          <cell r="HE479" t="str">
            <v>神器6-2 : 8级</v>
          </cell>
          <cell r="HG479">
            <v>8</v>
          </cell>
          <cell r="HI479">
            <v>3</v>
          </cell>
          <cell r="HK479">
            <v>13350</v>
          </cell>
        </row>
        <row r="480">
          <cell r="GZ480">
            <v>28</v>
          </cell>
          <cell r="HD480">
            <v>1606030</v>
          </cell>
          <cell r="HE480" t="str">
            <v>神器6-2 : 9级</v>
          </cell>
          <cell r="HG480">
            <v>9</v>
          </cell>
          <cell r="HI480">
            <v>3</v>
          </cell>
          <cell r="HK480">
            <v>13700</v>
          </cell>
        </row>
        <row r="481">
          <cell r="GZ481">
            <v>28</v>
          </cell>
          <cell r="HD481">
            <v>1606030</v>
          </cell>
          <cell r="HE481" t="str">
            <v>神器6-2 : 10级</v>
          </cell>
          <cell r="HG481">
            <v>10</v>
          </cell>
          <cell r="HI481">
            <v>5</v>
          </cell>
          <cell r="HK481">
            <v>14000</v>
          </cell>
        </row>
        <row r="482">
          <cell r="GZ482">
            <v>28</v>
          </cell>
          <cell r="HD482">
            <v>1606030</v>
          </cell>
          <cell r="HE482" t="str">
            <v>神器6-2 : 11级</v>
          </cell>
          <cell r="HG482">
            <v>11</v>
          </cell>
          <cell r="HI482">
            <v>5</v>
          </cell>
          <cell r="HK482">
            <v>14300</v>
          </cell>
        </row>
        <row r="483">
          <cell r="GZ483">
            <v>28</v>
          </cell>
          <cell r="HD483">
            <v>1606030</v>
          </cell>
          <cell r="HE483" t="str">
            <v>神器6-2 : 12级</v>
          </cell>
          <cell r="HG483">
            <v>12</v>
          </cell>
          <cell r="HI483">
            <v>6</v>
          </cell>
          <cell r="HK483">
            <v>14600</v>
          </cell>
        </row>
        <row r="484">
          <cell r="GZ484">
            <v>28</v>
          </cell>
          <cell r="HD484">
            <v>1606030</v>
          </cell>
          <cell r="HE484" t="str">
            <v>神器6-2 : 13级</v>
          </cell>
          <cell r="HG484">
            <v>13</v>
          </cell>
          <cell r="HI484">
            <v>7</v>
          </cell>
          <cell r="HK484">
            <v>14900</v>
          </cell>
        </row>
        <row r="485">
          <cell r="GZ485">
            <v>28</v>
          </cell>
          <cell r="HD485">
            <v>1606030</v>
          </cell>
          <cell r="HE485" t="str">
            <v>神器6-2 : 14级</v>
          </cell>
          <cell r="HG485">
            <v>14</v>
          </cell>
          <cell r="HI485">
            <v>7</v>
          </cell>
          <cell r="HK485">
            <v>15200</v>
          </cell>
        </row>
        <row r="486">
          <cell r="GZ486">
            <v>28</v>
          </cell>
          <cell r="HD486">
            <v>1606030</v>
          </cell>
          <cell r="HE486" t="str">
            <v>神器6-2 : 15级</v>
          </cell>
          <cell r="HG486">
            <v>15</v>
          </cell>
          <cell r="HI486">
            <v>7</v>
          </cell>
          <cell r="HK486">
            <v>15450</v>
          </cell>
        </row>
        <row r="487">
          <cell r="GZ487">
            <v>28</v>
          </cell>
          <cell r="HD487">
            <v>1606030</v>
          </cell>
          <cell r="HE487" t="str">
            <v>神器6-2 : 16级</v>
          </cell>
          <cell r="HG487">
            <v>16</v>
          </cell>
          <cell r="HI487">
            <v>10</v>
          </cell>
          <cell r="HK487">
            <v>15750</v>
          </cell>
        </row>
        <row r="488">
          <cell r="GZ488">
            <v>28</v>
          </cell>
          <cell r="HD488">
            <v>1606030</v>
          </cell>
          <cell r="HE488" t="str">
            <v>神器6-2 : 17级</v>
          </cell>
          <cell r="HG488">
            <v>17</v>
          </cell>
          <cell r="HI488">
            <v>10</v>
          </cell>
          <cell r="HK488">
            <v>16050</v>
          </cell>
        </row>
        <row r="489">
          <cell r="GZ489">
            <v>28</v>
          </cell>
          <cell r="HD489">
            <v>1606030</v>
          </cell>
          <cell r="HE489" t="str">
            <v>神器6-2 : 18级</v>
          </cell>
          <cell r="HG489">
            <v>18</v>
          </cell>
          <cell r="HI489">
            <v>10</v>
          </cell>
          <cell r="HK489">
            <v>16300</v>
          </cell>
        </row>
        <row r="490">
          <cell r="GZ490">
            <v>28</v>
          </cell>
          <cell r="HD490">
            <v>1606030</v>
          </cell>
          <cell r="HE490" t="str">
            <v>神器6-2 : 19级</v>
          </cell>
          <cell r="HG490">
            <v>19</v>
          </cell>
          <cell r="HI490">
            <v>15</v>
          </cell>
          <cell r="HK490">
            <v>16550</v>
          </cell>
        </row>
        <row r="491">
          <cell r="GZ491">
            <v>28</v>
          </cell>
          <cell r="HD491">
            <v>1606030</v>
          </cell>
          <cell r="HE491" t="str">
            <v>神器6-2 : 20级</v>
          </cell>
          <cell r="HG491">
            <v>20</v>
          </cell>
          <cell r="HI491">
            <v>15</v>
          </cell>
          <cell r="HK491">
            <v>16800</v>
          </cell>
        </row>
        <row r="492">
          <cell r="GZ492">
            <v>28</v>
          </cell>
          <cell r="HD492">
            <v>1606030</v>
          </cell>
          <cell r="HE492" t="str">
            <v>神器6-2 : 21级</v>
          </cell>
          <cell r="HG492">
            <v>21</v>
          </cell>
          <cell r="HI492">
            <v>15</v>
          </cell>
          <cell r="HK492">
            <v>17100</v>
          </cell>
        </row>
        <row r="493">
          <cell r="GZ493">
            <v>29</v>
          </cell>
          <cell r="HD493">
            <v>1606031</v>
          </cell>
          <cell r="HE493" t="str">
            <v>神器6-3 : 1级</v>
          </cell>
          <cell r="HG493">
            <v>1</v>
          </cell>
          <cell r="HI493">
            <v>1</v>
          </cell>
          <cell r="HK493">
            <v>10850</v>
          </cell>
        </row>
        <row r="494">
          <cell r="GZ494">
            <v>29</v>
          </cell>
          <cell r="HD494">
            <v>1606031</v>
          </cell>
          <cell r="HE494" t="str">
            <v>神器6-3 : 2级</v>
          </cell>
          <cell r="HG494">
            <v>2</v>
          </cell>
          <cell r="HI494">
            <v>1</v>
          </cell>
          <cell r="HK494">
            <v>11250</v>
          </cell>
        </row>
        <row r="495">
          <cell r="GZ495">
            <v>29</v>
          </cell>
          <cell r="HD495">
            <v>1606031</v>
          </cell>
          <cell r="HE495" t="str">
            <v>神器6-3 : 3级</v>
          </cell>
          <cell r="HG495">
            <v>3</v>
          </cell>
          <cell r="HI495">
            <v>1</v>
          </cell>
          <cell r="HK495">
            <v>11600</v>
          </cell>
        </row>
        <row r="496">
          <cell r="GZ496">
            <v>29</v>
          </cell>
          <cell r="HD496">
            <v>1606031</v>
          </cell>
          <cell r="HE496" t="str">
            <v>神器6-3 : 4级</v>
          </cell>
          <cell r="HG496">
            <v>4</v>
          </cell>
          <cell r="HI496">
            <v>2</v>
          </cell>
          <cell r="HK496">
            <v>12000</v>
          </cell>
        </row>
        <row r="497">
          <cell r="GZ497">
            <v>29</v>
          </cell>
          <cell r="HD497">
            <v>1606031</v>
          </cell>
          <cell r="HE497" t="str">
            <v>神器6-3 : 5级</v>
          </cell>
          <cell r="HG497">
            <v>5</v>
          </cell>
          <cell r="HI497">
            <v>2</v>
          </cell>
          <cell r="HK497">
            <v>12350</v>
          </cell>
        </row>
        <row r="498">
          <cell r="GZ498">
            <v>29</v>
          </cell>
          <cell r="HD498">
            <v>1606031</v>
          </cell>
          <cell r="HE498" t="str">
            <v>神器6-3 : 6级</v>
          </cell>
          <cell r="HG498">
            <v>6</v>
          </cell>
          <cell r="HI498">
            <v>2</v>
          </cell>
          <cell r="HK498">
            <v>12700</v>
          </cell>
        </row>
        <row r="499">
          <cell r="GZ499">
            <v>29</v>
          </cell>
          <cell r="HD499">
            <v>1606031</v>
          </cell>
          <cell r="HE499" t="str">
            <v>神器6-3 : 7级</v>
          </cell>
          <cell r="HG499">
            <v>7</v>
          </cell>
          <cell r="HI499">
            <v>3</v>
          </cell>
          <cell r="HK499">
            <v>13050</v>
          </cell>
        </row>
        <row r="500">
          <cell r="GZ500">
            <v>29</v>
          </cell>
          <cell r="HD500">
            <v>1606031</v>
          </cell>
          <cell r="HE500" t="str">
            <v>神器6-3 : 8级</v>
          </cell>
          <cell r="HG500">
            <v>8</v>
          </cell>
          <cell r="HI500">
            <v>3</v>
          </cell>
          <cell r="HK500">
            <v>13350</v>
          </cell>
        </row>
        <row r="501">
          <cell r="GZ501">
            <v>29</v>
          </cell>
          <cell r="HD501">
            <v>1606031</v>
          </cell>
          <cell r="HE501" t="str">
            <v>神器6-3 : 9级</v>
          </cell>
          <cell r="HG501">
            <v>9</v>
          </cell>
          <cell r="HI501">
            <v>3</v>
          </cell>
          <cell r="HK501">
            <v>13700</v>
          </cell>
        </row>
        <row r="502">
          <cell r="GZ502">
            <v>29</v>
          </cell>
          <cell r="HD502">
            <v>1606031</v>
          </cell>
          <cell r="HE502" t="str">
            <v>神器6-3 : 10级</v>
          </cell>
          <cell r="HG502">
            <v>10</v>
          </cell>
          <cell r="HI502">
            <v>5</v>
          </cell>
          <cell r="HK502">
            <v>14000</v>
          </cell>
        </row>
        <row r="503">
          <cell r="GZ503">
            <v>29</v>
          </cell>
          <cell r="HD503">
            <v>1606031</v>
          </cell>
          <cell r="HE503" t="str">
            <v>神器6-3 : 11级</v>
          </cell>
          <cell r="HG503">
            <v>11</v>
          </cell>
          <cell r="HI503">
            <v>5</v>
          </cell>
          <cell r="HK503">
            <v>14300</v>
          </cell>
        </row>
        <row r="504">
          <cell r="GZ504">
            <v>29</v>
          </cell>
          <cell r="HD504">
            <v>1606031</v>
          </cell>
          <cell r="HE504" t="str">
            <v>神器6-3 : 12级</v>
          </cell>
          <cell r="HG504">
            <v>12</v>
          </cell>
          <cell r="HI504">
            <v>6</v>
          </cell>
          <cell r="HK504">
            <v>14600</v>
          </cell>
        </row>
        <row r="505">
          <cell r="GZ505">
            <v>29</v>
          </cell>
          <cell r="HD505">
            <v>1606031</v>
          </cell>
          <cell r="HE505" t="str">
            <v>神器6-3 : 13级</v>
          </cell>
          <cell r="HG505">
            <v>13</v>
          </cell>
          <cell r="HI505">
            <v>7</v>
          </cell>
          <cell r="HK505">
            <v>14900</v>
          </cell>
        </row>
        <row r="506">
          <cell r="GZ506">
            <v>29</v>
          </cell>
          <cell r="HD506">
            <v>1606031</v>
          </cell>
          <cell r="HE506" t="str">
            <v>神器6-3 : 14级</v>
          </cell>
          <cell r="HG506">
            <v>14</v>
          </cell>
          <cell r="HI506">
            <v>7</v>
          </cell>
          <cell r="HK506">
            <v>15200</v>
          </cell>
        </row>
        <row r="507">
          <cell r="GZ507">
            <v>29</v>
          </cell>
          <cell r="HD507">
            <v>1606031</v>
          </cell>
          <cell r="HE507" t="str">
            <v>神器6-3 : 15级</v>
          </cell>
          <cell r="HG507">
            <v>15</v>
          </cell>
          <cell r="HI507">
            <v>7</v>
          </cell>
          <cell r="HK507">
            <v>15450</v>
          </cell>
        </row>
        <row r="508">
          <cell r="GZ508">
            <v>29</v>
          </cell>
          <cell r="HD508">
            <v>1606031</v>
          </cell>
          <cell r="HE508" t="str">
            <v>神器6-3 : 16级</v>
          </cell>
          <cell r="HG508">
            <v>16</v>
          </cell>
          <cell r="HI508">
            <v>10</v>
          </cell>
          <cell r="HK508">
            <v>15750</v>
          </cell>
        </row>
        <row r="509">
          <cell r="GZ509">
            <v>29</v>
          </cell>
          <cell r="HD509">
            <v>1606031</v>
          </cell>
          <cell r="HE509" t="str">
            <v>神器6-3 : 17级</v>
          </cell>
          <cell r="HG509">
            <v>17</v>
          </cell>
          <cell r="HI509">
            <v>10</v>
          </cell>
          <cell r="HK509">
            <v>16050</v>
          </cell>
        </row>
        <row r="510">
          <cell r="GZ510">
            <v>29</v>
          </cell>
          <cell r="HD510">
            <v>1606031</v>
          </cell>
          <cell r="HE510" t="str">
            <v>神器6-3 : 18级</v>
          </cell>
          <cell r="HG510">
            <v>18</v>
          </cell>
          <cell r="HI510">
            <v>10</v>
          </cell>
          <cell r="HK510">
            <v>16300</v>
          </cell>
        </row>
        <row r="511">
          <cell r="GZ511">
            <v>29</v>
          </cell>
          <cell r="HD511">
            <v>1606031</v>
          </cell>
          <cell r="HE511" t="str">
            <v>神器6-3 : 19级</v>
          </cell>
          <cell r="HG511">
            <v>19</v>
          </cell>
          <cell r="HI511">
            <v>15</v>
          </cell>
          <cell r="HK511">
            <v>16550</v>
          </cell>
        </row>
        <row r="512">
          <cell r="GZ512">
            <v>29</v>
          </cell>
          <cell r="HD512">
            <v>1606031</v>
          </cell>
          <cell r="HE512" t="str">
            <v>神器6-3 : 20级</v>
          </cell>
          <cell r="HG512">
            <v>20</v>
          </cell>
          <cell r="HI512">
            <v>15</v>
          </cell>
          <cell r="HK512">
            <v>16800</v>
          </cell>
        </row>
        <row r="513">
          <cell r="GZ513">
            <v>29</v>
          </cell>
          <cell r="HD513">
            <v>1606031</v>
          </cell>
          <cell r="HE513" t="str">
            <v>神器6-3 : 21级</v>
          </cell>
          <cell r="HG513">
            <v>21</v>
          </cell>
          <cell r="HI513">
            <v>15</v>
          </cell>
          <cell r="HK513">
            <v>17100</v>
          </cell>
        </row>
        <row r="514">
          <cell r="GZ514">
            <v>30</v>
          </cell>
          <cell r="HD514">
            <v>1606032</v>
          </cell>
          <cell r="HE514" t="str">
            <v>神器6-4 : 1级</v>
          </cell>
          <cell r="HG514">
            <v>1</v>
          </cell>
          <cell r="HI514">
            <v>1</v>
          </cell>
          <cell r="HK514">
            <v>16550</v>
          </cell>
        </row>
        <row r="515">
          <cell r="GZ515">
            <v>30</v>
          </cell>
          <cell r="HD515">
            <v>1606032</v>
          </cell>
          <cell r="HE515" t="str">
            <v>神器6-4 : 2级</v>
          </cell>
          <cell r="HG515">
            <v>2</v>
          </cell>
          <cell r="HI515">
            <v>1</v>
          </cell>
          <cell r="HK515">
            <v>17150</v>
          </cell>
        </row>
        <row r="516">
          <cell r="GZ516">
            <v>30</v>
          </cell>
          <cell r="HD516">
            <v>1606032</v>
          </cell>
          <cell r="HE516" t="str">
            <v>神器6-4 : 3级</v>
          </cell>
          <cell r="HG516">
            <v>3</v>
          </cell>
          <cell r="HI516">
            <v>1</v>
          </cell>
          <cell r="HK516">
            <v>17750</v>
          </cell>
        </row>
        <row r="517">
          <cell r="GZ517">
            <v>30</v>
          </cell>
          <cell r="HD517">
            <v>1606032</v>
          </cell>
          <cell r="HE517" t="str">
            <v>神器6-4 : 4级</v>
          </cell>
          <cell r="HG517">
            <v>4</v>
          </cell>
          <cell r="HI517">
            <v>2</v>
          </cell>
          <cell r="HK517">
            <v>18300</v>
          </cell>
        </row>
        <row r="518">
          <cell r="GZ518">
            <v>30</v>
          </cell>
          <cell r="HD518">
            <v>1606032</v>
          </cell>
          <cell r="HE518" t="str">
            <v>神器6-4 : 5级</v>
          </cell>
          <cell r="HG518">
            <v>5</v>
          </cell>
          <cell r="HI518">
            <v>2</v>
          </cell>
          <cell r="HK518">
            <v>18850</v>
          </cell>
        </row>
        <row r="519">
          <cell r="GZ519">
            <v>30</v>
          </cell>
          <cell r="HD519">
            <v>1606032</v>
          </cell>
          <cell r="HE519" t="str">
            <v>神器6-4 : 6级</v>
          </cell>
          <cell r="HG519">
            <v>6</v>
          </cell>
          <cell r="HI519">
            <v>2</v>
          </cell>
          <cell r="HK519">
            <v>19400</v>
          </cell>
        </row>
        <row r="520">
          <cell r="GZ520">
            <v>30</v>
          </cell>
          <cell r="HD520">
            <v>1606032</v>
          </cell>
          <cell r="HE520" t="str">
            <v>神器6-4 : 7级</v>
          </cell>
          <cell r="HG520">
            <v>7</v>
          </cell>
          <cell r="HI520">
            <v>3</v>
          </cell>
          <cell r="HK520">
            <v>19900</v>
          </cell>
        </row>
        <row r="521">
          <cell r="GZ521">
            <v>30</v>
          </cell>
          <cell r="HD521">
            <v>1606032</v>
          </cell>
          <cell r="HE521" t="str">
            <v>神器6-4 : 8级</v>
          </cell>
          <cell r="HG521">
            <v>8</v>
          </cell>
          <cell r="HI521">
            <v>3</v>
          </cell>
          <cell r="HK521">
            <v>20400</v>
          </cell>
        </row>
        <row r="522">
          <cell r="GZ522">
            <v>30</v>
          </cell>
          <cell r="HD522">
            <v>1606032</v>
          </cell>
          <cell r="HE522" t="str">
            <v>神器6-4 : 9级</v>
          </cell>
          <cell r="HG522">
            <v>9</v>
          </cell>
          <cell r="HI522">
            <v>3</v>
          </cell>
          <cell r="HK522">
            <v>20900</v>
          </cell>
        </row>
        <row r="523">
          <cell r="GZ523">
            <v>30</v>
          </cell>
          <cell r="HD523">
            <v>1606032</v>
          </cell>
          <cell r="HE523" t="str">
            <v>神器6-4 : 10级</v>
          </cell>
          <cell r="HG523">
            <v>10</v>
          </cell>
          <cell r="HI523">
            <v>5</v>
          </cell>
          <cell r="HK523">
            <v>21400</v>
          </cell>
        </row>
        <row r="524">
          <cell r="GZ524">
            <v>30</v>
          </cell>
          <cell r="HD524">
            <v>1606032</v>
          </cell>
          <cell r="HE524" t="str">
            <v>神器6-4 : 11级</v>
          </cell>
          <cell r="HG524">
            <v>11</v>
          </cell>
          <cell r="HI524">
            <v>5</v>
          </cell>
          <cell r="HK524">
            <v>21850</v>
          </cell>
        </row>
        <row r="525">
          <cell r="GZ525">
            <v>30</v>
          </cell>
          <cell r="HD525">
            <v>1606032</v>
          </cell>
          <cell r="HE525" t="str">
            <v>神器6-4 : 12级</v>
          </cell>
          <cell r="HG525">
            <v>12</v>
          </cell>
          <cell r="HI525">
            <v>6</v>
          </cell>
          <cell r="HK525">
            <v>22300</v>
          </cell>
        </row>
        <row r="526">
          <cell r="GZ526">
            <v>30</v>
          </cell>
          <cell r="HD526">
            <v>1606032</v>
          </cell>
          <cell r="HE526" t="str">
            <v>神器6-4 : 13级</v>
          </cell>
          <cell r="HG526">
            <v>13</v>
          </cell>
          <cell r="HI526">
            <v>7</v>
          </cell>
          <cell r="HK526">
            <v>22750</v>
          </cell>
        </row>
        <row r="527">
          <cell r="GZ527">
            <v>30</v>
          </cell>
          <cell r="HD527">
            <v>1606032</v>
          </cell>
          <cell r="HE527" t="str">
            <v>神器6-4 : 14级</v>
          </cell>
          <cell r="HG527">
            <v>14</v>
          </cell>
          <cell r="HI527">
            <v>7</v>
          </cell>
          <cell r="HK527">
            <v>23200</v>
          </cell>
        </row>
        <row r="528">
          <cell r="GZ528">
            <v>30</v>
          </cell>
          <cell r="HD528">
            <v>1606032</v>
          </cell>
          <cell r="HE528" t="str">
            <v>神器6-4 : 15级</v>
          </cell>
          <cell r="HG528">
            <v>15</v>
          </cell>
          <cell r="HI528">
            <v>7</v>
          </cell>
          <cell r="HK528">
            <v>23600</v>
          </cell>
        </row>
        <row r="529">
          <cell r="GZ529">
            <v>30</v>
          </cell>
          <cell r="HD529">
            <v>1606032</v>
          </cell>
          <cell r="HE529" t="str">
            <v>神器6-4 : 16级</v>
          </cell>
          <cell r="HG529">
            <v>16</v>
          </cell>
          <cell r="HI529">
            <v>10</v>
          </cell>
          <cell r="HK529">
            <v>24050</v>
          </cell>
        </row>
        <row r="530">
          <cell r="GZ530">
            <v>30</v>
          </cell>
          <cell r="HD530">
            <v>1606032</v>
          </cell>
          <cell r="HE530" t="str">
            <v>神器6-4 : 17级</v>
          </cell>
          <cell r="HG530">
            <v>17</v>
          </cell>
          <cell r="HI530">
            <v>10</v>
          </cell>
          <cell r="HK530">
            <v>24500</v>
          </cell>
        </row>
        <row r="531">
          <cell r="GZ531">
            <v>30</v>
          </cell>
          <cell r="HD531">
            <v>1606032</v>
          </cell>
          <cell r="HE531" t="str">
            <v>神器6-4 : 18级</v>
          </cell>
          <cell r="HG531">
            <v>18</v>
          </cell>
          <cell r="HI531">
            <v>10</v>
          </cell>
          <cell r="HK531">
            <v>24900</v>
          </cell>
        </row>
        <row r="532">
          <cell r="GZ532">
            <v>30</v>
          </cell>
          <cell r="HD532">
            <v>1606032</v>
          </cell>
          <cell r="HE532" t="str">
            <v>神器6-4 : 19级</v>
          </cell>
          <cell r="HG532">
            <v>19</v>
          </cell>
          <cell r="HI532">
            <v>15</v>
          </cell>
          <cell r="HK532">
            <v>25300</v>
          </cell>
        </row>
        <row r="533">
          <cell r="GZ533">
            <v>30</v>
          </cell>
          <cell r="HD533">
            <v>1606032</v>
          </cell>
          <cell r="HE533" t="str">
            <v>神器6-4 : 20级</v>
          </cell>
          <cell r="HG533">
            <v>20</v>
          </cell>
          <cell r="HI533">
            <v>15</v>
          </cell>
          <cell r="HK533">
            <v>25700</v>
          </cell>
        </row>
        <row r="534">
          <cell r="GZ534">
            <v>30</v>
          </cell>
          <cell r="HD534">
            <v>1606032</v>
          </cell>
          <cell r="HE534" t="str">
            <v>神器6-4 : 21级</v>
          </cell>
          <cell r="HG534">
            <v>21</v>
          </cell>
          <cell r="HI534">
            <v>15</v>
          </cell>
          <cell r="HK534">
            <v>26100</v>
          </cell>
        </row>
        <row r="535">
          <cell r="GZ535">
            <v>31</v>
          </cell>
          <cell r="HD535">
            <v>1606033</v>
          </cell>
          <cell r="HE535" t="str">
            <v>神器6-5 : 1级</v>
          </cell>
          <cell r="HG535">
            <v>1</v>
          </cell>
          <cell r="HI535">
            <v>1</v>
          </cell>
          <cell r="HK535">
            <v>16550</v>
          </cell>
        </row>
        <row r="536">
          <cell r="GZ536">
            <v>31</v>
          </cell>
          <cell r="HD536">
            <v>1606033</v>
          </cell>
          <cell r="HE536" t="str">
            <v>神器6-5 : 2级</v>
          </cell>
          <cell r="HG536">
            <v>2</v>
          </cell>
          <cell r="HI536">
            <v>1</v>
          </cell>
          <cell r="HK536">
            <v>17150</v>
          </cell>
        </row>
        <row r="537">
          <cell r="GZ537">
            <v>31</v>
          </cell>
          <cell r="HD537">
            <v>1606033</v>
          </cell>
          <cell r="HE537" t="str">
            <v>神器6-5 : 3级</v>
          </cell>
          <cell r="HG537">
            <v>3</v>
          </cell>
          <cell r="HI537">
            <v>1</v>
          </cell>
          <cell r="HK537">
            <v>17750</v>
          </cell>
        </row>
        <row r="538">
          <cell r="GZ538">
            <v>31</v>
          </cell>
          <cell r="HD538">
            <v>1606033</v>
          </cell>
          <cell r="HE538" t="str">
            <v>神器6-5 : 4级</v>
          </cell>
          <cell r="HG538">
            <v>4</v>
          </cell>
          <cell r="HI538">
            <v>2</v>
          </cell>
          <cell r="HK538">
            <v>18300</v>
          </cell>
        </row>
        <row r="539">
          <cell r="GZ539">
            <v>31</v>
          </cell>
          <cell r="HD539">
            <v>1606033</v>
          </cell>
          <cell r="HE539" t="str">
            <v>神器6-5 : 5级</v>
          </cell>
          <cell r="HG539">
            <v>5</v>
          </cell>
          <cell r="HI539">
            <v>2</v>
          </cell>
          <cell r="HK539">
            <v>18850</v>
          </cell>
        </row>
        <row r="540">
          <cell r="GZ540">
            <v>31</v>
          </cell>
          <cell r="HD540">
            <v>1606033</v>
          </cell>
          <cell r="HE540" t="str">
            <v>神器6-5 : 6级</v>
          </cell>
          <cell r="HG540">
            <v>6</v>
          </cell>
          <cell r="HI540">
            <v>2</v>
          </cell>
          <cell r="HK540">
            <v>19400</v>
          </cell>
        </row>
        <row r="541">
          <cell r="GZ541">
            <v>31</v>
          </cell>
          <cell r="HD541">
            <v>1606033</v>
          </cell>
          <cell r="HE541" t="str">
            <v>神器6-5 : 7级</v>
          </cell>
          <cell r="HG541">
            <v>7</v>
          </cell>
          <cell r="HI541">
            <v>3</v>
          </cell>
          <cell r="HK541">
            <v>19900</v>
          </cell>
        </row>
        <row r="542">
          <cell r="GZ542">
            <v>31</v>
          </cell>
          <cell r="HD542">
            <v>1606033</v>
          </cell>
          <cell r="HE542" t="str">
            <v>神器6-5 : 8级</v>
          </cell>
          <cell r="HG542">
            <v>8</v>
          </cell>
          <cell r="HI542">
            <v>3</v>
          </cell>
          <cell r="HK542">
            <v>20400</v>
          </cell>
        </row>
        <row r="543">
          <cell r="GZ543">
            <v>31</v>
          </cell>
          <cell r="HD543">
            <v>1606033</v>
          </cell>
          <cell r="HE543" t="str">
            <v>神器6-5 : 9级</v>
          </cell>
          <cell r="HG543">
            <v>9</v>
          </cell>
          <cell r="HI543">
            <v>3</v>
          </cell>
          <cell r="HK543">
            <v>20900</v>
          </cell>
        </row>
        <row r="544">
          <cell r="GZ544">
            <v>31</v>
          </cell>
          <cell r="HD544">
            <v>1606033</v>
          </cell>
          <cell r="HE544" t="str">
            <v>神器6-5 : 10级</v>
          </cell>
          <cell r="HG544">
            <v>10</v>
          </cell>
          <cell r="HI544">
            <v>5</v>
          </cell>
          <cell r="HK544">
            <v>21400</v>
          </cell>
        </row>
        <row r="545">
          <cell r="GZ545">
            <v>31</v>
          </cell>
          <cell r="HD545">
            <v>1606033</v>
          </cell>
          <cell r="HE545" t="str">
            <v>神器6-5 : 11级</v>
          </cell>
          <cell r="HG545">
            <v>11</v>
          </cell>
          <cell r="HI545">
            <v>5</v>
          </cell>
          <cell r="HK545">
            <v>21850</v>
          </cell>
        </row>
        <row r="546">
          <cell r="GZ546">
            <v>31</v>
          </cell>
          <cell r="HD546">
            <v>1606033</v>
          </cell>
          <cell r="HE546" t="str">
            <v>神器6-5 : 12级</v>
          </cell>
          <cell r="HG546">
            <v>12</v>
          </cell>
          <cell r="HI546">
            <v>6</v>
          </cell>
          <cell r="HK546">
            <v>22300</v>
          </cell>
        </row>
        <row r="547">
          <cell r="GZ547">
            <v>31</v>
          </cell>
          <cell r="HD547">
            <v>1606033</v>
          </cell>
          <cell r="HE547" t="str">
            <v>神器6-5 : 13级</v>
          </cell>
          <cell r="HG547">
            <v>13</v>
          </cell>
          <cell r="HI547">
            <v>7</v>
          </cell>
          <cell r="HK547">
            <v>22750</v>
          </cell>
        </row>
        <row r="548">
          <cell r="GZ548">
            <v>31</v>
          </cell>
          <cell r="HD548">
            <v>1606033</v>
          </cell>
          <cell r="HE548" t="str">
            <v>神器6-5 : 14级</v>
          </cell>
          <cell r="HG548">
            <v>14</v>
          </cell>
          <cell r="HI548">
            <v>7</v>
          </cell>
          <cell r="HK548">
            <v>23200</v>
          </cell>
        </row>
        <row r="549">
          <cell r="GZ549">
            <v>31</v>
          </cell>
          <cell r="HD549">
            <v>1606033</v>
          </cell>
          <cell r="HE549" t="str">
            <v>神器6-5 : 15级</v>
          </cell>
          <cell r="HG549">
            <v>15</v>
          </cell>
          <cell r="HI549">
            <v>7</v>
          </cell>
          <cell r="HK549">
            <v>23600</v>
          </cell>
        </row>
        <row r="550">
          <cell r="GZ550">
            <v>31</v>
          </cell>
          <cell r="HD550">
            <v>1606033</v>
          </cell>
          <cell r="HE550" t="str">
            <v>神器6-5 : 16级</v>
          </cell>
          <cell r="HG550">
            <v>16</v>
          </cell>
          <cell r="HI550">
            <v>10</v>
          </cell>
          <cell r="HK550">
            <v>24050</v>
          </cell>
        </row>
        <row r="551">
          <cell r="GZ551">
            <v>31</v>
          </cell>
          <cell r="HD551">
            <v>1606033</v>
          </cell>
          <cell r="HE551" t="str">
            <v>神器6-5 : 17级</v>
          </cell>
          <cell r="HG551">
            <v>17</v>
          </cell>
          <cell r="HI551">
            <v>10</v>
          </cell>
          <cell r="HK551">
            <v>24500</v>
          </cell>
        </row>
        <row r="552">
          <cell r="GZ552">
            <v>31</v>
          </cell>
          <cell r="HD552">
            <v>1606033</v>
          </cell>
          <cell r="HE552" t="str">
            <v>神器6-5 : 18级</v>
          </cell>
          <cell r="HG552">
            <v>18</v>
          </cell>
          <cell r="HI552">
            <v>10</v>
          </cell>
          <cell r="HK552">
            <v>24900</v>
          </cell>
        </row>
        <row r="553">
          <cell r="GZ553">
            <v>31</v>
          </cell>
          <cell r="HD553">
            <v>1606033</v>
          </cell>
          <cell r="HE553" t="str">
            <v>神器6-5 : 19级</v>
          </cell>
          <cell r="HG553">
            <v>19</v>
          </cell>
          <cell r="HI553">
            <v>15</v>
          </cell>
          <cell r="HK553">
            <v>25300</v>
          </cell>
        </row>
        <row r="554">
          <cell r="GZ554">
            <v>31</v>
          </cell>
          <cell r="HD554">
            <v>1606033</v>
          </cell>
          <cell r="HE554" t="str">
            <v>神器6-5 : 20级</v>
          </cell>
          <cell r="HG554">
            <v>20</v>
          </cell>
          <cell r="HI554">
            <v>15</v>
          </cell>
          <cell r="HK554">
            <v>25700</v>
          </cell>
        </row>
        <row r="555">
          <cell r="GZ555">
            <v>31</v>
          </cell>
          <cell r="HD555">
            <v>1606033</v>
          </cell>
          <cell r="HE555" t="str">
            <v>神器6-5 : 21级</v>
          </cell>
          <cell r="HG555">
            <v>21</v>
          </cell>
          <cell r="HI555">
            <v>15</v>
          </cell>
          <cell r="HK555">
            <v>26100</v>
          </cell>
        </row>
        <row r="556">
          <cell r="GZ556">
            <v>32</v>
          </cell>
          <cell r="HD556">
            <v>1606034</v>
          </cell>
          <cell r="HE556" t="str">
            <v>神器6-6 : 1级</v>
          </cell>
          <cell r="HG556">
            <v>1</v>
          </cell>
          <cell r="HI556">
            <v>1</v>
          </cell>
          <cell r="HK556">
            <v>16550</v>
          </cell>
        </row>
        <row r="557">
          <cell r="GZ557">
            <v>32</v>
          </cell>
          <cell r="HD557">
            <v>1606034</v>
          </cell>
          <cell r="HE557" t="str">
            <v>神器6-6 : 2级</v>
          </cell>
          <cell r="HG557">
            <v>2</v>
          </cell>
          <cell r="HI557">
            <v>1</v>
          </cell>
          <cell r="HK557">
            <v>17150</v>
          </cell>
        </row>
        <row r="558">
          <cell r="GZ558">
            <v>32</v>
          </cell>
          <cell r="HD558">
            <v>1606034</v>
          </cell>
          <cell r="HE558" t="str">
            <v>神器6-6 : 3级</v>
          </cell>
          <cell r="HG558">
            <v>3</v>
          </cell>
          <cell r="HI558">
            <v>1</v>
          </cell>
          <cell r="HK558">
            <v>17750</v>
          </cell>
        </row>
        <row r="559">
          <cell r="GZ559">
            <v>32</v>
          </cell>
          <cell r="HD559">
            <v>1606034</v>
          </cell>
          <cell r="HE559" t="str">
            <v>神器6-6 : 4级</v>
          </cell>
          <cell r="HG559">
            <v>4</v>
          </cell>
          <cell r="HI559">
            <v>2</v>
          </cell>
          <cell r="HK559">
            <v>18300</v>
          </cell>
        </row>
        <row r="560">
          <cell r="GZ560">
            <v>32</v>
          </cell>
          <cell r="HD560">
            <v>1606034</v>
          </cell>
          <cell r="HE560" t="str">
            <v>神器6-6 : 5级</v>
          </cell>
          <cell r="HG560">
            <v>5</v>
          </cell>
          <cell r="HI560">
            <v>2</v>
          </cell>
          <cell r="HK560">
            <v>18850</v>
          </cell>
        </row>
        <row r="561">
          <cell r="GZ561">
            <v>32</v>
          </cell>
          <cell r="HD561">
            <v>1606034</v>
          </cell>
          <cell r="HE561" t="str">
            <v>神器6-6 : 6级</v>
          </cell>
          <cell r="HG561">
            <v>6</v>
          </cell>
          <cell r="HI561">
            <v>2</v>
          </cell>
          <cell r="HK561">
            <v>19400</v>
          </cell>
        </row>
        <row r="562">
          <cell r="GZ562">
            <v>32</v>
          </cell>
          <cell r="HD562">
            <v>1606034</v>
          </cell>
          <cell r="HE562" t="str">
            <v>神器6-6 : 7级</v>
          </cell>
          <cell r="HG562">
            <v>7</v>
          </cell>
          <cell r="HI562">
            <v>3</v>
          </cell>
          <cell r="HK562">
            <v>19900</v>
          </cell>
        </row>
        <row r="563">
          <cell r="GZ563">
            <v>32</v>
          </cell>
          <cell r="HD563">
            <v>1606034</v>
          </cell>
          <cell r="HE563" t="str">
            <v>神器6-6 : 8级</v>
          </cell>
          <cell r="HG563">
            <v>8</v>
          </cell>
          <cell r="HI563">
            <v>3</v>
          </cell>
          <cell r="HK563">
            <v>20400</v>
          </cell>
        </row>
        <row r="564">
          <cell r="GZ564">
            <v>32</v>
          </cell>
          <cell r="HD564">
            <v>1606034</v>
          </cell>
          <cell r="HE564" t="str">
            <v>神器6-6 : 9级</v>
          </cell>
          <cell r="HG564">
            <v>9</v>
          </cell>
          <cell r="HI564">
            <v>3</v>
          </cell>
          <cell r="HK564">
            <v>20900</v>
          </cell>
        </row>
        <row r="565">
          <cell r="GZ565">
            <v>32</v>
          </cell>
          <cell r="HD565">
            <v>1606034</v>
          </cell>
          <cell r="HE565" t="str">
            <v>神器6-6 : 10级</v>
          </cell>
          <cell r="HG565">
            <v>10</v>
          </cell>
          <cell r="HI565">
            <v>5</v>
          </cell>
          <cell r="HK565">
            <v>21400</v>
          </cell>
        </row>
        <row r="566">
          <cell r="GZ566">
            <v>32</v>
          </cell>
          <cell r="HD566">
            <v>1606034</v>
          </cell>
          <cell r="HE566" t="str">
            <v>神器6-6 : 11级</v>
          </cell>
          <cell r="HG566">
            <v>11</v>
          </cell>
          <cell r="HI566">
            <v>5</v>
          </cell>
          <cell r="HK566">
            <v>21850</v>
          </cell>
        </row>
        <row r="567">
          <cell r="GZ567">
            <v>32</v>
          </cell>
          <cell r="HD567">
            <v>1606034</v>
          </cell>
          <cell r="HE567" t="str">
            <v>神器6-6 : 12级</v>
          </cell>
          <cell r="HG567">
            <v>12</v>
          </cell>
          <cell r="HI567">
            <v>6</v>
          </cell>
          <cell r="HK567">
            <v>22300</v>
          </cell>
        </row>
        <row r="568">
          <cell r="GZ568">
            <v>32</v>
          </cell>
          <cell r="HD568">
            <v>1606034</v>
          </cell>
          <cell r="HE568" t="str">
            <v>神器6-6 : 13级</v>
          </cell>
          <cell r="HG568">
            <v>13</v>
          </cell>
          <cell r="HI568">
            <v>7</v>
          </cell>
          <cell r="HK568">
            <v>22750</v>
          </cell>
        </row>
        <row r="569">
          <cell r="GZ569">
            <v>32</v>
          </cell>
          <cell r="HD569">
            <v>1606034</v>
          </cell>
          <cell r="HE569" t="str">
            <v>神器6-6 : 14级</v>
          </cell>
          <cell r="HG569">
            <v>14</v>
          </cell>
          <cell r="HI569">
            <v>7</v>
          </cell>
          <cell r="HK569">
            <v>23200</v>
          </cell>
        </row>
        <row r="570">
          <cell r="GZ570">
            <v>32</v>
          </cell>
          <cell r="HD570">
            <v>1606034</v>
          </cell>
          <cell r="HE570" t="str">
            <v>神器6-6 : 15级</v>
          </cell>
          <cell r="HG570">
            <v>15</v>
          </cell>
          <cell r="HI570">
            <v>7</v>
          </cell>
          <cell r="HK570">
            <v>23600</v>
          </cell>
        </row>
        <row r="571">
          <cell r="GZ571">
            <v>32</v>
          </cell>
          <cell r="HD571">
            <v>1606034</v>
          </cell>
          <cell r="HE571" t="str">
            <v>神器6-6 : 16级</v>
          </cell>
          <cell r="HG571">
            <v>16</v>
          </cell>
          <cell r="HI571">
            <v>10</v>
          </cell>
          <cell r="HK571">
            <v>24050</v>
          </cell>
        </row>
        <row r="572">
          <cell r="GZ572">
            <v>32</v>
          </cell>
          <cell r="HD572">
            <v>1606034</v>
          </cell>
          <cell r="HE572" t="str">
            <v>神器6-6 : 17级</v>
          </cell>
          <cell r="HG572">
            <v>17</v>
          </cell>
          <cell r="HI572">
            <v>10</v>
          </cell>
          <cell r="HK572">
            <v>24500</v>
          </cell>
        </row>
        <row r="573">
          <cell r="GZ573">
            <v>32</v>
          </cell>
          <cell r="HD573">
            <v>1606034</v>
          </cell>
          <cell r="HE573" t="str">
            <v>神器6-6 : 18级</v>
          </cell>
          <cell r="HG573">
            <v>18</v>
          </cell>
          <cell r="HI573">
            <v>10</v>
          </cell>
          <cell r="HK573">
            <v>24900</v>
          </cell>
        </row>
        <row r="574">
          <cell r="GZ574">
            <v>32</v>
          </cell>
          <cell r="HD574">
            <v>1606034</v>
          </cell>
          <cell r="HE574" t="str">
            <v>神器6-6 : 19级</v>
          </cell>
          <cell r="HG574">
            <v>19</v>
          </cell>
          <cell r="HI574">
            <v>15</v>
          </cell>
          <cell r="HK574">
            <v>25300</v>
          </cell>
        </row>
        <row r="575">
          <cell r="GZ575">
            <v>32</v>
          </cell>
          <cell r="HD575">
            <v>1606034</v>
          </cell>
          <cell r="HE575" t="str">
            <v>神器6-6 : 20级</v>
          </cell>
          <cell r="HG575">
            <v>20</v>
          </cell>
          <cell r="HI575">
            <v>15</v>
          </cell>
          <cell r="HK575">
            <v>25700</v>
          </cell>
        </row>
        <row r="576">
          <cell r="GZ576">
            <v>32</v>
          </cell>
          <cell r="HD576">
            <v>1606034</v>
          </cell>
          <cell r="HE576" t="str">
            <v>神器6-6 : 21级</v>
          </cell>
          <cell r="HG576">
            <v>21</v>
          </cell>
          <cell r="HI576">
            <v>15</v>
          </cell>
          <cell r="HK576">
            <v>26100</v>
          </cell>
        </row>
        <row r="577">
          <cell r="GZ577">
            <v>33</v>
          </cell>
          <cell r="HD577">
            <v>1606035</v>
          </cell>
          <cell r="HE577" t="str">
            <v>神器6-7 : 1级</v>
          </cell>
          <cell r="HG577">
            <v>1</v>
          </cell>
          <cell r="HI577">
            <v>1</v>
          </cell>
          <cell r="HK577">
            <v>24250</v>
          </cell>
        </row>
        <row r="578">
          <cell r="GZ578">
            <v>33</v>
          </cell>
          <cell r="HD578">
            <v>1606035</v>
          </cell>
          <cell r="HE578" t="str">
            <v>神器6-7 : 2级</v>
          </cell>
          <cell r="HG578">
            <v>2</v>
          </cell>
          <cell r="HI578">
            <v>1</v>
          </cell>
          <cell r="HK578">
            <v>25150</v>
          </cell>
        </row>
        <row r="579">
          <cell r="GZ579">
            <v>33</v>
          </cell>
          <cell r="HD579">
            <v>1606035</v>
          </cell>
          <cell r="HE579" t="str">
            <v>神器6-7 : 3级</v>
          </cell>
          <cell r="HG579">
            <v>3</v>
          </cell>
          <cell r="HI579">
            <v>1</v>
          </cell>
          <cell r="HK579">
            <v>25950</v>
          </cell>
        </row>
        <row r="580">
          <cell r="GZ580">
            <v>33</v>
          </cell>
          <cell r="HD580">
            <v>1606035</v>
          </cell>
          <cell r="HE580" t="str">
            <v>神器6-7 : 4级</v>
          </cell>
          <cell r="HG580">
            <v>4</v>
          </cell>
          <cell r="HI580">
            <v>2</v>
          </cell>
          <cell r="HK580">
            <v>26800</v>
          </cell>
        </row>
        <row r="581">
          <cell r="GZ581">
            <v>33</v>
          </cell>
          <cell r="HD581">
            <v>1606035</v>
          </cell>
          <cell r="HE581" t="str">
            <v>神器6-7 : 5级</v>
          </cell>
          <cell r="HG581">
            <v>5</v>
          </cell>
          <cell r="HI581">
            <v>2</v>
          </cell>
          <cell r="HK581">
            <v>27600</v>
          </cell>
        </row>
        <row r="582">
          <cell r="GZ582">
            <v>33</v>
          </cell>
          <cell r="HD582">
            <v>1606035</v>
          </cell>
          <cell r="HE582" t="str">
            <v>神器6-7 : 6级</v>
          </cell>
          <cell r="HG582">
            <v>6</v>
          </cell>
          <cell r="HI582">
            <v>2</v>
          </cell>
          <cell r="HK582">
            <v>28400</v>
          </cell>
        </row>
        <row r="583">
          <cell r="GZ583">
            <v>33</v>
          </cell>
          <cell r="HD583">
            <v>1606035</v>
          </cell>
          <cell r="HE583" t="str">
            <v>神器6-7 : 7级</v>
          </cell>
          <cell r="HG583">
            <v>7</v>
          </cell>
          <cell r="HI583">
            <v>3</v>
          </cell>
          <cell r="HK583">
            <v>29150</v>
          </cell>
        </row>
        <row r="584">
          <cell r="GZ584">
            <v>33</v>
          </cell>
          <cell r="HD584">
            <v>1606035</v>
          </cell>
          <cell r="HE584" t="str">
            <v>神器6-7 : 8级</v>
          </cell>
          <cell r="HG584">
            <v>8</v>
          </cell>
          <cell r="HI584">
            <v>3</v>
          </cell>
          <cell r="HK584">
            <v>29850</v>
          </cell>
        </row>
        <row r="585">
          <cell r="GZ585">
            <v>33</v>
          </cell>
          <cell r="HD585">
            <v>1606035</v>
          </cell>
          <cell r="HE585" t="str">
            <v>神器6-7 : 9级</v>
          </cell>
          <cell r="HG585">
            <v>9</v>
          </cell>
          <cell r="HI585">
            <v>3</v>
          </cell>
          <cell r="HK585">
            <v>30600</v>
          </cell>
        </row>
        <row r="586">
          <cell r="GZ586">
            <v>33</v>
          </cell>
          <cell r="HD586">
            <v>1606035</v>
          </cell>
          <cell r="HE586" t="str">
            <v>神器6-7 : 10级</v>
          </cell>
          <cell r="HG586">
            <v>10</v>
          </cell>
          <cell r="HI586">
            <v>5</v>
          </cell>
          <cell r="HK586">
            <v>31300</v>
          </cell>
        </row>
        <row r="587">
          <cell r="GZ587">
            <v>33</v>
          </cell>
          <cell r="HD587">
            <v>1606035</v>
          </cell>
          <cell r="HE587" t="str">
            <v>神器6-7 : 11级</v>
          </cell>
          <cell r="HG587">
            <v>11</v>
          </cell>
          <cell r="HI587">
            <v>5</v>
          </cell>
          <cell r="HK587">
            <v>31950</v>
          </cell>
        </row>
        <row r="588">
          <cell r="GZ588">
            <v>33</v>
          </cell>
          <cell r="HD588">
            <v>1606035</v>
          </cell>
          <cell r="HE588" t="str">
            <v>神器6-7 : 12级</v>
          </cell>
          <cell r="HG588">
            <v>12</v>
          </cell>
          <cell r="HI588">
            <v>6</v>
          </cell>
          <cell r="HK588">
            <v>32650</v>
          </cell>
        </row>
        <row r="589">
          <cell r="GZ589">
            <v>33</v>
          </cell>
          <cell r="HD589">
            <v>1606035</v>
          </cell>
          <cell r="HE589" t="str">
            <v>神器6-7 : 13级</v>
          </cell>
          <cell r="HG589">
            <v>13</v>
          </cell>
          <cell r="HI589">
            <v>7</v>
          </cell>
          <cell r="HK589">
            <v>33300</v>
          </cell>
        </row>
        <row r="590">
          <cell r="GZ590">
            <v>33</v>
          </cell>
          <cell r="HD590">
            <v>1606035</v>
          </cell>
          <cell r="HE590" t="str">
            <v>神器6-7 : 14级</v>
          </cell>
          <cell r="HG590">
            <v>14</v>
          </cell>
          <cell r="HI590">
            <v>7</v>
          </cell>
          <cell r="HK590">
            <v>33950</v>
          </cell>
        </row>
        <row r="591">
          <cell r="GZ591">
            <v>33</v>
          </cell>
          <cell r="HD591">
            <v>1606035</v>
          </cell>
          <cell r="HE591" t="str">
            <v>神器6-7 : 15级</v>
          </cell>
          <cell r="HG591">
            <v>15</v>
          </cell>
          <cell r="HI591">
            <v>7</v>
          </cell>
          <cell r="HK591">
            <v>34600</v>
          </cell>
        </row>
        <row r="592">
          <cell r="GZ592">
            <v>33</v>
          </cell>
          <cell r="HD592">
            <v>1606035</v>
          </cell>
          <cell r="HE592" t="str">
            <v>神器6-7 : 16级</v>
          </cell>
          <cell r="HG592">
            <v>16</v>
          </cell>
          <cell r="HI592">
            <v>10</v>
          </cell>
          <cell r="HK592">
            <v>35250</v>
          </cell>
        </row>
        <row r="593">
          <cell r="GZ593">
            <v>33</v>
          </cell>
          <cell r="HD593">
            <v>1606035</v>
          </cell>
          <cell r="HE593" t="str">
            <v>神器6-7 : 17级</v>
          </cell>
          <cell r="HG593">
            <v>17</v>
          </cell>
          <cell r="HI593">
            <v>10</v>
          </cell>
          <cell r="HK593">
            <v>35800</v>
          </cell>
        </row>
        <row r="594">
          <cell r="GZ594">
            <v>33</v>
          </cell>
          <cell r="HD594">
            <v>1606035</v>
          </cell>
          <cell r="HE594" t="str">
            <v>神器6-7 : 18级</v>
          </cell>
          <cell r="HG594">
            <v>18</v>
          </cell>
          <cell r="HI594">
            <v>10</v>
          </cell>
          <cell r="HK594">
            <v>36450</v>
          </cell>
        </row>
        <row r="595">
          <cell r="GZ595">
            <v>33</v>
          </cell>
          <cell r="HD595">
            <v>1606035</v>
          </cell>
          <cell r="HE595" t="str">
            <v>神器6-7 : 19级</v>
          </cell>
          <cell r="HG595">
            <v>19</v>
          </cell>
          <cell r="HI595">
            <v>15</v>
          </cell>
          <cell r="HK595">
            <v>37050</v>
          </cell>
        </row>
        <row r="596">
          <cell r="GZ596">
            <v>33</v>
          </cell>
          <cell r="HD596">
            <v>1606035</v>
          </cell>
          <cell r="HE596" t="str">
            <v>神器6-7 : 20级</v>
          </cell>
          <cell r="HG596">
            <v>20</v>
          </cell>
          <cell r="HI596">
            <v>15</v>
          </cell>
          <cell r="HK596">
            <v>37600</v>
          </cell>
        </row>
        <row r="597">
          <cell r="GZ597">
            <v>33</v>
          </cell>
          <cell r="HD597">
            <v>1606035</v>
          </cell>
          <cell r="HE597" t="str">
            <v>神器6-7 : 21级</v>
          </cell>
          <cell r="HG597">
            <v>21</v>
          </cell>
          <cell r="HI597">
            <v>15</v>
          </cell>
          <cell r="HK597">
            <v>38200</v>
          </cell>
        </row>
        <row r="598">
          <cell r="GZ598">
            <v>34</v>
          </cell>
          <cell r="HD598">
            <v>1606036</v>
          </cell>
          <cell r="HE598" t="str">
            <v>神器6-8 : 1级</v>
          </cell>
          <cell r="HG598">
            <v>1</v>
          </cell>
          <cell r="HI598">
            <v>1</v>
          </cell>
          <cell r="HK598">
            <v>24250</v>
          </cell>
        </row>
        <row r="599">
          <cell r="GZ599">
            <v>34</v>
          </cell>
          <cell r="HD599">
            <v>1606036</v>
          </cell>
          <cell r="HE599" t="str">
            <v>神器6-8 : 2级</v>
          </cell>
          <cell r="HG599">
            <v>2</v>
          </cell>
          <cell r="HI599">
            <v>1</v>
          </cell>
          <cell r="HK599">
            <v>25150</v>
          </cell>
        </row>
        <row r="600">
          <cell r="GZ600">
            <v>34</v>
          </cell>
          <cell r="HD600">
            <v>1606036</v>
          </cell>
          <cell r="HE600" t="str">
            <v>神器6-8 : 3级</v>
          </cell>
          <cell r="HG600">
            <v>3</v>
          </cell>
          <cell r="HI600">
            <v>1</v>
          </cell>
          <cell r="HK600">
            <v>25950</v>
          </cell>
        </row>
        <row r="601">
          <cell r="GZ601">
            <v>34</v>
          </cell>
          <cell r="HD601">
            <v>1606036</v>
          </cell>
          <cell r="HE601" t="str">
            <v>神器6-8 : 4级</v>
          </cell>
          <cell r="HG601">
            <v>4</v>
          </cell>
          <cell r="HI601">
            <v>2</v>
          </cell>
          <cell r="HK601">
            <v>26800</v>
          </cell>
        </row>
        <row r="602">
          <cell r="GZ602">
            <v>34</v>
          </cell>
          <cell r="HD602">
            <v>1606036</v>
          </cell>
          <cell r="HE602" t="str">
            <v>神器6-8 : 5级</v>
          </cell>
          <cell r="HG602">
            <v>5</v>
          </cell>
          <cell r="HI602">
            <v>2</v>
          </cell>
          <cell r="HK602">
            <v>27600</v>
          </cell>
        </row>
        <row r="603">
          <cell r="GZ603">
            <v>34</v>
          </cell>
          <cell r="HD603">
            <v>1606036</v>
          </cell>
          <cell r="HE603" t="str">
            <v>神器6-8 : 6级</v>
          </cell>
          <cell r="HG603">
            <v>6</v>
          </cell>
          <cell r="HI603">
            <v>2</v>
          </cell>
          <cell r="HK603">
            <v>28400</v>
          </cell>
        </row>
        <row r="604">
          <cell r="GZ604">
            <v>34</v>
          </cell>
          <cell r="HD604">
            <v>1606036</v>
          </cell>
          <cell r="HE604" t="str">
            <v>神器6-8 : 7级</v>
          </cell>
          <cell r="HG604">
            <v>7</v>
          </cell>
          <cell r="HI604">
            <v>3</v>
          </cell>
          <cell r="HK604">
            <v>29150</v>
          </cell>
        </row>
        <row r="605">
          <cell r="GZ605">
            <v>34</v>
          </cell>
          <cell r="HD605">
            <v>1606036</v>
          </cell>
          <cell r="HE605" t="str">
            <v>神器6-8 : 8级</v>
          </cell>
          <cell r="HG605">
            <v>8</v>
          </cell>
          <cell r="HI605">
            <v>3</v>
          </cell>
          <cell r="HK605">
            <v>29850</v>
          </cell>
        </row>
        <row r="606">
          <cell r="GZ606">
            <v>34</v>
          </cell>
          <cell r="HD606">
            <v>1606036</v>
          </cell>
          <cell r="HE606" t="str">
            <v>神器6-8 : 9级</v>
          </cell>
          <cell r="HG606">
            <v>9</v>
          </cell>
          <cell r="HI606">
            <v>3</v>
          </cell>
          <cell r="HK606">
            <v>30600</v>
          </cell>
        </row>
        <row r="607">
          <cell r="GZ607">
            <v>34</v>
          </cell>
          <cell r="HD607">
            <v>1606036</v>
          </cell>
          <cell r="HE607" t="str">
            <v>神器6-8 : 10级</v>
          </cell>
          <cell r="HG607">
            <v>10</v>
          </cell>
          <cell r="HI607">
            <v>5</v>
          </cell>
          <cell r="HK607">
            <v>31300</v>
          </cell>
        </row>
        <row r="608">
          <cell r="GZ608">
            <v>34</v>
          </cell>
          <cell r="HD608">
            <v>1606036</v>
          </cell>
          <cell r="HE608" t="str">
            <v>神器6-8 : 11级</v>
          </cell>
          <cell r="HG608">
            <v>11</v>
          </cell>
          <cell r="HI608">
            <v>5</v>
          </cell>
          <cell r="HK608">
            <v>31950</v>
          </cell>
        </row>
        <row r="609">
          <cell r="GZ609">
            <v>34</v>
          </cell>
          <cell r="HD609">
            <v>1606036</v>
          </cell>
          <cell r="HE609" t="str">
            <v>神器6-8 : 12级</v>
          </cell>
          <cell r="HG609">
            <v>12</v>
          </cell>
          <cell r="HI609">
            <v>6</v>
          </cell>
          <cell r="HK609">
            <v>32650</v>
          </cell>
        </row>
        <row r="610">
          <cell r="GZ610">
            <v>34</v>
          </cell>
          <cell r="HD610">
            <v>1606036</v>
          </cell>
          <cell r="HE610" t="str">
            <v>神器6-8 : 13级</v>
          </cell>
          <cell r="HG610">
            <v>13</v>
          </cell>
          <cell r="HI610">
            <v>7</v>
          </cell>
          <cell r="HK610">
            <v>33300</v>
          </cell>
        </row>
        <row r="611">
          <cell r="GZ611">
            <v>34</v>
          </cell>
          <cell r="HD611">
            <v>1606036</v>
          </cell>
          <cell r="HE611" t="str">
            <v>神器6-8 : 14级</v>
          </cell>
          <cell r="HG611">
            <v>14</v>
          </cell>
          <cell r="HI611">
            <v>7</v>
          </cell>
          <cell r="HK611">
            <v>33950</v>
          </cell>
        </row>
        <row r="612">
          <cell r="GZ612">
            <v>34</v>
          </cell>
          <cell r="HD612">
            <v>1606036</v>
          </cell>
          <cell r="HE612" t="str">
            <v>神器6-8 : 15级</v>
          </cell>
          <cell r="HG612">
            <v>15</v>
          </cell>
          <cell r="HI612">
            <v>7</v>
          </cell>
          <cell r="HK612">
            <v>34600</v>
          </cell>
        </row>
        <row r="613">
          <cell r="GZ613">
            <v>34</v>
          </cell>
          <cell r="HD613">
            <v>1606036</v>
          </cell>
          <cell r="HE613" t="str">
            <v>神器6-8 : 16级</v>
          </cell>
          <cell r="HG613">
            <v>16</v>
          </cell>
          <cell r="HI613">
            <v>10</v>
          </cell>
          <cell r="HK613">
            <v>35250</v>
          </cell>
        </row>
        <row r="614">
          <cell r="GZ614">
            <v>34</v>
          </cell>
          <cell r="HD614">
            <v>1606036</v>
          </cell>
          <cell r="HE614" t="str">
            <v>神器6-8 : 17级</v>
          </cell>
          <cell r="HG614">
            <v>17</v>
          </cell>
          <cell r="HI614">
            <v>10</v>
          </cell>
          <cell r="HK614">
            <v>35800</v>
          </cell>
        </row>
        <row r="615">
          <cell r="GZ615">
            <v>34</v>
          </cell>
          <cell r="HD615">
            <v>1606036</v>
          </cell>
          <cell r="HE615" t="str">
            <v>神器6-8 : 18级</v>
          </cell>
          <cell r="HG615">
            <v>18</v>
          </cell>
          <cell r="HI615">
            <v>10</v>
          </cell>
          <cell r="HK615">
            <v>36450</v>
          </cell>
        </row>
        <row r="616">
          <cell r="GZ616">
            <v>34</v>
          </cell>
          <cell r="HD616">
            <v>1606036</v>
          </cell>
          <cell r="HE616" t="str">
            <v>神器6-8 : 19级</v>
          </cell>
          <cell r="HG616">
            <v>19</v>
          </cell>
          <cell r="HI616">
            <v>15</v>
          </cell>
          <cell r="HK616">
            <v>37050</v>
          </cell>
        </row>
        <row r="617">
          <cell r="GZ617">
            <v>34</v>
          </cell>
          <cell r="HD617">
            <v>1606036</v>
          </cell>
          <cell r="HE617" t="str">
            <v>神器6-8 : 20级</v>
          </cell>
          <cell r="HG617">
            <v>20</v>
          </cell>
          <cell r="HI617">
            <v>15</v>
          </cell>
          <cell r="HK617">
            <v>37600</v>
          </cell>
        </row>
        <row r="618">
          <cell r="GZ618">
            <v>34</v>
          </cell>
          <cell r="HD618">
            <v>1606036</v>
          </cell>
          <cell r="HE618" t="str">
            <v>神器6-8 : 21级</v>
          </cell>
          <cell r="HG618">
            <v>21</v>
          </cell>
          <cell r="HI618">
            <v>15</v>
          </cell>
          <cell r="HK618">
            <v>38200</v>
          </cell>
        </row>
        <row r="619">
          <cell r="GZ619">
            <v>35</v>
          </cell>
          <cell r="HD619">
            <v>1606037</v>
          </cell>
          <cell r="HE619" t="str">
            <v>神器7-1 : 1级</v>
          </cell>
          <cell r="HG619">
            <v>1</v>
          </cell>
          <cell r="HI619">
            <v>1</v>
          </cell>
          <cell r="HK619">
            <v>16700</v>
          </cell>
        </row>
        <row r="620">
          <cell r="GZ620">
            <v>35</v>
          </cell>
          <cell r="HD620">
            <v>1606037</v>
          </cell>
          <cell r="HE620" t="str">
            <v>神器7-1 : 2级</v>
          </cell>
          <cell r="HG620">
            <v>2</v>
          </cell>
          <cell r="HI620">
            <v>1</v>
          </cell>
          <cell r="HK620">
            <v>17350</v>
          </cell>
        </row>
        <row r="621">
          <cell r="GZ621">
            <v>35</v>
          </cell>
          <cell r="HD621">
            <v>1606037</v>
          </cell>
          <cell r="HE621" t="str">
            <v>神器7-1 : 3级</v>
          </cell>
          <cell r="HG621">
            <v>3</v>
          </cell>
          <cell r="HI621">
            <v>1</v>
          </cell>
          <cell r="HK621">
            <v>17900</v>
          </cell>
        </row>
        <row r="622">
          <cell r="GZ622">
            <v>35</v>
          </cell>
          <cell r="HD622">
            <v>1606037</v>
          </cell>
          <cell r="HE622" t="str">
            <v>神器7-1 : 4级</v>
          </cell>
          <cell r="HG622">
            <v>4</v>
          </cell>
          <cell r="HI622">
            <v>2</v>
          </cell>
          <cell r="HK622">
            <v>18500</v>
          </cell>
        </row>
        <row r="623">
          <cell r="GZ623">
            <v>35</v>
          </cell>
          <cell r="HD623">
            <v>1606037</v>
          </cell>
          <cell r="HE623" t="str">
            <v>神器7-1 : 5级</v>
          </cell>
          <cell r="HG623">
            <v>5</v>
          </cell>
          <cell r="HI623">
            <v>2</v>
          </cell>
          <cell r="HK623">
            <v>19050</v>
          </cell>
        </row>
        <row r="624">
          <cell r="GZ624">
            <v>35</v>
          </cell>
          <cell r="HD624">
            <v>1606037</v>
          </cell>
          <cell r="HE624" t="str">
            <v>神器7-1 : 6级</v>
          </cell>
          <cell r="HG624">
            <v>6</v>
          </cell>
          <cell r="HI624">
            <v>2</v>
          </cell>
          <cell r="HK624">
            <v>19600</v>
          </cell>
        </row>
        <row r="625">
          <cell r="GZ625">
            <v>35</v>
          </cell>
          <cell r="HD625">
            <v>1606037</v>
          </cell>
          <cell r="HE625" t="str">
            <v>神器7-1 : 7级</v>
          </cell>
          <cell r="HG625">
            <v>7</v>
          </cell>
          <cell r="HI625">
            <v>3</v>
          </cell>
          <cell r="HK625">
            <v>20100</v>
          </cell>
        </row>
        <row r="626">
          <cell r="GZ626">
            <v>35</v>
          </cell>
          <cell r="HD626">
            <v>1606037</v>
          </cell>
          <cell r="HE626" t="str">
            <v>神器7-1 : 8级</v>
          </cell>
          <cell r="HG626">
            <v>8</v>
          </cell>
          <cell r="HI626">
            <v>3</v>
          </cell>
          <cell r="HK626">
            <v>20600</v>
          </cell>
        </row>
        <row r="627">
          <cell r="GZ627">
            <v>35</v>
          </cell>
          <cell r="HD627">
            <v>1606037</v>
          </cell>
          <cell r="HE627" t="str">
            <v>神器7-1 : 9级</v>
          </cell>
          <cell r="HG627">
            <v>9</v>
          </cell>
          <cell r="HI627">
            <v>3</v>
          </cell>
          <cell r="HK627">
            <v>21100</v>
          </cell>
        </row>
        <row r="628">
          <cell r="GZ628">
            <v>35</v>
          </cell>
          <cell r="HD628">
            <v>1606037</v>
          </cell>
          <cell r="HE628" t="str">
            <v>神器7-1 : 10级</v>
          </cell>
          <cell r="HG628">
            <v>10</v>
          </cell>
          <cell r="HI628">
            <v>5</v>
          </cell>
          <cell r="HK628">
            <v>21600</v>
          </cell>
        </row>
        <row r="629">
          <cell r="GZ629">
            <v>35</v>
          </cell>
          <cell r="HD629">
            <v>1606037</v>
          </cell>
          <cell r="HE629" t="str">
            <v>神器7-1 : 11级</v>
          </cell>
          <cell r="HG629">
            <v>11</v>
          </cell>
          <cell r="HI629">
            <v>5</v>
          </cell>
          <cell r="HK629">
            <v>22050</v>
          </cell>
        </row>
        <row r="630">
          <cell r="GZ630">
            <v>35</v>
          </cell>
          <cell r="HD630">
            <v>1606037</v>
          </cell>
          <cell r="HE630" t="str">
            <v>神器7-1 : 12级</v>
          </cell>
          <cell r="HG630">
            <v>12</v>
          </cell>
          <cell r="HI630">
            <v>6</v>
          </cell>
          <cell r="HK630">
            <v>22550</v>
          </cell>
        </row>
        <row r="631">
          <cell r="GZ631">
            <v>35</v>
          </cell>
          <cell r="HD631">
            <v>1606037</v>
          </cell>
          <cell r="HE631" t="str">
            <v>神器7-1 : 13级</v>
          </cell>
          <cell r="HG631">
            <v>13</v>
          </cell>
          <cell r="HI631">
            <v>7</v>
          </cell>
          <cell r="HK631">
            <v>23000</v>
          </cell>
        </row>
        <row r="632">
          <cell r="GZ632">
            <v>35</v>
          </cell>
          <cell r="HD632">
            <v>1606037</v>
          </cell>
          <cell r="HE632" t="str">
            <v>神器7-1 : 14级</v>
          </cell>
          <cell r="HG632">
            <v>14</v>
          </cell>
          <cell r="HI632">
            <v>7</v>
          </cell>
          <cell r="HK632">
            <v>23450</v>
          </cell>
        </row>
        <row r="633">
          <cell r="GZ633">
            <v>35</v>
          </cell>
          <cell r="HD633">
            <v>1606037</v>
          </cell>
          <cell r="HE633" t="str">
            <v>神器7-1 : 15级</v>
          </cell>
          <cell r="HG633">
            <v>15</v>
          </cell>
          <cell r="HI633">
            <v>7</v>
          </cell>
          <cell r="HK633">
            <v>23850</v>
          </cell>
        </row>
        <row r="634">
          <cell r="GZ634">
            <v>35</v>
          </cell>
          <cell r="HD634">
            <v>1606037</v>
          </cell>
          <cell r="HE634" t="str">
            <v>神器7-1 : 16级</v>
          </cell>
          <cell r="HG634">
            <v>16</v>
          </cell>
          <cell r="HI634">
            <v>10</v>
          </cell>
          <cell r="HK634">
            <v>24300</v>
          </cell>
        </row>
        <row r="635">
          <cell r="GZ635">
            <v>35</v>
          </cell>
          <cell r="HD635">
            <v>1606037</v>
          </cell>
          <cell r="HE635" t="str">
            <v>神器7-1 : 17级</v>
          </cell>
          <cell r="HG635">
            <v>17</v>
          </cell>
          <cell r="HI635">
            <v>10</v>
          </cell>
          <cell r="HK635">
            <v>24750</v>
          </cell>
        </row>
        <row r="636">
          <cell r="GZ636">
            <v>35</v>
          </cell>
          <cell r="HD636">
            <v>1606037</v>
          </cell>
          <cell r="HE636" t="str">
            <v>神器7-1 : 18级</v>
          </cell>
          <cell r="HG636">
            <v>18</v>
          </cell>
          <cell r="HI636">
            <v>10</v>
          </cell>
          <cell r="HK636">
            <v>25150</v>
          </cell>
        </row>
        <row r="637">
          <cell r="GZ637">
            <v>35</v>
          </cell>
          <cell r="HD637">
            <v>1606037</v>
          </cell>
          <cell r="HE637" t="str">
            <v>神器7-1 : 19级</v>
          </cell>
          <cell r="HG637">
            <v>19</v>
          </cell>
          <cell r="HI637">
            <v>15</v>
          </cell>
          <cell r="HK637">
            <v>25550</v>
          </cell>
        </row>
        <row r="638">
          <cell r="GZ638">
            <v>35</v>
          </cell>
          <cell r="HD638">
            <v>1606037</v>
          </cell>
          <cell r="HE638" t="str">
            <v>神器7-1 : 20级</v>
          </cell>
          <cell r="HG638">
            <v>20</v>
          </cell>
          <cell r="HI638">
            <v>15</v>
          </cell>
          <cell r="HK638">
            <v>25950</v>
          </cell>
        </row>
        <row r="639">
          <cell r="GZ639">
            <v>35</v>
          </cell>
          <cell r="HD639">
            <v>1606037</v>
          </cell>
          <cell r="HE639" t="str">
            <v>神器7-1 : 21级</v>
          </cell>
          <cell r="HG639">
            <v>21</v>
          </cell>
          <cell r="HI639">
            <v>15</v>
          </cell>
          <cell r="HK639">
            <v>26350</v>
          </cell>
        </row>
        <row r="640">
          <cell r="GZ640">
            <v>36</v>
          </cell>
          <cell r="HD640">
            <v>1606038</v>
          </cell>
          <cell r="HE640" t="str">
            <v>神器7-2 : 1级</v>
          </cell>
          <cell r="HG640">
            <v>1</v>
          </cell>
          <cell r="HI640">
            <v>1</v>
          </cell>
          <cell r="HK640">
            <v>16700</v>
          </cell>
        </row>
        <row r="641">
          <cell r="GZ641">
            <v>36</v>
          </cell>
          <cell r="HD641">
            <v>1606038</v>
          </cell>
          <cell r="HE641" t="str">
            <v>神器7-2 : 2级</v>
          </cell>
          <cell r="HG641">
            <v>2</v>
          </cell>
          <cell r="HI641">
            <v>1</v>
          </cell>
          <cell r="HK641">
            <v>17350</v>
          </cell>
        </row>
        <row r="642">
          <cell r="GZ642">
            <v>36</v>
          </cell>
          <cell r="HD642">
            <v>1606038</v>
          </cell>
          <cell r="HE642" t="str">
            <v>神器7-2 : 3级</v>
          </cell>
          <cell r="HG642">
            <v>3</v>
          </cell>
          <cell r="HI642">
            <v>1</v>
          </cell>
          <cell r="HK642">
            <v>17900</v>
          </cell>
        </row>
        <row r="643">
          <cell r="GZ643">
            <v>36</v>
          </cell>
          <cell r="HD643">
            <v>1606038</v>
          </cell>
          <cell r="HE643" t="str">
            <v>神器7-2 : 4级</v>
          </cell>
          <cell r="HG643">
            <v>4</v>
          </cell>
          <cell r="HI643">
            <v>2</v>
          </cell>
          <cell r="HK643">
            <v>18500</v>
          </cell>
        </row>
        <row r="644">
          <cell r="GZ644">
            <v>36</v>
          </cell>
          <cell r="HD644">
            <v>1606038</v>
          </cell>
          <cell r="HE644" t="str">
            <v>神器7-2 : 5级</v>
          </cell>
          <cell r="HG644">
            <v>5</v>
          </cell>
          <cell r="HI644">
            <v>2</v>
          </cell>
          <cell r="HK644">
            <v>19050</v>
          </cell>
        </row>
        <row r="645">
          <cell r="GZ645">
            <v>36</v>
          </cell>
          <cell r="HD645">
            <v>1606038</v>
          </cell>
          <cell r="HE645" t="str">
            <v>神器7-2 : 6级</v>
          </cell>
          <cell r="HG645">
            <v>6</v>
          </cell>
          <cell r="HI645">
            <v>2</v>
          </cell>
          <cell r="HK645">
            <v>19600</v>
          </cell>
        </row>
        <row r="646">
          <cell r="GZ646">
            <v>36</v>
          </cell>
          <cell r="HD646">
            <v>1606038</v>
          </cell>
          <cell r="HE646" t="str">
            <v>神器7-2 : 7级</v>
          </cell>
          <cell r="HG646">
            <v>7</v>
          </cell>
          <cell r="HI646">
            <v>3</v>
          </cell>
          <cell r="HK646">
            <v>20100</v>
          </cell>
        </row>
        <row r="647">
          <cell r="GZ647">
            <v>36</v>
          </cell>
          <cell r="HD647">
            <v>1606038</v>
          </cell>
          <cell r="HE647" t="str">
            <v>神器7-2 : 8级</v>
          </cell>
          <cell r="HG647">
            <v>8</v>
          </cell>
          <cell r="HI647">
            <v>3</v>
          </cell>
          <cell r="HK647">
            <v>20600</v>
          </cell>
        </row>
        <row r="648">
          <cell r="GZ648">
            <v>36</v>
          </cell>
          <cell r="HD648">
            <v>1606038</v>
          </cell>
          <cell r="HE648" t="str">
            <v>神器7-2 : 9级</v>
          </cell>
          <cell r="HG648">
            <v>9</v>
          </cell>
          <cell r="HI648">
            <v>3</v>
          </cell>
          <cell r="HK648">
            <v>21100</v>
          </cell>
        </row>
        <row r="649">
          <cell r="GZ649">
            <v>36</v>
          </cell>
          <cell r="HD649">
            <v>1606038</v>
          </cell>
          <cell r="HE649" t="str">
            <v>神器7-2 : 10级</v>
          </cell>
          <cell r="HG649">
            <v>10</v>
          </cell>
          <cell r="HI649">
            <v>5</v>
          </cell>
          <cell r="HK649">
            <v>21600</v>
          </cell>
        </row>
        <row r="650">
          <cell r="GZ650">
            <v>36</v>
          </cell>
          <cell r="HD650">
            <v>1606038</v>
          </cell>
          <cell r="HE650" t="str">
            <v>神器7-2 : 11级</v>
          </cell>
          <cell r="HG650">
            <v>11</v>
          </cell>
          <cell r="HI650">
            <v>5</v>
          </cell>
          <cell r="HK650">
            <v>22050</v>
          </cell>
        </row>
        <row r="651">
          <cell r="GZ651">
            <v>36</v>
          </cell>
          <cell r="HD651">
            <v>1606038</v>
          </cell>
          <cell r="HE651" t="str">
            <v>神器7-2 : 12级</v>
          </cell>
          <cell r="HG651">
            <v>12</v>
          </cell>
          <cell r="HI651">
            <v>6</v>
          </cell>
          <cell r="HK651">
            <v>22550</v>
          </cell>
        </row>
        <row r="652">
          <cell r="GZ652">
            <v>36</v>
          </cell>
          <cell r="HD652">
            <v>1606038</v>
          </cell>
          <cell r="HE652" t="str">
            <v>神器7-2 : 13级</v>
          </cell>
          <cell r="HG652">
            <v>13</v>
          </cell>
          <cell r="HI652">
            <v>7</v>
          </cell>
          <cell r="HK652">
            <v>23000</v>
          </cell>
        </row>
        <row r="653">
          <cell r="GZ653">
            <v>36</v>
          </cell>
          <cell r="HD653">
            <v>1606038</v>
          </cell>
          <cell r="HE653" t="str">
            <v>神器7-2 : 14级</v>
          </cell>
          <cell r="HG653">
            <v>14</v>
          </cell>
          <cell r="HI653">
            <v>7</v>
          </cell>
          <cell r="HK653">
            <v>23450</v>
          </cell>
        </row>
        <row r="654">
          <cell r="GZ654">
            <v>36</v>
          </cell>
          <cell r="HD654">
            <v>1606038</v>
          </cell>
          <cell r="HE654" t="str">
            <v>神器7-2 : 15级</v>
          </cell>
          <cell r="HG654">
            <v>15</v>
          </cell>
          <cell r="HI654">
            <v>7</v>
          </cell>
          <cell r="HK654">
            <v>23850</v>
          </cell>
        </row>
        <row r="655">
          <cell r="GZ655">
            <v>36</v>
          </cell>
          <cell r="HD655">
            <v>1606038</v>
          </cell>
          <cell r="HE655" t="str">
            <v>神器7-2 : 16级</v>
          </cell>
          <cell r="HG655">
            <v>16</v>
          </cell>
          <cell r="HI655">
            <v>10</v>
          </cell>
          <cell r="HK655">
            <v>24300</v>
          </cell>
        </row>
        <row r="656">
          <cell r="GZ656">
            <v>36</v>
          </cell>
          <cell r="HD656">
            <v>1606038</v>
          </cell>
          <cell r="HE656" t="str">
            <v>神器7-2 : 17级</v>
          </cell>
          <cell r="HG656">
            <v>17</v>
          </cell>
          <cell r="HI656">
            <v>10</v>
          </cell>
          <cell r="HK656">
            <v>24750</v>
          </cell>
        </row>
        <row r="657">
          <cell r="GZ657">
            <v>36</v>
          </cell>
          <cell r="HD657">
            <v>1606038</v>
          </cell>
          <cell r="HE657" t="str">
            <v>神器7-2 : 18级</v>
          </cell>
          <cell r="HG657">
            <v>18</v>
          </cell>
          <cell r="HI657">
            <v>10</v>
          </cell>
          <cell r="HK657">
            <v>25150</v>
          </cell>
        </row>
        <row r="658">
          <cell r="GZ658">
            <v>36</v>
          </cell>
          <cell r="HD658">
            <v>1606038</v>
          </cell>
          <cell r="HE658" t="str">
            <v>神器7-2 : 19级</v>
          </cell>
          <cell r="HG658">
            <v>19</v>
          </cell>
          <cell r="HI658">
            <v>15</v>
          </cell>
          <cell r="HK658">
            <v>25550</v>
          </cell>
        </row>
        <row r="659">
          <cell r="GZ659">
            <v>36</v>
          </cell>
          <cell r="HD659">
            <v>1606038</v>
          </cell>
          <cell r="HE659" t="str">
            <v>神器7-2 : 20级</v>
          </cell>
          <cell r="HG659">
            <v>20</v>
          </cell>
          <cell r="HI659">
            <v>15</v>
          </cell>
          <cell r="HK659">
            <v>25950</v>
          </cell>
        </row>
        <row r="660">
          <cell r="GZ660">
            <v>36</v>
          </cell>
          <cell r="HD660">
            <v>1606038</v>
          </cell>
          <cell r="HE660" t="str">
            <v>神器7-2 : 21级</v>
          </cell>
          <cell r="HG660">
            <v>21</v>
          </cell>
          <cell r="HI660">
            <v>15</v>
          </cell>
          <cell r="HK660">
            <v>26350</v>
          </cell>
        </row>
        <row r="661">
          <cell r="GZ661">
            <v>37</v>
          </cell>
          <cell r="HD661">
            <v>1606039</v>
          </cell>
          <cell r="HE661" t="str">
            <v>神器7-3 : 1级</v>
          </cell>
          <cell r="HG661">
            <v>1</v>
          </cell>
          <cell r="HI661">
            <v>1</v>
          </cell>
          <cell r="HK661">
            <v>16700</v>
          </cell>
        </row>
        <row r="662">
          <cell r="GZ662">
            <v>37</v>
          </cell>
          <cell r="HD662">
            <v>1606039</v>
          </cell>
          <cell r="HE662" t="str">
            <v>神器7-3 : 2级</v>
          </cell>
          <cell r="HG662">
            <v>2</v>
          </cell>
          <cell r="HI662">
            <v>1</v>
          </cell>
          <cell r="HK662">
            <v>17350</v>
          </cell>
        </row>
        <row r="663">
          <cell r="GZ663">
            <v>37</v>
          </cell>
          <cell r="HD663">
            <v>1606039</v>
          </cell>
          <cell r="HE663" t="str">
            <v>神器7-3 : 3级</v>
          </cell>
          <cell r="HG663">
            <v>3</v>
          </cell>
          <cell r="HI663">
            <v>1</v>
          </cell>
          <cell r="HK663">
            <v>17900</v>
          </cell>
        </row>
        <row r="664">
          <cell r="GZ664">
            <v>37</v>
          </cell>
          <cell r="HD664">
            <v>1606039</v>
          </cell>
          <cell r="HE664" t="str">
            <v>神器7-3 : 4级</v>
          </cell>
          <cell r="HG664">
            <v>4</v>
          </cell>
          <cell r="HI664">
            <v>2</v>
          </cell>
          <cell r="HK664">
            <v>18500</v>
          </cell>
        </row>
        <row r="665">
          <cell r="GZ665">
            <v>37</v>
          </cell>
          <cell r="HD665">
            <v>1606039</v>
          </cell>
          <cell r="HE665" t="str">
            <v>神器7-3 : 5级</v>
          </cell>
          <cell r="HG665">
            <v>5</v>
          </cell>
          <cell r="HI665">
            <v>2</v>
          </cell>
          <cell r="HK665">
            <v>19050</v>
          </cell>
        </row>
        <row r="666">
          <cell r="GZ666">
            <v>37</v>
          </cell>
          <cell r="HD666">
            <v>1606039</v>
          </cell>
          <cell r="HE666" t="str">
            <v>神器7-3 : 6级</v>
          </cell>
          <cell r="HG666">
            <v>6</v>
          </cell>
          <cell r="HI666">
            <v>2</v>
          </cell>
          <cell r="HK666">
            <v>19600</v>
          </cell>
        </row>
        <row r="667">
          <cell r="GZ667">
            <v>37</v>
          </cell>
          <cell r="HD667">
            <v>1606039</v>
          </cell>
          <cell r="HE667" t="str">
            <v>神器7-3 : 7级</v>
          </cell>
          <cell r="HG667">
            <v>7</v>
          </cell>
          <cell r="HI667">
            <v>3</v>
          </cell>
          <cell r="HK667">
            <v>20100</v>
          </cell>
        </row>
        <row r="668">
          <cell r="GZ668">
            <v>37</v>
          </cell>
          <cell r="HD668">
            <v>1606039</v>
          </cell>
          <cell r="HE668" t="str">
            <v>神器7-3 : 8级</v>
          </cell>
          <cell r="HG668">
            <v>8</v>
          </cell>
          <cell r="HI668">
            <v>3</v>
          </cell>
          <cell r="HK668">
            <v>20600</v>
          </cell>
        </row>
        <row r="669">
          <cell r="GZ669">
            <v>37</v>
          </cell>
          <cell r="HD669">
            <v>1606039</v>
          </cell>
          <cell r="HE669" t="str">
            <v>神器7-3 : 9级</v>
          </cell>
          <cell r="HG669">
            <v>9</v>
          </cell>
          <cell r="HI669">
            <v>3</v>
          </cell>
          <cell r="HK669">
            <v>21100</v>
          </cell>
        </row>
        <row r="670">
          <cell r="GZ670">
            <v>37</v>
          </cell>
          <cell r="HD670">
            <v>1606039</v>
          </cell>
          <cell r="HE670" t="str">
            <v>神器7-3 : 10级</v>
          </cell>
          <cell r="HG670">
            <v>10</v>
          </cell>
          <cell r="HI670">
            <v>5</v>
          </cell>
          <cell r="HK670">
            <v>21600</v>
          </cell>
        </row>
        <row r="671">
          <cell r="GZ671">
            <v>37</v>
          </cell>
          <cell r="HD671">
            <v>1606039</v>
          </cell>
          <cell r="HE671" t="str">
            <v>神器7-3 : 11级</v>
          </cell>
          <cell r="HG671">
            <v>11</v>
          </cell>
          <cell r="HI671">
            <v>5</v>
          </cell>
          <cell r="HK671">
            <v>22050</v>
          </cell>
        </row>
        <row r="672">
          <cell r="GZ672">
            <v>37</v>
          </cell>
          <cell r="HD672">
            <v>1606039</v>
          </cell>
          <cell r="HE672" t="str">
            <v>神器7-3 : 12级</v>
          </cell>
          <cell r="HG672">
            <v>12</v>
          </cell>
          <cell r="HI672">
            <v>6</v>
          </cell>
          <cell r="HK672">
            <v>22550</v>
          </cell>
        </row>
        <row r="673">
          <cell r="GZ673">
            <v>37</v>
          </cell>
          <cell r="HD673">
            <v>1606039</v>
          </cell>
          <cell r="HE673" t="str">
            <v>神器7-3 : 13级</v>
          </cell>
          <cell r="HG673">
            <v>13</v>
          </cell>
          <cell r="HI673">
            <v>7</v>
          </cell>
          <cell r="HK673">
            <v>23000</v>
          </cell>
        </row>
        <row r="674">
          <cell r="GZ674">
            <v>37</v>
          </cell>
          <cell r="HD674">
            <v>1606039</v>
          </cell>
          <cell r="HE674" t="str">
            <v>神器7-3 : 14级</v>
          </cell>
          <cell r="HG674">
            <v>14</v>
          </cell>
          <cell r="HI674">
            <v>7</v>
          </cell>
          <cell r="HK674">
            <v>23450</v>
          </cell>
        </row>
        <row r="675">
          <cell r="GZ675">
            <v>37</v>
          </cell>
          <cell r="HD675">
            <v>1606039</v>
          </cell>
          <cell r="HE675" t="str">
            <v>神器7-3 : 15级</v>
          </cell>
          <cell r="HG675">
            <v>15</v>
          </cell>
          <cell r="HI675">
            <v>7</v>
          </cell>
          <cell r="HK675">
            <v>23850</v>
          </cell>
        </row>
        <row r="676">
          <cell r="GZ676">
            <v>37</v>
          </cell>
          <cell r="HD676">
            <v>1606039</v>
          </cell>
          <cell r="HE676" t="str">
            <v>神器7-3 : 16级</v>
          </cell>
          <cell r="HG676">
            <v>16</v>
          </cell>
          <cell r="HI676">
            <v>10</v>
          </cell>
          <cell r="HK676">
            <v>24300</v>
          </cell>
        </row>
        <row r="677">
          <cell r="GZ677">
            <v>37</v>
          </cell>
          <cell r="HD677">
            <v>1606039</v>
          </cell>
          <cell r="HE677" t="str">
            <v>神器7-3 : 17级</v>
          </cell>
          <cell r="HG677">
            <v>17</v>
          </cell>
          <cell r="HI677">
            <v>10</v>
          </cell>
          <cell r="HK677">
            <v>24750</v>
          </cell>
        </row>
        <row r="678">
          <cell r="GZ678">
            <v>37</v>
          </cell>
          <cell r="HD678">
            <v>1606039</v>
          </cell>
          <cell r="HE678" t="str">
            <v>神器7-3 : 18级</v>
          </cell>
          <cell r="HG678">
            <v>18</v>
          </cell>
          <cell r="HI678">
            <v>10</v>
          </cell>
          <cell r="HK678">
            <v>25150</v>
          </cell>
        </row>
        <row r="679">
          <cell r="GZ679">
            <v>37</v>
          </cell>
          <cell r="HD679">
            <v>1606039</v>
          </cell>
          <cell r="HE679" t="str">
            <v>神器7-3 : 19级</v>
          </cell>
          <cell r="HG679">
            <v>19</v>
          </cell>
          <cell r="HI679">
            <v>15</v>
          </cell>
          <cell r="HK679">
            <v>25550</v>
          </cell>
        </row>
        <row r="680">
          <cell r="GZ680">
            <v>37</v>
          </cell>
          <cell r="HD680">
            <v>1606039</v>
          </cell>
          <cell r="HE680" t="str">
            <v>神器7-3 : 20级</v>
          </cell>
          <cell r="HG680">
            <v>20</v>
          </cell>
          <cell r="HI680">
            <v>15</v>
          </cell>
          <cell r="HK680">
            <v>25950</v>
          </cell>
        </row>
        <row r="681">
          <cell r="GZ681">
            <v>37</v>
          </cell>
          <cell r="HD681">
            <v>1606039</v>
          </cell>
          <cell r="HE681" t="str">
            <v>神器7-3 : 21级</v>
          </cell>
          <cell r="HG681">
            <v>21</v>
          </cell>
          <cell r="HI681">
            <v>15</v>
          </cell>
          <cell r="HK681">
            <v>26350</v>
          </cell>
        </row>
        <row r="682">
          <cell r="GZ682">
            <v>38</v>
          </cell>
          <cell r="HD682">
            <v>1606040</v>
          </cell>
          <cell r="HE682" t="str">
            <v>神器7-4 : 1级</v>
          </cell>
          <cell r="HG682">
            <v>1</v>
          </cell>
          <cell r="HI682">
            <v>1</v>
          </cell>
          <cell r="HK682">
            <v>25550</v>
          </cell>
        </row>
        <row r="683">
          <cell r="GZ683">
            <v>38</v>
          </cell>
          <cell r="HD683">
            <v>1606040</v>
          </cell>
          <cell r="HE683" t="str">
            <v>神器7-4 : 2级</v>
          </cell>
          <cell r="HG683">
            <v>2</v>
          </cell>
          <cell r="HI683">
            <v>1</v>
          </cell>
          <cell r="HK683">
            <v>26500</v>
          </cell>
        </row>
        <row r="684">
          <cell r="GZ684">
            <v>38</v>
          </cell>
          <cell r="HD684">
            <v>1606040</v>
          </cell>
          <cell r="HE684" t="str">
            <v>神器7-4 : 3级</v>
          </cell>
          <cell r="HG684">
            <v>3</v>
          </cell>
          <cell r="HI684">
            <v>1</v>
          </cell>
          <cell r="HK684">
            <v>27400</v>
          </cell>
        </row>
        <row r="685">
          <cell r="GZ685">
            <v>38</v>
          </cell>
          <cell r="HD685">
            <v>1606040</v>
          </cell>
          <cell r="HE685" t="str">
            <v>神器7-4 : 4级</v>
          </cell>
          <cell r="HG685">
            <v>4</v>
          </cell>
          <cell r="HI685">
            <v>2</v>
          </cell>
          <cell r="HK685">
            <v>28250</v>
          </cell>
        </row>
        <row r="686">
          <cell r="GZ686">
            <v>38</v>
          </cell>
          <cell r="HD686">
            <v>1606040</v>
          </cell>
          <cell r="HE686" t="str">
            <v>神器7-4 : 5级</v>
          </cell>
          <cell r="HG686">
            <v>5</v>
          </cell>
          <cell r="HI686">
            <v>2</v>
          </cell>
          <cell r="HK686">
            <v>29100</v>
          </cell>
        </row>
        <row r="687">
          <cell r="GZ687">
            <v>38</v>
          </cell>
          <cell r="HD687">
            <v>1606040</v>
          </cell>
          <cell r="HE687" t="str">
            <v>神器7-4 : 6级</v>
          </cell>
          <cell r="HG687">
            <v>6</v>
          </cell>
          <cell r="HI687">
            <v>2</v>
          </cell>
          <cell r="HK687">
            <v>29900</v>
          </cell>
        </row>
        <row r="688">
          <cell r="GZ688">
            <v>38</v>
          </cell>
          <cell r="HD688">
            <v>1606040</v>
          </cell>
          <cell r="HE688" t="str">
            <v>神器7-4 : 7级</v>
          </cell>
          <cell r="HG688">
            <v>7</v>
          </cell>
          <cell r="HI688">
            <v>3</v>
          </cell>
          <cell r="HK688">
            <v>30700</v>
          </cell>
        </row>
        <row r="689">
          <cell r="GZ689">
            <v>38</v>
          </cell>
          <cell r="HD689">
            <v>1606040</v>
          </cell>
          <cell r="HE689" t="str">
            <v>神器7-4 : 8级</v>
          </cell>
          <cell r="HG689">
            <v>8</v>
          </cell>
          <cell r="HI689">
            <v>3</v>
          </cell>
          <cell r="HK689">
            <v>31500</v>
          </cell>
        </row>
        <row r="690">
          <cell r="GZ690">
            <v>38</v>
          </cell>
          <cell r="HD690">
            <v>1606040</v>
          </cell>
          <cell r="HE690" t="str">
            <v>神器7-4 : 9级</v>
          </cell>
          <cell r="HG690">
            <v>9</v>
          </cell>
          <cell r="HI690">
            <v>3</v>
          </cell>
          <cell r="HK690">
            <v>32250</v>
          </cell>
        </row>
        <row r="691">
          <cell r="GZ691">
            <v>38</v>
          </cell>
          <cell r="HD691">
            <v>1606040</v>
          </cell>
          <cell r="HE691" t="str">
            <v>神器7-4 : 10级</v>
          </cell>
          <cell r="HG691">
            <v>10</v>
          </cell>
          <cell r="HI691">
            <v>5</v>
          </cell>
          <cell r="HK691">
            <v>33000</v>
          </cell>
        </row>
        <row r="692">
          <cell r="GZ692">
            <v>38</v>
          </cell>
          <cell r="HD692">
            <v>1606040</v>
          </cell>
          <cell r="HE692" t="str">
            <v>神器7-4 : 11级</v>
          </cell>
          <cell r="HG692">
            <v>11</v>
          </cell>
          <cell r="HI692">
            <v>5</v>
          </cell>
          <cell r="HK692">
            <v>33700</v>
          </cell>
        </row>
        <row r="693">
          <cell r="GZ693">
            <v>38</v>
          </cell>
          <cell r="HD693">
            <v>1606040</v>
          </cell>
          <cell r="HE693" t="str">
            <v>神器7-4 : 12级</v>
          </cell>
          <cell r="HG693">
            <v>12</v>
          </cell>
          <cell r="HI693">
            <v>6</v>
          </cell>
          <cell r="HK693">
            <v>34400</v>
          </cell>
        </row>
        <row r="694">
          <cell r="GZ694">
            <v>38</v>
          </cell>
          <cell r="HD694">
            <v>1606040</v>
          </cell>
          <cell r="HE694" t="str">
            <v>神器7-4 : 13级</v>
          </cell>
          <cell r="HG694">
            <v>13</v>
          </cell>
          <cell r="HI694">
            <v>7</v>
          </cell>
          <cell r="HK694">
            <v>35100</v>
          </cell>
        </row>
        <row r="695">
          <cell r="GZ695">
            <v>38</v>
          </cell>
          <cell r="HD695">
            <v>1606040</v>
          </cell>
          <cell r="HE695" t="str">
            <v>神器7-4 : 14级</v>
          </cell>
          <cell r="HG695">
            <v>14</v>
          </cell>
          <cell r="HI695">
            <v>7</v>
          </cell>
          <cell r="HK695">
            <v>35800</v>
          </cell>
        </row>
        <row r="696">
          <cell r="GZ696">
            <v>38</v>
          </cell>
          <cell r="HD696">
            <v>1606040</v>
          </cell>
          <cell r="HE696" t="str">
            <v>神器7-4 : 15级</v>
          </cell>
          <cell r="HG696">
            <v>15</v>
          </cell>
          <cell r="HI696">
            <v>7</v>
          </cell>
          <cell r="HK696">
            <v>36450</v>
          </cell>
        </row>
        <row r="697">
          <cell r="GZ697">
            <v>38</v>
          </cell>
          <cell r="HD697">
            <v>1606040</v>
          </cell>
          <cell r="HE697" t="str">
            <v>神器7-4 : 16级</v>
          </cell>
          <cell r="HG697">
            <v>16</v>
          </cell>
          <cell r="HI697">
            <v>10</v>
          </cell>
          <cell r="HK697">
            <v>37100</v>
          </cell>
        </row>
        <row r="698">
          <cell r="GZ698">
            <v>38</v>
          </cell>
          <cell r="HD698">
            <v>1606040</v>
          </cell>
          <cell r="HE698" t="str">
            <v>神器7-4 : 17级</v>
          </cell>
          <cell r="HG698">
            <v>17</v>
          </cell>
          <cell r="HI698">
            <v>10</v>
          </cell>
          <cell r="HK698">
            <v>37800</v>
          </cell>
        </row>
        <row r="699">
          <cell r="GZ699">
            <v>38</v>
          </cell>
          <cell r="HD699">
            <v>1606040</v>
          </cell>
          <cell r="HE699" t="str">
            <v>神器7-4 : 18级</v>
          </cell>
          <cell r="HG699">
            <v>18</v>
          </cell>
          <cell r="HI699">
            <v>10</v>
          </cell>
          <cell r="HK699">
            <v>38400</v>
          </cell>
        </row>
        <row r="700">
          <cell r="GZ700">
            <v>38</v>
          </cell>
          <cell r="HD700">
            <v>1606040</v>
          </cell>
          <cell r="HE700" t="str">
            <v>神器7-4 : 19级</v>
          </cell>
          <cell r="HG700">
            <v>19</v>
          </cell>
          <cell r="HI700">
            <v>15</v>
          </cell>
          <cell r="HK700">
            <v>39050</v>
          </cell>
        </row>
        <row r="701">
          <cell r="GZ701">
            <v>38</v>
          </cell>
          <cell r="HD701">
            <v>1606040</v>
          </cell>
          <cell r="HE701" t="str">
            <v>神器7-4 : 20级</v>
          </cell>
          <cell r="HG701">
            <v>20</v>
          </cell>
          <cell r="HI701">
            <v>15</v>
          </cell>
          <cell r="HK701">
            <v>39650</v>
          </cell>
        </row>
        <row r="702">
          <cell r="GZ702">
            <v>38</v>
          </cell>
          <cell r="HD702">
            <v>1606040</v>
          </cell>
          <cell r="HE702" t="str">
            <v>神器7-4 : 21级</v>
          </cell>
          <cell r="HG702">
            <v>21</v>
          </cell>
          <cell r="HI702">
            <v>15</v>
          </cell>
          <cell r="HK702">
            <v>40250</v>
          </cell>
        </row>
        <row r="703">
          <cell r="GZ703">
            <v>39</v>
          </cell>
          <cell r="HD703">
            <v>1606041</v>
          </cell>
          <cell r="HE703" t="str">
            <v>神器7-5 : 1级</v>
          </cell>
          <cell r="HG703">
            <v>1</v>
          </cell>
          <cell r="HI703">
            <v>1</v>
          </cell>
          <cell r="HK703">
            <v>25550</v>
          </cell>
        </row>
        <row r="704">
          <cell r="GZ704">
            <v>39</v>
          </cell>
          <cell r="HD704">
            <v>1606041</v>
          </cell>
          <cell r="HE704" t="str">
            <v>神器7-5 : 2级</v>
          </cell>
          <cell r="HG704">
            <v>2</v>
          </cell>
          <cell r="HI704">
            <v>1</v>
          </cell>
          <cell r="HK704">
            <v>26500</v>
          </cell>
        </row>
        <row r="705">
          <cell r="GZ705">
            <v>39</v>
          </cell>
          <cell r="HD705">
            <v>1606041</v>
          </cell>
          <cell r="HE705" t="str">
            <v>神器7-5 : 3级</v>
          </cell>
          <cell r="HG705">
            <v>3</v>
          </cell>
          <cell r="HI705">
            <v>1</v>
          </cell>
          <cell r="HK705">
            <v>27400</v>
          </cell>
        </row>
        <row r="706">
          <cell r="GZ706">
            <v>39</v>
          </cell>
          <cell r="HD706">
            <v>1606041</v>
          </cell>
          <cell r="HE706" t="str">
            <v>神器7-5 : 4级</v>
          </cell>
          <cell r="HG706">
            <v>4</v>
          </cell>
          <cell r="HI706">
            <v>2</v>
          </cell>
          <cell r="HK706">
            <v>28250</v>
          </cell>
        </row>
        <row r="707">
          <cell r="GZ707">
            <v>39</v>
          </cell>
          <cell r="HD707">
            <v>1606041</v>
          </cell>
          <cell r="HE707" t="str">
            <v>神器7-5 : 5级</v>
          </cell>
          <cell r="HG707">
            <v>5</v>
          </cell>
          <cell r="HI707">
            <v>2</v>
          </cell>
          <cell r="HK707">
            <v>29100</v>
          </cell>
        </row>
        <row r="708">
          <cell r="GZ708">
            <v>39</v>
          </cell>
          <cell r="HD708">
            <v>1606041</v>
          </cell>
          <cell r="HE708" t="str">
            <v>神器7-5 : 6级</v>
          </cell>
          <cell r="HG708">
            <v>6</v>
          </cell>
          <cell r="HI708">
            <v>2</v>
          </cell>
          <cell r="HK708">
            <v>29900</v>
          </cell>
        </row>
        <row r="709">
          <cell r="GZ709">
            <v>39</v>
          </cell>
          <cell r="HD709">
            <v>1606041</v>
          </cell>
          <cell r="HE709" t="str">
            <v>神器7-5 : 7级</v>
          </cell>
          <cell r="HG709">
            <v>7</v>
          </cell>
          <cell r="HI709">
            <v>3</v>
          </cell>
          <cell r="HK709">
            <v>30700</v>
          </cell>
        </row>
        <row r="710">
          <cell r="GZ710">
            <v>39</v>
          </cell>
          <cell r="HD710">
            <v>1606041</v>
          </cell>
          <cell r="HE710" t="str">
            <v>神器7-5 : 8级</v>
          </cell>
          <cell r="HG710">
            <v>8</v>
          </cell>
          <cell r="HI710">
            <v>3</v>
          </cell>
          <cell r="HK710">
            <v>31500</v>
          </cell>
        </row>
        <row r="711">
          <cell r="GZ711">
            <v>39</v>
          </cell>
          <cell r="HD711">
            <v>1606041</v>
          </cell>
          <cell r="HE711" t="str">
            <v>神器7-5 : 9级</v>
          </cell>
          <cell r="HG711">
            <v>9</v>
          </cell>
          <cell r="HI711">
            <v>3</v>
          </cell>
          <cell r="HK711">
            <v>32250</v>
          </cell>
        </row>
        <row r="712">
          <cell r="GZ712">
            <v>39</v>
          </cell>
          <cell r="HD712">
            <v>1606041</v>
          </cell>
          <cell r="HE712" t="str">
            <v>神器7-5 : 10级</v>
          </cell>
          <cell r="HG712">
            <v>10</v>
          </cell>
          <cell r="HI712">
            <v>5</v>
          </cell>
          <cell r="HK712">
            <v>33000</v>
          </cell>
        </row>
        <row r="713">
          <cell r="GZ713">
            <v>39</v>
          </cell>
          <cell r="HD713">
            <v>1606041</v>
          </cell>
          <cell r="HE713" t="str">
            <v>神器7-5 : 11级</v>
          </cell>
          <cell r="HG713">
            <v>11</v>
          </cell>
          <cell r="HI713">
            <v>5</v>
          </cell>
          <cell r="HK713">
            <v>33700</v>
          </cell>
        </row>
        <row r="714">
          <cell r="GZ714">
            <v>39</v>
          </cell>
          <cell r="HD714">
            <v>1606041</v>
          </cell>
          <cell r="HE714" t="str">
            <v>神器7-5 : 12级</v>
          </cell>
          <cell r="HG714">
            <v>12</v>
          </cell>
          <cell r="HI714">
            <v>6</v>
          </cell>
          <cell r="HK714">
            <v>34400</v>
          </cell>
        </row>
        <row r="715">
          <cell r="GZ715">
            <v>39</v>
          </cell>
          <cell r="HD715">
            <v>1606041</v>
          </cell>
          <cell r="HE715" t="str">
            <v>神器7-5 : 13级</v>
          </cell>
          <cell r="HG715">
            <v>13</v>
          </cell>
          <cell r="HI715">
            <v>7</v>
          </cell>
          <cell r="HK715">
            <v>35100</v>
          </cell>
        </row>
        <row r="716">
          <cell r="GZ716">
            <v>39</v>
          </cell>
          <cell r="HD716">
            <v>1606041</v>
          </cell>
          <cell r="HE716" t="str">
            <v>神器7-5 : 14级</v>
          </cell>
          <cell r="HG716">
            <v>14</v>
          </cell>
          <cell r="HI716">
            <v>7</v>
          </cell>
          <cell r="HK716">
            <v>35800</v>
          </cell>
        </row>
        <row r="717">
          <cell r="GZ717">
            <v>39</v>
          </cell>
          <cell r="HD717">
            <v>1606041</v>
          </cell>
          <cell r="HE717" t="str">
            <v>神器7-5 : 15级</v>
          </cell>
          <cell r="HG717">
            <v>15</v>
          </cell>
          <cell r="HI717">
            <v>7</v>
          </cell>
          <cell r="HK717">
            <v>36450</v>
          </cell>
        </row>
        <row r="718">
          <cell r="GZ718">
            <v>39</v>
          </cell>
          <cell r="HD718">
            <v>1606041</v>
          </cell>
          <cell r="HE718" t="str">
            <v>神器7-5 : 16级</v>
          </cell>
          <cell r="HG718">
            <v>16</v>
          </cell>
          <cell r="HI718">
            <v>10</v>
          </cell>
          <cell r="HK718">
            <v>37100</v>
          </cell>
        </row>
        <row r="719">
          <cell r="GZ719">
            <v>39</v>
          </cell>
          <cell r="HD719">
            <v>1606041</v>
          </cell>
          <cell r="HE719" t="str">
            <v>神器7-5 : 17级</v>
          </cell>
          <cell r="HG719">
            <v>17</v>
          </cell>
          <cell r="HI719">
            <v>10</v>
          </cell>
          <cell r="HK719">
            <v>37800</v>
          </cell>
        </row>
        <row r="720">
          <cell r="GZ720">
            <v>39</v>
          </cell>
          <cell r="HD720">
            <v>1606041</v>
          </cell>
          <cell r="HE720" t="str">
            <v>神器7-5 : 18级</v>
          </cell>
          <cell r="HG720">
            <v>18</v>
          </cell>
          <cell r="HI720">
            <v>10</v>
          </cell>
          <cell r="HK720">
            <v>38400</v>
          </cell>
        </row>
        <row r="721">
          <cell r="GZ721">
            <v>39</v>
          </cell>
          <cell r="HD721">
            <v>1606041</v>
          </cell>
          <cell r="HE721" t="str">
            <v>神器7-5 : 19级</v>
          </cell>
          <cell r="HG721">
            <v>19</v>
          </cell>
          <cell r="HI721">
            <v>15</v>
          </cell>
          <cell r="HK721">
            <v>39050</v>
          </cell>
        </row>
        <row r="722">
          <cell r="GZ722">
            <v>39</v>
          </cell>
          <cell r="HD722">
            <v>1606041</v>
          </cell>
          <cell r="HE722" t="str">
            <v>神器7-5 : 20级</v>
          </cell>
          <cell r="HG722">
            <v>20</v>
          </cell>
          <cell r="HI722">
            <v>15</v>
          </cell>
          <cell r="HK722">
            <v>39650</v>
          </cell>
        </row>
        <row r="723">
          <cell r="GZ723">
            <v>39</v>
          </cell>
          <cell r="HD723">
            <v>1606041</v>
          </cell>
          <cell r="HE723" t="str">
            <v>神器7-5 : 21级</v>
          </cell>
          <cell r="HG723">
            <v>21</v>
          </cell>
          <cell r="HI723">
            <v>15</v>
          </cell>
          <cell r="HK723">
            <v>40250</v>
          </cell>
        </row>
        <row r="724">
          <cell r="GZ724">
            <v>40</v>
          </cell>
          <cell r="HD724">
            <v>1606042</v>
          </cell>
          <cell r="HE724" t="str">
            <v>神器7-6 : 1级</v>
          </cell>
          <cell r="HG724">
            <v>1</v>
          </cell>
          <cell r="HI724">
            <v>1</v>
          </cell>
          <cell r="HK724">
            <v>25550</v>
          </cell>
        </row>
        <row r="725">
          <cell r="GZ725">
            <v>40</v>
          </cell>
          <cell r="HD725">
            <v>1606042</v>
          </cell>
          <cell r="HE725" t="str">
            <v>神器7-6 : 2级</v>
          </cell>
          <cell r="HG725">
            <v>2</v>
          </cell>
          <cell r="HI725">
            <v>1</v>
          </cell>
          <cell r="HK725">
            <v>26500</v>
          </cell>
        </row>
        <row r="726">
          <cell r="GZ726">
            <v>40</v>
          </cell>
          <cell r="HD726">
            <v>1606042</v>
          </cell>
          <cell r="HE726" t="str">
            <v>神器7-6 : 3级</v>
          </cell>
          <cell r="HG726">
            <v>3</v>
          </cell>
          <cell r="HI726">
            <v>1</v>
          </cell>
          <cell r="HK726">
            <v>27400</v>
          </cell>
        </row>
        <row r="727">
          <cell r="GZ727">
            <v>40</v>
          </cell>
          <cell r="HD727">
            <v>1606042</v>
          </cell>
          <cell r="HE727" t="str">
            <v>神器7-6 : 4级</v>
          </cell>
          <cell r="HG727">
            <v>4</v>
          </cell>
          <cell r="HI727">
            <v>2</v>
          </cell>
          <cell r="HK727">
            <v>28250</v>
          </cell>
        </row>
        <row r="728">
          <cell r="GZ728">
            <v>40</v>
          </cell>
          <cell r="HD728">
            <v>1606042</v>
          </cell>
          <cell r="HE728" t="str">
            <v>神器7-6 : 5级</v>
          </cell>
          <cell r="HG728">
            <v>5</v>
          </cell>
          <cell r="HI728">
            <v>2</v>
          </cell>
          <cell r="HK728">
            <v>29100</v>
          </cell>
        </row>
        <row r="729">
          <cell r="GZ729">
            <v>40</v>
          </cell>
          <cell r="HD729">
            <v>1606042</v>
          </cell>
          <cell r="HE729" t="str">
            <v>神器7-6 : 6级</v>
          </cell>
          <cell r="HG729">
            <v>6</v>
          </cell>
          <cell r="HI729">
            <v>2</v>
          </cell>
          <cell r="HK729">
            <v>29900</v>
          </cell>
        </row>
        <row r="730">
          <cell r="GZ730">
            <v>40</v>
          </cell>
          <cell r="HD730">
            <v>1606042</v>
          </cell>
          <cell r="HE730" t="str">
            <v>神器7-6 : 7级</v>
          </cell>
          <cell r="HG730">
            <v>7</v>
          </cell>
          <cell r="HI730">
            <v>3</v>
          </cell>
          <cell r="HK730">
            <v>30700</v>
          </cell>
        </row>
        <row r="731">
          <cell r="GZ731">
            <v>40</v>
          </cell>
          <cell r="HD731">
            <v>1606042</v>
          </cell>
          <cell r="HE731" t="str">
            <v>神器7-6 : 8级</v>
          </cell>
          <cell r="HG731">
            <v>8</v>
          </cell>
          <cell r="HI731">
            <v>3</v>
          </cell>
          <cell r="HK731">
            <v>31500</v>
          </cell>
        </row>
        <row r="732">
          <cell r="GZ732">
            <v>40</v>
          </cell>
          <cell r="HD732">
            <v>1606042</v>
          </cell>
          <cell r="HE732" t="str">
            <v>神器7-6 : 9级</v>
          </cell>
          <cell r="HG732">
            <v>9</v>
          </cell>
          <cell r="HI732">
            <v>3</v>
          </cell>
          <cell r="HK732">
            <v>32250</v>
          </cell>
        </row>
        <row r="733">
          <cell r="GZ733">
            <v>40</v>
          </cell>
          <cell r="HD733">
            <v>1606042</v>
          </cell>
          <cell r="HE733" t="str">
            <v>神器7-6 : 10级</v>
          </cell>
          <cell r="HG733">
            <v>10</v>
          </cell>
          <cell r="HI733">
            <v>5</v>
          </cell>
          <cell r="HK733">
            <v>33000</v>
          </cell>
        </row>
        <row r="734">
          <cell r="GZ734">
            <v>40</v>
          </cell>
          <cell r="HD734">
            <v>1606042</v>
          </cell>
          <cell r="HE734" t="str">
            <v>神器7-6 : 11级</v>
          </cell>
          <cell r="HG734">
            <v>11</v>
          </cell>
          <cell r="HI734">
            <v>5</v>
          </cell>
          <cell r="HK734">
            <v>33700</v>
          </cell>
        </row>
        <row r="735">
          <cell r="GZ735">
            <v>40</v>
          </cell>
          <cell r="HD735">
            <v>1606042</v>
          </cell>
          <cell r="HE735" t="str">
            <v>神器7-6 : 12级</v>
          </cell>
          <cell r="HG735">
            <v>12</v>
          </cell>
          <cell r="HI735">
            <v>6</v>
          </cell>
          <cell r="HK735">
            <v>34400</v>
          </cell>
        </row>
        <row r="736">
          <cell r="GZ736">
            <v>40</v>
          </cell>
          <cell r="HD736">
            <v>1606042</v>
          </cell>
          <cell r="HE736" t="str">
            <v>神器7-6 : 13级</v>
          </cell>
          <cell r="HG736">
            <v>13</v>
          </cell>
          <cell r="HI736">
            <v>7</v>
          </cell>
          <cell r="HK736">
            <v>35100</v>
          </cell>
        </row>
        <row r="737">
          <cell r="GZ737">
            <v>40</v>
          </cell>
          <cell r="HD737">
            <v>1606042</v>
          </cell>
          <cell r="HE737" t="str">
            <v>神器7-6 : 14级</v>
          </cell>
          <cell r="HG737">
            <v>14</v>
          </cell>
          <cell r="HI737">
            <v>7</v>
          </cell>
          <cell r="HK737">
            <v>35800</v>
          </cell>
        </row>
        <row r="738">
          <cell r="GZ738">
            <v>40</v>
          </cell>
          <cell r="HD738">
            <v>1606042</v>
          </cell>
          <cell r="HE738" t="str">
            <v>神器7-6 : 15级</v>
          </cell>
          <cell r="HG738">
            <v>15</v>
          </cell>
          <cell r="HI738">
            <v>7</v>
          </cell>
          <cell r="HK738">
            <v>36450</v>
          </cell>
        </row>
        <row r="739">
          <cell r="GZ739">
            <v>40</v>
          </cell>
          <cell r="HD739">
            <v>1606042</v>
          </cell>
          <cell r="HE739" t="str">
            <v>神器7-6 : 16级</v>
          </cell>
          <cell r="HG739">
            <v>16</v>
          </cell>
          <cell r="HI739">
            <v>10</v>
          </cell>
          <cell r="HK739">
            <v>37100</v>
          </cell>
        </row>
        <row r="740">
          <cell r="GZ740">
            <v>40</v>
          </cell>
          <cell r="HD740">
            <v>1606042</v>
          </cell>
          <cell r="HE740" t="str">
            <v>神器7-6 : 17级</v>
          </cell>
          <cell r="HG740">
            <v>17</v>
          </cell>
          <cell r="HI740">
            <v>10</v>
          </cell>
          <cell r="HK740">
            <v>37800</v>
          </cell>
        </row>
        <row r="741">
          <cell r="GZ741">
            <v>40</v>
          </cell>
          <cell r="HD741">
            <v>1606042</v>
          </cell>
          <cell r="HE741" t="str">
            <v>神器7-6 : 18级</v>
          </cell>
          <cell r="HG741">
            <v>18</v>
          </cell>
          <cell r="HI741">
            <v>10</v>
          </cell>
          <cell r="HK741">
            <v>38400</v>
          </cell>
        </row>
        <row r="742">
          <cell r="GZ742">
            <v>40</v>
          </cell>
          <cell r="HD742">
            <v>1606042</v>
          </cell>
          <cell r="HE742" t="str">
            <v>神器7-6 : 19级</v>
          </cell>
          <cell r="HG742">
            <v>19</v>
          </cell>
          <cell r="HI742">
            <v>15</v>
          </cell>
          <cell r="HK742">
            <v>39050</v>
          </cell>
        </row>
        <row r="743">
          <cell r="GZ743">
            <v>40</v>
          </cell>
          <cell r="HD743">
            <v>1606042</v>
          </cell>
          <cell r="HE743" t="str">
            <v>神器7-6 : 20级</v>
          </cell>
          <cell r="HG743">
            <v>20</v>
          </cell>
          <cell r="HI743">
            <v>15</v>
          </cell>
          <cell r="HK743">
            <v>39650</v>
          </cell>
        </row>
        <row r="744">
          <cell r="GZ744">
            <v>40</v>
          </cell>
          <cell r="HD744">
            <v>1606042</v>
          </cell>
          <cell r="HE744" t="str">
            <v>神器7-6 : 21级</v>
          </cell>
          <cell r="HG744">
            <v>21</v>
          </cell>
          <cell r="HI744">
            <v>15</v>
          </cell>
          <cell r="HK744">
            <v>40250</v>
          </cell>
        </row>
        <row r="745">
          <cell r="GZ745">
            <v>41</v>
          </cell>
          <cell r="HD745">
            <v>1606043</v>
          </cell>
          <cell r="HE745" t="str">
            <v>神器7-7 : 1级</v>
          </cell>
          <cell r="HG745">
            <v>1</v>
          </cell>
          <cell r="HI745">
            <v>1</v>
          </cell>
          <cell r="HK745">
            <v>37400</v>
          </cell>
        </row>
        <row r="746">
          <cell r="GZ746">
            <v>41</v>
          </cell>
          <cell r="HD746">
            <v>1606043</v>
          </cell>
          <cell r="HE746" t="str">
            <v>神器7-7 : 2级</v>
          </cell>
          <cell r="HG746">
            <v>2</v>
          </cell>
          <cell r="HI746">
            <v>1</v>
          </cell>
          <cell r="HK746">
            <v>38800</v>
          </cell>
        </row>
        <row r="747">
          <cell r="GZ747">
            <v>41</v>
          </cell>
          <cell r="HD747">
            <v>1606043</v>
          </cell>
          <cell r="HE747" t="str">
            <v>神器7-7 : 3级</v>
          </cell>
          <cell r="HG747">
            <v>3</v>
          </cell>
          <cell r="HI747">
            <v>1</v>
          </cell>
          <cell r="HK747">
            <v>40050</v>
          </cell>
        </row>
        <row r="748">
          <cell r="GZ748">
            <v>41</v>
          </cell>
          <cell r="HD748">
            <v>1606043</v>
          </cell>
          <cell r="HE748" t="str">
            <v>神器7-7 : 4级</v>
          </cell>
          <cell r="HG748">
            <v>4</v>
          </cell>
          <cell r="HI748">
            <v>2</v>
          </cell>
          <cell r="HK748">
            <v>41350</v>
          </cell>
        </row>
        <row r="749">
          <cell r="GZ749">
            <v>41</v>
          </cell>
          <cell r="HD749">
            <v>1606043</v>
          </cell>
          <cell r="HE749" t="str">
            <v>神器7-7 : 5级</v>
          </cell>
          <cell r="HG749">
            <v>5</v>
          </cell>
          <cell r="HI749">
            <v>2</v>
          </cell>
          <cell r="HK749">
            <v>42600</v>
          </cell>
        </row>
        <row r="750">
          <cell r="GZ750">
            <v>41</v>
          </cell>
          <cell r="HD750">
            <v>1606043</v>
          </cell>
          <cell r="HE750" t="str">
            <v>神器7-7 : 6级</v>
          </cell>
          <cell r="HG750">
            <v>6</v>
          </cell>
          <cell r="HI750">
            <v>2</v>
          </cell>
          <cell r="HK750">
            <v>43800</v>
          </cell>
        </row>
        <row r="751">
          <cell r="GZ751">
            <v>41</v>
          </cell>
          <cell r="HD751">
            <v>1606043</v>
          </cell>
          <cell r="HE751" t="str">
            <v>神器7-7 : 7级</v>
          </cell>
          <cell r="HG751">
            <v>7</v>
          </cell>
          <cell r="HI751">
            <v>3</v>
          </cell>
          <cell r="HK751">
            <v>44950</v>
          </cell>
        </row>
        <row r="752">
          <cell r="GZ752">
            <v>41</v>
          </cell>
          <cell r="HD752">
            <v>1606043</v>
          </cell>
          <cell r="HE752" t="str">
            <v>神器7-7 : 8级</v>
          </cell>
          <cell r="HG752">
            <v>8</v>
          </cell>
          <cell r="HI752">
            <v>3</v>
          </cell>
          <cell r="HK752">
            <v>46100</v>
          </cell>
        </row>
        <row r="753">
          <cell r="GZ753">
            <v>41</v>
          </cell>
          <cell r="HD753">
            <v>1606043</v>
          </cell>
          <cell r="HE753" t="str">
            <v>神器7-7 : 9级</v>
          </cell>
          <cell r="HG753">
            <v>9</v>
          </cell>
          <cell r="HI753">
            <v>3</v>
          </cell>
          <cell r="HK753">
            <v>47200</v>
          </cell>
        </row>
        <row r="754">
          <cell r="GZ754">
            <v>41</v>
          </cell>
          <cell r="HD754">
            <v>1606043</v>
          </cell>
          <cell r="HE754" t="str">
            <v>神器7-7 : 10级</v>
          </cell>
          <cell r="HG754">
            <v>10</v>
          </cell>
          <cell r="HI754">
            <v>5</v>
          </cell>
          <cell r="HK754">
            <v>48300</v>
          </cell>
        </row>
        <row r="755">
          <cell r="GZ755">
            <v>41</v>
          </cell>
          <cell r="HD755">
            <v>1606043</v>
          </cell>
          <cell r="HE755" t="str">
            <v>神器7-7 : 11级</v>
          </cell>
          <cell r="HG755">
            <v>11</v>
          </cell>
          <cell r="HI755">
            <v>5</v>
          </cell>
          <cell r="HK755">
            <v>49350</v>
          </cell>
        </row>
        <row r="756">
          <cell r="GZ756">
            <v>41</v>
          </cell>
          <cell r="HD756">
            <v>1606043</v>
          </cell>
          <cell r="HE756" t="str">
            <v>神器7-7 : 12级</v>
          </cell>
          <cell r="HG756">
            <v>12</v>
          </cell>
          <cell r="HI756">
            <v>6</v>
          </cell>
          <cell r="HK756">
            <v>50350</v>
          </cell>
        </row>
        <row r="757">
          <cell r="GZ757">
            <v>41</v>
          </cell>
          <cell r="HD757">
            <v>1606043</v>
          </cell>
          <cell r="HE757" t="str">
            <v>神器7-7 : 13级</v>
          </cell>
          <cell r="HG757">
            <v>13</v>
          </cell>
          <cell r="HI757">
            <v>7</v>
          </cell>
          <cell r="HK757">
            <v>51400</v>
          </cell>
        </row>
        <row r="758">
          <cell r="GZ758">
            <v>41</v>
          </cell>
          <cell r="HD758">
            <v>1606043</v>
          </cell>
          <cell r="HE758" t="str">
            <v>神器7-7 : 14级</v>
          </cell>
          <cell r="HG758">
            <v>14</v>
          </cell>
          <cell r="HI758">
            <v>7</v>
          </cell>
          <cell r="HK758">
            <v>52400</v>
          </cell>
        </row>
        <row r="759">
          <cell r="GZ759">
            <v>41</v>
          </cell>
          <cell r="HD759">
            <v>1606043</v>
          </cell>
          <cell r="HE759" t="str">
            <v>神器7-7 : 15级</v>
          </cell>
          <cell r="HG759">
            <v>15</v>
          </cell>
          <cell r="HI759">
            <v>7</v>
          </cell>
          <cell r="HK759">
            <v>53400</v>
          </cell>
        </row>
        <row r="760">
          <cell r="GZ760">
            <v>41</v>
          </cell>
          <cell r="HD760">
            <v>1606043</v>
          </cell>
          <cell r="HE760" t="str">
            <v>神器7-7 : 16级</v>
          </cell>
          <cell r="HG760">
            <v>16</v>
          </cell>
          <cell r="HI760">
            <v>10</v>
          </cell>
          <cell r="HK760">
            <v>54350</v>
          </cell>
        </row>
        <row r="761">
          <cell r="GZ761">
            <v>41</v>
          </cell>
          <cell r="HD761">
            <v>1606043</v>
          </cell>
          <cell r="HE761" t="str">
            <v>神器7-7 : 17级</v>
          </cell>
          <cell r="HG761">
            <v>17</v>
          </cell>
          <cell r="HI761">
            <v>10</v>
          </cell>
          <cell r="HK761">
            <v>55300</v>
          </cell>
        </row>
        <row r="762">
          <cell r="GZ762">
            <v>41</v>
          </cell>
          <cell r="HD762">
            <v>1606043</v>
          </cell>
          <cell r="HE762" t="str">
            <v>神器7-7 : 18级</v>
          </cell>
          <cell r="HG762">
            <v>18</v>
          </cell>
          <cell r="HI762">
            <v>10</v>
          </cell>
          <cell r="HK762">
            <v>56250</v>
          </cell>
        </row>
        <row r="763">
          <cell r="GZ763">
            <v>41</v>
          </cell>
          <cell r="HD763">
            <v>1606043</v>
          </cell>
          <cell r="HE763" t="str">
            <v>神器7-7 : 19级</v>
          </cell>
          <cell r="HG763">
            <v>19</v>
          </cell>
          <cell r="HI763">
            <v>15</v>
          </cell>
          <cell r="HK763">
            <v>57150</v>
          </cell>
        </row>
        <row r="764">
          <cell r="GZ764">
            <v>41</v>
          </cell>
          <cell r="HD764">
            <v>1606043</v>
          </cell>
          <cell r="HE764" t="str">
            <v>神器7-7 : 20级</v>
          </cell>
          <cell r="HG764">
            <v>20</v>
          </cell>
          <cell r="HI764">
            <v>15</v>
          </cell>
          <cell r="HK764">
            <v>58000</v>
          </cell>
        </row>
        <row r="765">
          <cell r="GZ765">
            <v>41</v>
          </cell>
          <cell r="HD765">
            <v>1606043</v>
          </cell>
          <cell r="HE765" t="str">
            <v>神器7-7 : 21级</v>
          </cell>
          <cell r="HG765">
            <v>21</v>
          </cell>
          <cell r="HI765">
            <v>15</v>
          </cell>
          <cell r="HK765">
            <v>58950</v>
          </cell>
        </row>
        <row r="766">
          <cell r="GZ766">
            <v>42</v>
          </cell>
          <cell r="HD766">
            <v>1606044</v>
          </cell>
          <cell r="HE766" t="str">
            <v>神器7-8 : 1级</v>
          </cell>
          <cell r="HG766">
            <v>1</v>
          </cell>
          <cell r="HI766">
            <v>1</v>
          </cell>
          <cell r="HK766">
            <v>37400</v>
          </cell>
        </row>
        <row r="767">
          <cell r="GZ767">
            <v>42</v>
          </cell>
          <cell r="HD767">
            <v>1606044</v>
          </cell>
          <cell r="HE767" t="str">
            <v>神器7-8 : 2级</v>
          </cell>
          <cell r="HG767">
            <v>2</v>
          </cell>
          <cell r="HI767">
            <v>1</v>
          </cell>
          <cell r="HK767">
            <v>38800</v>
          </cell>
        </row>
        <row r="768">
          <cell r="GZ768">
            <v>42</v>
          </cell>
          <cell r="HD768">
            <v>1606044</v>
          </cell>
          <cell r="HE768" t="str">
            <v>神器7-8 : 3级</v>
          </cell>
          <cell r="HG768">
            <v>3</v>
          </cell>
          <cell r="HI768">
            <v>1</v>
          </cell>
          <cell r="HK768">
            <v>40050</v>
          </cell>
        </row>
        <row r="769">
          <cell r="GZ769">
            <v>42</v>
          </cell>
          <cell r="HD769">
            <v>1606044</v>
          </cell>
          <cell r="HE769" t="str">
            <v>神器7-8 : 4级</v>
          </cell>
          <cell r="HG769">
            <v>4</v>
          </cell>
          <cell r="HI769">
            <v>2</v>
          </cell>
          <cell r="HK769">
            <v>41350</v>
          </cell>
        </row>
        <row r="770">
          <cell r="GZ770">
            <v>42</v>
          </cell>
          <cell r="HD770">
            <v>1606044</v>
          </cell>
          <cell r="HE770" t="str">
            <v>神器7-8 : 5级</v>
          </cell>
          <cell r="HG770">
            <v>5</v>
          </cell>
          <cell r="HI770">
            <v>2</v>
          </cell>
          <cell r="HK770">
            <v>42600</v>
          </cell>
        </row>
        <row r="771">
          <cell r="GZ771">
            <v>42</v>
          </cell>
          <cell r="HD771">
            <v>1606044</v>
          </cell>
          <cell r="HE771" t="str">
            <v>神器7-8 : 6级</v>
          </cell>
          <cell r="HG771">
            <v>6</v>
          </cell>
          <cell r="HI771">
            <v>2</v>
          </cell>
          <cell r="HK771">
            <v>43800</v>
          </cell>
        </row>
        <row r="772">
          <cell r="GZ772">
            <v>42</v>
          </cell>
          <cell r="HD772">
            <v>1606044</v>
          </cell>
          <cell r="HE772" t="str">
            <v>神器7-8 : 7级</v>
          </cell>
          <cell r="HG772">
            <v>7</v>
          </cell>
          <cell r="HI772">
            <v>3</v>
          </cell>
          <cell r="HK772">
            <v>44950</v>
          </cell>
        </row>
        <row r="773">
          <cell r="GZ773">
            <v>42</v>
          </cell>
          <cell r="HD773">
            <v>1606044</v>
          </cell>
          <cell r="HE773" t="str">
            <v>神器7-8 : 8级</v>
          </cell>
          <cell r="HG773">
            <v>8</v>
          </cell>
          <cell r="HI773">
            <v>3</v>
          </cell>
          <cell r="HK773">
            <v>46100</v>
          </cell>
        </row>
        <row r="774">
          <cell r="GZ774">
            <v>42</v>
          </cell>
          <cell r="HD774">
            <v>1606044</v>
          </cell>
          <cell r="HE774" t="str">
            <v>神器7-8 : 9级</v>
          </cell>
          <cell r="HG774">
            <v>9</v>
          </cell>
          <cell r="HI774">
            <v>3</v>
          </cell>
          <cell r="HK774">
            <v>47200</v>
          </cell>
        </row>
        <row r="775">
          <cell r="GZ775">
            <v>42</v>
          </cell>
          <cell r="HD775">
            <v>1606044</v>
          </cell>
          <cell r="HE775" t="str">
            <v>神器7-8 : 10级</v>
          </cell>
          <cell r="HG775">
            <v>10</v>
          </cell>
          <cell r="HI775">
            <v>5</v>
          </cell>
          <cell r="HK775">
            <v>48300</v>
          </cell>
        </row>
        <row r="776">
          <cell r="GZ776">
            <v>42</v>
          </cell>
          <cell r="HD776">
            <v>1606044</v>
          </cell>
          <cell r="HE776" t="str">
            <v>神器7-8 : 11级</v>
          </cell>
          <cell r="HG776">
            <v>11</v>
          </cell>
          <cell r="HI776">
            <v>5</v>
          </cell>
          <cell r="HK776">
            <v>49350</v>
          </cell>
        </row>
        <row r="777">
          <cell r="GZ777">
            <v>42</v>
          </cell>
          <cell r="HD777">
            <v>1606044</v>
          </cell>
          <cell r="HE777" t="str">
            <v>神器7-8 : 12级</v>
          </cell>
          <cell r="HG777">
            <v>12</v>
          </cell>
          <cell r="HI777">
            <v>6</v>
          </cell>
          <cell r="HK777">
            <v>50350</v>
          </cell>
        </row>
        <row r="778">
          <cell r="GZ778">
            <v>42</v>
          </cell>
          <cell r="HD778">
            <v>1606044</v>
          </cell>
          <cell r="HE778" t="str">
            <v>神器7-8 : 13级</v>
          </cell>
          <cell r="HG778">
            <v>13</v>
          </cell>
          <cell r="HI778">
            <v>7</v>
          </cell>
          <cell r="HK778">
            <v>51400</v>
          </cell>
        </row>
        <row r="779">
          <cell r="GZ779">
            <v>42</v>
          </cell>
          <cell r="HD779">
            <v>1606044</v>
          </cell>
          <cell r="HE779" t="str">
            <v>神器7-8 : 14级</v>
          </cell>
          <cell r="HG779">
            <v>14</v>
          </cell>
          <cell r="HI779">
            <v>7</v>
          </cell>
          <cell r="HK779">
            <v>52400</v>
          </cell>
        </row>
        <row r="780">
          <cell r="GZ780">
            <v>42</v>
          </cell>
          <cell r="HD780">
            <v>1606044</v>
          </cell>
          <cell r="HE780" t="str">
            <v>神器7-8 : 15级</v>
          </cell>
          <cell r="HG780">
            <v>15</v>
          </cell>
          <cell r="HI780">
            <v>7</v>
          </cell>
          <cell r="HK780">
            <v>53400</v>
          </cell>
        </row>
        <row r="781">
          <cell r="GZ781">
            <v>42</v>
          </cell>
          <cell r="HD781">
            <v>1606044</v>
          </cell>
          <cell r="HE781" t="str">
            <v>神器7-8 : 16级</v>
          </cell>
          <cell r="HG781">
            <v>16</v>
          </cell>
          <cell r="HI781">
            <v>10</v>
          </cell>
          <cell r="HK781">
            <v>54350</v>
          </cell>
        </row>
        <row r="782">
          <cell r="GZ782">
            <v>42</v>
          </cell>
          <cell r="HD782">
            <v>1606044</v>
          </cell>
          <cell r="HE782" t="str">
            <v>神器7-8 : 17级</v>
          </cell>
          <cell r="HG782">
            <v>17</v>
          </cell>
          <cell r="HI782">
            <v>10</v>
          </cell>
          <cell r="HK782">
            <v>55300</v>
          </cell>
        </row>
        <row r="783">
          <cell r="GZ783">
            <v>42</v>
          </cell>
          <cell r="HD783">
            <v>1606044</v>
          </cell>
          <cell r="HE783" t="str">
            <v>神器7-8 : 18级</v>
          </cell>
          <cell r="HG783">
            <v>18</v>
          </cell>
          <cell r="HI783">
            <v>10</v>
          </cell>
          <cell r="HK783">
            <v>56250</v>
          </cell>
        </row>
        <row r="784">
          <cell r="GZ784">
            <v>42</v>
          </cell>
          <cell r="HD784">
            <v>1606044</v>
          </cell>
          <cell r="HE784" t="str">
            <v>神器7-8 : 19级</v>
          </cell>
          <cell r="HG784">
            <v>19</v>
          </cell>
          <cell r="HI784">
            <v>15</v>
          </cell>
          <cell r="HK784">
            <v>57150</v>
          </cell>
        </row>
        <row r="785">
          <cell r="GZ785">
            <v>42</v>
          </cell>
          <cell r="HD785">
            <v>1606044</v>
          </cell>
          <cell r="HE785" t="str">
            <v>神器7-8 : 20级</v>
          </cell>
          <cell r="HG785">
            <v>20</v>
          </cell>
          <cell r="HI785">
            <v>15</v>
          </cell>
          <cell r="HK785">
            <v>58000</v>
          </cell>
        </row>
        <row r="786">
          <cell r="GZ786">
            <v>42</v>
          </cell>
          <cell r="HD786">
            <v>1606044</v>
          </cell>
          <cell r="HE786" t="str">
            <v>神器7-8 : 21级</v>
          </cell>
          <cell r="HG786">
            <v>21</v>
          </cell>
          <cell r="HI786">
            <v>15</v>
          </cell>
          <cell r="HK786">
            <v>58950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属性汇总"/>
    </sheetNames>
    <sheetDataSet>
      <sheetData sheetId="0"/>
      <sheetData sheetId="1">
        <row r="5">
          <cell r="BG5">
            <v>1</v>
          </cell>
        </row>
        <row r="6">
          <cell r="BG6">
            <v>10</v>
          </cell>
        </row>
        <row r="7">
          <cell r="BG7">
            <v>20</v>
          </cell>
        </row>
        <row r="8">
          <cell r="BG8">
            <v>30</v>
          </cell>
        </row>
        <row r="9">
          <cell r="BG9">
            <v>40</v>
          </cell>
        </row>
        <row r="10">
          <cell r="BG10">
            <v>45</v>
          </cell>
        </row>
        <row r="11">
          <cell r="BG11">
            <v>50</v>
          </cell>
        </row>
        <row r="12">
          <cell r="BG12">
            <v>60</v>
          </cell>
        </row>
        <row r="13">
          <cell r="BG13">
            <v>65</v>
          </cell>
        </row>
        <row r="14">
          <cell r="BG14">
            <v>70</v>
          </cell>
        </row>
        <row r="15">
          <cell r="BG15">
            <v>80</v>
          </cell>
        </row>
        <row r="16">
          <cell r="BG16">
            <v>85</v>
          </cell>
        </row>
        <row r="17">
          <cell r="BG17">
            <v>90</v>
          </cell>
        </row>
        <row r="18">
          <cell r="BG18">
            <v>100</v>
          </cell>
        </row>
        <row r="19">
          <cell r="BG19">
            <v>110</v>
          </cell>
        </row>
        <row r="20">
          <cell r="BG20">
            <v>120</v>
          </cell>
        </row>
        <row r="21">
          <cell r="BG21">
            <v>130</v>
          </cell>
        </row>
        <row r="22">
          <cell r="BG22">
            <v>135</v>
          </cell>
        </row>
        <row r="23">
          <cell r="BG23">
            <v>140</v>
          </cell>
        </row>
        <row r="24">
          <cell r="BG24">
            <v>150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8" t="s">
        <v>13</v>
      </c>
      <c r="C2" s="49"/>
      <c r="D2" s="49"/>
      <c r="E2" s="50"/>
    </row>
    <row r="3" spans="2:5" ht="35.1" customHeight="1" x14ac:dyDescent="0.2">
      <c r="B3" s="2" t="s">
        <v>0</v>
      </c>
      <c r="C3" s="3" t="s">
        <v>11</v>
      </c>
      <c r="D3" s="51" t="s">
        <v>1</v>
      </c>
      <c r="E3" s="53" t="s">
        <v>14</v>
      </c>
    </row>
    <row r="4" spans="2:5" ht="35.1" customHeight="1" x14ac:dyDescent="0.2">
      <c r="B4" s="2" t="s">
        <v>2</v>
      </c>
      <c r="C4" s="3" t="s">
        <v>12</v>
      </c>
      <c r="D4" s="52"/>
      <c r="E4" s="54"/>
    </row>
    <row r="5" spans="2:5" ht="35.1" customHeight="1" x14ac:dyDescent="0.2">
      <c r="B5" s="4" t="s">
        <v>3</v>
      </c>
      <c r="C5" s="55" t="s">
        <v>15</v>
      </c>
      <c r="D5" s="56"/>
      <c r="E5" s="57"/>
    </row>
    <row r="6" spans="2:5" ht="18" x14ac:dyDescent="0.2">
      <c r="B6" s="58" t="s">
        <v>4</v>
      </c>
      <c r="C6" s="59"/>
      <c r="D6" s="59"/>
      <c r="E6" s="60"/>
    </row>
    <row r="7" spans="2:5" ht="18" x14ac:dyDescent="0.2">
      <c r="B7" s="5" t="s">
        <v>5</v>
      </c>
      <c r="C7" s="6" t="s">
        <v>6</v>
      </c>
      <c r="D7" s="46" t="s">
        <v>7</v>
      </c>
      <c r="E7" s="47"/>
    </row>
    <row r="8" spans="2:5" x14ac:dyDescent="0.2">
      <c r="B8" s="7">
        <v>43490</v>
      </c>
      <c r="C8" s="8" t="s">
        <v>10</v>
      </c>
      <c r="D8" s="41" t="s">
        <v>8</v>
      </c>
      <c r="E8" s="42"/>
    </row>
    <row r="9" spans="2:5" x14ac:dyDescent="0.2">
      <c r="B9" s="7"/>
      <c r="C9" s="8"/>
      <c r="D9" s="41"/>
      <c r="E9" s="42"/>
    </row>
    <row r="10" spans="2:5" x14ac:dyDescent="0.2">
      <c r="B10" s="9"/>
      <c r="C10" s="8"/>
      <c r="D10" s="41"/>
      <c r="E10" s="42"/>
    </row>
    <row r="11" spans="2:5" x14ac:dyDescent="0.2">
      <c r="B11" s="9"/>
      <c r="C11" s="8"/>
      <c r="D11" s="41"/>
      <c r="E11" s="42"/>
    </row>
    <row r="12" spans="2:5" x14ac:dyDescent="0.2">
      <c r="B12" s="9"/>
      <c r="C12" s="8"/>
      <c r="D12" s="41"/>
      <c r="E12" s="42"/>
    </row>
    <row r="13" spans="2:5" x14ac:dyDescent="0.2">
      <c r="B13" s="9"/>
      <c r="C13" s="8"/>
      <c r="D13" s="41"/>
      <c r="E13" s="42"/>
    </row>
    <row r="14" spans="2:5" x14ac:dyDescent="0.2">
      <c r="B14" s="9"/>
      <c r="C14" s="8"/>
      <c r="D14" s="41"/>
      <c r="E14" s="42"/>
    </row>
    <row r="15" spans="2:5" x14ac:dyDescent="0.2">
      <c r="B15" s="9"/>
      <c r="C15" s="8"/>
      <c r="D15" s="41"/>
      <c r="E15" s="42"/>
    </row>
    <row r="16" spans="2:5" x14ac:dyDescent="0.2">
      <c r="B16" s="9"/>
      <c r="C16" s="8"/>
      <c r="D16" s="41"/>
      <c r="E16" s="42"/>
    </row>
    <row r="17" spans="2:5" x14ac:dyDescent="0.2">
      <c r="B17" s="9"/>
      <c r="C17" s="8"/>
      <c r="D17" s="41"/>
      <c r="E17" s="42"/>
    </row>
    <row r="18" spans="2:5" x14ac:dyDescent="0.2">
      <c r="B18" s="9"/>
      <c r="C18" s="8"/>
      <c r="D18" s="41"/>
      <c r="E18" s="42"/>
    </row>
    <row r="19" spans="2:5" x14ac:dyDescent="0.2">
      <c r="B19" s="9"/>
      <c r="C19" s="8"/>
      <c r="D19" s="41"/>
      <c r="E19" s="42"/>
    </row>
    <row r="20" spans="2:5" x14ac:dyDescent="0.2">
      <c r="B20" s="9"/>
      <c r="C20" s="8"/>
      <c r="D20" s="41"/>
      <c r="E20" s="42"/>
    </row>
    <row r="21" spans="2:5" x14ac:dyDescent="0.2">
      <c r="B21" s="9"/>
      <c r="C21" s="8"/>
      <c r="D21" s="41"/>
      <c r="E21" s="42"/>
    </row>
    <row r="22" spans="2:5" x14ac:dyDescent="0.2">
      <c r="B22" s="9"/>
      <c r="C22" s="8"/>
      <c r="D22" s="41"/>
      <c r="E22" s="42"/>
    </row>
    <row r="23" spans="2:5" x14ac:dyDescent="0.2">
      <c r="B23" s="9"/>
      <c r="C23" s="8"/>
      <c r="D23" s="41"/>
      <c r="E23" s="42"/>
    </row>
    <row r="24" spans="2:5" x14ac:dyDescent="0.2">
      <c r="B24" s="9"/>
      <c r="C24" s="8"/>
      <c r="D24" s="41"/>
      <c r="E24" s="42"/>
    </row>
    <row r="25" spans="2:5" x14ac:dyDescent="0.2">
      <c r="B25" s="9"/>
      <c r="C25" s="8"/>
      <c r="D25" s="41"/>
      <c r="E25" s="42"/>
    </row>
    <row r="26" spans="2:5" x14ac:dyDescent="0.2">
      <c r="B26" s="9"/>
      <c r="C26" s="8"/>
      <c r="D26" s="41"/>
      <c r="E26" s="42"/>
    </row>
    <row r="27" spans="2:5" x14ac:dyDescent="0.2">
      <c r="B27" s="9"/>
      <c r="C27" s="8"/>
      <c r="D27" s="41"/>
      <c r="E27" s="42"/>
    </row>
    <row r="28" spans="2:5" ht="18" thickBot="1" x14ac:dyDescent="0.25">
      <c r="B28" s="10"/>
      <c r="C28" s="11"/>
      <c r="D28" s="43"/>
      <c r="E28" s="44"/>
    </row>
    <row r="30" spans="2:5" x14ac:dyDescent="0.2">
      <c r="B30" s="45" t="s">
        <v>9</v>
      </c>
      <c r="C30" s="45"/>
      <c r="D30" s="45"/>
      <c r="E30" s="4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24"/>
  <sheetViews>
    <sheetView topLeftCell="A16" workbookViewId="0">
      <selection activeCell="D12" sqref="D12"/>
    </sheetView>
  </sheetViews>
  <sheetFormatPr defaultRowHeight="14.25" x14ac:dyDescent="0.2"/>
  <cols>
    <col min="1" max="1" width="53.25" customWidth="1"/>
    <col min="2" max="2" width="41.375" customWidth="1"/>
    <col min="3" max="3" width="48" customWidth="1"/>
    <col min="4" max="4" width="48.75" customWidth="1"/>
  </cols>
  <sheetData>
    <row r="2" spans="1:4" ht="20.25" x14ac:dyDescent="0.2">
      <c r="A2" s="61" t="s">
        <v>86</v>
      </c>
      <c r="B2" s="61"/>
      <c r="C2" s="61"/>
      <c r="D2" s="61"/>
    </row>
    <row r="3" spans="1:4" ht="15" x14ac:dyDescent="0.2">
      <c r="A3" s="25" t="s">
        <v>87</v>
      </c>
      <c r="B3" s="25" t="s">
        <v>89</v>
      </c>
      <c r="C3" s="25" t="s">
        <v>327</v>
      </c>
      <c r="D3" s="25" t="s">
        <v>88</v>
      </c>
    </row>
    <row r="4" spans="1:4" ht="16.5" x14ac:dyDescent="0.2">
      <c r="A4" s="24" t="s">
        <v>314</v>
      </c>
      <c r="B4" s="24" t="s">
        <v>317</v>
      </c>
      <c r="C4" s="24" t="s">
        <v>336</v>
      </c>
      <c r="D4" s="24" t="s">
        <v>346</v>
      </c>
    </row>
    <row r="5" spans="1:4" ht="16.5" x14ac:dyDescent="0.2">
      <c r="A5" s="24" t="s">
        <v>339</v>
      </c>
      <c r="B5" s="24" t="s">
        <v>318</v>
      </c>
      <c r="C5" s="31" t="s">
        <v>337</v>
      </c>
      <c r="D5" s="24" t="s">
        <v>326</v>
      </c>
    </row>
    <row r="6" spans="1:4" ht="16.5" x14ac:dyDescent="0.2">
      <c r="A6" s="24" t="s">
        <v>338</v>
      </c>
      <c r="B6" s="31" t="s">
        <v>319</v>
      </c>
      <c r="C6" s="31" t="s">
        <v>328</v>
      </c>
      <c r="D6" s="24"/>
    </row>
    <row r="7" spans="1:4" ht="16.5" x14ac:dyDescent="0.2">
      <c r="A7" s="24" t="s">
        <v>315</v>
      </c>
      <c r="B7" s="31" t="s">
        <v>320</v>
      </c>
      <c r="C7" s="31" t="s">
        <v>329</v>
      </c>
      <c r="D7" s="24"/>
    </row>
    <row r="8" spans="1:4" ht="16.5" x14ac:dyDescent="0.2">
      <c r="A8" s="24" t="s">
        <v>316</v>
      </c>
      <c r="B8" s="31" t="s">
        <v>321</v>
      </c>
      <c r="C8" s="24" t="s">
        <v>330</v>
      </c>
      <c r="D8" s="24"/>
    </row>
    <row r="9" spans="1:4" ht="16.5" x14ac:dyDescent="0.2">
      <c r="A9" s="24"/>
      <c r="B9" s="31" t="s">
        <v>322</v>
      </c>
      <c r="C9" s="24" t="s">
        <v>331</v>
      </c>
      <c r="D9" s="24"/>
    </row>
    <row r="10" spans="1:4" ht="16.5" x14ac:dyDescent="0.2">
      <c r="A10" s="24"/>
      <c r="B10" s="31" t="s">
        <v>323</v>
      </c>
      <c r="C10" s="24" t="s">
        <v>332</v>
      </c>
      <c r="D10" s="24"/>
    </row>
    <row r="11" spans="1:4" ht="16.5" x14ac:dyDescent="0.2">
      <c r="A11" s="24"/>
      <c r="B11" s="31" t="s">
        <v>325</v>
      </c>
      <c r="C11" s="24" t="s">
        <v>333</v>
      </c>
      <c r="D11" s="24"/>
    </row>
    <row r="12" spans="1:4" ht="16.5" x14ac:dyDescent="0.2">
      <c r="A12" s="24"/>
      <c r="B12" s="31" t="s">
        <v>324</v>
      </c>
      <c r="C12" s="24" t="s">
        <v>334</v>
      </c>
      <c r="D12" s="24"/>
    </row>
    <row r="13" spans="1:4" ht="16.5" x14ac:dyDescent="0.2">
      <c r="A13" s="24"/>
      <c r="B13" s="31"/>
      <c r="C13" s="24" t="s">
        <v>335</v>
      </c>
      <c r="D13" s="24"/>
    </row>
    <row r="14" spans="1:4" ht="16.5" x14ac:dyDescent="0.2">
      <c r="A14" s="24"/>
      <c r="B14" s="31"/>
      <c r="C14" s="24" t="s">
        <v>340</v>
      </c>
      <c r="D14" s="24"/>
    </row>
    <row r="15" spans="1:4" ht="16.5" x14ac:dyDescent="0.2">
      <c r="A15" s="24"/>
      <c r="B15" s="31"/>
      <c r="C15" s="24" t="s">
        <v>341</v>
      </c>
      <c r="D15" s="24"/>
    </row>
    <row r="16" spans="1:4" ht="16.5" x14ac:dyDescent="0.2">
      <c r="A16" s="24"/>
      <c r="B16" s="31"/>
      <c r="C16" s="24" t="s">
        <v>342</v>
      </c>
      <c r="D16" s="24"/>
    </row>
    <row r="17" spans="1:4" ht="16.5" x14ac:dyDescent="0.2">
      <c r="A17" s="24"/>
      <c r="B17" s="24"/>
      <c r="C17" s="24" t="s">
        <v>343</v>
      </c>
      <c r="D17" s="24"/>
    </row>
    <row r="18" spans="1:4" ht="16.5" x14ac:dyDescent="0.2">
      <c r="A18" s="31"/>
      <c r="B18" s="31"/>
      <c r="C18" s="31" t="s">
        <v>344</v>
      </c>
      <c r="D18" s="31"/>
    </row>
    <row r="19" spans="1:4" ht="16.5" x14ac:dyDescent="0.2">
      <c r="A19" s="31"/>
      <c r="B19" s="31"/>
      <c r="C19" s="31" t="s">
        <v>345</v>
      </c>
      <c r="D19" s="31"/>
    </row>
    <row r="20" spans="1:4" ht="16.5" x14ac:dyDescent="0.2">
      <c r="A20" s="31"/>
      <c r="B20" s="31"/>
      <c r="C20" s="31"/>
      <c r="D20" s="31"/>
    </row>
    <row r="21" spans="1:4" ht="16.5" x14ac:dyDescent="0.2">
      <c r="A21" s="31"/>
      <c r="B21" s="31"/>
      <c r="C21" s="31"/>
      <c r="D21" s="31"/>
    </row>
    <row r="24" spans="1:4" ht="20.25" x14ac:dyDescent="0.2">
      <c r="A24" s="61" t="s">
        <v>90</v>
      </c>
      <c r="B24" s="61"/>
      <c r="C24" s="61"/>
      <c r="D24" s="61"/>
    </row>
    <row r="25" spans="1:4" ht="15" x14ac:dyDescent="0.2">
      <c r="A25" s="25" t="s">
        <v>87</v>
      </c>
      <c r="B25" s="25" t="s">
        <v>132</v>
      </c>
      <c r="C25" s="25" t="s">
        <v>96</v>
      </c>
      <c r="D25" s="25" t="s">
        <v>88</v>
      </c>
    </row>
    <row r="26" spans="1:4" ht="16.5" x14ac:dyDescent="0.2">
      <c r="A26" s="24" t="s">
        <v>92</v>
      </c>
      <c r="B26" s="24" t="s">
        <v>139</v>
      </c>
      <c r="C26" s="24" t="s">
        <v>116</v>
      </c>
      <c r="D26" s="24" t="s">
        <v>133</v>
      </c>
    </row>
    <row r="27" spans="1:4" ht="32.25" customHeight="1" x14ac:dyDescent="0.2">
      <c r="A27" s="24" t="s">
        <v>93</v>
      </c>
      <c r="B27" s="24" t="s">
        <v>135</v>
      </c>
      <c r="C27" s="24" t="s">
        <v>117</v>
      </c>
      <c r="D27" s="24" t="s">
        <v>134</v>
      </c>
    </row>
    <row r="28" spans="1:4" ht="16.5" x14ac:dyDescent="0.2">
      <c r="A28" s="24" t="s">
        <v>119</v>
      </c>
      <c r="B28" s="24" t="s">
        <v>136</v>
      </c>
      <c r="C28" s="24" t="s">
        <v>109</v>
      </c>
      <c r="D28" s="24"/>
    </row>
    <row r="29" spans="1:4" ht="16.5" x14ac:dyDescent="0.2">
      <c r="A29" s="24" t="s">
        <v>94</v>
      </c>
      <c r="B29" s="24" t="s">
        <v>137</v>
      </c>
      <c r="C29" s="24" t="s">
        <v>110</v>
      </c>
      <c r="D29" s="24"/>
    </row>
    <row r="30" spans="1:4" ht="16.5" x14ac:dyDescent="0.2">
      <c r="B30" s="24" t="s">
        <v>138</v>
      </c>
      <c r="C30" s="24" t="s">
        <v>111</v>
      </c>
      <c r="D30" s="24"/>
    </row>
    <row r="31" spans="1:4" ht="16.5" x14ac:dyDescent="0.2">
      <c r="A31" s="24"/>
      <c r="B31" s="24" t="s">
        <v>146</v>
      </c>
      <c r="C31" s="24" t="s">
        <v>114</v>
      </c>
      <c r="D31" s="24"/>
    </row>
    <row r="32" spans="1:4" ht="16.5" x14ac:dyDescent="0.2">
      <c r="A32" s="24"/>
      <c r="B32" s="24" t="s">
        <v>141</v>
      </c>
      <c r="C32" s="24" t="s">
        <v>112</v>
      </c>
      <c r="D32" s="24"/>
    </row>
    <row r="33" spans="1:4" ht="16.5" x14ac:dyDescent="0.2">
      <c r="A33" s="24"/>
      <c r="B33" s="24" t="s">
        <v>140</v>
      </c>
      <c r="C33" s="24" t="s">
        <v>113</v>
      </c>
      <c r="D33" s="24"/>
    </row>
    <row r="34" spans="1:4" ht="16.5" x14ac:dyDescent="0.2">
      <c r="A34" s="24"/>
      <c r="B34" s="24" t="s">
        <v>142</v>
      </c>
      <c r="C34" s="24"/>
      <c r="D34" s="24"/>
    </row>
    <row r="35" spans="1:4" ht="16.5" x14ac:dyDescent="0.2">
      <c r="A35" s="24"/>
      <c r="B35" s="24" t="s">
        <v>144</v>
      </c>
      <c r="C35" s="24"/>
      <c r="D35" s="24"/>
    </row>
    <row r="36" spans="1:4" ht="16.5" x14ac:dyDescent="0.2">
      <c r="A36" s="24"/>
      <c r="B36" s="24" t="s">
        <v>143</v>
      </c>
      <c r="C36" s="24"/>
      <c r="D36" s="24"/>
    </row>
    <row r="37" spans="1:4" ht="16.5" x14ac:dyDescent="0.2">
      <c r="A37" s="24"/>
      <c r="B37" s="24" t="s">
        <v>145</v>
      </c>
      <c r="C37" s="24"/>
      <c r="D37" s="24"/>
    </row>
    <row r="38" spans="1:4" ht="16.5" x14ac:dyDescent="0.2">
      <c r="A38" s="24"/>
      <c r="B38" s="24"/>
      <c r="C38" s="24"/>
      <c r="D38" s="24"/>
    </row>
    <row r="41" spans="1:4" ht="20.25" x14ac:dyDescent="0.2">
      <c r="A41" s="61" t="s">
        <v>98</v>
      </c>
      <c r="B41" s="61"/>
      <c r="C41" s="61"/>
      <c r="D41" s="61"/>
    </row>
    <row r="42" spans="1:4" ht="15" x14ac:dyDescent="0.2">
      <c r="A42" s="25" t="s">
        <v>87</v>
      </c>
      <c r="B42" s="25" t="s">
        <v>97</v>
      </c>
      <c r="C42" s="25" t="s">
        <v>91</v>
      </c>
      <c r="D42" s="25" t="s">
        <v>88</v>
      </c>
    </row>
    <row r="43" spans="1:4" ht="16.5" x14ac:dyDescent="0.2">
      <c r="A43" s="24" t="s">
        <v>115</v>
      </c>
      <c r="B43" s="24" t="s">
        <v>128</v>
      </c>
      <c r="C43" s="24" t="s">
        <v>103</v>
      </c>
      <c r="D43" s="24" t="s">
        <v>147</v>
      </c>
    </row>
    <row r="44" spans="1:4" ht="16.5" x14ac:dyDescent="0.2">
      <c r="A44" s="24" t="s">
        <v>151</v>
      </c>
      <c r="B44" s="24" t="s">
        <v>122</v>
      </c>
      <c r="C44" s="24" t="s">
        <v>101</v>
      </c>
      <c r="D44" s="24" t="s">
        <v>154</v>
      </c>
    </row>
    <row r="45" spans="1:4" ht="16.5" x14ac:dyDescent="0.2">
      <c r="A45" s="24" t="s">
        <v>150</v>
      </c>
      <c r="B45" s="24" t="s">
        <v>123</v>
      </c>
      <c r="C45" s="24" t="s">
        <v>102</v>
      </c>
      <c r="D45" s="24"/>
    </row>
    <row r="46" spans="1:4" ht="16.5" x14ac:dyDescent="0.2">
      <c r="A46" s="24" t="s">
        <v>120</v>
      </c>
      <c r="B46" s="24" t="s">
        <v>124</v>
      </c>
      <c r="C46" s="24" t="s">
        <v>104</v>
      </c>
      <c r="D46" s="24"/>
    </row>
    <row r="47" spans="1:4" ht="16.5" x14ac:dyDescent="0.2">
      <c r="A47" s="24" t="s">
        <v>121</v>
      </c>
      <c r="B47" s="24" t="s">
        <v>125</v>
      </c>
      <c r="C47" s="24" t="s">
        <v>105</v>
      </c>
      <c r="D47" s="24"/>
    </row>
    <row r="48" spans="1:4" ht="16.5" x14ac:dyDescent="0.2">
      <c r="A48" s="24"/>
      <c r="B48" s="24" t="s">
        <v>126</v>
      </c>
      <c r="C48" s="24" t="s">
        <v>106</v>
      </c>
      <c r="D48" s="24"/>
    </row>
    <row r="49" spans="1:4" ht="16.5" x14ac:dyDescent="0.2">
      <c r="A49" s="24"/>
      <c r="B49" s="24" t="s">
        <v>127</v>
      </c>
      <c r="C49" s="24" t="s">
        <v>107</v>
      </c>
      <c r="D49" s="24"/>
    </row>
    <row r="50" spans="1:4" ht="16.5" x14ac:dyDescent="0.2">
      <c r="A50" s="24"/>
      <c r="B50" s="24" t="s">
        <v>129</v>
      </c>
      <c r="C50" s="24" t="s">
        <v>108</v>
      </c>
      <c r="D50" s="24"/>
    </row>
    <row r="51" spans="1:4" ht="16.5" x14ac:dyDescent="0.2">
      <c r="A51" s="24"/>
      <c r="B51" s="24" t="s">
        <v>130</v>
      </c>
      <c r="C51" s="24"/>
      <c r="D51" s="24"/>
    </row>
    <row r="52" spans="1:4" ht="16.5" x14ac:dyDescent="0.2">
      <c r="A52" s="24"/>
      <c r="B52" s="24" t="s">
        <v>131</v>
      </c>
      <c r="C52" s="24"/>
      <c r="D52" s="24"/>
    </row>
    <row r="53" spans="1:4" ht="16.5" x14ac:dyDescent="0.2">
      <c r="A53" s="29"/>
      <c r="B53" s="29" t="s">
        <v>292</v>
      </c>
      <c r="C53" s="29"/>
      <c r="D53" s="29"/>
    </row>
    <row r="56" spans="1:4" ht="20.25" x14ac:dyDescent="0.2">
      <c r="A56" s="61" t="s">
        <v>99</v>
      </c>
      <c r="B56" s="61"/>
      <c r="C56" s="61"/>
      <c r="D56" s="61"/>
    </row>
    <row r="57" spans="1:4" ht="15" x14ac:dyDescent="0.2">
      <c r="A57" s="25" t="s">
        <v>87</v>
      </c>
      <c r="B57" s="25" t="s">
        <v>118</v>
      </c>
      <c r="C57" s="25" t="s">
        <v>95</v>
      </c>
      <c r="D57" s="25" t="s">
        <v>88</v>
      </c>
    </row>
    <row r="58" spans="1:4" ht="16.5" x14ac:dyDescent="0.2">
      <c r="A58" s="24" t="s">
        <v>155</v>
      </c>
      <c r="B58" s="24" t="s">
        <v>208</v>
      </c>
      <c r="C58" s="24" t="s">
        <v>160</v>
      </c>
      <c r="D58" s="24" t="s">
        <v>153</v>
      </c>
    </row>
    <row r="59" spans="1:4" ht="16.5" x14ac:dyDescent="0.2">
      <c r="A59" s="24" t="s">
        <v>148</v>
      </c>
      <c r="B59" s="24" t="s">
        <v>210</v>
      </c>
      <c r="C59" s="24" t="s">
        <v>164</v>
      </c>
      <c r="D59" s="24" t="s">
        <v>221</v>
      </c>
    </row>
    <row r="60" spans="1:4" ht="16.5" x14ac:dyDescent="0.2">
      <c r="A60" s="24" t="s">
        <v>149</v>
      </c>
      <c r="B60" s="24" t="s">
        <v>209</v>
      </c>
      <c r="C60" s="24" t="s">
        <v>161</v>
      </c>
      <c r="D60" s="24"/>
    </row>
    <row r="61" spans="1:4" ht="16.5" x14ac:dyDescent="0.2">
      <c r="A61" s="24" t="s">
        <v>152</v>
      </c>
      <c r="B61" s="24" t="s">
        <v>167</v>
      </c>
      <c r="C61" s="24" t="s">
        <v>165</v>
      </c>
      <c r="D61" s="24"/>
    </row>
    <row r="62" spans="1:4" ht="16.5" x14ac:dyDescent="0.2">
      <c r="A62" s="24" t="s">
        <v>158</v>
      </c>
      <c r="B62" s="24" t="s">
        <v>207</v>
      </c>
      <c r="C62" s="24" t="s">
        <v>162</v>
      </c>
      <c r="D62" s="24"/>
    </row>
    <row r="63" spans="1:4" ht="16.5" x14ac:dyDescent="0.2">
      <c r="A63" s="24"/>
      <c r="B63" s="24" t="s">
        <v>168</v>
      </c>
      <c r="C63" s="24" t="s">
        <v>166</v>
      </c>
      <c r="D63" s="24"/>
    </row>
    <row r="64" spans="1:4" ht="16.5" x14ac:dyDescent="0.2">
      <c r="A64" s="24"/>
      <c r="B64" s="24" t="s">
        <v>206</v>
      </c>
      <c r="C64" s="24" t="s">
        <v>163</v>
      </c>
      <c r="D64" s="24"/>
    </row>
    <row r="65" spans="1:4" ht="16.5" x14ac:dyDescent="0.2">
      <c r="A65" s="24"/>
      <c r="B65" s="24" t="s">
        <v>169</v>
      </c>
      <c r="C65" s="24"/>
      <c r="D65" s="24"/>
    </row>
    <row r="66" spans="1:4" ht="16.5" x14ac:dyDescent="0.2">
      <c r="A66" s="24"/>
      <c r="B66" s="24" t="s">
        <v>170</v>
      </c>
      <c r="C66" s="24"/>
      <c r="D66" s="24"/>
    </row>
    <row r="67" spans="1:4" ht="16.5" x14ac:dyDescent="0.2">
      <c r="A67" s="24"/>
      <c r="B67" s="24" t="s">
        <v>171</v>
      </c>
      <c r="C67" s="24"/>
      <c r="D67" s="24"/>
    </row>
    <row r="70" spans="1:4" ht="20.25" x14ac:dyDescent="0.2">
      <c r="A70" s="61" t="s">
        <v>100</v>
      </c>
      <c r="B70" s="61"/>
      <c r="C70" s="61"/>
      <c r="D70" s="61"/>
    </row>
    <row r="71" spans="1:4" ht="15" x14ac:dyDescent="0.2">
      <c r="A71" s="25" t="s">
        <v>87</v>
      </c>
      <c r="B71" s="25" t="s">
        <v>198</v>
      </c>
      <c r="C71" s="25" t="s">
        <v>156</v>
      </c>
      <c r="D71" s="25" t="s">
        <v>88</v>
      </c>
    </row>
    <row r="72" spans="1:4" ht="16.5" x14ac:dyDescent="0.2">
      <c r="A72" s="24" t="s">
        <v>212</v>
      </c>
      <c r="B72" s="24" t="s">
        <v>199</v>
      </c>
      <c r="C72" s="24" t="s">
        <v>183</v>
      </c>
      <c r="D72" s="24" t="s">
        <v>220</v>
      </c>
    </row>
    <row r="73" spans="1:4" ht="16.5" x14ac:dyDescent="0.2">
      <c r="A73" s="24" t="s">
        <v>213</v>
      </c>
      <c r="B73" s="24" t="s">
        <v>200</v>
      </c>
      <c r="C73" s="24" t="s">
        <v>182</v>
      </c>
      <c r="D73" s="26" t="s">
        <v>222</v>
      </c>
    </row>
    <row r="74" spans="1:4" ht="16.5" x14ac:dyDescent="0.2">
      <c r="A74" s="24" t="s">
        <v>157</v>
      </c>
      <c r="B74" s="24" t="s">
        <v>203</v>
      </c>
      <c r="C74" s="24" t="s">
        <v>184</v>
      </c>
      <c r="D74" s="24"/>
    </row>
    <row r="75" spans="1:4" ht="16.5" x14ac:dyDescent="0.2">
      <c r="A75" s="24" t="s">
        <v>159</v>
      </c>
      <c r="B75" s="24" t="s">
        <v>201</v>
      </c>
      <c r="C75" s="24" t="s">
        <v>185</v>
      </c>
      <c r="D75" s="24"/>
    </row>
    <row r="76" spans="1:4" ht="16.5" x14ac:dyDescent="0.2">
      <c r="A76" s="24"/>
      <c r="B76" s="24" t="s">
        <v>204</v>
      </c>
      <c r="C76" s="24" t="s">
        <v>186</v>
      </c>
      <c r="D76" s="24"/>
    </row>
    <row r="77" spans="1:4" ht="16.5" x14ac:dyDescent="0.2">
      <c r="A77" s="24"/>
      <c r="B77" s="24" t="s">
        <v>202</v>
      </c>
      <c r="C77" s="24" t="s">
        <v>187</v>
      </c>
      <c r="D77" s="24"/>
    </row>
    <row r="78" spans="1:4" ht="16.5" x14ac:dyDescent="0.2">
      <c r="A78" s="24"/>
      <c r="B78" s="24" t="s">
        <v>205</v>
      </c>
      <c r="C78" s="24" t="s">
        <v>188</v>
      </c>
      <c r="D78" s="24"/>
    </row>
    <row r="79" spans="1:4" ht="16.5" x14ac:dyDescent="0.2">
      <c r="A79" s="24"/>
      <c r="B79" s="24"/>
      <c r="C79" s="24" t="s">
        <v>189</v>
      </c>
      <c r="D79" s="24"/>
    </row>
    <row r="80" spans="1:4" ht="16.5" x14ac:dyDescent="0.2">
      <c r="A80" s="24"/>
      <c r="B80" s="24"/>
      <c r="C80" s="24"/>
      <c r="D80" s="24"/>
    </row>
    <row r="81" spans="1:4" ht="16.5" x14ac:dyDescent="0.2">
      <c r="A81" s="24"/>
      <c r="B81" s="24"/>
      <c r="C81" s="24"/>
      <c r="D81" s="24"/>
    </row>
    <row r="82" spans="1:4" ht="16.5" x14ac:dyDescent="0.2">
      <c r="A82" s="24"/>
      <c r="B82" s="24"/>
      <c r="C82" s="24"/>
      <c r="D82" s="24"/>
    </row>
    <row r="85" spans="1:4" ht="20.25" x14ac:dyDescent="0.2">
      <c r="A85" s="61" t="s">
        <v>191</v>
      </c>
      <c r="B85" s="61"/>
      <c r="C85" s="61"/>
      <c r="D85" s="61"/>
    </row>
    <row r="86" spans="1:4" ht="15" x14ac:dyDescent="0.2">
      <c r="A86" s="25" t="s">
        <v>87</v>
      </c>
      <c r="B86" s="25" t="s">
        <v>190</v>
      </c>
      <c r="C86" s="25" t="s">
        <v>192</v>
      </c>
      <c r="D86" s="25" t="s">
        <v>88</v>
      </c>
    </row>
    <row r="87" spans="1:4" ht="16.5" x14ac:dyDescent="0.2">
      <c r="A87" s="24" t="s">
        <v>218</v>
      </c>
      <c r="B87" s="24" t="s">
        <v>257</v>
      </c>
      <c r="C87" s="24" t="s">
        <v>268</v>
      </c>
      <c r="D87" s="24" t="s">
        <v>223</v>
      </c>
    </row>
    <row r="88" spans="1:4" ht="16.5" x14ac:dyDescent="0.2">
      <c r="A88" s="24" t="s">
        <v>214</v>
      </c>
      <c r="B88" s="26" t="s">
        <v>258</v>
      </c>
      <c r="C88" s="24" t="s">
        <v>269</v>
      </c>
      <c r="D88" s="26" t="s">
        <v>222</v>
      </c>
    </row>
    <row r="89" spans="1:4" ht="16.5" x14ac:dyDescent="0.2">
      <c r="A89" s="24" t="s">
        <v>252</v>
      </c>
      <c r="B89" s="26" t="s">
        <v>259</v>
      </c>
      <c r="C89" s="26" t="s">
        <v>270</v>
      </c>
      <c r="D89" s="24"/>
    </row>
    <row r="90" spans="1:4" ht="16.5" x14ac:dyDescent="0.2">
      <c r="A90" s="24" t="s">
        <v>276</v>
      </c>
      <c r="B90" s="24" t="s">
        <v>260</v>
      </c>
      <c r="C90" s="24" t="s">
        <v>271</v>
      </c>
      <c r="D90" s="24"/>
    </row>
    <row r="91" spans="1:4" ht="16.5" x14ac:dyDescent="0.2">
      <c r="A91" s="24"/>
      <c r="B91" s="24" t="s">
        <v>261</v>
      </c>
      <c r="C91" s="24" t="s">
        <v>272</v>
      </c>
      <c r="D91" s="24"/>
    </row>
    <row r="92" spans="1:4" ht="16.5" x14ac:dyDescent="0.2">
      <c r="A92" s="24"/>
      <c r="B92" s="24" t="s">
        <v>262</v>
      </c>
      <c r="C92" s="26" t="s">
        <v>273</v>
      </c>
      <c r="D92" s="24"/>
    </row>
    <row r="93" spans="1:4" ht="16.5" x14ac:dyDescent="0.2">
      <c r="A93" s="24"/>
      <c r="B93" s="26" t="s">
        <v>263</v>
      </c>
      <c r="C93" s="24" t="s">
        <v>275</v>
      </c>
      <c r="D93" s="24"/>
    </row>
    <row r="94" spans="1:4" ht="16.5" x14ac:dyDescent="0.2">
      <c r="A94" s="24"/>
      <c r="B94" s="26" t="s">
        <v>264</v>
      </c>
      <c r="C94" s="26" t="s">
        <v>274</v>
      </c>
      <c r="D94" s="24"/>
    </row>
    <row r="95" spans="1:4" ht="16.5" x14ac:dyDescent="0.2">
      <c r="A95" s="26"/>
      <c r="B95" s="26" t="s">
        <v>265</v>
      </c>
      <c r="C95" s="26"/>
      <c r="D95" s="26"/>
    </row>
    <row r="96" spans="1:4" ht="16.5" x14ac:dyDescent="0.2">
      <c r="A96" s="26"/>
      <c r="B96" s="26" t="s">
        <v>266</v>
      </c>
      <c r="C96" s="26"/>
      <c r="D96" s="26"/>
    </row>
    <row r="97" spans="1:4" ht="16.5" x14ac:dyDescent="0.2">
      <c r="A97" s="26"/>
      <c r="B97" s="26" t="s">
        <v>267</v>
      </c>
      <c r="C97" s="26"/>
      <c r="D97" s="26"/>
    </row>
    <row r="100" spans="1:4" ht="20.25" x14ac:dyDescent="0.2">
      <c r="A100" s="61" t="s">
        <v>193</v>
      </c>
      <c r="B100" s="61"/>
      <c r="C100" s="61"/>
      <c r="D100" s="61"/>
    </row>
    <row r="101" spans="1:4" ht="15" x14ac:dyDescent="0.2">
      <c r="A101" s="25" t="s">
        <v>87</v>
      </c>
      <c r="B101" s="25" t="s">
        <v>172</v>
      </c>
      <c r="C101" s="25" t="s">
        <v>194</v>
      </c>
      <c r="D101" s="25" t="s">
        <v>88</v>
      </c>
    </row>
    <row r="102" spans="1:4" ht="16.5" x14ac:dyDescent="0.2">
      <c r="A102" s="24" t="s">
        <v>217</v>
      </c>
      <c r="B102" s="24" t="s">
        <v>254</v>
      </c>
      <c r="C102" s="24" t="s">
        <v>279</v>
      </c>
      <c r="D102" s="24" t="s">
        <v>291</v>
      </c>
    </row>
    <row r="103" spans="1:4" ht="16.5" x14ac:dyDescent="0.2">
      <c r="A103" s="24" t="s">
        <v>215</v>
      </c>
      <c r="B103" s="24" t="s">
        <v>173</v>
      </c>
      <c r="C103" s="26" t="s">
        <v>224</v>
      </c>
      <c r="D103" s="24" t="s">
        <v>250</v>
      </c>
    </row>
    <row r="104" spans="1:4" ht="16.5" x14ac:dyDescent="0.2">
      <c r="A104" s="27" t="s">
        <v>253</v>
      </c>
      <c r="B104" s="24" t="s">
        <v>174</v>
      </c>
      <c r="C104" s="26" t="s">
        <v>277</v>
      </c>
      <c r="D104" s="24" t="s">
        <v>251</v>
      </c>
    </row>
    <row r="105" spans="1:4" ht="16.5" x14ac:dyDescent="0.2">
      <c r="A105" s="26" t="s">
        <v>278</v>
      </c>
      <c r="B105" s="24" t="s">
        <v>175</v>
      </c>
      <c r="C105" s="26" t="s">
        <v>280</v>
      </c>
      <c r="D105" s="27" t="s">
        <v>222</v>
      </c>
    </row>
    <row r="106" spans="1:4" ht="16.5" x14ac:dyDescent="0.2">
      <c r="A106" s="24"/>
      <c r="B106" s="24" t="s">
        <v>176</v>
      </c>
      <c r="C106" s="24"/>
      <c r="D106" s="24"/>
    </row>
    <row r="107" spans="1:4" ht="16.5" x14ac:dyDescent="0.2">
      <c r="A107" s="24"/>
      <c r="B107" s="24" t="s">
        <v>180</v>
      </c>
      <c r="C107" s="24"/>
      <c r="D107" s="24"/>
    </row>
    <row r="108" spans="1:4" ht="16.5" x14ac:dyDescent="0.2">
      <c r="A108" s="24"/>
      <c r="B108" s="24" t="s">
        <v>181</v>
      </c>
      <c r="C108" s="24"/>
      <c r="D108" s="24"/>
    </row>
    <row r="109" spans="1:4" ht="16.5" x14ac:dyDescent="0.2">
      <c r="A109" s="24"/>
      <c r="B109" s="24" t="s">
        <v>177</v>
      </c>
      <c r="C109" s="24"/>
      <c r="D109" s="24"/>
    </row>
    <row r="110" spans="1:4" ht="16.5" x14ac:dyDescent="0.2">
      <c r="A110" s="24"/>
      <c r="B110" s="24" t="s">
        <v>178</v>
      </c>
      <c r="C110" s="24"/>
      <c r="D110" s="24"/>
    </row>
    <row r="111" spans="1:4" ht="16.5" x14ac:dyDescent="0.2">
      <c r="A111" s="24"/>
      <c r="B111" s="24" t="s">
        <v>179</v>
      </c>
      <c r="C111" s="24"/>
      <c r="D111" s="24"/>
    </row>
    <row r="115" spans="1:4" ht="20.25" x14ac:dyDescent="0.2">
      <c r="A115" s="61" t="s">
        <v>195</v>
      </c>
      <c r="B115" s="61"/>
      <c r="C115" s="61"/>
      <c r="D115" s="61"/>
    </row>
    <row r="116" spans="1:4" ht="15" x14ac:dyDescent="0.2">
      <c r="A116" s="25" t="s">
        <v>87</v>
      </c>
      <c r="B116" s="25" t="s">
        <v>197</v>
      </c>
      <c r="C116" s="25" t="s">
        <v>196</v>
      </c>
      <c r="D116" s="25" t="s">
        <v>88</v>
      </c>
    </row>
    <row r="117" spans="1:4" ht="16.5" x14ac:dyDescent="0.2">
      <c r="A117" s="24" t="s">
        <v>219</v>
      </c>
      <c r="B117" s="24" t="s">
        <v>283</v>
      </c>
      <c r="C117" s="24" t="s">
        <v>256</v>
      </c>
      <c r="D117" s="24" t="s">
        <v>211</v>
      </c>
    </row>
    <row r="118" spans="1:4" ht="16.5" x14ac:dyDescent="0.2">
      <c r="A118" s="24" t="s">
        <v>216</v>
      </c>
      <c r="B118" s="26" t="s">
        <v>284</v>
      </c>
      <c r="C118" s="26" t="s">
        <v>287</v>
      </c>
      <c r="D118" s="27" t="s">
        <v>222</v>
      </c>
    </row>
    <row r="119" spans="1:4" ht="16.5" x14ac:dyDescent="0.2">
      <c r="A119" s="26" t="s">
        <v>281</v>
      </c>
      <c r="B119" s="26" t="s">
        <v>285</v>
      </c>
      <c r="C119" s="26" t="s">
        <v>288</v>
      </c>
      <c r="D119" s="24"/>
    </row>
    <row r="120" spans="1:4" ht="16.5" x14ac:dyDescent="0.2">
      <c r="A120" s="26" t="s">
        <v>282</v>
      </c>
      <c r="B120" s="26" t="s">
        <v>255</v>
      </c>
      <c r="C120" s="26" t="s">
        <v>289</v>
      </c>
      <c r="D120" s="24"/>
    </row>
    <row r="121" spans="1:4" ht="16.5" x14ac:dyDescent="0.2">
      <c r="A121" s="24"/>
      <c r="B121" s="26" t="s">
        <v>286</v>
      </c>
      <c r="C121" s="26" t="s">
        <v>290</v>
      </c>
      <c r="D121" s="24"/>
    </row>
    <row r="122" spans="1:4" ht="16.5" x14ac:dyDescent="0.2">
      <c r="A122" s="24"/>
      <c r="B122" s="24"/>
      <c r="C122" s="24"/>
      <c r="D122" s="24"/>
    </row>
    <row r="123" spans="1:4" ht="16.5" x14ac:dyDescent="0.2">
      <c r="A123" s="24"/>
      <c r="B123" s="24"/>
      <c r="C123" s="24"/>
      <c r="D123" s="24"/>
    </row>
    <row r="124" spans="1:4" ht="16.5" x14ac:dyDescent="0.2">
      <c r="A124" s="24"/>
      <c r="B124" s="24"/>
      <c r="C124" s="24"/>
      <c r="D124" s="24"/>
    </row>
  </sheetData>
  <mergeCells count="8">
    <mergeCell ref="A100:D100"/>
    <mergeCell ref="A115:D115"/>
    <mergeCell ref="A2:D2"/>
    <mergeCell ref="A24:D24"/>
    <mergeCell ref="A41:D41"/>
    <mergeCell ref="A56:D56"/>
    <mergeCell ref="A70:D70"/>
    <mergeCell ref="A85:D8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R25" sqref="R25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249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242</v>
      </c>
      <c r="B5" s="27">
        <v>10</v>
      </c>
      <c r="C5" s="27">
        <v>20</v>
      </c>
      <c r="D5" s="27">
        <f>B5*C5</f>
        <v>200</v>
      </c>
      <c r="E5" s="14"/>
      <c r="G5" s="19" t="s">
        <v>241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248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226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247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245</v>
      </c>
      <c r="D12" s="12" t="s">
        <v>313</v>
      </c>
      <c r="E12" s="14"/>
      <c r="F12" s="62" t="s">
        <v>246</v>
      </c>
      <c r="G12" s="62"/>
      <c r="H12" s="62"/>
      <c r="I12" s="62"/>
      <c r="J12" s="62"/>
      <c r="K12" s="62"/>
      <c r="L12" s="62"/>
      <c r="M12" s="62"/>
      <c r="N12" s="62"/>
      <c r="O12" s="62"/>
      <c r="R12" s="12" t="s">
        <v>245</v>
      </c>
      <c r="S12" s="12" t="s">
        <v>59</v>
      </c>
      <c r="T12" s="12" t="s">
        <v>244</v>
      </c>
      <c r="U12" s="12" t="s">
        <v>60</v>
      </c>
      <c r="V12" s="12" t="s">
        <v>243</v>
      </c>
      <c r="W12" s="16" t="s">
        <v>38</v>
      </c>
    </row>
    <row r="13" spans="1:23" ht="16.5" x14ac:dyDescent="0.2">
      <c r="A13" s="22" t="s">
        <v>293</v>
      </c>
      <c r="B13" s="27" t="s">
        <v>42</v>
      </c>
      <c r="C13" s="27">
        <f t="shared" ref="C13:C33" si="0">MATCH(B13,$G$4:$G$7)+1</f>
        <v>2</v>
      </c>
      <c r="D13" s="30"/>
      <c r="E13" s="14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294</v>
      </c>
      <c r="B14" s="27" t="s">
        <v>42</v>
      </c>
      <c r="C14" s="27">
        <f t="shared" si="0"/>
        <v>2</v>
      </c>
      <c r="D14" s="30"/>
      <c r="E14" s="14"/>
      <c r="F14" s="62"/>
      <c r="G14" s="62"/>
      <c r="H14" s="62"/>
      <c r="I14" s="62"/>
      <c r="J14" s="62"/>
      <c r="K14" s="62"/>
      <c r="L14" s="62"/>
      <c r="M14" s="62"/>
      <c r="N14" s="62"/>
      <c r="O14" s="62"/>
      <c r="Q14" s="27" t="s">
        <v>242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299</v>
      </c>
      <c r="B15" s="27" t="s">
        <v>43</v>
      </c>
      <c r="C15" s="27">
        <f t="shared" si="0"/>
        <v>3</v>
      </c>
      <c r="D15" s="30"/>
      <c r="E15" s="14"/>
      <c r="F15" s="62"/>
      <c r="G15" s="62"/>
      <c r="H15" s="62"/>
      <c r="I15" s="62"/>
      <c r="J15" s="62"/>
      <c r="K15" s="62"/>
      <c r="L15" s="62"/>
      <c r="M15" s="62"/>
      <c r="N15" s="62"/>
      <c r="O15" s="62"/>
      <c r="Q15" s="27" t="s">
        <v>241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300</v>
      </c>
      <c r="B16" s="27" t="s">
        <v>49</v>
      </c>
      <c r="C16" s="27">
        <f t="shared" si="0"/>
        <v>3</v>
      </c>
      <c r="D16" s="30"/>
      <c r="E16" s="14"/>
      <c r="F16" s="62"/>
      <c r="G16" s="62"/>
      <c r="H16" s="62"/>
      <c r="I16" s="62"/>
      <c r="J16" s="62"/>
      <c r="K16" s="62"/>
      <c r="L16" s="62"/>
      <c r="M16" s="62"/>
      <c r="N16" s="62"/>
      <c r="O16" s="62"/>
      <c r="Q16" s="27" t="s">
        <v>226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305</v>
      </c>
      <c r="B17" s="27" t="s">
        <v>50</v>
      </c>
      <c r="C17" s="27">
        <f t="shared" si="0"/>
        <v>4</v>
      </c>
      <c r="D17" s="30"/>
      <c r="E17" s="14"/>
      <c r="F17" s="62"/>
      <c r="G17" s="62"/>
      <c r="H17" s="62"/>
      <c r="I17" s="62"/>
      <c r="J17" s="62"/>
      <c r="K17" s="62"/>
      <c r="L17" s="62"/>
      <c r="M17" s="62"/>
      <c r="N17" s="62"/>
      <c r="O17" s="62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310</v>
      </c>
      <c r="B18" s="27" t="s">
        <v>45</v>
      </c>
      <c r="C18" s="27">
        <f t="shared" si="0"/>
        <v>5</v>
      </c>
      <c r="D18" s="30"/>
      <c r="E18" s="14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23" ht="16.5" x14ac:dyDescent="0.2">
      <c r="A19" s="21" t="s">
        <v>295</v>
      </c>
      <c r="B19" s="27" t="s">
        <v>42</v>
      </c>
      <c r="C19" s="27">
        <f t="shared" si="0"/>
        <v>2</v>
      </c>
      <c r="D19" s="30"/>
      <c r="E19" s="14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23" ht="16.5" x14ac:dyDescent="0.2">
      <c r="A20" s="21" t="s">
        <v>296</v>
      </c>
      <c r="B20" s="27" t="s">
        <v>42</v>
      </c>
      <c r="C20" s="27">
        <f t="shared" si="0"/>
        <v>2</v>
      </c>
      <c r="D20" s="30"/>
      <c r="E20" s="14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23" ht="16.5" x14ac:dyDescent="0.2">
      <c r="A21" s="21" t="s">
        <v>301</v>
      </c>
      <c r="B21" s="27" t="s">
        <v>43</v>
      </c>
      <c r="C21" s="27">
        <f t="shared" si="0"/>
        <v>3</v>
      </c>
      <c r="D21" s="30"/>
      <c r="E21" s="14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23" ht="16.5" x14ac:dyDescent="0.2">
      <c r="A22" s="21" t="s">
        <v>302</v>
      </c>
      <c r="B22" s="27" t="s">
        <v>241</v>
      </c>
      <c r="C22" s="27">
        <f t="shared" si="0"/>
        <v>3</v>
      </c>
      <c r="D22" s="30"/>
      <c r="E22" s="14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23" ht="16.5" x14ac:dyDescent="0.2">
      <c r="A23" s="21" t="s">
        <v>306</v>
      </c>
      <c r="B23" s="27" t="s">
        <v>226</v>
      </c>
      <c r="C23" s="27">
        <f t="shared" si="0"/>
        <v>4</v>
      </c>
      <c r="D23" s="30"/>
      <c r="E23" s="14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23" ht="16.5" x14ac:dyDescent="0.2">
      <c r="A24" s="21" t="s">
        <v>307</v>
      </c>
      <c r="B24" s="27" t="s">
        <v>226</v>
      </c>
      <c r="C24" s="27">
        <f t="shared" si="0"/>
        <v>4</v>
      </c>
      <c r="D24" s="30"/>
      <c r="E24" s="14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23" ht="16.5" x14ac:dyDescent="0.2">
      <c r="A25" s="21" t="s">
        <v>311</v>
      </c>
      <c r="B25" s="27" t="s">
        <v>45</v>
      </c>
      <c r="C25" s="27">
        <f t="shared" si="0"/>
        <v>5</v>
      </c>
      <c r="D25" s="30"/>
      <c r="E25" s="14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23" ht="16.5" x14ac:dyDescent="0.2">
      <c r="A26" s="23" t="s">
        <v>297</v>
      </c>
      <c r="B26" s="27" t="s">
        <v>42</v>
      </c>
      <c r="C26" s="27">
        <f t="shared" si="0"/>
        <v>2</v>
      </c>
      <c r="D26" s="30"/>
      <c r="E26" s="14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23" ht="16.5" x14ac:dyDescent="0.2">
      <c r="A27" s="23" t="s">
        <v>298</v>
      </c>
      <c r="B27" s="27" t="s">
        <v>42</v>
      </c>
      <c r="C27" s="27">
        <f t="shared" si="0"/>
        <v>2</v>
      </c>
      <c r="D27" s="30"/>
      <c r="E27" s="14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23" ht="16.5" x14ac:dyDescent="0.2">
      <c r="A28" s="23" t="s">
        <v>303</v>
      </c>
      <c r="B28" s="27" t="s">
        <v>43</v>
      </c>
      <c r="C28" s="27">
        <f t="shared" si="0"/>
        <v>3</v>
      </c>
      <c r="D28" s="30"/>
      <c r="E28" s="14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23" ht="16.5" x14ac:dyDescent="0.2">
      <c r="A29" s="23" t="s">
        <v>304</v>
      </c>
      <c r="B29" s="27" t="s">
        <v>43</v>
      </c>
      <c r="C29" s="27">
        <f t="shared" si="0"/>
        <v>3</v>
      </c>
      <c r="D29" s="30"/>
      <c r="E29" s="14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30"/>
      <c r="E30" s="14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23" ht="16.5" x14ac:dyDescent="0.2">
      <c r="A31" s="23" t="s">
        <v>308</v>
      </c>
      <c r="B31" s="27" t="s">
        <v>44</v>
      </c>
      <c r="C31" s="27">
        <f t="shared" si="0"/>
        <v>4</v>
      </c>
      <c r="D31" s="30"/>
      <c r="E31" s="14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23" ht="16.5" x14ac:dyDescent="0.2">
      <c r="A32" s="23" t="s">
        <v>309</v>
      </c>
      <c r="B32" s="27" t="s">
        <v>50</v>
      </c>
      <c r="C32" s="27">
        <f t="shared" si="0"/>
        <v>4</v>
      </c>
      <c r="D32" s="30"/>
      <c r="E32" s="14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ht="16.5" x14ac:dyDescent="0.2">
      <c r="A33" s="23" t="s">
        <v>312</v>
      </c>
      <c r="B33" s="27" t="s">
        <v>58</v>
      </c>
      <c r="C33" s="27">
        <f t="shared" si="0"/>
        <v>5</v>
      </c>
      <c r="D33" s="30"/>
      <c r="E33" s="14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6" spans="1:15" ht="16.5" x14ac:dyDescent="0.2">
      <c r="A36" s="27" t="s">
        <v>63</v>
      </c>
      <c r="B36" s="27">
        <v>650</v>
      </c>
      <c r="C36" s="27"/>
      <c r="F36" s="62" t="s">
        <v>240</v>
      </c>
      <c r="G36" s="62"/>
      <c r="H36" s="62"/>
      <c r="I36" s="62"/>
      <c r="J36" s="62"/>
      <c r="K36" s="62"/>
      <c r="L36" s="62"/>
      <c r="M36" s="62"/>
      <c r="N36" s="62"/>
      <c r="O36" s="62"/>
    </row>
    <row r="37" spans="1:15" ht="16.5" x14ac:dyDescent="0.2">
      <c r="A37" s="27" t="s">
        <v>64</v>
      </c>
      <c r="B37" s="27">
        <v>650</v>
      </c>
      <c r="C37" s="27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ht="16.5" x14ac:dyDescent="0.2">
      <c r="A38" s="27" t="s">
        <v>66</v>
      </c>
      <c r="B38" s="27">
        <v>650</v>
      </c>
      <c r="C38" s="27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ht="16.5" x14ac:dyDescent="0.2">
      <c r="A39" s="27" t="s">
        <v>67</v>
      </c>
      <c r="B39" s="27">
        <v>650</v>
      </c>
      <c r="C39" s="27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ht="16.5" x14ac:dyDescent="0.2">
      <c r="A40" s="27" t="s">
        <v>68</v>
      </c>
      <c r="B40" s="27">
        <v>750</v>
      </c>
      <c r="C40" s="27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1:15" ht="16.5" x14ac:dyDescent="0.2">
      <c r="A41" s="27" t="s">
        <v>69</v>
      </c>
      <c r="B41" s="27">
        <v>650</v>
      </c>
      <c r="C41" s="27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ht="16.5" x14ac:dyDescent="0.2">
      <c r="A42" s="27" t="s">
        <v>65</v>
      </c>
      <c r="B42" s="27">
        <v>285</v>
      </c>
      <c r="C42" s="27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ht="16.5" x14ac:dyDescent="0.2">
      <c r="A43" s="27" t="s">
        <v>239</v>
      </c>
      <c r="B43" s="27">
        <v>285</v>
      </c>
      <c r="C43" s="27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ht="16.5" x14ac:dyDescent="0.2">
      <c r="A44" s="27" t="s">
        <v>70</v>
      </c>
      <c r="B44" s="27">
        <v>285</v>
      </c>
      <c r="C44" s="27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ht="16.5" x14ac:dyDescent="0.2">
      <c r="A45" s="27" t="s">
        <v>73</v>
      </c>
      <c r="B45" s="27">
        <v>285</v>
      </c>
      <c r="C45" s="27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ht="16.5" x14ac:dyDescent="0.2">
      <c r="A46" s="27" t="s">
        <v>71</v>
      </c>
      <c r="B46" s="27">
        <v>285</v>
      </c>
      <c r="C46" s="27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ht="16.5" x14ac:dyDescent="0.2">
      <c r="A47" s="27" t="s">
        <v>72</v>
      </c>
      <c r="B47" s="27">
        <v>290</v>
      </c>
      <c r="C47" s="27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ht="16.5" x14ac:dyDescent="0.2">
      <c r="A48" s="27" t="s">
        <v>74</v>
      </c>
      <c r="B48" s="27">
        <v>285</v>
      </c>
      <c r="C48" s="27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ht="16.5" x14ac:dyDescent="0.2">
      <c r="A49" s="27" t="s">
        <v>238</v>
      </c>
      <c r="B49" s="27">
        <v>200</v>
      </c>
      <c r="C49" s="27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ht="16.5" x14ac:dyDescent="0.2">
      <c r="A50" s="27" t="s">
        <v>237</v>
      </c>
      <c r="B50" s="27">
        <v>200</v>
      </c>
      <c r="C50" s="27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6.5" x14ac:dyDescent="0.2">
      <c r="A51" s="27" t="s">
        <v>236</v>
      </c>
      <c r="B51" s="27">
        <v>200</v>
      </c>
      <c r="C51" s="27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ht="16.5" x14ac:dyDescent="0.2">
      <c r="A52" s="27" t="s">
        <v>235</v>
      </c>
      <c r="B52" s="27">
        <v>200</v>
      </c>
      <c r="C52" s="27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ht="16.5" x14ac:dyDescent="0.2">
      <c r="A53" s="27" t="s">
        <v>78</v>
      </c>
      <c r="B53" s="27">
        <v>200</v>
      </c>
      <c r="C53" s="27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234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232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233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232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231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230</v>
      </c>
      <c r="B96" s="12" t="s">
        <v>18</v>
      </c>
      <c r="C96" s="12" t="s">
        <v>39</v>
      </c>
      <c r="D96" s="12" t="s">
        <v>229</v>
      </c>
      <c r="E96" s="12" t="s">
        <v>228</v>
      </c>
      <c r="F96" s="12" t="s">
        <v>227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226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226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226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225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784"/>
  <sheetViews>
    <sheetView topLeftCell="CO1" workbookViewId="0">
      <selection activeCell="CU2" sqref="CU2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3" max="73" width="13.25" customWidth="1"/>
    <col min="74" max="76" width="12.625" customWidth="1"/>
    <col min="93" max="93" width="11.125" customWidth="1"/>
    <col min="118" max="119" width="9.125" bestFit="1" customWidth="1"/>
    <col min="120" max="120" width="9.625" bestFit="1" customWidth="1"/>
    <col min="134" max="134" width="10.375" customWidth="1"/>
    <col min="135" max="136" width="9.125" customWidth="1"/>
    <col min="137" max="137" width="9.625" bestFit="1" customWidth="1"/>
    <col min="138" max="138" width="23.25" customWidth="1"/>
    <col min="139" max="139" width="8.5" customWidth="1"/>
    <col min="140" max="141" width="9.625" customWidth="1"/>
    <col min="143" max="143" width="12.25" customWidth="1"/>
    <col min="149" max="149" width="14.625" customWidth="1"/>
    <col min="158" max="162" width="10.625" customWidth="1"/>
    <col min="164" max="164" width="12.75" customWidth="1"/>
    <col min="165" max="165" width="11.125" customWidth="1"/>
    <col min="166" max="166" width="13" customWidth="1"/>
    <col min="167" max="167" width="12.375" customWidth="1"/>
    <col min="168" max="170" width="11.375" customWidth="1"/>
  </cols>
  <sheetData>
    <row r="2" spans="1:171" ht="28.5" customHeight="1" x14ac:dyDescent="0.2">
      <c r="AZ2">
        <v>5</v>
      </c>
      <c r="BA2">
        <v>5</v>
      </c>
      <c r="BB2">
        <v>5</v>
      </c>
      <c r="BC2">
        <v>5</v>
      </c>
      <c r="BD2">
        <v>5</v>
      </c>
      <c r="BE2">
        <v>1</v>
      </c>
      <c r="BF2">
        <v>50</v>
      </c>
      <c r="CR2" s="28" t="s">
        <v>582</v>
      </c>
      <c r="CS2" s="39">
        <v>1</v>
      </c>
      <c r="FD2">
        <v>5</v>
      </c>
      <c r="FE2">
        <v>10</v>
      </c>
      <c r="FF2">
        <v>1</v>
      </c>
      <c r="FH2">
        <f>ET5</f>
        <v>5</v>
      </c>
      <c r="FI2">
        <f>ET6</f>
        <v>10</v>
      </c>
      <c r="FJ2">
        <f>ET7</f>
        <v>20</v>
      </c>
      <c r="FK2">
        <f>ET8</f>
        <v>50</v>
      </c>
      <c r="FL2">
        <v>1E-3</v>
      </c>
    </row>
    <row r="3" spans="1:171" ht="20.25" x14ac:dyDescent="0.2">
      <c r="J3" s="61" t="s">
        <v>403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G3" s="61" t="s">
        <v>402</v>
      </c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W3" s="61" t="s">
        <v>404</v>
      </c>
      <c r="AX3" s="61"/>
      <c r="AY3" s="61"/>
      <c r="AZ3" s="61"/>
      <c r="BA3" s="61"/>
      <c r="BB3" s="61"/>
      <c r="BC3" s="61"/>
      <c r="BD3" s="61"/>
      <c r="BE3" s="61"/>
      <c r="BF3" s="61"/>
      <c r="BI3" s="61" t="s">
        <v>405</v>
      </c>
      <c r="BJ3" s="61"/>
      <c r="BK3" s="61"/>
      <c r="BL3" s="61"/>
      <c r="BM3" s="61"/>
      <c r="BN3" s="61"/>
      <c r="BO3" s="61"/>
      <c r="BR3" s="61" t="s">
        <v>406</v>
      </c>
      <c r="BS3" s="61"/>
      <c r="BT3" s="61"/>
      <c r="BU3" s="61"/>
      <c r="BV3" s="61"/>
      <c r="BW3" s="61"/>
      <c r="BX3" s="61"/>
      <c r="CR3" s="61" t="s">
        <v>409</v>
      </c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G3" s="61" t="s">
        <v>421</v>
      </c>
      <c r="DH3" s="61"/>
      <c r="DI3" s="61"/>
      <c r="DJ3" s="61"/>
      <c r="DK3" s="61"/>
      <c r="DN3" s="61" t="s">
        <v>499</v>
      </c>
      <c r="DO3" s="61"/>
      <c r="DP3" s="61"/>
      <c r="DS3" s="63" t="s">
        <v>513</v>
      </c>
      <c r="DT3" s="63"/>
      <c r="DU3" s="63"/>
      <c r="DV3" s="63"/>
      <c r="DW3" s="63"/>
      <c r="DX3" s="63"/>
      <c r="ED3" s="61" t="s">
        <v>509</v>
      </c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</row>
    <row r="4" spans="1:171" ht="15" x14ac:dyDescent="0.2">
      <c r="A4" s="35" t="s">
        <v>435</v>
      </c>
      <c r="B4" s="35" t="s">
        <v>436</v>
      </c>
      <c r="D4" s="35" t="s">
        <v>473</v>
      </c>
      <c r="E4" s="35" t="s">
        <v>472</v>
      </c>
      <c r="G4" s="35" t="s">
        <v>443</v>
      </c>
      <c r="H4" s="35" t="s">
        <v>444</v>
      </c>
      <c r="J4" s="25" t="s">
        <v>347</v>
      </c>
      <c r="K4" s="25" t="s">
        <v>348</v>
      </c>
      <c r="L4" s="25" t="s">
        <v>349</v>
      </c>
      <c r="M4" s="25" t="s">
        <v>350</v>
      </c>
      <c r="N4" s="25" t="s">
        <v>351</v>
      </c>
      <c r="O4" s="25" t="s">
        <v>352</v>
      </c>
      <c r="P4" s="25" t="s">
        <v>353</v>
      </c>
      <c r="Q4" s="25" t="s">
        <v>354</v>
      </c>
      <c r="R4" s="25" t="s">
        <v>355</v>
      </c>
      <c r="S4" s="25" t="s">
        <v>356</v>
      </c>
      <c r="T4" s="25" t="s">
        <v>357</v>
      </c>
      <c r="U4" s="25" t="s">
        <v>358</v>
      </c>
      <c r="V4" s="25" t="s">
        <v>359</v>
      </c>
      <c r="W4" s="25" t="s">
        <v>360</v>
      </c>
      <c r="X4" s="25" t="s">
        <v>361</v>
      </c>
      <c r="Y4" s="25" t="s">
        <v>362</v>
      </c>
      <c r="Z4" s="25" t="s">
        <v>363</v>
      </c>
      <c r="AA4" s="25" t="s">
        <v>364</v>
      </c>
      <c r="AB4" s="25" t="s">
        <v>365</v>
      </c>
      <c r="AC4" s="25" t="s">
        <v>366</v>
      </c>
      <c r="AD4" s="25" t="s">
        <v>367</v>
      </c>
      <c r="AE4" s="25" t="s">
        <v>368</v>
      </c>
      <c r="AG4" s="25" t="s">
        <v>369</v>
      </c>
      <c r="AH4" s="25" t="s">
        <v>370</v>
      </c>
      <c r="AI4" s="25" t="s">
        <v>371</v>
      </c>
      <c r="AJ4" s="25" t="s">
        <v>356</v>
      </c>
      <c r="AK4" s="25" t="s">
        <v>357</v>
      </c>
      <c r="AL4" s="25" t="s">
        <v>358</v>
      </c>
      <c r="AM4" s="25" t="s">
        <v>372</v>
      </c>
      <c r="AN4" s="25" t="s">
        <v>373</v>
      </c>
      <c r="AO4" s="25" t="s">
        <v>374</v>
      </c>
      <c r="AP4" s="25" t="s">
        <v>375</v>
      </c>
      <c r="AQ4" s="25" t="s">
        <v>376</v>
      </c>
      <c r="AR4" s="25" t="s">
        <v>377</v>
      </c>
      <c r="AS4" s="25" t="s">
        <v>378</v>
      </c>
      <c r="AT4" s="25" t="s">
        <v>379</v>
      </c>
      <c r="AU4" s="25" t="s">
        <v>380</v>
      </c>
      <c r="AW4" s="25" t="s">
        <v>399</v>
      </c>
      <c r="AX4" s="25" t="s">
        <v>400</v>
      </c>
      <c r="AY4" s="35" t="s">
        <v>458</v>
      </c>
      <c r="AZ4" s="25" t="s">
        <v>388</v>
      </c>
      <c r="BA4" s="25" t="s">
        <v>389</v>
      </c>
      <c r="BB4" s="25" t="s">
        <v>390</v>
      </c>
      <c r="BC4" s="25" t="s">
        <v>391</v>
      </c>
      <c r="BD4" s="25" t="s">
        <v>392</v>
      </c>
      <c r="BE4" s="25" t="s">
        <v>397</v>
      </c>
      <c r="BF4" s="25" t="s">
        <v>401</v>
      </c>
      <c r="BI4" s="25" t="s">
        <v>399</v>
      </c>
      <c r="BJ4" s="25" t="s">
        <v>400</v>
      </c>
      <c r="BK4" s="25" t="s">
        <v>393</v>
      </c>
      <c r="BL4" s="25" t="s">
        <v>394</v>
      </c>
      <c r="BM4" s="25" t="s">
        <v>395</v>
      </c>
      <c r="BN4" s="25" t="s">
        <v>396</v>
      </c>
      <c r="BO4" s="25" t="s">
        <v>398</v>
      </c>
      <c r="BR4" s="25" t="s">
        <v>383</v>
      </c>
      <c r="BS4" s="25" t="s">
        <v>381</v>
      </c>
      <c r="BT4" s="25" t="s">
        <v>382</v>
      </c>
      <c r="BU4" s="25" t="s">
        <v>408</v>
      </c>
      <c r="BV4" s="25" t="s">
        <v>407</v>
      </c>
      <c r="BW4" s="35" t="s">
        <v>441</v>
      </c>
      <c r="BX4" s="35" t="s">
        <v>470</v>
      </c>
      <c r="CA4" s="25" t="s">
        <v>384</v>
      </c>
      <c r="CB4" s="25" t="s">
        <v>385</v>
      </c>
      <c r="CE4" s="25" t="s">
        <v>386</v>
      </c>
      <c r="CF4" s="25" t="s">
        <v>387</v>
      </c>
      <c r="CG4" s="25" t="s">
        <v>385</v>
      </c>
      <c r="CI4" s="35" t="s">
        <v>387</v>
      </c>
      <c r="CJ4" s="35" t="s">
        <v>442</v>
      </c>
      <c r="CL4" s="35" t="s">
        <v>430</v>
      </c>
      <c r="CM4" s="35" t="s">
        <v>449</v>
      </c>
      <c r="CN4" s="35" t="s">
        <v>432</v>
      </c>
      <c r="CO4" s="35" t="s">
        <v>431</v>
      </c>
      <c r="CR4" s="25" t="s">
        <v>410</v>
      </c>
      <c r="CS4" s="35" t="s">
        <v>467</v>
      </c>
      <c r="CT4" s="35" t="s">
        <v>469</v>
      </c>
      <c r="CU4" s="35" t="s">
        <v>468</v>
      </c>
      <c r="CV4" s="25" t="s">
        <v>411</v>
      </c>
      <c r="CW4" s="25" t="s">
        <v>412</v>
      </c>
      <c r="CX4" s="25" t="s">
        <v>413</v>
      </c>
      <c r="CY4" s="25" t="s">
        <v>414</v>
      </c>
      <c r="CZ4" s="25" t="s">
        <v>415</v>
      </c>
      <c r="DA4" s="25" t="s">
        <v>416</v>
      </c>
      <c r="DB4" s="35" t="s">
        <v>475</v>
      </c>
      <c r="DC4" s="35" t="s">
        <v>477</v>
      </c>
      <c r="DD4" s="35" t="s">
        <v>479</v>
      </c>
      <c r="DG4" s="25" t="s">
        <v>417</v>
      </c>
      <c r="DH4" s="25" t="s">
        <v>496</v>
      </c>
      <c r="DI4" s="25" t="s">
        <v>418</v>
      </c>
      <c r="DJ4" s="25" t="s">
        <v>419</v>
      </c>
      <c r="DK4" s="25" t="s">
        <v>420</v>
      </c>
      <c r="DN4" s="35" t="s">
        <v>417</v>
      </c>
      <c r="DO4" s="35" t="s">
        <v>497</v>
      </c>
      <c r="DP4" s="35" t="s">
        <v>498</v>
      </c>
      <c r="DS4" s="37" t="s">
        <v>512</v>
      </c>
      <c r="DT4" s="37" t="s">
        <v>531</v>
      </c>
      <c r="DU4" s="37" t="s">
        <v>511</v>
      </c>
      <c r="DV4" s="37" t="s">
        <v>533</v>
      </c>
      <c r="DW4" s="37" t="s">
        <v>510</v>
      </c>
      <c r="DX4" s="37" t="s">
        <v>521</v>
      </c>
      <c r="DZ4" s="37" t="s">
        <v>515</v>
      </c>
      <c r="EA4" s="37" t="s">
        <v>516</v>
      </c>
      <c r="ED4" s="37" t="s">
        <v>530</v>
      </c>
      <c r="EE4" s="37" t="s">
        <v>514</v>
      </c>
      <c r="EF4" s="37" t="s">
        <v>534</v>
      </c>
      <c r="EG4" s="37" t="s">
        <v>517</v>
      </c>
      <c r="EH4" s="37" t="s">
        <v>518</v>
      </c>
      <c r="EI4" s="37" t="s">
        <v>520</v>
      </c>
      <c r="EJ4" s="37" t="s">
        <v>519</v>
      </c>
      <c r="EK4" s="37" t="s">
        <v>537</v>
      </c>
      <c r="EL4" s="37" t="s">
        <v>523</v>
      </c>
      <c r="EM4" s="37" t="s">
        <v>535</v>
      </c>
      <c r="EN4" s="37" t="s">
        <v>536</v>
      </c>
      <c r="EO4" s="37" t="s">
        <v>525</v>
      </c>
      <c r="EP4" s="37" t="s">
        <v>524</v>
      </c>
      <c r="ES4" s="40" t="s">
        <v>553</v>
      </c>
      <c r="ET4" s="40" t="s">
        <v>554</v>
      </c>
      <c r="EU4" s="40" t="s">
        <v>555</v>
      </c>
      <c r="EW4" s="40" t="s">
        <v>561</v>
      </c>
      <c r="EX4" s="40" t="s">
        <v>562</v>
      </c>
      <c r="EY4" s="40" t="s">
        <v>567</v>
      </c>
      <c r="FB4" s="40" t="s">
        <v>543</v>
      </c>
      <c r="FC4" s="40" t="s">
        <v>544</v>
      </c>
      <c r="FD4" s="40" t="s">
        <v>545</v>
      </c>
      <c r="FE4" s="40" t="s">
        <v>546</v>
      </c>
      <c r="FF4" s="40" t="s">
        <v>547</v>
      </c>
      <c r="FG4" s="40" t="s">
        <v>548</v>
      </c>
      <c r="FH4" s="40" t="s">
        <v>549</v>
      </c>
      <c r="FI4" s="40" t="s">
        <v>550</v>
      </c>
      <c r="FJ4" s="40" t="s">
        <v>551</v>
      </c>
      <c r="FK4" s="40" t="s">
        <v>552</v>
      </c>
      <c r="FL4" s="40" t="s">
        <v>556</v>
      </c>
      <c r="FM4" s="40" t="s">
        <v>558</v>
      </c>
      <c r="FN4" s="40" t="s">
        <v>554</v>
      </c>
      <c r="FO4" s="40" t="s">
        <v>557</v>
      </c>
    </row>
    <row r="5" spans="1:171" ht="16.5" x14ac:dyDescent="0.2">
      <c r="A5" s="34">
        <v>2</v>
      </c>
      <c r="B5" s="34" t="s">
        <v>437</v>
      </c>
      <c r="D5" s="34">
        <v>1</v>
      </c>
      <c r="E5" s="34">
        <f>[1]属性投放!DX6</f>
        <v>1</v>
      </c>
      <c r="G5" s="34" t="s">
        <v>445</v>
      </c>
      <c r="H5" s="34">
        <v>5</v>
      </c>
      <c r="J5" s="32">
        <v>1</v>
      </c>
      <c r="K5" s="32">
        <v>2</v>
      </c>
      <c r="L5" s="32">
        <v>1</v>
      </c>
      <c r="M5" s="32">
        <f>[1]属性投放!AZ6</f>
        <v>100</v>
      </c>
      <c r="N5" s="32">
        <f>[1]属性投放!BA6</f>
        <v>0</v>
      </c>
      <c r="O5" s="32">
        <f>[1]属性投放!BB6</f>
        <v>300</v>
      </c>
      <c r="P5" s="32">
        <f>[1]属性投放!BC6</f>
        <v>5</v>
      </c>
      <c r="Q5" s="32">
        <f>[1]属性投放!BD6</f>
        <v>3</v>
      </c>
      <c r="R5" s="32">
        <f>[1]属性投放!BE6</f>
        <v>30</v>
      </c>
      <c r="S5" s="32">
        <f>[1]属性投放!BK6</f>
        <v>15</v>
      </c>
      <c r="T5" s="32">
        <f>[1]属性投放!BL6</f>
        <v>8</v>
      </c>
      <c r="U5" s="32">
        <f>[1]属性投放!BM6</f>
        <v>90</v>
      </c>
      <c r="V5" s="32">
        <f>[1]属性投放!BN6</f>
        <v>1</v>
      </c>
      <c r="W5" s="32">
        <f>[1]属性投放!BQ6</f>
        <v>25</v>
      </c>
      <c r="X5" s="32">
        <f>[1]属性投放!BR6</f>
        <v>13</v>
      </c>
      <c r="Y5" s="32">
        <f>[1]属性投放!BS6</f>
        <v>150</v>
      </c>
      <c r="Z5" s="32">
        <f>[1]属性投放!BT6</f>
        <v>160</v>
      </c>
      <c r="AA5" s="32">
        <f>[1]属性投放!BU6</f>
        <v>33</v>
      </c>
      <c r="AB5" s="32">
        <f>[1]属性投放!BV6</f>
        <v>660</v>
      </c>
      <c r="AC5" s="32">
        <f>[1]属性投放!BY6</f>
        <v>60</v>
      </c>
      <c r="AD5" s="32">
        <f>[1]属性投放!BZ6</f>
        <v>33</v>
      </c>
      <c r="AE5" s="32">
        <f>[1]属性投放!CA6</f>
        <v>360</v>
      </c>
      <c r="AG5" s="32">
        <f>[1]属性投放!DF6</f>
        <v>100</v>
      </c>
      <c r="AH5" s="32">
        <f>[1]属性投放!DG6</f>
        <v>0</v>
      </c>
      <c r="AI5" s="32">
        <f>[1]属性投放!DH6</f>
        <v>250.00000000000003</v>
      </c>
      <c r="AJ5" s="32">
        <f>[1]属性投放!DI6</f>
        <v>6</v>
      </c>
      <c r="AK5" s="32">
        <f>[1]属性投放!DJ6</f>
        <v>3</v>
      </c>
      <c r="AL5" s="32">
        <f>[1]属性投放!DK6</f>
        <v>36</v>
      </c>
      <c r="AM5" s="32">
        <f>[1]属性投放!DL6</f>
        <v>6</v>
      </c>
      <c r="AN5" s="32">
        <f>[1]属性投放!DM6</f>
        <v>3</v>
      </c>
      <c r="AO5" s="32">
        <f>[1]属性投放!DN6</f>
        <v>36</v>
      </c>
      <c r="AP5" s="32">
        <f>[1]属性投放!DO6</f>
        <v>54</v>
      </c>
      <c r="AQ5" s="32">
        <f>[1]属性投放!DP6</f>
        <v>27</v>
      </c>
      <c r="AR5" s="32">
        <f>[1]属性投放!DQ6</f>
        <v>324</v>
      </c>
      <c r="AS5" s="32">
        <f>[1]属性投放!DR6</f>
        <v>160</v>
      </c>
      <c r="AT5" s="32">
        <f>[1]属性投放!DS6</f>
        <v>30</v>
      </c>
      <c r="AU5" s="32">
        <f>[1]属性投放!DT6</f>
        <v>610</v>
      </c>
      <c r="AW5" s="33">
        <v>2</v>
      </c>
      <c r="AX5" s="33">
        <v>1</v>
      </c>
      <c r="AY5" s="34">
        <f>INDEX($CF$5:$CF$56,数据母表!AX5)</f>
        <v>1</v>
      </c>
      <c r="AZ5" s="33">
        <f>[2]卡牌消耗!AB5</f>
        <v>20</v>
      </c>
      <c r="BA5" s="33">
        <f>[2]卡牌消耗!AC5</f>
        <v>0</v>
      </c>
      <c r="BB5" s="33">
        <f>[2]卡牌消耗!AD5</f>
        <v>0</v>
      </c>
      <c r="BC5" s="33">
        <f>[2]卡牌消耗!AE5</f>
        <v>0</v>
      </c>
      <c r="BD5" s="33">
        <f>[2]卡牌消耗!AF5</f>
        <v>0</v>
      </c>
      <c r="BE5" s="33">
        <f>[2]卡牌消耗!AG5</f>
        <v>0</v>
      </c>
      <c r="BF5" s="33">
        <f>[2]卡牌消耗!AH5</f>
        <v>600</v>
      </c>
      <c r="BI5" s="33">
        <v>2</v>
      </c>
      <c r="BJ5" s="33">
        <v>1</v>
      </c>
      <c r="BK5" s="13">
        <f>[2]卡牌消耗!BD5</f>
        <v>0</v>
      </c>
      <c r="BL5" s="13">
        <f>[2]卡牌消耗!BE5</f>
        <v>0</v>
      </c>
      <c r="BM5" s="13">
        <f>[2]卡牌消耗!BF5</f>
        <v>0</v>
      </c>
      <c r="BN5" s="13">
        <f>[2]卡牌消耗!BG5</f>
        <v>0</v>
      </c>
      <c r="BO5" s="13">
        <f>[2]卡牌消耗!BH5</f>
        <v>1000</v>
      </c>
      <c r="BR5" s="32">
        <v>1</v>
      </c>
      <c r="BS5" s="32">
        <f>[2]节奏总表!L5</f>
        <v>1</v>
      </c>
      <c r="BT5" s="32">
        <f>[2]节奏总表!M5</f>
        <v>7</v>
      </c>
      <c r="BU5" s="32">
        <f>[2]节奏总表!N5</f>
        <v>0</v>
      </c>
      <c r="BV5" s="33">
        <f>[2]节奏总表!$AC5</f>
        <v>0</v>
      </c>
      <c r="BW5" s="34">
        <v>1</v>
      </c>
      <c r="BX5" s="34">
        <v>0</v>
      </c>
      <c r="CA5" s="32">
        <v>1</v>
      </c>
      <c r="CB5" s="32">
        <f>[3]时间节点!$BG5</f>
        <v>1</v>
      </c>
      <c r="CE5" s="32">
        <v>1</v>
      </c>
      <c r="CF5" s="32">
        <f>[1]属性投放!$AM7</f>
        <v>1</v>
      </c>
      <c r="CG5" s="33">
        <f>[1]属性投放!$AO7</f>
        <v>3</v>
      </c>
      <c r="CI5" s="34">
        <v>1</v>
      </c>
      <c r="CJ5" s="34">
        <f>[2]节奏总表!$BG4</f>
        <v>1</v>
      </c>
      <c r="CL5" s="34">
        <v>1</v>
      </c>
      <c r="CM5" s="34">
        <v>2</v>
      </c>
      <c r="CN5" s="13">
        <f>[2]卡牌消耗!DA5</f>
        <v>250</v>
      </c>
      <c r="CO5" s="13">
        <f>CN5/2.5</f>
        <v>100</v>
      </c>
      <c r="CR5" s="33">
        <v>1</v>
      </c>
      <c r="CS5" s="34">
        <v>1</v>
      </c>
      <c r="CT5" s="13">
        <f>[2]装备!S6</f>
        <v>5</v>
      </c>
      <c r="CU5" s="13">
        <f>CT5*10</f>
        <v>50</v>
      </c>
      <c r="CV5" s="13">
        <f>ROUND(INDEX([1]装备!M$6:M$17,$CR5)*INDEX([1]装备!$BR$6:$BR$9,$CS5),0)</f>
        <v>53</v>
      </c>
      <c r="CW5" s="13">
        <f>ROUND(INDEX([1]装备!N$6:N$17,$CR5)*INDEX([1]装备!$BR$6:$BR$9,$CS5),0)</f>
        <v>28</v>
      </c>
      <c r="CX5" s="13">
        <f>ROUND(INDEX([1]装备!O$6:O$17,$CR5)*INDEX([1]装备!$BR$6:$BR$9,$CS5),0)</f>
        <v>323</v>
      </c>
      <c r="CY5" s="13">
        <f>ROUND(INDEX([1]装备!S$6:S$17,$CR5)*INDEX([1]装备!$BR$6:$BR$9,$CS5),0)</f>
        <v>9</v>
      </c>
      <c r="CZ5" s="13">
        <f>ROUND(INDEX([1]装备!T$6:T$17,$CR5)*INDEX([1]装备!$BR$6:$BR$9,$CS5),0)</f>
        <v>4</v>
      </c>
      <c r="DA5" s="13">
        <f>ROUND(INDEX([1]装备!U$6:U$17,$CR5)*INDEX([1]装备!$BR$6:$BR$9,$CS5),0)</f>
        <v>50</v>
      </c>
      <c r="DB5" s="13">
        <v>0</v>
      </c>
      <c r="DC5" s="13">
        <v>0</v>
      </c>
      <c r="DD5" s="13">
        <v>0</v>
      </c>
      <c r="DG5" s="33">
        <v>1</v>
      </c>
      <c r="DH5" s="33">
        <f>[2]装备!AM6*8</f>
        <v>480</v>
      </c>
      <c r="DI5" s="33">
        <f>[2]装备!AN6*8</f>
        <v>800</v>
      </c>
      <c r="DJ5" s="33">
        <f>[2]装备!AO6*8</f>
        <v>960</v>
      </c>
      <c r="DK5" s="33">
        <f>[2]装备!AP6*8</f>
        <v>1160</v>
      </c>
      <c r="DN5" s="13">
        <v>1</v>
      </c>
      <c r="DO5" s="13">
        <v>1</v>
      </c>
      <c r="DP5" s="13">
        <f>INDEX($DH$5:$DK$154,DN5,MIN(DO5,4))</f>
        <v>480</v>
      </c>
      <c r="DS5" s="13">
        <f>[2]新神器!AF7</f>
        <v>1</v>
      </c>
      <c r="DT5" s="13">
        <f>[2]新神器!AG7</f>
        <v>1</v>
      </c>
      <c r="DU5" s="13">
        <f>[2]新神器!AH7</f>
        <v>1</v>
      </c>
      <c r="DV5" s="13">
        <f>[2]新神器!$P8</f>
        <v>1</v>
      </c>
      <c r="DW5" s="13">
        <f>[2]新神器!AI7</f>
        <v>1606003</v>
      </c>
      <c r="DX5" s="13">
        <f>[2]新神器!$AL7</f>
        <v>10</v>
      </c>
      <c r="DZ5" s="36">
        <f>[2]新神器!J8</f>
        <v>1</v>
      </c>
      <c r="EA5" s="36">
        <f>[2]新神器!K8</f>
        <v>1</v>
      </c>
      <c r="ED5" s="13">
        <f>[2]新神器!GZ7</f>
        <v>1</v>
      </c>
      <c r="EE5" s="13">
        <f>INDEX($DT$5:$DT$46,ED5)</f>
        <v>1</v>
      </c>
      <c r="EF5" s="13">
        <f>INDEX($DV$5:$DV$46,ED5)</f>
        <v>1</v>
      </c>
      <c r="EG5" s="13">
        <f>[2]新神器!HD7</f>
        <v>1606003</v>
      </c>
      <c r="EH5" s="13" t="str">
        <f>[2]新神器!HE7</f>
        <v>神器1-1 : 1级</v>
      </c>
      <c r="EI5" s="13">
        <f>[2]新神器!HG7</f>
        <v>1</v>
      </c>
      <c r="EJ5" s="13">
        <f>[2]新神器!HI7</f>
        <v>1</v>
      </c>
      <c r="EK5" s="13">
        <f>[1]新神器!$AW6*6</f>
        <v>216</v>
      </c>
      <c r="EL5" s="13">
        <f>IF(EI5&gt;1,EK5-EK4,EK5)</f>
        <v>216</v>
      </c>
      <c r="EM5" s="13">
        <f t="shared" ref="EM5:EM68" si="0">EJ5*INDEX($DX$5:$DX$46,MATCH(EG5,$DW$5:$DW$46,0))</f>
        <v>10</v>
      </c>
      <c r="EN5" s="13">
        <f>[2]新神器!$HK7</f>
        <v>2800</v>
      </c>
      <c r="EO5" s="13">
        <f>EM5+EN5/1000</f>
        <v>12.8</v>
      </c>
      <c r="EP5" s="13">
        <f>ROUND(EL5*6/EO5,2)</f>
        <v>101.25</v>
      </c>
      <c r="ES5" s="39" t="s">
        <v>549</v>
      </c>
      <c r="ET5" s="39">
        <f>[2]专属武器强化!$AO6</f>
        <v>5</v>
      </c>
      <c r="EU5" s="39">
        <f>ET5*1000</f>
        <v>5000</v>
      </c>
      <c r="EW5" s="39">
        <v>0</v>
      </c>
      <c r="EX5" s="39">
        <v>0</v>
      </c>
      <c r="EY5" s="39"/>
      <c r="FB5" s="39">
        <f>[1]专属武器!O4</f>
        <v>1</v>
      </c>
      <c r="FC5" s="39">
        <f>[1]专属武器!P4</f>
        <v>0</v>
      </c>
      <c r="FD5" s="13">
        <f>[1]专属武器!Q4</f>
        <v>0</v>
      </c>
      <c r="FE5" s="13">
        <f>[1]专属武器!R4</f>
        <v>0</v>
      </c>
      <c r="FF5" s="13">
        <f>[1]专属武器!S4</f>
        <v>0</v>
      </c>
      <c r="FG5" s="13">
        <f>SUMPRODUCT($FD$2:$FF$2,FD5:FF5)</f>
        <v>0</v>
      </c>
      <c r="FH5" s="13">
        <f>IF(FC5&gt;0,INDEX([2]专属武器强化!DX$6:DX$77,($FB5-1)*9+$FC5),0)</f>
        <v>0</v>
      </c>
      <c r="FI5" s="13">
        <f>IF(FD5&gt;0,INDEX([2]专属武器强化!DY$6:DY$77,($FB5-1)*9+$FC5),0)</f>
        <v>0</v>
      </c>
      <c r="FJ5" s="13">
        <f>IF(FE5&gt;0,INDEX([2]专属武器强化!DZ$6:DZ$77,($FB5-1)*9+$FC5),0)</f>
        <v>0</v>
      </c>
      <c r="FK5" s="13">
        <f>IF(FF5&gt;0,INDEX([2]专属武器强化!EA$6:EA$77,($FB5-1)*9+$FC5),0)</f>
        <v>0</v>
      </c>
      <c r="FL5" s="13">
        <f>IF(FC5&gt;0,ROUND(INDEX([2]专属武器强化!$EY$6:$EY$77,(FB5-1)*9+FC5),0),0)</f>
        <v>0</v>
      </c>
      <c r="FM5" s="13">
        <f>SUMPRODUCT($FH$2:$FK$2,FH5:FK5)</f>
        <v>0</v>
      </c>
      <c r="FN5" s="13">
        <f>SUMPRODUCT($FH$2:$FL$2,FH5:FL5)</f>
        <v>0</v>
      </c>
      <c r="FO5" s="13">
        <f>IF(FG5&gt;0,FG5/FN5,0)</f>
        <v>0</v>
      </c>
    </row>
    <row r="6" spans="1:171" ht="16.5" x14ac:dyDescent="0.2">
      <c r="A6" s="34">
        <v>3</v>
      </c>
      <c r="B6" s="34" t="s">
        <v>438</v>
      </c>
      <c r="D6" s="34">
        <v>2</v>
      </c>
      <c r="E6" s="34">
        <f>[1]属性投放!DX7</f>
        <v>1.1000000000000001</v>
      </c>
      <c r="G6" s="34" t="s">
        <v>446</v>
      </c>
      <c r="H6" s="34">
        <v>10</v>
      </c>
      <c r="J6" s="32">
        <v>2</v>
      </c>
      <c r="K6" s="32">
        <v>2</v>
      </c>
      <c r="L6" s="32">
        <v>2</v>
      </c>
      <c r="M6" s="32">
        <f>[1]属性投放!AZ7</f>
        <v>160</v>
      </c>
      <c r="N6" s="32">
        <f>[1]属性投放!BA7</f>
        <v>33</v>
      </c>
      <c r="O6" s="32">
        <f>[1]属性投放!BB7</f>
        <v>660</v>
      </c>
      <c r="P6" s="32">
        <f>[1]属性投放!BC7</f>
        <v>6</v>
      </c>
      <c r="Q6" s="32">
        <f>[1]属性投放!BD7</f>
        <v>3</v>
      </c>
      <c r="R6" s="32">
        <f>[1]属性投放!BE7</f>
        <v>36</v>
      </c>
      <c r="S6" s="32">
        <f>[1]属性投放!BK7</f>
        <v>20</v>
      </c>
      <c r="T6" s="32">
        <f>[1]属性投放!BL7</f>
        <v>10</v>
      </c>
      <c r="U6" s="32">
        <f>[1]属性投放!BM7</f>
        <v>120</v>
      </c>
      <c r="V6" s="32">
        <f>[1]属性投放!BN7</f>
        <v>2</v>
      </c>
      <c r="W6" s="32">
        <f>[1]属性投放!BQ7</f>
        <v>30</v>
      </c>
      <c r="X6" s="32">
        <f>[1]属性投放!BR7</f>
        <v>15</v>
      </c>
      <c r="Y6" s="32">
        <f>[1]属性投放!BS7</f>
        <v>180</v>
      </c>
      <c r="Z6" s="32">
        <f>[1]属性投放!BT7</f>
        <v>290</v>
      </c>
      <c r="AA6" s="32">
        <f>[1]属性投放!BU7</f>
        <v>98</v>
      </c>
      <c r="AB6" s="32">
        <f>[1]属性投放!BV7</f>
        <v>1440</v>
      </c>
      <c r="AC6" s="32">
        <f>[1]属性投放!BY7</f>
        <v>130</v>
      </c>
      <c r="AD6" s="32">
        <f>[1]属性投放!BZ7</f>
        <v>65</v>
      </c>
      <c r="AE6" s="32">
        <f>[1]属性投放!CA7</f>
        <v>780</v>
      </c>
      <c r="AG6" s="32">
        <f>[1]属性投放!DF7</f>
        <v>160</v>
      </c>
      <c r="AH6" s="32">
        <f>[1]属性投放!DG7</f>
        <v>30</v>
      </c>
      <c r="AI6" s="32">
        <f>[1]属性投放!DH7</f>
        <v>610</v>
      </c>
      <c r="AJ6" s="32">
        <f>[1]属性投放!DI7</f>
        <v>29</v>
      </c>
      <c r="AK6" s="32">
        <f>[1]属性投放!DJ7</f>
        <v>15</v>
      </c>
      <c r="AL6" s="32">
        <f>[1]属性投放!DK7</f>
        <v>174</v>
      </c>
      <c r="AM6" s="32">
        <f>[1]属性投放!DL7</f>
        <v>12</v>
      </c>
      <c r="AN6" s="32">
        <f>[1]属性投放!DM7</f>
        <v>6</v>
      </c>
      <c r="AO6" s="32">
        <f>[1]属性投放!DN7</f>
        <v>70</v>
      </c>
      <c r="AP6" s="32">
        <f>[1]属性投放!DO7</f>
        <v>0</v>
      </c>
      <c r="AQ6" s="32">
        <f>[1]属性投放!DP7</f>
        <v>0</v>
      </c>
      <c r="AR6" s="32">
        <f>[1]属性投放!DQ7</f>
        <v>0</v>
      </c>
      <c r="AS6" s="32">
        <f>[1]属性投放!DR7</f>
        <v>189</v>
      </c>
      <c r="AT6" s="32">
        <f>[1]属性投放!DS7</f>
        <v>45</v>
      </c>
      <c r="AU6" s="32">
        <f>[1]属性投放!DT7</f>
        <v>784</v>
      </c>
      <c r="AW6" s="33">
        <v>2</v>
      </c>
      <c r="AX6" s="33">
        <v>2</v>
      </c>
      <c r="AY6" s="34">
        <f>INDEX($CF$5:$CF$56,数据母表!AX6)</f>
        <v>2</v>
      </c>
      <c r="AZ6" s="33">
        <f>[2]卡牌消耗!AB6</f>
        <v>70</v>
      </c>
      <c r="BA6" s="33">
        <f>[2]卡牌消耗!AC6</f>
        <v>0</v>
      </c>
      <c r="BB6" s="33">
        <f>[2]卡牌消耗!AD6</f>
        <v>0</v>
      </c>
      <c r="BC6" s="33">
        <f>[2]卡牌消耗!AE6</f>
        <v>0</v>
      </c>
      <c r="BD6" s="33">
        <f>[2]卡牌消耗!AF6</f>
        <v>0</v>
      </c>
      <c r="BE6" s="33">
        <f>[2]卡牌消耗!AG6</f>
        <v>0</v>
      </c>
      <c r="BF6" s="33">
        <f>[2]卡牌消耗!AH6</f>
        <v>750</v>
      </c>
      <c r="BI6" s="33">
        <v>2</v>
      </c>
      <c r="BJ6" s="33">
        <v>2</v>
      </c>
      <c r="BK6" s="13">
        <f>[2]卡牌消耗!BD6</f>
        <v>1</v>
      </c>
      <c r="BL6" s="13">
        <f>[2]卡牌消耗!BE6</f>
        <v>0</v>
      </c>
      <c r="BM6" s="13">
        <f>[2]卡牌消耗!BF6</f>
        <v>0</v>
      </c>
      <c r="BN6" s="13">
        <f>[2]卡牌消耗!BG6</f>
        <v>0</v>
      </c>
      <c r="BO6" s="13">
        <f>[2]卡牌消耗!BH6</f>
        <v>2000</v>
      </c>
      <c r="BR6" s="32">
        <v>2</v>
      </c>
      <c r="BS6" s="32">
        <f>[2]节奏总表!L6</f>
        <v>7</v>
      </c>
      <c r="BT6" s="32">
        <f>[2]节奏总表!M6</f>
        <v>15</v>
      </c>
      <c r="BU6" s="32">
        <f>[2]节奏总表!N6</f>
        <v>4</v>
      </c>
      <c r="BV6" s="33">
        <f>[2]节奏总表!$AC6</f>
        <v>0.08</v>
      </c>
      <c r="BW6" s="34">
        <f t="shared" ref="BW6:BW34" si="1">MATCH(BT6-1,$CJ$5:$CJ$24,1)</f>
        <v>2</v>
      </c>
      <c r="BX6" s="34">
        <v>0</v>
      </c>
      <c r="CA6" s="32">
        <v>2</v>
      </c>
      <c r="CB6" s="32">
        <f>[3]时间节点!$BG6</f>
        <v>10</v>
      </c>
      <c r="CE6" s="32">
        <v>2</v>
      </c>
      <c r="CF6" s="32">
        <f>[1]属性投放!$AM8</f>
        <v>2</v>
      </c>
      <c r="CG6" s="33">
        <f>[1]属性投放!$AO8</f>
        <v>8</v>
      </c>
      <c r="CI6" s="34">
        <v>2</v>
      </c>
      <c r="CJ6" s="34">
        <f>[2]节奏总表!$BG5</f>
        <v>5</v>
      </c>
      <c r="CL6" s="34">
        <v>2</v>
      </c>
      <c r="CM6" s="34">
        <v>2</v>
      </c>
      <c r="CN6" s="13">
        <f>[2]卡牌消耗!DA6</f>
        <v>300</v>
      </c>
      <c r="CO6" s="13">
        <f t="shared" ref="CO6:CO69" si="2">CN6/2.5</f>
        <v>120</v>
      </c>
      <c r="CR6" s="33">
        <v>2</v>
      </c>
      <c r="CS6" s="34">
        <v>1</v>
      </c>
      <c r="CT6" s="13">
        <f>[2]装备!S7</f>
        <v>8</v>
      </c>
      <c r="CU6" s="13">
        <f t="shared" ref="CU6:CU59" si="3">CT6*10</f>
        <v>80</v>
      </c>
      <c r="CV6" s="13">
        <f>ROUND(INDEX([1]装备!M$6:M$17,$CR6)*INDEX([1]装备!$BR$6:$BR$9,$CS6),0)</f>
        <v>130</v>
      </c>
      <c r="CW6" s="13">
        <f>ROUND(INDEX([1]装备!N$6:N$17,$CR6)*INDEX([1]装备!$BR$6:$BR$9,$CS6),0)</f>
        <v>68</v>
      </c>
      <c r="CX6" s="13">
        <f>ROUND(INDEX([1]装备!O$6:O$17,$CR6)*INDEX([1]装备!$BR$6:$BR$9,$CS6),0)</f>
        <v>835</v>
      </c>
      <c r="CY6" s="13">
        <f>ROUND(INDEX([1]装备!S$6:S$17,$CR6)*INDEX([1]装备!$BR$6:$BR$9,$CS6),0)</f>
        <v>11</v>
      </c>
      <c r="CZ6" s="13">
        <f>ROUND(INDEX([1]装备!T$6:T$17,$CR6)*INDEX([1]装备!$BR$6:$BR$9,$CS6),0)</f>
        <v>6</v>
      </c>
      <c r="DA6" s="13">
        <f>ROUND(INDEX([1]装备!U$6:U$17,$CR6)*INDEX([1]装备!$BR$6:$BR$9,$CS6),0)</f>
        <v>72</v>
      </c>
      <c r="DB6" s="13">
        <v>0</v>
      </c>
      <c r="DC6" s="13">
        <v>0</v>
      </c>
      <c r="DD6" s="13">
        <v>0</v>
      </c>
      <c r="DG6" s="33">
        <v>2</v>
      </c>
      <c r="DH6" s="33">
        <f>[2]装备!AM7*8</f>
        <v>520</v>
      </c>
      <c r="DI6" s="33">
        <f>[2]装备!AN7*8</f>
        <v>800</v>
      </c>
      <c r="DJ6" s="33">
        <f>[2]装备!AO7*8</f>
        <v>1000</v>
      </c>
      <c r="DK6" s="33">
        <f>[2]装备!AP7*8</f>
        <v>1200</v>
      </c>
      <c r="DN6" s="13">
        <v>2</v>
      </c>
      <c r="DO6" s="13">
        <v>1</v>
      </c>
      <c r="DP6" s="13">
        <f t="shared" ref="DP6:DP69" si="4">INDEX($DH$5:$DK$154,DN6,MIN(DO6,4))</f>
        <v>520</v>
      </c>
      <c r="DS6" s="13">
        <f>[2]新神器!AF8</f>
        <v>2</v>
      </c>
      <c r="DT6" s="13">
        <f>[2]新神器!AG8</f>
        <v>1</v>
      </c>
      <c r="DU6" s="13">
        <f>[2]新神器!AH8</f>
        <v>2</v>
      </c>
      <c r="DV6" s="13">
        <f>[2]新神器!$P9</f>
        <v>1</v>
      </c>
      <c r="DW6" s="13">
        <f>[2]新神器!AI8</f>
        <v>1606004</v>
      </c>
      <c r="DX6" s="13">
        <f>[2]新神器!$AL8</f>
        <v>10</v>
      </c>
      <c r="DZ6" s="36">
        <f>[2]新神器!J9</f>
        <v>2</v>
      </c>
      <c r="EA6" s="36">
        <f>[2]新神器!K9</f>
        <v>1</v>
      </c>
      <c r="ED6" s="13">
        <f>[2]新神器!GZ8</f>
        <v>1</v>
      </c>
      <c r="EE6" s="13">
        <f t="shared" ref="EE6:EE69" si="5">INDEX($DT$5:$DT$46,ED6)</f>
        <v>1</v>
      </c>
      <c r="EF6" s="13">
        <f t="shared" ref="EF6:EF69" si="6">INDEX($DV$5:$DV$46,ED6)</f>
        <v>1</v>
      </c>
      <c r="EG6" s="13">
        <f>[2]新神器!HD8</f>
        <v>1606003</v>
      </c>
      <c r="EH6" s="13" t="str">
        <f>[2]新神器!HE8</f>
        <v>神器1-1 : 2级</v>
      </c>
      <c r="EI6" s="13">
        <f>[2]新神器!HG8</f>
        <v>2</v>
      </c>
      <c r="EJ6" s="13">
        <f>[2]新神器!HI8</f>
        <v>1</v>
      </c>
      <c r="EK6" s="13">
        <f>[1]新神器!$AW7*6</f>
        <v>348</v>
      </c>
      <c r="EL6" s="13">
        <f t="shared" ref="EL6:EL69" si="7">IF(EI6&gt;1,EK6-EK5,EK6)</f>
        <v>132</v>
      </c>
      <c r="EM6" s="13">
        <f t="shared" si="0"/>
        <v>10</v>
      </c>
      <c r="EN6" s="13">
        <f>[2]新神器!$HK8</f>
        <v>2900</v>
      </c>
      <c r="EO6" s="13">
        <f t="shared" ref="EO6:EO69" si="8">EM6+EN6/1000</f>
        <v>12.9</v>
      </c>
      <c r="EP6" s="13">
        <f t="shared" ref="EP6:EP69" si="9">ROUND(EL6*6/EO6,2)</f>
        <v>61.4</v>
      </c>
      <c r="ES6" s="39" t="s">
        <v>550</v>
      </c>
      <c r="ET6" s="39">
        <f>[2]专属武器强化!$AO7</f>
        <v>10</v>
      </c>
      <c r="EU6" s="39">
        <f t="shared" ref="EU6:EU8" si="10">ET6*1000</f>
        <v>10000</v>
      </c>
      <c r="EW6" s="39">
        <v>1</v>
      </c>
      <c r="EX6" s="39">
        <v>40</v>
      </c>
      <c r="EY6" s="39">
        <v>9</v>
      </c>
      <c r="FB6" s="39">
        <f>[1]专属武器!O5</f>
        <v>1</v>
      </c>
      <c r="FC6" s="39">
        <f>[1]专属武器!P5</f>
        <v>1</v>
      </c>
      <c r="FD6" s="13">
        <f>[1]专属武器!Q5</f>
        <v>40</v>
      </c>
      <c r="FE6" s="13">
        <f>[1]专属武器!R5</f>
        <v>20</v>
      </c>
      <c r="FF6" s="13">
        <f>[1]专属武器!S5</f>
        <v>800</v>
      </c>
      <c r="FG6" s="13">
        <f t="shared" ref="FG6:FG69" si="11">SUMPRODUCT($FD$2:$FF$2,FD6:FF6)</f>
        <v>1200</v>
      </c>
      <c r="FH6" s="13">
        <f>IF(FC6&gt;0,INDEX([2]专属武器强化!DX$6:DX$77,($FB6-1)*9+$FC6),0)</f>
        <v>3.1338364779874222</v>
      </c>
      <c r="FI6" s="13">
        <f>IF(FD6&gt;0,INDEX([2]专属武器强化!DY$6:DY$77,($FB6-1)*9+$FC6),0)</f>
        <v>0</v>
      </c>
      <c r="FJ6" s="13">
        <f>IF(FE6&gt;0,INDEX([2]专属武器强化!DZ$6:DZ$77,($FB6-1)*9+$FC6),0)</f>
        <v>0</v>
      </c>
      <c r="FK6" s="13">
        <f>IF(FF6&gt;0,INDEX([2]专属武器强化!EA$6:EA$77,($FB6-1)*9+$FC6),0)</f>
        <v>0</v>
      </c>
      <c r="FL6" s="13">
        <f>IF(FC6&gt;0,ROUND(INDEX([2]专属武器强化!$EY$6:$EY$77,(FB6-1)*9+FC6),0),0)</f>
        <v>297</v>
      </c>
      <c r="FM6" s="13">
        <f t="shared" ref="FM6:FM69" si="12">SUMPRODUCT($FH$2:$FK$2,FH6:FK6)</f>
        <v>15.669182389937111</v>
      </c>
      <c r="FN6" s="13">
        <f t="shared" ref="FN6:FN69" si="13">SUMPRODUCT($FH$2:$FL$2,FH6:FL6)</f>
        <v>15.966182389937112</v>
      </c>
      <c r="FO6" s="13">
        <f t="shared" ref="FO6:FO69" si="14">IF(FG6&gt;0,FG6/FN6,0)</f>
        <v>75.158855804898934</v>
      </c>
    </row>
    <row r="7" spans="1:171" ht="16.5" x14ac:dyDescent="0.2">
      <c r="A7" s="34">
        <v>4</v>
      </c>
      <c r="B7" s="34" t="s">
        <v>439</v>
      </c>
      <c r="D7" s="34">
        <v>3</v>
      </c>
      <c r="E7" s="34">
        <f>[1]属性投放!DX8</f>
        <v>1.1499999999999999</v>
      </c>
      <c r="G7" s="34" t="s">
        <v>447</v>
      </c>
      <c r="H7" s="34">
        <v>1</v>
      </c>
      <c r="J7" s="32">
        <v>3</v>
      </c>
      <c r="K7" s="32">
        <v>2</v>
      </c>
      <c r="L7" s="32">
        <v>3</v>
      </c>
      <c r="M7" s="32">
        <f>[1]属性投放!AZ8</f>
        <v>290</v>
      </c>
      <c r="N7" s="32">
        <f>[1]属性投放!BA8</f>
        <v>98</v>
      </c>
      <c r="O7" s="32">
        <f>[1]属性投放!BB8</f>
        <v>1440</v>
      </c>
      <c r="P7" s="32">
        <f>[1]属性投放!BC8</f>
        <v>6</v>
      </c>
      <c r="Q7" s="32">
        <f>[1]属性投放!BD8</f>
        <v>3</v>
      </c>
      <c r="R7" s="32">
        <f>[1]属性投放!BE8</f>
        <v>36</v>
      </c>
      <c r="S7" s="32">
        <f>[1]属性投放!BK8</f>
        <v>25</v>
      </c>
      <c r="T7" s="32">
        <f>[1]属性投放!BL8</f>
        <v>13</v>
      </c>
      <c r="U7" s="32">
        <f>[1]属性投放!BM8</f>
        <v>150</v>
      </c>
      <c r="V7" s="32">
        <f>[1]属性投放!BN8</f>
        <v>2</v>
      </c>
      <c r="W7" s="32">
        <f>[1]属性投放!BQ8</f>
        <v>50</v>
      </c>
      <c r="X7" s="32">
        <f>[1]属性投放!BR8</f>
        <v>25</v>
      </c>
      <c r="Y7" s="32">
        <f>[1]属性投放!BS8</f>
        <v>300</v>
      </c>
      <c r="Z7" s="32">
        <f>[1]属性投放!BT8</f>
        <v>450</v>
      </c>
      <c r="AA7" s="32">
        <f>[1]属性投放!BU8</f>
        <v>179</v>
      </c>
      <c r="AB7" s="32">
        <f>[1]属性投放!BV8</f>
        <v>2400</v>
      </c>
      <c r="AC7" s="32">
        <f>[1]属性投放!BY8</f>
        <v>160</v>
      </c>
      <c r="AD7" s="32">
        <f>[1]属性投放!BZ8</f>
        <v>81</v>
      </c>
      <c r="AE7" s="32">
        <f>[1]属性投放!CA8</f>
        <v>960</v>
      </c>
      <c r="AG7" s="32">
        <f>[1]属性投放!DF8</f>
        <v>189</v>
      </c>
      <c r="AH7" s="32">
        <f>[1]属性投放!DG8</f>
        <v>45</v>
      </c>
      <c r="AI7" s="32">
        <f>[1]属性投放!DH8</f>
        <v>784</v>
      </c>
      <c r="AJ7" s="32">
        <f>[1]属性投放!DI8</f>
        <v>29</v>
      </c>
      <c r="AK7" s="32">
        <f>[1]属性投放!DJ8</f>
        <v>15</v>
      </c>
      <c r="AL7" s="32">
        <f>[1]属性投放!DK8</f>
        <v>174</v>
      </c>
      <c r="AM7" s="32">
        <f>[1]属性投放!DL8</f>
        <v>12</v>
      </c>
      <c r="AN7" s="32">
        <f>[1]属性投放!DM8</f>
        <v>6</v>
      </c>
      <c r="AO7" s="32">
        <f>[1]属性投放!DN8</f>
        <v>70</v>
      </c>
      <c r="AP7" s="32">
        <f>[1]属性投放!DO8</f>
        <v>120</v>
      </c>
      <c r="AQ7" s="32">
        <f>[1]属性投放!DP8</f>
        <v>60</v>
      </c>
      <c r="AR7" s="32">
        <f>[1]属性投放!DQ8</f>
        <v>700</v>
      </c>
      <c r="AS7" s="32">
        <f>[1]属性投放!DR8</f>
        <v>338</v>
      </c>
      <c r="AT7" s="32">
        <f>[1]属性投放!DS8</f>
        <v>120</v>
      </c>
      <c r="AU7" s="32">
        <f>[1]属性投放!DT8</f>
        <v>1658</v>
      </c>
      <c r="AW7" s="33">
        <v>2</v>
      </c>
      <c r="AX7" s="33">
        <v>3</v>
      </c>
      <c r="AY7" s="34">
        <f>INDEX($CF$5:$CF$56,数据母表!AX7)</f>
        <v>2</v>
      </c>
      <c r="AZ7" s="33">
        <f>[2]卡牌消耗!AB7</f>
        <v>80</v>
      </c>
      <c r="BA7" s="33">
        <f>[2]卡牌消耗!AC7</f>
        <v>0</v>
      </c>
      <c r="BB7" s="33">
        <f>[2]卡牌消耗!AD7</f>
        <v>0</v>
      </c>
      <c r="BC7" s="33">
        <f>[2]卡牌消耗!AE7</f>
        <v>0</v>
      </c>
      <c r="BD7" s="33">
        <f>[2]卡牌消耗!AF7</f>
        <v>0</v>
      </c>
      <c r="BE7" s="33">
        <f>[2]卡牌消耗!AG7</f>
        <v>0</v>
      </c>
      <c r="BF7" s="33">
        <f>[2]卡牌消耗!AH7</f>
        <v>750</v>
      </c>
      <c r="BI7" s="33">
        <v>2</v>
      </c>
      <c r="BJ7" s="33">
        <v>3</v>
      </c>
      <c r="BK7" s="13">
        <f>[2]卡牌消耗!BD7</f>
        <v>4</v>
      </c>
      <c r="BL7" s="13">
        <f>[2]卡牌消耗!BE7</f>
        <v>0</v>
      </c>
      <c r="BM7" s="13">
        <f>[2]卡牌消耗!BF7</f>
        <v>0</v>
      </c>
      <c r="BN7" s="13">
        <f>[2]卡牌消耗!BG7</f>
        <v>0</v>
      </c>
      <c r="BO7" s="13">
        <f>[2]卡牌消耗!BH7</f>
        <v>2000</v>
      </c>
      <c r="BR7" s="32">
        <v>3</v>
      </c>
      <c r="BS7" s="32">
        <f>[2]节奏总表!L7</f>
        <v>15</v>
      </c>
      <c r="BT7" s="32">
        <f>[2]节奏总表!M7</f>
        <v>25</v>
      </c>
      <c r="BU7" s="32">
        <f>[2]节奏总表!N7</f>
        <v>20</v>
      </c>
      <c r="BV7" s="33">
        <f>[2]节奏总表!$AC7</f>
        <v>0.42</v>
      </c>
      <c r="BW7" s="34">
        <f t="shared" si="1"/>
        <v>3</v>
      </c>
      <c r="BX7" s="34">
        <v>1</v>
      </c>
      <c r="CA7" s="32">
        <v>3</v>
      </c>
      <c r="CB7" s="32">
        <f>[3]时间节点!$BG7</f>
        <v>20</v>
      </c>
      <c r="CE7" s="32">
        <v>3</v>
      </c>
      <c r="CF7" s="32">
        <f>[1]属性投放!$AM9</f>
        <v>2</v>
      </c>
      <c r="CG7" s="33">
        <f>[1]属性投放!$AO9</f>
        <v>13</v>
      </c>
      <c r="CI7" s="34">
        <v>3</v>
      </c>
      <c r="CJ7" s="34">
        <f>[2]节奏总表!$BG6</f>
        <v>15</v>
      </c>
      <c r="CL7" s="34">
        <v>3</v>
      </c>
      <c r="CM7" s="34">
        <v>2</v>
      </c>
      <c r="CN7" s="13">
        <f>[2]卡牌消耗!DA7</f>
        <v>350</v>
      </c>
      <c r="CO7" s="13">
        <f t="shared" si="2"/>
        <v>140</v>
      </c>
      <c r="CR7" s="33">
        <v>3</v>
      </c>
      <c r="CS7" s="34">
        <v>1</v>
      </c>
      <c r="CT7" s="13">
        <f>[2]装备!S8</f>
        <v>10</v>
      </c>
      <c r="CU7" s="13">
        <f t="shared" si="3"/>
        <v>100</v>
      </c>
      <c r="CV7" s="13">
        <f>ROUND(INDEX([1]装备!M$6:M$17,$CR7)*INDEX([1]装备!$BR$6:$BR$9,$CS7),0)</f>
        <v>225</v>
      </c>
      <c r="CW7" s="13">
        <f>ROUND(INDEX([1]装备!N$6:N$17,$CR7)*INDEX([1]装备!$BR$6:$BR$9,$CS7),0)</f>
        <v>115</v>
      </c>
      <c r="CX7" s="13">
        <f>ROUND(INDEX([1]装备!O$6:O$17,$CR7)*INDEX([1]装备!$BR$6:$BR$9,$CS7),0)</f>
        <v>1553</v>
      </c>
      <c r="CY7" s="13">
        <f>ROUND(INDEX([1]装备!S$6:S$17,$CR7)*INDEX([1]装备!$BR$6:$BR$9,$CS7),0)</f>
        <v>17</v>
      </c>
      <c r="CZ7" s="13">
        <f>ROUND(INDEX([1]装备!T$6:T$17,$CR7)*INDEX([1]装备!$BR$6:$BR$9,$CS7),0)</f>
        <v>9</v>
      </c>
      <c r="DA7" s="13">
        <f>ROUND(INDEX([1]装备!U$6:U$17,$CR7)*INDEX([1]装备!$BR$6:$BR$9,$CS7),0)</f>
        <v>120</v>
      </c>
      <c r="DB7" s="13">
        <v>0</v>
      </c>
      <c r="DC7" s="13">
        <v>0</v>
      </c>
      <c r="DD7" s="13">
        <v>0</v>
      </c>
      <c r="DG7" s="33">
        <v>3</v>
      </c>
      <c r="DH7" s="33">
        <f>[2]装备!AM8*8</f>
        <v>520</v>
      </c>
      <c r="DI7" s="33">
        <f>[2]装备!AN8*8</f>
        <v>840</v>
      </c>
      <c r="DJ7" s="33">
        <f>[2]装备!AO8*8</f>
        <v>1080</v>
      </c>
      <c r="DK7" s="33">
        <f>[2]装备!AP8*8</f>
        <v>1280</v>
      </c>
      <c r="DN7" s="13">
        <v>3</v>
      </c>
      <c r="DO7" s="13">
        <v>1</v>
      </c>
      <c r="DP7" s="13">
        <f t="shared" si="4"/>
        <v>520</v>
      </c>
      <c r="DS7" s="13">
        <f>[2]新神器!AF9</f>
        <v>3</v>
      </c>
      <c r="DT7" s="13">
        <f>[2]新神器!AG9</f>
        <v>1</v>
      </c>
      <c r="DU7" s="13">
        <f>[2]新神器!AH9</f>
        <v>3</v>
      </c>
      <c r="DV7" s="13">
        <f>[2]新神器!$P10</f>
        <v>2</v>
      </c>
      <c r="DW7" s="13">
        <f>[2]新神器!AI9</f>
        <v>1606005</v>
      </c>
      <c r="DX7" s="13">
        <f>[2]新神器!$AL9</f>
        <v>30</v>
      </c>
      <c r="DZ7" s="36">
        <f>[2]新神器!J10</f>
        <v>3</v>
      </c>
      <c r="EA7" s="36">
        <f>[2]新神器!K10</f>
        <v>1</v>
      </c>
      <c r="ED7" s="13">
        <f>[2]新神器!GZ9</f>
        <v>1</v>
      </c>
      <c r="EE7" s="13">
        <f t="shared" si="5"/>
        <v>1</v>
      </c>
      <c r="EF7" s="13">
        <f t="shared" si="6"/>
        <v>1</v>
      </c>
      <c r="EG7" s="13">
        <f>[2]新神器!HD9</f>
        <v>1606003</v>
      </c>
      <c r="EH7" s="13" t="str">
        <f>[2]新神器!HE9</f>
        <v>神器1-1 : 3级</v>
      </c>
      <c r="EI7" s="13">
        <f>[2]新神器!HG9</f>
        <v>3</v>
      </c>
      <c r="EJ7" s="13">
        <f>[2]新神器!HI9</f>
        <v>1</v>
      </c>
      <c r="EK7" s="13">
        <f>[1]新神器!$AW8*6</f>
        <v>504</v>
      </c>
      <c r="EL7" s="13">
        <f t="shared" si="7"/>
        <v>156</v>
      </c>
      <c r="EM7" s="13">
        <f t="shared" si="0"/>
        <v>10</v>
      </c>
      <c r="EN7" s="13">
        <f>[2]新神器!$HK9</f>
        <v>3000</v>
      </c>
      <c r="EO7" s="13">
        <f t="shared" si="8"/>
        <v>13</v>
      </c>
      <c r="EP7" s="13">
        <f t="shared" si="9"/>
        <v>72</v>
      </c>
      <c r="ES7" s="39" t="s">
        <v>551</v>
      </c>
      <c r="ET7" s="39">
        <f>[2]专属武器强化!$AO8</f>
        <v>20</v>
      </c>
      <c r="EU7" s="39">
        <f t="shared" si="10"/>
        <v>20000</v>
      </c>
      <c r="EW7" s="39">
        <v>2</v>
      </c>
      <c r="EX7" s="39">
        <v>55</v>
      </c>
      <c r="EY7" s="39">
        <v>8</v>
      </c>
      <c r="FB7" s="39">
        <f>[1]专属武器!O6</f>
        <v>1</v>
      </c>
      <c r="FC7" s="39">
        <f>[1]专属武器!P6</f>
        <v>2</v>
      </c>
      <c r="FD7" s="13">
        <f>[1]专属武器!Q6</f>
        <v>60</v>
      </c>
      <c r="FE7" s="13">
        <f>[1]专属武器!R6</f>
        <v>30</v>
      </c>
      <c r="FF7" s="13">
        <f>[1]专属武器!S6</f>
        <v>1200</v>
      </c>
      <c r="FG7" s="13">
        <f t="shared" si="11"/>
        <v>1800</v>
      </c>
      <c r="FH7" s="13">
        <f>IF(FC7&gt;0,INDEX([2]专属武器强化!DX$6:DX$77,($FB7-1)*9+$FC7),0)</f>
        <v>6.2676729559748443</v>
      </c>
      <c r="FI7" s="13">
        <f>IF(FD7&gt;0,INDEX([2]专属武器强化!DY$6:DY$77,($FB7-1)*9+$FC7),0)</f>
        <v>0</v>
      </c>
      <c r="FJ7" s="13">
        <f>IF(FE7&gt;0,INDEX([2]专属武器强化!DZ$6:DZ$77,($FB7-1)*9+$FC7),0)</f>
        <v>0</v>
      </c>
      <c r="FK7" s="13">
        <f>IF(FF7&gt;0,INDEX([2]专属武器强化!EA$6:EA$77,($FB7-1)*9+$FC7),0)</f>
        <v>0</v>
      </c>
      <c r="FL7" s="13">
        <f>IF(FC7&gt;0,ROUND(INDEX([2]专属武器强化!$EY$6:$EY$77,(FB7-1)*9+FC7),0),0)</f>
        <v>445</v>
      </c>
      <c r="FM7" s="13">
        <f t="shared" si="12"/>
        <v>31.338364779874222</v>
      </c>
      <c r="FN7" s="13">
        <f t="shared" si="13"/>
        <v>31.783364779874223</v>
      </c>
      <c r="FO7" s="13">
        <f t="shared" si="14"/>
        <v>56.633399656281554</v>
      </c>
    </row>
    <row r="8" spans="1:171" ht="16.5" x14ac:dyDescent="0.2">
      <c r="A8" s="34">
        <v>5</v>
      </c>
      <c r="B8" s="34" t="s">
        <v>440</v>
      </c>
      <c r="D8" s="34">
        <v>4</v>
      </c>
      <c r="E8" s="34">
        <f>[1]属性投放!DX9</f>
        <v>1.25</v>
      </c>
      <c r="J8" s="32">
        <v>4</v>
      </c>
      <c r="K8" s="32">
        <v>2</v>
      </c>
      <c r="L8" s="32">
        <v>4</v>
      </c>
      <c r="M8" s="32">
        <f>[1]属性投放!AZ9</f>
        <v>450</v>
      </c>
      <c r="N8" s="32">
        <f>[1]属性投放!BA9</f>
        <v>179</v>
      </c>
      <c r="O8" s="32">
        <f>[1]属性投放!BB9</f>
        <v>2400</v>
      </c>
      <c r="P8" s="32">
        <f>[1]属性投放!BC9</f>
        <v>8</v>
      </c>
      <c r="Q8" s="32">
        <f>[1]属性投放!BD9</f>
        <v>4</v>
      </c>
      <c r="R8" s="32">
        <f>[1]属性投放!BE9</f>
        <v>56</v>
      </c>
      <c r="S8" s="32">
        <f>[1]属性投放!BK9</f>
        <v>30</v>
      </c>
      <c r="T8" s="32">
        <f>[1]属性投放!BL9</f>
        <v>15</v>
      </c>
      <c r="U8" s="32">
        <f>[1]属性投放!BM9</f>
        <v>210</v>
      </c>
      <c r="V8" s="32">
        <f>[1]属性投放!BN9</f>
        <v>2</v>
      </c>
      <c r="W8" s="32">
        <f>[1]属性投放!BQ9</f>
        <v>60</v>
      </c>
      <c r="X8" s="32">
        <f>[1]属性投放!BR9</f>
        <v>30</v>
      </c>
      <c r="Y8" s="32">
        <f>[1]属性投放!BS9</f>
        <v>420</v>
      </c>
      <c r="Z8" s="32">
        <f>[1]属性投放!BT9</f>
        <v>650</v>
      </c>
      <c r="AA8" s="32">
        <f>[1]属性投放!BU9</f>
        <v>279</v>
      </c>
      <c r="AB8" s="32">
        <f>[1]属性投放!BV9</f>
        <v>3800</v>
      </c>
      <c r="AC8" s="32">
        <f>[1]属性投放!BY9</f>
        <v>200</v>
      </c>
      <c r="AD8" s="32">
        <f>[1]属性投放!BZ9</f>
        <v>100</v>
      </c>
      <c r="AE8" s="32">
        <f>[1]属性投放!CA9</f>
        <v>1400</v>
      </c>
      <c r="AG8" s="32">
        <f>[1]属性投放!DF9</f>
        <v>338</v>
      </c>
      <c r="AH8" s="32">
        <f>[1]属性投放!DG9</f>
        <v>120</v>
      </c>
      <c r="AI8" s="32">
        <f>[1]属性投放!DH9</f>
        <v>1658</v>
      </c>
      <c r="AJ8" s="32">
        <f>[1]属性投放!DI9</f>
        <v>63</v>
      </c>
      <c r="AK8" s="32">
        <f>[1]属性投放!DJ9</f>
        <v>31</v>
      </c>
      <c r="AL8" s="32">
        <f>[1]属性投放!DK9</f>
        <v>438</v>
      </c>
      <c r="AM8" s="32">
        <f>[1]属性投放!DL9</f>
        <v>22</v>
      </c>
      <c r="AN8" s="32">
        <f>[1]属性投放!DM9</f>
        <v>11</v>
      </c>
      <c r="AO8" s="32">
        <f>[1]属性投放!DN9</f>
        <v>153</v>
      </c>
      <c r="AP8" s="32">
        <f>[1]属性投放!DO9</f>
        <v>0</v>
      </c>
      <c r="AQ8" s="32">
        <f>[1]属性投放!DP9</f>
        <v>0</v>
      </c>
      <c r="AR8" s="32">
        <f>[1]属性投放!DQ9</f>
        <v>0</v>
      </c>
      <c r="AS8" s="32">
        <f>[1]属性投放!DR9</f>
        <v>401</v>
      </c>
      <c r="AT8" s="32">
        <f>[1]属性投放!DS9</f>
        <v>151</v>
      </c>
      <c r="AU8" s="32">
        <f>[1]属性投放!DT9</f>
        <v>2096</v>
      </c>
      <c r="AW8" s="33">
        <v>2</v>
      </c>
      <c r="AX8" s="33">
        <v>4</v>
      </c>
      <c r="AY8" s="34">
        <f>INDEX($CF$5:$CF$56,数据母表!AX8)</f>
        <v>3</v>
      </c>
      <c r="AZ8" s="33">
        <f>[2]卡牌消耗!AB8</f>
        <v>115</v>
      </c>
      <c r="BA8" s="33">
        <f>[2]卡牌消耗!AC8</f>
        <v>0</v>
      </c>
      <c r="BB8" s="33">
        <f>[2]卡牌消耗!AD8</f>
        <v>0</v>
      </c>
      <c r="BC8" s="33">
        <f>[2]卡牌消耗!AE8</f>
        <v>0</v>
      </c>
      <c r="BD8" s="33">
        <f>[2]卡牌消耗!AF8</f>
        <v>0</v>
      </c>
      <c r="BE8" s="33">
        <f>[2]卡牌消耗!AG8</f>
        <v>0</v>
      </c>
      <c r="BF8" s="33">
        <f>[2]卡牌消耗!AH8</f>
        <v>750</v>
      </c>
      <c r="BI8" s="33">
        <v>2</v>
      </c>
      <c r="BJ8" s="33">
        <v>4</v>
      </c>
      <c r="BK8" s="13">
        <f>[2]卡牌消耗!BD8</f>
        <v>13</v>
      </c>
      <c r="BL8" s="13">
        <f>[2]卡牌消耗!BE8</f>
        <v>0</v>
      </c>
      <c r="BM8" s="13">
        <f>[2]卡牌消耗!BF8</f>
        <v>0</v>
      </c>
      <c r="BN8" s="13">
        <f>[2]卡牌消耗!BG8</f>
        <v>0</v>
      </c>
      <c r="BO8" s="13">
        <f>[2]卡牌消耗!BH8</f>
        <v>2500</v>
      </c>
      <c r="BR8" s="32">
        <v>4</v>
      </c>
      <c r="BS8" s="32">
        <f>[2]节奏总表!L8</f>
        <v>25</v>
      </c>
      <c r="BT8" s="32">
        <f>[2]节奏总表!M8</f>
        <v>30</v>
      </c>
      <c r="BU8" s="32">
        <f>[2]节奏总表!N8</f>
        <v>22</v>
      </c>
      <c r="BV8" s="33">
        <f>[2]节奏总表!$AC8</f>
        <v>0.71</v>
      </c>
      <c r="BW8" s="34">
        <f t="shared" si="1"/>
        <v>4</v>
      </c>
      <c r="BX8" s="34">
        <v>1</v>
      </c>
      <c r="CA8" s="32">
        <v>4</v>
      </c>
      <c r="CB8" s="32">
        <f>[3]时间节点!$BG8</f>
        <v>30</v>
      </c>
      <c r="CE8" s="32">
        <v>4</v>
      </c>
      <c r="CF8" s="32">
        <f>[1]属性投放!$AM10</f>
        <v>3</v>
      </c>
      <c r="CG8" s="33">
        <f>[1]属性投放!$AO10</f>
        <v>18</v>
      </c>
      <c r="CI8" s="34">
        <v>4</v>
      </c>
      <c r="CJ8" s="34">
        <f>[2]节奏总表!$BG7</f>
        <v>25</v>
      </c>
      <c r="CL8" s="34">
        <v>4</v>
      </c>
      <c r="CM8" s="34">
        <v>2</v>
      </c>
      <c r="CN8" s="13">
        <f>[2]卡牌消耗!DA8</f>
        <v>400</v>
      </c>
      <c r="CO8" s="13">
        <f t="shared" si="2"/>
        <v>160</v>
      </c>
      <c r="CR8" s="33">
        <v>4</v>
      </c>
      <c r="CS8" s="34">
        <v>1</v>
      </c>
      <c r="CT8" s="13">
        <f>[2]装备!S9</f>
        <v>15</v>
      </c>
      <c r="CU8" s="13">
        <f t="shared" si="3"/>
        <v>150</v>
      </c>
      <c r="CV8" s="13">
        <f>ROUND(INDEX([1]装备!M$6:M$17,$CR8)*INDEX([1]装备!$BR$6:$BR$9,$CS8),0)</f>
        <v>425</v>
      </c>
      <c r="CW8" s="13">
        <f>ROUND(INDEX([1]装备!N$6:N$17,$CR8)*INDEX([1]装备!$BR$6:$BR$9,$CS8),0)</f>
        <v>215</v>
      </c>
      <c r="CX8" s="13">
        <f>ROUND(INDEX([1]装备!O$6:O$17,$CR8)*INDEX([1]装备!$BR$6:$BR$9,$CS8),0)</f>
        <v>3230</v>
      </c>
      <c r="CY8" s="13">
        <f>ROUND(INDEX([1]装备!S$6:S$17,$CR8)*INDEX([1]装备!$BR$6:$BR$9,$CS8),0)</f>
        <v>24</v>
      </c>
      <c r="CZ8" s="13">
        <f>ROUND(INDEX([1]装备!T$6:T$17,$CR8)*INDEX([1]装备!$BR$6:$BR$9,$CS8),0)</f>
        <v>12</v>
      </c>
      <c r="DA8" s="13">
        <f>ROUND(INDEX([1]装备!U$6:U$17,$CR8)*INDEX([1]装备!$BR$6:$BR$9,$CS8),0)</f>
        <v>179</v>
      </c>
      <c r="DB8" s="13">
        <v>0</v>
      </c>
      <c r="DC8" s="13">
        <v>0</v>
      </c>
      <c r="DD8" s="13">
        <v>0</v>
      </c>
      <c r="DG8" s="33">
        <v>4</v>
      </c>
      <c r="DH8" s="33">
        <f>[2]装备!AM9*8</f>
        <v>560</v>
      </c>
      <c r="DI8" s="33">
        <f>[2]装备!AN9*8</f>
        <v>880</v>
      </c>
      <c r="DJ8" s="33">
        <f>[2]装备!AO9*8</f>
        <v>1120</v>
      </c>
      <c r="DK8" s="33">
        <f>[2]装备!AP9*8</f>
        <v>1320</v>
      </c>
      <c r="DN8" s="13">
        <v>4</v>
      </c>
      <c r="DO8" s="13">
        <v>1</v>
      </c>
      <c r="DP8" s="13">
        <f t="shared" si="4"/>
        <v>560</v>
      </c>
      <c r="DS8" s="13">
        <f>[2]新神器!AF10</f>
        <v>4</v>
      </c>
      <c r="DT8" s="13">
        <f>[2]新神器!AG10</f>
        <v>2</v>
      </c>
      <c r="DU8" s="13">
        <f>[2]新神器!AH10</f>
        <v>1</v>
      </c>
      <c r="DV8" s="13">
        <f>[2]新神器!$P11</f>
        <v>1</v>
      </c>
      <c r="DW8" s="13">
        <f>[2]新神器!AI10</f>
        <v>1606006</v>
      </c>
      <c r="DX8" s="13">
        <f>[2]新神器!$AL10</f>
        <v>15</v>
      </c>
      <c r="DZ8" s="36">
        <f>[2]新神器!J11</f>
        <v>4</v>
      </c>
      <c r="EA8" s="36">
        <f>[2]新神器!K11</f>
        <v>2</v>
      </c>
      <c r="ED8" s="13">
        <f>[2]新神器!GZ10</f>
        <v>1</v>
      </c>
      <c r="EE8" s="13">
        <f t="shared" si="5"/>
        <v>1</v>
      </c>
      <c r="EF8" s="13">
        <f t="shared" si="6"/>
        <v>1</v>
      </c>
      <c r="EG8" s="13">
        <f>[2]新神器!HD10</f>
        <v>1606003</v>
      </c>
      <c r="EH8" s="13" t="str">
        <f>[2]新神器!HE10</f>
        <v>神器1-1 : 4级</v>
      </c>
      <c r="EI8" s="13">
        <f>[2]新神器!HG10</f>
        <v>4</v>
      </c>
      <c r="EJ8" s="13">
        <f>[2]新神器!HI10</f>
        <v>2</v>
      </c>
      <c r="EK8" s="13">
        <f>[1]新神器!$AW9*6</f>
        <v>636</v>
      </c>
      <c r="EL8" s="13">
        <f t="shared" si="7"/>
        <v>132</v>
      </c>
      <c r="EM8" s="13">
        <f t="shared" si="0"/>
        <v>20</v>
      </c>
      <c r="EN8" s="13">
        <f>[2]新神器!$HK10</f>
        <v>3100</v>
      </c>
      <c r="EO8" s="13">
        <f t="shared" si="8"/>
        <v>23.1</v>
      </c>
      <c r="EP8" s="13">
        <f t="shared" si="9"/>
        <v>34.29</v>
      </c>
      <c r="ES8" s="39" t="s">
        <v>552</v>
      </c>
      <c r="ET8" s="39">
        <f>[2]专属武器强化!$AO9</f>
        <v>50</v>
      </c>
      <c r="EU8" s="39">
        <f t="shared" si="10"/>
        <v>50000</v>
      </c>
      <c r="EW8" s="39">
        <v>3</v>
      </c>
      <c r="EX8" s="39">
        <v>75</v>
      </c>
      <c r="EY8" s="39">
        <v>7</v>
      </c>
      <c r="FB8" s="39">
        <f>[1]专属武器!O7</f>
        <v>1</v>
      </c>
      <c r="FC8" s="39">
        <f>[1]专属武器!P7</f>
        <v>3</v>
      </c>
      <c r="FD8" s="13">
        <f>[1]专属武器!Q7</f>
        <v>80</v>
      </c>
      <c r="FE8" s="13">
        <f>[1]专属武器!R7</f>
        <v>40</v>
      </c>
      <c r="FF8" s="13">
        <f>[1]专属武器!S7</f>
        <v>1600</v>
      </c>
      <c r="FG8" s="13">
        <f t="shared" si="11"/>
        <v>2400</v>
      </c>
      <c r="FH8" s="13">
        <f>IF(FC8&gt;0,INDEX([2]专属武器强化!DX$6:DX$77,($FB8-1)*9+$FC8),0)</f>
        <v>9.401509433962266</v>
      </c>
      <c r="FI8" s="13">
        <f>IF(FD8&gt;0,INDEX([2]专属武器强化!DY$6:DY$77,($FB8-1)*9+$FC8),0)</f>
        <v>0</v>
      </c>
      <c r="FJ8" s="13">
        <f>IF(FE8&gt;0,INDEX([2]专属武器强化!DZ$6:DZ$77,($FB8-1)*9+$FC8),0)</f>
        <v>0</v>
      </c>
      <c r="FK8" s="13">
        <f>IF(FF8&gt;0,INDEX([2]专属武器强化!EA$6:EA$77,($FB8-1)*9+$FC8),0)</f>
        <v>0</v>
      </c>
      <c r="FL8" s="13">
        <f>IF(FC8&gt;0,ROUND(INDEX([2]专属武器强化!$EY$6:$EY$77,(FB8-1)*9+FC8),0),0)</f>
        <v>742</v>
      </c>
      <c r="FM8" s="13">
        <f t="shared" si="12"/>
        <v>47.007547169811332</v>
      </c>
      <c r="FN8" s="13">
        <f t="shared" si="13"/>
        <v>47.749547169811329</v>
      </c>
      <c r="FO8" s="13">
        <f t="shared" si="14"/>
        <v>50.262256759522749</v>
      </c>
    </row>
    <row r="9" spans="1:171" ht="16.5" x14ac:dyDescent="0.2">
      <c r="D9" s="34">
        <v>5</v>
      </c>
      <c r="E9" s="34">
        <f>[1]属性投放!DX10</f>
        <v>1.4</v>
      </c>
      <c r="J9" s="32">
        <v>5</v>
      </c>
      <c r="K9" s="32">
        <v>2</v>
      </c>
      <c r="L9" s="32">
        <v>5</v>
      </c>
      <c r="M9" s="32">
        <f>[1]属性投放!AZ10</f>
        <v>650</v>
      </c>
      <c r="N9" s="32">
        <f>[1]属性投放!BA10</f>
        <v>279</v>
      </c>
      <c r="O9" s="32">
        <f>[1]属性投放!BB10</f>
        <v>3800</v>
      </c>
      <c r="P9" s="32">
        <f>[1]属性投放!BC10</f>
        <v>8</v>
      </c>
      <c r="Q9" s="32">
        <f>[1]属性投放!BD10</f>
        <v>4</v>
      </c>
      <c r="R9" s="32">
        <f>[1]属性投放!BE10</f>
        <v>56</v>
      </c>
      <c r="S9" s="32">
        <f>[1]属性投放!BK10</f>
        <v>35</v>
      </c>
      <c r="T9" s="32">
        <f>[1]属性投放!BL10</f>
        <v>18</v>
      </c>
      <c r="U9" s="32">
        <f>[1]属性投放!BM10</f>
        <v>245</v>
      </c>
      <c r="V9" s="32">
        <f>[1]属性投放!BN10</f>
        <v>2</v>
      </c>
      <c r="W9" s="32">
        <f>[1]属性投放!BQ10</f>
        <v>80</v>
      </c>
      <c r="X9" s="32">
        <f>[1]属性投放!BR10</f>
        <v>40</v>
      </c>
      <c r="Y9" s="32">
        <f>[1]属性投放!BS10</f>
        <v>560</v>
      </c>
      <c r="Z9" s="32">
        <f>[1]属性投放!BT10</f>
        <v>856</v>
      </c>
      <c r="AA9" s="32">
        <f>[1]属性投放!BU10</f>
        <v>383</v>
      </c>
      <c r="AB9" s="32">
        <f>[1]属性投放!BV10</f>
        <v>5242</v>
      </c>
      <c r="AC9" s="32">
        <f>[1]属性投放!BY10</f>
        <v>206</v>
      </c>
      <c r="AD9" s="32">
        <f>[1]属性投放!BZ10</f>
        <v>104</v>
      </c>
      <c r="AE9" s="32">
        <f>[1]属性投放!CA10</f>
        <v>1442</v>
      </c>
      <c r="AG9" s="32">
        <f>[1]属性投放!DF10</f>
        <v>401</v>
      </c>
      <c r="AH9" s="32">
        <f>[1]属性投放!DG10</f>
        <v>151</v>
      </c>
      <c r="AI9" s="32">
        <f>[1]属性投放!DH10</f>
        <v>2096</v>
      </c>
      <c r="AJ9" s="32">
        <f>[1]属性投放!DI10</f>
        <v>63</v>
      </c>
      <c r="AK9" s="32">
        <f>[1]属性投放!DJ10</f>
        <v>31</v>
      </c>
      <c r="AL9" s="32">
        <f>[1]属性投放!DK10</f>
        <v>438</v>
      </c>
      <c r="AM9" s="32">
        <f>[1]属性投放!DL10</f>
        <v>22</v>
      </c>
      <c r="AN9" s="32">
        <f>[1]属性投放!DM10</f>
        <v>11</v>
      </c>
      <c r="AO9" s="32">
        <f>[1]属性投放!DN10</f>
        <v>153</v>
      </c>
      <c r="AP9" s="32">
        <f>[1]属性投放!DO10</f>
        <v>0</v>
      </c>
      <c r="AQ9" s="32">
        <f>[1]属性投放!DP10</f>
        <v>0</v>
      </c>
      <c r="AR9" s="32">
        <f>[1]属性投放!DQ10</f>
        <v>0</v>
      </c>
      <c r="AS9" s="32">
        <f>[1]属性投放!DR10</f>
        <v>464</v>
      </c>
      <c r="AT9" s="32">
        <f>[1]属性投放!DS10</f>
        <v>182</v>
      </c>
      <c r="AU9" s="32">
        <f>[1]属性投放!DT10</f>
        <v>2534</v>
      </c>
      <c r="AW9" s="33">
        <v>2</v>
      </c>
      <c r="AX9" s="33">
        <v>5</v>
      </c>
      <c r="AY9" s="34">
        <f>INDEX($CF$5:$CF$56,数据母表!AX9)</f>
        <v>3</v>
      </c>
      <c r="AZ9" s="33">
        <f>[2]卡牌消耗!AB9</f>
        <v>125</v>
      </c>
      <c r="BA9" s="33">
        <f>[2]卡牌消耗!AC9</f>
        <v>0</v>
      </c>
      <c r="BB9" s="33">
        <f>[2]卡牌消耗!AD9</f>
        <v>0</v>
      </c>
      <c r="BC9" s="33">
        <f>[2]卡牌消耗!AE9</f>
        <v>0</v>
      </c>
      <c r="BD9" s="33">
        <f>[2]卡牌消耗!AF9</f>
        <v>0</v>
      </c>
      <c r="BE9" s="33">
        <f>[2]卡牌消耗!AG9</f>
        <v>0</v>
      </c>
      <c r="BF9" s="33">
        <f>[2]卡牌消耗!AH9</f>
        <v>750</v>
      </c>
      <c r="BI9" s="33">
        <v>2</v>
      </c>
      <c r="BJ9" s="33">
        <v>5</v>
      </c>
      <c r="BK9" s="13">
        <f>[2]卡牌消耗!BD9</f>
        <v>27</v>
      </c>
      <c r="BL9" s="13">
        <f>[2]卡牌消耗!BE9</f>
        <v>0</v>
      </c>
      <c r="BM9" s="13">
        <f>[2]卡牌消耗!BF9</f>
        <v>0</v>
      </c>
      <c r="BN9" s="13">
        <f>[2]卡牌消耗!BG9</f>
        <v>0</v>
      </c>
      <c r="BO9" s="13">
        <f>[2]卡牌消耗!BH9</f>
        <v>2500</v>
      </c>
      <c r="BR9" s="32">
        <v>5</v>
      </c>
      <c r="BS9" s="32">
        <f>[2]节奏总表!L9</f>
        <v>30</v>
      </c>
      <c r="BT9" s="32">
        <f>[2]节奏总表!M9</f>
        <v>35</v>
      </c>
      <c r="BU9" s="32">
        <f>[2]节奏总表!N9</f>
        <v>24</v>
      </c>
      <c r="BV9" s="33">
        <f>[2]节奏总表!$AC9</f>
        <v>0.5</v>
      </c>
      <c r="BW9" s="34">
        <f t="shared" si="1"/>
        <v>4</v>
      </c>
      <c r="BX9" s="34">
        <v>1</v>
      </c>
      <c r="CA9" s="32">
        <v>5</v>
      </c>
      <c r="CB9" s="32">
        <f>[3]时间节点!$BG9</f>
        <v>40</v>
      </c>
      <c r="CE9" s="32">
        <v>5</v>
      </c>
      <c r="CF9" s="32">
        <f>[1]属性投放!$AM11</f>
        <v>3</v>
      </c>
      <c r="CG9" s="33">
        <f>[1]属性投放!$AO11</f>
        <v>23</v>
      </c>
      <c r="CI9" s="34">
        <v>5</v>
      </c>
      <c r="CJ9" s="34">
        <f>[2]节奏总表!$BG8</f>
        <v>35</v>
      </c>
      <c r="CL9" s="34">
        <v>5</v>
      </c>
      <c r="CM9" s="34">
        <v>2</v>
      </c>
      <c r="CN9" s="13">
        <f>[2]卡牌消耗!DA9</f>
        <v>450</v>
      </c>
      <c r="CO9" s="13">
        <f t="shared" si="2"/>
        <v>180</v>
      </c>
      <c r="CR9" s="33">
        <v>5</v>
      </c>
      <c r="CS9" s="34">
        <v>1</v>
      </c>
      <c r="CT9" s="13">
        <f>[2]装备!S10</f>
        <v>20</v>
      </c>
      <c r="CU9" s="13">
        <f t="shared" si="3"/>
        <v>200</v>
      </c>
      <c r="CV9" s="13">
        <f>ROUND(INDEX([1]装备!M$6:M$17,$CR9)*INDEX([1]装备!$BR$6:$BR$9,$CS9),0)</f>
        <v>593</v>
      </c>
      <c r="CW9" s="13">
        <f>ROUND(INDEX([1]装备!N$6:N$17,$CR9)*INDEX([1]装备!$BR$6:$BR$9,$CS9),0)</f>
        <v>298</v>
      </c>
      <c r="CX9" s="13">
        <f>ROUND(INDEX([1]装备!O$6:O$17,$CR9)*INDEX([1]装备!$BR$6:$BR$9,$CS9),0)</f>
        <v>4798</v>
      </c>
      <c r="CY9" s="13">
        <f>ROUND(INDEX([1]装备!S$6:S$17,$CR9)*INDEX([1]装备!$BR$6:$BR$9,$CS9),0)</f>
        <v>31</v>
      </c>
      <c r="CZ9" s="13">
        <f>ROUND(INDEX([1]装备!T$6:T$17,$CR9)*INDEX([1]装备!$BR$6:$BR$9,$CS9),0)</f>
        <v>16</v>
      </c>
      <c r="DA9" s="13">
        <f>ROUND(INDEX([1]装备!U$6:U$17,$CR9)*INDEX([1]装备!$BR$6:$BR$9,$CS9),0)</f>
        <v>251</v>
      </c>
      <c r="DB9" s="13">
        <v>0</v>
      </c>
      <c r="DC9" s="13">
        <v>0</v>
      </c>
      <c r="DD9" s="13">
        <v>0</v>
      </c>
      <c r="DG9" s="33">
        <v>5</v>
      </c>
      <c r="DH9" s="33">
        <f>[2]装备!AM10*8</f>
        <v>560</v>
      </c>
      <c r="DI9" s="33">
        <f>[2]装备!AN10*8</f>
        <v>920</v>
      </c>
      <c r="DJ9" s="33">
        <f>[2]装备!AO10*8</f>
        <v>1160</v>
      </c>
      <c r="DK9" s="33">
        <f>[2]装备!AP10*8</f>
        <v>1400</v>
      </c>
      <c r="DN9" s="13">
        <v>5</v>
      </c>
      <c r="DO9" s="13">
        <v>1</v>
      </c>
      <c r="DP9" s="13">
        <f t="shared" si="4"/>
        <v>560</v>
      </c>
      <c r="DS9" s="13">
        <f>[2]新神器!AF11</f>
        <v>5</v>
      </c>
      <c r="DT9" s="13">
        <f>[2]新神器!AG11</f>
        <v>2</v>
      </c>
      <c r="DU9" s="13">
        <f>[2]新神器!AH11</f>
        <v>2</v>
      </c>
      <c r="DV9" s="13">
        <f>[2]新神器!$P12</f>
        <v>1</v>
      </c>
      <c r="DW9" s="13">
        <f>[2]新神器!AI11</f>
        <v>1606007</v>
      </c>
      <c r="DX9" s="13">
        <f>[2]新神器!$AL11</f>
        <v>15</v>
      </c>
      <c r="DZ9" s="36">
        <f>[2]新神器!J12</f>
        <v>5</v>
      </c>
      <c r="EA9" s="36">
        <f>[2]新神器!K12</f>
        <v>2</v>
      </c>
      <c r="ED9" s="13">
        <f>[2]新神器!GZ11</f>
        <v>1</v>
      </c>
      <c r="EE9" s="13">
        <f t="shared" si="5"/>
        <v>1</v>
      </c>
      <c r="EF9" s="13">
        <f t="shared" si="6"/>
        <v>1</v>
      </c>
      <c r="EG9" s="13">
        <f>[2]新神器!HD11</f>
        <v>1606003</v>
      </c>
      <c r="EH9" s="13" t="str">
        <f>[2]新神器!HE11</f>
        <v>神器1-1 : 5级</v>
      </c>
      <c r="EI9" s="13">
        <f>[2]新神器!HG11</f>
        <v>5</v>
      </c>
      <c r="EJ9" s="13">
        <f>[2]新神器!HI11</f>
        <v>2</v>
      </c>
      <c r="EK9" s="13">
        <f>[1]新神器!$AW10*6</f>
        <v>804</v>
      </c>
      <c r="EL9" s="13">
        <f t="shared" si="7"/>
        <v>168</v>
      </c>
      <c r="EM9" s="13">
        <f t="shared" si="0"/>
        <v>20</v>
      </c>
      <c r="EN9" s="13">
        <f>[2]新神器!$HK11</f>
        <v>3200</v>
      </c>
      <c r="EO9" s="13">
        <f t="shared" si="8"/>
        <v>23.2</v>
      </c>
      <c r="EP9" s="13">
        <f t="shared" si="9"/>
        <v>43.45</v>
      </c>
      <c r="EW9" s="39">
        <v>4</v>
      </c>
      <c r="EX9" s="39">
        <v>85</v>
      </c>
      <c r="EY9" s="39">
        <v>6</v>
      </c>
      <c r="FB9" s="39">
        <f>[1]专属武器!O8</f>
        <v>1</v>
      </c>
      <c r="FC9" s="39">
        <f>[1]专属武器!P8</f>
        <v>4</v>
      </c>
      <c r="FD9" s="13">
        <f>[1]专属武器!Q8</f>
        <v>120</v>
      </c>
      <c r="FE9" s="13">
        <f>[1]专属武器!R8</f>
        <v>60</v>
      </c>
      <c r="FF9" s="13">
        <f>[1]专属武器!S8</f>
        <v>2400</v>
      </c>
      <c r="FG9" s="13">
        <f t="shared" si="11"/>
        <v>3600</v>
      </c>
      <c r="FH9" s="13">
        <f>IF(FC9&gt;0,INDEX([2]专属武器强化!DX$6:DX$77,($FB9-1)*9+$FC9),0)</f>
        <v>15.669182389937111</v>
      </c>
      <c r="FI9" s="13">
        <f>IF(FD9&gt;0,INDEX([2]专属武器强化!DY$6:DY$77,($FB9-1)*9+$FC9),0)</f>
        <v>0</v>
      </c>
      <c r="FJ9" s="13">
        <f>IF(FE9&gt;0,INDEX([2]专属武器强化!DZ$6:DZ$77,($FB9-1)*9+$FC9),0)</f>
        <v>0</v>
      </c>
      <c r="FK9" s="13">
        <f>IF(FF9&gt;0,INDEX([2]专属武器强化!EA$6:EA$77,($FB9-1)*9+$FC9),0)</f>
        <v>0</v>
      </c>
      <c r="FL9" s="13">
        <f>IF(FC9&gt;0,ROUND(INDEX([2]专属武器强化!$EY$6:$EY$77,(FB9-1)*9+FC9),0),0)</f>
        <v>1187</v>
      </c>
      <c r="FM9" s="13">
        <f t="shared" si="12"/>
        <v>78.345911949685558</v>
      </c>
      <c r="FN9" s="13">
        <f t="shared" si="13"/>
        <v>79.532911949685555</v>
      </c>
      <c r="FO9" s="13">
        <f t="shared" si="14"/>
        <v>45.264280053991321</v>
      </c>
    </row>
    <row r="10" spans="1:171" ht="16.5" x14ac:dyDescent="0.2">
      <c r="J10" s="32">
        <v>6</v>
      </c>
      <c r="K10" s="32">
        <v>2</v>
      </c>
      <c r="L10" s="32">
        <v>6</v>
      </c>
      <c r="M10" s="32">
        <f>[1]属性投放!AZ11</f>
        <v>856</v>
      </c>
      <c r="N10" s="32">
        <f>[1]属性投放!BA11</f>
        <v>383</v>
      </c>
      <c r="O10" s="32">
        <f>[1]属性投放!BB11</f>
        <v>5242</v>
      </c>
      <c r="P10" s="32">
        <f>[1]属性投放!BC11</f>
        <v>8</v>
      </c>
      <c r="Q10" s="32">
        <f>[1]属性投放!BD11</f>
        <v>4</v>
      </c>
      <c r="R10" s="32">
        <f>[1]属性投放!BE11</f>
        <v>56</v>
      </c>
      <c r="S10" s="32">
        <f>[1]属性投放!BK11</f>
        <v>40</v>
      </c>
      <c r="T10" s="32">
        <f>[1]属性投放!BL11</f>
        <v>20</v>
      </c>
      <c r="U10" s="32">
        <f>[1]属性投放!BM11</f>
        <v>280</v>
      </c>
      <c r="V10" s="32">
        <f>[1]属性投放!BN11</f>
        <v>2</v>
      </c>
      <c r="W10" s="32">
        <f>[1]属性投放!BQ11</f>
        <v>100</v>
      </c>
      <c r="X10" s="32">
        <f>[1]属性投放!BR11</f>
        <v>50</v>
      </c>
      <c r="Y10" s="32">
        <f>[1]属性投放!BS11</f>
        <v>700</v>
      </c>
      <c r="Z10" s="32">
        <f>[1]属性投放!BT11</f>
        <v>1076</v>
      </c>
      <c r="AA10" s="32">
        <f>[1]属性投放!BU11</f>
        <v>493</v>
      </c>
      <c r="AB10" s="32">
        <f>[1]属性投放!BV11</f>
        <v>6782</v>
      </c>
      <c r="AC10" s="32">
        <f>[1]属性投放!BY11</f>
        <v>220</v>
      </c>
      <c r="AD10" s="32">
        <f>[1]属性投放!BZ11</f>
        <v>110</v>
      </c>
      <c r="AE10" s="32">
        <f>[1]属性投放!CA11</f>
        <v>1540</v>
      </c>
      <c r="AG10" s="32">
        <f>[1]属性投放!DF11</f>
        <v>464</v>
      </c>
      <c r="AH10" s="32">
        <f>[1]属性投放!DG11</f>
        <v>182</v>
      </c>
      <c r="AI10" s="32">
        <f>[1]属性投放!DH11</f>
        <v>2534</v>
      </c>
      <c r="AJ10" s="32">
        <f>[1]属性投放!DI11</f>
        <v>63</v>
      </c>
      <c r="AK10" s="32">
        <f>[1]属性投放!DJ11</f>
        <v>31</v>
      </c>
      <c r="AL10" s="32">
        <f>[1]属性投放!DK11</f>
        <v>438</v>
      </c>
      <c r="AM10" s="32">
        <f>[1]属性投放!DL11</f>
        <v>22</v>
      </c>
      <c r="AN10" s="32">
        <f>[1]属性投放!DM11</f>
        <v>11</v>
      </c>
      <c r="AO10" s="32">
        <f>[1]属性投放!DN11</f>
        <v>153</v>
      </c>
      <c r="AP10" s="32">
        <f>[1]属性投放!DO11</f>
        <v>550</v>
      </c>
      <c r="AQ10" s="32">
        <f>[1]属性投放!DP11</f>
        <v>275</v>
      </c>
      <c r="AR10" s="32">
        <f>[1]属性投放!DQ11</f>
        <v>3825</v>
      </c>
      <c r="AS10" s="32">
        <f>[1]属性投放!DR11</f>
        <v>1077</v>
      </c>
      <c r="AT10" s="32">
        <f>[1]属性投放!DS11</f>
        <v>488</v>
      </c>
      <c r="AU10" s="32">
        <f>[1]属性投放!DT11</f>
        <v>6797</v>
      </c>
      <c r="AW10" s="33">
        <v>2</v>
      </c>
      <c r="AX10" s="33">
        <v>6</v>
      </c>
      <c r="AY10" s="34">
        <f>INDEX($CF$5:$CF$56,数据母表!AX10)</f>
        <v>4</v>
      </c>
      <c r="AZ10" s="33">
        <f>[2]卡牌消耗!AB10</f>
        <v>0</v>
      </c>
      <c r="BA10" s="33">
        <f>[2]卡牌消耗!AC10</f>
        <v>25</v>
      </c>
      <c r="BB10" s="33">
        <f>[2]卡牌消耗!AD10</f>
        <v>0</v>
      </c>
      <c r="BC10" s="33">
        <f>[2]卡牌消耗!AE10</f>
        <v>0</v>
      </c>
      <c r="BD10" s="33">
        <f>[2]卡牌消耗!AF10</f>
        <v>0</v>
      </c>
      <c r="BE10" s="33">
        <f>[2]卡牌消耗!AG10</f>
        <v>0</v>
      </c>
      <c r="BF10" s="33">
        <f>[2]卡牌消耗!AH10</f>
        <v>900</v>
      </c>
      <c r="BI10" s="33">
        <v>2</v>
      </c>
      <c r="BJ10" s="33">
        <v>6</v>
      </c>
      <c r="BK10" s="13">
        <f>[2]卡牌消耗!BD10</f>
        <v>40</v>
      </c>
      <c r="BL10" s="13">
        <f>[2]卡牌消耗!BE10</f>
        <v>0</v>
      </c>
      <c r="BM10" s="13">
        <f>[2]卡牌消耗!BF10</f>
        <v>0</v>
      </c>
      <c r="BN10" s="13">
        <f>[2]卡牌消耗!BG10</f>
        <v>0</v>
      </c>
      <c r="BO10" s="13">
        <f>[2]卡牌消耗!BH10</f>
        <v>3500</v>
      </c>
      <c r="BR10" s="32">
        <v>6</v>
      </c>
      <c r="BS10" s="32">
        <f>[2]节奏总表!L10</f>
        <v>35</v>
      </c>
      <c r="BT10" s="32">
        <f>[2]节奏总表!M10</f>
        <v>40</v>
      </c>
      <c r="BU10" s="32">
        <f>[2]节奏总表!N10</f>
        <v>26</v>
      </c>
      <c r="BV10" s="33">
        <f>[2]节奏总表!$AC10</f>
        <v>0.54</v>
      </c>
      <c r="BW10" s="34">
        <f t="shared" si="1"/>
        <v>5</v>
      </c>
      <c r="BX10" s="34">
        <v>2</v>
      </c>
      <c r="CA10" s="32">
        <v>6</v>
      </c>
      <c r="CB10" s="32">
        <f>[3]时间节点!$BG10</f>
        <v>45</v>
      </c>
      <c r="CE10" s="32">
        <v>6</v>
      </c>
      <c r="CF10" s="32">
        <f>[1]属性投放!$AM12</f>
        <v>4</v>
      </c>
      <c r="CG10" s="33">
        <f>[1]属性投放!$AO12</f>
        <v>28</v>
      </c>
      <c r="CI10" s="34">
        <v>6</v>
      </c>
      <c r="CJ10" s="34">
        <f>[2]节奏总表!$BG9</f>
        <v>42</v>
      </c>
      <c r="CL10" s="34">
        <v>6</v>
      </c>
      <c r="CM10" s="34">
        <v>2</v>
      </c>
      <c r="CN10" s="13">
        <f>[2]卡牌消耗!DA10</f>
        <v>500</v>
      </c>
      <c r="CO10" s="13">
        <f t="shared" si="2"/>
        <v>200</v>
      </c>
      <c r="CR10" s="33">
        <v>6</v>
      </c>
      <c r="CS10" s="34">
        <v>1</v>
      </c>
      <c r="CT10" s="13">
        <f>[2]装备!S11</f>
        <v>25</v>
      </c>
      <c r="CU10" s="13">
        <f t="shared" si="3"/>
        <v>250</v>
      </c>
      <c r="CV10" s="13">
        <f>ROUND(INDEX([1]装备!M$6:M$17,$CR10)*INDEX([1]装备!$BR$6:$BR$9,$CS10),0)</f>
        <v>743</v>
      </c>
      <c r="CW10" s="13">
        <f>ROUND(INDEX([1]装备!N$6:N$17,$CR10)*INDEX([1]装备!$BR$6:$BR$9,$CS10),0)</f>
        <v>375</v>
      </c>
      <c r="CX10" s="13">
        <f>ROUND(INDEX([1]装备!O$6:O$17,$CR10)*INDEX([1]装备!$BR$6:$BR$9,$CS10),0)</f>
        <v>6500</v>
      </c>
      <c r="CY10" s="13">
        <f>ROUND(INDEX([1]装备!S$6:S$17,$CR10)*INDEX([1]装备!$BR$6:$BR$9,$CS10),0)</f>
        <v>41</v>
      </c>
      <c r="CZ10" s="13">
        <f>ROUND(INDEX([1]装备!T$6:T$17,$CR10)*INDEX([1]装备!$BR$6:$BR$9,$CS10),0)</f>
        <v>21</v>
      </c>
      <c r="DA10" s="13">
        <f>ROUND(INDEX([1]装备!U$6:U$17,$CR10)*INDEX([1]装备!$BR$6:$BR$9,$CS10),0)</f>
        <v>361</v>
      </c>
      <c r="DB10" s="13">
        <v>0</v>
      </c>
      <c r="DC10" s="13">
        <v>0</v>
      </c>
      <c r="DD10" s="13">
        <v>0</v>
      </c>
      <c r="DG10" s="33">
        <v>6</v>
      </c>
      <c r="DH10" s="33">
        <f>[2]装备!AM11*8</f>
        <v>600</v>
      </c>
      <c r="DI10" s="33">
        <f>[2]装备!AN11*8</f>
        <v>960</v>
      </c>
      <c r="DJ10" s="33">
        <f>[2]装备!AO11*8</f>
        <v>1200</v>
      </c>
      <c r="DK10" s="33">
        <f>[2]装备!AP11*8</f>
        <v>1440</v>
      </c>
      <c r="DN10" s="13">
        <v>6</v>
      </c>
      <c r="DO10" s="13">
        <v>1</v>
      </c>
      <c r="DP10" s="13">
        <f t="shared" si="4"/>
        <v>600</v>
      </c>
      <c r="DS10" s="13">
        <f>[2]新神器!AF12</f>
        <v>6</v>
      </c>
      <c r="DT10" s="13">
        <f>[2]新神器!AG12</f>
        <v>2</v>
      </c>
      <c r="DU10" s="13">
        <f>[2]新神器!AH12</f>
        <v>3</v>
      </c>
      <c r="DV10" s="13">
        <f>[2]新神器!$P13</f>
        <v>2</v>
      </c>
      <c r="DW10" s="13">
        <f>[2]新神器!AI12</f>
        <v>1606008</v>
      </c>
      <c r="DX10" s="13">
        <f>[2]新神器!$AL12</f>
        <v>45</v>
      </c>
      <c r="DZ10" s="36">
        <f>[2]新神器!J13</f>
        <v>6</v>
      </c>
      <c r="EA10" s="36">
        <f>[2]新神器!K13</f>
        <v>2</v>
      </c>
      <c r="ED10" s="13">
        <f>[2]新神器!GZ12</f>
        <v>1</v>
      </c>
      <c r="EE10" s="13">
        <f t="shared" si="5"/>
        <v>1</v>
      </c>
      <c r="EF10" s="13">
        <f t="shared" si="6"/>
        <v>1</v>
      </c>
      <c r="EG10" s="13">
        <f>[2]新神器!HD12</f>
        <v>1606003</v>
      </c>
      <c r="EH10" s="13" t="str">
        <f>[2]新神器!HE12</f>
        <v>神器1-1 : 6级</v>
      </c>
      <c r="EI10" s="13">
        <f>[2]新神器!HG12</f>
        <v>6</v>
      </c>
      <c r="EJ10" s="13">
        <f>[2]新神器!HI12</f>
        <v>2</v>
      </c>
      <c r="EK10" s="13">
        <f>[1]新神器!$AW11*6</f>
        <v>972</v>
      </c>
      <c r="EL10" s="13">
        <f t="shared" si="7"/>
        <v>168</v>
      </c>
      <c r="EM10" s="13">
        <f t="shared" si="0"/>
        <v>20</v>
      </c>
      <c r="EN10" s="13">
        <f>[2]新神器!$HK12</f>
        <v>3250</v>
      </c>
      <c r="EO10" s="13">
        <f t="shared" si="8"/>
        <v>23.25</v>
      </c>
      <c r="EP10" s="13">
        <f t="shared" si="9"/>
        <v>43.35</v>
      </c>
      <c r="EW10" s="39">
        <v>5</v>
      </c>
      <c r="EX10" s="39">
        <v>110</v>
      </c>
      <c r="EY10" s="39">
        <v>5</v>
      </c>
      <c r="FB10" s="39">
        <f>[1]专属武器!O9</f>
        <v>1</v>
      </c>
      <c r="FC10" s="39">
        <f>[1]专属武器!P9</f>
        <v>5</v>
      </c>
      <c r="FD10" s="13">
        <f>[1]专属武器!Q9</f>
        <v>160</v>
      </c>
      <c r="FE10" s="13">
        <f>[1]专属武器!R9</f>
        <v>80</v>
      </c>
      <c r="FF10" s="13">
        <f>[1]专属武器!S9</f>
        <v>3200</v>
      </c>
      <c r="FG10" s="13">
        <f t="shared" si="11"/>
        <v>4800</v>
      </c>
      <c r="FH10" s="13">
        <f>IF(FC10&gt;0,INDEX([2]专属武器强化!DX$6:DX$77,($FB10-1)*9+$FC10),0)</f>
        <v>25.070691823899377</v>
      </c>
      <c r="FI10" s="13">
        <f>IF(FD10&gt;0,INDEX([2]专属武器强化!DY$6:DY$77,($FB10-1)*9+$FC10),0)</f>
        <v>0</v>
      </c>
      <c r="FJ10" s="13">
        <f>IF(FE10&gt;0,INDEX([2]专属武器强化!DZ$6:DZ$77,($FB10-1)*9+$FC10),0)</f>
        <v>0</v>
      </c>
      <c r="FK10" s="13">
        <f>IF(FF10&gt;0,INDEX([2]专属武器强化!EA$6:EA$77,($FB10-1)*9+$FC10),0)</f>
        <v>0</v>
      </c>
      <c r="FL10" s="13">
        <f>IF(FC10&gt;0,ROUND(INDEX([2]专属武器强化!$EY$6:$EY$77,(FB10-1)*9+FC10),0),0)</f>
        <v>1929</v>
      </c>
      <c r="FM10" s="13">
        <f t="shared" si="12"/>
        <v>125.35345911949689</v>
      </c>
      <c r="FN10" s="13">
        <f t="shared" si="13"/>
        <v>127.28245911949689</v>
      </c>
      <c r="FO10" s="13">
        <f t="shared" si="14"/>
        <v>37.711402130387853</v>
      </c>
    </row>
    <row r="11" spans="1:171" ht="16.5" x14ac:dyDescent="0.2">
      <c r="J11" s="32">
        <v>7</v>
      </c>
      <c r="K11" s="32">
        <v>2</v>
      </c>
      <c r="L11" s="32">
        <v>7</v>
      </c>
      <c r="M11" s="32">
        <f>[1]属性投放!AZ12</f>
        <v>1076</v>
      </c>
      <c r="N11" s="32">
        <f>[1]属性投放!BA12</f>
        <v>493</v>
      </c>
      <c r="O11" s="32">
        <f>[1]属性投放!BB12</f>
        <v>6782</v>
      </c>
      <c r="P11" s="32">
        <f>[1]属性投放!BC12</f>
        <v>10</v>
      </c>
      <c r="Q11" s="32">
        <f>[1]属性投放!BD12</f>
        <v>5</v>
      </c>
      <c r="R11" s="32">
        <f>[1]属性投放!BE12</f>
        <v>80</v>
      </c>
      <c r="S11" s="32">
        <f>[1]属性投放!BK12</f>
        <v>55</v>
      </c>
      <c r="T11" s="32">
        <f>[1]属性投放!BL12</f>
        <v>28</v>
      </c>
      <c r="U11" s="32">
        <f>[1]属性投放!BM12</f>
        <v>440</v>
      </c>
      <c r="V11" s="32">
        <f>[1]属性投放!BN12</f>
        <v>2</v>
      </c>
      <c r="W11" s="32">
        <f>[1]属性投放!BQ12</f>
        <v>100</v>
      </c>
      <c r="X11" s="32">
        <f>[1]属性投放!BR12</f>
        <v>50</v>
      </c>
      <c r="Y11" s="32">
        <f>[1]属性投放!BS12</f>
        <v>800</v>
      </c>
      <c r="Z11" s="32">
        <f>[1]属性投放!BT12</f>
        <v>1336</v>
      </c>
      <c r="AA11" s="32">
        <f>[1]属性投放!BU12</f>
        <v>624</v>
      </c>
      <c r="AB11" s="32">
        <f>[1]属性投放!BV12</f>
        <v>8862</v>
      </c>
      <c r="AC11" s="32">
        <f>[1]属性投放!BY12</f>
        <v>260</v>
      </c>
      <c r="AD11" s="32">
        <f>[1]属性投放!BZ12</f>
        <v>131</v>
      </c>
      <c r="AE11" s="32">
        <f>[1]属性投放!CA12</f>
        <v>2080</v>
      </c>
      <c r="AG11" s="32">
        <f>[1]属性投放!DF12</f>
        <v>1077</v>
      </c>
      <c r="AH11" s="32">
        <f>[1]属性投放!DG12</f>
        <v>488</v>
      </c>
      <c r="AI11" s="32">
        <f>[1]属性投放!DH12</f>
        <v>6797</v>
      </c>
      <c r="AJ11" s="32">
        <f>[1]属性投放!DI12</f>
        <v>102</v>
      </c>
      <c r="AK11" s="32">
        <f>[1]属性投放!DJ12</f>
        <v>51</v>
      </c>
      <c r="AL11" s="32">
        <f>[1]属性投放!DK12</f>
        <v>816</v>
      </c>
      <c r="AM11" s="32">
        <f>[1]属性投放!DL12</f>
        <v>36</v>
      </c>
      <c r="AN11" s="32">
        <f>[1]属性投放!DM12</f>
        <v>18</v>
      </c>
      <c r="AO11" s="32">
        <f>[1]属性投放!DN12</f>
        <v>286</v>
      </c>
      <c r="AP11" s="32">
        <f>[1]属性投放!DO12</f>
        <v>0</v>
      </c>
      <c r="AQ11" s="32">
        <f>[1]属性投放!DP12</f>
        <v>0</v>
      </c>
      <c r="AR11" s="32">
        <f>[1]属性投放!DQ12</f>
        <v>0</v>
      </c>
      <c r="AS11" s="32">
        <f>[1]属性投放!DR12</f>
        <v>1179</v>
      </c>
      <c r="AT11" s="32">
        <f>[1]属性投放!DS12</f>
        <v>539</v>
      </c>
      <c r="AU11" s="32">
        <f>[1]属性投放!DT12</f>
        <v>7613</v>
      </c>
      <c r="AW11" s="33">
        <v>2</v>
      </c>
      <c r="AX11" s="33">
        <v>7</v>
      </c>
      <c r="AY11" s="34">
        <f>INDEX($CF$5:$CF$56,数据母表!AX11)</f>
        <v>4</v>
      </c>
      <c r="AZ11" s="33">
        <f>[2]卡牌消耗!AB11</f>
        <v>0</v>
      </c>
      <c r="BA11" s="33">
        <f>[2]卡牌消耗!AC11</f>
        <v>25</v>
      </c>
      <c r="BB11" s="33">
        <f>[2]卡牌消耗!AD11</f>
        <v>0</v>
      </c>
      <c r="BC11" s="33">
        <f>[2]卡牌消耗!AE11</f>
        <v>0</v>
      </c>
      <c r="BD11" s="33">
        <f>[2]卡牌消耗!AF11</f>
        <v>0</v>
      </c>
      <c r="BE11" s="33">
        <f>[2]卡牌消耗!AG11</f>
        <v>0</v>
      </c>
      <c r="BF11" s="33">
        <f>[2]卡牌消耗!AH11</f>
        <v>900</v>
      </c>
      <c r="BI11" s="33">
        <v>2</v>
      </c>
      <c r="BJ11" s="33">
        <v>7</v>
      </c>
      <c r="BK11" s="13">
        <f>[2]卡牌消耗!BD11</f>
        <v>67</v>
      </c>
      <c r="BL11" s="13">
        <f>[2]卡牌消耗!BE11</f>
        <v>0</v>
      </c>
      <c r="BM11" s="13">
        <f>[2]卡牌消耗!BF11</f>
        <v>0</v>
      </c>
      <c r="BN11" s="13">
        <f>[2]卡牌消耗!BG11</f>
        <v>0</v>
      </c>
      <c r="BO11" s="13">
        <f>[2]卡牌消耗!BH11</f>
        <v>5500</v>
      </c>
      <c r="BR11" s="32">
        <v>7</v>
      </c>
      <c r="BS11" s="32">
        <f>[2]节奏总表!L11</f>
        <v>40</v>
      </c>
      <c r="BT11" s="32">
        <f>[2]节奏总表!M11</f>
        <v>45</v>
      </c>
      <c r="BU11" s="32">
        <f>[2]节奏总表!N11</f>
        <v>28</v>
      </c>
      <c r="BV11" s="33">
        <f>[2]节奏总表!$AC11</f>
        <v>0.58000000000000007</v>
      </c>
      <c r="BW11" s="34">
        <f t="shared" si="1"/>
        <v>6</v>
      </c>
      <c r="BX11" s="34">
        <v>2</v>
      </c>
      <c r="CA11" s="32">
        <v>7</v>
      </c>
      <c r="CB11" s="32">
        <f>[3]时间节点!$BG11</f>
        <v>50</v>
      </c>
      <c r="CE11" s="32">
        <v>7</v>
      </c>
      <c r="CF11" s="32">
        <f>[1]属性投放!$AM13</f>
        <v>4</v>
      </c>
      <c r="CG11" s="33">
        <f>[1]属性投放!$AO13</f>
        <v>33</v>
      </c>
      <c r="CI11" s="34">
        <v>7</v>
      </c>
      <c r="CJ11" s="34">
        <f>[2]节奏总表!$BG10</f>
        <v>47</v>
      </c>
      <c r="CL11" s="34">
        <v>7</v>
      </c>
      <c r="CM11" s="34">
        <v>2</v>
      </c>
      <c r="CN11" s="13">
        <f>[2]卡牌消耗!DA11</f>
        <v>550</v>
      </c>
      <c r="CO11" s="13">
        <f t="shared" si="2"/>
        <v>220</v>
      </c>
      <c r="CR11" s="33">
        <v>7</v>
      </c>
      <c r="CS11" s="34">
        <v>1</v>
      </c>
      <c r="CT11" s="13">
        <f>[2]装备!S12</f>
        <v>30</v>
      </c>
      <c r="CU11" s="13">
        <f t="shared" si="3"/>
        <v>300</v>
      </c>
      <c r="CV11" s="13">
        <f>ROUND(INDEX([1]装备!M$6:M$17,$CR11)*INDEX([1]装备!$BR$6:$BR$9,$CS11),0)</f>
        <v>928</v>
      </c>
      <c r="CW11" s="13">
        <f>ROUND(INDEX([1]装备!N$6:N$17,$CR11)*INDEX([1]装备!$BR$6:$BR$9,$CS11),0)</f>
        <v>465</v>
      </c>
      <c r="CX11" s="13">
        <f>ROUND(INDEX([1]装备!O$6:O$17,$CR11)*INDEX([1]装备!$BR$6:$BR$9,$CS11),0)</f>
        <v>8340</v>
      </c>
      <c r="CY11" s="13">
        <f>ROUND(INDEX([1]装备!S$6:S$17,$CR11)*INDEX([1]装备!$BR$6:$BR$9,$CS11),0)</f>
        <v>48</v>
      </c>
      <c r="CZ11" s="13">
        <f>ROUND(INDEX([1]装备!T$6:T$17,$CR11)*INDEX([1]装备!$BR$6:$BR$9,$CS11),0)</f>
        <v>24</v>
      </c>
      <c r="DA11" s="13">
        <f>ROUND(INDEX([1]装备!U$6:U$17,$CR11)*INDEX([1]装备!$BR$6:$BR$9,$CS11),0)</f>
        <v>430</v>
      </c>
      <c r="DB11" s="13">
        <v>0</v>
      </c>
      <c r="DC11" s="13">
        <v>0</v>
      </c>
      <c r="DD11" s="13">
        <v>0</v>
      </c>
      <c r="DG11" s="33">
        <v>7</v>
      </c>
      <c r="DH11" s="33">
        <f>[2]装备!AM12*8</f>
        <v>640</v>
      </c>
      <c r="DI11" s="33">
        <f>[2]装备!AN12*8</f>
        <v>1000</v>
      </c>
      <c r="DJ11" s="33">
        <f>[2]装备!AO12*8</f>
        <v>1240</v>
      </c>
      <c r="DK11" s="33">
        <f>[2]装备!AP12*8</f>
        <v>1480</v>
      </c>
      <c r="DN11" s="13">
        <v>7</v>
      </c>
      <c r="DO11" s="13">
        <v>1</v>
      </c>
      <c r="DP11" s="13">
        <f t="shared" si="4"/>
        <v>640</v>
      </c>
      <c r="DS11" s="13">
        <f>[2]新神器!AF13</f>
        <v>7</v>
      </c>
      <c r="DT11" s="13">
        <f>[2]新神器!AG13</f>
        <v>2</v>
      </c>
      <c r="DU11" s="13">
        <f>[2]新神器!AH13</f>
        <v>4</v>
      </c>
      <c r="DV11" s="13">
        <f>[2]新神器!$P14</f>
        <v>2</v>
      </c>
      <c r="DW11" s="13">
        <f>[2]新神器!AI13</f>
        <v>1606009</v>
      </c>
      <c r="DX11" s="13">
        <f>[2]新神器!$AL13</f>
        <v>45</v>
      </c>
      <c r="DZ11" s="36">
        <f>[2]新神器!J14</f>
        <v>7</v>
      </c>
      <c r="EA11" s="36">
        <f>[2]新神器!K14</f>
        <v>3</v>
      </c>
      <c r="ED11" s="13">
        <f>[2]新神器!GZ13</f>
        <v>1</v>
      </c>
      <c r="EE11" s="13">
        <f t="shared" si="5"/>
        <v>1</v>
      </c>
      <c r="EF11" s="13">
        <f t="shared" si="6"/>
        <v>1</v>
      </c>
      <c r="EG11" s="13">
        <f>[2]新神器!HD13</f>
        <v>1606003</v>
      </c>
      <c r="EH11" s="13" t="str">
        <f>[2]新神器!HE13</f>
        <v>神器1-1 : 7级</v>
      </c>
      <c r="EI11" s="13">
        <f>[2]新神器!HG13</f>
        <v>7</v>
      </c>
      <c r="EJ11" s="13">
        <f>[2]新神器!HI13</f>
        <v>3</v>
      </c>
      <c r="EK11" s="13">
        <f>[1]新神器!$AW12*6</f>
        <v>1146</v>
      </c>
      <c r="EL11" s="13">
        <f t="shared" si="7"/>
        <v>174</v>
      </c>
      <c r="EM11" s="13">
        <f t="shared" si="0"/>
        <v>30</v>
      </c>
      <c r="EN11" s="13">
        <f>[2]新神器!$HK13</f>
        <v>3350</v>
      </c>
      <c r="EO11" s="13">
        <f t="shared" si="8"/>
        <v>33.35</v>
      </c>
      <c r="EP11" s="13">
        <f t="shared" si="9"/>
        <v>31.3</v>
      </c>
      <c r="EW11" s="39">
        <v>6</v>
      </c>
      <c r="EX11" s="39">
        <v>125</v>
      </c>
      <c r="EY11" s="39">
        <v>5</v>
      </c>
      <c r="FB11" s="39">
        <f>[1]专属武器!O10</f>
        <v>1</v>
      </c>
      <c r="FC11" s="39">
        <f>[1]专属武器!P10</f>
        <v>6</v>
      </c>
      <c r="FD11" s="13">
        <f>[1]专属武器!Q10</f>
        <v>200</v>
      </c>
      <c r="FE11" s="13">
        <f>[1]专属武器!R10</f>
        <v>100</v>
      </c>
      <c r="FF11" s="13">
        <f>[1]专属武器!S10</f>
        <v>4000</v>
      </c>
      <c r="FG11" s="13">
        <f t="shared" si="11"/>
        <v>6000</v>
      </c>
      <c r="FH11" s="13">
        <f>IF(FC11&gt;0,INDEX([2]专属武器强化!DX$6:DX$77,($FB11-1)*9+$FC11),0)</f>
        <v>40.739874213836494</v>
      </c>
      <c r="FI11" s="13">
        <f>IF(FD11&gt;0,INDEX([2]专属武器强化!DY$6:DY$77,($FB11-1)*9+$FC11),0)</f>
        <v>0</v>
      </c>
      <c r="FJ11" s="13">
        <f>IF(FE11&gt;0,INDEX([2]专属武器强化!DZ$6:DZ$77,($FB11-1)*9+$FC11),0)</f>
        <v>0</v>
      </c>
      <c r="FK11" s="13">
        <f>IF(FF11&gt;0,INDEX([2]专属武器强化!EA$6:EA$77,($FB11-1)*9+$FC11),0)</f>
        <v>0</v>
      </c>
      <c r="FL11" s="13">
        <f>IF(FC11&gt;0,ROUND(INDEX([2]专属武器强化!$EY$6:$EY$77,(FB11-1)*9+FC11),0),0)</f>
        <v>3115</v>
      </c>
      <c r="FM11" s="13">
        <f t="shared" si="12"/>
        <v>203.69937106918246</v>
      </c>
      <c r="FN11" s="13">
        <f t="shared" si="13"/>
        <v>206.81437106918247</v>
      </c>
      <c r="FO11" s="13">
        <f t="shared" si="14"/>
        <v>29.011523565704778</v>
      </c>
    </row>
    <row r="12" spans="1:171" ht="16.5" x14ac:dyDescent="0.2">
      <c r="J12" s="32">
        <v>8</v>
      </c>
      <c r="K12" s="32">
        <v>2</v>
      </c>
      <c r="L12" s="32">
        <v>8</v>
      </c>
      <c r="M12" s="32">
        <f>[1]属性投放!AZ13</f>
        <v>1336</v>
      </c>
      <c r="N12" s="32">
        <f>[1]属性投放!BA13</f>
        <v>624</v>
      </c>
      <c r="O12" s="32">
        <f>[1]属性投放!BB13</f>
        <v>8862</v>
      </c>
      <c r="P12" s="32">
        <f>[1]属性投放!BC13</f>
        <v>10</v>
      </c>
      <c r="Q12" s="32">
        <f>[1]属性投放!BD13</f>
        <v>5</v>
      </c>
      <c r="R12" s="32">
        <f>[1]属性投放!BE13</f>
        <v>80</v>
      </c>
      <c r="S12" s="32">
        <f>[1]属性投放!BK13</f>
        <v>70</v>
      </c>
      <c r="T12" s="32">
        <f>[1]属性投放!BL13</f>
        <v>35</v>
      </c>
      <c r="U12" s="32">
        <f>[1]属性投放!BM13</f>
        <v>560</v>
      </c>
      <c r="V12" s="32">
        <f>[1]属性投放!BN13</f>
        <v>2</v>
      </c>
      <c r="W12" s="32">
        <f>[1]属性投放!BQ13</f>
        <v>100</v>
      </c>
      <c r="X12" s="32">
        <f>[1]属性投放!BR13</f>
        <v>50</v>
      </c>
      <c r="Y12" s="32">
        <f>[1]属性投放!BS13</f>
        <v>800</v>
      </c>
      <c r="Z12" s="32">
        <f>[1]属性投放!BT13</f>
        <v>1626</v>
      </c>
      <c r="AA12" s="32">
        <f>[1]属性投放!BU13</f>
        <v>769</v>
      </c>
      <c r="AB12" s="32">
        <f>[1]属性投放!BV13</f>
        <v>11182</v>
      </c>
      <c r="AC12" s="32">
        <f>[1]属性投放!BY13</f>
        <v>290</v>
      </c>
      <c r="AD12" s="32">
        <f>[1]属性投放!BZ13</f>
        <v>145</v>
      </c>
      <c r="AE12" s="32">
        <f>[1]属性投放!CA13</f>
        <v>2320</v>
      </c>
      <c r="AG12" s="32">
        <f>[1]属性投放!DF13</f>
        <v>1179</v>
      </c>
      <c r="AH12" s="32">
        <f>[1]属性投放!DG13</f>
        <v>539</v>
      </c>
      <c r="AI12" s="32">
        <f>[1]属性投放!DH13</f>
        <v>7613</v>
      </c>
      <c r="AJ12" s="32">
        <f>[1]属性投放!DI13</f>
        <v>102</v>
      </c>
      <c r="AK12" s="32">
        <f>[1]属性投放!DJ13</f>
        <v>51</v>
      </c>
      <c r="AL12" s="32">
        <f>[1]属性投放!DK13</f>
        <v>816</v>
      </c>
      <c r="AM12" s="32">
        <f>[1]属性投放!DL13</f>
        <v>36</v>
      </c>
      <c r="AN12" s="32">
        <f>[1]属性投放!DM13</f>
        <v>18</v>
      </c>
      <c r="AO12" s="32">
        <f>[1]属性投放!DN13</f>
        <v>286</v>
      </c>
      <c r="AP12" s="32">
        <f>[1]属性投放!DO13</f>
        <v>0</v>
      </c>
      <c r="AQ12" s="32">
        <f>[1]属性投放!DP13</f>
        <v>0</v>
      </c>
      <c r="AR12" s="32">
        <f>[1]属性投放!DQ13</f>
        <v>0</v>
      </c>
      <c r="AS12" s="32">
        <f>[1]属性投放!DR13</f>
        <v>1281</v>
      </c>
      <c r="AT12" s="32">
        <f>[1]属性投放!DS13</f>
        <v>590</v>
      </c>
      <c r="AU12" s="32">
        <f>[1]属性投放!DT13</f>
        <v>8429</v>
      </c>
      <c r="AW12" s="33">
        <v>2</v>
      </c>
      <c r="AX12" s="33">
        <v>8</v>
      </c>
      <c r="AY12" s="34">
        <f>INDEX($CF$5:$CF$56,数据母表!AX12)</f>
        <v>5</v>
      </c>
      <c r="AZ12" s="33">
        <f>[2]卡牌消耗!AB12</f>
        <v>0</v>
      </c>
      <c r="BA12" s="33">
        <f>[2]卡牌消耗!AC12</f>
        <v>45</v>
      </c>
      <c r="BB12" s="33">
        <f>[2]卡牌消耗!AD12</f>
        <v>0</v>
      </c>
      <c r="BC12" s="33">
        <f>[2]卡牌消耗!AE12</f>
        <v>0</v>
      </c>
      <c r="BD12" s="33">
        <f>[2]卡牌消耗!AF12</f>
        <v>0</v>
      </c>
      <c r="BE12" s="33">
        <f>[2]卡牌消耗!AG12</f>
        <v>0</v>
      </c>
      <c r="BF12" s="33">
        <f>[2]卡牌消耗!AH12</f>
        <v>1350</v>
      </c>
      <c r="BI12" s="33">
        <v>2</v>
      </c>
      <c r="BJ12" s="33">
        <v>8</v>
      </c>
      <c r="BK12" s="13">
        <f>[2]卡牌消耗!BD12</f>
        <v>121</v>
      </c>
      <c r="BL12" s="13">
        <f>[2]卡牌消耗!BE12</f>
        <v>0</v>
      </c>
      <c r="BM12" s="13">
        <f>[2]卡牌消耗!BF12</f>
        <v>0</v>
      </c>
      <c r="BN12" s="13">
        <f>[2]卡牌消耗!BG12</f>
        <v>0</v>
      </c>
      <c r="BO12" s="13">
        <f>[2]卡牌消耗!BH12</f>
        <v>5500</v>
      </c>
      <c r="BR12" s="32">
        <v>8</v>
      </c>
      <c r="BS12" s="32">
        <f>[2]节奏总表!L12</f>
        <v>45</v>
      </c>
      <c r="BT12" s="32">
        <f>[2]节奏总表!M12</f>
        <v>50</v>
      </c>
      <c r="BU12" s="32">
        <f>[2]节奏总表!N12</f>
        <v>30</v>
      </c>
      <c r="BV12" s="33">
        <f>[2]节奏总表!$AC12</f>
        <v>0.62999999999999989</v>
      </c>
      <c r="BW12" s="34">
        <f t="shared" si="1"/>
        <v>7</v>
      </c>
      <c r="BX12" s="34">
        <v>2</v>
      </c>
      <c r="CA12" s="32">
        <v>8</v>
      </c>
      <c r="CB12" s="32">
        <f>[3]时间节点!$BG12</f>
        <v>60</v>
      </c>
      <c r="CE12" s="32">
        <v>8</v>
      </c>
      <c r="CF12" s="32">
        <f>[1]属性投放!$AM14</f>
        <v>5</v>
      </c>
      <c r="CG12" s="33">
        <f>[1]属性投放!$AO14</f>
        <v>38</v>
      </c>
      <c r="CI12" s="34">
        <v>8</v>
      </c>
      <c r="CJ12" s="34">
        <f>[2]节奏总表!$BG11</f>
        <v>52</v>
      </c>
      <c r="CL12" s="34">
        <v>8</v>
      </c>
      <c r="CM12" s="34">
        <v>2</v>
      </c>
      <c r="CN12" s="13">
        <f>[2]卡牌消耗!DA12</f>
        <v>600</v>
      </c>
      <c r="CO12" s="13">
        <f t="shared" si="2"/>
        <v>240</v>
      </c>
      <c r="CR12" s="33">
        <v>8</v>
      </c>
      <c r="CS12" s="34">
        <v>1</v>
      </c>
      <c r="CT12" s="13">
        <f>[2]装备!S13</f>
        <v>40</v>
      </c>
      <c r="CU12" s="13">
        <f t="shared" si="3"/>
        <v>400</v>
      </c>
      <c r="CV12" s="13">
        <f>ROUND(INDEX([1]装备!M$6:M$17,$CR12)*INDEX([1]装备!$BR$6:$BR$9,$CS12),0)</f>
        <v>1290</v>
      </c>
      <c r="CW12" s="13">
        <f>ROUND(INDEX([1]装备!N$6:N$17,$CR12)*INDEX([1]装备!$BR$6:$BR$9,$CS12),0)</f>
        <v>648</v>
      </c>
      <c r="CX12" s="13">
        <f>ROUND(INDEX([1]装备!O$6:O$17,$CR12)*INDEX([1]装备!$BR$6:$BR$9,$CS12),0)</f>
        <v>12025</v>
      </c>
      <c r="CY12" s="13">
        <f>ROUND(INDEX([1]装备!S$6:S$17,$CR12)*INDEX([1]装备!$BR$6:$BR$9,$CS12),0)</f>
        <v>64</v>
      </c>
      <c r="CZ12" s="13">
        <f>ROUND(INDEX([1]装备!T$6:T$17,$CR12)*INDEX([1]装备!$BR$6:$BR$9,$CS12),0)</f>
        <v>32</v>
      </c>
      <c r="DA12" s="13">
        <f>ROUND(INDEX([1]装备!U$6:U$17,$CR12)*INDEX([1]装备!$BR$6:$BR$9,$CS12),0)</f>
        <v>591</v>
      </c>
      <c r="DB12" s="13">
        <v>0</v>
      </c>
      <c r="DC12" s="13">
        <v>0</v>
      </c>
      <c r="DD12" s="13">
        <v>0</v>
      </c>
      <c r="DG12" s="33">
        <v>8</v>
      </c>
      <c r="DH12" s="33">
        <f>[2]装备!AM13*8</f>
        <v>640</v>
      </c>
      <c r="DI12" s="33">
        <f>[2]装备!AN13*8</f>
        <v>1040</v>
      </c>
      <c r="DJ12" s="33">
        <f>[2]装备!AO13*8</f>
        <v>1280</v>
      </c>
      <c r="DK12" s="33">
        <f>[2]装备!AP13*8</f>
        <v>1560</v>
      </c>
      <c r="DN12" s="13">
        <v>8</v>
      </c>
      <c r="DO12" s="13">
        <v>1</v>
      </c>
      <c r="DP12" s="13">
        <f t="shared" si="4"/>
        <v>640</v>
      </c>
      <c r="DS12" s="13">
        <f>[2]新神器!AF14</f>
        <v>8</v>
      </c>
      <c r="DT12" s="13">
        <f>[2]新神器!AG14</f>
        <v>2</v>
      </c>
      <c r="DU12" s="13">
        <f>[2]新神器!AH14</f>
        <v>5</v>
      </c>
      <c r="DV12" s="13">
        <f>[2]新神器!$P15</f>
        <v>3</v>
      </c>
      <c r="DW12" s="13">
        <f>[2]新神器!AI14</f>
        <v>1606010</v>
      </c>
      <c r="DX12" s="13">
        <f>[2]新神器!$AL14</f>
        <v>105</v>
      </c>
      <c r="DZ12" s="36">
        <f>[2]新神器!J15</f>
        <v>8</v>
      </c>
      <c r="EA12" s="36">
        <f>[2]新神器!K15</f>
        <v>3</v>
      </c>
      <c r="ED12" s="13">
        <f>[2]新神器!GZ14</f>
        <v>1</v>
      </c>
      <c r="EE12" s="13">
        <f t="shared" si="5"/>
        <v>1</v>
      </c>
      <c r="EF12" s="13">
        <f t="shared" si="6"/>
        <v>1</v>
      </c>
      <c r="EG12" s="13">
        <f>[2]新神器!HD14</f>
        <v>1606003</v>
      </c>
      <c r="EH12" s="13" t="str">
        <f>[2]新神器!HE14</f>
        <v>神器1-1 : 8级</v>
      </c>
      <c r="EI12" s="13">
        <f>[2]新神器!HG14</f>
        <v>8</v>
      </c>
      <c r="EJ12" s="13">
        <f>[2]新神器!HI14</f>
        <v>3</v>
      </c>
      <c r="EK12" s="13">
        <f>[1]新神器!$AW13*6</f>
        <v>1320</v>
      </c>
      <c r="EL12" s="13">
        <f t="shared" si="7"/>
        <v>174</v>
      </c>
      <c r="EM12" s="13">
        <f t="shared" si="0"/>
        <v>30</v>
      </c>
      <c r="EN12" s="13">
        <f>[2]新神器!$HK14</f>
        <v>3450</v>
      </c>
      <c r="EO12" s="13">
        <f t="shared" si="8"/>
        <v>33.450000000000003</v>
      </c>
      <c r="EP12" s="13">
        <f t="shared" si="9"/>
        <v>31.21</v>
      </c>
      <c r="EW12" s="39">
        <v>7</v>
      </c>
      <c r="EX12" s="39">
        <v>135</v>
      </c>
      <c r="EY12" s="39">
        <v>4</v>
      </c>
      <c r="FB12" s="39">
        <f>[1]专属武器!O11</f>
        <v>1</v>
      </c>
      <c r="FC12" s="39">
        <f>[1]专属武器!P11</f>
        <v>7</v>
      </c>
      <c r="FD12" s="13">
        <f>[1]专属武器!Q11</f>
        <v>240</v>
      </c>
      <c r="FE12" s="13">
        <f>[1]专属武器!R11</f>
        <v>120</v>
      </c>
      <c r="FF12" s="13">
        <f>[1]专属武器!S11</f>
        <v>4800</v>
      </c>
      <c r="FG12" s="13">
        <f t="shared" si="11"/>
        <v>7200</v>
      </c>
      <c r="FH12" s="13">
        <f>IF(FC12&gt;0,INDEX([2]专属武器强化!DX$6:DX$77,($FB12-1)*9+$FC12),0)</f>
        <v>65.810566037735867</v>
      </c>
      <c r="FI12" s="13">
        <f>IF(FD12&gt;0,INDEX([2]专属武器强化!DY$6:DY$77,($FB12-1)*9+$FC12),0)</f>
        <v>0</v>
      </c>
      <c r="FJ12" s="13">
        <f>IF(FE12&gt;0,INDEX([2]专属武器强化!DZ$6:DZ$77,($FB12-1)*9+$FC12),0)</f>
        <v>0</v>
      </c>
      <c r="FK12" s="13">
        <f>IF(FF12&gt;0,INDEX([2]专属武器强化!EA$6:EA$77,($FB12-1)*9+$FC12),0)</f>
        <v>0</v>
      </c>
      <c r="FL12" s="13">
        <f>IF(FC12&gt;0,ROUND(INDEX([2]专属武器强化!$EY$6:$EY$77,(FB12-1)*9+FC12),0),0)</f>
        <v>5044</v>
      </c>
      <c r="FM12" s="13">
        <f t="shared" si="12"/>
        <v>329.05283018867931</v>
      </c>
      <c r="FN12" s="13">
        <f t="shared" si="13"/>
        <v>334.09683018867929</v>
      </c>
      <c r="FO12" s="13">
        <f t="shared" si="14"/>
        <v>21.550638465901759</v>
      </c>
    </row>
    <row r="13" spans="1:171" ht="16.5" x14ac:dyDescent="0.2">
      <c r="J13" s="32">
        <v>9</v>
      </c>
      <c r="K13" s="32">
        <v>2</v>
      </c>
      <c r="L13" s="32">
        <v>9</v>
      </c>
      <c r="M13" s="32">
        <f>[1]属性投放!AZ14</f>
        <v>1626</v>
      </c>
      <c r="N13" s="32">
        <f>[1]属性投放!BA14</f>
        <v>769</v>
      </c>
      <c r="O13" s="32">
        <f>[1]属性投放!BB14</f>
        <v>11182</v>
      </c>
      <c r="P13" s="32">
        <f>[1]属性投放!BC14</f>
        <v>10</v>
      </c>
      <c r="Q13" s="32">
        <f>[1]属性投放!BD14</f>
        <v>5</v>
      </c>
      <c r="R13" s="32">
        <f>[1]属性投放!BE14</f>
        <v>80</v>
      </c>
      <c r="S13" s="32">
        <f>[1]属性投放!BK14</f>
        <v>80</v>
      </c>
      <c r="T13" s="32">
        <f>[1]属性投放!BL14</f>
        <v>40</v>
      </c>
      <c r="U13" s="32">
        <f>[1]属性投放!BM14</f>
        <v>640</v>
      </c>
      <c r="V13" s="32">
        <f>[1]属性投放!BN14</f>
        <v>3</v>
      </c>
      <c r="W13" s="32">
        <f>[1]属性投放!BQ14</f>
        <v>150</v>
      </c>
      <c r="X13" s="32">
        <f>[1]属性投放!BR14</f>
        <v>75</v>
      </c>
      <c r="Y13" s="32">
        <f>[1]属性投放!BS14</f>
        <v>1200</v>
      </c>
      <c r="Z13" s="32">
        <f>[1]属性投放!BT14</f>
        <v>2096</v>
      </c>
      <c r="AA13" s="32">
        <f>[1]属性投放!BU14</f>
        <v>1004</v>
      </c>
      <c r="AB13" s="32">
        <f>[1]属性投放!BV14</f>
        <v>14942</v>
      </c>
      <c r="AC13" s="32">
        <f>[1]属性投放!BY14</f>
        <v>470</v>
      </c>
      <c r="AD13" s="32">
        <f>[1]属性投放!BZ14</f>
        <v>235</v>
      </c>
      <c r="AE13" s="32">
        <f>[1]属性投放!CA14</f>
        <v>3760</v>
      </c>
      <c r="AG13" s="32">
        <f>[1]属性投放!DF14</f>
        <v>1281</v>
      </c>
      <c r="AH13" s="32">
        <f>[1]属性投放!DG14</f>
        <v>590</v>
      </c>
      <c r="AI13" s="32">
        <f>[1]属性投放!DH14</f>
        <v>8429</v>
      </c>
      <c r="AJ13" s="32">
        <f>[1]属性投放!DI14</f>
        <v>102</v>
      </c>
      <c r="AK13" s="32">
        <f>[1]属性投放!DJ14</f>
        <v>51</v>
      </c>
      <c r="AL13" s="32">
        <f>[1]属性投放!DK14</f>
        <v>816</v>
      </c>
      <c r="AM13" s="32">
        <f>[1]属性投放!DL14</f>
        <v>36</v>
      </c>
      <c r="AN13" s="32">
        <f>[1]属性投放!DM14</f>
        <v>18</v>
      </c>
      <c r="AO13" s="32">
        <f>[1]属性投放!DN14</f>
        <v>286</v>
      </c>
      <c r="AP13" s="32">
        <f>[1]属性投放!DO14</f>
        <v>540</v>
      </c>
      <c r="AQ13" s="32">
        <f>[1]属性投放!DP14</f>
        <v>270</v>
      </c>
      <c r="AR13" s="32">
        <f>[1]属性投放!DQ14</f>
        <v>4290</v>
      </c>
      <c r="AS13" s="32">
        <f>[1]属性投放!DR14</f>
        <v>1923</v>
      </c>
      <c r="AT13" s="32">
        <f>[1]属性投放!DS14</f>
        <v>911</v>
      </c>
      <c r="AU13" s="32">
        <f>[1]属性投放!DT14</f>
        <v>13535</v>
      </c>
      <c r="AW13" s="33">
        <v>2</v>
      </c>
      <c r="AX13" s="33">
        <v>9</v>
      </c>
      <c r="AY13" s="34">
        <f>INDEX($CF$5:$CF$56,数据母表!AX13)</f>
        <v>5</v>
      </c>
      <c r="AZ13" s="33">
        <f>[2]卡牌消耗!AB13</f>
        <v>0</v>
      </c>
      <c r="BA13" s="33">
        <f>[2]卡牌消耗!AC13</f>
        <v>45</v>
      </c>
      <c r="BB13" s="33">
        <f>[2]卡牌消耗!AD13</f>
        <v>0</v>
      </c>
      <c r="BC13" s="33">
        <f>[2]卡牌消耗!AE13</f>
        <v>0</v>
      </c>
      <c r="BD13" s="33">
        <f>[2]卡牌消耗!AF13</f>
        <v>0</v>
      </c>
      <c r="BE13" s="33">
        <f>[2]卡牌消耗!AG13</f>
        <v>0</v>
      </c>
      <c r="BF13" s="33">
        <f>[2]卡牌消耗!AH13</f>
        <v>1350</v>
      </c>
      <c r="BI13" s="33">
        <v>2</v>
      </c>
      <c r="BJ13" s="33">
        <v>9</v>
      </c>
      <c r="BK13" s="13">
        <f>[2]卡牌消耗!BD13</f>
        <v>0</v>
      </c>
      <c r="BL13" s="13">
        <f>[2]卡牌消耗!BE13</f>
        <v>40</v>
      </c>
      <c r="BM13" s="13">
        <f>[2]卡牌消耗!BF13</f>
        <v>0</v>
      </c>
      <c r="BN13" s="13">
        <f>[2]卡牌消耗!BG13</f>
        <v>0</v>
      </c>
      <c r="BO13" s="13">
        <f>[2]卡牌消耗!BH13</f>
        <v>7500</v>
      </c>
      <c r="BR13" s="32">
        <v>9</v>
      </c>
      <c r="BS13" s="32">
        <f>[2]节奏总表!L13</f>
        <v>50</v>
      </c>
      <c r="BT13" s="32">
        <f>[2]节奏总表!M13</f>
        <v>55</v>
      </c>
      <c r="BU13" s="32">
        <f>[2]节奏总表!N13</f>
        <v>34</v>
      </c>
      <c r="BV13" s="33">
        <f>[2]节奏总表!$AC13</f>
        <v>0.71</v>
      </c>
      <c r="BW13" s="34">
        <f t="shared" si="1"/>
        <v>8</v>
      </c>
      <c r="BX13" s="34">
        <v>2</v>
      </c>
      <c r="CA13" s="32">
        <v>9</v>
      </c>
      <c r="CB13" s="32">
        <f>[3]时间节点!$BG13</f>
        <v>65</v>
      </c>
      <c r="CE13" s="32">
        <v>9</v>
      </c>
      <c r="CF13" s="32">
        <f>[1]属性投放!$AM15</f>
        <v>5</v>
      </c>
      <c r="CG13" s="33">
        <f>[1]属性投放!$AO15</f>
        <v>40</v>
      </c>
      <c r="CI13" s="34">
        <v>9</v>
      </c>
      <c r="CJ13" s="34">
        <f>[2]节奏总表!$BG12</f>
        <v>57</v>
      </c>
      <c r="CL13" s="34">
        <v>9</v>
      </c>
      <c r="CM13" s="34">
        <v>2</v>
      </c>
      <c r="CN13" s="13">
        <f>[2]卡牌消耗!DA13</f>
        <v>600</v>
      </c>
      <c r="CO13" s="13">
        <f t="shared" si="2"/>
        <v>240</v>
      </c>
      <c r="CR13" s="33">
        <v>9</v>
      </c>
      <c r="CS13" s="34">
        <v>1</v>
      </c>
      <c r="CT13" s="13">
        <f>[2]装备!S14</f>
        <v>50</v>
      </c>
      <c r="CU13" s="13">
        <f t="shared" si="3"/>
        <v>500</v>
      </c>
      <c r="CV13" s="13">
        <f>ROUND(INDEX([1]装备!M$6:M$17,$CR13)*INDEX([1]装备!$BR$6:$BR$9,$CS13),0)</f>
        <v>1465</v>
      </c>
      <c r="CW13" s="13">
        <f>ROUND(INDEX([1]装备!N$6:N$17,$CR13)*INDEX([1]装备!$BR$6:$BR$9,$CS13),0)</f>
        <v>735</v>
      </c>
      <c r="CX13" s="13">
        <f>ROUND(INDEX([1]装备!O$6:O$17,$CR13)*INDEX([1]装备!$BR$6:$BR$9,$CS13),0)</f>
        <v>13833</v>
      </c>
      <c r="CY13" s="13">
        <f>ROUND(INDEX([1]装备!S$6:S$17,$CR13)*INDEX([1]装备!$BR$6:$BR$9,$CS13),0)</f>
        <v>74</v>
      </c>
      <c r="CZ13" s="13">
        <f>ROUND(INDEX([1]装备!T$6:T$17,$CR13)*INDEX([1]装备!$BR$6:$BR$9,$CS13),0)</f>
        <v>37</v>
      </c>
      <c r="DA13" s="13">
        <f>ROUND(INDEX([1]装备!U$6:U$17,$CR13)*INDEX([1]装备!$BR$6:$BR$9,$CS13),0)</f>
        <v>701</v>
      </c>
      <c r="DB13" s="13">
        <v>0</v>
      </c>
      <c r="DC13" s="13">
        <v>0</v>
      </c>
      <c r="DD13" s="13">
        <v>0</v>
      </c>
      <c r="DG13" s="33">
        <v>9</v>
      </c>
      <c r="DH13" s="33">
        <f>[2]装备!AM14*8</f>
        <v>680</v>
      </c>
      <c r="DI13" s="33">
        <f>[2]装备!AN14*8</f>
        <v>1080</v>
      </c>
      <c r="DJ13" s="33">
        <f>[2]装备!AO14*8</f>
        <v>1320</v>
      </c>
      <c r="DK13" s="33">
        <f>[2]装备!AP14*8</f>
        <v>1600</v>
      </c>
      <c r="DN13" s="13">
        <v>9</v>
      </c>
      <c r="DO13" s="13">
        <v>1</v>
      </c>
      <c r="DP13" s="13">
        <f t="shared" si="4"/>
        <v>680</v>
      </c>
      <c r="DS13" s="13">
        <f>[2]新神器!AF15</f>
        <v>9</v>
      </c>
      <c r="DT13" s="13">
        <f>[2]新神器!AG15</f>
        <v>3</v>
      </c>
      <c r="DU13" s="13">
        <f>[2]新神器!AH15</f>
        <v>1</v>
      </c>
      <c r="DV13" s="13">
        <f>[2]新神器!$P16</f>
        <v>1</v>
      </c>
      <c r="DW13" s="13">
        <f>[2]新神器!AI15</f>
        <v>1606011</v>
      </c>
      <c r="DX13" s="13">
        <f>[2]新神器!$AL15</f>
        <v>20</v>
      </c>
      <c r="DZ13" s="36">
        <f>[2]新神器!J16</f>
        <v>9</v>
      </c>
      <c r="EA13" s="36">
        <f>[2]新神器!K16</f>
        <v>3</v>
      </c>
      <c r="ED13" s="13">
        <f>[2]新神器!GZ15</f>
        <v>1</v>
      </c>
      <c r="EE13" s="13">
        <f t="shared" si="5"/>
        <v>1</v>
      </c>
      <c r="EF13" s="13">
        <f t="shared" si="6"/>
        <v>1</v>
      </c>
      <c r="EG13" s="13">
        <f>[2]新神器!HD15</f>
        <v>1606003</v>
      </c>
      <c r="EH13" s="13" t="str">
        <f>[2]新神器!HE15</f>
        <v>神器1-1 : 9级</v>
      </c>
      <c r="EI13" s="13">
        <f>[2]新神器!HG15</f>
        <v>9</v>
      </c>
      <c r="EJ13" s="13">
        <f>[2]新神器!HI15</f>
        <v>3</v>
      </c>
      <c r="EK13" s="13">
        <f>[1]新神器!$AW14*6</f>
        <v>1524</v>
      </c>
      <c r="EL13" s="13">
        <f t="shared" si="7"/>
        <v>204</v>
      </c>
      <c r="EM13" s="13">
        <f t="shared" si="0"/>
        <v>30</v>
      </c>
      <c r="EN13" s="13">
        <f>[2]新神器!$HK15</f>
        <v>3500</v>
      </c>
      <c r="EO13" s="13">
        <f t="shared" si="8"/>
        <v>33.5</v>
      </c>
      <c r="EP13" s="13">
        <f t="shared" si="9"/>
        <v>36.54</v>
      </c>
      <c r="EW13" s="39">
        <v>8</v>
      </c>
      <c r="EX13" s="39">
        <v>150</v>
      </c>
      <c r="EY13" s="39">
        <v>3</v>
      </c>
      <c r="FB13" s="39">
        <f>[1]专属武器!O12</f>
        <v>1</v>
      </c>
      <c r="FC13" s="39">
        <f>[1]专属武器!P12</f>
        <v>8</v>
      </c>
      <c r="FD13" s="13">
        <f>[1]专属武器!Q12</f>
        <v>280</v>
      </c>
      <c r="FE13" s="13">
        <f>[1]专属武器!R12</f>
        <v>140</v>
      </c>
      <c r="FF13" s="13">
        <f>[1]专属武器!S12</f>
        <v>5600</v>
      </c>
      <c r="FG13" s="13">
        <f t="shared" si="11"/>
        <v>8400</v>
      </c>
      <c r="FH13" s="13">
        <f>IF(FC13&gt;0,INDEX([2]专属武器强化!DX$6:DX$77,($FB13-1)*9+$FC13),0)</f>
        <v>106.55044025157235</v>
      </c>
      <c r="FI13" s="13">
        <f>IF(FD13&gt;0,INDEX([2]专属武器强化!DY$6:DY$77,($FB13-1)*9+$FC13),0)</f>
        <v>0</v>
      </c>
      <c r="FJ13" s="13">
        <f>IF(FE13&gt;0,INDEX([2]专属武器强化!DZ$6:DZ$77,($FB13-1)*9+$FC13),0)</f>
        <v>0</v>
      </c>
      <c r="FK13" s="13">
        <f>IF(FF13&gt;0,INDEX([2]专属武器强化!EA$6:EA$77,($FB13-1)*9+$FC13),0)</f>
        <v>0</v>
      </c>
      <c r="FL13" s="13">
        <f>IF(FC13&gt;0,ROUND(INDEX([2]专属武器强化!$EY$6:$EY$77,(FB13-1)*9+FC13),0),0)</f>
        <v>8159</v>
      </c>
      <c r="FM13" s="13">
        <f t="shared" si="12"/>
        <v>532.75220125786177</v>
      </c>
      <c r="FN13" s="13">
        <f t="shared" si="13"/>
        <v>540.91120125786176</v>
      </c>
      <c r="FO13" s="13">
        <f t="shared" si="14"/>
        <v>15.529351177173302</v>
      </c>
    </row>
    <row r="14" spans="1:171" ht="16.5" x14ac:dyDescent="0.2">
      <c r="J14" s="32">
        <v>10</v>
      </c>
      <c r="K14" s="32">
        <v>2</v>
      </c>
      <c r="L14" s="32">
        <v>10</v>
      </c>
      <c r="M14" s="32">
        <f>[1]属性投放!AZ15</f>
        <v>2096</v>
      </c>
      <c r="N14" s="32">
        <f>[1]属性投放!BA15</f>
        <v>1004</v>
      </c>
      <c r="O14" s="32">
        <f>[1]属性投放!BB15</f>
        <v>14942</v>
      </c>
      <c r="P14" s="32">
        <f>[1]属性投放!BC15</f>
        <v>12</v>
      </c>
      <c r="Q14" s="32">
        <f>[1]属性投放!BD15</f>
        <v>6</v>
      </c>
      <c r="R14" s="32">
        <f>[1]属性投放!BE15</f>
        <v>108</v>
      </c>
      <c r="S14" s="32">
        <f>[1]属性投放!BK15</f>
        <v>100</v>
      </c>
      <c r="T14" s="32">
        <f>[1]属性投放!BL15</f>
        <v>50</v>
      </c>
      <c r="U14" s="32">
        <f>[1]属性投放!BM15</f>
        <v>900</v>
      </c>
      <c r="V14" s="32">
        <f>[1]属性投放!BN15</f>
        <v>3</v>
      </c>
      <c r="W14" s="32">
        <f>[1]属性投放!BQ15</f>
        <v>160</v>
      </c>
      <c r="X14" s="32">
        <f>[1]属性投放!BR15</f>
        <v>80</v>
      </c>
      <c r="Y14" s="32">
        <f>[1]属性投放!BS15</f>
        <v>1440</v>
      </c>
      <c r="Z14" s="32">
        <f>[1]属性投放!BT15</f>
        <v>2640</v>
      </c>
      <c r="AA14" s="32">
        <f>[1]属性投放!BU15</f>
        <v>1276</v>
      </c>
      <c r="AB14" s="32">
        <f>[1]属性投放!BV15</f>
        <v>19838</v>
      </c>
      <c r="AC14" s="32">
        <f>[1]属性投放!BY15</f>
        <v>544</v>
      </c>
      <c r="AD14" s="32">
        <f>[1]属性投放!BZ15</f>
        <v>272</v>
      </c>
      <c r="AE14" s="32">
        <f>[1]属性投放!CA15</f>
        <v>4896</v>
      </c>
      <c r="AG14" s="32">
        <f>[1]属性投放!DF15</f>
        <v>1923</v>
      </c>
      <c r="AH14" s="32">
        <f>[1]属性投放!DG15</f>
        <v>911</v>
      </c>
      <c r="AI14" s="32">
        <f>[1]属性投放!DH15</f>
        <v>13535</v>
      </c>
      <c r="AJ14" s="32">
        <f>[1]属性投放!DI15</f>
        <v>217</v>
      </c>
      <c r="AK14" s="32">
        <f>[1]属性投放!DJ15</f>
        <v>109</v>
      </c>
      <c r="AL14" s="32">
        <f>[1]属性投放!DK15</f>
        <v>1957</v>
      </c>
      <c r="AM14" s="32">
        <f>[1]属性投放!DL15</f>
        <v>76</v>
      </c>
      <c r="AN14" s="32">
        <f>[1]属性投放!DM15</f>
        <v>38</v>
      </c>
      <c r="AO14" s="32">
        <f>[1]属性投放!DN15</f>
        <v>685</v>
      </c>
      <c r="AP14" s="32">
        <f>[1]属性投放!DO15</f>
        <v>0</v>
      </c>
      <c r="AQ14" s="32">
        <f>[1]属性投放!DP15</f>
        <v>0</v>
      </c>
      <c r="AR14" s="32">
        <f>[1]属性投放!DQ15</f>
        <v>0</v>
      </c>
      <c r="AS14" s="32">
        <f>[1]属性投放!DR15</f>
        <v>2140</v>
      </c>
      <c r="AT14" s="32">
        <f>[1]属性投放!DS15</f>
        <v>1020</v>
      </c>
      <c r="AU14" s="32">
        <f>[1]属性投放!DT15</f>
        <v>15492</v>
      </c>
      <c r="AW14" s="33">
        <v>2</v>
      </c>
      <c r="AX14" s="33">
        <v>10</v>
      </c>
      <c r="AY14" s="34">
        <f>INDEX($CF$5:$CF$56,数据母表!AX14)</f>
        <v>6</v>
      </c>
      <c r="AZ14" s="33">
        <f>[2]卡牌消耗!AB14</f>
        <v>0</v>
      </c>
      <c r="BA14" s="33">
        <f>[2]卡牌消耗!AC14</f>
        <v>70</v>
      </c>
      <c r="BB14" s="33">
        <f>[2]卡牌消耗!AD14</f>
        <v>0</v>
      </c>
      <c r="BC14" s="33">
        <f>[2]卡牌消耗!AE14</f>
        <v>0</v>
      </c>
      <c r="BD14" s="33">
        <f>[2]卡牌消耗!AF14</f>
        <v>0</v>
      </c>
      <c r="BE14" s="33">
        <f>[2]卡牌消耗!AG14</f>
        <v>0</v>
      </c>
      <c r="BF14" s="33">
        <f>[2]卡牌消耗!AH14</f>
        <v>2250</v>
      </c>
      <c r="BI14" s="33">
        <v>2</v>
      </c>
      <c r="BJ14" s="33">
        <v>10</v>
      </c>
      <c r="BK14" s="13">
        <f>[2]卡牌消耗!BD14</f>
        <v>0</v>
      </c>
      <c r="BL14" s="13">
        <f>[2]卡牌消耗!BE14</f>
        <v>55</v>
      </c>
      <c r="BM14" s="13">
        <f>[2]卡牌消耗!BF14</f>
        <v>0</v>
      </c>
      <c r="BN14" s="13">
        <f>[2]卡牌消耗!BG14</f>
        <v>0</v>
      </c>
      <c r="BO14" s="13">
        <f>[2]卡牌消耗!BH14</f>
        <v>13000</v>
      </c>
      <c r="BR14" s="32">
        <v>10</v>
      </c>
      <c r="BS14" s="32">
        <f>[2]节奏总表!L14</f>
        <v>55</v>
      </c>
      <c r="BT14" s="32">
        <f>[2]节奏总表!M14</f>
        <v>60</v>
      </c>
      <c r="BU14" s="32">
        <f>[2]节奏总表!N14</f>
        <v>40</v>
      </c>
      <c r="BV14" s="33">
        <f>[2]节奏总表!$AC14</f>
        <v>0.83000000000000007</v>
      </c>
      <c r="BW14" s="34">
        <f t="shared" si="1"/>
        <v>9</v>
      </c>
      <c r="BX14" s="34">
        <v>3</v>
      </c>
      <c r="CA14" s="32">
        <v>10</v>
      </c>
      <c r="CB14" s="32">
        <f>[3]时间节点!$BG14</f>
        <v>70</v>
      </c>
      <c r="CE14" s="32">
        <v>10</v>
      </c>
      <c r="CF14" s="32">
        <f>[1]属性投放!$AM16</f>
        <v>6</v>
      </c>
      <c r="CG14" s="33">
        <f>[1]属性投放!$AO16</f>
        <v>43</v>
      </c>
      <c r="CI14" s="34">
        <v>10</v>
      </c>
      <c r="CJ14" s="34">
        <f>[2]节奏总表!$BG13</f>
        <v>65</v>
      </c>
      <c r="CL14" s="34">
        <v>10</v>
      </c>
      <c r="CM14" s="34">
        <v>2</v>
      </c>
      <c r="CN14" s="13">
        <f>[2]卡牌消耗!DA14</f>
        <v>650</v>
      </c>
      <c r="CO14" s="13">
        <f t="shared" si="2"/>
        <v>260</v>
      </c>
      <c r="CR14" s="33">
        <v>10</v>
      </c>
      <c r="CS14" s="34">
        <v>1</v>
      </c>
      <c r="CT14" s="13">
        <f>[2]装备!S15</f>
        <v>60</v>
      </c>
      <c r="CU14" s="13">
        <f t="shared" si="3"/>
        <v>600</v>
      </c>
      <c r="CV14" s="13">
        <f>ROUND(INDEX([1]装备!M$6:M$17,$CR14)*INDEX([1]装备!$BR$6:$BR$9,$CS14),0)</f>
        <v>1640</v>
      </c>
      <c r="CW14" s="13">
        <f>ROUND(INDEX([1]装备!N$6:N$17,$CR14)*INDEX([1]装备!$BR$6:$BR$9,$CS14),0)</f>
        <v>823</v>
      </c>
      <c r="CX14" s="13">
        <f>ROUND(INDEX([1]装备!O$6:O$17,$CR14)*INDEX([1]装备!$BR$6:$BR$9,$CS14),0)</f>
        <v>15648</v>
      </c>
      <c r="CY14" s="13">
        <f>ROUND(INDEX([1]装备!S$6:S$17,$CR14)*INDEX([1]装备!$BR$6:$BR$9,$CS14),0)</f>
        <v>86</v>
      </c>
      <c r="CZ14" s="13">
        <f>ROUND(INDEX([1]装备!T$6:T$17,$CR14)*INDEX([1]装备!$BR$6:$BR$9,$CS14),0)</f>
        <v>43</v>
      </c>
      <c r="DA14" s="13">
        <f>ROUND(INDEX([1]装备!U$6:U$17,$CR14)*INDEX([1]装备!$BR$6:$BR$9,$CS14),0)</f>
        <v>820</v>
      </c>
      <c r="DB14" s="13">
        <v>0</v>
      </c>
      <c r="DC14" s="13">
        <v>0</v>
      </c>
      <c r="DD14" s="13">
        <v>0</v>
      </c>
      <c r="DG14" s="33">
        <v>10</v>
      </c>
      <c r="DH14" s="33">
        <f>[2]装备!AM15*8</f>
        <v>680</v>
      </c>
      <c r="DI14" s="33">
        <f>[2]装备!AN15*8</f>
        <v>1120</v>
      </c>
      <c r="DJ14" s="33">
        <f>[2]装备!AO15*8</f>
        <v>1360</v>
      </c>
      <c r="DK14" s="33">
        <f>[2]装备!AP15*8</f>
        <v>1640</v>
      </c>
      <c r="DN14" s="13">
        <v>10</v>
      </c>
      <c r="DO14" s="13">
        <v>1</v>
      </c>
      <c r="DP14" s="13">
        <f t="shared" si="4"/>
        <v>680</v>
      </c>
      <c r="DS14" s="13">
        <f>[2]新神器!AF16</f>
        <v>10</v>
      </c>
      <c r="DT14" s="13">
        <f>[2]新神器!AG16</f>
        <v>3</v>
      </c>
      <c r="DU14" s="13">
        <f>[2]新神器!AH16</f>
        <v>2</v>
      </c>
      <c r="DV14" s="13">
        <f>[2]新神器!$P17</f>
        <v>1</v>
      </c>
      <c r="DW14" s="13">
        <f>[2]新神器!AI16</f>
        <v>1606012</v>
      </c>
      <c r="DX14" s="13">
        <f>[2]新神器!$AL16</f>
        <v>20</v>
      </c>
      <c r="DZ14" s="36">
        <f>[2]新神器!J17</f>
        <v>10</v>
      </c>
      <c r="EA14" s="36">
        <f>[2]新神器!K17</f>
        <v>5</v>
      </c>
      <c r="ED14" s="13">
        <f>[2]新神器!GZ16</f>
        <v>1</v>
      </c>
      <c r="EE14" s="13">
        <f t="shared" si="5"/>
        <v>1</v>
      </c>
      <c r="EF14" s="13">
        <f t="shared" si="6"/>
        <v>1</v>
      </c>
      <c r="EG14" s="13">
        <f>[2]新神器!HD16</f>
        <v>1606003</v>
      </c>
      <c r="EH14" s="13" t="str">
        <f>[2]新神器!HE16</f>
        <v>神器1-1 : 10级</v>
      </c>
      <c r="EI14" s="13">
        <f>[2]新神器!HG16</f>
        <v>10</v>
      </c>
      <c r="EJ14" s="13">
        <f>[2]新神器!HI16</f>
        <v>5</v>
      </c>
      <c r="EK14" s="13">
        <f>[1]新神器!$AW15*6</f>
        <v>1704</v>
      </c>
      <c r="EL14" s="13">
        <f t="shared" si="7"/>
        <v>180</v>
      </c>
      <c r="EM14" s="13">
        <f t="shared" si="0"/>
        <v>50</v>
      </c>
      <c r="EN14" s="13">
        <f>[2]新神器!$HK16</f>
        <v>3600</v>
      </c>
      <c r="EO14" s="13">
        <f t="shared" si="8"/>
        <v>53.6</v>
      </c>
      <c r="EP14" s="13">
        <f t="shared" si="9"/>
        <v>20.149999999999999</v>
      </c>
      <c r="FB14" s="39">
        <f>[1]专属武器!O13</f>
        <v>1</v>
      </c>
      <c r="FC14" s="39">
        <f>[1]专属武器!P13</f>
        <v>9</v>
      </c>
      <c r="FD14" s="13">
        <f>[1]专属武器!Q13</f>
        <v>320</v>
      </c>
      <c r="FE14" s="13">
        <f>[1]专属武器!R13</f>
        <v>160</v>
      </c>
      <c r="FF14" s="13">
        <f>[1]专属武器!S13</f>
        <v>6400</v>
      </c>
      <c r="FG14" s="13">
        <f t="shared" si="11"/>
        <v>9600</v>
      </c>
      <c r="FH14" s="13">
        <f>IF(FC14&gt;0,INDEX([2]专属武器强化!DX$6:DX$77,($FB14-1)*9+$FC14),0)</f>
        <v>172.36100628930822</v>
      </c>
      <c r="FI14" s="13">
        <f>IF(FD14&gt;0,INDEX([2]专属武器强化!DY$6:DY$77,($FB14-1)*9+$FC14),0)</f>
        <v>0</v>
      </c>
      <c r="FJ14" s="13">
        <f>IF(FE14&gt;0,INDEX([2]专属武器强化!DZ$6:DZ$77,($FB14-1)*9+$FC14),0)</f>
        <v>0</v>
      </c>
      <c r="FK14" s="13">
        <f>IF(FF14&gt;0,INDEX([2]专属武器强化!EA$6:EA$77,($FB14-1)*9+$FC14),0)</f>
        <v>0</v>
      </c>
      <c r="FL14" s="13">
        <f>IF(FC14&gt;0,ROUND(INDEX([2]专属武器强化!$EY$6:$EY$77,(FB14-1)*9+FC14),0),0)</f>
        <v>13203</v>
      </c>
      <c r="FM14" s="13">
        <f t="shared" si="12"/>
        <v>861.80503144654108</v>
      </c>
      <c r="FN14" s="13">
        <f t="shared" si="13"/>
        <v>875.00803144654105</v>
      </c>
      <c r="FO14" s="13">
        <f t="shared" si="14"/>
        <v>10.971327867847709</v>
      </c>
    </row>
    <row r="15" spans="1:171" ht="16.5" x14ac:dyDescent="0.2">
      <c r="J15" s="32">
        <v>11</v>
      </c>
      <c r="K15" s="32">
        <v>2</v>
      </c>
      <c r="L15" s="32">
        <v>11</v>
      </c>
      <c r="M15" s="32">
        <f>[1]属性投放!AZ16</f>
        <v>2640</v>
      </c>
      <c r="N15" s="32">
        <f>[1]属性投放!BA16</f>
        <v>1276</v>
      </c>
      <c r="O15" s="32">
        <f>[1]属性投放!BB16</f>
        <v>19838</v>
      </c>
      <c r="P15" s="32">
        <f>[1]属性投放!BC16</f>
        <v>12</v>
      </c>
      <c r="Q15" s="32">
        <f>[1]属性投放!BD16</f>
        <v>6</v>
      </c>
      <c r="R15" s="32">
        <f>[1]属性投放!BE16</f>
        <v>108</v>
      </c>
      <c r="S15" s="32">
        <f>[1]属性投放!BK16</f>
        <v>130</v>
      </c>
      <c r="T15" s="32">
        <f>[1]属性投放!BL16</f>
        <v>65</v>
      </c>
      <c r="U15" s="32">
        <f>[1]属性投放!BM16</f>
        <v>1170</v>
      </c>
      <c r="V15" s="32">
        <f>[1]属性投放!BN16</f>
        <v>3</v>
      </c>
      <c r="W15" s="32">
        <f>[1]属性投放!BQ16</f>
        <v>200</v>
      </c>
      <c r="X15" s="32">
        <f>[1]属性投放!BR16</f>
        <v>100</v>
      </c>
      <c r="Y15" s="32">
        <f>[1]属性投放!BS16</f>
        <v>1800</v>
      </c>
      <c r="Z15" s="32">
        <f>[1]属性投放!BT16</f>
        <v>3326</v>
      </c>
      <c r="AA15" s="32">
        <f>[1]属性投放!BU16</f>
        <v>1619</v>
      </c>
      <c r="AB15" s="32">
        <f>[1]属性投放!BV16</f>
        <v>26012</v>
      </c>
      <c r="AC15" s="32">
        <f>[1]属性投放!BY16</f>
        <v>686</v>
      </c>
      <c r="AD15" s="32">
        <f>[1]属性投放!BZ16</f>
        <v>343</v>
      </c>
      <c r="AE15" s="32">
        <f>[1]属性投放!CA16</f>
        <v>6174</v>
      </c>
      <c r="AG15" s="32">
        <f>[1]属性投放!DF16</f>
        <v>2140</v>
      </c>
      <c r="AH15" s="32">
        <f>[1]属性投放!DG16</f>
        <v>1020</v>
      </c>
      <c r="AI15" s="32">
        <f>[1]属性投放!DH16</f>
        <v>15492</v>
      </c>
      <c r="AJ15" s="32">
        <f>[1]属性投放!DI16</f>
        <v>217</v>
      </c>
      <c r="AK15" s="32">
        <f>[1]属性投放!DJ16</f>
        <v>109</v>
      </c>
      <c r="AL15" s="32">
        <f>[1]属性投放!DK16</f>
        <v>1957</v>
      </c>
      <c r="AM15" s="32">
        <f>[1]属性投放!DL16</f>
        <v>76</v>
      </c>
      <c r="AN15" s="32">
        <f>[1]属性投放!DM16</f>
        <v>38</v>
      </c>
      <c r="AO15" s="32">
        <f>[1]属性投放!DN16</f>
        <v>685</v>
      </c>
      <c r="AP15" s="32">
        <f>[1]属性投放!DO16</f>
        <v>0</v>
      </c>
      <c r="AQ15" s="32">
        <f>[1]属性投放!DP16</f>
        <v>0</v>
      </c>
      <c r="AR15" s="32">
        <f>[1]属性投放!DQ16</f>
        <v>0</v>
      </c>
      <c r="AS15" s="32">
        <f>[1]属性投放!DR16</f>
        <v>2357</v>
      </c>
      <c r="AT15" s="32">
        <f>[1]属性投放!DS16</f>
        <v>1129</v>
      </c>
      <c r="AU15" s="32">
        <f>[1]属性投放!DT16</f>
        <v>17449</v>
      </c>
      <c r="AW15" s="33">
        <v>2</v>
      </c>
      <c r="AX15" s="33">
        <v>11</v>
      </c>
      <c r="AY15" s="34">
        <f>INDEX($CF$5:$CF$56,数据母表!AX15)</f>
        <v>6</v>
      </c>
      <c r="AZ15" s="33">
        <f>[2]卡牌消耗!AB15</f>
        <v>0</v>
      </c>
      <c r="BA15" s="33">
        <f>[2]卡牌消耗!AC15</f>
        <v>70</v>
      </c>
      <c r="BB15" s="33">
        <f>[2]卡牌消耗!AD15</f>
        <v>0</v>
      </c>
      <c r="BC15" s="33">
        <f>[2]卡牌消耗!AE15</f>
        <v>0</v>
      </c>
      <c r="BD15" s="33">
        <f>[2]卡牌消耗!AF15</f>
        <v>0</v>
      </c>
      <c r="BE15" s="33">
        <f>[2]卡牌消耗!AG15</f>
        <v>0</v>
      </c>
      <c r="BF15" s="33">
        <f>[2]卡牌消耗!AH15</f>
        <v>2250</v>
      </c>
      <c r="BI15" s="33">
        <v>2</v>
      </c>
      <c r="BJ15" s="33">
        <v>11</v>
      </c>
      <c r="BK15" s="13">
        <f>[2]卡牌消耗!BD15</f>
        <v>0</v>
      </c>
      <c r="BL15" s="13">
        <f>[2]卡牌消耗!BE15</f>
        <v>74</v>
      </c>
      <c r="BM15" s="13">
        <f>[2]卡牌消耗!BF15</f>
        <v>0</v>
      </c>
      <c r="BN15" s="13">
        <f>[2]卡牌消耗!BG15</f>
        <v>0</v>
      </c>
      <c r="BO15" s="13">
        <f>[2]卡牌消耗!BH15</f>
        <v>13000</v>
      </c>
      <c r="BR15" s="32">
        <v>11</v>
      </c>
      <c r="BS15" s="32">
        <f>[2]节奏总表!L15</f>
        <v>60</v>
      </c>
      <c r="BT15" s="32">
        <f>[2]节奏总表!M15</f>
        <v>65</v>
      </c>
      <c r="BU15" s="32">
        <f>[2]节奏总表!N15</f>
        <v>45</v>
      </c>
      <c r="BV15" s="33">
        <f>[2]节奏总表!$AC15</f>
        <v>0.94000000000000039</v>
      </c>
      <c r="BW15" s="34">
        <f t="shared" si="1"/>
        <v>9</v>
      </c>
      <c r="BX15" s="34">
        <v>3</v>
      </c>
      <c r="CA15" s="32">
        <v>11</v>
      </c>
      <c r="CB15" s="32">
        <f>[3]时间节点!$BG15</f>
        <v>80</v>
      </c>
      <c r="CE15" s="32">
        <v>11</v>
      </c>
      <c r="CF15" s="32">
        <f>[1]属性投放!$AM17</f>
        <v>6</v>
      </c>
      <c r="CG15" s="33">
        <f>[1]属性投放!$AO17</f>
        <v>45</v>
      </c>
      <c r="CI15" s="34">
        <v>11</v>
      </c>
      <c r="CJ15" s="34">
        <f>[2]节奏总表!$BG14</f>
        <v>72</v>
      </c>
      <c r="CL15" s="34">
        <v>11</v>
      </c>
      <c r="CM15" s="34">
        <v>2</v>
      </c>
      <c r="CN15" s="13">
        <f>[2]卡牌消耗!DA15</f>
        <v>650</v>
      </c>
      <c r="CO15" s="13">
        <f t="shared" si="2"/>
        <v>260</v>
      </c>
      <c r="CR15" s="33">
        <v>11</v>
      </c>
      <c r="CS15" s="34">
        <v>1</v>
      </c>
      <c r="CT15" s="13">
        <f>[2]装备!S16</f>
        <v>80</v>
      </c>
      <c r="CU15" s="13">
        <f t="shared" si="3"/>
        <v>800</v>
      </c>
      <c r="CV15" s="13">
        <f>ROUND(INDEX([1]装备!M$6:M$17,$CR15)*INDEX([1]装备!$BR$6:$BR$9,$CS15),0)</f>
        <v>1680</v>
      </c>
      <c r="CW15" s="13">
        <f>ROUND(INDEX([1]装备!N$6:N$17,$CR15)*INDEX([1]装备!$BR$6:$BR$9,$CS15),0)</f>
        <v>843</v>
      </c>
      <c r="CX15" s="13">
        <f>ROUND(INDEX([1]装备!O$6:O$17,$CR15)*INDEX([1]装备!$BR$6:$BR$9,$CS15),0)</f>
        <v>16165</v>
      </c>
      <c r="CY15" s="13">
        <f>ROUND(INDEX([1]装备!S$6:S$17,$CR15)*INDEX([1]装备!$BR$6:$BR$9,$CS15),0)</f>
        <v>101</v>
      </c>
      <c r="CZ15" s="13">
        <f>ROUND(INDEX([1]装备!T$6:T$17,$CR15)*INDEX([1]装备!$BR$6:$BR$9,$CS15),0)</f>
        <v>51</v>
      </c>
      <c r="DA15" s="13">
        <f>ROUND(INDEX([1]装备!U$6:U$17,$CR15)*INDEX([1]装备!$BR$6:$BR$9,$CS15),0)</f>
        <v>970</v>
      </c>
      <c r="DB15" s="13">
        <v>0</v>
      </c>
      <c r="DC15" s="13">
        <v>0</v>
      </c>
      <c r="DD15" s="13">
        <v>0</v>
      </c>
      <c r="DG15" s="33">
        <v>11</v>
      </c>
      <c r="DH15" s="33">
        <f>[2]装备!AM16*8</f>
        <v>720</v>
      </c>
      <c r="DI15" s="33">
        <f>[2]装备!AN16*8</f>
        <v>1120</v>
      </c>
      <c r="DJ15" s="33">
        <f>[2]装备!AO16*8</f>
        <v>1440</v>
      </c>
      <c r="DK15" s="33">
        <f>[2]装备!AP16*8</f>
        <v>1720</v>
      </c>
      <c r="DN15" s="13">
        <v>11</v>
      </c>
      <c r="DO15" s="13">
        <v>1</v>
      </c>
      <c r="DP15" s="13">
        <f t="shared" si="4"/>
        <v>720</v>
      </c>
      <c r="DS15" s="13">
        <f>[2]新神器!AF17</f>
        <v>11</v>
      </c>
      <c r="DT15" s="13">
        <f>[2]新神器!AG17</f>
        <v>3</v>
      </c>
      <c r="DU15" s="13">
        <f>[2]新神器!AH17</f>
        <v>3</v>
      </c>
      <c r="DV15" s="13">
        <f>[2]新神器!$P18</f>
        <v>2</v>
      </c>
      <c r="DW15" s="13">
        <f>[2]新神器!AI17</f>
        <v>1606013</v>
      </c>
      <c r="DX15" s="13">
        <f>[2]新神器!$AL17</f>
        <v>60</v>
      </c>
      <c r="DZ15" s="36">
        <f>[2]新神器!J18</f>
        <v>11</v>
      </c>
      <c r="EA15" s="36">
        <f>[2]新神器!K18</f>
        <v>5</v>
      </c>
      <c r="ED15" s="13">
        <f>[2]新神器!GZ17</f>
        <v>1</v>
      </c>
      <c r="EE15" s="13">
        <f t="shared" si="5"/>
        <v>1</v>
      </c>
      <c r="EF15" s="13">
        <f t="shared" si="6"/>
        <v>1</v>
      </c>
      <c r="EG15" s="13">
        <f>[2]新神器!HD17</f>
        <v>1606003</v>
      </c>
      <c r="EH15" s="13" t="str">
        <f>[2]新神器!HE17</f>
        <v>神器1-1 : 11级</v>
      </c>
      <c r="EI15" s="13">
        <f>[2]新神器!HG17</f>
        <v>11</v>
      </c>
      <c r="EJ15" s="13">
        <f>[2]新神器!HI17</f>
        <v>5</v>
      </c>
      <c r="EK15" s="13">
        <f>[1]新神器!$AW16*6</f>
        <v>1914</v>
      </c>
      <c r="EL15" s="13">
        <f t="shared" si="7"/>
        <v>210</v>
      </c>
      <c r="EM15" s="13">
        <f t="shared" si="0"/>
        <v>50</v>
      </c>
      <c r="EN15" s="13">
        <f>[2]新神器!$HK17</f>
        <v>3700</v>
      </c>
      <c r="EO15" s="13">
        <f t="shared" si="8"/>
        <v>53.7</v>
      </c>
      <c r="EP15" s="13">
        <f t="shared" si="9"/>
        <v>23.46</v>
      </c>
      <c r="FB15" s="39">
        <f>[1]专属武器!O14</f>
        <v>2</v>
      </c>
      <c r="FC15" s="39">
        <f>[1]专属武器!P14</f>
        <v>0</v>
      </c>
      <c r="FD15" s="13">
        <f>[1]专属武器!Q14</f>
        <v>0</v>
      </c>
      <c r="FE15" s="13">
        <f>[1]专属武器!R14</f>
        <v>0</v>
      </c>
      <c r="FF15" s="13">
        <f>[1]专属武器!S14</f>
        <v>0</v>
      </c>
      <c r="FG15" s="13">
        <f t="shared" si="11"/>
        <v>0</v>
      </c>
      <c r="FH15" s="13">
        <f>IF(FC15&gt;0,INDEX([2]专属武器强化!DX$6:DX$77,($FB15-1)*9+$FC15),0)</f>
        <v>0</v>
      </c>
      <c r="FI15" s="13">
        <f>IF(FD15&gt;0,INDEX([2]专属武器强化!DY$6:DY$77,($FB15-1)*9+$FC15),0)</f>
        <v>0</v>
      </c>
      <c r="FJ15" s="13">
        <f>IF(FE15&gt;0,INDEX([2]专属武器强化!DZ$6:DZ$77,($FB15-1)*9+$FC15),0)</f>
        <v>0</v>
      </c>
      <c r="FK15" s="13">
        <f>IF(FF15&gt;0,INDEX([2]专属武器强化!EA$6:EA$77,($FB15-1)*9+$FC15),0)</f>
        <v>0</v>
      </c>
      <c r="FL15" s="13">
        <f>IF(FC15&gt;0,ROUND(INDEX([2]专属武器强化!$EY$6:$EY$77,(FB15-1)*9+FC15),0),0)</f>
        <v>0</v>
      </c>
      <c r="FM15" s="13">
        <f t="shared" si="12"/>
        <v>0</v>
      </c>
      <c r="FN15" s="13">
        <f t="shared" si="13"/>
        <v>0</v>
      </c>
      <c r="FO15" s="13">
        <f t="shared" si="14"/>
        <v>0</v>
      </c>
    </row>
    <row r="16" spans="1:171" ht="16.5" x14ac:dyDescent="0.2">
      <c r="J16" s="32">
        <v>12</v>
      </c>
      <c r="K16" s="32">
        <v>2</v>
      </c>
      <c r="L16" s="32">
        <v>12</v>
      </c>
      <c r="M16" s="32">
        <f>[1]属性投放!AZ17</f>
        <v>3326</v>
      </c>
      <c r="N16" s="32">
        <f>[1]属性投放!BA17</f>
        <v>1619</v>
      </c>
      <c r="O16" s="32">
        <f>[1]属性投放!BB17</f>
        <v>26012</v>
      </c>
      <c r="P16" s="32">
        <f>[1]属性投放!BC17</f>
        <v>12</v>
      </c>
      <c r="Q16" s="32">
        <f>[1]属性投放!BD17</f>
        <v>6</v>
      </c>
      <c r="R16" s="32">
        <f>[1]属性投放!BE17</f>
        <v>108</v>
      </c>
      <c r="S16" s="32">
        <f>[1]属性投放!BK17</f>
        <v>170</v>
      </c>
      <c r="T16" s="32">
        <f>[1]属性投放!BL17</f>
        <v>85</v>
      </c>
      <c r="U16" s="32">
        <f>[1]属性投放!BM17</f>
        <v>1530</v>
      </c>
      <c r="V16" s="32">
        <f>[1]属性投放!BN17</f>
        <v>3</v>
      </c>
      <c r="W16" s="32">
        <f>[1]属性投放!BQ17</f>
        <v>350</v>
      </c>
      <c r="X16" s="32">
        <f>[1]属性投放!BR17</f>
        <v>175</v>
      </c>
      <c r="Y16" s="32">
        <f>[1]属性投放!BS17</f>
        <v>3150</v>
      </c>
      <c r="Z16" s="32">
        <f>[1]属性投放!BT17</f>
        <v>4270</v>
      </c>
      <c r="AA16" s="32">
        <f>[1]属性投放!BU17</f>
        <v>2091</v>
      </c>
      <c r="AB16" s="32">
        <f>[1]属性投放!BV17</f>
        <v>34508</v>
      </c>
      <c r="AC16" s="32">
        <f>[1]属性投放!BY17</f>
        <v>944</v>
      </c>
      <c r="AD16" s="32">
        <f>[1]属性投放!BZ17</f>
        <v>472</v>
      </c>
      <c r="AE16" s="32">
        <f>[1]属性投放!CA17</f>
        <v>8496</v>
      </c>
      <c r="AG16" s="32">
        <f>[1]属性投放!DF17</f>
        <v>2357</v>
      </c>
      <c r="AH16" s="32">
        <f>[1]属性投放!DG17</f>
        <v>1129</v>
      </c>
      <c r="AI16" s="32">
        <f>[1]属性投放!DH17</f>
        <v>17449</v>
      </c>
      <c r="AJ16" s="32">
        <f>[1]属性投放!DI17</f>
        <v>217</v>
      </c>
      <c r="AK16" s="32">
        <f>[1]属性投放!DJ17</f>
        <v>109</v>
      </c>
      <c r="AL16" s="32">
        <f>[1]属性投放!DK17</f>
        <v>1957</v>
      </c>
      <c r="AM16" s="32">
        <f>[1]属性投放!DL17</f>
        <v>76</v>
      </c>
      <c r="AN16" s="32">
        <f>[1]属性投放!DM17</f>
        <v>38</v>
      </c>
      <c r="AO16" s="32">
        <f>[1]属性投放!DN17</f>
        <v>685</v>
      </c>
      <c r="AP16" s="32">
        <f>[1]属性投放!DO17</f>
        <v>1900</v>
      </c>
      <c r="AQ16" s="32">
        <f>[1]属性投放!DP17</f>
        <v>950</v>
      </c>
      <c r="AR16" s="32">
        <f>[1]属性投放!DQ17</f>
        <v>17125</v>
      </c>
      <c r="AS16" s="32">
        <f>[1]属性投放!DR17</f>
        <v>4474</v>
      </c>
      <c r="AT16" s="32">
        <f>[1]属性投放!DS17</f>
        <v>2188</v>
      </c>
      <c r="AU16" s="32">
        <f>[1]属性投放!DT17</f>
        <v>36531</v>
      </c>
      <c r="AW16" s="33">
        <v>2</v>
      </c>
      <c r="AX16" s="33">
        <v>12</v>
      </c>
      <c r="AY16" s="34">
        <f>INDEX($CF$5:$CF$56,数据母表!AX16)</f>
        <v>7</v>
      </c>
      <c r="AZ16" s="33">
        <f>[2]卡牌消耗!AB16</f>
        <v>0</v>
      </c>
      <c r="BA16" s="33">
        <f>[2]卡牌消耗!AC16</f>
        <v>90</v>
      </c>
      <c r="BB16" s="33">
        <f>[2]卡牌消耗!AD16</f>
        <v>0</v>
      </c>
      <c r="BC16" s="33">
        <f>[2]卡牌消耗!AE16</f>
        <v>0</v>
      </c>
      <c r="BD16" s="33">
        <f>[2]卡牌消耗!AF16</f>
        <v>0</v>
      </c>
      <c r="BE16" s="33">
        <f>[2]卡牌消耗!AG16</f>
        <v>0</v>
      </c>
      <c r="BF16" s="33">
        <f>[2]卡牌消耗!AH16</f>
        <v>1900</v>
      </c>
      <c r="BI16" s="33">
        <v>2</v>
      </c>
      <c r="BJ16" s="33">
        <v>12</v>
      </c>
      <c r="BK16" s="13">
        <f>[2]卡牌消耗!BD16</f>
        <v>0</v>
      </c>
      <c r="BL16" s="13">
        <f>[2]卡牌消耗!BE16</f>
        <v>95</v>
      </c>
      <c r="BM16" s="13">
        <f>[2]卡牌消耗!BF16</f>
        <v>0</v>
      </c>
      <c r="BN16" s="13">
        <f>[2]卡牌消耗!BG16</f>
        <v>0</v>
      </c>
      <c r="BO16" s="13">
        <f>[2]卡牌消耗!BH16</f>
        <v>17500</v>
      </c>
      <c r="BR16" s="32">
        <v>12</v>
      </c>
      <c r="BS16" s="32">
        <f>[2]节奏总表!L16</f>
        <v>65</v>
      </c>
      <c r="BT16" s="32">
        <f>[2]节奏总表!M16</f>
        <v>70</v>
      </c>
      <c r="BU16" s="32">
        <f>[2]节奏总表!N16</f>
        <v>51</v>
      </c>
      <c r="BV16" s="33">
        <f>[2]节奏总表!$AC16</f>
        <v>1.0599999999999996</v>
      </c>
      <c r="BW16" s="34">
        <f t="shared" si="1"/>
        <v>10</v>
      </c>
      <c r="BX16" s="34">
        <v>3</v>
      </c>
      <c r="CA16" s="32">
        <v>12</v>
      </c>
      <c r="CB16" s="32">
        <f>[3]时间节点!$BG16</f>
        <v>85</v>
      </c>
      <c r="CE16" s="32">
        <v>12</v>
      </c>
      <c r="CF16" s="32">
        <f>[1]属性投放!$AM18</f>
        <v>7</v>
      </c>
      <c r="CG16" s="33">
        <f>[1]属性投放!$AO18</f>
        <v>48</v>
      </c>
      <c r="CI16" s="34">
        <v>12</v>
      </c>
      <c r="CJ16" s="34">
        <f>[2]节奏总表!$BG15</f>
        <v>80</v>
      </c>
      <c r="CL16" s="34">
        <v>12</v>
      </c>
      <c r="CM16" s="34">
        <v>2</v>
      </c>
      <c r="CN16" s="13">
        <f>[2]卡牌消耗!DA16</f>
        <v>700</v>
      </c>
      <c r="CO16" s="13">
        <f t="shared" si="2"/>
        <v>280</v>
      </c>
      <c r="CR16" s="34">
        <v>1</v>
      </c>
      <c r="CS16" s="34">
        <v>2</v>
      </c>
      <c r="CT16" s="13">
        <f>[2]装备!T6</f>
        <v>15</v>
      </c>
      <c r="CU16" s="13">
        <f t="shared" si="3"/>
        <v>150</v>
      </c>
      <c r="CV16" s="13">
        <f>ROUND(INDEX([1]装备!M$6:M$17,$CR16)*INDEX([1]装备!$BR$6:$BR$9,$CS16),0)</f>
        <v>74</v>
      </c>
      <c r="CW16" s="13">
        <f>ROUND(INDEX([1]装备!N$6:N$17,$CR16)*INDEX([1]装备!$BR$6:$BR$9,$CS16),0)</f>
        <v>39</v>
      </c>
      <c r="CX16" s="13">
        <f>ROUND(INDEX([1]装备!O$6:O$17,$CR16)*INDEX([1]装备!$BR$6:$BR$9,$CS16),0)</f>
        <v>452</v>
      </c>
      <c r="CY16" s="13">
        <f>ROUND(INDEX([1]装备!S$6:S$17,$CR16)*INDEX([1]装备!$BR$6:$BR$9,$CS16),0)</f>
        <v>12</v>
      </c>
      <c r="CZ16" s="13">
        <f>ROUND(INDEX([1]装备!T$6:T$17,$CR16)*INDEX([1]装备!$BR$6:$BR$9,$CS16),0)</f>
        <v>6</v>
      </c>
      <c r="DA16" s="13">
        <f>ROUND(INDEX([1]装备!U$6:U$17,$CR16)*INDEX([1]装备!$BR$6:$BR$9,$CS16),0)</f>
        <v>70</v>
      </c>
      <c r="DB16" s="13">
        <v>0</v>
      </c>
      <c r="DC16" s="13">
        <v>0</v>
      </c>
      <c r="DD16" s="13">
        <v>0</v>
      </c>
      <c r="DG16" s="33">
        <v>12</v>
      </c>
      <c r="DH16" s="33">
        <f>[2]装备!AM17*8</f>
        <v>720</v>
      </c>
      <c r="DI16" s="33">
        <f>[2]装备!AN17*8</f>
        <v>1160</v>
      </c>
      <c r="DJ16" s="33">
        <f>[2]装备!AO17*8</f>
        <v>1480</v>
      </c>
      <c r="DK16" s="33">
        <f>[2]装备!AP17*8</f>
        <v>1760</v>
      </c>
      <c r="DN16" s="13">
        <v>12</v>
      </c>
      <c r="DO16" s="13">
        <v>1</v>
      </c>
      <c r="DP16" s="13">
        <f t="shared" si="4"/>
        <v>720</v>
      </c>
      <c r="DS16" s="13">
        <f>[2]新神器!AF18</f>
        <v>12</v>
      </c>
      <c r="DT16" s="13">
        <f>[2]新神器!AG18</f>
        <v>3</v>
      </c>
      <c r="DU16" s="13">
        <f>[2]新神器!AH18</f>
        <v>4</v>
      </c>
      <c r="DV16" s="13">
        <f>[2]新神器!$P19</f>
        <v>2</v>
      </c>
      <c r="DW16" s="13">
        <f>[2]新神器!AI18</f>
        <v>1606014</v>
      </c>
      <c r="DX16" s="13">
        <f>[2]新神器!$AL18</f>
        <v>60</v>
      </c>
      <c r="DZ16" s="36">
        <f>[2]新神器!J19</f>
        <v>12</v>
      </c>
      <c r="EA16" s="36">
        <f>[2]新神器!K19</f>
        <v>6</v>
      </c>
      <c r="ED16" s="13">
        <f>[2]新神器!GZ18</f>
        <v>1</v>
      </c>
      <c r="EE16" s="13">
        <f t="shared" si="5"/>
        <v>1</v>
      </c>
      <c r="EF16" s="13">
        <f t="shared" si="6"/>
        <v>1</v>
      </c>
      <c r="EG16" s="13">
        <f>[2]新神器!HD18</f>
        <v>1606003</v>
      </c>
      <c r="EH16" s="13" t="str">
        <f>[2]新神器!HE18</f>
        <v>神器1-1 : 12级</v>
      </c>
      <c r="EI16" s="13">
        <f>[2]新神器!HG18</f>
        <v>12</v>
      </c>
      <c r="EJ16" s="13">
        <f>[2]新神器!HI18</f>
        <v>6</v>
      </c>
      <c r="EK16" s="13">
        <f>[1]新神器!$AW17*6</f>
        <v>2130</v>
      </c>
      <c r="EL16" s="13">
        <f t="shared" si="7"/>
        <v>216</v>
      </c>
      <c r="EM16" s="13">
        <f t="shared" si="0"/>
        <v>60</v>
      </c>
      <c r="EN16" s="13">
        <f>[2]新神器!$HK18</f>
        <v>3750</v>
      </c>
      <c r="EO16" s="13">
        <f t="shared" si="8"/>
        <v>63.75</v>
      </c>
      <c r="EP16" s="13">
        <f t="shared" si="9"/>
        <v>20.329999999999998</v>
      </c>
      <c r="FB16" s="39">
        <f>[1]专属武器!O15</f>
        <v>2</v>
      </c>
      <c r="FC16" s="39">
        <f>[1]专属武器!P15</f>
        <v>1</v>
      </c>
      <c r="FD16" s="13">
        <f>[1]专属武器!Q15</f>
        <v>50</v>
      </c>
      <c r="FE16" s="13">
        <f>[1]专属武器!R15</f>
        <v>25</v>
      </c>
      <c r="FF16" s="13">
        <f>[1]专属武器!S15</f>
        <v>1000</v>
      </c>
      <c r="FG16" s="13">
        <f t="shared" si="11"/>
        <v>1500</v>
      </c>
      <c r="FH16" s="13">
        <f>IF(FC16&gt;0,INDEX([2]专属武器强化!DX$6:DX$77,($FB16-1)*9+$FC16),0)</f>
        <v>7.7856250000000022</v>
      </c>
      <c r="FI16" s="13">
        <f>IF(FD16&gt;0,INDEX([2]专属武器强化!DY$6:DY$77,($FB16-1)*9+$FC16),0)</f>
        <v>2.5952083333333342</v>
      </c>
      <c r="FJ16" s="13">
        <f>IF(FE16&gt;0,INDEX([2]专属武器强化!DZ$6:DZ$77,($FB16-1)*9+$FC16),0)</f>
        <v>0</v>
      </c>
      <c r="FK16" s="13">
        <f>IF(FF16&gt;0,INDEX([2]专属武器强化!EA$6:EA$77,($FB16-1)*9+$FC16),0)</f>
        <v>0</v>
      </c>
      <c r="FL16" s="13">
        <f>IF(FC16&gt;0,ROUND(INDEX([2]专属武器强化!$EY$6:$EY$77,(FB16-1)*9+FC16),0),0)</f>
        <v>679</v>
      </c>
      <c r="FM16" s="13">
        <f t="shared" si="12"/>
        <v>64.880208333333343</v>
      </c>
      <c r="FN16" s="13">
        <f t="shared" si="13"/>
        <v>65.559208333333345</v>
      </c>
      <c r="FO16" s="13">
        <f t="shared" si="14"/>
        <v>22.880081046331526</v>
      </c>
    </row>
    <row r="17" spans="10:171" ht="16.5" x14ac:dyDescent="0.2">
      <c r="J17" s="32">
        <v>13</v>
      </c>
      <c r="K17" s="32">
        <v>2</v>
      </c>
      <c r="L17" s="32">
        <v>13</v>
      </c>
      <c r="M17" s="32">
        <f>[1]属性投放!AZ18</f>
        <v>4270</v>
      </c>
      <c r="N17" s="32">
        <f>[1]属性投放!BA18</f>
        <v>2091</v>
      </c>
      <c r="O17" s="32">
        <f>[1]属性投放!BB18</f>
        <v>34508</v>
      </c>
      <c r="P17" s="32">
        <f>[1]属性投放!BC18</f>
        <v>15</v>
      </c>
      <c r="Q17" s="32">
        <f>[1]属性投放!BD18</f>
        <v>8</v>
      </c>
      <c r="R17" s="32">
        <f>[1]属性投放!BE18</f>
        <v>150</v>
      </c>
      <c r="S17" s="32">
        <f>[1]属性投放!BK18</f>
        <v>220</v>
      </c>
      <c r="T17" s="32">
        <f>[1]属性投放!BL18</f>
        <v>110</v>
      </c>
      <c r="U17" s="32">
        <f>[1]属性投放!BM18</f>
        <v>2200</v>
      </c>
      <c r="V17" s="32">
        <f>[1]属性投放!BN18</f>
        <v>3</v>
      </c>
      <c r="W17" s="32">
        <f>[1]属性投放!BQ18</f>
        <v>350</v>
      </c>
      <c r="X17" s="32">
        <f>[1]属性投放!BR18</f>
        <v>175</v>
      </c>
      <c r="Y17" s="32">
        <f>[1]属性投放!BS18</f>
        <v>3500</v>
      </c>
      <c r="Z17" s="32">
        <f>[1]属性投放!BT18</f>
        <v>5400</v>
      </c>
      <c r="AA17" s="32">
        <f>[1]属性投放!BU18</f>
        <v>2660</v>
      </c>
      <c r="AB17" s="32">
        <f>[1]属性投放!BV18</f>
        <v>45808</v>
      </c>
      <c r="AC17" s="32">
        <f>[1]属性投放!BY18</f>
        <v>1130</v>
      </c>
      <c r="AD17" s="32">
        <f>[1]属性投放!BZ18</f>
        <v>569</v>
      </c>
      <c r="AE17" s="32">
        <f>[1]属性投放!CA18</f>
        <v>11300</v>
      </c>
      <c r="AG17" s="32">
        <f>[1]属性投放!DF18</f>
        <v>4474</v>
      </c>
      <c r="AH17" s="32">
        <f>[1]属性投放!DG18</f>
        <v>2188</v>
      </c>
      <c r="AI17" s="32">
        <f>[1]属性投放!DH18</f>
        <v>36531</v>
      </c>
      <c r="AJ17" s="32">
        <f>[1]属性投放!DI18</f>
        <v>432</v>
      </c>
      <c r="AK17" s="32">
        <f>[1]属性投放!DJ18</f>
        <v>217</v>
      </c>
      <c r="AL17" s="32">
        <f>[1]属性投放!DK18</f>
        <v>4315</v>
      </c>
      <c r="AM17" s="32">
        <f>[1]属性投放!DL18</f>
        <v>151</v>
      </c>
      <c r="AN17" s="32">
        <f>[1]属性投放!DM18</f>
        <v>76</v>
      </c>
      <c r="AO17" s="32">
        <f>[1]属性投放!DN18</f>
        <v>1510</v>
      </c>
      <c r="AP17" s="32">
        <f>[1]属性投放!DO18</f>
        <v>0</v>
      </c>
      <c r="AQ17" s="32">
        <f>[1]属性投放!DP18</f>
        <v>0</v>
      </c>
      <c r="AR17" s="32">
        <f>[1]属性投放!DQ18</f>
        <v>0</v>
      </c>
      <c r="AS17" s="32">
        <f>[1]属性投放!DR18</f>
        <v>4906</v>
      </c>
      <c r="AT17" s="32">
        <f>[1]属性投放!DS18</f>
        <v>2405</v>
      </c>
      <c r="AU17" s="32">
        <f>[1]属性投放!DT18</f>
        <v>40846</v>
      </c>
      <c r="AW17" s="33">
        <v>2</v>
      </c>
      <c r="AX17" s="33">
        <v>13</v>
      </c>
      <c r="AY17" s="34">
        <f>INDEX($CF$5:$CF$56,数据母表!AX17)</f>
        <v>7</v>
      </c>
      <c r="AZ17" s="33">
        <f>[2]卡牌消耗!AB17</f>
        <v>0</v>
      </c>
      <c r="BA17" s="33">
        <f>[2]卡牌消耗!AC17</f>
        <v>90</v>
      </c>
      <c r="BB17" s="33">
        <f>[2]卡牌消耗!AD17</f>
        <v>0</v>
      </c>
      <c r="BC17" s="33">
        <f>[2]卡牌消耗!AE17</f>
        <v>0</v>
      </c>
      <c r="BD17" s="33">
        <f>[2]卡牌消耗!AF17</f>
        <v>0</v>
      </c>
      <c r="BE17" s="33">
        <f>[2]卡牌消耗!AG17</f>
        <v>0</v>
      </c>
      <c r="BF17" s="33">
        <f>[2]卡牌消耗!AH17</f>
        <v>1900</v>
      </c>
      <c r="BI17" s="33">
        <v>2</v>
      </c>
      <c r="BJ17" s="33">
        <v>13</v>
      </c>
      <c r="BK17" s="13">
        <f>[2]卡牌消耗!BD17</f>
        <v>0</v>
      </c>
      <c r="BL17" s="13">
        <f>[2]卡牌消耗!BE17</f>
        <v>0</v>
      </c>
      <c r="BM17" s="13">
        <f>[2]卡牌消耗!BF17</f>
        <v>31</v>
      </c>
      <c r="BN17" s="13">
        <f>[2]卡牌消耗!BG17</f>
        <v>0</v>
      </c>
      <c r="BO17" s="13">
        <f>[2]卡牌消耗!BH17</f>
        <v>23500</v>
      </c>
      <c r="BR17" s="32">
        <v>13</v>
      </c>
      <c r="BS17" s="32">
        <f>[2]节奏总表!L17</f>
        <v>70</v>
      </c>
      <c r="BT17" s="32">
        <f>[2]节奏总表!M17</f>
        <v>75</v>
      </c>
      <c r="BU17" s="32">
        <f>[2]节奏总表!N17</f>
        <v>65</v>
      </c>
      <c r="BV17" s="33">
        <f>[2]节奏总表!$AC17</f>
        <v>1.3499999999999996</v>
      </c>
      <c r="BW17" s="34">
        <f t="shared" si="1"/>
        <v>11</v>
      </c>
      <c r="BX17" s="34">
        <v>3</v>
      </c>
      <c r="CA17" s="32">
        <v>13</v>
      </c>
      <c r="CB17" s="32">
        <f>[3]时间节点!$BG17</f>
        <v>90</v>
      </c>
      <c r="CE17" s="32">
        <v>13</v>
      </c>
      <c r="CF17" s="32">
        <f>[1]属性投放!$AM19</f>
        <v>7</v>
      </c>
      <c r="CG17" s="33">
        <f>[1]属性投放!$AO19</f>
        <v>50</v>
      </c>
      <c r="CI17" s="34">
        <v>13</v>
      </c>
      <c r="CJ17" s="34">
        <f>[2]节奏总表!$BG16</f>
        <v>87</v>
      </c>
      <c r="CL17" s="34">
        <v>13</v>
      </c>
      <c r="CM17" s="34">
        <v>2</v>
      </c>
      <c r="CN17" s="13">
        <f>[2]卡牌消耗!DA17</f>
        <v>700</v>
      </c>
      <c r="CO17" s="13">
        <f t="shared" si="2"/>
        <v>280</v>
      </c>
      <c r="CR17" s="34">
        <v>2</v>
      </c>
      <c r="CS17" s="34">
        <v>2</v>
      </c>
      <c r="CT17" s="13">
        <f>[2]装备!T7</f>
        <v>24</v>
      </c>
      <c r="CU17" s="13">
        <f t="shared" si="3"/>
        <v>240</v>
      </c>
      <c r="CV17" s="13">
        <f>ROUND(INDEX([1]装备!M$6:M$17,$CR17)*INDEX([1]装备!$BR$6:$BR$9,$CS17),0)</f>
        <v>182</v>
      </c>
      <c r="CW17" s="13">
        <f>ROUND(INDEX([1]装备!N$6:N$17,$CR17)*INDEX([1]装备!$BR$6:$BR$9,$CS17),0)</f>
        <v>95</v>
      </c>
      <c r="CX17" s="13">
        <f>ROUND(INDEX([1]装备!O$6:O$17,$CR17)*INDEX([1]装备!$BR$6:$BR$9,$CS17),0)</f>
        <v>1169</v>
      </c>
      <c r="CY17" s="13">
        <f>ROUND(INDEX([1]装备!S$6:S$17,$CR17)*INDEX([1]装备!$BR$6:$BR$9,$CS17),0)</f>
        <v>16</v>
      </c>
      <c r="CZ17" s="13">
        <f>ROUND(INDEX([1]装备!T$6:T$17,$CR17)*INDEX([1]装备!$BR$6:$BR$9,$CS17),0)</f>
        <v>8</v>
      </c>
      <c r="DA17" s="13">
        <f>ROUND(INDEX([1]装备!U$6:U$17,$CR17)*INDEX([1]装备!$BR$6:$BR$9,$CS17),0)</f>
        <v>100</v>
      </c>
      <c r="DB17" s="13">
        <v>0</v>
      </c>
      <c r="DC17" s="13">
        <v>0</v>
      </c>
      <c r="DD17" s="13">
        <v>0</v>
      </c>
      <c r="DG17" s="33">
        <v>13</v>
      </c>
      <c r="DH17" s="33">
        <f>[2]装备!AM18*8</f>
        <v>760</v>
      </c>
      <c r="DI17" s="33">
        <f>[2]装备!AN18*8</f>
        <v>1200</v>
      </c>
      <c r="DJ17" s="33">
        <f>[2]装备!AO18*8</f>
        <v>1520</v>
      </c>
      <c r="DK17" s="33">
        <f>[2]装备!AP18*8</f>
        <v>1800</v>
      </c>
      <c r="DN17" s="13">
        <v>13</v>
      </c>
      <c r="DO17" s="13">
        <v>1</v>
      </c>
      <c r="DP17" s="13">
        <f t="shared" si="4"/>
        <v>760</v>
      </c>
      <c r="DS17" s="13">
        <f>[2]新神器!AF19</f>
        <v>13</v>
      </c>
      <c r="DT17" s="13">
        <f>[2]新神器!AG19</f>
        <v>3</v>
      </c>
      <c r="DU17" s="13">
        <f>[2]新神器!AH19</f>
        <v>5</v>
      </c>
      <c r="DV17" s="13">
        <f>[2]新神器!$P20</f>
        <v>3</v>
      </c>
      <c r="DW17" s="13">
        <f>[2]新神器!AI19</f>
        <v>1606015</v>
      </c>
      <c r="DX17" s="13">
        <f>[2]新神器!$AL19</f>
        <v>140</v>
      </c>
      <c r="DZ17" s="36">
        <f>[2]新神器!J20</f>
        <v>13</v>
      </c>
      <c r="EA17" s="36">
        <f>[2]新神器!K20</f>
        <v>7</v>
      </c>
      <c r="ED17" s="13">
        <f>[2]新神器!GZ19</f>
        <v>1</v>
      </c>
      <c r="EE17" s="13">
        <f t="shared" si="5"/>
        <v>1</v>
      </c>
      <c r="EF17" s="13">
        <f t="shared" si="6"/>
        <v>1</v>
      </c>
      <c r="EG17" s="13">
        <f>[2]新神器!HD19</f>
        <v>1606003</v>
      </c>
      <c r="EH17" s="13" t="str">
        <f>[2]新神器!HE19</f>
        <v>神器1-1 : 13级</v>
      </c>
      <c r="EI17" s="13">
        <f>[2]新神器!HG19</f>
        <v>13</v>
      </c>
      <c r="EJ17" s="13">
        <f>[2]新神器!HI19</f>
        <v>7</v>
      </c>
      <c r="EK17" s="13">
        <f>[1]新神器!$AW18*6</f>
        <v>2376</v>
      </c>
      <c r="EL17" s="13">
        <f t="shared" si="7"/>
        <v>246</v>
      </c>
      <c r="EM17" s="13">
        <f t="shared" si="0"/>
        <v>70</v>
      </c>
      <c r="EN17" s="13">
        <f>[2]新神器!$HK19</f>
        <v>3800</v>
      </c>
      <c r="EO17" s="13">
        <f t="shared" si="8"/>
        <v>73.8</v>
      </c>
      <c r="EP17" s="13">
        <f t="shared" si="9"/>
        <v>20</v>
      </c>
      <c r="FB17" s="39">
        <f>[1]专属武器!O16</f>
        <v>2</v>
      </c>
      <c r="FC17" s="39">
        <f>[1]专属武器!P16</f>
        <v>2</v>
      </c>
      <c r="FD17" s="13">
        <f>[1]专属武器!Q16</f>
        <v>80</v>
      </c>
      <c r="FE17" s="13">
        <f>[1]专属武器!R16</f>
        <v>40</v>
      </c>
      <c r="FF17" s="13">
        <f>[1]专属武器!S16</f>
        <v>1600</v>
      </c>
      <c r="FG17" s="13">
        <f t="shared" si="11"/>
        <v>2400</v>
      </c>
      <c r="FH17" s="13">
        <f>IF(FC17&gt;0,INDEX([2]专属武器强化!DX$6:DX$77,($FB17-1)*9+$FC17),0)</f>
        <v>15.571250000000004</v>
      </c>
      <c r="FI17" s="13">
        <f>IF(FD17&gt;0,INDEX([2]专属武器强化!DY$6:DY$77,($FB17-1)*9+$FC17),0)</f>
        <v>5.1904166666666685</v>
      </c>
      <c r="FJ17" s="13">
        <f>IF(FE17&gt;0,INDEX([2]专属武器强化!DZ$6:DZ$77,($FB17-1)*9+$FC17),0)</f>
        <v>0</v>
      </c>
      <c r="FK17" s="13">
        <f>IF(FF17&gt;0,INDEX([2]专属武器强化!EA$6:EA$77,($FB17-1)*9+$FC17),0)</f>
        <v>0</v>
      </c>
      <c r="FL17" s="13">
        <f>IF(FC17&gt;0,ROUND(INDEX([2]专属武器强化!$EY$6:$EY$77,(FB17-1)*9+FC17),0),0)</f>
        <v>1018</v>
      </c>
      <c r="FM17" s="13">
        <f t="shared" si="12"/>
        <v>129.76041666666669</v>
      </c>
      <c r="FN17" s="13">
        <f t="shared" si="13"/>
        <v>130.77841666666669</v>
      </c>
      <c r="FO17" s="13">
        <f t="shared" si="14"/>
        <v>18.351652062872247</v>
      </c>
    </row>
    <row r="18" spans="10:171" ht="16.5" x14ac:dyDescent="0.2">
      <c r="J18" s="32">
        <v>14</v>
      </c>
      <c r="K18" s="32">
        <v>2</v>
      </c>
      <c r="L18" s="32">
        <v>14</v>
      </c>
      <c r="M18" s="32">
        <f>[1]属性投放!AZ19</f>
        <v>5400</v>
      </c>
      <c r="N18" s="32">
        <f>[1]属性投放!BA19</f>
        <v>2660</v>
      </c>
      <c r="O18" s="32">
        <f>[1]属性投放!BB19</f>
        <v>45808</v>
      </c>
      <c r="P18" s="32">
        <f>[1]属性投放!BC19</f>
        <v>15</v>
      </c>
      <c r="Q18" s="32">
        <f>[1]属性投放!BD19</f>
        <v>8</v>
      </c>
      <c r="R18" s="32">
        <f>[1]属性投放!BE19</f>
        <v>150</v>
      </c>
      <c r="S18" s="32">
        <f>[1]属性投放!BK19</f>
        <v>270</v>
      </c>
      <c r="T18" s="32">
        <f>[1]属性投放!BL19</f>
        <v>135</v>
      </c>
      <c r="U18" s="32">
        <f>[1]属性投放!BM19</f>
        <v>2700</v>
      </c>
      <c r="V18" s="32">
        <f>[1]属性投放!BN19</f>
        <v>3</v>
      </c>
      <c r="W18" s="32">
        <f>[1]属性投放!BQ19</f>
        <v>400</v>
      </c>
      <c r="X18" s="32">
        <f>[1]属性投放!BR19</f>
        <v>200</v>
      </c>
      <c r="Y18" s="32">
        <f>[1]属性投放!BS19</f>
        <v>4000</v>
      </c>
      <c r="Z18" s="32">
        <f>[1]属性投放!BT19</f>
        <v>6715</v>
      </c>
      <c r="AA18" s="32">
        <f>[1]属性投放!BU19</f>
        <v>3321</v>
      </c>
      <c r="AB18" s="32">
        <f>[1]属性投放!BV19</f>
        <v>58958</v>
      </c>
      <c r="AC18" s="32">
        <f>[1]属性投放!BY19</f>
        <v>1315</v>
      </c>
      <c r="AD18" s="32">
        <f>[1]属性投放!BZ19</f>
        <v>661</v>
      </c>
      <c r="AE18" s="32">
        <f>[1]属性投放!CA19</f>
        <v>13150</v>
      </c>
      <c r="AG18" s="32">
        <f>[1]属性投放!DF19</f>
        <v>4906</v>
      </c>
      <c r="AH18" s="32">
        <f>[1]属性投放!DG19</f>
        <v>2405</v>
      </c>
      <c r="AI18" s="32">
        <f>[1]属性投放!DH19</f>
        <v>40846</v>
      </c>
      <c r="AJ18" s="32">
        <f>[1]属性投放!DI19</f>
        <v>432</v>
      </c>
      <c r="AK18" s="32">
        <f>[1]属性投放!DJ19</f>
        <v>217</v>
      </c>
      <c r="AL18" s="32">
        <f>[1]属性投放!DK19</f>
        <v>4315</v>
      </c>
      <c r="AM18" s="32">
        <f>[1]属性投放!DL19</f>
        <v>151</v>
      </c>
      <c r="AN18" s="32">
        <f>[1]属性投放!DM19</f>
        <v>76</v>
      </c>
      <c r="AO18" s="32">
        <f>[1]属性投放!DN19</f>
        <v>1510</v>
      </c>
      <c r="AP18" s="32">
        <f>[1]属性投放!DO19</f>
        <v>0</v>
      </c>
      <c r="AQ18" s="32">
        <f>[1]属性投放!DP19</f>
        <v>0</v>
      </c>
      <c r="AR18" s="32">
        <f>[1]属性投放!DQ19</f>
        <v>0</v>
      </c>
      <c r="AS18" s="32">
        <f>[1]属性投放!DR19</f>
        <v>5338</v>
      </c>
      <c r="AT18" s="32">
        <f>[1]属性投放!DS19</f>
        <v>2622</v>
      </c>
      <c r="AU18" s="32">
        <f>[1]属性投放!DT19</f>
        <v>45161</v>
      </c>
      <c r="AW18" s="33">
        <v>2</v>
      </c>
      <c r="AX18" s="33">
        <v>14</v>
      </c>
      <c r="AY18" s="34">
        <f>INDEX($CF$5:$CF$56,数据母表!AX18)</f>
        <v>8</v>
      </c>
      <c r="AZ18" s="33">
        <f>[2]卡牌消耗!AB18</f>
        <v>0</v>
      </c>
      <c r="BA18" s="33">
        <f>[2]卡牌消耗!AC18</f>
        <v>0</v>
      </c>
      <c r="BB18" s="33">
        <f>[2]卡牌消耗!AD18</f>
        <v>20</v>
      </c>
      <c r="BC18" s="33">
        <f>[2]卡牌消耗!AE18</f>
        <v>0</v>
      </c>
      <c r="BD18" s="33">
        <f>[2]卡牌消耗!AF18</f>
        <v>0</v>
      </c>
      <c r="BE18" s="33">
        <f>[2]卡牌消耗!AG18</f>
        <v>0</v>
      </c>
      <c r="BF18" s="33">
        <f>[2]卡牌消耗!AH18</f>
        <v>2100</v>
      </c>
      <c r="BI18" s="33">
        <v>2</v>
      </c>
      <c r="BJ18" s="33">
        <v>14</v>
      </c>
      <c r="BK18" s="13">
        <f>[2]卡牌消耗!BD18</f>
        <v>0</v>
      </c>
      <c r="BL18" s="13">
        <f>[2]卡牌消耗!BE18</f>
        <v>0</v>
      </c>
      <c r="BM18" s="13">
        <f>[2]卡牌消耗!BF18</f>
        <v>43</v>
      </c>
      <c r="BN18" s="13">
        <f>[2]卡牌消耗!BG18</f>
        <v>0</v>
      </c>
      <c r="BO18" s="13">
        <f>[2]卡牌消耗!BH18</f>
        <v>23500</v>
      </c>
      <c r="BR18" s="32">
        <v>14</v>
      </c>
      <c r="BS18" s="32">
        <f>[2]节奏总表!L18</f>
        <v>75</v>
      </c>
      <c r="BT18" s="32">
        <f>[2]节奏总表!M18</f>
        <v>80</v>
      </c>
      <c r="BU18" s="32">
        <f>[2]节奏总表!N18</f>
        <v>76</v>
      </c>
      <c r="BV18" s="33">
        <f>[2]节奏总表!$AC18</f>
        <v>1.5899999999999999</v>
      </c>
      <c r="BW18" s="34">
        <f t="shared" si="1"/>
        <v>11</v>
      </c>
      <c r="BX18" s="34">
        <v>4</v>
      </c>
      <c r="CA18" s="32">
        <v>14</v>
      </c>
      <c r="CB18" s="32">
        <f>[3]时间节点!$BG18</f>
        <v>100</v>
      </c>
      <c r="CE18" s="32">
        <v>14</v>
      </c>
      <c r="CF18" s="32">
        <f>[1]属性投放!$AM20</f>
        <v>8</v>
      </c>
      <c r="CG18" s="33">
        <f>[1]属性投放!$AO20</f>
        <v>53</v>
      </c>
      <c r="CI18" s="34">
        <v>14</v>
      </c>
      <c r="CJ18" s="34">
        <f>[2]节奏总表!$BG17</f>
        <v>95</v>
      </c>
      <c r="CL18" s="34">
        <v>14</v>
      </c>
      <c r="CM18" s="34">
        <v>2</v>
      </c>
      <c r="CN18" s="13">
        <f>[2]卡牌消耗!DA18</f>
        <v>750</v>
      </c>
      <c r="CO18" s="13">
        <f t="shared" si="2"/>
        <v>300</v>
      </c>
      <c r="CR18" s="34">
        <v>3</v>
      </c>
      <c r="CS18" s="34">
        <v>2</v>
      </c>
      <c r="CT18" s="13">
        <f>[2]装备!T8</f>
        <v>30</v>
      </c>
      <c r="CU18" s="13">
        <f t="shared" si="3"/>
        <v>300</v>
      </c>
      <c r="CV18" s="13">
        <f>ROUND(INDEX([1]装备!M$6:M$17,$CR18)*INDEX([1]装备!$BR$6:$BR$9,$CS18),0)</f>
        <v>315</v>
      </c>
      <c r="CW18" s="13">
        <f>ROUND(INDEX([1]装备!N$6:N$17,$CR18)*INDEX([1]装备!$BR$6:$BR$9,$CS18),0)</f>
        <v>161</v>
      </c>
      <c r="CX18" s="13">
        <f>ROUND(INDEX([1]装备!O$6:O$17,$CR18)*INDEX([1]装备!$BR$6:$BR$9,$CS18),0)</f>
        <v>2174</v>
      </c>
      <c r="CY18" s="13">
        <f>ROUND(INDEX([1]装备!S$6:S$17,$CR18)*INDEX([1]装备!$BR$6:$BR$9,$CS18),0)</f>
        <v>24</v>
      </c>
      <c r="CZ18" s="13">
        <f>ROUND(INDEX([1]装备!T$6:T$17,$CR18)*INDEX([1]装备!$BR$6:$BR$9,$CS18),0)</f>
        <v>12</v>
      </c>
      <c r="DA18" s="13">
        <f>ROUND(INDEX([1]装备!U$6:U$17,$CR18)*INDEX([1]装备!$BR$6:$BR$9,$CS18),0)</f>
        <v>167</v>
      </c>
      <c r="DB18" s="13">
        <v>0</v>
      </c>
      <c r="DC18" s="13">
        <v>0</v>
      </c>
      <c r="DD18" s="13">
        <v>0</v>
      </c>
      <c r="DG18" s="33">
        <v>14</v>
      </c>
      <c r="DH18" s="33">
        <f>[2]装备!AM19*8</f>
        <v>800</v>
      </c>
      <c r="DI18" s="33">
        <f>[2]装备!AN19*8</f>
        <v>1240</v>
      </c>
      <c r="DJ18" s="33">
        <f>[2]装备!AO19*8</f>
        <v>1560</v>
      </c>
      <c r="DK18" s="33">
        <f>[2]装备!AP19*8</f>
        <v>1880</v>
      </c>
      <c r="DN18" s="13">
        <v>14</v>
      </c>
      <c r="DO18" s="13">
        <v>1</v>
      </c>
      <c r="DP18" s="13">
        <f t="shared" si="4"/>
        <v>800</v>
      </c>
      <c r="DS18" s="13">
        <f>[2]新神器!AF20</f>
        <v>14</v>
      </c>
      <c r="DT18" s="13">
        <f>[2]新神器!AG20</f>
        <v>3</v>
      </c>
      <c r="DU18" s="13">
        <f>[2]新神器!AH20</f>
        <v>6</v>
      </c>
      <c r="DV18" s="13">
        <f>[2]新神器!$P21</f>
        <v>4</v>
      </c>
      <c r="DW18" s="13">
        <f>[2]新神器!AI20</f>
        <v>1606016</v>
      </c>
      <c r="DX18" s="13">
        <f>[2]新神器!$AL20</f>
        <v>300</v>
      </c>
      <c r="DZ18" s="36">
        <f>[2]新神器!J21</f>
        <v>14</v>
      </c>
      <c r="EA18" s="36">
        <f>[2]新神器!K21</f>
        <v>7</v>
      </c>
      <c r="ED18" s="13">
        <f>[2]新神器!GZ20</f>
        <v>1</v>
      </c>
      <c r="EE18" s="13">
        <f t="shared" si="5"/>
        <v>1</v>
      </c>
      <c r="EF18" s="13">
        <f t="shared" si="6"/>
        <v>1</v>
      </c>
      <c r="EG18" s="13">
        <f>[2]新神器!HD20</f>
        <v>1606003</v>
      </c>
      <c r="EH18" s="13" t="str">
        <f>[2]新神器!HE20</f>
        <v>神器1-1 : 14级</v>
      </c>
      <c r="EI18" s="13">
        <f>[2]新神器!HG20</f>
        <v>14</v>
      </c>
      <c r="EJ18" s="13">
        <f>[2]新神器!HI20</f>
        <v>7</v>
      </c>
      <c r="EK18" s="13">
        <f>[1]新神器!$AW19*6</f>
        <v>2598</v>
      </c>
      <c r="EL18" s="13">
        <f t="shared" si="7"/>
        <v>222</v>
      </c>
      <c r="EM18" s="13">
        <f t="shared" si="0"/>
        <v>70</v>
      </c>
      <c r="EN18" s="13">
        <f>[2]新神器!$HK20</f>
        <v>3900</v>
      </c>
      <c r="EO18" s="13">
        <f t="shared" si="8"/>
        <v>73.900000000000006</v>
      </c>
      <c r="EP18" s="13">
        <f t="shared" si="9"/>
        <v>18.02</v>
      </c>
      <c r="FB18" s="39">
        <f>[1]专属武器!O17</f>
        <v>2</v>
      </c>
      <c r="FC18" s="39">
        <f>[1]专属武器!P17</f>
        <v>3</v>
      </c>
      <c r="FD18" s="13">
        <f>[1]专属武器!Q17</f>
        <v>100</v>
      </c>
      <c r="FE18" s="13">
        <f>[1]专属武器!R17</f>
        <v>50</v>
      </c>
      <c r="FF18" s="13">
        <f>[1]专属武器!S17</f>
        <v>2000</v>
      </c>
      <c r="FG18" s="13">
        <f t="shared" si="11"/>
        <v>3000</v>
      </c>
      <c r="FH18" s="13">
        <f>IF(FC18&gt;0,INDEX([2]专属武器强化!DX$6:DX$77,($FB18-1)*9+$FC18),0)</f>
        <v>23.356875000000006</v>
      </c>
      <c r="FI18" s="13">
        <f>IF(FD18&gt;0,INDEX([2]专属武器强化!DY$6:DY$77,($FB18-1)*9+$FC18),0)</f>
        <v>7.7856250000000022</v>
      </c>
      <c r="FJ18" s="13">
        <f>IF(FE18&gt;0,INDEX([2]专属武器强化!DZ$6:DZ$77,($FB18-1)*9+$FC18),0)</f>
        <v>0</v>
      </c>
      <c r="FK18" s="13">
        <f>IF(FF18&gt;0,INDEX([2]专属武器强化!EA$6:EA$77,($FB18-1)*9+$FC18),0)</f>
        <v>0</v>
      </c>
      <c r="FL18" s="13">
        <f>IF(FC18&gt;0,ROUND(INDEX([2]专属武器强化!$EY$6:$EY$77,(FB18-1)*9+FC18),0),0)</f>
        <v>1697</v>
      </c>
      <c r="FM18" s="13">
        <f t="shared" si="12"/>
        <v>194.64062500000006</v>
      </c>
      <c r="FN18" s="13">
        <f t="shared" si="13"/>
        <v>196.33762500000006</v>
      </c>
      <c r="FO18" s="13">
        <f t="shared" si="14"/>
        <v>15.279801820970377</v>
      </c>
    </row>
    <row r="19" spans="10:171" ht="16.5" x14ac:dyDescent="0.2">
      <c r="J19" s="32">
        <v>15</v>
      </c>
      <c r="K19" s="32">
        <v>2</v>
      </c>
      <c r="L19" s="32">
        <v>15</v>
      </c>
      <c r="M19" s="32">
        <f>[1]属性投放!AZ20</f>
        <v>6715</v>
      </c>
      <c r="N19" s="32">
        <f>[1]属性投放!BA20</f>
        <v>3321</v>
      </c>
      <c r="O19" s="32">
        <f>[1]属性投放!BB20</f>
        <v>58958</v>
      </c>
      <c r="P19" s="32">
        <f>[1]属性投放!BC20</f>
        <v>15</v>
      </c>
      <c r="Q19" s="32">
        <f>[1]属性投放!BD20</f>
        <v>8</v>
      </c>
      <c r="R19" s="32">
        <f>[1]属性投放!BE20</f>
        <v>150</v>
      </c>
      <c r="S19" s="32">
        <f>[1]属性投放!BK20</f>
        <v>350</v>
      </c>
      <c r="T19" s="32">
        <f>[1]属性投放!BL20</f>
        <v>175</v>
      </c>
      <c r="U19" s="32">
        <f>[1]属性投放!BM20</f>
        <v>3500</v>
      </c>
      <c r="V19" s="32">
        <f>[1]属性投放!BN20</f>
        <v>3</v>
      </c>
      <c r="W19" s="32">
        <f>[1]属性投放!BQ20</f>
        <v>700</v>
      </c>
      <c r="X19" s="32">
        <f>[1]属性投放!BR20</f>
        <v>350</v>
      </c>
      <c r="Y19" s="32">
        <f>[1]属性投放!BS20</f>
        <v>7000</v>
      </c>
      <c r="Z19" s="32">
        <f>[1]属性投放!BT20</f>
        <v>8585</v>
      </c>
      <c r="AA19" s="32">
        <f>[1]属性投放!BU20</f>
        <v>4260</v>
      </c>
      <c r="AB19" s="32">
        <f>[1]属性投放!BV20</f>
        <v>77658</v>
      </c>
      <c r="AC19" s="32">
        <f>[1]属性投放!BY20</f>
        <v>1870</v>
      </c>
      <c r="AD19" s="32">
        <f>[1]属性投放!BZ20</f>
        <v>939</v>
      </c>
      <c r="AE19" s="32">
        <f>[1]属性投放!CA20</f>
        <v>18700</v>
      </c>
      <c r="AG19" s="32">
        <f>[1]属性投放!DF20</f>
        <v>5338</v>
      </c>
      <c r="AH19" s="32">
        <f>[1]属性投放!DG20</f>
        <v>2622</v>
      </c>
      <c r="AI19" s="32">
        <f>[1]属性投放!DH20</f>
        <v>45161</v>
      </c>
      <c r="AJ19" s="32">
        <f>[1]属性投放!DI20</f>
        <v>432</v>
      </c>
      <c r="AK19" s="32">
        <f>[1]属性投放!DJ20</f>
        <v>217</v>
      </c>
      <c r="AL19" s="32">
        <f>[1]属性投放!DK20</f>
        <v>4315</v>
      </c>
      <c r="AM19" s="32">
        <f>[1]属性投放!DL20</f>
        <v>151</v>
      </c>
      <c r="AN19" s="32">
        <f>[1]属性投放!DM20</f>
        <v>76</v>
      </c>
      <c r="AO19" s="32">
        <f>[1]属性投放!DN20</f>
        <v>1510</v>
      </c>
      <c r="AP19" s="32">
        <f>[1]属性投放!DO20</f>
        <v>3775</v>
      </c>
      <c r="AQ19" s="32">
        <f>[1]属性投放!DP20</f>
        <v>1900</v>
      </c>
      <c r="AR19" s="32">
        <f>[1]属性投放!DQ20</f>
        <v>37750</v>
      </c>
      <c r="AS19" s="32">
        <f>[1]属性投放!DR20</f>
        <v>9545</v>
      </c>
      <c r="AT19" s="32">
        <f>[1]属性投放!DS20</f>
        <v>4739</v>
      </c>
      <c r="AU19" s="32">
        <f>[1]属性投放!DT20</f>
        <v>87226</v>
      </c>
      <c r="AW19" s="33">
        <v>2</v>
      </c>
      <c r="AX19" s="33">
        <v>15</v>
      </c>
      <c r="AY19" s="34">
        <f>INDEX($CF$5:$CF$56,数据母表!AX19)</f>
        <v>8</v>
      </c>
      <c r="AZ19" s="33">
        <f>[2]卡牌消耗!AB19</f>
        <v>0</v>
      </c>
      <c r="BA19" s="33">
        <f>[2]卡牌消耗!AC19</f>
        <v>0</v>
      </c>
      <c r="BB19" s="33">
        <f>[2]卡牌消耗!AD19</f>
        <v>20</v>
      </c>
      <c r="BC19" s="33">
        <f>[2]卡牌消耗!AE19</f>
        <v>0</v>
      </c>
      <c r="BD19" s="33">
        <f>[2]卡牌消耗!AF19</f>
        <v>0</v>
      </c>
      <c r="BE19" s="33">
        <f>[2]卡牌消耗!AG19</f>
        <v>0</v>
      </c>
      <c r="BF19" s="33">
        <f>[2]卡牌消耗!AH19</f>
        <v>2300</v>
      </c>
      <c r="BI19" s="33">
        <v>2</v>
      </c>
      <c r="BJ19" s="33">
        <v>15</v>
      </c>
      <c r="BK19" s="13">
        <f>[2]卡牌消耗!BD19</f>
        <v>0</v>
      </c>
      <c r="BL19" s="13">
        <f>[2]卡牌消耗!BE19</f>
        <v>0</v>
      </c>
      <c r="BM19" s="13">
        <f>[2]卡牌消耗!BF19</f>
        <v>57</v>
      </c>
      <c r="BN19" s="13">
        <f>[2]卡牌消耗!BG19</f>
        <v>0</v>
      </c>
      <c r="BO19" s="13">
        <f>[2]卡牌消耗!BH19</f>
        <v>31000</v>
      </c>
      <c r="BR19" s="32">
        <v>15</v>
      </c>
      <c r="BS19" s="32">
        <f>[2]节奏总表!L19</f>
        <v>80</v>
      </c>
      <c r="BT19" s="32">
        <f>[2]节奏总表!M19</f>
        <v>85</v>
      </c>
      <c r="BU19" s="32">
        <f>[2]节奏总表!N19</f>
        <v>90</v>
      </c>
      <c r="BV19" s="33">
        <f>[2]节奏总表!$AC19</f>
        <v>1.870000000000001</v>
      </c>
      <c r="BW19" s="34">
        <f t="shared" si="1"/>
        <v>12</v>
      </c>
      <c r="BX19" s="34">
        <v>4</v>
      </c>
      <c r="CA19" s="32">
        <v>15</v>
      </c>
      <c r="CB19" s="32">
        <f>[3]时间节点!$BG19</f>
        <v>110</v>
      </c>
      <c r="CE19" s="32">
        <v>15</v>
      </c>
      <c r="CF19" s="32">
        <f>[1]属性投放!$AM21</f>
        <v>8</v>
      </c>
      <c r="CG19" s="33">
        <f>[1]属性投放!$AO21</f>
        <v>55</v>
      </c>
      <c r="CI19" s="34">
        <v>15</v>
      </c>
      <c r="CJ19" s="34">
        <f>[2]节奏总表!$BG18</f>
        <v>102</v>
      </c>
      <c r="CL19" s="34">
        <v>15</v>
      </c>
      <c r="CM19" s="34">
        <v>2</v>
      </c>
      <c r="CN19" s="13">
        <f>[2]卡牌消耗!DA19</f>
        <v>1300</v>
      </c>
      <c r="CO19" s="13">
        <f t="shared" si="2"/>
        <v>520</v>
      </c>
      <c r="CR19" s="34">
        <v>4</v>
      </c>
      <c r="CS19" s="34">
        <v>2</v>
      </c>
      <c r="CT19" s="13">
        <f>[2]装备!T9</f>
        <v>45</v>
      </c>
      <c r="CU19" s="13">
        <f t="shared" si="3"/>
        <v>450</v>
      </c>
      <c r="CV19" s="13">
        <f>ROUND(INDEX([1]装备!M$6:M$17,$CR19)*INDEX([1]装备!$BR$6:$BR$9,$CS19),0)</f>
        <v>595</v>
      </c>
      <c r="CW19" s="13">
        <f>ROUND(INDEX([1]装备!N$6:N$17,$CR19)*INDEX([1]装备!$BR$6:$BR$9,$CS19),0)</f>
        <v>301</v>
      </c>
      <c r="CX19" s="13">
        <f>ROUND(INDEX([1]装备!O$6:O$17,$CR19)*INDEX([1]装备!$BR$6:$BR$9,$CS19),0)</f>
        <v>4522</v>
      </c>
      <c r="CY19" s="13">
        <f>ROUND(INDEX([1]装备!S$6:S$17,$CR19)*INDEX([1]装备!$BR$6:$BR$9,$CS19),0)</f>
        <v>33</v>
      </c>
      <c r="CZ19" s="13">
        <f>ROUND(INDEX([1]装备!T$6:T$17,$CR19)*INDEX([1]装备!$BR$6:$BR$9,$CS19),0)</f>
        <v>17</v>
      </c>
      <c r="DA19" s="13">
        <f>ROUND(INDEX([1]装备!U$6:U$17,$CR19)*INDEX([1]装备!$BR$6:$BR$9,$CS19),0)</f>
        <v>251</v>
      </c>
      <c r="DB19" s="13">
        <v>0</v>
      </c>
      <c r="DC19" s="13">
        <v>0</v>
      </c>
      <c r="DD19" s="13">
        <v>0</v>
      </c>
      <c r="DG19" s="33">
        <v>15</v>
      </c>
      <c r="DH19" s="33">
        <f>[2]装备!AM20*8</f>
        <v>800</v>
      </c>
      <c r="DI19" s="33">
        <f>[2]装备!AN20*8</f>
        <v>1280</v>
      </c>
      <c r="DJ19" s="33">
        <f>[2]装备!AO20*8</f>
        <v>1600</v>
      </c>
      <c r="DK19" s="33">
        <f>[2]装备!AP20*8</f>
        <v>1920</v>
      </c>
      <c r="DN19" s="13">
        <v>15</v>
      </c>
      <c r="DO19" s="13">
        <v>1</v>
      </c>
      <c r="DP19" s="13">
        <f t="shared" si="4"/>
        <v>800</v>
      </c>
      <c r="DS19" s="13">
        <f>[2]新神器!AF21</f>
        <v>15</v>
      </c>
      <c r="DT19" s="13">
        <f>[2]新神器!AG21</f>
        <v>4</v>
      </c>
      <c r="DU19" s="13">
        <f>[2]新神器!AH21</f>
        <v>1</v>
      </c>
      <c r="DV19" s="13">
        <f>[2]新神器!$P22</f>
        <v>1</v>
      </c>
      <c r="DW19" s="13">
        <f>[2]新神器!AI21</f>
        <v>1606017</v>
      </c>
      <c r="DX19" s="13">
        <f>[2]新神器!$AL21</f>
        <v>25</v>
      </c>
      <c r="DZ19" s="36">
        <f>[2]新神器!J22</f>
        <v>15</v>
      </c>
      <c r="EA19" s="36">
        <f>[2]新神器!K22</f>
        <v>7</v>
      </c>
      <c r="ED19" s="13">
        <f>[2]新神器!GZ21</f>
        <v>1</v>
      </c>
      <c r="EE19" s="13">
        <f t="shared" si="5"/>
        <v>1</v>
      </c>
      <c r="EF19" s="13">
        <f t="shared" si="6"/>
        <v>1</v>
      </c>
      <c r="EG19" s="13">
        <f>[2]新神器!HD21</f>
        <v>1606003</v>
      </c>
      <c r="EH19" s="13" t="str">
        <f>[2]新神器!HE21</f>
        <v>神器1-1 : 15级</v>
      </c>
      <c r="EI19" s="13">
        <f>[2]新神器!HG21</f>
        <v>15</v>
      </c>
      <c r="EJ19" s="13">
        <f>[2]新神器!HI21</f>
        <v>7</v>
      </c>
      <c r="EK19" s="13">
        <f>[1]新神器!$AW20*6</f>
        <v>2850</v>
      </c>
      <c r="EL19" s="13">
        <f t="shared" si="7"/>
        <v>252</v>
      </c>
      <c r="EM19" s="13">
        <f t="shared" si="0"/>
        <v>70</v>
      </c>
      <c r="EN19" s="13">
        <f>[2]新神器!$HK21</f>
        <v>4000</v>
      </c>
      <c r="EO19" s="13">
        <f t="shared" si="8"/>
        <v>74</v>
      </c>
      <c r="EP19" s="13">
        <f t="shared" si="9"/>
        <v>20.43</v>
      </c>
      <c r="FB19" s="39">
        <f>[1]专属武器!O18</f>
        <v>2</v>
      </c>
      <c r="FC19" s="39">
        <f>[1]专属武器!P18</f>
        <v>4</v>
      </c>
      <c r="FD19" s="13">
        <f>[1]专属武器!Q18</f>
        <v>160</v>
      </c>
      <c r="FE19" s="13">
        <f>[1]专属武器!R18</f>
        <v>80</v>
      </c>
      <c r="FF19" s="13">
        <f>[1]专属武器!S18</f>
        <v>3200</v>
      </c>
      <c r="FG19" s="13">
        <f t="shared" si="11"/>
        <v>4800</v>
      </c>
      <c r="FH19" s="13">
        <f>IF(FC19&gt;0,INDEX([2]专属武器强化!DX$6:DX$77,($FB19-1)*9+$FC19),0)</f>
        <v>38.928125000000009</v>
      </c>
      <c r="FI19" s="13">
        <f>IF(FD19&gt;0,INDEX([2]专属武器强化!DY$6:DY$77,($FB19-1)*9+$FC19),0)</f>
        <v>12.976041666666669</v>
      </c>
      <c r="FJ19" s="13">
        <f>IF(FE19&gt;0,INDEX([2]专属武器强化!DZ$6:DZ$77,($FB19-1)*9+$FC19),0)</f>
        <v>0</v>
      </c>
      <c r="FK19" s="13">
        <f>IF(FF19&gt;0,INDEX([2]专属武器强化!EA$6:EA$77,($FB19-1)*9+$FC19),0)</f>
        <v>0</v>
      </c>
      <c r="FL19" s="13">
        <f>IF(FC19&gt;0,ROUND(INDEX([2]专属武器强化!$EY$6:$EY$77,(FB19-1)*9+FC19),0),0)</f>
        <v>2715</v>
      </c>
      <c r="FM19" s="13">
        <f t="shared" si="12"/>
        <v>324.40104166666674</v>
      </c>
      <c r="FN19" s="13">
        <f t="shared" si="13"/>
        <v>327.11604166666672</v>
      </c>
      <c r="FO19" s="13">
        <f t="shared" si="14"/>
        <v>14.673691866482139</v>
      </c>
    </row>
    <row r="20" spans="10:171" ht="16.5" x14ac:dyDescent="0.2">
      <c r="J20" s="32">
        <v>16</v>
      </c>
      <c r="K20" s="32">
        <v>2</v>
      </c>
      <c r="L20" s="32">
        <v>16</v>
      </c>
      <c r="M20" s="32">
        <f>[1]属性投放!AZ21</f>
        <v>8585</v>
      </c>
      <c r="N20" s="32">
        <f>[1]属性投放!BA21</f>
        <v>4260</v>
      </c>
      <c r="O20" s="32">
        <f>[1]属性投放!BB21</f>
        <v>77658</v>
      </c>
      <c r="P20" s="32">
        <f>[1]属性投放!BC21</f>
        <v>20</v>
      </c>
      <c r="Q20" s="32">
        <f>[1]属性投放!BD21</f>
        <v>10</v>
      </c>
      <c r="R20" s="32">
        <f>[1]属性投放!BE21</f>
        <v>200</v>
      </c>
      <c r="S20" s="32">
        <f>[1]属性投放!BK21</f>
        <v>450</v>
      </c>
      <c r="T20" s="32">
        <f>[1]属性投放!BL21</f>
        <v>225</v>
      </c>
      <c r="U20" s="32">
        <f>[1]属性投放!BM21</f>
        <v>4500</v>
      </c>
      <c r="V20" s="32">
        <f>[1]属性投放!BN21</f>
        <v>3</v>
      </c>
      <c r="W20" s="32">
        <f>[1]属性投放!BQ21</f>
        <v>700</v>
      </c>
      <c r="X20" s="32">
        <f>[1]属性投放!BR21</f>
        <v>350</v>
      </c>
      <c r="Y20" s="32">
        <f>[1]属性投放!BS21</f>
        <v>7000</v>
      </c>
      <c r="Z20" s="32">
        <f>[1]属性投放!BT21</f>
        <v>10775</v>
      </c>
      <c r="AA20" s="32">
        <f>[1]属性投放!BU21</f>
        <v>5355</v>
      </c>
      <c r="AB20" s="32">
        <f>[1]属性投放!BV21</f>
        <v>99558</v>
      </c>
      <c r="AC20" s="32">
        <f>[1]属性投放!BY21</f>
        <v>2190</v>
      </c>
      <c r="AD20" s="32">
        <f>[1]属性投放!BZ21</f>
        <v>1095</v>
      </c>
      <c r="AE20" s="32">
        <f>[1]属性投放!CA21</f>
        <v>21900</v>
      </c>
      <c r="AG20" s="32">
        <f>[1]属性投放!DF21</f>
        <v>9545</v>
      </c>
      <c r="AH20" s="32">
        <f>[1]属性投放!DG21</f>
        <v>4739</v>
      </c>
      <c r="AI20" s="32">
        <f>[1]属性投放!DH21</f>
        <v>87226</v>
      </c>
      <c r="AJ20" s="32">
        <f>[1]属性投放!DI21</f>
        <v>838</v>
      </c>
      <c r="AK20" s="32">
        <f>[1]属性投放!DJ21</f>
        <v>419</v>
      </c>
      <c r="AL20" s="32">
        <f>[1]属性投放!DK21</f>
        <v>8380</v>
      </c>
      <c r="AM20" s="32">
        <f>[1]属性投放!DL21</f>
        <v>235</v>
      </c>
      <c r="AN20" s="32">
        <f>[1]属性投放!DM21</f>
        <v>117</v>
      </c>
      <c r="AO20" s="32">
        <f>[1]属性投放!DN21</f>
        <v>2346</v>
      </c>
      <c r="AP20" s="32">
        <f>[1]属性投放!DO21</f>
        <v>0</v>
      </c>
      <c r="AQ20" s="32">
        <f>[1]属性投放!DP21</f>
        <v>0</v>
      </c>
      <c r="AR20" s="32">
        <f>[1]属性投放!DQ21</f>
        <v>0</v>
      </c>
      <c r="AS20" s="32">
        <f>[1]属性投放!DR21</f>
        <v>10383</v>
      </c>
      <c r="AT20" s="32">
        <f>[1]属性投放!DS21</f>
        <v>5158</v>
      </c>
      <c r="AU20" s="32">
        <f>[1]属性投放!DT21</f>
        <v>95606</v>
      </c>
      <c r="AW20" s="33">
        <v>2</v>
      </c>
      <c r="AX20" s="33">
        <v>16</v>
      </c>
      <c r="AY20" s="34">
        <f>INDEX($CF$5:$CF$56,数据母表!AX20)</f>
        <v>9</v>
      </c>
      <c r="AZ20" s="33">
        <f>[2]卡牌消耗!AB20</f>
        <v>0</v>
      </c>
      <c r="BA20" s="33">
        <f>[2]卡牌消耗!AC20</f>
        <v>0</v>
      </c>
      <c r="BB20" s="33">
        <f>[2]卡牌消耗!AD20</f>
        <v>20</v>
      </c>
      <c r="BC20" s="33">
        <f>[2]卡牌消耗!AE20</f>
        <v>0</v>
      </c>
      <c r="BD20" s="33">
        <f>[2]卡牌消耗!AF20</f>
        <v>0</v>
      </c>
      <c r="BE20" s="33">
        <f>[2]卡牌消耗!AG20</f>
        <v>0</v>
      </c>
      <c r="BF20" s="33">
        <f>[2]卡牌消耗!AH20</f>
        <v>2300</v>
      </c>
      <c r="BI20" s="33">
        <v>2</v>
      </c>
      <c r="BJ20" s="33">
        <v>16</v>
      </c>
      <c r="BK20" s="13">
        <f>[2]卡牌消耗!BD20</f>
        <v>0</v>
      </c>
      <c r="BL20" s="13">
        <f>[2]卡牌消耗!BE20</f>
        <v>0</v>
      </c>
      <c r="BM20" s="13">
        <f>[2]卡牌消耗!BF20</f>
        <v>73</v>
      </c>
      <c r="BN20" s="13">
        <f>[2]卡牌消耗!BG20</f>
        <v>0</v>
      </c>
      <c r="BO20" s="13">
        <f>[2]卡牌消耗!BH20</f>
        <v>56500</v>
      </c>
      <c r="BR20" s="32">
        <v>16</v>
      </c>
      <c r="BS20" s="32">
        <f>[2]节奏总表!L20</f>
        <v>85</v>
      </c>
      <c r="BT20" s="32">
        <f>[2]节奏总表!M20</f>
        <v>90</v>
      </c>
      <c r="BU20" s="32">
        <f>[2]节奏总表!N20</f>
        <v>105</v>
      </c>
      <c r="BV20" s="33">
        <f>[2]节奏总表!$AC20</f>
        <v>2.1899999999999995</v>
      </c>
      <c r="BW20" s="34">
        <f t="shared" si="1"/>
        <v>13</v>
      </c>
      <c r="BX20" s="34">
        <v>5</v>
      </c>
      <c r="CA20" s="32">
        <v>16</v>
      </c>
      <c r="CB20" s="32">
        <f>[3]时间节点!$BG20</f>
        <v>120</v>
      </c>
      <c r="CE20" s="32">
        <v>16</v>
      </c>
      <c r="CF20" s="32">
        <f>[1]属性投放!$AM22</f>
        <v>9</v>
      </c>
      <c r="CG20" s="33">
        <f>[1]属性投放!$AO22</f>
        <v>58</v>
      </c>
      <c r="CI20" s="34">
        <v>16</v>
      </c>
      <c r="CJ20" s="34">
        <f>[2]节奏总表!$BG19</f>
        <v>110</v>
      </c>
      <c r="CL20" s="34">
        <v>16</v>
      </c>
      <c r="CM20" s="34">
        <v>2</v>
      </c>
      <c r="CN20" s="13">
        <f>[2]卡牌消耗!DA20</f>
        <v>1450</v>
      </c>
      <c r="CO20" s="13">
        <f t="shared" si="2"/>
        <v>580</v>
      </c>
      <c r="CR20" s="34">
        <v>5</v>
      </c>
      <c r="CS20" s="34">
        <v>2</v>
      </c>
      <c r="CT20" s="13">
        <f>[2]装备!T10</f>
        <v>60</v>
      </c>
      <c r="CU20" s="13">
        <f t="shared" si="3"/>
        <v>600</v>
      </c>
      <c r="CV20" s="13">
        <f>ROUND(INDEX([1]装备!M$6:M$17,$CR20)*INDEX([1]装备!$BR$6:$BR$9,$CS20),0)</f>
        <v>830</v>
      </c>
      <c r="CW20" s="13">
        <f>ROUND(INDEX([1]装备!N$6:N$17,$CR20)*INDEX([1]装备!$BR$6:$BR$9,$CS20),0)</f>
        <v>417</v>
      </c>
      <c r="CX20" s="13">
        <f>ROUND(INDEX([1]装备!O$6:O$17,$CR20)*INDEX([1]装备!$BR$6:$BR$9,$CS20),0)</f>
        <v>6717</v>
      </c>
      <c r="CY20" s="13">
        <f>ROUND(INDEX([1]装备!S$6:S$17,$CR20)*INDEX([1]装备!$BR$6:$BR$9,$CS20),0)</f>
        <v>43</v>
      </c>
      <c r="CZ20" s="13">
        <f>ROUND(INDEX([1]装备!T$6:T$17,$CR20)*INDEX([1]装备!$BR$6:$BR$9,$CS20),0)</f>
        <v>22</v>
      </c>
      <c r="DA20" s="13">
        <f>ROUND(INDEX([1]装备!U$6:U$17,$CR20)*INDEX([1]装备!$BR$6:$BR$9,$CS20),0)</f>
        <v>352</v>
      </c>
      <c r="DB20" s="13">
        <v>0</v>
      </c>
      <c r="DC20" s="13">
        <v>0</v>
      </c>
      <c r="DD20" s="13">
        <v>0</v>
      </c>
      <c r="DG20" s="33">
        <v>16</v>
      </c>
      <c r="DH20" s="33">
        <f>[2]装备!AM21*8</f>
        <v>840</v>
      </c>
      <c r="DI20" s="33">
        <f>[2]装备!AN21*8</f>
        <v>1320</v>
      </c>
      <c r="DJ20" s="33">
        <f>[2]装备!AO21*8</f>
        <v>1640</v>
      </c>
      <c r="DK20" s="33">
        <f>[2]装备!AP21*8</f>
        <v>1960</v>
      </c>
      <c r="DN20" s="13">
        <v>16</v>
      </c>
      <c r="DO20" s="13">
        <v>1</v>
      </c>
      <c r="DP20" s="13">
        <f t="shared" si="4"/>
        <v>840</v>
      </c>
      <c r="DS20" s="13">
        <f>[2]新神器!AF22</f>
        <v>16</v>
      </c>
      <c r="DT20" s="13">
        <f>[2]新神器!AG22</f>
        <v>4</v>
      </c>
      <c r="DU20" s="13">
        <f>[2]新神器!AH22</f>
        <v>2</v>
      </c>
      <c r="DV20" s="13">
        <f>[2]新神器!$P23</f>
        <v>1</v>
      </c>
      <c r="DW20" s="13">
        <f>[2]新神器!AI22</f>
        <v>1606018</v>
      </c>
      <c r="DX20" s="13">
        <f>[2]新神器!$AL22</f>
        <v>25</v>
      </c>
      <c r="DZ20" s="36">
        <f>[2]新神器!J23</f>
        <v>16</v>
      </c>
      <c r="EA20" s="36">
        <f>[2]新神器!K23</f>
        <v>10</v>
      </c>
      <c r="ED20" s="13">
        <f>[2]新神器!GZ22</f>
        <v>2</v>
      </c>
      <c r="EE20" s="13">
        <f t="shared" si="5"/>
        <v>1</v>
      </c>
      <c r="EF20" s="13">
        <f t="shared" si="6"/>
        <v>1</v>
      </c>
      <c r="EG20" s="13">
        <f>[2]新神器!HD22</f>
        <v>1606004</v>
      </c>
      <c r="EH20" s="13" t="str">
        <f>[2]新神器!HE22</f>
        <v>神器1-2 : 1级</v>
      </c>
      <c r="EI20" s="13">
        <f>[2]新神器!HG22</f>
        <v>1</v>
      </c>
      <c r="EJ20" s="13">
        <f>[2]新神器!HI22</f>
        <v>1</v>
      </c>
      <c r="EK20" s="13">
        <f>[1]新神器!$AW21*6</f>
        <v>810</v>
      </c>
      <c r="EL20" s="13">
        <f t="shared" si="7"/>
        <v>810</v>
      </c>
      <c r="EM20" s="13">
        <f t="shared" si="0"/>
        <v>10</v>
      </c>
      <c r="EN20" s="13">
        <f>[2]新神器!$HK22</f>
        <v>2800</v>
      </c>
      <c r="EO20" s="13">
        <f t="shared" si="8"/>
        <v>12.8</v>
      </c>
      <c r="EP20" s="13">
        <f t="shared" si="9"/>
        <v>379.69</v>
      </c>
      <c r="FB20" s="39">
        <f>[1]专属武器!O19</f>
        <v>2</v>
      </c>
      <c r="FC20" s="39">
        <f>[1]专属武器!P19</f>
        <v>5</v>
      </c>
      <c r="FD20" s="13">
        <f>[1]专属武器!Q19</f>
        <v>220</v>
      </c>
      <c r="FE20" s="13">
        <f>[1]专属武器!R19</f>
        <v>110</v>
      </c>
      <c r="FF20" s="13">
        <f>[1]专属武器!S19</f>
        <v>4400</v>
      </c>
      <c r="FG20" s="13">
        <f t="shared" si="11"/>
        <v>6600</v>
      </c>
      <c r="FH20" s="13">
        <f>IF(FC20&gt;0,INDEX([2]专属武器强化!DX$6:DX$77,($FB20-1)*9+$FC20),0)</f>
        <v>62.285000000000018</v>
      </c>
      <c r="FI20" s="13">
        <f>IF(FD20&gt;0,INDEX([2]专属武器强化!DY$6:DY$77,($FB20-1)*9+$FC20),0)</f>
        <v>20.761666666666674</v>
      </c>
      <c r="FJ20" s="13">
        <f>IF(FE20&gt;0,INDEX([2]专属武器强化!DZ$6:DZ$77,($FB20-1)*9+$FC20),0)</f>
        <v>0</v>
      </c>
      <c r="FK20" s="13">
        <f>IF(FF20&gt;0,INDEX([2]专属武器强化!EA$6:EA$77,($FB20-1)*9+$FC20),0)</f>
        <v>0</v>
      </c>
      <c r="FL20" s="13">
        <f>IF(FC20&gt;0,ROUND(INDEX([2]专属武器强化!$EY$6:$EY$77,(FB20-1)*9+FC20),0),0)</f>
        <v>4411</v>
      </c>
      <c r="FM20" s="13">
        <f t="shared" si="12"/>
        <v>519.04166666666674</v>
      </c>
      <c r="FN20" s="13">
        <f t="shared" si="13"/>
        <v>523.45266666666669</v>
      </c>
      <c r="FO20" s="13">
        <f t="shared" si="14"/>
        <v>12.608589888420347</v>
      </c>
    </row>
    <row r="21" spans="10:171" ht="16.5" x14ac:dyDescent="0.2">
      <c r="J21" s="32">
        <v>17</v>
      </c>
      <c r="K21" s="32">
        <v>2</v>
      </c>
      <c r="L21" s="32">
        <v>17</v>
      </c>
      <c r="M21" s="32">
        <f>[1]属性投放!AZ22</f>
        <v>10775</v>
      </c>
      <c r="N21" s="32">
        <f>[1]属性投放!BA22</f>
        <v>5355</v>
      </c>
      <c r="O21" s="32">
        <f>[1]属性投放!BB22</f>
        <v>99558</v>
      </c>
      <c r="P21" s="32">
        <f>[1]属性投放!BC22</f>
        <v>20</v>
      </c>
      <c r="Q21" s="32">
        <f>[1]属性投放!BD22</f>
        <v>10</v>
      </c>
      <c r="R21" s="32">
        <f>[1]属性投放!BE22</f>
        <v>200</v>
      </c>
      <c r="S21" s="32">
        <f>[1]属性投放!BK22</f>
        <v>550</v>
      </c>
      <c r="T21" s="32">
        <f>[1]属性投放!BL22</f>
        <v>275</v>
      </c>
      <c r="U21" s="32">
        <f>[1]属性投放!BM22</f>
        <v>5500</v>
      </c>
      <c r="V21" s="32">
        <f>[1]属性投放!BN22</f>
        <v>3</v>
      </c>
      <c r="W21" s="32">
        <f>[1]属性投放!BQ22</f>
        <v>800</v>
      </c>
      <c r="X21" s="32">
        <f>[1]属性投放!BR22</f>
        <v>400</v>
      </c>
      <c r="Y21" s="32">
        <f>[1]属性投放!BS22</f>
        <v>8000</v>
      </c>
      <c r="Z21" s="32">
        <f>[1]属性投放!BT22</f>
        <v>13385</v>
      </c>
      <c r="AA21" s="32">
        <f>[1]属性投放!BU22</f>
        <v>6660</v>
      </c>
      <c r="AB21" s="32">
        <f>[1]属性投放!BV22</f>
        <v>125658</v>
      </c>
      <c r="AC21" s="32">
        <f>[1]属性投放!BY22</f>
        <v>2610</v>
      </c>
      <c r="AD21" s="32">
        <f>[1]属性投放!BZ22</f>
        <v>1305</v>
      </c>
      <c r="AE21" s="32">
        <f>[1]属性投放!CA22</f>
        <v>26100</v>
      </c>
      <c r="AG21" s="32">
        <f>[1]属性投放!DF22</f>
        <v>10383</v>
      </c>
      <c r="AH21" s="32">
        <f>[1]属性投放!DG22</f>
        <v>5158</v>
      </c>
      <c r="AI21" s="32">
        <f>[1]属性投放!DH22</f>
        <v>95606</v>
      </c>
      <c r="AJ21" s="32">
        <f>[1]属性投放!DI22</f>
        <v>838</v>
      </c>
      <c r="AK21" s="32">
        <f>[1]属性投放!DJ22</f>
        <v>419</v>
      </c>
      <c r="AL21" s="32">
        <f>[1]属性投放!DK22</f>
        <v>8380</v>
      </c>
      <c r="AM21" s="32">
        <f>[1]属性投放!DL22</f>
        <v>235</v>
      </c>
      <c r="AN21" s="32">
        <f>[1]属性投放!DM22</f>
        <v>117</v>
      </c>
      <c r="AO21" s="32">
        <f>[1]属性投放!DN22</f>
        <v>2346</v>
      </c>
      <c r="AP21" s="32">
        <f>[1]属性投放!DO22</f>
        <v>0</v>
      </c>
      <c r="AQ21" s="32">
        <f>[1]属性投放!DP22</f>
        <v>0</v>
      </c>
      <c r="AR21" s="32">
        <f>[1]属性投放!DQ22</f>
        <v>0</v>
      </c>
      <c r="AS21" s="32">
        <f>[1]属性投放!DR22</f>
        <v>11221</v>
      </c>
      <c r="AT21" s="32">
        <f>[1]属性投放!DS22</f>
        <v>5577</v>
      </c>
      <c r="AU21" s="32">
        <f>[1]属性投放!DT22</f>
        <v>103986</v>
      </c>
      <c r="AW21" s="33">
        <v>2</v>
      </c>
      <c r="AX21" s="33">
        <v>17</v>
      </c>
      <c r="AY21" s="34">
        <f>INDEX($CF$5:$CF$56,数据母表!AX21)</f>
        <v>9</v>
      </c>
      <c r="AZ21" s="33">
        <f>[2]卡牌消耗!AB21</f>
        <v>0</v>
      </c>
      <c r="BA21" s="33">
        <f>[2]卡牌消耗!AC21</f>
        <v>0</v>
      </c>
      <c r="BB21" s="33">
        <f>[2]卡牌消耗!AD21</f>
        <v>35</v>
      </c>
      <c r="BC21" s="33">
        <f>[2]卡牌消耗!AE21</f>
        <v>0</v>
      </c>
      <c r="BD21" s="33">
        <f>[2]卡牌消耗!AF21</f>
        <v>0</v>
      </c>
      <c r="BE21" s="33">
        <f>[2]卡牌消耗!AG21</f>
        <v>0</v>
      </c>
      <c r="BF21" s="33">
        <f>[2]卡牌消耗!AH21</f>
        <v>2850</v>
      </c>
      <c r="BI21" s="33">
        <v>2</v>
      </c>
      <c r="BJ21" s="33">
        <v>17</v>
      </c>
      <c r="BK21" s="13">
        <f>[2]卡牌消耗!BD21</f>
        <v>0</v>
      </c>
      <c r="BL21" s="13">
        <f>[2]卡牌消耗!BE21</f>
        <v>0</v>
      </c>
      <c r="BM21" s="13">
        <f>[2]卡牌消耗!BF21</f>
        <v>0</v>
      </c>
      <c r="BN21" s="13">
        <f>[2]卡牌消耗!BG21</f>
        <v>14</v>
      </c>
      <c r="BO21" s="13">
        <f>[2]卡牌消耗!BH21</f>
        <v>56500</v>
      </c>
      <c r="BR21" s="32">
        <v>17</v>
      </c>
      <c r="BS21" s="32">
        <f>[2]节奏总表!L21</f>
        <v>90</v>
      </c>
      <c r="BT21" s="32">
        <f>[2]节奏总表!M21</f>
        <v>95</v>
      </c>
      <c r="BU21" s="32">
        <f>[2]节奏总表!N21</f>
        <v>112</v>
      </c>
      <c r="BV21" s="33">
        <f>[2]节奏总表!$AC21</f>
        <v>2.3299999999999983</v>
      </c>
      <c r="BW21" s="34">
        <f t="shared" si="1"/>
        <v>13</v>
      </c>
      <c r="BX21" s="34">
        <v>5</v>
      </c>
      <c r="CA21" s="32">
        <v>17</v>
      </c>
      <c r="CB21" s="32">
        <f>[3]时间节点!$BG21</f>
        <v>130</v>
      </c>
      <c r="CE21" s="32">
        <v>17</v>
      </c>
      <c r="CF21" s="32">
        <f>[1]属性投放!$AM23</f>
        <v>9</v>
      </c>
      <c r="CG21" s="33">
        <f>[1]属性投放!$AO23</f>
        <v>60</v>
      </c>
      <c r="CI21" s="34">
        <v>17</v>
      </c>
      <c r="CJ21" s="34">
        <f>[2]节奏总表!$BG20</f>
        <v>117</v>
      </c>
      <c r="CL21" s="34">
        <v>17</v>
      </c>
      <c r="CM21" s="34">
        <v>2</v>
      </c>
      <c r="CN21" s="13">
        <f>[2]卡牌消耗!DA21</f>
        <v>1600</v>
      </c>
      <c r="CO21" s="13">
        <f t="shared" si="2"/>
        <v>640</v>
      </c>
      <c r="CR21" s="34">
        <v>6</v>
      </c>
      <c r="CS21" s="34">
        <v>2</v>
      </c>
      <c r="CT21" s="13">
        <f>[2]装备!T11</f>
        <v>75</v>
      </c>
      <c r="CU21" s="13">
        <f t="shared" si="3"/>
        <v>750</v>
      </c>
      <c r="CV21" s="13">
        <f>ROUND(INDEX([1]装备!M$6:M$17,$CR21)*INDEX([1]装备!$BR$6:$BR$9,$CS21),0)</f>
        <v>1040</v>
      </c>
      <c r="CW21" s="13">
        <f>ROUND(INDEX([1]装备!N$6:N$17,$CR21)*INDEX([1]装备!$BR$6:$BR$9,$CS21),0)</f>
        <v>525</v>
      </c>
      <c r="CX21" s="13">
        <f>ROUND(INDEX([1]装备!O$6:O$17,$CR21)*INDEX([1]装备!$BR$6:$BR$9,$CS21),0)</f>
        <v>9100</v>
      </c>
      <c r="CY21" s="13">
        <f>ROUND(INDEX([1]装备!S$6:S$17,$CR21)*INDEX([1]装备!$BR$6:$BR$9,$CS21),0)</f>
        <v>58</v>
      </c>
      <c r="CZ21" s="13">
        <f>ROUND(INDEX([1]装备!T$6:T$17,$CR21)*INDEX([1]装备!$BR$6:$BR$9,$CS21),0)</f>
        <v>29</v>
      </c>
      <c r="DA21" s="13">
        <f>ROUND(INDEX([1]装备!U$6:U$17,$CR21)*INDEX([1]装备!$BR$6:$BR$9,$CS21),0)</f>
        <v>505</v>
      </c>
      <c r="DB21" s="13">
        <v>0</v>
      </c>
      <c r="DC21" s="13">
        <v>0</v>
      </c>
      <c r="DD21" s="13">
        <v>0</v>
      </c>
      <c r="DG21" s="33">
        <v>17</v>
      </c>
      <c r="DH21" s="33">
        <f>[2]装备!AM22*8</f>
        <v>840</v>
      </c>
      <c r="DI21" s="33">
        <f>[2]装备!AN22*8</f>
        <v>1360</v>
      </c>
      <c r="DJ21" s="33">
        <f>[2]装备!AO22*8</f>
        <v>1680</v>
      </c>
      <c r="DK21" s="33">
        <f>[2]装备!AP22*8</f>
        <v>2040</v>
      </c>
      <c r="DN21" s="13">
        <v>17</v>
      </c>
      <c r="DO21" s="13">
        <v>1</v>
      </c>
      <c r="DP21" s="13">
        <f t="shared" si="4"/>
        <v>840</v>
      </c>
      <c r="DS21" s="13">
        <f>[2]新神器!AF23</f>
        <v>17</v>
      </c>
      <c r="DT21" s="13">
        <f>[2]新神器!AG23</f>
        <v>4</v>
      </c>
      <c r="DU21" s="13">
        <f>[2]新神器!AH23</f>
        <v>3</v>
      </c>
      <c r="DV21" s="13">
        <f>[2]新神器!$P24</f>
        <v>2</v>
      </c>
      <c r="DW21" s="13">
        <f>[2]新神器!AI23</f>
        <v>1606019</v>
      </c>
      <c r="DX21" s="13">
        <f>[2]新神器!$AL23</f>
        <v>75</v>
      </c>
      <c r="DZ21" s="36">
        <f>[2]新神器!J24</f>
        <v>17</v>
      </c>
      <c r="EA21" s="36">
        <f>[2]新神器!K24</f>
        <v>10</v>
      </c>
      <c r="ED21" s="13">
        <f>[2]新神器!GZ23</f>
        <v>2</v>
      </c>
      <c r="EE21" s="13">
        <f t="shared" si="5"/>
        <v>1</v>
      </c>
      <c r="EF21" s="13">
        <f t="shared" si="6"/>
        <v>1</v>
      </c>
      <c r="EG21" s="13">
        <f>[2]新神器!HD23</f>
        <v>1606004</v>
      </c>
      <c r="EH21" s="13" t="str">
        <f>[2]新神器!HE23</f>
        <v>神器1-2 : 2级</v>
      </c>
      <c r="EI21" s="13">
        <f>[2]新神器!HG23</f>
        <v>2</v>
      </c>
      <c r="EJ21" s="13">
        <f>[2]新神器!HI23</f>
        <v>1</v>
      </c>
      <c r="EK21" s="13">
        <f>[1]新神器!$AW22*6</f>
        <v>1260</v>
      </c>
      <c r="EL21" s="13">
        <f t="shared" si="7"/>
        <v>450</v>
      </c>
      <c r="EM21" s="13">
        <f t="shared" si="0"/>
        <v>10</v>
      </c>
      <c r="EN21" s="13">
        <f>[2]新神器!$HK23</f>
        <v>2900</v>
      </c>
      <c r="EO21" s="13">
        <f t="shared" si="8"/>
        <v>12.9</v>
      </c>
      <c r="EP21" s="13">
        <f t="shared" si="9"/>
        <v>209.3</v>
      </c>
      <c r="FB21" s="39">
        <f>[1]专属武器!O20</f>
        <v>2</v>
      </c>
      <c r="FC21" s="39">
        <f>[1]专属武器!P20</f>
        <v>6</v>
      </c>
      <c r="FD21" s="13">
        <f>[1]专属武器!Q20</f>
        <v>280</v>
      </c>
      <c r="FE21" s="13">
        <f>[1]专属武器!R20</f>
        <v>140</v>
      </c>
      <c r="FF21" s="13">
        <f>[1]专属武器!S20</f>
        <v>5600</v>
      </c>
      <c r="FG21" s="13">
        <f t="shared" si="11"/>
        <v>8400</v>
      </c>
      <c r="FH21" s="13">
        <f>IF(FC21&gt;0,INDEX([2]专属武器强化!DX$6:DX$77,($FB21-1)*9+$FC21),0)</f>
        <v>101.21312500000003</v>
      </c>
      <c r="FI21" s="13">
        <f>IF(FD21&gt;0,INDEX([2]专属武器强化!DY$6:DY$77,($FB21-1)*9+$FC21),0)</f>
        <v>33.737708333333345</v>
      </c>
      <c r="FJ21" s="13">
        <f>IF(FE21&gt;0,INDEX([2]专属武器强化!DZ$6:DZ$77,($FB21-1)*9+$FC21),0)</f>
        <v>0</v>
      </c>
      <c r="FK21" s="13">
        <f>IF(FF21&gt;0,INDEX([2]专属武器强化!EA$6:EA$77,($FB21-1)*9+$FC21),0)</f>
        <v>0</v>
      </c>
      <c r="FL21" s="13">
        <f>IF(FC21&gt;0,ROUND(INDEX([2]专属武器强化!$EY$6:$EY$77,(FB21-1)*9+FC21),0),0)</f>
        <v>7126</v>
      </c>
      <c r="FM21" s="13">
        <f t="shared" si="12"/>
        <v>843.4427083333336</v>
      </c>
      <c r="FN21" s="13">
        <f t="shared" si="13"/>
        <v>850.56870833333357</v>
      </c>
      <c r="FO21" s="13">
        <f t="shared" si="14"/>
        <v>9.8757453897634839</v>
      </c>
    </row>
    <row r="22" spans="10:171" ht="16.5" x14ac:dyDescent="0.2">
      <c r="J22" s="32">
        <v>18</v>
      </c>
      <c r="K22" s="32">
        <v>2</v>
      </c>
      <c r="L22" s="32">
        <v>18</v>
      </c>
      <c r="M22" s="32">
        <f>[1]属性投放!AZ23</f>
        <v>13385</v>
      </c>
      <c r="N22" s="32">
        <f>[1]属性投放!BA23</f>
        <v>6660</v>
      </c>
      <c r="O22" s="32">
        <f>[1]属性投放!BB23</f>
        <v>125658</v>
      </c>
      <c r="P22" s="32">
        <f>[1]属性投放!BC23</f>
        <v>20</v>
      </c>
      <c r="Q22" s="32">
        <f>[1]属性投放!BD23</f>
        <v>10</v>
      </c>
      <c r="R22" s="32">
        <f>[1]属性投放!BE23</f>
        <v>200</v>
      </c>
      <c r="S22" s="32">
        <f>[1]属性投放!BK23</f>
        <v>680</v>
      </c>
      <c r="T22" s="32">
        <f>[1]属性投放!BL23</f>
        <v>340</v>
      </c>
      <c r="U22" s="32">
        <f>[1]属性投放!BM23</f>
        <v>6800</v>
      </c>
      <c r="V22" s="32">
        <f>[1]属性投放!BN23</f>
        <v>3</v>
      </c>
      <c r="W22" s="32">
        <f>[1]属性投放!BQ23</f>
        <v>1400</v>
      </c>
      <c r="X22" s="32">
        <f>[1]属性投放!BR23</f>
        <v>700</v>
      </c>
      <c r="Y22" s="32">
        <f>[1]属性投放!BS23</f>
        <v>14000</v>
      </c>
      <c r="Z22" s="32">
        <f>[1]属性投放!BT23</f>
        <v>16965</v>
      </c>
      <c r="AA22" s="32">
        <f>[1]属性投放!BU23</f>
        <v>8450</v>
      </c>
      <c r="AB22" s="32">
        <f>[1]属性投放!BV23</f>
        <v>161458</v>
      </c>
      <c r="AC22" s="32">
        <f>[1]属性投放!BY23</f>
        <v>3580</v>
      </c>
      <c r="AD22" s="32">
        <f>[1]属性投放!BZ23</f>
        <v>1790</v>
      </c>
      <c r="AE22" s="32">
        <f>[1]属性投放!CA23</f>
        <v>35800</v>
      </c>
      <c r="AG22" s="32">
        <f>[1]属性投放!DF23</f>
        <v>11221</v>
      </c>
      <c r="AH22" s="32">
        <f>[1]属性投放!DG23</f>
        <v>5577</v>
      </c>
      <c r="AI22" s="32">
        <f>[1]属性投放!DH23</f>
        <v>103986</v>
      </c>
      <c r="AJ22" s="32">
        <f>[1]属性投放!DI23</f>
        <v>838</v>
      </c>
      <c r="AK22" s="32">
        <f>[1]属性投放!DJ23</f>
        <v>419</v>
      </c>
      <c r="AL22" s="32">
        <f>[1]属性投放!DK23</f>
        <v>8380</v>
      </c>
      <c r="AM22" s="32">
        <f>[1]属性投放!DL23</f>
        <v>235</v>
      </c>
      <c r="AN22" s="32">
        <f>[1]属性投放!DM23</f>
        <v>117</v>
      </c>
      <c r="AO22" s="32">
        <f>[1]属性投放!DN23</f>
        <v>2346</v>
      </c>
      <c r="AP22" s="32">
        <f>[1]属性投放!DO23</f>
        <v>5875</v>
      </c>
      <c r="AQ22" s="32">
        <f>[1]属性投放!DP23</f>
        <v>2925</v>
      </c>
      <c r="AR22" s="32">
        <f>[1]属性投放!DQ23</f>
        <v>58650</v>
      </c>
      <c r="AS22" s="32">
        <f>[1]属性投放!DR23</f>
        <v>17934</v>
      </c>
      <c r="AT22" s="32">
        <f>[1]属性投放!DS23</f>
        <v>8921</v>
      </c>
      <c r="AU22" s="32">
        <f>[1]属性投放!DT23</f>
        <v>171016</v>
      </c>
      <c r="AW22" s="33">
        <v>2</v>
      </c>
      <c r="AX22" s="33">
        <v>18</v>
      </c>
      <c r="AY22" s="34">
        <f>INDEX($CF$5:$CF$56,数据母表!AX22)</f>
        <v>9</v>
      </c>
      <c r="AZ22" s="33">
        <f>[2]卡牌消耗!AB22</f>
        <v>0</v>
      </c>
      <c r="BA22" s="33">
        <f>[2]卡牌消耗!AC22</f>
        <v>0</v>
      </c>
      <c r="BB22" s="33">
        <f>[2]卡牌消耗!AD22</f>
        <v>35</v>
      </c>
      <c r="BC22" s="33">
        <f>[2]卡牌消耗!AE22</f>
        <v>0</v>
      </c>
      <c r="BD22" s="33">
        <f>[2]卡牌消耗!AF22</f>
        <v>0</v>
      </c>
      <c r="BE22" s="33">
        <f>[2]卡牌消耗!AG22</f>
        <v>0</v>
      </c>
      <c r="BF22" s="33">
        <f>[2]卡牌消耗!AH22</f>
        <v>2850</v>
      </c>
      <c r="BI22" s="33">
        <v>2</v>
      </c>
      <c r="BJ22" s="33">
        <v>18</v>
      </c>
      <c r="BK22" s="13">
        <f>[2]卡牌消耗!BD22</f>
        <v>0</v>
      </c>
      <c r="BL22" s="13">
        <f>[2]卡牌消耗!BE22</f>
        <v>0</v>
      </c>
      <c r="BM22" s="13">
        <f>[2]卡牌消耗!BF22</f>
        <v>0</v>
      </c>
      <c r="BN22" s="13">
        <f>[2]卡牌消耗!BG22</f>
        <v>20</v>
      </c>
      <c r="BO22" s="13">
        <f>[2]卡牌消耗!BH22</f>
        <v>75000</v>
      </c>
      <c r="BR22" s="32">
        <v>18</v>
      </c>
      <c r="BS22" s="32">
        <f>[2]节奏总表!L22</f>
        <v>95</v>
      </c>
      <c r="BT22" s="32">
        <f>[2]节奏总表!M22</f>
        <v>100</v>
      </c>
      <c r="BU22" s="32">
        <f>[2]节奏总表!N22</f>
        <v>120</v>
      </c>
      <c r="BV22" s="33">
        <f>[2]节奏总表!$AC22</f>
        <v>2.5</v>
      </c>
      <c r="BW22" s="34">
        <f t="shared" si="1"/>
        <v>14</v>
      </c>
      <c r="BX22" s="34">
        <v>6</v>
      </c>
      <c r="CA22" s="32">
        <v>18</v>
      </c>
      <c r="CB22" s="32">
        <f>[3]时间节点!$BG22</f>
        <v>135</v>
      </c>
      <c r="CE22" s="32">
        <v>18</v>
      </c>
      <c r="CF22" s="32">
        <f>[1]属性投放!$AM24</f>
        <v>9</v>
      </c>
      <c r="CG22" s="33">
        <f>[1]属性投放!$AO24</f>
        <v>63</v>
      </c>
      <c r="CI22" s="34">
        <v>18</v>
      </c>
      <c r="CJ22" s="34">
        <f>[2]节奏总表!$BG21</f>
        <v>125</v>
      </c>
      <c r="CL22" s="34">
        <v>18</v>
      </c>
      <c r="CM22" s="34">
        <v>2</v>
      </c>
      <c r="CN22" s="13">
        <f>[2]卡牌消耗!DA22</f>
        <v>1750</v>
      </c>
      <c r="CO22" s="13">
        <f t="shared" si="2"/>
        <v>700</v>
      </c>
      <c r="CR22" s="34">
        <v>7</v>
      </c>
      <c r="CS22" s="34">
        <v>2</v>
      </c>
      <c r="CT22" s="13">
        <f>[2]装备!T12</f>
        <v>90</v>
      </c>
      <c r="CU22" s="13">
        <f t="shared" si="3"/>
        <v>900</v>
      </c>
      <c r="CV22" s="13">
        <f>ROUND(INDEX([1]装备!M$6:M$17,$CR22)*INDEX([1]装备!$BR$6:$BR$9,$CS22),0)</f>
        <v>1299</v>
      </c>
      <c r="CW22" s="13">
        <f>ROUND(INDEX([1]装备!N$6:N$17,$CR22)*INDEX([1]装备!$BR$6:$BR$9,$CS22),0)</f>
        <v>651</v>
      </c>
      <c r="CX22" s="13">
        <f>ROUND(INDEX([1]装备!O$6:O$17,$CR22)*INDEX([1]装备!$BR$6:$BR$9,$CS22),0)</f>
        <v>11676</v>
      </c>
      <c r="CY22" s="13">
        <f>ROUND(INDEX([1]装备!S$6:S$17,$CR22)*INDEX([1]装备!$BR$6:$BR$9,$CS22),0)</f>
        <v>67</v>
      </c>
      <c r="CZ22" s="13">
        <f>ROUND(INDEX([1]装备!T$6:T$17,$CR22)*INDEX([1]装备!$BR$6:$BR$9,$CS22),0)</f>
        <v>34</v>
      </c>
      <c r="DA22" s="13">
        <f>ROUND(INDEX([1]装备!U$6:U$17,$CR22)*INDEX([1]装备!$BR$6:$BR$9,$CS22),0)</f>
        <v>602</v>
      </c>
      <c r="DB22" s="13">
        <v>0</v>
      </c>
      <c r="DC22" s="13">
        <v>0</v>
      </c>
      <c r="DD22" s="13">
        <v>0</v>
      </c>
      <c r="DG22" s="33">
        <v>18</v>
      </c>
      <c r="DH22" s="33">
        <f>[2]装备!AM23*8</f>
        <v>880</v>
      </c>
      <c r="DI22" s="33">
        <f>[2]装备!AN23*8</f>
        <v>1400</v>
      </c>
      <c r="DJ22" s="33">
        <f>[2]装备!AO23*8</f>
        <v>1720</v>
      </c>
      <c r="DK22" s="33">
        <f>[2]装备!AP23*8</f>
        <v>2080</v>
      </c>
      <c r="DN22" s="13">
        <v>18</v>
      </c>
      <c r="DO22" s="13">
        <v>1</v>
      </c>
      <c r="DP22" s="13">
        <f t="shared" si="4"/>
        <v>880</v>
      </c>
      <c r="DS22" s="13">
        <f>[2]新神器!AF24</f>
        <v>18</v>
      </c>
      <c r="DT22" s="13">
        <f>[2]新神器!AG24</f>
        <v>4</v>
      </c>
      <c r="DU22" s="13">
        <f>[2]新神器!AH24</f>
        <v>4</v>
      </c>
      <c r="DV22" s="13">
        <f>[2]新神器!$P25</f>
        <v>2</v>
      </c>
      <c r="DW22" s="13">
        <f>[2]新神器!AI24</f>
        <v>1606020</v>
      </c>
      <c r="DX22" s="13">
        <f>[2]新神器!$AL24</f>
        <v>75</v>
      </c>
      <c r="DZ22" s="36">
        <f>[2]新神器!J25</f>
        <v>18</v>
      </c>
      <c r="EA22" s="36">
        <f>[2]新神器!K25</f>
        <v>10</v>
      </c>
      <c r="ED22" s="13">
        <f>[2]新神器!GZ24</f>
        <v>2</v>
      </c>
      <c r="EE22" s="13">
        <f t="shared" si="5"/>
        <v>1</v>
      </c>
      <c r="EF22" s="13">
        <f t="shared" si="6"/>
        <v>1</v>
      </c>
      <c r="EG22" s="13">
        <f>[2]新神器!HD24</f>
        <v>1606004</v>
      </c>
      <c r="EH22" s="13" t="str">
        <f>[2]新神器!HE24</f>
        <v>神器1-2 : 3级</v>
      </c>
      <c r="EI22" s="13">
        <f>[2]新神器!HG24</f>
        <v>3</v>
      </c>
      <c r="EJ22" s="13">
        <f>[2]新神器!HI24</f>
        <v>1</v>
      </c>
      <c r="EK22" s="13">
        <f>[1]新神器!$AW23*6</f>
        <v>1800</v>
      </c>
      <c r="EL22" s="13">
        <f t="shared" si="7"/>
        <v>540</v>
      </c>
      <c r="EM22" s="13">
        <f t="shared" si="0"/>
        <v>10</v>
      </c>
      <c r="EN22" s="13">
        <f>[2]新神器!$HK24</f>
        <v>3000</v>
      </c>
      <c r="EO22" s="13">
        <f t="shared" si="8"/>
        <v>13</v>
      </c>
      <c r="EP22" s="13">
        <f t="shared" si="9"/>
        <v>249.23</v>
      </c>
      <c r="FB22" s="39">
        <f>[1]专属武器!O21</f>
        <v>2</v>
      </c>
      <c r="FC22" s="39">
        <f>[1]专属武器!P21</f>
        <v>7</v>
      </c>
      <c r="FD22" s="13">
        <f>[1]专属武器!Q21</f>
        <v>320</v>
      </c>
      <c r="FE22" s="13">
        <f>[1]专属武器!R21</f>
        <v>160</v>
      </c>
      <c r="FF22" s="13">
        <f>[1]专属武器!S21</f>
        <v>6400</v>
      </c>
      <c r="FG22" s="13">
        <f t="shared" si="11"/>
        <v>9600</v>
      </c>
      <c r="FH22" s="13">
        <f>IF(FC22&gt;0,INDEX([2]专属武器强化!DX$6:DX$77,($FB22-1)*9+$FC22),0)</f>
        <v>163.49812500000004</v>
      </c>
      <c r="FI22" s="13">
        <f>IF(FD22&gt;0,INDEX([2]专属武器强化!DY$6:DY$77,($FB22-1)*9+$FC22),0)</f>
        <v>54.499375000000015</v>
      </c>
      <c r="FJ22" s="13">
        <f>IF(FE22&gt;0,INDEX([2]专属武器强化!DZ$6:DZ$77,($FB22-1)*9+$FC22),0)</f>
        <v>0</v>
      </c>
      <c r="FK22" s="13">
        <f>IF(FF22&gt;0,INDEX([2]专属武器强化!EA$6:EA$77,($FB22-1)*9+$FC22),0)</f>
        <v>0</v>
      </c>
      <c r="FL22" s="13">
        <f>IF(FC22&gt;0,ROUND(INDEX([2]专属武器强化!$EY$6:$EY$77,(FB22-1)*9+FC22),0),0)</f>
        <v>11538</v>
      </c>
      <c r="FM22" s="13">
        <f t="shared" si="12"/>
        <v>1362.4843750000005</v>
      </c>
      <c r="FN22" s="13">
        <f t="shared" si="13"/>
        <v>1374.0223750000005</v>
      </c>
      <c r="FO22" s="13">
        <f t="shared" si="14"/>
        <v>6.9867857865123897</v>
      </c>
    </row>
    <row r="23" spans="10:171" ht="16.5" x14ac:dyDescent="0.2">
      <c r="J23" s="32">
        <v>19</v>
      </c>
      <c r="K23" s="32">
        <v>2</v>
      </c>
      <c r="L23" s="32">
        <v>19</v>
      </c>
      <c r="M23" s="32">
        <f>[1]属性投放!AZ24</f>
        <v>16965</v>
      </c>
      <c r="N23" s="32">
        <f>[1]属性投放!BA24</f>
        <v>8450</v>
      </c>
      <c r="O23" s="32">
        <f>[1]属性投放!BB24</f>
        <v>161458</v>
      </c>
      <c r="P23" s="32">
        <f>[1]属性投放!BC24</f>
        <v>25</v>
      </c>
      <c r="Q23" s="32">
        <f>[1]属性投放!BD24</f>
        <v>13</v>
      </c>
      <c r="R23" s="32">
        <f>[1]属性投放!BE24</f>
        <v>250</v>
      </c>
      <c r="S23" s="32">
        <f>[1]属性投放!BK24</f>
        <v>850</v>
      </c>
      <c r="T23" s="32">
        <f>[1]属性投放!BL24</f>
        <v>425</v>
      </c>
      <c r="U23" s="32">
        <f>[1]属性投放!BM24</f>
        <v>8500</v>
      </c>
      <c r="V23" s="32">
        <f>[1]属性投放!BN24</f>
        <v>3</v>
      </c>
      <c r="W23" s="32">
        <f>[1]属性投放!BQ24</f>
        <v>1400</v>
      </c>
      <c r="X23" s="32">
        <f>[1]属性投放!BR24</f>
        <v>700</v>
      </c>
      <c r="Y23" s="32">
        <f>[1]属性投放!BS24</f>
        <v>14000</v>
      </c>
      <c r="Z23" s="32">
        <f>[1]属性投放!BT24</f>
        <v>21115</v>
      </c>
      <c r="AA23" s="32">
        <f>[1]属性投放!BU24</f>
        <v>10529</v>
      </c>
      <c r="AB23" s="32">
        <f>[1]属性投放!BV24</f>
        <v>202958</v>
      </c>
      <c r="AC23" s="32">
        <f>[1]属性投放!BY24</f>
        <v>4150</v>
      </c>
      <c r="AD23" s="32">
        <f>[1]属性投放!BZ24</f>
        <v>2079</v>
      </c>
      <c r="AE23" s="32">
        <f>[1]属性投放!CA24</f>
        <v>41500</v>
      </c>
      <c r="AG23" s="32">
        <f>[1]属性投放!DF24</f>
        <v>17934</v>
      </c>
      <c r="AH23" s="32">
        <f>[1]属性投放!DG24</f>
        <v>8921</v>
      </c>
      <c r="AI23" s="32">
        <f>[1]属性投放!DH24</f>
        <v>171016</v>
      </c>
      <c r="AJ23" s="32">
        <f>[1]属性投放!DI24</f>
        <v>990</v>
      </c>
      <c r="AK23" s="32">
        <f>[1]属性投放!DJ24</f>
        <v>496</v>
      </c>
      <c r="AL23" s="32">
        <f>[1]属性投放!DK24</f>
        <v>9900</v>
      </c>
      <c r="AM23" s="32">
        <f>[1]属性投放!DL24</f>
        <v>462</v>
      </c>
      <c r="AN23" s="32">
        <f>[1]属性投放!DM24</f>
        <v>231</v>
      </c>
      <c r="AO23" s="32">
        <f>[1]属性投放!DN24</f>
        <v>4620</v>
      </c>
      <c r="AP23" s="32">
        <f>[1]属性投放!DO24</f>
        <v>0</v>
      </c>
      <c r="AQ23" s="32">
        <f>[1]属性投放!DP24</f>
        <v>0</v>
      </c>
      <c r="AR23" s="32">
        <f>[1]属性投放!DQ24</f>
        <v>0</v>
      </c>
      <c r="AS23" s="32">
        <f>[1]属性投放!DR24</f>
        <v>18924</v>
      </c>
      <c r="AT23" s="32">
        <f>[1]属性投放!DS24</f>
        <v>9417</v>
      </c>
      <c r="AU23" s="32">
        <f>[1]属性投放!DT24</f>
        <v>180916</v>
      </c>
      <c r="AW23" s="33">
        <v>2</v>
      </c>
      <c r="AX23" s="33">
        <v>19</v>
      </c>
      <c r="AY23" s="34">
        <f>INDEX($CF$5:$CF$56,数据母表!AX23)</f>
        <v>10</v>
      </c>
      <c r="AZ23" s="33">
        <f>[2]卡牌消耗!AB23</f>
        <v>0</v>
      </c>
      <c r="BA23" s="33">
        <f>[2]卡牌消耗!AC23</f>
        <v>0</v>
      </c>
      <c r="BB23" s="33">
        <f>[2]卡牌消耗!AD23</f>
        <v>35</v>
      </c>
      <c r="BC23" s="33">
        <f>[2]卡牌消耗!AE23</f>
        <v>0</v>
      </c>
      <c r="BD23" s="33">
        <f>[2]卡牌消耗!AF23</f>
        <v>0</v>
      </c>
      <c r="BE23" s="33">
        <f>[2]卡牌消耗!AG23</f>
        <v>0</v>
      </c>
      <c r="BF23" s="33">
        <f>[2]卡牌消耗!AH23</f>
        <v>2850</v>
      </c>
      <c r="BI23" s="33">
        <v>2</v>
      </c>
      <c r="BJ23" s="33">
        <v>19</v>
      </c>
      <c r="BK23" s="13">
        <f>[2]卡牌消耗!BD23</f>
        <v>0</v>
      </c>
      <c r="BL23" s="13">
        <f>[2]卡牌消耗!BE23</f>
        <v>0</v>
      </c>
      <c r="BM23" s="13">
        <f>[2]卡牌消耗!BF23</f>
        <v>0</v>
      </c>
      <c r="BN23" s="13">
        <f>[2]卡牌消耗!BG23</f>
        <v>26</v>
      </c>
      <c r="BO23" s="13">
        <f>[2]卡牌消耗!BH23</f>
        <v>191500</v>
      </c>
      <c r="BR23" s="32">
        <v>19</v>
      </c>
      <c r="BS23" s="32">
        <f>[2]节奏总表!L23</f>
        <v>100</v>
      </c>
      <c r="BT23" s="32">
        <f>[2]节奏总表!M23</f>
        <v>105</v>
      </c>
      <c r="BU23" s="32">
        <f>[2]节奏总表!N23</f>
        <v>125</v>
      </c>
      <c r="BV23" s="33">
        <f>[2]节奏总表!$AC23</f>
        <v>2.610000000000003</v>
      </c>
      <c r="BW23" s="34">
        <f t="shared" si="1"/>
        <v>15</v>
      </c>
      <c r="BX23" s="34">
        <v>6</v>
      </c>
      <c r="CA23" s="32">
        <v>19</v>
      </c>
      <c r="CB23" s="32">
        <f>[3]时间节点!$BG23</f>
        <v>140</v>
      </c>
      <c r="CE23" s="32">
        <v>19</v>
      </c>
      <c r="CF23" s="32">
        <f>[1]属性投放!$AM25</f>
        <v>10</v>
      </c>
      <c r="CG23" s="33">
        <f>[1]属性投放!$AO25</f>
        <v>65</v>
      </c>
      <c r="CI23" s="34">
        <v>19</v>
      </c>
      <c r="CJ23" s="34">
        <f>[2]节奏总表!$BG22</f>
        <v>132</v>
      </c>
      <c r="CL23" s="34">
        <v>19</v>
      </c>
      <c r="CM23" s="34">
        <v>2</v>
      </c>
      <c r="CN23" s="13">
        <f>[2]卡牌消耗!DA23</f>
        <v>1950</v>
      </c>
      <c r="CO23" s="13">
        <f t="shared" si="2"/>
        <v>780</v>
      </c>
      <c r="CR23" s="34">
        <v>8</v>
      </c>
      <c r="CS23" s="34">
        <v>2</v>
      </c>
      <c r="CT23" s="13">
        <f>[2]装备!T13</f>
        <v>120</v>
      </c>
      <c r="CU23" s="13">
        <f t="shared" si="3"/>
        <v>1200</v>
      </c>
      <c r="CV23" s="13">
        <f>ROUND(INDEX([1]装备!M$6:M$17,$CR23)*INDEX([1]装备!$BR$6:$BR$9,$CS23),0)</f>
        <v>1806</v>
      </c>
      <c r="CW23" s="13">
        <f>ROUND(INDEX([1]装备!N$6:N$17,$CR23)*INDEX([1]装备!$BR$6:$BR$9,$CS23),0)</f>
        <v>907</v>
      </c>
      <c r="CX23" s="13">
        <f>ROUND(INDEX([1]装备!O$6:O$17,$CR23)*INDEX([1]装备!$BR$6:$BR$9,$CS23),0)</f>
        <v>16835</v>
      </c>
      <c r="CY23" s="13">
        <f>ROUND(INDEX([1]装备!S$6:S$17,$CR23)*INDEX([1]装备!$BR$6:$BR$9,$CS23),0)</f>
        <v>89</v>
      </c>
      <c r="CZ23" s="13">
        <f>ROUND(INDEX([1]装备!T$6:T$17,$CR23)*INDEX([1]装备!$BR$6:$BR$9,$CS23),0)</f>
        <v>44</v>
      </c>
      <c r="DA23" s="13">
        <f>ROUND(INDEX([1]装备!U$6:U$17,$CR23)*INDEX([1]装备!$BR$6:$BR$9,$CS23),0)</f>
        <v>827</v>
      </c>
      <c r="DB23" s="13">
        <v>0</v>
      </c>
      <c r="DC23" s="13">
        <v>0</v>
      </c>
      <c r="DD23" s="13">
        <v>0</v>
      </c>
      <c r="DG23" s="33">
        <v>19</v>
      </c>
      <c r="DH23" s="33">
        <f>[2]装备!AM24*8</f>
        <v>880</v>
      </c>
      <c r="DI23" s="33">
        <f>[2]装备!AN24*8</f>
        <v>1440</v>
      </c>
      <c r="DJ23" s="33">
        <f>[2]装备!AO24*8</f>
        <v>1800</v>
      </c>
      <c r="DK23" s="33">
        <f>[2]装备!AP24*8</f>
        <v>2160</v>
      </c>
      <c r="DN23" s="13">
        <v>19</v>
      </c>
      <c r="DO23" s="13">
        <v>1</v>
      </c>
      <c r="DP23" s="13">
        <f t="shared" si="4"/>
        <v>880</v>
      </c>
      <c r="DS23" s="13">
        <f>[2]新神器!AF25</f>
        <v>19</v>
      </c>
      <c r="DT23" s="13">
        <f>[2]新神器!AG25</f>
        <v>4</v>
      </c>
      <c r="DU23" s="13">
        <f>[2]新神器!AH25</f>
        <v>5</v>
      </c>
      <c r="DV23" s="13">
        <f>[2]新神器!$P26</f>
        <v>3</v>
      </c>
      <c r="DW23" s="13">
        <f>[2]新神器!AI25</f>
        <v>1606021</v>
      </c>
      <c r="DX23" s="13">
        <f>[2]新神器!$AL25</f>
        <v>175</v>
      </c>
      <c r="DZ23" s="36">
        <f>[2]新神器!J26</f>
        <v>19</v>
      </c>
      <c r="EA23" s="36">
        <f>[2]新神器!K26</f>
        <v>15</v>
      </c>
      <c r="ED23" s="13">
        <f>[2]新神器!GZ25</f>
        <v>2</v>
      </c>
      <c r="EE23" s="13">
        <f t="shared" si="5"/>
        <v>1</v>
      </c>
      <c r="EF23" s="13">
        <f t="shared" si="6"/>
        <v>1</v>
      </c>
      <c r="EG23" s="13">
        <f>[2]新神器!HD25</f>
        <v>1606004</v>
      </c>
      <c r="EH23" s="13" t="str">
        <f>[2]新神器!HE25</f>
        <v>神器1-2 : 4级</v>
      </c>
      <c r="EI23" s="13">
        <f>[2]新神器!HG25</f>
        <v>4</v>
      </c>
      <c r="EJ23" s="13">
        <f>[2]新神器!HI25</f>
        <v>2</v>
      </c>
      <c r="EK23" s="13">
        <f>[1]新神器!$AW24*6</f>
        <v>2310</v>
      </c>
      <c r="EL23" s="13">
        <f t="shared" si="7"/>
        <v>510</v>
      </c>
      <c r="EM23" s="13">
        <f t="shared" si="0"/>
        <v>20</v>
      </c>
      <c r="EN23" s="13">
        <f>[2]新神器!$HK25</f>
        <v>3100</v>
      </c>
      <c r="EO23" s="13">
        <f t="shared" si="8"/>
        <v>23.1</v>
      </c>
      <c r="EP23" s="13">
        <f t="shared" si="9"/>
        <v>132.47</v>
      </c>
      <c r="FB23" s="39">
        <f>[1]专属武器!O22</f>
        <v>2</v>
      </c>
      <c r="FC23" s="39">
        <f>[1]专属武器!P22</f>
        <v>8</v>
      </c>
      <c r="FD23" s="13">
        <f>[1]专属武器!Q22</f>
        <v>380</v>
      </c>
      <c r="FE23" s="13">
        <f>[1]专属武器!R22</f>
        <v>190</v>
      </c>
      <c r="FF23" s="13">
        <f>[1]专属武器!S22</f>
        <v>7600</v>
      </c>
      <c r="FG23" s="13">
        <f t="shared" si="11"/>
        <v>11400</v>
      </c>
      <c r="FH23" s="13">
        <f>IF(FC23&gt;0,INDEX([2]专属武器强化!DX$6:DX$77,($FB23-1)*9+$FC23),0)</f>
        <v>264.71125000000006</v>
      </c>
      <c r="FI23" s="13">
        <f>IF(FD23&gt;0,INDEX([2]专属武器强化!DY$6:DY$77,($FB23-1)*9+$FC23),0)</f>
        <v>88.237083333333359</v>
      </c>
      <c r="FJ23" s="13">
        <f>IF(FE23&gt;0,INDEX([2]专属武器强化!DZ$6:DZ$77,($FB23-1)*9+$FC23),0)</f>
        <v>0</v>
      </c>
      <c r="FK23" s="13">
        <f>IF(FF23&gt;0,INDEX([2]专属武器强化!EA$6:EA$77,($FB23-1)*9+$FC23),0)</f>
        <v>0</v>
      </c>
      <c r="FL23" s="13">
        <f>IF(FC23&gt;0,ROUND(INDEX([2]专属武器强化!$EY$6:$EY$77,(FB23-1)*9+FC23),0),0)</f>
        <v>18664</v>
      </c>
      <c r="FM23" s="13">
        <f t="shared" si="12"/>
        <v>2205.9270833333339</v>
      </c>
      <c r="FN23" s="13">
        <f t="shared" si="13"/>
        <v>2224.5910833333342</v>
      </c>
      <c r="FO23" s="13">
        <f t="shared" si="14"/>
        <v>5.1245373072871461</v>
      </c>
    </row>
    <row r="24" spans="10:171" ht="16.5" x14ac:dyDescent="0.2">
      <c r="J24" s="32">
        <v>20</v>
      </c>
      <c r="K24" s="32">
        <v>2</v>
      </c>
      <c r="L24" s="32">
        <v>20</v>
      </c>
      <c r="M24" s="32">
        <f>[1]属性投放!AZ25</f>
        <v>21115</v>
      </c>
      <c r="N24" s="32">
        <f>[1]属性投放!BA25</f>
        <v>10529</v>
      </c>
      <c r="O24" s="32">
        <f>[1]属性投放!BB25</f>
        <v>202958</v>
      </c>
      <c r="P24" s="32">
        <f>[1]属性投放!BC25</f>
        <v>25</v>
      </c>
      <c r="Q24" s="32">
        <f>[1]属性投放!BD25</f>
        <v>13</v>
      </c>
      <c r="R24" s="32">
        <f>[1]属性投放!BE25</f>
        <v>250</v>
      </c>
      <c r="S24" s="32">
        <f>[1]属性投放!BK25</f>
        <v>1000</v>
      </c>
      <c r="T24" s="32">
        <f>[1]属性投放!BL25</f>
        <v>500</v>
      </c>
      <c r="U24" s="32">
        <f>[1]属性投放!BM25</f>
        <v>10000</v>
      </c>
      <c r="V24" s="32">
        <f>[1]属性投放!BN25</f>
        <v>4</v>
      </c>
      <c r="W24" s="32">
        <f>[1]属性投放!BQ25</f>
        <v>1500</v>
      </c>
      <c r="X24" s="32">
        <f>[1]属性投放!BR25</f>
        <v>750</v>
      </c>
      <c r="Y24" s="32">
        <f>[1]属性投放!BS25</f>
        <v>15000</v>
      </c>
      <c r="Z24" s="32">
        <f>[1]属性投放!BT25</f>
        <v>26865</v>
      </c>
      <c r="AA24" s="32">
        <f>[1]属性投放!BU25</f>
        <v>13409</v>
      </c>
      <c r="AB24" s="32">
        <f>[1]属性投放!BV25</f>
        <v>260458</v>
      </c>
      <c r="AC24" s="32">
        <f>[1]属性投放!BY25</f>
        <v>5750</v>
      </c>
      <c r="AD24" s="32">
        <f>[1]属性投放!BZ25</f>
        <v>2880</v>
      </c>
      <c r="AE24" s="32">
        <f>[1]属性投放!CA25</f>
        <v>57500</v>
      </c>
      <c r="AG24" s="32">
        <f>[1]属性投放!DF25</f>
        <v>18924</v>
      </c>
      <c r="AH24" s="32">
        <f>[1]属性投放!DG25</f>
        <v>9417</v>
      </c>
      <c r="AI24" s="32">
        <f>[1]属性投放!DH25</f>
        <v>180916</v>
      </c>
      <c r="AJ24" s="32">
        <f>[1]属性投放!DI25</f>
        <v>990</v>
      </c>
      <c r="AK24" s="32">
        <f>[1]属性投放!DJ25</f>
        <v>496</v>
      </c>
      <c r="AL24" s="32">
        <f>[1]属性投放!DK25</f>
        <v>9900</v>
      </c>
      <c r="AM24" s="32">
        <f>[1]属性投放!DL25</f>
        <v>462</v>
      </c>
      <c r="AN24" s="32">
        <f>[1]属性投放!DM25</f>
        <v>231</v>
      </c>
      <c r="AO24" s="32">
        <f>[1]属性投放!DN25</f>
        <v>4620</v>
      </c>
      <c r="AP24" s="32">
        <f>[1]属性投放!DO25</f>
        <v>6930</v>
      </c>
      <c r="AQ24" s="32">
        <f>[1]属性投放!DP25</f>
        <v>3465</v>
      </c>
      <c r="AR24" s="32">
        <f>[1]属性投放!DQ25</f>
        <v>69300</v>
      </c>
      <c r="AS24" s="32">
        <f>[1]属性投放!DR25</f>
        <v>26844</v>
      </c>
      <c r="AT24" s="32">
        <f>[1]属性投放!DS25</f>
        <v>13378</v>
      </c>
      <c r="AU24" s="32">
        <f>[1]属性投放!DT25</f>
        <v>260116</v>
      </c>
      <c r="AW24" s="33">
        <v>2</v>
      </c>
      <c r="AX24" s="33">
        <v>20</v>
      </c>
      <c r="AY24" s="34">
        <f>INDEX($CF$5:$CF$56,数据母表!AX24)</f>
        <v>10</v>
      </c>
      <c r="AZ24" s="33">
        <f>[2]卡牌消耗!AB24</f>
        <v>0</v>
      </c>
      <c r="BA24" s="33">
        <f>[2]卡牌消耗!AC24</f>
        <v>0</v>
      </c>
      <c r="BB24" s="33">
        <f>[2]卡牌消耗!AD24</f>
        <v>55</v>
      </c>
      <c r="BC24" s="33">
        <f>[2]卡牌消耗!AE24</f>
        <v>0</v>
      </c>
      <c r="BD24" s="33">
        <f>[2]卡牌消耗!AF24</f>
        <v>0</v>
      </c>
      <c r="BE24" s="33">
        <f>[2]卡牌消耗!AG24</f>
        <v>0</v>
      </c>
      <c r="BF24" s="33">
        <f>[2]卡牌消耗!AH24</f>
        <v>3500</v>
      </c>
      <c r="BI24" s="33">
        <v>2</v>
      </c>
      <c r="BJ24" s="33">
        <v>20</v>
      </c>
      <c r="BK24" s="13">
        <f>[2]卡牌消耗!BD24</f>
        <v>0</v>
      </c>
      <c r="BL24" s="13">
        <f>[2]卡牌消耗!BE24</f>
        <v>0</v>
      </c>
      <c r="BM24" s="13">
        <f>[2]卡牌消耗!BF24</f>
        <v>0</v>
      </c>
      <c r="BN24" s="13">
        <f>[2]卡牌消耗!BG24</f>
        <v>34</v>
      </c>
      <c r="BO24" s="13">
        <f>[2]卡牌消耗!BH24</f>
        <v>287000</v>
      </c>
      <c r="BR24" s="32">
        <v>20</v>
      </c>
      <c r="BS24" s="32">
        <f>[2]节奏总表!L24</f>
        <v>105</v>
      </c>
      <c r="BT24" s="32">
        <f>[2]节奏总表!M24</f>
        <v>110</v>
      </c>
      <c r="BU24" s="32">
        <f>[2]节奏总表!N24</f>
        <v>130</v>
      </c>
      <c r="BV24" s="33">
        <f>[2]节奏总表!$AC24</f>
        <v>2.7099999999999973</v>
      </c>
      <c r="BW24" s="34">
        <f t="shared" si="1"/>
        <v>15</v>
      </c>
      <c r="BX24" s="34">
        <v>7</v>
      </c>
      <c r="CA24" s="32">
        <v>20</v>
      </c>
      <c r="CB24" s="32">
        <f>[3]时间节点!$BG24</f>
        <v>150</v>
      </c>
      <c r="CE24" s="32">
        <v>20</v>
      </c>
      <c r="CF24" s="32">
        <f>[1]属性投放!$AM26</f>
        <v>10</v>
      </c>
      <c r="CG24" s="33">
        <f>[1]属性投放!$AO26</f>
        <v>68</v>
      </c>
      <c r="CI24" s="34">
        <v>20</v>
      </c>
      <c r="CJ24" s="34">
        <f>[2]节奏总表!$BG23</f>
        <v>140</v>
      </c>
      <c r="CL24" s="34">
        <v>20</v>
      </c>
      <c r="CM24" s="34">
        <v>2</v>
      </c>
      <c r="CN24" s="13">
        <f>[2]卡牌消耗!DA24</f>
        <v>2100</v>
      </c>
      <c r="CO24" s="13">
        <f t="shared" si="2"/>
        <v>840</v>
      </c>
      <c r="CR24" s="34">
        <v>9</v>
      </c>
      <c r="CS24" s="34">
        <v>2</v>
      </c>
      <c r="CT24" s="13">
        <f>[2]装备!T14</f>
        <v>150</v>
      </c>
      <c r="CU24" s="13">
        <f t="shared" si="3"/>
        <v>1500</v>
      </c>
      <c r="CV24" s="13">
        <f>ROUND(INDEX([1]装备!M$6:M$17,$CR24)*INDEX([1]装备!$BR$6:$BR$9,$CS24),0)</f>
        <v>2051</v>
      </c>
      <c r="CW24" s="13">
        <f>ROUND(INDEX([1]装备!N$6:N$17,$CR24)*INDEX([1]装备!$BR$6:$BR$9,$CS24),0)</f>
        <v>1029</v>
      </c>
      <c r="CX24" s="13">
        <f>ROUND(INDEX([1]装备!O$6:O$17,$CR24)*INDEX([1]装备!$BR$6:$BR$9,$CS24),0)</f>
        <v>19366</v>
      </c>
      <c r="CY24" s="13">
        <f>ROUND(INDEX([1]装备!S$6:S$17,$CR24)*INDEX([1]装备!$BR$6:$BR$9,$CS24),0)</f>
        <v>104</v>
      </c>
      <c r="CZ24" s="13">
        <f>ROUND(INDEX([1]装备!T$6:T$17,$CR24)*INDEX([1]装备!$BR$6:$BR$9,$CS24),0)</f>
        <v>52</v>
      </c>
      <c r="DA24" s="13">
        <f>ROUND(INDEX([1]装备!U$6:U$17,$CR24)*INDEX([1]装备!$BR$6:$BR$9,$CS24),0)</f>
        <v>982</v>
      </c>
      <c r="DB24" s="13">
        <v>0</v>
      </c>
      <c r="DC24" s="13">
        <v>0</v>
      </c>
      <c r="DD24" s="13">
        <v>0</v>
      </c>
      <c r="DG24" s="33">
        <v>20</v>
      </c>
      <c r="DH24" s="33">
        <f>[2]装备!AM25*8</f>
        <v>920</v>
      </c>
      <c r="DI24" s="33">
        <f>[2]装备!AN25*8</f>
        <v>1440</v>
      </c>
      <c r="DJ24" s="33">
        <f>[2]装备!AO25*8</f>
        <v>1840</v>
      </c>
      <c r="DK24" s="33">
        <f>[2]装备!AP25*8</f>
        <v>2200</v>
      </c>
      <c r="DN24" s="13">
        <v>20</v>
      </c>
      <c r="DO24" s="13">
        <v>1</v>
      </c>
      <c r="DP24" s="13">
        <f t="shared" si="4"/>
        <v>920</v>
      </c>
      <c r="DS24" s="13">
        <f>[2]新神器!AF26</f>
        <v>20</v>
      </c>
      <c r="DT24" s="13">
        <f>[2]新神器!AG26</f>
        <v>4</v>
      </c>
      <c r="DU24" s="13">
        <f>[2]新神器!AH26</f>
        <v>6</v>
      </c>
      <c r="DV24" s="13">
        <f>[2]新神器!$P27</f>
        <v>4</v>
      </c>
      <c r="DW24" s="13">
        <f>[2]新神器!AI26</f>
        <v>1606022</v>
      </c>
      <c r="DX24" s="13">
        <f>[2]新神器!$AL26</f>
        <v>375</v>
      </c>
      <c r="DZ24" s="36">
        <f>[2]新神器!J27</f>
        <v>20</v>
      </c>
      <c r="EA24" s="36">
        <f>[2]新神器!K27</f>
        <v>15</v>
      </c>
      <c r="ED24" s="13">
        <f>[2]新神器!GZ26</f>
        <v>2</v>
      </c>
      <c r="EE24" s="13">
        <f t="shared" si="5"/>
        <v>1</v>
      </c>
      <c r="EF24" s="13">
        <f t="shared" si="6"/>
        <v>1</v>
      </c>
      <c r="EG24" s="13">
        <f>[2]新神器!HD26</f>
        <v>1606004</v>
      </c>
      <c r="EH24" s="13" t="str">
        <f>[2]新神器!HE26</f>
        <v>神器1-2 : 5级</v>
      </c>
      <c r="EI24" s="13">
        <f>[2]新神器!HG26</f>
        <v>5</v>
      </c>
      <c r="EJ24" s="13">
        <f>[2]新神器!HI26</f>
        <v>2</v>
      </c>
      <c r="EK24" s="13">
        <f>[1]新神器!$AW25*6</f>
        <v>2910</v>
      </c>
      <c r="EL24" s="13">
        <f t="shared" si="7"/>
        <v>600</v>
      </c>
      <c r="EM24" s="13">
        <f t="shared" si="0"/>
        <v>20</v>
      </c>
      <c r="EN24" s="13">
        <f>[2]新神器!$HK26</f>
        <v>3200</v>
      </c>
      <c r="EO24" s="13">
        <f t="shared" si="8"/>
        <v>23.2</v>
      </c>
      <c r="EP24" s="13">
        <f t="shared" si="9"/>
        <v>155.16999999999999</v>
      </c>
      <c r="FB24" s="39">
        <f>[1]专属武器!O23</f>
        <v>2</v>
      </c>
      <c r="FC24" s="39">
        <f>[1]专属武器!P23</f>
        <v>9</v>
      </c>
      <c r="FD24" s="13">
        <f>[1]专属武器!Q23</f>
        <v>450</v>
      </c>
      <c r="FE24" s="13">
        <f>[1]专属武器!R23</f>
        <v>225</v>
      </c>
      <c r="FF24" s="13">
        <f>[1]专属武器!S23</f>
        <v>9000</v>
      </c>
      <c r="FG24" s="13">
        <f t="shared" si="11"/>
        <v>13500</v>
      </c>
      <c r="FH24" s="13">
        <f>IF(FC24&gt;0,INDEX([2]专属武器强化!DX$6:DX$77,($FB24-1)*9+$FC24),0)</f>
        <v>428.20937500000014</v>
      </c>
      <c r="FI24" s="13">
        <f>IF(FD24&gt;0,INDEX([2]专属武器强化!DY$6:DY$77,($FB24-1)*9+$FC24),0)</f>
        <v>142.73645833333339</v>
      </c>
      <c r="FJ24" s="13">
        <f>IF(FE24&gt;0,INDEX([2]专属武器强化!DZ$6:DZ$77,($FB24-1)*9+$FC24),0)</f>
        <v>0</v>
      </c>
      <c r="FK24" s="13">
        <f>IF(FF24&gt;0,INDEX([2]专属武器强化!EA$6:EA$77,($FB24-1)*9+$FC24),0)</f>
        <v>0</v>
      </c>
      <c r="FL24" s="13">
        <f>IF(FC24&gt;0,ROUND(INDEX([2]专属武器强化!$EY$6:$EY$77,(FB24-1)*9+FC24),0),0)</f>
        <v>30201</v>
      </c>
      <c r="FM24" s="13">
        <f t="shared" si="12"/>
        <v>3568.4114583333348</v>
      </c>
      <c r="FN24" s="13">
        <f t="shared" si="13"/>
        <v>3598.6124583333349</v>
      </c>
      <c r="FO24" s="13">
        <f t="shared" si="14"/>
        <v>3.7514459131985567</v>
      </c>
    </row>
    <row r="25" spans="10:171" ht="16.5" x14ac:dyDescent="0.2">
      <c r="J25" s="32">
        <v>21</v>
      </c>
      <c r="K25" s="32">
        <v>3</v>
      </c>
      <c r="L25" s="32">
        <v>1</v>
      </c>
      <c r="M25" s="32">
        <f>[1]属性投放!AZ26</f>
        <v>150</v>
      </c>
      <c r="N25" s="32">
        <f>[1]属性投放!BA26</f>
        <v>10</v>
      </c>
      <c r="O25" s="32">
        <f>[1]属性投放!BB26</f>
        <v>500</v>
      </c>
      <c r="P25" s="32">
        <f>[1]属性投放!BC26</f>
        <v>8</v>
      </c>
      <c r="Q25" s="32">
        <f>[1]属性投放!BD26</f>
        <v>4</v>
      </c>
      <c r="R25" s="32">
        <f>[1]属性投放!BE26</f>
        <v>48</v>
      </c>
      <c r="S25" s="32">
        <f>[1]属性投放!BK26</f>
        <v>20</v>
      </c>
      <c r="T25" s="32">
        <f>[1]属性投放!BL26</f>
        <v>10</v>
      </c>
      <c r="U25" s="32">
        <f>[1]属性投放!BM26</f>
        <v>120</v>
      </c>
      <c r="V25" s="32">
        <f>[1]属性投放!BN26</f>
        <v>1</v>
      </c>
      <c r="W25" s="32">
        <f>[1]属性投放!BQ26</f>
        <v>30</v>
      </c>
      <c r="X25" s="32">
        <f>[1]属性投放!BR26</f>
        <v>15</v>
      </c>
      <c r="Y25" s="32">
        <f>[1]属性投放!BS26</f>
        <v>180</v>
      </c>
      <c r="Z25" s="32">
        <f>[1]属性投放!BT26</f>
        <v>232</v>
      </c>
      <c r="AA25" s="32">
        <f>[1]属性投放!BU26</f>
        <v>51</v>
      </c>
      <c r="AB25" s="32">
        <f>[1]属性投放!BV26</f>
        <v>992</v>
      </c>
      <c r="AC25" s="32">
        <f>[1]属性投放!BY26</f>
        <v>82</v>
      </c>
      <c r="AD25" s="32">
        <f>[1]属性投放!BZ26</f>
        <v>41</v>
      </c>
      <c r="AE25" s="32">
        <f>[1]属性投放!CA26</f>
        <v>492</v>
      </c>
      <c r="AG25" s="32">
        <f>[1]属性投放!DF26</f>
        <v>150</v>
      </c>
      <c r="AH25" s="32">
        <f>[1]属性投放!DG26</f>
        <v>0</v>
      </c>
      <c r="AI25" s="32">
        <f>[1]属性投放!DH26</f>
        <v>375</v>
      </c>
      <c r="AJ25" s="32">
        <f>[1]属性投放!DI26</f>
        <v>8</v>
      </c>
      <c r="AK25" s="32">
        <f>[1]属性投放!DJ26</f>
        <v>4</v>
      </c>
      <c r="AL25" s="32">
        <f>[1]属性投放!DK26</f>
        <v>49</v>
      </c>
      <c r="AM25" s="32">
        <f>[1]属性投放!DL26</f>
        <v>8</v>
      </c>
      <c r="AN25" s="32">
        <f>[1]属性投放!DM26</f>
        <v>4</v>
      </c>
      <c r="AO25" s="32">
        <f>[1]属性投放!DN26</f>
        <v>49</v>
      </c>
      <c r="AP25" s="32">
        <f>[1]属性投放!DO26</f>
        <v>72</v>
      </c>
      <c r="AQ25" s="32">
        <f>[1]属性投放!DP26</f>
        <v>36</v>
      </c>
      <c r="AR25" s="32">
        <f>[1]属性投放!DQ26</f>
        <v>441</v>
      </c>
      <c r="AS25" s="32">
        <f>[1]属性投放!DR26</f>
        <v>230</v>
      </c>
      <c r="AT25" s="32">
        <f>[1]属性投放!DS26</f>
        <v>40</v>
      </c>
      <c r="AU25" s="32">
        <f>[1]属性投放!DT26</f>
        <v>865</v>
      </c>
      <c r="AW25" s="33">
        <v>2</v>
      </c>
      <c r="AX25" s="33">
        <v>21</v>
      </c>
      <c r="AY25" s="34">
        <f>INDEX($CF$5:$CF$56,数据母表!AX25)</f>
        <v>10</v>
      </c>
      <c r="AZ25" s="33">
        <f>[2]卡牌消耗!AB25</f>
        <v>0</v>
      </c>
      <c r="BA25" s="33">
        <f>[2]卡牌消耗!AC25</f>
        <v>0</v>
      </c>
      <c r="BB25" s="33">
        <f>[2]卡牌消耗!AD25</f>
        <v>55</v>
      </c>
      <c r="BC25" s="33">
        <f>[2]卡牌消耗!AE25</f>
        <v>0</v>
      </c>
      <c r="BD25" s="33">
        <f>[2]卡牌消耗!AF25</f>
        <v>0</v>
      </c>
      <c r="BE25" s="33">
        <f>[2]卡牌消耗!AG25</f>
        <v>0</v>
      </c>
      <c r="BF25" s="33">
        <f>[2]卡牌消耗!AH25</f>
        <v>3500</v>
      </c>
      <c r="BI25" s="33">
        <v>3</v>
      </c>
      <c r="BJ25" s="33">
        <v>1</v>
      </c>
      <c r="BK25" s="13">
        <f>[2]卡牌消耗!BD25</f>
        <v>0</v>
      </c>
      <c r="BL25" s="13">
        <f>[2]卡牌消耗!BE25</f>
        <v>0</v>
      </c>
      <c r="BM25" s="13">
        <f>[2]卡牌消耗!BF25</f>
        <v>0</v>
      </c>
      <c r="BN25" s="13">
        <f>[2]卡牌消耗!BG25</f>
        <v>0</v>
      </c>
      <c r="BO25" s="13">
        <f>[2]卡牌消耗!BH25</f>
        <v>1500</v>
      </c>
      <c r="BR25" s="32">
        <v>21</v>
      </c>
      <c r="BS25" s="32">
        <f>[2]节奏总表!L25</f>
        <v>110</v>
      </c>
      <c r="BT25" s="32">
        <f>[2]节奏总表!M25</f>
        <v>115</v>
      </c>
      <c r="BU25" s="32">
        <f>[2]节奏总表!N25</f>
        <v>137</v>
      </c>
      <c r="BV25" s="33">
        <f>[2]节奏总表!$AC25</f>
        <v>2.8500000000000014</v>
      </c>
      <c r="BW25" s="34">
        <f t="shared" si="1"/>
        <v>16</v>
      </c>
      <c r="BX25" s="34">
        <v>7</v>
      </c>
      <c r="CE25" s="32">
        <v>21</v>
      </c>
      <c r="CF25" s="32">
        <f>[1]属性投放!$AM27</f>
        <v>10</v>
      </c>
      <c r="CG25" s="33">
        <f>[1]属性投放!$AO27</f>
        <v>70</v>
      </c>
      <c r="CL25" s="34">
        <v>21</v>
      </c>
      <c r="CM25" s="34">
        <v>2</v>
      </c>
      <c r="CN25" s="13">
        <f>[2]卡牌消耗!DA25</f>
        <v>2250</v>
      </c>
      <c r="CO25" s="13">
        <f t="shared" si="2"/>
        <v>900</v>
      </c>
      <c r="CR25" s="34">
        <v>10</v>
      </c>
      <c r="CS25" s="34">
        <v>2</v>
      </c>
      <c r="CT25" s="13">
        <f>[2]装备!T15</f>
        <v>180</v>
      </c>
      <c r="CU25" s="13">
        <f t="shared" si="3"/>
        <v>1800</v>
      </c>
      <c r="CV25" s="13">
        <f>ROUND(INDEX([1]装备!M$6:M$17,$CR25)*INDEX([1]装备!$BR$6:$BR$9,$CS25),0)</f>
        <v>2296</v>
      </c>
      <c r="CW25" s="13">
        <f>ROUND(INDEX([1]装备!N$6:N$17,$CR25)*INDEX([1]装备!$BR$6:$BR$9,$CS25),0)</f>
        <v>1152</v>
      </c>
      <c r="CX25" s="13">
        <f>ROUND(INDEX([1]装备!O$6:O$17,$CR25)*INDEX([1]装备!$BR$6:$BR$9,$CS25),0)</f>
        <v>21907</v>
      </c>
      <c r="CY25" s="13">
        <f>ROUND(INDEX([1]装备!S$6:S$17,$CR25)*INDEX([1]装备!$BR$6:$BR$9,$CS25),0)</f>
        <v>120</v>
      </c>
      <c r="CZ25" s="13">
        <f>ROUND(INDEX([1]装备!T$6:T$17,$CR25)*INDEX([1]装备!$BR$6:$BR$9,$CS25),0)</f>
        <v>60</v>
      </c>
      <c r="DA25" s="13">
        <f>ROUND(INDEX([1]装备!U$6:U$17,$CR25)*INDEX([1]装备!$BR$6:$BR$9,$CS25),0)</f>
        <v>1148</v>
      </c>
      <c r="DB25" s="13">
        <v>0</v>
      </c>
      <c r="DC25" s="13">
        <v>0</v>
      </c>
      <c r="DD25" s="13">
        <v>0</v>
      </c>
      <c r="DG25" s="33">
        <v>21</v>
      </c>
      <c r="DH25" s="33">
        <f>[2]装备!AM26*8</f>
        <v>920</v>
      </c>
      <c r="DI25" s="33">
        <f>[2]装备!AN26*8</f>
        <v>1480</v>
      </c>
      <c r="DJ25" s="33">
        <f>[2]装备!AO26*8</f>
        <v>1880</v>
      </c>
      <c r="DK25" s="33">
        <f>[2]装备!AP26*8</f>
        <v>2240</v>
      </c>
      <c r="DN25" s="13">
        <v>21</v>
      </c>
      <c r="DO25" s="13">
        <v>1</v>
      </c>
      <c r="DP25" s="13">
        <f t="shared" si="4"/>
        <v>920</v>
      </c>
      <c r="DS25" s="13">
        <f>[2]新神器!AF27</f>
        <v>21</v>
      </c>
      <c r="DT25" s="13">
        <f>[2]新神器!AG27</f>
        <v>5</v>
      </c>
      <c r="DU25" s="13">
        <f>[2]新神器!AH27</f>
        <v>1</v>
      </c>
      <c r="DV25" s="13">
        <f>[2]新神器!$P28</f>
        <v>1</v>
      </c>
      <c r="DW25" s="13">
        <f>[2]新神器!AI27</f>
        <v>1606023</v>
      </c>
      <c r="DX25" s="13">
        <f>[2]新神器!$AL27</f>
        <v>30</v>
      </c>
      <c r="DZ25" s="36">
        <f>[2]新神器!J28</f>
        <v>21</v>
      </c>
      <c r="EA25" s="36">
        <f>[2]新神器!K28</f>
        <v>15</v>
      </c>
      <c r="ED25" s="13">
        <f>[2]新神器!GZ27</f>
        <v>2</v>
      </c>
      <c r="EE25" s="13">
        <f t="shared" si="5"/>
        <v>1</v>
      </c>
      <c r="EF25" s="13">
        <f t="shared" si="6"/>
        <v>1</v>
      </c>
      <c r="EG25" s="13">
        <f>[2]新神器!HD27</f>
        <v>1606004</v>
      </c>
      <c r="EH25" s="13" t="str">
        <f>[2]新神器!HE27</f>
        <v>神器1-2 : 6级</v>
      </c>
      <c r="EI25" s="13">
        <f>[2]新神器!HG27</f>
        <v>6</v>
      </c>
      <c r="EJ25" s="13">
        <f>[2]新神器!HI27</f>
        <v>2</v>
      </c>
      <c r="EK25" s="13">
        <f>[1]新神器!$AW26*6</f>
        <v>3510</v>
      </c>
      <c r="EL25" s="13">
        <f t="shared" si="7"/>
        <v>600</v>
      </c>
      <c r="EM25" s="13">
        <f t="shared" si="0"/>
        <v>20</v>
      </c>
      <c r="EN25" s="13">
        <f>[2]新神器!$HK27</f>
        <v>3250</v>
      </c>
      <c r="EO25" s="13">
        <f t="shared" si="8"/>
        <v>23.25</v>
      </c>
      <c r="EP25" s="13">
        <f t="shared" si="9"/>
        <v>154.84</v>
      </c>
      <c r="FB25" s="39">
        <f>[1]专属武器!O24</f>
        <v>3</v>
      </c>
      <c r="FC25" s="39">
        <f>[1]专属武器!P24</f>
        <v>0</v>
      </c>
      <c r="FD25" s="13">
        <f>[1]专属武器!Q24</f>
        <v>0</v>
      </c>
      <c r="FE25" s="13">
        <f>[1]专属武器!R24</f>
        <v>0</v>
      </c>
      <c r="FF25" s="13">
        <f>[1]专属武器!S24</f>
        <v>0</v>
      </c>
      <c r="FG25" s="13">
        <f t="shared" si="11"/>
        <v>0</v>
      </c>
      <c r="FH25" s="13">
        <f>IF(FC25&gt;0,INDEX([2]专属武器强化!DX$6:DX$77,($FB25-1)*9+$FC25),0)</f>
        <v>0</v>
      </c>
      <c r="FI25" s="13">
        <f>IF(FD25&gt;0,INDEX([2]专属武器强化!DY$6:DY$77,($FB25-1)*9+$FC25),0)</f>
        <v>0</v>
      </c>
      <c r="FJ25" s="13">
        <f>IF(FE25&gt;0,INDEX([2]专属武器强化!DZ$6:DZ$77,($FB25-1)*9+$FC25),0)</f>
        <v>0</v>
      </c>
      <c r="FK25" s="13">
        <f>IF(FF25&gt;0,INDEX([2]专属武器强化!EA$6:EA$77,($FB25-1)*9+$FC25),0)</f>
        <v>0</v>
      </c>
      <c r="FL25" s="13">
        <f>IF(FC25&gt;0,ROUND(INDEX([2]专属武器强化!$EY$6:$EY$77,(FB25-1)*9+FC25),0),0)</f>
        <v>0</v>
      </c>
      <c r="FM25" s="13">
        <f t="shared" si="12"/>
        <v>0</v>
      </c>
      <c r="FN25" s="13">
        <f t="shared" si="13"/>
        <v>0</v>
      </c>
      <c r="FO25" s="13">
        <f t="shared" si="14"/>
        <v>0</v>
      </c>
    </row>
    <row r="26" spans="10:171" ht="16.5" x14ac:dyDescent="0.2">
      <c r="J26" s="32">
        <v>22</v>
      </c>
      <c r="K26" s="32">
        <v>3</v>
      </c>
      <c r="L26" s="32">
        <v>2</v>
      </c>
      <c r="M26" s="32">
        <f>[1]属性投放!AZ27</f>
        <v>232</v>
      </c>
      <c r="N26" s="32">
        <f>[1]属性投放!BA27</f>
        <v>51</v>
      </c>
      <c r="O26" s="32">
        <f>[1]属性投放!BB27</f>
        <v>992</v>
      </c>
      <c r="P26" s="32">
        <f>[1]属性投放!BC27</f>
        <v>10</v>
      </c>
      <c r="Q26" s="32">
        <f>[1]属性投放!BD27</f>
        <v>5</v>
      </c>
      <c r="R26" s="32">
        <f>[1]属性投放!BE27</f>
        <v>60</v>
      </c>
      <c r="S26" s="32">
        <f>[1]属性投放!BK27</f>
        <v>25</v>
      </c>
      <c r="T26" s="32">
        <f>[1]属性投放!BL27</f>
        <v>13</v>
      </c>
      <c r="U26" s="32">
        <f>[1]属性投放!BM27</f>
        <v>150</v>
      </c>
      <c r="V26" s="32">
        <f>[1]属性投放!BN27</f>
        <v>2</v>
      </c>
      <c r="W26" s="32">
        <f>[1]属性投放!BQ27</f>
        <v>40</v>
      </c>
      <c r="X26" s="32">
        <f>[1]属性投放!BR27</f>
        <v>20</v>
      </c>
      <c r="Y26" s="32">
        <f>[1]属性投放!BS27</f>
        <v>240</v>
      </c>
      <c r="Z26" s="32">
        <f>[1]属性投放!BT27</f>
        <v>422</v>
      </c>
      <c r="AA26" s="32">
        <f>[1]属性投放!BU27</f>
        <v>147</v>
      </c>
      <c r="AB26" s="32">
        <f>[1]属性投放!BV27</f>
        <v>2132</v>
      </c>
      <c r="AC26" s="32">
        <f>[1]属性投放!BY27</f>
        <v>190</v>
      </c>
      <c r="AD26" s="32">
        <f>[1]属性投放!BZ27</f>
        <v>96</v>
      </c>
      <c r="AE26" s="32">
        <f>[1]属性投放!CA27</f>
        <v>1140</v>
      </c>
      <c r="AG26" s="32">
        <f>[1]属性投放!DF27</f>
        <v>230</v>
      </c>
      <c r="AH26" s="32">
        <f>[1]属性投放!DG27</f>
        <v>40</v>
      </c>
      <c r="AI26" s="32">
        <f>[1]属性投放!DH27</f>
        <v>865</v>
      </c>
      <c r="AJ26" s="32">
        <f>[1]属性投放!DI27</f>
        <v>42</v>
      </c>
      <c r="AK26" s="32">
        <f>[1]属性投放!DJ27</f>
        <v>21</v>
      </c>
      <c r="AL26" s="32">
        <f>[1]属性投放!DK27</f>
        <v>252</v>
      </c>
      <c r="AM26" s="32">
        <f>[1]属性投放!DL27</f>
        <v>17</v>
      </c>
      <c r="AN26" s="32">
        <f>[1]属性投放!DM27</f>
        <v>8</v>
      </c>
      <c r="AO26" s="32">
        <f>[1]属性投放!DN27</f>
        <v>101</v>
      </c>
      <c r="AP26" s="32">
        <f>[1]属性投放!DO27</f>
        <v>0</v>
      </c>
      <c r="AQ26" s="32">
        <f>[1]属性投放!DP27</f>
        <v>0</v>
      </c>
      <c r="AR26" s="32">
        <f>[1]属性投放!DQ27</f>
        <v>0</v>
      </c>
      <c r="AS26" s="32">
        <f>[1]属性投放!DR27</f>
        <v>272</v>
      </c>
      <c r="AT26" s="32">
        <f>[1]属性投放!DS27</f>
        <v>61</v>
      </c>
      <c r="AU26" s="32">
        <f>[1]属性投放!DT27</f>
        <v>1117</v>
      </c>
      <c r="AW26" s="33">
        <v>2</v>
      </c>
      <c r="AX26" s="33">
        <v>22</v>
      </c>
      <c r="AY26" s="34">
        <f>INDEX($CF$5:$CF$56,数据母表!AX26)</f>
        <v>11</v>
      </c>
      <c r="AZ26" s="33">
        <f>[2]卡牌消耗!AB26</f>
        <v>0</v>
      </c>
      <c r="BA26" s="33">
        <f>[2]卡牌消耗!AC26</f>
        <v>0</v>
      </c>
      <c r="BB26" s="33">
        <f>[2]卡牌消耗!AD26</f>
        <v>55</v>
      </c>
      <c r="BC26" s="33">
        <f>[2]卡牌消耗!AE26</f>
        <v>0</v>
      </c>
      <c r="BD26" s="33">
        <f>[2]卡牌消耗!AF26</f>
        <v>0</v>
      </c>
      <c r="BE26" s="33">
        <f>[2]卡牌消耗!AG26</f>
        <v>0</v>
      </c>
      <c r="BF26" s="33">
        <f>[2]卡牌消耗!AH26</f>
        <v>3500</v>
      </c>
      <c r="BI26" s="33">
        <v>3</v>
      </c>
      <c r="BJ26" s="33">
        <v>2</v>
      </c>
      <c r="BK26" s="13">
        <f>[2]卡牌消耗!BD26</f>
        <v>2</v>
      </c>
      <c r="BL26" s="13">
        <f>[2]卡牌消耗!BE26</f>
        <v>0</v>
      </c>
      <c r="BM26" s="13">
        <f>[2]卡牌消耗!BF26</f>
        <v>0</v>
      </c>
      <c r="BN26" s="13">
        <f>[2]卡牌消耗!BG26</f>
        <v>0</v>
      </c>
      <c r="BO26" s="13">
        <f>[2]卡牌消耗!BH26</f>
        <v>3000</v>
      </c>
      <c r="BR26" s="32">
        <v>22</v>
      </c>
      <c r="BS26" s="32">
        <f>[2]节奏总表!L26</f>
        <v>115</v>
      </c>
      <c r="BT26" s="32">
        <f>[2]节奏总表!M26</f>
        <v>120</v>
      </c>
      <c r="BU26" s="32">
        <f>[2]节奏总表!N26</f>
        <v>144</v>
      </c>
      <c r="BV26" s="33">
        <f>[2]节奏总表!$AC26</f>
        <v>3</v>
      </c>
      <c r="BW26" s="34">
        <f t="shared" si="1"/>
        <v>17</v>
      </c>
      <c r="BX26" s="34">
        <v>8</v>
      </c>
      <c r="CE26" s="32">
        <v>22</v>
      </c>
      <c r="CF26" s="32">
        <f>[1]属性投放!$AM28</f>
        <v>11</v>
      </c>
      <c r="CG26" s="33">
        <f>[1]属性投放!$AO28</f>
        <v>73</v>
      </c>
      <c r="CL26" s="34">
        <v>22</v>
      </c>
      <c r="CM26" s="34">
        <v>2</v>
      </c>
      <c r="CN26" s="13">
        <f>[2]卡牌消耗!DA26</f>
        <v>2450</v>
      </c>
      <c r="CO26" s="13">
        <f t="shared" si="2"/>
        <v>980</v>
      </c>
      <c r="CR26" s="34">
        <v>11</v>
      </c>
      <c r="CS26" s="34">
        <v>2</v>
      </c>
      <c r="CT26" s="13">
        <f>[2]装备!T16</f>
        <v>240</v>
      </c>
      <c r="CU26" s="13">
        <f t="shared" si="3"/>
        <v>2400</v>
      </c>
      <c r="CV26" s="13">
        <f>ROUND(INDEX([1]装备!M$6:M$17,$CR26)*INDEX([1]装备!$BR$6:$BR$9,$CS26),0)</f>
        <v>2352</v>
      </c>
      <c r="CW26" s="13">
        <f>ROUND(INDEX([1]装备!N$6:N$17,$CR26)*INDEX([1]装备!$BR$6:$BR$9,$CS26),0)</f>
        <v>1180</v>
      </c>
      <c r="CX26" s="13">
        <f>ROUND(INDEX([1]装备!O$6:O$17,$CR26)*INDEX([1]装备!$BR$6:$BR$9,$CS26),0)</f>
        <v>22631</v>
      </c>
      <c r="CY26" s="13">
        <f>ROUND(INDEX([1]装备!S$6:S$17,$CR26)*INDEX([1]装备!$BR$6:$BR$9,$CS26),0)</f>
        <v>141</v>
      </c>
      <c r="CZ26" s="13">
        <f>ROUND(INDEX([1]装备!T$6:T$17,$CR26)*INDEX([1]装备!$BR$6:$BR$9,$CS26),0)</f>
        <v>71</v>
      </c>
      <c r="DA26" s="13">
        <f>ROUND(INDEX([1]装备!U$6:U$17,$CR26)*INDEX([1]装备!$BR$6:$BR$9,$CS26),0)</f>
        <v>1358</v>
      </c>
      <c r="DB26" s="13">
        <v>0</v>
      </c>
      <c r="DC26" s="13">
        <v>0</v>
      </c>
      <c r="DD26" s="13">
        <v>0</v>
      </c>
      <c r="DG26" s="33">
        <v>22</v>
      </c>
      <c r="DH26" s="33">
        <f>[2]装备!AM27*8</f>
        <v>960</v>
      </c>
      <c r="DI26" s="33">
        <f>[2]装备!AN27*8</f>
        <v>1520</v>
      </c>
      <c r="DJ26" s="33">
        <f>[2]装备!AO27*8</f>
        <v>1920</v>
      </c>
      <c r="DK26" s="33">
        <f>[2]装备!AP27*8</f>
        <v>2320</v>
      </c>
      <c r="DN26" s="13">
        <v>22</v>
      </c>
      <c r="DO26" s="13">
        <v>1</v>
      </c>
      <c r="DP26" s="13">
        <f t="shared" si="4"/>
        <v>960</v>
      </c>
      <c r="DS26" s="13">
        <f>[2]新神器!AF28</f>
        <v>22</v>
      </c>
      <c r="DT26" s="13">
        <f>[2]新神器!AG28</f>
        <v>5</v>
      </c>
      <c r="DU26" s="13">
        <f>[2]新神器!AH28</f>
        <v>2</v>
      </c>
      <c r="DV26" s="13">
        <f>[2]新神器!$P29</f>
        <v>1</v>
      </c>
      <c r="DW26" s="13">
        <f>[2]新神器!AI28</f>
        <v>1606024</v>
      </c>
      <c r="DX26" s="13">
        <f>[2]新神器!$AL28</f>
        <v>30</v>
      </c>
      <c r="ED26" s="13">
        <f>[2]新神器!GZ28</f>
        <v>2</v>
      </c>
      <c r="EE26" s="13">
        <f t="shared" si="5"/>
        <v>1</v>
      </c>
      <c r="EF26" s="13">
        <f t="shared" si="6"/>
        <v>1</v>
      </c>
      <c r="EG26" s="13">
        <f>[2]新神器!HD28</f>
        <v>1606004</v>
      </c>
      <c r="EH26" s="13" t="str">
        <f>[2]新神器!HE28</f>
        <v>神器1-2 : 7级</v>
      </c>
      <c r="EI26" s="13">
        <f>[2]新神器!HG28</f>
        <v>7</v>
      </c>
      <c r="EJ26" s="13">
        <f>[2]新神器!HI28</f>
        <v>3</v>
      </c>
      <c r="EK26" s="13">
        <f>[1]新神器!$AW27*6</f>
        <v>4110</v>
      </c>
      <c r="EL26" s="13">
        <f t="shared" si="7"/>
        <v>600</v>
      </c>
      <c r="EM26" s="13">
        <f t="shared" si="0"/>
        <v>30</v>
      </c>
      <c r="EN26" s="13">
        <f>[2]新神器!$HK28</f>
        <v>3350</v>
      </c>
      <c r="EO26" s="13">
        <f t="shared" si="8"/>
        <v>33.35</v>
      </c>
      <c r="EP26" s="13">
        <f t="shared" si="9"/>
        <v>107.95</v>
      </c>
      <c r="FB26" s="39">
        <f>[1]专属武器!O25</f>
        <v>3</v>
      </c>
      <c r="FC26" s="39">
        <f>[1]专属武器!P25</f>
        <v>1</v>
      </c>
      <c r="FD26" s="13">
        <f>[1]专属武器!Q25</f>
        <v>80</v>
      </c>
      <c r="FE26" s="13">
        <f>[1]专属武器!R25</f>
        <v>40</v>
      </c>
      <c r="FF26" s="13">
        <f>[1]专属武器!S25</f>
        <v>1600</v>
      </c>
      <c r="FG26" s="13">
        <f t="shared" si="11"/>
        <v>2400</v>
      </c>
      <c r="FH26" s="13">
        <f>IF(FC26&gt;0,INDEX([2]专属武器强化!DX$6:DX$77,($FB26-1)*9+$FC26),0)</f>
        <v>12.976041666666669</v>
      </c>
      <c r="FI26" s="13">
        <f>IF(FD26&gt;0,INDEX([2]专属武器强化!DY$6:DY$77,($FB26-1)*9+$FC26),0)</f>
        <v>6.4880208333333345</v>
      </c>
      <c r="FJ26" s="13">
        <f>IF(FE26&gt;0,INDEX([2]专属武器强化!DZ$6:DZ$77,($FB26-1)*9+$FC26),0)</f>
        <v>0</v>
      </c>
      <c r="FK26" s="13">
        <f>IF(FF26&gt;0,INDEX([2]专属武器强化!EA$6:EA$77,($FB26-1)*9+$FC26),0)</f>
        <v>0</v>
      </c>
      <c r="FL26" s="13">
        <f>IF(FC26&gt;0,ROUND(INDEX([2]专属武器强化!$EY$6:$EY$77,(FB26-1)*9+FC26),0),0)</f>
        <v>1769</v>
      </c>
      <c r="FM26" s="13">
        <f t="shared" si="12"/>
        <v>129.76041666666669</v>
      </c>
      <c r="FN26" s="13">
        <f t="shared" si="13"/>
        <v>131.52941666666669</v>
      </c>
      <c r="FO26" s="13">
        <f t="shared" si="14"/>
        <v>18.246868729618782</v>
      </c>
    </row>
    <row r="27" spans="10:171" ht="16.5" x14ac:dyDescent="0.2">
      <c r="J27" s="32">
        <v>23</v>
      </c>
      <c r="K27" s="32">
        <v>3</v>
      </c>
      <c r="L27" s="32">
        <v>3</v>
      </c>
      <c r="M27" s="32">
        <f>[1]属性投放!AZ28</f>
        <v>422</v>
      </c>
      <c r="N27" s="32">
        <f>[1]属性投放!BA28</f>
        <v>147</v>
      </c>
      <c r="O27" s="32">
        <f>[1]属性投放!BB28</f>
        <v>2132</v>
      </c>
      <c r="P27" s="32">
        <f>[1]属性投放!BC28</f>
        <v>10</v>
      </c>
      <c r="Q27" s="32">
        <f>[1]属性投放!BD28</f>
        <v>5</v>
      </c>
      <c r="R27" s="32">
        <f>[1]属性投放!BE28</f>
        <v>60</v>
      </c>
      <c r="S27" s="32">
        <f>[1]属性投放!BK28</f>
        <v>30</v>
      </c>
      <c r="T27" s="32">
        <f>[1]属性投放!BL28</f>
        <v>15</v>
      </c>
      <c r="U27" s="32">
        <f>[1]属性投放!BM28</f>
        <v>180</v>
      </c>
      <c r="V27" s="32">
        <f>[1]属性投放!BN28</f>
        <v>2</v>
      </c>
      <c r="W27" s="32">
        <f>[1]属性投放!BQ28</f>
        <v>70</v>
      </c>
      <c r="X27" s="32">
        <f>[1]属性投放!BR28</f>
        <v>35</v>
      </c>
      <c r="Y27" s="32">
        <f>[1]属性投放!BS28</f>
        <v>420</v>
      </c>
      <c r="Z27" s="32">
        <f>[1]属性投放!BT28</f>
        <v>652</v>
      </c>
      <c r="AA27" s="32">
        <f>[1]属性投放!BU28</f>
        <v>262</v>
      </c>
      <c r="AB27" s="32">
        <f>[1]属性投放!BV28</f>
        <v>3512</v>
      </c>
      <c r="AC27" s="32">
        <f>[1]属性投放!BY28</f>
        <v>230</v>
      </c>
      <c r="AD27" s="32">
        <f>[1]属性投放!BZ28</f>
        <v>115</v>
      </c>
      <c r="AE27" s="32">
        <f>[1]属性投放!CA28</f>
        <v>1380</v>
      </c>
      <c r="AG27" s="32">
        <f>[1]属性投放!DF28</f>
        <v>272</v>
      </c>
      <c r="AH27" s="32">
        <f>[1]属性投放!DG28</f>
        <v>61</v>
      </c>
      <c r="AI27" s="32">
        <f>[1]属性投放!DH28</f>
        <v>1117</v>
      </c>
      <c r="AJ27" s="32">
        <f>[1]属性投放!DI28</f>
        <v>42</v>
      </c>
      <c r="AK27" s="32">
        <f>[1]属性投放!DJ28</f>
        <v>21</v>
      </c>
      <c r="AL27" s="32">
        <f>[1]属性投放!DK28</f>
        <v>252</v>
      </c>
      <c r="AM27" s="32">
        <f>[1]属性投放!DL28</f>
        <v>17</v>
      </c>
      <c r="AN27" s="32">
        <f>[1]属性投放!DM28</f>
        <v>8</v>
      </c>
      <c r="AO27" s="32">
        <f>[1]属性投放!DN28</f>
        <v>101</v>
      </c>
      <c r="AP27" s="32">
        <f>[1]属性投放!DO28</f>
        <v>170</v>
      </c>
      <c r="AQ27" s="32">
        <f>[1]属性投放!DP28</f>
        <v>80</v>
      </c>
      <c r="AR27" s="32">
        <f>[1]属性投放!DQ28</f>
        <v>1010</v>
      </c>
      <c r="AS27" s="32">
        <f>[1]属性投放!DR28</f>
        <v>484</v>
      </c>
      <c r="AT27" s="32">
        <f>[1]属性投放!DS28</f>
        <v>162</v>
      </c>
      <c r="AU27" s="32">
        <f>[1]属性投放!DT28</f>
        <v>2379</v>
      </c>
      <c r="AW27" s="33">
        <v>2</v>
      </c>
      <c r="AX27" s="33">
        <v>23</v>
      </c>
      <c r="AY27" s="34">
        <f>INDEX($CF$5:$CF$56,数据母表!AX27)</f>
        <v>11</v>
      </c>
      <c r="AZ27" s="33">
        <f>[2]卡牌消耗!AB27</f>
        <v>0</v>
      </c>
      <c r="BA27" s="33">
        <f>[2]卡牌消耗!AC27</f>
        <v>0</v>
      </c>
      <c r="BB27" s="33">
        <f>[2]卡牌消耗!AD27</f>
        <v>0</v>
      </c>
      <c r="BC27" s="33">
        <f>[2]卡牌消耗!AE27</f>
        <v>15</v>
      </c>
      <c r="BD27" s="33">
        <f>[2]卡牌消耗!AF27</f>
        <v>0</v>
      </c>
      <c r="BE27" s="33">
        <f>[2]卡牌消耗!AG27</f>
        <v>0</v>
      </c>
      <c r="BF27" s="33">
        <f>[2]卡牌消耗!AH27</f>
        <v>4850</v>
      </c>
      <c r="BI27" s="33">
        <v>3</v>
      </c>
      <c r="BJ27" s="33">
        <v>3</v>
      </c>
      <c r="BK27" s="13">
        <f>[2]卡牌消耗!BD27</f>
        <v>5</v>
      </c>
      <c r="BL27" s="13">
        <f>[2]卡牌消耗!BE27</f>
        <v>0</v>
      </c>
      <c r="BM27" s="13">
        <f>[2]卡牌消耗!BF27</f>
        <v>0</v>
      </c>
      <c r="BN27" s="13">
        <f>[2]卡牌消耗!BG27</f>
        <v>0</v>
      </c>
      <c r="BO27" s="13">
        <f>[2]卡牌消耗!BH27</f>
        <v>3000</v>
      </c>
      <c r="BR27" s="32">
        <v>23</v>
      </c>
      <c r="BS27" s="32">
        <f>[2]节奏总表!L27</f>
        <v>120</v>
      </c>
      <c r="BT27" s="32">
        <f>[2]节奏总表!M27</f>
        <v>125</v>
      </c>
      <c r="BU27" s="32">
        <f>[2]节奏总表!N27</f>
        <v>160</v>
      </c>
      <c r="BV27" s="33">
        <f>[2]节奏总表!$AC27</f>
        <v>3.3299999999999983</v>
      </c>
      <c r="BW27" s="34">
        <f t="shared" si="1"/>
        <v>17</v>
      </c>
      <c r="BX27" s="34">
        <v>8</v>
      </c>
      <c r="CE27" s="32">
        <v>23</v>
      </c>
      <c r="CF27" s="32">
        <f>[1]属性投放!$AM29</f>
        <v>11</v>
      </c>
      <c r="CG27" s="33">
        <f>[1]属性投放!$AO29</f>
        <v>75</v>
      </c>
      <c r="CL27" s="34">
        <v>23</v>
      </c>
      <c r="CM27" s="34">
        <v>2</v>
      </c>
      <c r="CN27" s="13">
        <f>[2]卡牌消耗!DA27</f>
        <v>2600</v>
      </c>
      <c r="CO27" s="13">
        <f t="shared" si="2"/>
        <v>1040</v>
      </c>
      <c r="CR27" s="34">
        <v>1</v>
      </c>
      <c r="CS27" s="34">
        <v>3</v>
      </c>
      <c r="CT27" s="13">
        <f>[2]装备!U6</f>
        <v>25</v>
      </c>
      <c r="CU27" s="13">
        <f t="shared" si="3"/>
        <v>250</v>
      </c>
      <c r="CV27" s="13">
        <f>ROUND(INDEX([1]装备!M$6:M$17,$CR27)*INDEX([1]装备!$BR$6:$BR$9,$CS27),0)</f>
        <v>89</v>
      </c>
      <c r="CW27" s="13">
        <f>ROUND(INDEX([1]装备!N$6:N$17,$CR27)*INDEX([1]装备!$BR$6:$BR$9,$CS27),0)</f>
        <v>47</v>
      </c>
      <c r="CX27" s="13">
        <f>ROUND(INDEX([1]装备!O$6:O$17,$CR27)*INDEX([1]装备!$BR$6:$BR$9,$CS27),0)</f>
        <v>548</v>
      </c>
      <c r="CY27" s="13">
        <f>ROUND(INDEX([1]装备!S$6:S$17,$CR27)*INDEX([1]装备!$BR$6:$BR$9,$CS27),0)</f>
        <v>14</v>
      </c>
      <c r="CZ27" s="13">
        <f>ROUND(INDEX([1]装备!T$6:T$17,$CR27)*INDEX([1]装备!$BR$6:$BR$9,$CS27),0)</f>
        <v>7</v>
      </c>
      <c r="DA27" s="13">
        <f>ROUND(INDEX([1]装备!U$6:U$17,$CR27)*INDEX([1]装备!$BR$6:$BR$9,$CS27),0)</f>
        <v>85</v>
      </c>
      <c r="DB27" s="13">
        <v>0</v>
      </c>
      <c r="DC27" s="13">
        <v>0</v>
      </c>
      <c r="DD27" s="13">
        <v>0</v>
      </c>
      <c r="DG27" s="33">
        <v>23</v>
      </c>
      <c r="DH27" s="33">
        <f>[2]装备!AM28*8</f>
        <v>1000</v>
      </c>
      <c r="DI27" s="33">
        <f>[2]装备!AN28*8</f>
        <v>1560</v>
      </c>
      <c r="DJ27" s="33">
        <f>[2]装备!AO28*8</f>
        <v>1960</v>
      </c>
      <c r="DK27" s="33">
        <f>[2]装备!AP28*8</f>
        <v>2360</v>
      </c>
      <c r="DN27" s="13">
        <v>23</v>
      </c>
      <c r="DO27" s="13">
        <v>1</v>
      </c>
      <c r="DP27" s="13">
        <f t="shared" si="4"/>
        <v>1000</v>
      </c>
      <c r="DS27" s="13">
        <f>[2]新神器!AF29</f>
        <v>23</v>
      </c>
      <c r="DT27" s="13">
        <f>[2]新神器!AG29</f>
        <v>5</v>
      </c>
      <c r="DU27" s="13">
        <f>[2]新神器!AH29</f>
        <v>3</v>
      </c>
      <c r="DV27" s="13">
        <f>[2]新神器!$P30</f>
        <v>2</v>
      </c>
      <c r="DW27" s="13">
        <f>[2]新神器!AI29</f>
        <v>1606025</v>
      </c>
      <c r="DX27" s="13">
        <f>[2]新神器!$AL29</f>
        <v>90</v>
      </c>
      <c r="ED27" s="13">
        <f>[2]新神器!GZ29</f>
        <v>2</v>
      </c>
      <c r="EE27" s="13">
        <f t="shared" si="5"/>
        <v>1</v>
      </c>
      <c r="EF27" s="13">
        <f t="shared" si="6"/>
        <v>1</v>
      </c>
      <c r="EG27" s="13">
        <f>[2]新神器!HD29</f>
        <v>1606004</v>
      </c>
      <c r="EH27" s="13" t="str">
        <f>[2]新神器!HE29</f>
        <v>神器1-2 : 8级</v>
      </c>
      <c r="EI27" s="13">
        <f>[2]新神器!HG29</f>
        <v>8</v>
      </c>
      <c r="EJ27" s="13">
        <f>[2]新神器!HI29</f>
        <v>3</v>
      </c>
      <c r="EK27" s="13">
        <f>[1]新神器!$AW28*6</f>
        <v>4770</v>
      </c>
      <c r="EL27" s="13">
        <f t="shared" si="7"/>
        <v>660</v>
      </c>
      <c r="EM27" s="13">
        <f t="shared" si="0"/>
        <v>30</v>
      </c>
      <c r="EN27" s="13">
        <f>[2]新神器!$HK29</f>
        <v>3450</v>
      </c>
      <c r="EO27" s="13">
        <f t="shared" si="8"/>
        <v>33.450000000000003</v>
      </c>
      <c r="EP27" s="13">
        <f t="shared" si="9"/>
        <v>118.39</v>
      </c>
      <c r="FB27" s="39">
        <f>[1]专属武器!O26</f>
        <v>3</v>
      </c>
      <c r="FC27" s="39">
        <f>[1]专属武器!P26</f>
        <v>2</v>
      </c>
      <c r="FD27" s="13">
        <f>[1]专属武器!Q26</f>
        <v>120</v>
      </c>
      <c r="FE27" s="13">
        <f>[1]专属武器!R26</f>
        <v>60</v>
      </c>
      <c r="FF27" s="13">
        <f>[1]专属武器!S26</f>
        <v>2400</v>
      </c>
      <c r="FG27" s="13">
        <f t="shared" si="11"/>
        <v>3600</v>
      </c>
      <c r="FH27" s="13">
        <f>IF(FC27&gt;0,INDEX([2]专属武器强化!DX$6:DX$77,($FB27-1)*9+$FC27),0)</f>
        <v>25.952083333333338</v>
      </c>
      <c r="FI27" s="13">
        <f>IF(FD27&gt;0,INDEX([2]专属武器强化!DY$6:DY$77,($FB27-1)*9+$FC27),0)</f>
        <v>12.976041666666669</v>
      </c>
      <c r="FJ27" s="13">
        <f>IF(FE27&gt;0,INDEX([2]专属武器强化!DZ$6:DZ$77,($FB27-1)*9+$FC27),0)</f>
        <v>0</v>
      </c>
      <c r="FK27" s="13">
        <f>IF(FF27&gt;0,INDEX([2]专属武器强化!EA$6:EA$77,($FB27-1)*9+$FC27),0)</f>
        <v>0</v>
      </c>
      <c r="FL27" s="13">
        <f>IF(FC27&gt;0,ROUND(INDEX([2]专属武器强化!$EY$6:$EY$77,(FB27-1)*9+FC27),0),0)</f>
        <v>2654</v>
      </c>
      <c r="FM27" s="13">
        <f t="shared" si="12"/>
        <v>259.52083333333337</v>
      </c>
      <c r="FN27" s="13">
        <f t="shared" si="13"/>
        <v>262.17483333333337</v>
      </c>
      <c r="FO27" s="13">
        <f t="shared" si="14"/>
        <v>13.731295083624222</v>
      </c>
    </row>
    <row r="28" spans="10:171" ht="16.5" x14ac:dyDescent="0.2">
      <c r="J28" s="32">
        <v>24</v>
      </c>
      <c r="K28" s="32">
        <v>3</v>
      </c>
      <c r="L28" s="32">
        <v>4</v>
      </c>
      <c r="M28" s="32">
        <f>[1]属性投放!AZ29</f>
        <v>652</v>
      </c>
      <c r="N28" s="32">
        <f>[1]属性投放!BA29</f>
        <v>262</v>
      </c>
      <c r="O28" s="32">
        <f>[1]属性投放!BB29</f>
        <v>3512</v>
      </c>
      <c r="P28" s="32">
        <f>[1]属性投放!BC29</f>
        <v>12</v>
      </c>
      <c r="Q28" s="32">
        <f>[1]属性投放!BD29</f>
        <v>6</v>
      </c>
      <c r="R28" s="32">
        <f>[1]属性投放!BE29</f>
        <v>84</v>
      </c>
      <c r="S28" s="32">
        <f>[1]属性投放!BK29</f>
        <v>40</v>
      </c>
      <c r="T28" s="32">
        <f>[1]属性投放!BL29</f>
        <v>20</v>
      </c>
      <c r="U28" s="32">
        <f>[1]属性投放!BM29</f>
        <v>280</v>
      </c>
      <c r="V28" s="32">
        <f>[1]属性投放!BN29</f>
        <v>2</v>
      </c>
      <c r="W28" s="32">
        <f>[1]属性投放!BQ29</f>
        <v>75</v>
      </c>
      <c r="X28" s="32">
        <f>[1]属性投放!BR29</f>
        <v>38</v>
      </c>
      <c r="Y28" s="32">
        <f>[1]属性投放!BS29</f>
        <v>525</v>
      </c>
      <c r="Z28" s="32">
        <f>[1]属性投放!BT29</f>
        <v>927</v>
      </c>
      <c r="AA28" s="32">
        <f>[1]属性投放!BU29</f>
        <v>400</v>
      </c>
      <c r="AB28" s="32">
        <f>[1]属性投放!BV29</f>
        <v>5437</v>
      </c>
      <c r="AC28" s="32">
        <f>[1]属性投放!BY29</f>
        <v>275</v>
      </c>
      <c r="AD28" s="32">
        <f>[1]属性投放!BZ29</f>
        <v>138</v>
      </c>
      <c r="AE28" s="32">
        <f>[1]属性投放!CA29</f>
        <v>1925</v>
      </c>
      <c r="AG28" s="32">
        <f>[1]属性投放!DF29</f>
        <v>484</v>
      </c>
      <c r="AH28" s="32">
        <f>[1]属性投放!DG29</f>
        <v>162</v>
      </c>
      <c r="AI28" s="32">
        <f>[1]属性投放!DH29</f>
        <v>2379</v>
      </c>
      <c r="AJ28" s="32">
        <f>[1]属性投放!DI29</f>
        <v>85</v>
      </c>
      <c r="AK28" s="32">
        <f>[1]属性投放!DJ29</f>
        <v>43</v>
      </c>
      <c r="AL28" s="32">
        <f>[1]属性投放!DK29</f>
        <v>594</v>
      </c>
      <c r="AM28" s="32">
        <f>[1]属性投放!DL29</f>
        <v>30</v>
      </c>
      <c r="AN28" s="32">
        <f>[1]属性投放!DM29</f>
        <v>15</v>
      </c>
      <c r="AO28" s="32">
        <f>[1]属性投放!DN29</f>
        <v>208</v>
      </c>
      <c r="AP28" s="32">
        <f>[1]属性投放!DO29</f>
        <v>0</v>
      </c>
      <c r="AQ28" s="32">
        <f>[1]属性投放!DP29</f>
        <v>0</v>
      </c>
      <c r="AR28" s="32">
        <f>[1]属性投放!DQ29</f>
        <v>0</v>
      </c>
      <c r="AS28" s="32">
        <f>[1]属性投放!DR29</f>
        <v>569</v>
      </c>
      <c r="AT28" s="32">
        <f>[1]属性投放!DS29</f>
        <v>205</v>
      </c>
      <c r="AU28" s="32">
        <f>[1]属性投放!DT29</f>
        <v>2973</v>
      </c>
      <c r="AW28" s="33">
        <v>2</v>
      </c>
      <c r="AX28" s="33">
        <v>24</v>
      </c>
      <c r="AY28" s="34">
        <f>INDEX($CF$5:$CF$56,数据母表!AX28)</f>
        <v>11</v>
      </c>
      <c r="AZ28" s="33">
        <f>[2]卡牌消耗!AB28</f>
        <v>0</v>
      </c>
      <c r="BA28" s="33">
        <f>[2]卡牌消耗!AC28</f>
        <v>0</v>
      </c>
      <c r="BB28" s="33">
        <f>[2]卡牌消耗!AD28</f>
        <v>0</v>
      </c>
      <c r="BC28" s="33">
        <f>[2]卡牌消耗!AE28</f>
        <v>15</v>
      </c>
      <c r="BD28" s="33">
        <f>[2]卡牌消耗!AF28</f>
        <v>0</v>
      </c>
      <c r="BE28" s="33">
        <f>[2]卡牌消耗!AG28</f>
        <v>0</v>
      </c>
      <c r="BF28" s="33">
        <f>[2]卡牌消耗!AH28</f>
        <v>4850</v>
      </c>
      <c r="BI28" s="33">
        <v>3</v>
      </c>
      <c r="BJ28" s="33">
        <v>4</v>
      </c>
      <c r="BK28" s="13">
        <f>[2]卡牌消耗!BD28</f>
        <v>17</v>
      </c>
      <c r="BL28" s="13">
        <f>[2]卡牌消耗!BE28</f>
        <v>0</v>
      </c>
      <c r="BM28" s="13">
        <f>[2]卡牌消耗!BF28</f>
        <v>0</v>
      </c>
      <c r="BN28" s="13">
        <f>[2]卡牌消耗!BG28</f>
        <v>0</v>
      </c>
      <c r="BO28" s="13">
        <f>[2]卡牌消耗!BH28</f>
        <v>4000</v>
      </c>
      <c r="BR28" s="32">
        <v>24</v>
      </c>
      <c r="BS28" s="32">
        <f>[2]节奏总表!L28</f>
        <v>125</v>
      </c>
      <c r="BT28" s="32">
        <f>[2]节奏总表!M28</f>
        <v>130</v>
      </c>
      <c r="BU28" s="32">
        <f>[2]节奏总表!N28</f>
        <v>180</v>
      </c>
      <c r="BV28" s="33">
        <f>[2]节奏总表!$AC28</f>
        <v>3.75</v>
      </c>
      <c r="BW28" s="34">
        <f t="shared" si="1"/>
        <v>18</v>
      </c>
      <c r="BX28" s="34">
        <v>9</v>
      </c>
      <c r="CE28" s="32">
        <v>24</v>
      </c>
      <c r="CF28" s="32">
        <f>[1]属性投放!$AM30</f>
        <v>11</v>
      </c>
      <c r="CG28" s="33">
        <f>[1]属性投放!$AO30</f>
        <v>78</v>
      </c>
      <c r="CL28" s="34">
        <v>24</v>
      </c>
      <c r="CM28" s="34">
        <v>2</v>
      </c>
      <c r="CN28" s="13">
        <f>[2]卡牌消耗!DA28</f>
        <v>2750</v>
      </c>
      <c r="CO28" s="13">
        <f t="shared" si="2"/>
        <v>1100</v>
      </c>
      <c r="CR28" s="34">
        <v>2</v>
      </c>
      <c r="CS28" s="34">
        <v>3</v>
      </c>
      <c r="CT28" s="13">
        <f>[2]装备!U7</f>
        <v>40</v>
      </c>
      <c r="CU28" s="13">
        <f t="shared" si="3"/>
        <v>400</v>
      </c>
      <c r="CV28" s="13">
        <f>ROUND(INDEX([1]装备!M$6:M$17,$CR28)*INDEX([1]装备!$BR$6:$BR$9,$CS28),0)</f>
        <v>221</v>
      </c>
      <c r="CW28" s="13">
        <f>ROUND(INDEX([1]装备!N$6:N$17,$CR28)*INDEX([1]装备!$BR$6:$BR$9,$CS28),0)</f>
        <v>115</v>
      </c>
      <c r="CX28" s="13">
        <f>ROUND(INDEX([1]装备!O$6:O$17,$CR28)*INDEX([1]装备!$BR$6:$BR$9,$CS28),0)</f>
        <v>1420</v>
      </c>
      <c r="CY28" s="13">
        <f>ROUND(INDEX([1]装备!S$6:S$17,$CR28)*INDEX([1]装备!$BR$6:$BR$9,$CS28),0)</f>
        <v>19</v>
      </c>
      <c r="CZ28" s="13">
        <f>ROUND(INDEX([1]装备!T$6:T$17,$CR28)*INDEX([1]装备!$BR$6:$BR$9,$CS28),0)</f>
        <v>10</v>
      </c>
      <c r="DA28" s="13">
        <f>ROUND(INDEX([1]装备!U$6:U$17,$CR28)*INDEX([1]装备!$BR$6:$BR$9,$CS28),0)</f>
        <v>122</v>
      </c>
      <c r="DB28" s="13">
        <v>0</v>
      </c>
      <c r="DC28" s="13">
        <v>0</v>
      </c>
      <c r="DD28" s="13">
        <v>0</v>
      </c>
      <c r="DG28" s="33">
        <v>24</v>
      </c>
      <c r="DH28" s="33">
        <f>[2]装备!AM29*8</f>
        <v>1000</v>
      </c>
      <c r="DI28" s="33">
        <f>[2]装备!AN29*8</f>
        <v>1600</v>
      </c>
      <c r="DJ28" s="33">
        <f>[2]装备!AO29*8</f>
        <v>2000</v>
      </c>
      <c r="DK28" s="33">
        <f>[2]装备!AP29*8</f>
        <v>2400</v>
      </c>
      <c r="DN28" s="13">
        <v>24</v>
      </c>
      <c r="DO28" s="13">
        <v>1</v>
      </c>
      <c r="DP28" s="13">
        <f t="shared" si="4"/>
        <v>1000</v>
      </c>
      <c r="DS28" s="13">
        <f>[2]新神器!AF30</f>
        <v>24</v>
      </c>
      <c r="DT28" s="13">
        <f>[2]新神器!AG30</f>
        <v>5</v>
      </c>
      <c r="DU28" s="13">
        <f>[2]新神器!AH30</f>
        <v>4</v>
      </c>
      <c r="DV28" s="13">
        <f>[2]新神器!$P31</f>
        <v>2</v>
      </c>
      <c r="DW28" s="13">
        <f>[2]新神器!AI30</f>
        <v>1606026</v>
      </c>
      <c r="DX28" s="13">
        <f>[2]新神器!$AL30</f>
        <v>90</v>
      </c>
      <c r="ED28" s="13">
        <f>[2]新神器!GZ30</f>
        <v>2</v>
      </c>
      <c r="EE28" s="13">
        <f t="shared" si="5"/>
        <v>1</v>
      </c>
      <c r="EF28" s="13">
        <f t="shared" si="6"/>
        <v>1</v>
      </c>
      <c r="EG28" s="13">
        <f>[2]新神器!HD30</f>
        <v>1606004</v>
      </c>
      <c r="EH28" s="13" t="str">
        <f>[2]新神器!HE30</f>
        <v>神器1-2 : 9级</v>
      </c>
      <c r="EI28" s="13">
        <f>[2]新神器!HG30</f>
        <v>9</v>
      </c>
      <c r="EJ28" s="13">
        <f>[2]新神器!HI30</f>
        <v>3</v>
      </c>
      <c r="EK28" s="13">
        <f>[1]新神器!$AW29*6</f>
        <v>5460</v>
      </c>
      <c r="EL28" s="13">
        <f t="shared" si="7"/>
        <v>690</v>
      </c>
      <c r="EM28" s="13">
        <f t="shared" si="0"/>
        <v>30</v>
      </c>
      <c r="EN28" s="13">
        <f>[2]新神器!$HK30</f>
        <v>3500</v>
      </c>
      <c r="EO28" s="13">
        <f t="shared" si="8"/>
        <v>33.5</v>
      </c>
      <c r="EP28" s="13">
        <f t="shared" si="9"/>
        <v>123.58</v>
      </c>
      <c r="FB28" s="39">
        <f>[1]专属武器!O27</f>
        <v>3</v>
      </c>
      <c r="FC28" s="39">
        <f>[1]专属武器!P27</f>
        <v>3</v>
      </c>
      <c r="FD28" s="13">
        <f>[1]专属武器!Q27</f>
        <v>160</v>
      </c>
      <c r="FE28" s="13">
        <f>[1]专属武器!R27</f>
        <v>80</v>
      </c>
      <c r="FF28" s="13">
        <f>[1]专属武器!S27</f>
        <v>3200</v>
      </c>
      <c r="FG28" s="13">
        <f t="shared" si="11"/>
        <v>4800</v>
      </c>
      <c r="FH28" s="13">
        <f>IF(FC28&gt;0,INDEX([2]专属武器强化!DX$6:DX$77,($FB28-1)*9+$FC28),0)</f>
        <v>38.928125000000009</v>
      </c>
      <c r="FI28" s="13">
        <f>IF(FD28&gt;0,INDEX([2]专属武器强化!DY$6:DY$77,($FB28-1)*9+$FC28),0)</f>
        <v>19.464062500000004</v>
      </c>
      <c r="FJ28" s="13">
        <f>IF(FE28&gt;0,INDEX([2]专属武器强化!DZ$6:DZ$77,($FB28-1)*9+$FC28),0)</f>
        <v>0</v>
      </c>
      <c r="FK28" s="13">
        <f>IF(FF28&gt;0,INDEX([2]专属武器强化!EA$6:EA$77,($FB28-1)*9+$FC28),0)</f>
        <v>0</v>
      </c>
      <c r="FL28" s="13">
        <f>IF(FC28&gt;0,ROUND(INDEX([2]专属武器强化!$EY$6:$EY$77,(FB28-1)*9+FC28),0),0)</f>
        <v>4424</v>
      </c>
      <c r="FM28" s="13">
        <f t="shared" si="12"/>
        <v>389.28125000000011</v>
      </c>
      <c r="FN28" s="13">
        <f t="shared" si="13"/>
        <v>393.70525000000009</v>
      </c>
      <c r="FO28" s="13">
        <f t="shared" si="14"/>
        <v>12.191861805246434</v>
      </c>
    </row>
    <row r="29" spans="10:171" ht="16.5" x14ac:dyDescent="0.2">
      <c r="J29" s="32">
        <v>25</v>
      </c>
      <c r="K29" s="32">
        <v>3</v>
      </c>
      <c r="L29" s="32">
        <v>5</v>
      </c>
      <c r="M29" s="32">
        <f>[1]属性投放!AZ30</f>
        <v>927</v>
      </c>
      <c r="N29" s="32">
        <f>[1]属性投放!BA30</f>
        <v>400</v>
      </c>
      <c r="O29" s="32">
        <f>[1]属性投放!BB30</f>
        <v>5437</v>
      </c>
      <c r="P29" s="32">
        <f>[1]属性投放!BC30</f>
        <v>12</v>
      </c>
      <c r="Q29" s="32">
        <f>[1]属性投放!BD30</f>
        <v>6</v>
      </c>
      <c r="R29" s="32">
        <f>[1]属性投放!BE30</f>
        <v>84</v>
      </c>
      <c r="S29" s="32">
        <f>[1]属性投放!BK30</f>
        <v>45</v>
      </c>
      <c r="T29" s="32">
        <f>[1]属性投放!BL30</f>
        <v>23</v>
      </c>
      <c r="U29" s="32">
        <f>[1]属性投放!BM30</f>
        <v>315</v>
      </c>
      <c r="V29" s="32">
        <f>[1]属性投放!BN30</f>
        <v>2</v>
      </c>
      <c r="W29" s="32">
        <f>[1]属性投放!BQ30</f>
        <v>100</v>
      </c>
      <c r="X29" s="32">
        <f>[1]属性投放!BR30</f>
        <v>50</v>
      </c>
      <c r="Y29" s="32">
        <f>[1]属性投放!BS30</f>
        <v>700</v>
      </c>
      <c r="Z29" s="32">
        <f>[1]属性投放!BT30</f>
        <v>1201</v>
      </c>
      <c r="AA29" s="32">
        <f>[1]属性投放!BU30</f>
        <v>538</v>
      </c>
      <c r="AB29" s="32">
        <f>[1]属性投放!BV30</f>
        <v>7355</v>
      </c>
      <c r="AC29" s="32">
        <f>[1]属性投放!BY30</f>
        <v>274</v>
      </c>
      <c r="AD29" s="32">
        <f>[1]属性投放!BZ30</f>
        <v>138</v>
      </c>
      <c r="AE29" s="32">
        <f>[1]属性投放!CA30</f>
        <v>1918</v>
      </c>
      <c r="AG29" s="32">
        <f>[1]属性投放!DF30</f>
        <v>569</v>
      </c>
      <c r="AH29" s="32">
        <f>[1]属性投放!DG30</f>
        <v>205</v>
      </c>
      <c r="AI29" s="32">
        <f>[1]属性投放!DH30</f>
        <v>2973</v>
      </c>
      <c r="AJ29" s="32">
        <f>[1]属性投放!DI30</f>
        <v>85</v>
      </c>
      <c r="AK29" s="32">
        <f>[1]属性投放!DJ30</f>
        <v>43</v>
      </c>
      <c r="AL29" s="32">
        <f>[1]属性投放!DK30</f>
        <v>594</v>
      </c>
      <c r="AM29" s="32">
        <f>[1]属性投放!DL30</f>
        <v>30</v>
      </c>
      <c r="AN29" s="32">
        <f>[1]属性投放!DM30</f>
        <v>15</v>
      </c>
      <c r="AO29" s="32">
        <f>[1]属性投放!DN30</f>
        <v>208</v>
      </c>
      <c r="AP29" s="32">
        <f>[1]属性投放!DO30</f>
        <v>0</v>
      </c>
      <c r="AQ29" s="32">
        <f>[1]属性投放!DP30</f>
        <v>0</v>
      </c>
      <c r="AR29" s="32">
        <f>[1]属性投放!DQ30</f>
        <v>0</v>
      </c>
      <c r="AS29" s="32">
        <f>[1]属性投放!DR30</f>
        <v>654</v>
      </c>
      <c r="AT29" s="32">
        <f>[1]属性投放!DS30</f>
        <v>248</v>
      </c>
      <c r="AU29" s="32">
        <f>[1]属性投放!DT30</f>
        <v>3567</v>
      </c>
      <c r="AW29" s="33">
        <v>2</v>
      </c>
      <c r="AX29" s="33">
        <v>25</v>
      </c>
      <c r="AY29" s="34">
        <f>INDEX($CF$5:$CF$56,数据母表!AX29)</f>
        <v>12</v>
      </c>
      <c r="AZ29" s="33">
        <f>[2]卡牌消耗!AB29</f>
        <v>0</v>
      </c>
      <c r="BA29" s="33">
        <f>[2]卡牌消耗!AC29</f>
        <v>0</v>
      </c>
      <c r="BB29" s="33">
        <f>[2]卡牌消耗!AD29</f>
        <v>0</v>
      </c>
      <c r="BC29" s="33">
        <f>[2]卡牌消耗!AE29</f>
        <v>15</v>
      </c>
      <c r="BD29" s="33">
        <f>[2]卡牌消耗!AF29</f>
        <v>0</v>
      </c>
      <c r="BE29" s="33">
        <f>[2]卡牌消耗!AG29</f>
        <v>0</v>
      </c>
      <c r="BF29" s="33">
        <f>[2]卡牌消耗!AH29</f>
        <v>5250</v>
      </c>
      <c r="BI29" s="33">
        <v>3</v>
      </c>
      <c r="BJ29" s="33">
        <v>5</v>
      </c>
      <c r="BK29" s="13">
        <f>[2]卡牌消耗!BD29</f>
        <v>34</v>
      </c>
      <c r="BL29" s="13">
        <f>[2]卡牌消耗!BE29</f>
        <v>0</v>
      </c>
      <c r="BM29" s="13">
        <f>[2]卡牌消耗!BF29</f>
        <v>0</v>
      </c>
      <c r="BN29" s="13">
        <f>[2]卡牌消耗!BG29</f>
        <v>0</v>
      </c>
      <c r="BO29" s="13">
        <f>[2]卡牌消耗!BH29</f>
        <v>4000</v>
      </c>
      <c r="BR29" s="32">
        <v>25</v>
      </c>
      <c r="BS29" s="32">
        <f>[2]节奏总表!L29</f>
        <v>130</v>
      </c>
      <c r="BT29" s="32">
        <f>[2]节奏总表!M29</f>
        <v>135</v>
      </c>
      <c r="BU29" s="32">
        <f>[2]节奏总表!N29</f>
        <v>210</v>
      </c>
      <c r="BV29" s="33">
        <f>[2]节奏总表!$AC29</f>
        <v>4.3800000000000026</v>
      </c>
      <c r="BW29" s="34">
        <f t="shared" si="1"/>
        <v>19</v>
      </c>
      <c r="BX29" s="34">
        <v>9</v>
      </c>
      <c r="CE29" s="32">
        <v>25</v>
      </c>
      <c r="CF29" s="32">
        <f>[1]属性投放!$AM31</f>
        <v>12</v>
      </c>
      <c r="CG29" s="33">
        <f>[1]属性投放!$AO31</f>
        <v>80</v>
      </c>
      <c r="CL29" s="34">
        <v>25</v>
      </c>
      <c r="CM29" s="34">
        <v>2</v>
      </c>
      <c r="CN29" s="13">
        <f>[2]卡牌消耗!DA29</f>
        <v>4650</v>
      </c>
      <c r="CO29" s="13">
        <f t="shared" si="2"/>
        <v>1860</v>
      </c>
      <c r="CR29" s="34">
        <v>3</v>
      </c>
      <c r="CS29" s="34">
        <v>3</v>
      </c>
      <c r="CT29" s="13">
        <f>[2]装备!U8</f>
        <v>50</v>
      </c>
      <c r="CU29" s="13">
        <f t="shared" si="3"/>
        <v>500</v>
      </c>
      <c r="CV29" s="13">
        <f>ROUND(INDEX([1]装备!M$6:M$17,$CR29)*INDEX([1]装备!$BR$6:$BR$9,$CS29),0)</f>
        <v>383</v>
      </c>
      <c r="CW29" s="13">
        <f>ROUND(INDEX([1]装备!N$6:N$17,$CR29)*INDEX([1]装备!$BR$6:$BR$9,$CS29),0)</f>
        <v>196</v>
      </c>
      <c r="CX29" s="13">
        <f>ROUND(INDEX([1]装备!O$6:O$17,$CR29)*INDEX([1]装备!$BR$6:$BR$9,$CS29),0)</f>
        <v>2639</v>
      </c>
      <c r="CY29" s="13">
        <f>ROUND(INDEX([1]装备!S$6:S$17,$CR29)*INDEX([1]装备!$BR$6:$BR$9,$CS29),0)</f>
        <v>29</v>
      </c>
      <c r="CZ29" s="13">
        <f>ROUND(INDEX([1]装备!T$6:T$17,$CR29)*INDEX([1]装备!$BR$6:$BR$9,$CS29),0)</f>
        <v>15</v>
      </c>
      <c r="DA29" s="13">
        <f>ROUND(INDEX([1]装备!U$6:U$17,$CR29)*INDEX([1]装备!$BR$6:$BR$9,$CS29),0)</f>
        <v>203</v>
      </c>
      <c r="DB29" s="13">
        <v>0</v>
      </c>
      <c r="DC29" s="13">
        <v>0</v>
      </c>
      <c r="DD29" s="13">
        <v>0</v>
      </c>
      <c r="DG29" s="33">
        <v>25</v>
      </c>
      <c r="DH29" s="33">
        <f>[2]装备!AM30*8</f>
        <v>1040</v>
      </c>
      <c r="DI29" s="33">
        <f>[2]装备!AN30*8</f>
        <v>1640</v>
      </c>
      <c r="DJ29" s="33">
        <f>[2]装备!AO30*8</f>
        <v>2040</v>
      </c>
      <c r="DK29" s="33">
        <f>[2]装备!AP30*8</f>
        <v>2440</v>
      </c>
      <c r="DN29" s="13">
        <v>25</v>
      </c>
      <c r="DO29" s="13">
        <v>1</v>
      </c>
      <c r="DP29" s="13">
        <f t="shared" si="4"/>
        <v>1040</v>
      </c>
      <c r="DS29" s="13">
        <f>[2]新神器!AF31</f>
        <v>25</v>
      </c>
      <c r="DT29" s="13">
        <f>[2]新神器!AG31</f>
        <v>5</v>
      </c>
      <c r="DU29" s="13">
        <f>[2]新神器!AH31</f>
        <v>5</v>
      </c>
      <c r="DV29" s="13">
        <f>[2]新神器!$P32</f>
        <v>3</v>
      </c>
      <c r="DW29" s="13">
        <f>[2]新神器!AI31</f>
        <v>1606027</v>
      </c>
      <c r="DX29" s="13">
        <f>[2]新神器!$AL31</f>
        <v>210</v>
      </c>
      <c r="ED29" s="13">
        <f>[2]新神器!GZ31</f>
        <v>2</v>
      </c>
      <c r="EE29" s="13">
        <f t="shared" si="5"/>
        <v>1</v>
      </c>
      <c r="EF29" s="13">
        <f t="shared" si="6"/>
        <v>1</v>
      </c>
      <c r="EG29" s="13">
        <f>[2]新神器!HD31</f>
        <v>1606004</v>
      </c>
      <c r="EH29" s="13" t="str">
        <f>[2]新神器!HE31</f>
        <v>神器1-2 : 10级</v>
      </c>
      <c r="EI29" s="13">
        <f>[2]新神器!HG31</f>
        <v>10</v>
      </c>
      <c r="EJ29" s="13">
        <f>[2]新神器!HI31</f>
        <v>5</v>
      </c>
      <c r="EK29" s="13">
        <f>[1]新神器!$AW30*6</f>
        <v>6180</v>
      </c>
      <c r="EL29" s="13">
        <f t="shared" si="7"/>
        <v>720</v>
      </c>
      <c r="EM29" s="13">
        <f t="shared" si="0"/>
        <v>50</v>
      </c>
      <c r="EN29" s="13">
        <f>[2]新神器!$HK31</f>
        <v>3600</v>
      </c>
      <c r="EO29" s="13">
        <f t="shared" si="8"/>
        <v>53.6</v>
      </c>
      <c r="EP29" s="13">
        <f t="shared" si="9"/>
        <v>80.599999999999994</v>
      </c>
      <c r="FB29" s="39">
        <f>[1]专属武器!O28</f>
        <v>3</v>
      </c>
      <c r="FC29" s="39">
        <f>[1]专属武器!P28</f>
        <v>4</v>
      </c>
      <c r="FD29" s="13">
        <f>[1]专属武器!Q28</f>
        <v>240</v>
      </c>
      <c r="FE29" s="13">
        <f>[1]专属武器!R28</f>
        <v>120</v>
      </c>
      <c r="FF29" s="13">
        <f>[1]专属武器!S28</f>
        <v>4800</v>
      </c>
      <c r="FG29" s="13">
        <f t="shared" si="11"/>
        <v>7200</v>
      </c>
      <c r="FH29" s="13">
        <f>IF(FC29&gt;0,INDEX([2]专属武器强化!DX$6:DX$77,($FB29-1)*9+$FC29),0)</f>
        <v>64.880208333333357</v>
      </c>
      <c r="FI29" s="13">
        <f>IF(FD29&gt;0,INDEX([2]专属武器强化!DY$6:DY$77,($FB29-1)*9+$FC29),0)</f>
        <v>32.440104166666679</v>
      </c>
      <c r="FJ29" s="13">
        <f>IF(FE29&gt;0,INDEX([2]专属武器强化!DZ$6:DZ$77,($FB29-1)*9+$FC29),0)</f>
        <v>0</v>
      </c>
      <c r="FK29" s="13">
        <f>IF(FF29&gt;0,INDEX([2]专属武器强化!EA$6:EA$77,($FB29-1)*9+$FC29),0)</f>
        <v>0</v>
      </c>
      <c r="FL29" s="13">
        <f>IF(FC29&gt;0,ROUND(INDEX([2]专属武器强化!$EY$6:$EY$77,(FB29-1)*9+FC29),0),0)</f>
        <v>7078</v>
      </c>
      <c r="FM29" s="13">
        <f t="shared" si="12"/>
        <v>648.8020833333336</v>
      </c>
      <c r="FN29" s="13">
        <f t="shared" si="13"/>
        <v>655.88008333333357</v>
      </c>
      <c r="FO29" s="13">
        <f t="shared" si="14"/>
        <v>10.977616462155616</v>
      </c>
    </row>
    <row r="30" spans="10:171" ht="16.5" x14ac:dyDescent="0.2">
      <c r="J30" s="32">
        <v>26</v>
      </c>
      <c r="K30" s="32">
        <v>3</v>
      </c>
      <c r="L30" s="32">
        <v>6</v>
      </c>
      <c r="M30" s="32">
        <f>[1]属性投放!AZ31</f>
        <v>1201</v>
      </c>
      <c r="N30" s="32">
        <f>[1]属性投放!BA31</f>
        <v>538</v>
      </c>
      <c r="O30" s="32">
        <f>[1]属性投放!BB31</f>
        <v>7355</v>
      </c>
      <c r="P30" s="32">
        <f>[1]属性投放!BC31</f>
        <v>12</v>
      </c>
      <c r="Q30" s="32">
        <f>[1]属性投放!BD31</f>
        <v>6</v>
      </c>
      <c r="R30" s="32">
        <f>[1]属性投放!BE31</f>
        <v>84</v>
      </c>
      <c r="S30" s="32">
        <f>[1]属性投放!BK31</f>
        <v>50</v>
      </c>
      <c r="T30" s="32">
        <f>[1]属性投放!BL31</f>
        <v>25</v>
      </c>
      <c r="U30" s="32">
        <f>[1]属性投放!BM31</f>
        <v>350</v>
      </c>
      <c r="V30" s="32">
        <f>[1]属性投放!BN31</f>
        <v>2</v>
      </c>
      <c r="W30" s="32">
        <f>[1]属性投放!BQ31</f>
        <v>140</v>
      </c>
      <c r="X30" s="32">
        <f>[1]属性投放!BR31</f>
        <v>70</v>
      </c>
      <c r="Y30" s="32">
        <f>[1]属性投放!BS31</f>
        <v>980</v>
      </c>
      <c r="Z30" s="32">
        <f>[1]属性投放!BT31</f>
        <v>1501</v>
      </c>
      <c r="AA30" s="32">
        <f>[1]属性投放!BU31</f>
        <v>688</v>
      </c>
      <c r="AB30" s="32">
        <f>[1]属性投放!BV31</f>
        <v>9455</v>
      </c>
      <c r="AC30" s="32">
        <f>[1]属性投放!BY31</f>
        <v>300</v>
      </c>
      <c r="AD30" s="32">
        <f>[1]属性投放!BZ31</f>
        <v>150</v>
      </c>
      <c r="AE30" s="32">
        <f>[1]属性投放!CA31</f>
        <v>2100</v>
      </c>
      <c r="AG30" s="32">
        <f>[1]属性投放!DF31</f>
        <v>654</v>
      </c>
      <c r="AH30" s="32">
        <f>[1]属性投放!DG31</f>
        <v>248</v>
      </c>
      <c r="AI30" s="32">
        <f>[1]属性投放!DH31</f>
        <v>3567</v>
      </c>
      <c r="AJ30" s="32">
        <f>[1]属性投放!DI31</f>
        <v>85</v>
      </c>
      <c r="AK30" s="32">
        <f>[1]属性投放!DJ31</f>
        <v>43</v>
      </c>
      <c r="AL30" s="32">
        <f>[1]属性投放!DK31</f>
        <v>594</v>
      </c>
      <c r="AM30" s="32">
        <f>[1]属性投放!DL31</f>
        <v>30</v>
      </c>
      <c r="AN30" s="32">
        <f>[1]属性投放!DM31</f>
        <v>15</v>
      </c>
      <c r="AO30" s="32">
        <f>[1]属性投放!DN31</f>
        <v>208</v>
      </c>
      <c r="AP30" s="32">
        <f>[1]属性投放!DO31</f>
        <v>750</v>
      </c>
      <c r="AQ30" s="32">
        <f>[1]属性投放!DP31</f>
        <v>375</v>
      </c>
      <c r="AR30" s="32">
        <f>[1]属性投放!DQ31</f>
        <v>5200</v>
      </c>
      <c r="AS30" s="32">
        <f>[1]属性投放!DR31</f>
        <v>1489</v>
      </c>
      <c r="AT30" s="32">
        <f>[1]属性投放!DS31</f>
        <v>666</v>
      </c>
      <c r="AU30" s="32">
        <f>[1]属性投放!DT31</f>
        <v>9361</v>
      </c>
      <c r="AW30" s="33">
        <v>2</v>
      </c>
      <c r="AX30" s="33">
        <v>26</v>
      </c>
      <c r="AY30" s="34">
        <f>INDEX($CF$5:$CF$56,数据母表!AX30)</f>
        <v>12</v>
      </c>
      <c r="AZ30" s="33">
        <f>[2]卡牌消耗!AB30</f>
        <v>0</v>
      </c>
      <c r="BA30" s="33">
        <f>[2]卡牌消耗!AC30</f>
        <v>0</v>
      </c>
      <c r="BB30" s="33">
        <f>[2]卡牌消耗!AD30</f>
        <v>0</v>
      </c>
      <c r="BC30" s="33">
        <f>[2]卡牌消耗!AE30</f>
        <v>20</v>
      </c>
      <c r="BD30" s="33">
        <f>[2]卡牌消耗!AF30</f>
        <v>0</v>
      </c>
      <c r="BE30" s="33">
        <f>[2]卡牌消耗!AG30</f>
        <v>0</v>
      </c>
      <c r="BF30" s="33">
        <f>[2]卡牌消耗!AH30</f>
        <v>6150</v>
      </c>
      <c r="BI30" s="33">
        <v>3</v>
      </c>
      <c r="BJ30" s="33">
        <v>6</v>
      </c>
      <c r="BK30" s="13">
        <f>[2]卡牌消耗!BD30</f>
        <v>50</v>
      </c>
      <c r="BL30" s="13">
        <f>[2]卡牌消耗!BE30</f>
        <v>0</v>
      </c>
      <c r="BM30" s="13">
        <f>[2]卡牌消耗!BF30</f>
        <v>0</v>
      </c>
      <c r="BN30" s="13">
        <f>[2]卡牌消耗!BG30</f>
        <v>0</v>
      </c>
      <c r="BO30" s="13">
        <f>[2]卡牌消耗!BH30</f>
        <v>5000</v>
      </c>
      <c r="BR30" s="32">
        <v>26</v>
      </c>
      <c r="BS30" s="32">
        <f>[2]节奏总表!L30</f>
        <v>135</v>
      </c>
      <c r="BT30" s="32">
        <f>[2]节奏总表!M30</f>
        <v>140</v>
      </c>
      <c r="BU30" s="32">
        <f>[2]节奏总表!N30</f>
        <v>250</v>
      </c>
      <c r="BV30" s="33">
        <f>[2]节奏总表!$AC30</f>
        <v>5.2100000000000009</v>
      </c>
      <c r="BW30" s="34">
        <f t="shared" si="1"/>
        <v>19</v>
      </c>
      <c r="BX30" s="34">
        <v>10</v>
      </c>
      <c r="CE30" s="32">
        <v>26</v>
      </c>
      <c r="CF30" s="32">
        <f>[1]属性投放!$AM32</f>
        <v>12</v>
      </c>
      <c r="CG30" s="33">
        <f>[1]属性投放!$AO32</f>
        <v>83</v>
      </c>
      <c r="CL30" s="34">
        <v>26</v>
      </c>
      <c r="CM30" s="34">
        <v>2</v>
      </c>
      <c r="CN30" s="13">
        <f>[2]卡牌消耗!DA30</f>
        <v>4900</v>
      </c>
      <c r="CO30" s="13">
        <f t="shared" si="2"/>
        <v>1960</v>
      </c>
      <c r="CR30" s="34">
        <v>4</v>
      </c>
      <c r="CS30" s="34">
        <v>3</v>
      </c>
      <c r="CT30" s="13">
        <f>[2]装备!U9</f>
        <v>75</v>
      </c>
      <c r="CU30" s="13">
        <f t="shared" si="3"/>
        <v>750</v>
      </c>
      <c r="CV30" s="13">
        <f>ROUND(INDEX([1]装备!M$6:M$17,$CR30)*INDEX([1]装备!$BR$6:$BR$9,$CS30),0)</f>
        <v>723</v>
      </c>
      <c r="CW30" s="13">
        <f>ROUND(INDEX([1]装备!N$6:N$17,$CR30)*INDEX([1]装备!$BR$6:$BR$9,$CS30),0)</f>
        <v>366</v>
      </c>
      <c r="CX30" s="13">
        <f>ROUND(INDEX([1]装备!O$6:O$17,$CR30)*INDEX([1]装备!$BR$6:$BR$9,$CS30),0)</f>
        <v>5491</v>
      </c>
      <c r="CY30" s="13">
        <f>ROUND(INDEX([1]装备!S$6:S$17,$CR30)*INDEX([1]装备!$BR$6:$BR$9,$CS30),0)</f>
        <v>40</v>
      </c>
      <c r="CZ30" s="13">
        <f>ROUND(INDEX([1]装备!T$6:T$17,$CR30)*INDEX([1]装备!$BR$6:$BR$9,$CS30),0)</f>
        <v>20</v>
      </c>
      <c r="DA30" s="13">
        <f>ROUND(INDEX([1]装备!U$6:U$17,$CR30)*INDEX([1]装备!$BR$6:$BR$9,$CS30),0)</f>
        <v>305</v>
      </c>
      <c r="DB30" s="13">
        <v>0</v>
      </c>
      <c r="DC30" s="13">
        <v>0</v>
      </c>
      <c r="DD30" s="13">
        <v>0</v>
      </c>
      <c r="DG30" s="33">
        <v>26</v>
      </c>
      <c r="DH30" s="33">
        <f>[2]装备!AM31*8</f>
        <v>1040</v>
      </c>
      <c r="DI30" s="33">
        <f>[2]装备!AN31*8</f>
        <v>1680</v>
      </c>
      <c r="DJ30" s="33">
        <f>[2]装备!AO31*8</f>
        <v>2080</v>
      </c>
      <c r="DK30" s="33">
        <f>[2]装备!AP31*8</f>
        <v>2520</v>
      </c>
      <c r="DN30" s="13">
        <v>26</v>
      </c>
      <c r="DO30" s="13">
        <v>1</v>
      </c>
      <c r="DP30" s="13">
        <f t="shared" si="4"/>
        <v>1040</v>
      </c>
      <c r="DS30" s="13">
        <f>[2]新神器!AF32</f>
        <v>26</v>
      </c>
      <c r="DT30" s="13">
        <f>[2]新神器!AG32</f>
        <v>5</v>
      </c>
      <c r="DU30" s="13">
        <f>[2]新神器!AH32</f>
        <v>6</v>
      </c>
      <c r="DV30" s="13">
        <f>[2]新神器!$P33</f>
        <v>4</v>
      </c>
      <c r="DW30" s="13">
        <f>[2]新神器!AI32</f>
        <v>1606028</v>
      </c>
      <c r="DX30" s="13">
        <f>[2]新神器!$AL32</f>
        <v>450</v>
      </c>
      <c r="ED30" s="13">
        <f>[2]新神器!GZ32</f>
        <v>2</v>
      </c>
      <c r="EE30" s="13">
        <f t="shared" si="5"/>
        <v>1</v>
      </c>
      <c r="EF30" s="13">
        <f t="shared" si="6"/>
        <v>1</v>
      </c>
      <c r="EG30" s="13">
        <f>[2]新神器!HD32</f>
        <v>1606004</v>
      </c>
      <c r="EH30" s="13" t="str">
        <f>[2]新神器!HE32</f>
        <v>神器1-2 : 11级</v>
      </c>
      <c r="EI30" s="13">
        <f>[2]新神器!HG32</f>
        <v>11</v>
      </c>
      <c r="EJ30" s="13">
        <f>[2]新神器!HI32</f>
        <v>5</v>
      </c>
      <c r="EK30" s="13">
        <f>[1]新神器!$AW31*6</f>
        <v>6930</v>
      </c>
      <c r="EL30" s="13">
        <f t="shared" si="7"/>
        <v>750</v>
      </c>
      <c r="EM30" s="13">
        <f t="shared" si="0"/>
        <v>50</v>
      </c>
      <c r="EN30" s="13">
        <f>[2]新神器!$HK32</f>
        <v>3700</v>
      </c>
      <c r="EO30" s="13">
        <f t="shared" si="8"/>
        <v>53.7</v>
      </c>
      <c r="EP30" s="13">
        <f t="shared" si="9"/>
        <v>83.8</v>
      </c>
      <c r="FB30" s="39">
        <f>[1]专属武器!O29</f>
        <v>3</v>
      </c>
      <c r="FC30" s="39">
        <f>[1]专属武器!P29</f>
        <v>5</v>
      </c>
      <c r="FD30" s="13">
        <f>[1]专属武器!Q29</f>
        <v>320</v>
      </c>
      <c r="FE30" s="13">
        <f>[1]专属武器!R29</f>
        <v>160</v>
      </c>
      <c r="FF30" s="13">
        <f>[1]专属武器!S29</f>
        <v>6400</v>
      </c>
      <c r="FG30" s="13">
        <f t="shared" si="11"/>
        <v>9600</v>
      </c>
      <c r="FH30" s="13">
        <f>IF(FC30&gt;0,INDEX([2]专属武器强化!DX$6:DX$77,($FB30-1)*9+$FC30),0)</f>
        <v>103.80833333333335</v>
      </c>
      <c r="FI30" s="13">
        <f>IF(FD30&gt;0,INDEX([2]专属武器强化!DY$6:DY$77,($FB30-1)*9+$FC30),0)</f>
        <v>51.904166666666676</v>
      </c>
      <c r="FJ30" s="13">
        <f>IF(FE30&gt;0,INDEX([2]专属武器强化!DZ$6:DZ$77,($FB30-1)*9+$FC30),0)</f>
        <v>0</v>
      </c>
      <c r="FK30" s="13">
        <f>IF(FF30&gt;0,INDEX([2]专属武器强化!EA$6:EA$77,($FB30-1)*9+$FC30),0)</f>
        <v>0</v>
      </c>
      <c r="FL30" s="13">
        <f>IF(FC30&gt;0,ROUND(INDEX([2]专属武器强化!$EY$6:$EY$77,(FB30-1)*9+FC30),0),0)</f>
        <v>11501</v>
      </c>
      <c r="FM30" s="13">
        <f t="shared" si="12"/>
        <v>1038.0833333333335</v>
      </c>
      <c r="FN30" s="13">
        <f t="shared" si="13"/>
        <v>1049.5843333333335</v>
      </c>
      <c r="FO30" s="13">
        <f t="shared" si="14"/>
        <v>9.1464779866823456</v>
      </c>
    </row>
    <row r="31" spans="10:171" ht="16.5" x14ac:dyDescent="0.2">
      <c r="J31" s="32">
        <v>27</v>
      </c>
      <c r="K31" s="32">
        <v>3</v>
      </c>
      <c r="L31" s="32">
        <v>7</v>
      </c>
      <c r="M31" s="32">
        <f>[1]属性投放!AZ32</f>
        <v>1501</v>
      </c>
      <c r="N31" s="32">
        <f>[1]属性投放!BA32</f>
        <v>688</v>
      </c>
      <c r="O31" s="32">
        <f>[1]属性投放!BB32</f>
        <v>9455</v>
      </c>
      <c r="P31" s="32">
        <f>[1]属性投放!BC32</f>
        <v>15</v>
      </c>
      <c r="Q31" s="32">
        <f>[1]属性投放!BD32</f>
        <v>8</v>
      </c>
      <c r="R31" s="32">
        <f>[1]属性投放!BE32</f>
        <v>120</v>
      </c>
      <c r="S31" s="32">
        <f>[1]属性投放!BK32</f>
        <v>70</v>
      </c>
      <c r="T31" s="32">
        <f>[1]属性投放!BL32</f>
        <v>35</v>
      </c>
      <c r="U31" s="32">
        <f>[1]属性投放!BM32</f>
        <v>560</v>
      </c>
      <c r="V31" s="32">
        <f>[1]属性投放!BN32</f>
        <v>2</v>
      </c>
      <c r="W31" s="32">
        <f>[1]属性投放!BQ32</f>
        <v>135</v>
      </c>
      <c r="X31" s="32">
        <f>[1]属性投放!BR32</f>
        <v>68</v>
      </c>
      <c r="Y31" s="32">
        <f>[1]属性投放!BS32</f>
        <v>1080</v>
      </c>
      <c r="Z31" s="32">
        <f>[1]属性投放!BT32</f>
        <v>1851</v>
      </c>
      <c r="AA31" s="32">
        <f>[1]属性投放!BU32</f>
        <v>866</v>
      </c>
      <c r="AB31" s="32">
        <f>[1]属性投放!BV32</f>
        <v>12255</v>
      </c>
      <c r="AC31" s="32">
        <f>[1]属性投放!BY32</f>
        <v>350</v>
      </c>
      <c r="AD31" s="32">
        <f>[1]属性投放!BZ32</f>
        <v>178</v>
      </c>
      <c r="AE31" s="32">
        <f>[1]属性投放!CA32</f>
        <v>2800</v>
      </c>
      <c r="AG31" s="32">
        <f>[1]属性投放!DF32</f>
        <v>1489</v>
      </c>
      <c r="AH31" s="32">
        <f>[1]属性投放!DG32</f>
        <v>666</v>
      </c>
      <c r="AI31" s="32">
        <f>[1]属性投放!DH32</f>
        <v>9361</v>
      </c>
      <c r="AJ31" s="32">
        <f>[1]属性投放!DI32</f>
        <v>133</v>
      </c>
      <c r="AK31" s="32">
        <f>[1]属性投放!DJ32</f>
        <v>67</v>
      </c>
      <c r="AL31" s="32">
        <f>[1]属性投放!DK32</f>
        <v>1060</v>
      </c>
      <c r="AM31" s="32">
        <f>[1]属性投放!DL32</f>
        <v>46</v>
      </c>
      <c r="AN31" s="32">
        <f>[1]属性投放!DM32</f>
        <v>24</v>
      </c>
      <c r="AO31" s="32">
        <f>[1]属性投放!DN32</f>
        <v>371</v>
      </c>
      <c r="AP31" s="32">
        <f>[1]属性投放!DO32</f>
        <v>0</v>
      </c>
      <c r="AQ31" s="32">
        <f>[1]属性投放!DP32</f>
        <v>0</v>
      </c>
      <c r="AR31" s="32">
        <f>[1]属性投放!DQ32</f>
        <v>0</v>
      </c>
      <c r="AS31" s="32">
        <f>[1]属性投放!DR32</f>
        <v>1622</v>
      </c>
      <c r="AT31" s="32">
        <f>[1]属性投放!DS32</f>
        <v>733</v>
      </c>
      <c r="AU31" s="32">
        <f>[1]属性投放!DT32</f>
        <v>10421</v>
      </c>
      <c r="AW31" s="33">
        <v>2</v>
      </c>
      <c r="AX31" s="33">
        <v>27</v>
      </c>
      <c r="AY31" s="34">
        <f>INDEX($CF$5:$CF$56,数据母表!AX31)</f>
        <v>12</v>
      </c>
      <c r="AZ31" s="33">
        <f>[2]卡牌消耗!AB31</f>
        <v>0</v>
      </c>
      <c r="BA31" s="33">
        <f>[2]卡牌消耗!AC31</f>
        <v>0</v>
      </c>
      <c r="BB31" s="33">
        <f>[2]卡牌消耗!AD31</f>
        <v>0</v>
      </c>
      <c r="BC31" s="33">
        <f>[2]卡牌消耗!AE31</f>
        <v>20</v>
      </c>
      <c r="BD31" s="33">
        <f>[2]卡牌消耗!AF31</f>
        <v>0</v>
      </c>
      <c r="BE31" s="33">
        <f>[2]卡牌消耗!AG31</f>
        <v>0</v>
      </c>
      <c r="BF31" s="33">
        <f>[2]卡牌消耗!AH31</f>
        <v>6150</v>
      </c>
      <c r="BI31" s="33">
        <v>3</v>
      </c>
      <c r="BJ31" s="33">
        <v>7</v>
      </c>
      <c r="BK31" s="13">
        <f>[2]卡牌消耗!BD31</f>
        <v>84</v>
      </c>
      <c r="BL31" s="13">
        <f>[2]卡牌消耗!BE31</f>
        <v>0</v>
      </c>
      <c r="BM31" s="13">
        <f>[2]卡牌消耗!BF31</f>
        <v>0</v>
      </c>
      <c r="BN31" s="13">
        <f>[2]卡牌消耗!BG31</f>
        <v>0</v>
      </c>
      <c r="BO31" s="13">
        <f>[2]卡牌消耗!BH31</f>
        <v>8000</v>
      </c>
      <c r="BR31" s="32">
        <v>27</v>
      </c>
      <c r="BS31" s="32">
        <f>[2]节奏总表!L31</f>
        <v>140</v>
      </c>
      <c r="BT31" s="32">
        <f>[2]节奏总表!M31</f>
        <v>145</v>
      </c>
      <c r="BU31" s="32">
        <f>[2]节奏总表!N31</f>
        <v>300</v>
      </c>
      <c r="BV31" s="33">
        <f>[2]节奏总表!$AC31</f>
        <v>6.25</v>
      </c>
      <c r="BW31" s="34">
        <f t="shared" si="1"/>
        <v>20</v>
      </c>
      <c r="BX31" s="34">
        <v>10</v>
      </c>
      <c r="CE31" s="32">
        <v>27</v>
      </c>
      <c r="CF31" s="32">
        <f>[1]属性投放!$AM33</f>
        <v>12</v>
      </c>
      <c r="CG31" s="33">
        <f>[1]属性投放!$AO33</f>
        <v>85</v>
      </c>
      <c r="CL31" s="34">
        <v>27</v>
      </c>
      <c r="CM31" s="34">
        <v>2</v>
      </c>
      <c r="CN31" s="13">
        <f>[2]卡牌消耗!DA31</f>
        <v>5100</v>
      </c>
      <c r="CO31" s="13">
        <f t="shared" si="2"/>
        <v>2040</v>
      </c>
      <c r="CR31" s="34">
        <v>5</v>
      </c>
      <c r="CS31" s="34">
        <v>3</v>
      </c>
      <c r="CT31" s="13">
        <f>[2]装备!U10</f>
        <v>100</v>
      </c>
      <c r="CU31" s="13">
        <f t="shared" si="3"/>
        <v>1000</v>
      </c>
      <c r="CV31" s="13">
        <f>ROUND(INDEX([1]装备!M$6:M$17,$CR31)*INDEX([1]装备!$BR$6:$BR$9,$CS31),0)</f>
        <v>1007</v>
      </c>
      <c r="CW31" s="13">
        <f>ROUND(INDEX([1]装备!N$6:N$17,$CR31)*INDEX([1]装备!$BR$6:$BR$9,$CS31),0)</f>
        <v>506</v>
      </c>
      <c r="CX31" s="13">
        <f>ROUND(INDEX([1]装备!O$6:O$17,$CR31)*INDEX([1]装备!$BR$6:$BR$9,$CS31),0)</f>
        <v>8156</v>
      </c>
      <c r="CY31" s="13">
        <f>ROUND(INDEX([1]装备!S$6:S$17,$CR31)*INDEX([1]装备!$BR$6:$BR$9,$CS31),0)</f>
        <v>53</v>
      </c>
      <c r="CZ31" s="13">
        <f>ROUND(INDEX([1]装备!T$6:T$17,$CR31)*INDEX([1]装备!$BR$6:$BR$9,$CS31),0)</f>
        <v>27</v>
      </c>
      <c r="DA31" s="13">
        <f>ROUND(INDEX([1]装备!U$6:U$17,$CR31)*INDEX([1]装备!$BR$6:$BR$9,$CS31),0)</f>
        <v>427</v>
      </c>
      <c r="DB31" s="13">
        <v>0</v>
      </c>
      <c r="DC31" s="13">
        <v>0</v>
      </c>
      <c r="DD31" s="13">
        <v>0</v>
      </c>
      <c r="DG31" s="33">
        <v>27</v>
      </c>
      <c r="DH31" s="33">
        <f>[2]装备!AM32*8</f>
        <v>1080</v>
      </c>
      <c r="DI31" s="33">
        <f>[2]装备!AN32*8</f>
        <v>1720</v>
      </c>
      <c r="DJ31" s="33">
        <f>[2]装备!AO32*8</f>
        <v>2160</v>
      </c>
      <c r="DK31" s="33">
        <f>[2]装备!AP32*8</f>
        <v>2560</v>
      </c>
      <c r="DN31" s="13">
        <v>27</v>
      </c>
      <c r="DO31" s="13">
        <v>1</v>
      </c>
      <c r="DP31" s="13">
        <f t="shared" si="4"/>
        <v>1080</v>
      </c>
      <c r="DS31" s="13">
        <f>[2]新神器!AF33</f>
        <v>27</v>
      </c>
      <c r="DT31" s="13">
        <f>[2]新神器!AG33</f>
        <v>6</v>
      </c>
      <c r="DU31" s="13">
        <f>[2]新神器!AH33</f>
        <v>1</v>
      </c>
      <c r="DV31" s="13">
        <f>[2]新神器!$P34</f>
        <v>2</v>
      </c>
      <c r="DW31" s="13">
        <f>[2]新神器!AI33</f>
        <v>1606029</v>
      </c>
      <c r="DX31" s="13">
        <f>[2]新神器!$AL33</f>
        <v>120</v>
      </c>
      <c r="ED31" s="13">
        <f>[2]新神器!GZ33</f>
        <v>2</v>
      </c>
      <c r="EE31" s="13">
        <f t="shared" si="5"/>
        <v>1</v>
      </c>
      <c r="EF31" s="13">
        <f t="shared" si="6"/>
        <v>1</v>
      </c>
      <c r="EG31" s="13">
        <f>[2]新神器!HD33</f>
        <v>1606004</v>
      </c>
      <c r="EH31" s="13" t="str">
        <f>[2]新神器!HE33</f>
        <v>神器1-2 : 12级</v>
      </c>
      <c r="EI31" s="13">
        <f>[2]新神器!HG33</f>
        <v>12</v>
      </c>
      <c r="EJ31" s="13">
        <f>[2]新神器!HI33</f>
        <v>6</v>
      </c>
      <c r="EK31" s="13">
        <f>[1]新神器!$AW32*6</f>
        <v>7740</v>
      </c>
      <c r="EL31" s="13">
        <f t="shared" si="7"/>
        <v>810</v>
      </c>
      <c r="EM31" s="13">
        <f t="shared" si="0"/>
        <v>60</v>
      </c>
      <c r="EN31" s="13">
        <f>[2]新神器!$HK33</f>
        <v>3750</v>
      </c>
      <c r="EO31" s="13">
        <f t="shared" si="8"/>
        <v>63.75</v>
      </c>
      <c r="EP31" s="13">
        <f t="shared" si="9"/>
        <v>76.239999999999995</v>
      </c>
      <c r="FB31" s="39">
        <f>[1]专属武器!O30</f>
        <v>3</v>
      </c>
      <c r="FC31" s="39">
        <f>[1]专属武器!P30</f>
        <v>6</v>
      </c>
      <c r="FD31" s="13">
        <f>[1]专属武器!Q30</f>
        <v>400</v>
      </c>
      <c r="FE31" s="13">
        <f>[1]专属武器!R30</f>
        <v>200</v>
      </c>
      <c r="FF31" s="13">
        <f>[1]专属武器!S30</f>
        <v>8000</v>
      </c>
      <c r="FG31" s="13">
        <f t="shared" si="11"/>
        <v>12000</v>
      </c>
      <c r="FH31" s="13">
        <f>IF(FC31&gt;0,INDEX([2]专属武器强化!DX$6:DX$77,($FB31-1)*9+$FC31),0)</f>
        <v>168.68854166666671</v>
      </c>
      <c r="FI31" s="13">
        <f>IF(FD31&gt;0,INDEX([2]专属武器强化!DY$6:DY$77,($FB31-1)*9+$FC31),0)</f>
        <v>84.344270833333354</v>
      </c>
      <c r="FJ31" s="13">
        <f>IF(FE31&gt;0,INDEX([2]专属武器强化!DZ$6:DZ$77,($FB31-1)*9+$FC31),0)</f>
        <v>0</v>
      </c>
      <c r="FK31" s="13">
        <f>IF(FF31&gt;0,INDEX([2]专属武器强化!EA$6:EA$77,($FB31-1)*9+$FC31),0)</f>
        <v>0</v>
      </c>
      <c r="FL31" s="13">
        <f>IF(FC31&gt;0,ROUND(INDEX([2]专属武器强化!$EY$6:$EY$77,(FB31-1)*9+FC31),0),0)</f>
        <v>18579</v>
      </c>
      <c r="FM31" s="13">
        <f t="shared" si="12"/>
        <v>1686.885416666667</v>
      </c>
      <c r="FN31" s="13">
        <f t="shared" si="13"/>
        <v>1705.4644166666669</v>
      </c>
      <c r="FO31" s="13">
        <f t="shared" si="14"/>
        <v>7.0362066090209145</v>
      </c>
    </row>
    <row r="32" spans="10:171" ht="16.5" x14ac:dyDescent="0.2">
      <c r="J32" s="32">
        <v>28</v>
      </c>
      <c r="K32" s="32">
        <v>3</v>
      </c>
      <c r="L32" s="32">
        <v>8</v>
      </c>
      <c r="M32" s="32">
        <f>[1]属性投放!AZ33</f>
        <v>1851</v>
      </c>
      <c r="N32" s="32">
        <f>[1]属性投放!BA33</f>
        <v>866</v>
      </c>
      <c r="O32" s="32">
        <f>[1]属性投放!BB33</f>
        <v>12255</v>
      </c>
      <c r="P32" s="32">
        <f>[1]属性投放!BC33</f>
        <v>15</v>
      </c>
      <c r="Q32" s="32">
        <f>[1]属性投放!BD33</f>
        <v>8</v>
      </c>
      <c r="R32" s="32">
        <f>[1]属性投放!BE33</f>
        <v>120</v>
      </c>
      <c r="S32" s="32">
        <f>[1]属性投放!BK33</f>
        <v>85</v>
      </c>
      <c r="T32" s="32">
        <f>[1]属性投放!BL33</f>
        <v>43</v>
      </c>
      <c r="U32" s="32">
        <f>[1]属性投放!BM33</f>
        <v>680</v>
      </c>
      <c r="V32" s="32">
        <f>[1]属性投放!BN33</f>
        <v>2</v>
      </c>
      <c r="W32" s="32">
        <f>[1]属性投放!BQ33</f>
        <v>125</v>
      </c>
      <c r="X32" s="32">
        <f>[1]属性投放!BR33</f>
        <v>63</v>
      </c>
      <c r="Y32" s="32">
        <f>[1]属性投放!BS33</f>
        <v>1000</v>
      </c>
      <c r="Z32" s="32">
        <f>[1]属性投放!BT33</f>
        <v>2221</v>
      </c>
      <c r="AA32" s="32">
        <f>[1]属性投放!BU33</f>
        <v>1055</v>
      </c>
      <c r="AB32" s="32">
        <f>[1]属性投放!BV33</f>
        <v>15215</v>
      </c>
      <c r="AC32" s="32">
        <f>[1]属性投放!BY33</f>
        <v>370</v>
      </c>
      <c r="AD32" s="32">
        <f>[1]属性投放!BZ33</f>
        <v>189</v>
      </c>
      <c r="AE32" s="32">
        <f>[1]属性投放!CA33</f>
        <v>2960</v>
      </c>
      <c r="AG32" s="32">
        <f>[1]属性投放!DF33</f>
        <v>1622</v>
      </c>
      <c r="AH32" s="32">
        <f>[1]属性投放!DG33</f>
        <v>733</v>
      </c>
      <c r="AI32" s="32">
        <f>[1]属性投放!DH33</f>
        <v>10421</v>
      </c>
      <c r="AJ32" s="32">
        <f>[1]属性投放!DI33</f>
        <v>133</v>
      </c>
      <c r="AK32" s="32">
        <f>[1]属性投放!DJ33</f>
        <v>67</v>
      </c>
      <c r="AL32" s="32">
        <f>[1]属性投放!DK33</f>
        <v>1060</v>
      </c>
      <c r="AM32" s="32">
        <f>[1]属性投放!DL33</f>
        <v>46</v>
      </c>
      <c r="AN32" s="32">
        <f>[1]属性投放!DM33</f>
        <v>24</v>
      </c>
      <c r="AO32" s="32">
        <f>[1]属性投放!DN33</f>
        <v>371</v>
      </c>
      <c r="AP32" s="32">
        <f>[1]属性投放!DO33</f>
        <v>0</v>
      </c>
      <c r="AQ32" s="32">
        <f>[1]属性投放!DP33</f>
        <v>0</v>
      </c>
      <c r="AR32" s="32">
        <f>[1]属性投放!DQ33</f>
        <v>0</v>
      </c>
      <c r="AS32" s="32">
        <f>[1]属性投放!DR33</f>
        <v>1755</v>
      </c>
      <c r="AT32" s="32">
        <f>[1]属性投放!DS33</f>
        <v>800</v>
      </c>
      <c r="AU32" s="32">
        <f>[1]属性投放!DT33</f>
        <v>11481</v>
      </c>
      <c r="AW32" s="33">
        <v>2</v>
      </c>
      <c r="AX32" s="33">
        <v>28</v>
      </c>
      <c r="AY32" s="34">
        <f>INDEX($CF$5:$CF$56,数据母表!AX32)</f>
        <v>13</v>
      </c>
      <c r="AZ32" s="33">
        <f>[2]卡牌消耗!AB32</f>
        <v>0</v>
      </c>
      <c r="BA32" s="33">
        <f>[2]卡牌消耗!AC32</f>
        <v>0</v>
      </c>
      <c r="BB32" s="33">
        <f>[2]卡牌消耗!AD32</f>
        <v>0</v>
      </c>
      <c r="BC32" s="33">
        <f>[2]卡牌消耗!AE32</f>
        <v>20</v>
      </c>
      <c r="BD32" s="33">
        <f>[2]卡牌消耗!AF32</f>
        <v>0</v>
      </c>
      <c r="BE32" s="33">
        <f>[2]卡牌消耗!AG32</f>
        <v>0</v>
      </c>
      <c r="BF32" s="33">
        <f>[2]卡牌消耗!AH32</f>
        <v>6150</v>
      </c>
      <c r="BI32" s="33">
        <v>3</v>
      </c>
      <c r="BJ32" s="33">
        <v>8</v>
      </c>
      <c r="BK32" s="13">
        <f>[2]卡牌消耗!BD32</f>
        <v>151</v>
      </c>
      <c r="BL32" s="13">
        <f>[2]卡牌消耗!BE32</f>
        <v>0</v>
      </c>
      <c r="BM32" s="13">
        <f>[2]卡牌消耗!BF32</f>
        <v>0</v>
      </c>
      <c r="BN32" s="13">
        <f>[2]卡牌消耗!BG32</f>
        <v>0</v>
      </c>
      <c r="BO32" s="13">
        <f>[2]卡牌消耗!BH32</f>
        <v>8000</v>
      </c>
      <c r="BR32" s="32">
        <v>28</v>
      </c>
      <c r="BS32" s="32">
        <f>[2]节奏总表!L32</f>
        <v>145</v>
      </c>
      <c r="BT32" s="32">
        <f>[2]节奏总表!M32</f>
        <v>150</v>
      </c>
      <c r="BU32" s="32">
        <f>[2]节奏总表!N32</f>
        <v>340</v>
      </c>
      <c r="BV32" s="33">
        <f>[2]节奏总表!$AC32</f>
        <v>7.0799999999999983</v>
      </c>
      <c r="BW32" s="34">
        <f t="shared" si="1"/>
        <v>20</v>
      </c>
      <c r="BX32" s="34">
        <v>11</v>
      </c>
      <c r="CE32" s="32">
        <v>28</v>
      </c>
      <c r="CF32" s="32">
        <f>[1]属性投放!$AM34</f>
        <v>13</v>
      </c>
      <c r="CG32" s="33">
        <f>[1]属性投放!$AO34</f>
        <v>88</v>
      </c>
      <c r="CL32" s="34">
        <v>28</v>
      </c>
      <c r="CM32" s="34">
        <v>2</v>
      </c>
      <c r="CN32" s="13">
        <f>[2]卡牌消耗!DA32</f>
        <v>5350</v>
      </c>
      <c r="CO32" s="13">
        <f t="shared" si="2"/>
        <v>2140</v>
      </c>
      <c r="CR32" s="34">
        <v>6</v>
      </c>
      <c r="CS32" s="34">
        <v>3</v>
      </c>
      <c r="CT32" s="13">
        <f>[2]装备!U11</f>
        <v>125</v>
      </c>
      <c r="CU32" s="13">
        <f t="shared" si="3"/>
        <v>1250</v>
      </c>
      <c r="CV32" s="13">
        <f>ROUND(INDEX([1]装备!M$6:M$17,$CR32)*INDEX([1]装备!$BR$6:$BR$9,$CS32),0)</f>
        <v>1262</v>
      </c>
      <c r="CW32" s="13">
        <f>ROUND(INDEX([1]装备!N$6:N$17,$CR32)*INDEX([1]装备!$BR$6:$BR$9,$CS32),0)</f>
        <v>638</v>
      </c>
      <c r="CX32" s="13">
        <f>ROUND(INDEX([1]装备!O$6:O$17,$CR32)*INDEX([1]装备!$BR$6:$BR$9,$CS32),0)</f>
        <v>11050</v>
      </c>
      <c r="CY32" s="13">
        <f>ROUND(INDEX([1]装备!S$6:S$17,$CR32)*INDEX([1]装备!$BR$6:$BR$9,$CS32),0)</f>
        <v>70</v>
      </c>
      <c r="CZ32" s="13">
        <f>ROUND(INDEX([1]装备!T$6:T$17,$CR32)*INDEX([1]装备!$BR$6:$BR$9,$CS32),0)</f>
        <v>35</v>
      </c>
      <c r="DA32" s="13">
        <f>ROUND(INDEX([1]装备!U$6:U$17,$CR32)*INDEX([1]装备!$BR$6:$BR$9,$CS32),0)</f>
        <v>614</v>
      </c>
      <c r="DB32" s="13">
        <v>0</v>
      </c>
      <c r="DC32" s="13">
        <v>0</v>
      </c>
      <c r="DD32" s="13">
        <v>0</v>
      </c>
      <c r="DG32" s="33">
        <v>28</v>
      </c>
      <c r="DH32" s="33">
        <f>[2]装备!AM33*8</f>
        <v>1080</v>
      </c>
      <c r="DI32" s="33">
        <f>[2]装备!AN33*8</f>
        <v>1760</v>
      </c>
      <c r="DJ32" s="33">
        <f>[2]装备!AO33*8</f>
        <v>2200</v>
      </c>
      <c r="DK32" s="33">
        <f>[2]装备!AP33*8</f>
        <v>2640</v>
      </c>
      <c r="DN32" s="13">
        <v>28</v>
      </c>
      <c r="DO32" s="13">
        <v>1</v>
      </c>
      <c r="DP32" s="13">
        <f t="shared" si="4"/>
        <v>1080</v>
      </c>
      <c r="DS32" s="13">
        <f>[2]新神器!AF34</f>
        <v>28</v>
      </c>
      <c r="DT32" s="13">
        <f>[2]新神器!AG34</f>
        <v>6</v>
      </c>
      <c r="DU32" s="13">
        <f>[2]新神器!AH34</f>
        <v>2</v>
      </c>
      <c r="DV32" s="13">
        <f>[2]新神器!$P35</f>
        <v>2</v>
      </c>
      <c r="DW32" s="13">
        <f>[2]新神器!AI34</f>
        <v>1606030</v>
      </c>
      <c r="DX32" s="13">
        <f>[2]新神器!$AL34</f>
        <v>120</v>
      </c>
      <c r="ED32" s="13">
        <f>[2]新神器!GZ34</f>
        <v>2</v>
      </c>
      <c r="EE32" s="13">
        <f t="shared" si="5"/>
        <v>1</v>
      </c>
      <c r="EF32" s="13">
        <f t="shared" si="6"/>
        <v>1</v>
      </c>
      <c r="EG32" s="13">
        <f>[2]新神器!HD34</f>
        <v>1606004</v>
      </c>
      <c r="EH32" s="13" t="str">
        <f>[2]新神器!HE34</f>
        <v>神器1-2 : 13级</v>
      </c>
      <c r="EI32" s="13">
        <f>[2]新神器!HG34</f>
        <v>13</v>
      </c>
      <c r="EJ32" s="13">
        <f>[2]新神器!HI34</f>
        <v>7</v>
      </c>
      <c r="EK32" s="13">
        <f>[1]新神器!$AW33*6</f>
        <v>8580</v>
      </c>
      <c r="EL32" s="13">
        <f t="shared" si="7"/>
        <v>840</v>
      </c>
      <c r="EM32" s="13">
        <f t="shared" si="0"/>
        <v>70</v>
      </c>
      <c r="EN32" s="13">
        <f>[2]新神器!$HK34</f>
        <v>3800</v>
      </c>
      <c r="EO32" s="13">
        <f t="shared" si="8"/>
        <v>73.8</v>
      </c>
      <c r="EP32" s="13">
        <f t="shared" si="9"/>
        <v>68.290000000000006</v>
      </c>
      <c r="FB32" s="39">
        <f>[1]专属武器!O31</f>
        <v>3</v>
      </c>
      <c r="FC32" s="39">
        <f>[1]专属武器!P31</f>
        <v>7</v>
      </c>
      <c r="FD32" s="13">
        <f>[1]专属武器!Q31</f>
        <v>480</v>
      </c>
      <c r="FE32" s="13">
        <f>[1]专属武器!R31</f>
        <v>240</v>
      </c>
      <c r="FF32" s="13">
        <f>[1]专属武器!S31</f>
        <v>9600</v>
      </c>
      <c r="FG32" s="13">
        <f t="shared" si="11"/>
        <v>14400</v>
      </c>
      <c r="FH32" s="13">
        <f>IF(FC32&gt;0,INDEX([2]专属武器强化!DX$6:DX$77,($FB32-1)*9+$FC32),0)</f>
        <v>272.49687500000005</v>
      </c>
      <c r="FI32" s="13">
        <f>IF(FD32&gt;0,INDEX([2]专属武器强化!DY$6:DY$77,($FB32-1)*9+$FC32),0)</f>
        <v>136.24843750000002</v>
      </c>
      <c r="FJ32" s="13">
        <f>IF(FE32&gt;0,INDEX([2]专属武器强化!DZ$6:DZ$77,($FB32-1)*9+$FC32),0)</f>
        <v>0</v>
      </c>
      <c r="FK32" s="13">
        <f>IF(FF32&gt;0,INDEX([2]专属武器强化!EA$6:EA$77,($FB32-1)*9+$FC32),0)</f>
        <v>0</v>
      </c>
      <c r="FL32" s="13">
        <f>IF(FC32&gt;0,ROUND(INDEX([2]专属武器强化!$EY$6:$EY$77,(FB32-1)*9+FC32),0),0)</f>
        <v>30081</v>
      </c>
      <c r="FM32" s="13">
        <f t="shared" si="12"/>
        <v>2724.9687500000005</v>
      </c>
      <c r="FN32" s="13">
        <f t="shared" si="13"/>
        <v>2755.0497500000006</v>
      </c>
      <c r="FO32" s="13">
        <f t="shared" si="14"/>
        <v>5.2267658687470151</v>
      </c>
    </row>
    <row r="33" spans="10:171" ht="16.5" x14ac:dyDescent="0.2">
      <c r="J33" s="32">
        <v>29</v>
      </c>
      <c r="K33" s="32">
        <v>3</v>
      </c>
      <c r="L33" s="32">
        <v>9</v>
      </c>
      <c r="M33" s="32">
        <f>[1]属性投放!AZ34</f>
        <v>2221</v>
      </c>
      <c r="N33" s="32">
        <f>[1]属性投放!BA34</f>
        <v>1055</v>
      </c>
      <c r="O33" s="32">
        <f>[1]属性投放!BB34</f>
        <v>15215</v>
      </c>
      <c r="P33" s="32">
        <f>[1]属性投放!BC34</f>
        <v>15</v>
      </c>
      <c r="Q33" s="32">
        <f>[1]属性投放!BD34</f>
        <v>8</v>
      </c>
      <c r="R33" s="32">
        <f>[1]属性投放!BE34</f>
        <v>120</v>
      </c>
      <c r="S33" s="32">
        <f>[1]属性投放!BK34</f>
        <v>100</v>
      </c>
      <c r="T33" s="32">
        <f>[1]属性投放!BL34</f>
        <v>50</v>
      </c>
      <c r="U33" s="32">
        <f>[1]属性投放!BM34</f>
        <v>800</v>
      </c>
      <c r="V33" s="32">
        <f>[1]属性投放!BN34</f>
        <v>3</v>
      </c>
      <c r="W33" s="32">
        <f>[1]属性投放!BQ34</f>
        <v>185</v>
      </c>
      <c r="X33" s="32">
        <f>[1]属性投放!BR34</f>
        <v>93</v>
      </c>
      <c r="Y33" s="32">
        <f>[1]属性投放!BS34</f>
        <v>1480</v>
      </c>
      <c r="Z33" s="32">
        <f>[1]属性投放!BT34</f>
        <v>2826</v>
      </c>
      <c r="AA33" s="32">
        <f>[1]属性投放!BU34</f>
        <v>1362</v>
      </c>
      <c r="AB33" s="32">
        <f>[1]属性投放!BV34</f>
        <v>20055</v>
      </c>
      <c r="AC33" s="32">
        <f>[1]属性投放!BY34</f>
        <v>605</v>
      </c>
      <c r="AD33" s="32">
        <f>[1]属性投放!BZ34</f>
        <v>307</v>
      </c>
      <c r="AE33" s="32">
        <f>[1]属性投放!CA34</f>
        <v>4840</v>
      </c>
      <c r="AG33" s="32">
        <f>[1]属性投放!DF34</f>
        <v>1755</v>
      </c>
      <c r="AH33" s="32">
        <f>[1]属性投放!DG34</f>
        <v>800</v>
      </c>
      <c r="AI33" s="32">
        <f>[1]属性投放!DH34</f>
        <v>11481</v>
      </c>
      <c r="AJ33" s="32">
        <f>[1]属性投放!DI34</f>
        <v>133</v>
      </c>
      <c r="AK33" s="32">
        <f>[1]属性投放!DJ34</f>
        <v>67</v>
      </c>
      <c r="AL33" s="32">
        <f>[1]属性投放!DK34</f>
        <v>1060</v>
      </c>
      <c r="AM33" s="32">
        <f>[1]属性投放!DL34</f>
        <v>46</v>
      </c>
      <c r="AN33" s="32">
        <f>[1]属性投放!DM34</f>
        <v>24</v>
      </c>
      <c r="AO33" s="32">
        <f>[1]属性投放!DN34</f>
        <v>371</v>
      </c>
      <c r="AP33" s="32">
        <f>[1]属性投放!DO34</f>
        <v>690</v>
      </c>
      <c r="AQ33" s="32">
        <f>[1]属性投放!DP34</f>
        <v>360</v>
      </c>
      <c r="AR33" s="32">
        <f>[1]属性投放!DQ34</f>
        <v>5565</v>
      </c>
      <c r="AS33" s="32">
        <f>[1]属性投放!DR34</f>
        <v>2578</v>
      </c>
      <c r="AT33" s="32">
        <f>[1]属性投放!DS34</f>
        <v>1227</v>
      </c>
      <c r="AU33" s="32">
        <f>[1]属性投放!DT34</f>
        <v>18106</v>
      </c>
      <c r="AW33" s="33">
        <v>2</v>
      </c>
      <c r="AX33" s="33">
        <v>29</v>
      </c>
      <c r="AY33" s="34">
        <f>INDEX($CF$5:$CF$56,数据母表!AX33)</f>
        <v>13</v>
      </c>
      <c r="AZ33" s="33">
        <f>[2]卡牌消耗!AB33</f>
        <v>0</v>
      </c>
      <c r="BA33" s="33">
        <f>[2]卡牌消耗!AC33</f>
        <v>0</v>
      </c>
      <c r="BB33" s="33">
        <f>[2]卡牌消耗!AD33</f>
        <v>0</v>
      </c>
      <c r="BC33" s="33">
        <f>[2]卡牌消耗!AE33</f>
        <v>20</v>
      </c>
      <c r="BD33" s="33">
        <f>[2]卡牌消耗!AF33</f>
        <v>0</v>
      </c>
      <c r="BE33" s="33">
        <f>[2]卡牌消耗!AG33</f>
        <v>0</v>
      </c>
      <c r="BF33" s="33">
        <f>[2]卡牌消耗!AH33</f>
        <v>6200</v>
      </c>
      <c r="BI33" s="33">
        <v>3</v>
      </c>
      <c r="BJ33" s="33">
        <v>9</v>
      </c>
      <c r="BK33" s="13">
        <f>[2]卡牌消耗!BD33</f>
        <v>0</v>
      </c>
      <c r="BL33" s="13">
        <f>[2]卡牌消耗!BE33</f>
        <v>49</v>
      </c>
      <c r="BM33" s="13">
        <f>[2]卡牌消耗!BF33</f>
        <v>0</v>
      </c>
      <c r="BN33" s="13">
        <f>[2]卡牌消耗!BG33</f>
        <v>0</v>
      </c>
      <c r="BO33" s="13">
        <f>[2]卡牌消耗!BH33</f>
        <v>11000</v>
      </c>
      <c r="BR33" s="32">
        <v>29</v>
      </c>
      <c r="BS33" s="32">
        <f>[2]节奏总表!L33</f>
        <v>150</v>
      </c>
      <c r="BT33" s="32">
        <f>[2]节奏总表!M33</f>
        <v>150</v>
      </c>
      <c r="BU33" s="32">
        <f>[2]节奏总表!N33</f>
        <v>1440</v>
      </c>
      <c r="BV33" s="33">
        <f>[2]节奏总表!$AC33</f>
        <v>30</v>
      </c>
      <c r="BW33" s="34">
        <f t="shared" si="1"/>
        <v>20</v>
      </c>
      <c r="BX33" s="34">
        <v>11</v>
      </c>
      <c r="CE33" s="32">
        <v>29</v>
      </c>
      <c r="CF33" s="32">
        <f>[1]属性投放!$AM35</f>
        <v>13</v>
      </c>
      <c r="CG33" s="33">
        <f>[1]属性投放!$AO35</f>
        <v>90</v>
      </c>
      <c r="CL33" s="34">
        <v>29</v>
      </c>
      <c r="CM33" s="34">
        <v>2</v>
      </c>
      <c r="CN33" s="13">
        <f>[2]卡牌消耗!DA33</f>
        <v>5600</v>
      </c>
      <c r="CO33" s="13">
        <f t="shared" si="2"/>
        <v>2240</v>
      </c>
      <c r="CR33" s="34">
        <v>7</v>
      </c>
      <c r="CS33" s="34">
        <v>3</v>
      </c>
      <c r="CT33" s="13">
        <f>[2]装备!U12</f>
        <v>150</v>
      </c>
      <c r="CU33" s="13">
        <f t="shared" si="3"/>
        <v>1500</v>
      </c>
      <c r="CV33" s="13">
        <f>ROUND(INDEX([1]装备!M$6:M$17,$CR33)*INDEX([1]装备!$BR$6:$BR$9,$CS33),0)</f>
        <v>1577</v>
      </c>
      <c r="CW33" s="13">
        <f>ROUND(INDEX([1]装备!N$6:N$17,$CR33)*INDEX([1]装备!$BR$6:$BR$9,$CS33),0)</f>
        <v>791</v>
      </c>
      <c r="CX33" s="13">
        <f>ROUND(INDEX([1]装备!O$6:O$17,$CR33)*INDEX([1]装备!$BR$6:$BR$9,$CS33),0)</f>
        <v>14178</v>
      </c>
      <c r="CY33" s="13">
        <f>ROUND(INDEX([1]装备!S$6:S$17,$CR33)*INDEX([1]装备!$BR$6:$BR$9,$CS33),0)</f>
        <v>81</v>
      </c>
      <c r="CZ33" s="13">
        <f>ROUND(INDEX([1]装备!T$6:T$17,$CR33)*INDEX([1]装备!$BR$6:$BR$9,$CS33),0)</f>
        <v>41</v>
      </c>
      <c r="DA33" s="13">
        <f>ROUND(INDEX([1]装备!U$6:U$17,$CR33)*INDEX([1]装备!$BR$6:$BR$9,$CS33),0)</f>
        <v>731</v>
      </c>
      <c r="DB33" s="13">
        <v>0</v>
      </c>
      <c r="DC33" s="13">
        <v>0</v>
      </c>
      <c r="DD33" s="13">
        <v>0</v>
      </c>
      <c r="DG33" s="33">
        <v>29</v>
      </c>
      <c r="DH33" s="33">
        <f>[2]装备!AM34*8</f>
        <v>1120</v>
      </c>
      <c r="DI33" s="33">
        <f>[2]装备!AN34*8</f>
        <v>1800</v>
      </c>
      <c r="DJ33" s="33">
        <f>[2]装备!AO34*8</f>
        <v>2240</v>
      </c>
      <c r="DK33" s="33">
        <f>[2]装备!AP34*8</f>
        <v>2680</v>
      </c>
      <c r="DN33" s="13">
        <v>29</v>
      </c>
      <c r="DO33" s="13">
        <v>1</v>
      </c>
      <c r="DP33" s="13">
        <f t="shared" si="4"/>
        <v>1120</v>
      </c>
      <c r="DS33" s="13">
        <f>[2]新神器!AF35</f>
        <v>29</v>
      </c>
      <c r="DT33" s="13">
        <f>[2]新神器!AG35</f>
        <v>6</v>
      </c>
      <c r="DU33" s="13">
        <f>[2]新神器!AH35</f>
        <v>3</v>
      </c>
      <c r="DV33" s="13">
        <f>[2]新神器!$P36</f>
        <v>2</v>
      </c>
      <c r="DW33" s="13">
        <f>[2]新神器!AI35</f>
        <v>1606031</v>
      </c>
      <c r="DX33" s="13">
        <f>[2]新神器!$AL35</f>
        <v>120</v>
      </c>
      <c r="ED33" s="13">
        <f>[2]新神器!GZ35</f>
        <v>2</v>
      </c>
      <c r="EE33" s="13">
        <f t="shared" si="5"/>
        <v>1</v>
      </c>
      <c r="EF33" s="13">
        <f t="shared" si="6"/>
        <v>1</v>
      </c>
      <c r="EG33" s="13">
        <f>[2]新神器!HD35</f>
        <v>1606004</v>
      </c>
      <c r="EH33" s="13" t="str">
        <f>[2]新神器!HE35</f>
        <v>神器1-2 : 14级</v>
      </c>
      <c r="EI33" s="13">
        <f>[2]新神器!HG35</f>
        <v>14</v>
      </c>
      <c r="EJ33" s="13">
        <f>[2]新神器!HI35</f>
        <v>7</v>
      </c>
      <c r="EK33" s="13">
        <f>[1]新神器!$AW34*6</f>
        <v>9390</v>
      </c>
      <c r="EL33" s="13">
        <f t="shared" si="7"/>
        <v>810</v>
      </c>
      <c r="EM33" s="13">
        <f t="shared" si="0"/>
        <v>70</v>
      </c>
      <c r="EN33" s="13">
        <f>[2]新神器!$HK35</f>
        <v>3900</v>
      </c>
      <c r="EO33" s="13">
        <f t="shared" si="8"/>
        <v>73.900000000000006</v>
      </c>
      <c r="EP33" s="13">
        <f t="shared" si="9"/>
        <v>65.760000000000005</v>
      </c>
      <c r="FB33" s="39">
        <f>[1]专属武器!O32</f>
        <v>3</v>
      </c>
      <c r="FC33" s="39">
        <f>[1]专属武器!P32</f>
        <v>8</v>
      </c>
      <c r="FD33" s="13">
        <f>[1]专属武器!Q32</f>
        <v>560</v>
      </c>
      <c r="FE33" s="13">
        <f>[1]专属武器!R32</f>
        <v>280</v>
      </c>
      <c r="FF33" s="13">
        <f>[1]专属武器!S32</f>
        <v>11200</v>
      </c>
      <c r="FG33" s="13">
        <f t="shared" si="11"/>
        <v>16800</v>
      </c>
      <c r="FH33" s="13">
        <f>IF(FC33&gt;0,INDEX([2]专属武器强化!DX$6:DX$77,($FB33-1)*9+$FC33),0)</f>
        <v>441.18541666666675</v>
      </c>
      <c r="FI33" s="13">
        <f>IF(FD33&gt;0,INDEX([2]专属武器强化!DY$6:DY$77,($FB33-1)*9+$FC33),0)</f>
        <v>220.59270833333338</v>
      </c>
      <c r="FJ33" s="13">
        <f>IF(FE33&gt;0,INDEX([2]专属武器强化!DZ$6:DZ$77,($FB33-1)*9+$FC33),0)</f>
        <v>0</v>
      </c>
      <c r="FK33" s="13">
        <f>IF(FF33&gt;0,INDEX([2]专属武器强化!EA$6:EA$77,($FB33-1)*9+$FC33),0)</f>
        <v>0</v>
      </c>
      <c r="FL33" s="13">
        <f>IF(FC33&gt;0,ROUND(INDEX([2]专属武器强化!$EY$6:$EY$77,(FB33-1)*9+FC33),0),0)</f>
        <v>48660</v>
      </c>
      <c r="FM33" s="13">
        <f t="shared" si="12"/>
        <v>4411.8541666666679</v>
      </c>
      <c r="FN33" s="13">
        <f t="shared" si="13"/>
        <v>4460.5141666666677</v>
      </c>
      <c r="FO33" s="13">
        <f t="shared" si="14"/>
        <v>3.7663819398996781</v>
      </c>
    </row>
    <row r="34" spans="10:171" ht="16.5" x14ac:dyDescent="0.2">
      <c r="J34" s="32">
        <v>30</v>
      </c>
      <c r="K34" s="32">
        <v>3</v>
      </c>
      <c r="L34" s="32">
        <v>10</v>
      </c>
      <c r="M34" s="32">
        <f>[1]属性投放!AZ35</f>
        <v>2826</v>
      </c>
      <c r="N34" s="32">
        <f>[1]属性投放!BA35</f>
        <v>1362</v>
      </c>
      <c r="O34" s="32">
        <f>[1]属性投放!BB35</f>
        <v>20055</v>
      </c>
      <c r="P34" s="32">
        <f>[1]属性投放!BC35</f>
        <v>20</v>
      </c>
      <c r="Q34" s="32">
        <f>[1]属性投放!BD35</f>
        <v>10</v>
      </c>
      <c r="R34" s="32">
        <f>[1]属性投放!BE35</f>
        <v>180</v>
      </c>
      <c r="S34" s="32">
        <f>[1]属性投放!BK35</f>
        <v>120</v>
      </c>
      <c r="T34" s="32">
        <f>[1]属性投放!BL35</f>
        <v>60</v>
      </c>
      <c r="U34" s="32">
        <f>[1]属性投放!BM35</f>
        <v>1080</v>
      </c>
      <c r="V34" s="32">
        <f>[1]属性投放!BN35</f>
        <v>3</v>
      </c>
      <c r="W34" s="32">
        <f>[1]属性投放!BQ35</f>
        <v>175</v>
      </c>
      <c r="X34" s="32">
        <f>[1]属性投放!BR35</f>
        <v>88</v>
      </c>
      <c r="Y34" s="32">
        <f>[1]属性投放!BS35</f>
        <v>1575</v>
      </c>
      <c r="Z34" s="32">
        <f>[1]属性投放!BT35</f>
        <v>3501</v>
      </c>
      <c r="AA34" s="32">
        <f>[1]属性投放!BU35</f>
        <v>1700</v>
      </c>
      <c r="AB34" s="32">
        <f>[1]属性投放!BV35</f>
        <v>26130</v>
      </c>
      <c r="AC34" s="32">
        <f>[1]属性投放!BY35</f>
        <v>675</v>
      </c>
      <c r="AD34" s="32">
        <f>[1]属性投放!BZ35</f>
        <v>338</v>
      </c>
      <c r="AE34" s="32">
        <f>[1]属性投放!CA35</f>
        <v>6075</v>
      </c>
      <c r="AG34" s="32">
        <f>[1]属性投放!DF35</f>
        <v>2578</v>
      </c>
      <c r="AH34" s="32">
        <f>[1]属性投放!DG35</f>
        <v>1227</v>
      </c>
      <c r="AI34" s="32">
        <f>[1]属性投放!DH35</f>
        <v>18106</v>
      </c>
      <c r="AJ34" s="32">
        <f>[1]属性投放!DI35</f>
        <v>262</v>
      </c>
      <c r="AK34" s="32">
        <f>[1]属性投放!DJ35</f>
        <v>131</v>
      </c>
      <c r="AL34" s="32">
        <f>[1]属性投放!DK35</f>
        <v>2354</v>
      </c>
      <c r="AM34" s="32">
        <f>[1]属性投放!DL35</f>
        <v>92</v>
      </c>
      <c r="AN34" s="32">
        <f>[1]属性投放!DM35</f>
        <v>46</v>
      </c>
      <c r="AO34" s="32">
        <f>[1]属性投放!DN35</f>
        <v>824</v>
      </c>
      <c r="AP34" s="32">
        <f>[1]属性投放!DO35</f>
        <v>0</v>
      </c>
      <c r="AQ34" s="32">
        <f>[1]属性投放!DP35</f>
        <v>0</v>
      </c>
      <c r="AR34" s="32">
        <f>[1]属性投放!DQ35</f>
        <v>0</v>
      </c>
      <c r="AS34" s="32">
        <f>[1]属性投放!DR35</f>
        <v>2840</v>
      </c>
      <c r="AT34" s="32">
        <f>[1]属性投放!DS35</f>
        <v>1358</v>
      </c>
      <c r="AU34" s="32">
        <f>[1]属性投放!DT35</f>
        <v>20460</v>
      </c>
      <c r="AW34" s="33">
        <v>2</v>
      </c>
      <c r="AX34" s="33">
        <v>30</v>
      </c>
      <c r="AY34" s="34">
        <f>INDEX($CF$5:$CF$56,数据母表!AX34)</f>
        <v>13</v>
      </c>
      <c r="AZ34" s="33">
        <f>[2]卡牌消耗!AB34</f>
        <v>0</v>
      </c>
      <c r="BA34" s="33">
        <f>[2]卡牌消耗!AC34</f>
        <v>0</v>
      </c>
      <c r="BB34" s="33">
        <f>[2]卡牌消耗!AD34</f>
        <v>0</v>
      </c>
      <c r="BC34" s="33">
        <f>[2]卡牌消耗!AE34</f>
        <v>20</v>
      </c>
      <c r="BD34" s="33">
        <f>[2]卡牌消耗!AF34</f>
        <v>0</v>
      </c>
      <c r="BE34" s="33">
        <f>[2]卡牌消耗!AG34</f>
        <v>0</v>
      </c>
      <c r="BF34" s="33">
        <f>[2]卡牌消耗!AH34</f>
        <v>6200</v>
      </c>
      <c r="BI34" s="33">
        <v>3</v>
      </c>
      <c r="BJ34" s="33">
        <v>10</v>
      </c>
      <c r="BK34" s="13">
        <f>[2]卡牌消耗!BD34</f>
        <v>0</v>
      </c>
      <c r="BL34" s="13">
        <f>[2]卡牌消耗!BE34</f>
        <v>69</v>
      </c>
      <c r="BM34" s="13">
        <f>[2]卡牌消耗!BF34</f>
        <v>0</v>
      </c>
      <c r="BN34" s="13">
        <f>[2]卡牌消耗!BG34</f>
        <v>0</v>
      </c>
      <c r="BO34" s="13">
        <f>[2]卡牌消耗!BH34</f>
        <v>19000</v>
      </c>
      <c r="BR34" s="32">
        <v>30</v>
      </c>
      <c r="BS34" s="32">
        <f>[2]节奏总表!L34</f>
        <v>150</v>
      </c>
      <c r="BT34" s="32">
        <f>[2]节奏总表!M34</f>
        <v>150</v>
      </c>
      <c r="BU34" s="32">
        <f>[2]节奏总表!N34</f>
        <v>2880</v>
      </c>
      <c r="BV34" s="33">
        <f>[2]节奏总表!$AC34</f>
        <v>60</v>
      </c>
      <c r="BW34" s="34">
        <f t="shared" si="1"/>
        <v>20</v>
      </c>
      <c r="BX34" s="34">
        <v>11</v>
      </c>
      <c r="CE34" s="32">
        <v>30</v>
      </c>
      <c r="CF34" s="32">
        <f>[1]属性投放!$AM36</f>
        <v>13</v>
      </c>
      <c r="CG34" s="33">
        <f>[1]属性投放!$AO36</f>
        <v>93</v>
      </c>
      <c r="CL34" s="34">
        <v>30</v>
      </c>
      <c r="CM34" s="34">
        <v>2</v>
      </c>
      <c r="CN34" s="13">
        <f>[2]卡牌消耗!DA34</f>
        <v>5900</v>
      </c>
      <c r="CO34" s="13">
        <f t="shared" si="2"/>
        <v>2360</v>
      </c>
      <c r="CR34" s="34">
        <v>8</v>
      </c>
      <c r="CS34" s="34">
        <v>3</v>
      </c>
      <c r="CT34" s="13">
        <f>[2]装备!U13</f>
        <v>200</v>
      </c>
      <c r="CU34" s="13">
        <f t="shared" si="3"/>
        <v>2000</v>
      </c>
      <c r="CV34" s="13">
        <f>ROUND(INDEX([1]装备!M$6:M$17,$CR34)*INDEX([1]装备!$BR$6:$BR$9,$CS34),0)</f>
        <v>2193</v>
      </c>
      <c r="CW34" s="13">
        <f>ROUND(INDEX([1]装备!N$6:N$17,$CR34)*INDEX([1]装备!$BR$6:$BR$9,$CS34),0)</f>
        <v>1101</v>
      </c>
      <c r="CX34" s="13">
        <f>ROUND(INDEX([1]装备!O$6:O$17,$CR34)*INDEX([1]装备!$BR$6:$BR$9,$CS34),0)</f>
        <v>20443</v>
      </c>
      <c r="CY34" s="13">
        <f>ROUND(INDEX([1]装备!S$6:S$17,$CR34)*INDEX([1]装备!$BR$6:$BR$9,$CS34),0)</f>
        <v>108</v>
      </c>
      <c r="CZ34" s="13">
        <f>ROUND(INDEX([1]装备!T$6:T$17,$CR34)*INDEX([1]装备!$BR$6:$BR$9,$CS34),0)</f>
        <v>54</v>
      </c>
      <c r="DA34" s="13">
        <f>ROUND(INDEX([1]装备!U$6:U$17,$CR34)*INDEX([1]装备!$BR$6:$BR$9,$CS34),0)</f>
        <v>1005</v>
      </c>
      <c r="DB34" s="13">
        <v>0</v>
      </c>
      <c r="DC34" s="13">
        <v>0</v>
      </c>
      <c r="DD34" s="13">
        <v>0</v>
      </c>
      <c r="DG34" s="33">
        <v>30</v>
      </c>
      <c r="DH34" s="33">
        <f>[2]装备!AM35*8</f>
        <v>1120</v>
      </c>
      <c r="DI34" s="33">
        <f>[2]装备!AN35*8</f>
        <v>1800</v>
      </c>
      <c r="DJ34" s="33">
        <f>[2]装备!AO35*8</f>
        <v>2280</v>
      </c>
      <c r="DK34" s="33">
        <f>[2]装备!AP35*8</f>
        <v>2720</v>
      </c>
      <c r="DN34" s="13">
        <v>30</v>
      </c>
      <c r="DO34" s="13">
        <v>1</v>
      </c>
      <c r="DP34" s="13">
        <f t="shared" si="4"/>
        <v>1120</v>
      </c>
      <c r="DS34" s="13">
        <f>[2]新神器!AF36</f>
        <v>30</v>
      </c>
      <c r="DT34" s="13">
        <f>[2]新神器!AG36</f>
        <v>6</v>
      </c>
      <c r="DU34" s="13">
        <f>[2]新神器!AH36</f>
        <v>4</v>
      </c>
      <c r="DV34" s="13">
        <f>[2]新神器!$P37</f>
        <v>3</v>
      </c>
      <c r="DW34" s="13">
        <f>[2]新神器!AI36</f>
        <v>1606032</v>
      </c>
      <c r="DX34" s="13">
        <f>[2]新神器!$AL36</f>
        <v>280</v>
      </c>
      <c r="ED34" s="13">
        <f>[2]新神器!GZ36</f>
        <v>2</v>
      </c>
      <c r="EE34" s="13">
        <f t="shared" si="5"/>
        <v>1</v>
      </c>
      <c r="EF34" s="13">
        <f t="shared" si="6"/>
        <v>1</v>
      </c>
      <c r="EG34" s="13">
        <f>[2]新神器!HD36</f>
        <v>1606004</v>
      </c>
      <c r="EH34" s="13" t="str">
        <f>[2]新神器!HE36</f>
        <v>神器1-2 : 15级</v>
      </c>
      <c r="EI34" s="13">
        <f>[2]新神器!HG36</f>
        <v>15</v>
      </c>
      <c r="EJ34" s="13">
        <f>[2]新神器!HI36</f>
        <v>7</v>
      </c>
      <c r="EK34" s="13">
        <f>[1]新神器!$AW35*6</f>
        <v>10290</v>
      </c>
      <c r="EL34" s="13">
        <f t="shared" si="7"/>
        <v>900</v>
      </c>
      <c r="EM34" s="13">
        <f t="shared" si="0"/>
        <v>70</v>
      </c>
      <c r="EN34" s="13">
        <f>[2]新神器!$HK36</f>
        <v>4000</v>
      </c>
      <c r="EO34" s="13">
        <f t="shared" si="8"/>
        <v>74</v>
      </c>
      <c r="EP34" s="13">
        <f t="shared" si="9"/>
        <v>72.97</v>
      </c>
      <c r="FB34" s="39">
        <f>[1]专属武器!O33</f>
        <v>3</v>
      </c>
      <c r="FC34" s="39">
        <f>[1]专属武器!P33</f>
        <v>9</v>
      </c>
      <c r="FD34" s="13">
        <f>[1]专属武器!Q33</f>
        <v>640</v>
      </c>
      <c r="FE34" s="13">
        <f>[1]专属武器!R33</f>
        <v>320</v>
      </c>
      <c r="FF34" s="13">
        <f>[1]专属武器!S33</f>
        <v>12800</v>
      </c>
      <c r="FG34" s="13">
        <f t="shared" si="11"/>
        <v>19200</v>
      </c>
      <c r="FH34" s="13">
        <f>IF(FC34&gt;0,INDEX([2]专属武器强化!DX$6:DX$77,($FB34-1)*9+$FC34),0)</f>
        <v>713.68229166666686</v>
      </c>
      <c r="FI34" s="13">
        <f>IF(FD34&gt;0,INDEX([2]专属武器强化!DY$6:DY$77,($FB34-1)*9+$FC34),0)</f>
        <v>356.84114583333343</v>
      </c>
      <c r="FJ34" s="13">
        <f>IF(FE34&gt;0,INDEX([2]专属武器强化!DZ$6:DZ$77,($FB34-1)*9+$FC34),0)</f>
        <v>0</v>
      </c>
      <c r="FK34" s="13">
        <f>IF(FF34&gt;0,INDEX([2]专属武器强化!EA$6:EA$77,($FB34-1)*9+$FC34),0)</f>
        <v>0</v>
      </c>
      <c r="FL34" s="13">
        <f>IF(FC34&gt;0,ROUND(INDEX([2]专属武器强化!$EY$6:$EY$77,(FB34-1)*9+FC34),0),0)</f>
        <v>78741</v>
      </c>
      <c r="FM34" s="13">
        <f t="shared" si="12"/>
        <v>7136.8229166666688</v>
      </c>
      <c r="FN34" s="13">
        <f t="shared" si="13"/>
        <v>7215.5639166666688</v>
      </c>
      <c r="FO34" s="13">
        <f t="shared" si="14"/>
        <v>2.6609146868828111</v>
      </c>
    </row>
    <row r="35" spans="10:171" ht="16.5" x14ac:dyDescent="0.2">
      <c r="J35" s="32">
        <v>31</v>
      </c>
      <c r="K35" s="32">
        <v>3</v>
      </c>
      <c r="L35" s="32">
        <v>11</v>
      </c>
      <c r="M35" s="32">
        <f>[1]属性投放!AZ36</f>
        <v>3501</v>
      </c>
      <c r="N35" s="32">
        <f>[1]属性投放!BA36</f>
        <v>1700</v>
      </c>
      <c r="O35" s="32">
        <f>[1]属性投放!BB36</f>
        <v>26130</v>
      </c>
      <c r="P35" s="32">
        <f>[1]属性投放!BC36</f>
        <v>20</v>
      </c>
      <c r="Q35" s="32">
        <f>[1]属性投放!BD36</f>
        <v>10</v>
      </c>
      <c r="R35" s="32">
        <f>[1]属性投放!BE36</f>
        <v>180</v>
      </c>
      <c r="S35" s="32">
        <f>[1]属性投放!BK36</f>
        <v>150</v>
      </c>
      <c r="T35" s="32">
        <f>[1]属性投放!BL36</f>
        <v>75</v>
      </c>
      <c r="U35" s="32">
        <f>[1]属性投放!BM36</f>
        <v>1350</v>
      </c>
      <c r="V35" s="32">
        <f>[1]属性投放!BN36</f>
        <v>3</v>
      </c>
      <c r="W35" s="32">
        <f>[1]属性投放!BQ36</f>
        <v>240</v>
      </c>
      <c r="X35" s="32">
        <f>[1]属性投放!BR36</f>
        <v>120</v>
      </c>
      <c r="Y35" s="32">
        <f>[1]属性投放!BS36</f>
        <v>2160</v>
      </c>
      <c r="Z35" s="32">
        <f>[1]属性投放!BT36</f>
        <v>4351</v>
      </c>
      <c r="AA35" s="32">
        <f>[1]属性投放!BU36</f>
        <v>2125</v>
      </c>
      <c r="AB35" s="32">
        <f>[1]属性投放!BV36</f>
        <v>33780</v>
      </c>
      <c r="AC35" s="32">
        <f>[1]属性投放!BY36</f>
        <v>850</v>
      </c>
      <c r="AD35" s="32">
        <f>[1]属性投放!BZ36</f>
        <v>425</v>
      </c>
      <c r="AE35" s="32">
        <f>[1]属性投放!CA36</f>
        <v>7650</v>
      </c>
      <c r="AG35" s="32">
        <f>[1]属性投放!DF36</f>
        <v>2840</v>
      </c>
      <c r="AH35" s="32">
        <f>[1]属性投放!DG36</f>
        <v>1358</v>
      </c>
      <c r="AI35" s="32">
        <f>[1]属性投放!DH36</f>
        <v>20460</v>
      </c>
      <c r="AJ35" s="32">
        <f>[1]属性投放!DI36</f>
        <v>262</v>
      </c>
      <c r="AK35" s="32">
        <f>[1]属性投放!DJ36</f>
        <v>131</v>
      </c>
      <c r="AL35" s="32">
        <f>[1]属性投放!DK36</f>
        <v>2354</v>
      </c>
      <c r="AM35" s="32">
        <f>[1]属性投放!DL36</f>
        <v>92</v>
      </c>
      <c r="AN35" s="32">
        <f>[1]属性投放!DM36</f>
        <v>46</v>
      </c>
      <c r="AO35" s="32">
        <f>[1]属性投放!DN36</f>
        <v>824</v>
      </c>
      <c r="AP35" s="32">
        <f>[1]属性投放!DO36</f>
        <v>0</v>
      </c>
      <c r="AQ35" s="32">
        <f>[1]属性投放!DP36</f>
        <v>0</v>
      </c>
      <c r="AR35" s="32">
        <f>[1]属性投放!DQ36</f>
        <v>0</v>
      </c>
      <c r="AS35" s="32">
        <f>[1]属性投放!DR36</f>
        <v>3102</v>
      </c>
      <c r="AT35" s="32">
        <f>[1]属性投放!DS36</f>
        <v>1489</v>
      </c>
      <c r="AU35" s="32">
        <f>[1]属性投放!DT36</f>
        <v>22814</v>
      </c>
      <c r="AW35" s="33">
        <v>2</v>
      </c>
      <c r="AX35" s="33">
        <v>31</v>
      </c>
      <c r="AY35" s="34">
        <f>INDEX($CF$5:$CF$56,数据母表!AX35)</f>
        <v>14</v>
      </c>
      <c r="AZ35" s="33">
        <f>[2]卡牌消耗!AB35</f>
        <v>0</v>
      </c>
      <c r="BA35" s="33">
        <f>[2]卡牌消耗!AC35</f>
        <v>0</v>
      </c>
      <c r="BB35" s="33">
        <f>[2]卡牌消耗!AD35</f>
        <v>0</v>
      </c>
      <c r="BC35" s="33">
        <f>[2]卡牌消耗!AE35</f>
        <v>20</v>
      </c>
      <c r="BD35" s="33">
        <f>[2]卡牌消耗!AF35</f>
        <v>0</v>
      </c>
      <c r="BE35" s="33">
        <f>[2]卡牌消耗!AG35</f>
        <v>0</v>
      </c>
      <c r="BF35" s="33">
        <f>[2]卡牌消耗!AH35</f>
        <v>6200</v>
      </c>
      <c r="BI35" s="33">
        <v>3</v>
      </c>
      <c r="BJ35" s="33">
        <v>11</v>
      </c>
      <c r="BK35" s="13">
        <f>[2]卡牌消耗!BD35</f>
        <v>0</v>
      </c>
      <c r="BL35" s="13">
        <f>[2]卡牌消耗!BE35</f>
        <v>92</v>
      </c>
      <c r="BM35" s="13">
        <f>[2]卡牌消耗!BF35</f>
        <v>0</v>
      </c>
      <c r="BN35" s="13">
        <f>[2]卡牌消耗!BG35</f>
        <v>0</v>
      </c>
      <c r="BO35" s="13">
        <f>[2]卡牌消耗!BH35</f>
        <v>19000</v>
      </c>
      <c r="BS35" s="14"/>
      <c r="BT35" s="14"/>
      <c r="BU35" s="14"/>
      <c r="BV35" s="14"/>
      <c r="BW35" s="14"/>
      <c r="BX35" s="14"/>
      <c r="CE35" s="32">
        <v>31</v>
      </c>
      <c r="CF35" s="32">
        <f>[1]属性投放!$AM37</f>
        <v>14</v>
      </c>
      <c r="CG35" s="33">
        <f>[1]属性投放!$AO37</f>
        <v>95</v>
      </c>
      <c r="CL35" s="34">
        <v>31</v>
      </c>
      <c r="CM35" s="34">
        <v>2</v>
      </c>
      <c r="CN35" s="13">
        <f>[2]卡牌消耗!DA35</f>
        <v>6200</v>
      </c>
      <c r="CO35" s="13">
        <f t="shared" si="2"/>
        <v>2480</v>
      </c>
      <c r="CR35" s="34">
        <v>9</v>
      </c>
      <c r="CS35" s="34">
        <v>3</v>
      </c>
      <c r="CT35" s="13">
        <f>[2]装备!U14</f>
        <v>250</v>
      </c>
      <c r="CU35" s="13">
        <f t="shared" si="3"/>
        <v>2500</v>
      </c>
      <c r="CV35" s="13">
        <f>ROUND(INDEX([1]装备!M$6:M$17,$CR35)*INDEX([1]装备!$BR$6:$BR$9,$CS35),0)</f>
        <v>2491</v>
      </c>
      <c r="CW35" s="13">
        <f>ROUND(INDEX([1]装备!N$6:N$17,$CR35)*INDEX([1]装备!$BR$6:$BR$9,$CS35),0)</f>
        <v>1250</v>
      </c>
      <c r="CX35" s="13">
        <f>ROUND(INDEX([1]装备!O$6:O$17,$CR35)*INDEX([1]装备!$BR$6:$BR$9,$CS35),0)</f>
        <v>23515</v>
      </c>
      <c r="CY35" s="13">
        <f>ROUND(INDEX([1]装备!S$6:S$17,$CR35)*INDEX([1]装备!$BR$6:$BR$9,$CS35),0)</f>
        <v>126</v>
      </c>
      <c r="CZ35" s="13">
        <f>ROUND(INDEX([1]装备!T$6:T$17,$CR35)*INDEX([1]装备!$BR$6:$BR$9,$CS35),0)</f>
        <v>63</v>
      </c>
      <c r="DA35" s="13">
        <f>ROUND(INDEX([1]装备!U$6:U$17,$CR35)*INDEX([1]装备!$BR$6:$BR$9,$CS35),0)</f>
        <v>1192</v>
      </c>
      <c r="DB35" s="13">
        <v>0</v>
      </c>
      <c r="DC35" s="13">
        <v>0</v>
      </c>
      <c r="DD35" s="13">
        <v>0</v>
      </c>
      <c r="DG35" s="33">
        <v>31</v>
      </c>
      <c r="DH35" s="33">
        <f>[2]装备!AM36*8</f>
        <v>2240</v>
      </c>
      <c r="DI35" s="33">
        <f>[2]装备!AN36*8</f>
        <v>3560</v>
      </c>
      <c r="DJ35" s="33">
        <f>[2]装备!AO36*8</f>
        <v>4440</v>
      </c>
      <c r="DK35" s="33">
        <f>[2]装备!AP36*8</f>
        <v>5320</v>
      </c>
      <c r="DN35" s="13">
        <v>31</v>
      </c>
      <c r="DO35" s="13">
        <v>1</v>
      </c>
      <c r="DP35" s="13">
        <f t="shared" si="4"/>
        <v>2240</v>
      </c>
      <c r="DS35" s="13">
        <f>[2]新神器!AF37</f>
        <v>31</v>
      </c>
      <c r="DT35" s="13">
        <f>[2]新神器!AG37</f>
        <v>6</v>
      </c>
      <c r="DU35" s="13">
        <f>[2]新神器!AH37</f>
        <v>5</v>
      </c>
      <c r="DV35" s="13">
        <f>[2]新神器!$P38</f>
        <v>3</v>
      </c>
      <c r="DW35" s="13">
        <f>[2]新神器!AI37</f>
        <v>1606033</v>
      </c>
      <c r="DX35" s="13">
        <f>[2]新神器!$AL37</f>
        <v>280</v>
      </c>
      <c r="ED35" s="13">
        <f>[2]新神器!GZ37</f>
        <v>3</v>
      </c>
      <c r="EE35" s="13">
        <f t="shared" si="5"/>
        <v>1</v>
      </c>
      <c r="EF35" s="13">
        <f t="shared" si="6"/>
        <v>2</v>
      </c>
      <c r="EG35" s="13">
        <f>[2]新神器!HD37</f>
        <v>1606005</v>
      </c>
      <c r="EH35" s="13" t="str">
        <f>[2]新神器!HE37</f>
        <v>神器1-3 : 1级</v>
      </c>
      <c r="EI35" s="13">
        <f>[2]新神器!HG37</f>
        <v>1</v>
      </c>
      <c r="EJ35" s="13">
        <f>[2]新神器!HI37</f>
        <v>1</v>
      </c>
      <c r="EK35" s="13">
        <f>[1]新神器!$AW36*6</f>
        <v>342</v>
      </c>
      <c r="EL35" s="13">
        <f t="shared" si="7"/>
        <v>342</v>
      </c>
      <c r="EM35" s="13">
        <f t="shared" si="0"/>
        <v>30</v>
      </c>
      <c r="EN35" s="13">
        <f>[2]新神器!$HK37</f>
        <v>4800</v>
      </c>
      <c r="EO35" s="13">
        <f t="shared" si="8"/>
        <v>34.799999999999997</v>
      </c>
      <c r="EP35" s="13">
        <f t="shared" si="9"/>
        <v>58.97</v>
      </c>
      <c r="FB35" s="39">
        <f>[1]专属武器!O34</f>
        <v>4</v>
      </c>
      <c r="FC35" s="39">
        <f>[1]专属武器!P34</f>
        <v>0</v>
      </c>
      <c r="FD35" s="13">
        <f>[1]专属武器!Q34</f>
        <v>0</v>
      </c>
      <c r="FE35" s="13">
        <f>[1]专属武器!R34</f>
        <v>0</v>
      </c>
      <c r="FF35" s="13">
        <f>[1]专属武器!S34</f>
        <v>0</v>
      </c>
      <c r="FG35" s="13">
        <f t="shared" si="11"/>
        <v>0</v>
      </c>
      <c r="FH35" s="13">
        <f>IF(FC35&gt;0,INDEX([2]专属武器强化!DX$6:DX$77,($FB35-1)*9+$FC35),0)</f>
        <v>0</v>
      </c>
      <c r="FI35" s="13">
        <f>IF(FD35&gt;0,INDEX([2]专属武器强化!DY$6:DY$77,($FB35-1)*9+$FC35),0)</f>
        <v>0</v>
      </c>
      <c r="FJ35" s="13">
        <f>IF(FE35&gt;0,INDEX([2]专属武器强化!DZ$6:DZ$77,($FB35-1)*9+$FC35),0)</f>
        <v>0</v>
      </c>
      <c r="FK35" s="13">
        <f>IF(FF35&gt;0,INDEX([2]专属武器强化!EA$6:EA$77,($FB35-1)*9+$FC35),0)</f>
        <v>0</v>
      </c>
      <c r="FL35" s="13">
        <f>IF(FC35&gt;0,ROUND(INDEX([2]专属武器强化!$EY$6:$EY$77,(FB35-1)*9+FC35),0),0)</f>
        <v>0</v>
      </c>
      <c r="FM35" s="13">
        <f t="shared" si="12"/>
        <v>0</v>
      </c>
      <c r="FN35" s="13">
        <f t="shared" si="13"/>
        <v>0</v>
      </c>
      <c r="FO35" s="13">
        <f t="shared" si="14"/>
        <v>0</v>
      </c>
    </row>
    <row r="36" spans="10:171" ht="16.5" x14ac:dyDescent="0.2">
      <c r="J36" s="32">
        <v>32</v>
      </c>
      <c r="K36" s="32">
        <v>3</v>
      </c>
      <c r="L36" s="32">
        <v>12</v>
      </c>
      <c r="M36" s="32">
        <f>[1]属性投放!AZ37</f>
        <v>4351</v>
      </c>
      <c r="N36" s="32">
        <f>[1]属性投放!BA37</f>
        <v>2125</v>
      </c>
      <c r="O36" s="32">
        <f>[1]属性投放!BB37</f>
        <v>33780</v>
      </c>
      <c r="P36" s="32">
        <f>[1]属性投放!BC37</f>
        <v>20</v>
      </c>
      <c r="Q36" s="32">
        <f>[1]属性投放!BD37</f>
        <v>10</v>
      </c>
      <c r="R36" s="32">
        <f>[1]属性投放!BE37</f>
        <v>180</v>
      </c>
      <c r="S36" s="32">
        <f>[1]属性投放!BK37</f>
        <v>200</v>
      </c>
      <c r="T36" s="32">
        <f>[1]属性投放!BL37</f>
        <v>100</v>
      </c>
      <c r="U36" s="32">
        <f>[1]属性投放!BM37</f>
        <v>1800</v>
      </c>
      <c r="V36" s="32">
        <f>[1]属性投放!BN37</f>
        <v>3</v>
      </c>
      <c r="W36" s="32">
        <f>[1]属性投放!BQ37</f>
        <v>350</v>
      </c>
      <c r="X36" s="32">
        <f>[1]属性投放!BR37</f>
        <v>175</v>
      </c>
      <c r="Y36" s="32">
        <f>[1]属性投放!BS37</f>
        <v>3150</v>
      </c>
      <c r="Z36" s="32">
        <f>[1]属性投放!BT37</f>
        <v>5441</v>
      </c>
      <c r="AA36" s="32">
        <f>[1]属性投放!BU37</f>
        <v>2670</v>
      </c>
      <c r="AB36" s="32">
        <f>[1]属性投放!BV37</f>
        <v>43590</v>
      </c>
      <c r="AC36" s="32">
        <f>[1]属性投放!BY37</f>
        <v>1090</v>
      </c>
      <c r="AD36" s="32">
        <f>[1]属性投放!BZ37</f>
        <v>545</v>
      </c>
      <c r="AE36" s="32">
        <f>[1]属性投放!CA37</f>
        <v>9810</v>
      </c>
      <c r="AG36" s="32">
        <f>[1]属性投放!DF37</f>
        <v>3102</v>
      </c>
      <c r="AH36" s="32">
        <f>[1]属性投放!DG37</f>
        <v>1489</v>
      </c>
      <c r="AI36" s="32">
        <f>[1]属性投放!DH37</f>
        <v>22814</v>
      </c>
      <c r="AJ36" s="32">
        <f>[1]属性投放!DI37</f>
        <v>262</v>
      </c>
      <c r="AK36" s="32">
        <f>[1]属性投放!DJ37</f>
        <v>131</v>
      </c>
      <c r="AL36" s="32">
        <f>[1]属性投放!DK37</f>
        <v>2354</v>
      </c>
      <c r="AM36" s="32">
        <f>[1]属性投放!DL37</f>
        <v>92</v>
      </c>
      <c r="AN36" s="32">
        <f>[1]属性投放!DM37</f>
        <v>46</v>
      </c>
      <c r="AO36" s="32">
        <f>[1]属性投放!DN37</f>
        <v>824</v>
      </c>
      <c r="AP36" s="32">
        <f>[1]属性投放!DO37</f>
        <v>2300</v>
      </c>
      <c r="AQ36" s="32">
        <f>[1]属性投放!DP37</f>
        <v>1150</v>
      </c>
      <c r="AR36" s="32">
        <f>[1]属性投放!DQ37</f>
        <v>20600</v>
      </c>
      <c r="AS36" s="32">
        <f>[1]属性投放!DR37</f>
        <v>5664</v>
      </c>
      <c r="AT36" s="32">
        <f>[1]属性投放!DS37</f>
        <v>2770</v>
      </c>
      <c r="AU36" s="32">
        <f>[1]属性投放!DT37</f>
        <v>45768</v>
      </c>
      <c r="AW36" s="33">
        <v>2</v>
      </c>
      <c r="AX36" s="33">
        <v>32</v>
      </c>
      <c r="AY36" s="34">
        <f>INDEX($CF$5:$CF$56,数据母表!AX36)</f>
        <v>14</v>
      </c>
      <c r="AZ36" s="33">
        <f>[2]卡牌消耗!AB36</f>
        <v>0</v>
      </c>
      <c r="BA36" s="33">
        <f>[2]卡牌消耗!AC36</f>
        <v>0</v>
      </c>
      <c r="BB36" s="33">
        <f>[2]卡牌消耗!AD36</f>
        <v>0</v>
      </c>
      <c r="BC36" s="33">
        <f>[2]卡牌消耗!AE36</f>
        <v>20</v>
      </c>
      <c r="BD36" s="33">
        <f>[2]卡牌消耗!AF36</f>
        <v>0</v>
      </c>
      <c r="BE36" s="33">
        <f>[2]卡牌消耗!AG36</f>
        <v>1</v>
      </c>
      <c r="BF36" s="33">
        <f>[2]卡牌消耗!AH36</f>
        <v>8550</v>
      </c>
      <c r="BI36" s="33">
        <v>3</v>
      </c>
      <c r="BJ36" s="33">
        <v>12</v>
      </c>
      <c r="BK36" s="13">
        <f>[2]卡牌消耗!BD36</f>
        <v>0</v>
      </c>
      <c r="BL36" s="13">
        <f>[2]卡牌消耗!BE36</f>
        <v>118</v>
      </c>
      <c r="BM36" s="13">
        <f>[2]卡牌消耗!BF36</f>
        <v>0</v>
      </c>
      <c r="BN36" s="13">
        <f>[2]卡牌消耗!BG36</f>
        <v>0</v>
      </c>
      <c r="BO36" s="13">
        <f>[2]卡牌消耗!BH36</f>
        <v>25000</v>
      </c>
      <c r="BS36" s="14"/>
      <c r="BT36" s="14"/>
      <c r="BU36" s="14"/>
      <c r="BV36" s="14"/>
      <c r="BW36" s="14"/>
      <c r="BX36" s="14"/>
      <c r="CE36" s="32">
        <v>32</v>
      </c>
      <c r="CF36" s="32">
        <f>[1]属性投放!$AM38</f>
        <v>14</v>
      </c>
      <c r="CG36" s="33">
        <f>[1]属性投放!$AO38</f>
        <v>98</v>
      </c>
      <c r="CL36" s="34">
        <v>32</v>
      </c>
      <c r="CM36" s="34">
        <v>2</v>
      </c>
      <c r="CN36" s="13">
        <f>[2]卡牌消耗!DA36</f>
        <v>6500</v>
      </c>
      <c r="CO36" s="13">
        <f t="shared" si="2"/>
        <v>2600</v>
      </c>
      <c r="CR36" s="34">
        <v>10</v>
      </c>
      <c r="CS36" s="34">
        <v>3</v>
      </c>
      <c r="CT36" s="13">
        <f>[2]装备!U15</f>
        <v>300</v>
      </c>
      <c r="CU36" s="13">
        <f t="shared" si="3"/>
        <v>3000</v>
      </c>
      <c r="CV36" s="13">
        <f>ROUND(INDEX([1]装备!M$6:M$17,$CR36)*INDEX([1]装备!$BR$6:$BR$9,$CS36),0)</f>
        <v>2788</v>
      </c>
      <c r="CW36" s="13">
        <f>ROUND(INDEX([1]装备!N$6:N$17,$CR36)*INDEX([1]装备!$BR$6:$BR$9,$CS36),0)</f>
        <v>1398</v>
      </c>
      <c r="CX36" s="13">
        <f>ROUND(INDEX([1]装备!O$6:O$17,$CR36)*INDEX([1]装备!$BR$6:$BR$9,$CS36),0)</f>
        <v>26601</v>
      </c>
      <c r="CY36" s="13">
        <f>ROUND(INDEX([1]装备!S$6:S$17,$CR36)*INDEX([1]装备!$BR$6:$BR$9,$CS36),0)</f>
        <v>146</v>
      </c>
      <c r="CZ36" s="13">
        <f>ROUND(INDEX([1]装备!T$6:T$17,$CR36)*INDEX([1]装备!$BR$6:$BR$9,$CS36),0)</f>
        <v>73</v>
      </c>
      <c r="DA36" s="13">
        <f>ROUND(INDEX([1]装备!U$6:U$17,$CR36)*INDEX([1]装备!$BR$6:$BR$9,$CS36),0)</f>
        <v>1394</v>
      </c>
      <c r="DB36" s="13">
        <v>0</v>
      </c>
      <c r="DC36" s="13">
        <v>0</v>
      </c>
      <c r="DD36" s="13">
        <v>0</v>
      </c>
      <c r="DG36" s="33">
        <v>32</v>
      </c>
      <c r="DH36" s="33">
        <f>[2]装备!AM37*8</f>
        <v>2400</v>
      </c>
      <c r="DI36" s="33">
        <f>[2]装备!AN37*8</f>
        <v>3800</v>
      </c>
      <c r="DJ36" s="33">
        <f>[2]装备!AO37*8</f>
        <v>4760</v>
      </c>
      <c r="DK36" s="33">
        <f>[2]装备!AP37*8</f>
        <v>5720</v>
      </c>
      <c r="DN36" s="13">
        <v>32</v>
      </c>
      <c r="DO36" s="13">
        <v>1</v>
      </c>
      <c r="DP36" s="13">
        <f t="shared" si="4"/>
        <v>2400</v>
      </c>
      <c r="DS36" s="13">
        <f>[2]新神器!AF38</f>
        <v>32</v>
      </c>
      <c r="DT36" s="13">
        <f>[2]新神器!AG38</f>
        <v>6</v>
      </c>
      <c r="DU36" s="13">
        <f>[2]新神器!AH38</f>
        <v>6</v>
      </c>
      <c r="DV36" s="13">
        <f>[2]新神器!$P39</f>
        <v>3</v>
      </c>
      <c r="DW36" s="13">
        <f>[2]新神器!AI38</f>
        <v>1606034</v>
      </c>
      <c r="DX36" s="13">
        <f>[2]新神器!$AL38</f>
        <v>280</v>
      </c>
      <c r="ED36" s="13">
        <f>[2]新神器!GZ38</f>
        <v>3</v>
      </c>
      <c r="EE36" s="13">
        <f t="shared" si="5"/>
        <v>1</v>
      </c>
      <c r="EF36" s="13">
        <f t="shared" si="6"/>
        <v>2</v>
      </c>
      <c r="EG36" s="13">
        <f>[2]新神器!HD38</f>
        <v>1606005</v>
      </c>
      <c r="EH36" s="13" t="str">
        <f>[2]新神器!HE38</f>
        <v>神器1-3 : 2级</v>
      </c>
      <c r="EI36" s="13">
        <f>[2]新神器!HG38</f>
        <v>2</v>
      </c>
      <c r="EJ36" s="13">
        <f>[2]新神器!HI38</f>
        <v>1</v>
      </c>
      <c r="EK36" s="13">
        <f>[1]新神器!$AW37*6</f>
        <v>546</v>
      </c>
      <c r="EL36" s="13">
        <f t="shared" si="7"/>
        <v>204</v>
      </c>
      <c r="EM36" s="13">
        <f t="shared" si="0"/>
        <v>30</v>
      </c>
      <c r="EN36" s="13">
        <f>[2]新神器!$HK38</f>
        <v>5000</v>
      </c>
      <c r="EO36" s="13">
        <f t="shared" si="8"/>
        <v>35</v>
      </c>
      <c r="EP36" s="13">
        <f t="shared" si="9"/>
        <v>34.97</v>
      </c>
      <c r="FB36" s="39">
        <f>[1]专属武器!O35</f>
        <v>4</v>
      </c>
      <c r="FC36" s="39">
        <f>[1]专属武器!P35</f>
        <v>1</v>
      </c>
      <c r="FD36" s="13">
        <f>[1]专属武器!Q35</f>
        <v>100</v>
      </c>
      <c r="FE36" s="13">
        <f>[1]专属武器!R35</f>
        <v>50</v>
      </c>
      <c r="FF36" s="13">
        <f>[1]专属武器!S35</f>
        <v>2000</v>
      </c>
      <c r="FG36" s="13">
        <f t="shared" si="11"/>
        <v>3000</v>
      </c>
      <c r="FH36" s="13">
        <f>IF(FC36&gt;0,INDEX([2]专属武器强化!DX$6:DX$77,($FB36-1)*9+$FC36),0)</f>
        <v>0</v>
      </c>
      <c r="FI36" s="13">
        <f>IF(FD36&gt;0,INDEX([2]专属武器强化!DY$6:DY$77,($FB36-1)*9+$FC36),0)</f>
        <v>13.112631578947372</v>
      </c>
      <c r="FJ36" s="13">
        <f>IF(FE36&gt;0,INDEX([2]专属武器强化!DZ$6:DZ$77,($FB36-1)*9+$FC36),0)</f>
        <v>4.9407017543859659</v>
      </c>
      <c r="FK36" s="13">
        <f>IF(FF36&gt;0,INDEX([2]专属武器强化!EA$6:EA$77,($FB36-1)*9+$FC36),0)</f>
        <v>0</v>
      </c>
      <c r="FL36" s="13">
        <f>IF(FC36&gt;0,ROUND(INDEX([2]专属武器强化!$EY$6:$EY$77,(FB36-1)*9+FC36),0),0)</f>
        <v>3605</v>
      </c>
      <c r="FM36" s="13">
        <f t="shared" si="12"/>
        <v>229.94035087719305</v>
      </c>
      <c r="FN36" s="13">
        <f t="shared" si="13"/>
        <v>233.54535087719304</v>
      </c>
      <c r="FO36" s="13">
        <f t="shared" si="14"/>
        <v>12.845470863504849</v>
      </c>
    </row>
    <row r="37" spans="10:171" ht="16.5" x14ac:dyDescent="0.2">
      <c r="J37" s="32">
        <v>33</v>
      </c>
      <c r="K37" s="32">
        <v>3</v>
      </c>
      <c r="L37" s="32">
        <v>13</v>
      </c>
      <c r="M37" s="32">
        <f>[1]属性投放!AZ38</f>
        <v>5441</v>
      </c>
      <c r="N37" s="32">
        <f>[1]属性投放!BA38</f>
        <v>2670</v>
      </c>
      <c r="O37" s="32">
        <f>[1]属性投放!BB38</f>
        <v>43590</v>
      </c>
      <c r="P37" s="32">
        <f>[1]属性投放!BC38</f>
        <v>25</v>
      </c>
      <c r="Q37" s="32">
        <f>[1]属性投放!BD38</f>
        <v>13</v>
      </c>
      <c r="R37" s="32">
        <f>[1]属性投放!BE38</f>
        <v>250</v>
      </c>
      <c r="S37" s="32">
        <f>[1]属性投放!BK38</f>
        <v>250</v>
      </c>
      <c r="T37" s="32">
        <f>[1]属性投放!BL38</f>
        <v>125</v>
      </c>
      <c r="U37" s="32">
        <f>[1]属性投放!BM38</f>
        <v>2500</v>
      </c>
      <c r="V37" s="32">
        <f>[1]属性投放!BN38</f>
        <v>3</v>
      </c>
      <c r="W37" s="32">
        <f>[1]属性投放!BQ38</f>
        <v>400</v>
      </c>
      <c r="X37" s="32">
        <f>[1]属性投放!BR38</f>
        <v>200</v>
      </c>
      <c r="Y37" s="32">
        <f>[1]属性投放!BS38</f>
        <v>4000</v>
      </c>
      <c r="Z37" s="32">
        <f>[1]属性投放!BT38</f>
        <v>6791</v>
      </c>
      <c r="AA37" s="32">
        <f>[1]属性投放!BU38</f>
        <v>3349</v>
      </c>
      <c r="AB37" s="32">
        <f>[1]属性投放!BV38</f>
        <v>57090</v>
      </c>
      <c r="AC37" s="32">
        <f>[1]属性投放!BY38</f>
        <v>1350</v>
      </c>
      <c r="AD37" s="32">
        <f>[1]属性投放!BZ38</f>
        <v>679</v>
      </c>
      <c r="AE37" s="32">
        <f>[1]属性投放!CA38</f>
        <v>13500</v>
      </c>
      <c r="AG37" s="32">
        <f>[1]属性投放!DF38</f>
        <v>5664</v>
      </c>
      <c r="AH37" s="32">
        <f>[1]属性投放!DG38</f>
        <v>2770</v>
      </c>
      <c r="AI37" s="32">
        <f>[1]属性投放!DH38</f>
        <v>45768</v>
      </c>
      <c r="AJ37" s="32">
        <f>[1]属性投放!DI38</f>
        <v>503</v>
      </c>
      <c r="AK37" s="32">
        <f>[1]属性投放!DJ38</f>
        <v>252</v>
      </c>
      <c r="AL37" s="32">
        <f>[1]属性投放!DK38</f>
        <v>5025</v>
      </c>
      <c r="AM37" s="32">
        <f>[1]属性投放!DL38</f>
        <v>176</v>
      </c>
      <c r="AN37" s="32">
        <f>[1]属性投放!DM38</f>
        <v>88</v>
      </c>
      <c r="AO37" s="32">
        <f>[1]属性投放!DN38</f>
        <v>1759</v>
      </c>
      <c r="AP37" s="32">
        <f>[1]属性投放!DO38</f>
        <v>0</v>
      </c>
      <c r="AQ37" s="32">
        <f>[1]属性投放!DP38</f>
        <v>0</v>
      </c>
      <c r="AR37" s="32">
        <f>[1]属性投放!DQ38</f>
        <v>0</v>
      </c>
      <c r="AS37" s="32">
        <f>[1]属性投放!DR38</f>
        <v>6167</v>
      </c>
      <c r="AT37" s="32">
        <f>[1]属性投放!DS38</f>
        <v>3022</v>
      </c>
      <c r="AU37" s="32">
        <f>[1]属性投放!DT38</f>
        <v>50793</v>
      </c>
      <c r="AW37" s="33">
        <v>2</v>
      </c>
      <c r="AX37" s="33">
        <v>33</v>
      </c>
      <c r="AY37" s="34">
        <f>INDEX($CF$5:$CF$56,数据母表!AX37)</f>
        <v>14</v>
      </c>
      <c r="AZ37" s="33">
        <f>[2]卡牌消耗!AB37</f>
        <v>0</v>
      </c>
      <c r="BA37" s="33">
        <f>[2]卡牌消耗!AC37</f>
        <v>0</v>
      </c>
      <c r="BB37" s="33">
        <f>[2]卡牌消耗!AD37</f>
        <v>0</v>
      </c>
      <c r="BC37" s="33">
        <f>[2]卡牌消耗!AE37</f>
        <v>20</v>
      </c>
      <c r="BD37" s="33">
        <f>[2]卡牌消耗!AF37</f>
        <v>0</v>
      </c>
      <c r="BE37" s="33">
        <f>[2]卡牌消耗!AG37</f>
        <v>1</v>
      </c>
      <c r="BF37" s="33">
        <f>[2]卡牌消耗!AH37</f>
        <v>8550</v>
      </c>
      <c r="BI37" s="33">
        <v>3</v>
      </c>
      <c r="BJ37" s="33">
        <v>13</v>
      </c>
      <c r="BK37" s="13">
        <f>[2]卡牌消耗!BD37</f>
        <v>0</v>
      </c>
      <c r="BL37" s="13">
        <f>[2]卡牌消耗!BE37</f>
        <v>0</v>
      </c>
      <c r="BM37" s="13">
        <f>[2]卡牌消耗!BF37</f>
        <v>38</v>
      </c>
      <c r="BN37" s="13">
        <f>[2]卡牌消耗!BG37</f>
        <v>0</v>
      </c>
      <c r="BO37" s="13">
        <f>[2]卡牌消耗!BH37</f>
        <v>33500</v>
      </c>
      <c r="BS37" s="14"/>
      <c r="BT37" s="14"/>
      <c r="BU37" s="14"/>
      <c r="BV37" s="14"/>
      <c r="BW37" s="14"/>
      <c r="BX37" s="14"/>
      <c r="CE37" s="32">
        <v>33</v>
      </c>
      <c r="CF37" s="32">
        <f>[1]属性投放!$AM39</f>
        <v>14</v>
      </c>
      <c r="CG37" s="33">
        <f>[1]属性投放!$AO39</f>
        <v>100</v>
      </c>
      <c r="CL37" s="34">
        <v>33</v>
      </c>
      <c r="CM37" s="34">
        <v>2</v>
      </c>
      <c r="CN37" s="13">
        <f>[2]卡牌消耗!DA37</f>
        <v>6800</v>
      </c>
      <c r="CO37" s="13">
        <f t="shared" si="2"/>
        <v>2720</v>
      </c>
      <c r="CR37" s="34">
        <v>11</v>
      </c>
      <c r="CS37" s="34">
        <v>3</v>
      </c>
      <c r="CT37" s="13">
        <f>[2]装备!U16</f>
        <v>400</v>
      </c>
      <c r="CU37" s="13">
        <f t="shared" si="3"/>
        <v>4000</v>
      </c>
      <c r="CV37" s="13">
        <f>ROUND(INDEX([1]装备!M$6:M$17,$CR37)*INDEX([1]装备!$BR$6:$BR$9,$CS37),0)</f>
        <v>2856</v>
      </c>
      <c r="CW37" s="13">
        <f>ROUND(INDEX([1]装备!N$6:N$17,$CR37)*INDEX([1]装备!$BR$6:$BR$9,$CS37),0)</f>
        <v>1432</v>
      </c>
      <c r="CX37" s="13">
        <f>ROUND(INDEX([1]装备!O$6:O$17,$CR37)*INDEX([1]装备!$BR$6:$BR$9,$CS37),0)</f>
        <v>27481</v>
      </c>
      <c r="CY37" s="13">
        <f>ROUND(INDEX([1]装备!S$6:S$17,$CR37)*INDEX([1]装备!$BR$6:$BR$9,$CS37),0)</f>
        <v>171</v>
      </c>
      <c r="CZ37" s="13">
        <f>ROUND(INDEX([1]装备!T$6:T$17,$CR37)*INDEX([1]装备!$BR$6:$BR$9,$CS37),0)</f>
        <v>86</v>
      </c>
      <c r="DA37" s="13">
        <f>ROUND(INDEX([1]装备!U$6:U$17,$CR37)*INDEX([1]装备!$BR$6:$BR$9,$CS37),0)</f>
        <v>1649</v>
      </c>
      <c r="DB37" s="13">
        <v>0</v>
      </c>
      <c r="DC37" s="13">
        <v>0</v>
      </c>
      <c r="DD37" s="13">
        <v>0</v>
      </c>
      <c r="DG37" s="33">
        <v>33</v>
      </c>
      <c r="DH37" s="33">
        <f>[2]装备!AM38*8</f>
        <v>2520</v>
      </c>
      <c r="DI37" s="33">
        <f>[2]装备!AN38*8</f>
        <v>4040</v>
      </c>
      <c r="DJ37" s="33">
        <f>[2]装备!AO38*8</f>
        <v>5080</v>
      </c>
      <c r="DK37" s="33">
        <f>[2]装备!AP38*8</f>
        <v>6080</v>
      </c>
      <c r="DN37" s="13">
        <v>33</v>
      </c>
      <c r="DO37" s="13">
        <v>1</v>
      </c>
      <c r="DP37" s="13">
        <f t="shared" si="4"/>
        <v>2520</v>
      </c>
      <c r="DS37" s="13">
        <f>[2]新神器!AF39</f>
        <v>33</v>
      </c>
      <c r="DT37" s="13">
        <f>[2]新神器!AG39</f>
        <v>6</v>
      </c>
      <c r="DU37" s="13">
        <f>[2]新神器!AH39</f>
        <v>7</v>
      </c>
      <c r="DV37" s="13">
        <f>[2]新神器!$P40</f>
        <v>4</v>
      </c>
      <c r="DW37" s="13">
        <f>[2]新神器!AI39</f>
        <v>1606035</v>
      </c>
      <c r="DX37" s="13">
        <f>[2]新神器!$AL39</f>
        <v>600</v>
      </c>
      <c r="ED37" s="13">
        <f>[2]新神器!GZ39</f>
        <v>3</v>
      </c>
      <c r="EE37" s="13">
        <f t="shared" si="5"/>
        <v>1</v>
      </c>
      <c r="EF37" s="13">
        <f t="shared" si="6"/>
        <v>2</v>
      </c>
      <c r="EG37" s="13">
        <f>[2]新神器!HD39</f>
        <v>1606005</v>
      </c>
      <c r="EH37" s="13" t="str">
        <f>[2]新神器!HE39</f>
        <v>神器1-3 : 3级</v>
      </c>
      <c r="EI37" s="13">
        <f>[2]新神器!HG39</f>
        <v>3</v>
      </c>
      <c r="EJ37" s="13">
        <f>[2]新神器!HI39</f>
        <v>1</v>
      </c>
      <c r="EK37" s="13">
        <f>[1]新神器!$AW38*6</f>
        <v>726</v>
      </c>
      <c r="EL37" s="13">
        <f t="shared" si="7"/>
        <v>180</v>
      </c>
      <c r="EM37" s="13">
        <f t="shared" si="0"/>
        <v>30</v>
      </c>
      <c r="EN37" s="13">
        <f>[2]新神器!$HK39</f>
        <v>5150</v>
      </c>
      <c r="EO37" s="13">
        <f t="shared" si="8"/>
        <v>35.15</v>
      </c>
      <c r="EP37" s="13">
        <f t="shared" si="9"/>
        <v>30.73</v>
      </c>
      <c r="FB37" s="39">
        <f>[1]专属武器!O36</f>
        <v>4</v>
      </c>
      <c r="FC37" s="39">
        <f>[1]专属武器!P36</f>
        <v>2</v>
      </c>
      <c r="FD37" s="13">
        <f>[1]专属武器!Q36</f>
        <v>160</v>
      </c>
      <c r="FE37" s="13">
        <f>[1]专属武器!R36</f>
        <v>80</v>
      </c>
      <c r="FF37" s="13">
        <f>[1]专属武器!S36</f>
        <v>3200</v>
      </c>
      <c r="FG37" s="13">
        <f t="shared" si="11"/>
        <v>4800</v>
      </c>
      <c r="FH37" s="13">
        <f>IF(FC37&gt;0,INDEX([2]专属武器强化!DX$6:DX$77,($FB37-1)*9+$FC37),0)</f>
        <v>0</v>
      </c>
      <c r="FI37" s="13">
        <f>IF(FD37&gt;0,INDEX([2]专属武器强化!DY$6:DY$77,($FB37-1)*9+$FC37),0)</f>
        <v>26.225263157894744</v>
      </c>
      <c r="FJ37" s="13">
        <f>IF(FE37&gt;0,INDEX([2]专属武器强化!DZ$6:DZ$77,($FB37-1)*9+$FC37),0)</f>
        <v>9.8814035087719319</v>
      </c>
      <c r="FK37" s="13">
        <f>IF(FF37&gt;0,INDEX([2]专属武器强化!EA$6:EA$77,($FB37-1)*9+$FC37),0)</f>
        <v>0</v>
      </c>
      <c r="FL37" s="13">
        <f>IF(FC37&gt;0,ROUND(INDEX([2]专属武器强化!$EY$6:$EY$77,(FB37-1)*9+FC37),0),0)</f>
        <v>5407</v>
      </c>
      <c r="FM37" s="13">
        <f t="shared" si="12"/>
        <v>459.88070175438611</v>
      </c>
      <c r="FN37" s="13">
        <f t="shared" si="13"/>
        <v>465.28770175438609</v>
      </c>
      <c r="FO37" s="13">
        <f t="shared" si="14"/>
        <v>10.316197874780283</v>
      </c>
    </row>
    <row r="38" spans="10:171" ht="16.5" x14ac:dyDescent="0.2">
      <c r="J38" s="32">
        <v>34</v>
      </c>
      <c r="K38" s="32">
        <v>3</v>
      </c>
      <c r="L38" s="32">
        <v>14</v>
      </c>
      <c r="M38" s="32">
        <f>[1]属性投放!AZ39</f>
        <v>6791</v>
      </c>
      <c r="N38" s="32">
        <f>[1]属性投放!BA39</f>
        <v>3349</v>
      </c>
      <c r="O38" s="32">
        <f>[1]属性投放!BB39</f>
        <v>57090</v>
      </c>
      <c r="P38" s="32">
        <f>[1]属性投放!BC39</f>
        <v>25</v>
      </c>
      <c r="Q38" s="32">
        <f>[1]属性投放!BD39</f>
        <v>13</v>
      </c>
      <c r="R38" s="32">
        <f>[1]属性投放!BE39</f>
        <v>250</v>
      </c>
      <c r="S38" s="32">
        <f>[1]属性投放!BK39</f>
        <v>300</v>
      </c>
      <c r="T38" s="32">
        <f>[1]属性投放!BL39</f>
        <v>150</v>
      </c>
      <c r="U38" s="32">
        <f>[1]属性投放!BM39</f>
        <v>3000</v>
      </c>
      <c r="V38" s="32">
        <f>[1]属性投放!BN39</f>
        <v>3</v>
      </c>
      <c r="W38" s="32">
        <f>[1]属性投放!BQ39</f>
        <v>450</v>
      </c>
      <c r="X38" s="32">
        <f>[1]属性投放!BR39</f>
        <v>225</v>
      </c>
      <c r="Y38" s="32">
        <f>[1]属性投放!BS39</f>
        <v>4500</v>
      </c>
      <c r="Z38" s="32">
        <f>[1]属性投放!BT39</f>
        <v>8316</v>
      </c>
      <c r="AA38" s="32">
        <f>[1]属性投放!BU39</f>
        <v>4115</v>
      </c>
      <c r="AB38" s="32">
        <f>[1]属性投放!BV39</f>
        <v>72340</v>
      </c>
      <c r="AC38" s="32">
        <f>[1]属性投放!BY39</f>
        <v>1525</v>
      </c>
      <c r="AD38" s="32">
        <f>[1]属性投放!BZ39</f>
        <v>766</v>
      </c>
      <c r="AE38" s="32">
        <f>[1]属性投放!CA39</f>
        <v>15250</v>
      </c>
      <c r="AG38" s="32">
        <f>[1]属性投放!DF39</f>
        <v>6167</v>
      </c>
      <c r="AH38" s="32">
        <f>[1]属性投放!DG39</f>
        <v>3022</v>
      </c>
      <c r="AI38" s="32">
        <f>[1]属性投放!DH39</f>
        <v>50793</v>
      </c>
      <c r="AJ38" s="32">
        <f>[1]属性投放!DI39</f>
        <v>503</v>
      </c>
      <c r="AK38" s="32">
        <f>[1]属性投放!DJ39</f>
        <v>252</v>
      </c>
      <c r="AL38" s="32">
        <f>[1]属性投放!DK39</f>
        <v>5025</v>
      </c>
      <c r="AM38" s="32">
        <f>[1]属性投放!DL39</f>
        <v>176</v>
      </c>
      <c r="AN38" s="32">
        <f>[1]属性投放!DM39</f>
        <v>88</v>
      </c>
      <c r="AO38" s="32">
        <f>[1]属性投放!DN39</f>
        <v>1759</v>
      </c>
      <c r="AP38" s="32">
        <f>[1]属性投放!DO39</f>
        <v>0</v>
      </c>
      <c r="AQ38" s="32">
        <f>[1]属性投放!DP39</f>
        <v>0</v>
      </c>
      <c r="AR38" s="32">
        <f>[1]属性投放!DQ39</f>
        <v>0</v>
      </c>
      <c r="AS38" s="32">
        <f>[1]属性投放!DR39</f>
        <v>6670</v>
      </c>
      <c r="AT38" s="32">
        <f>[1]属性投放!DS39</f>
        <v>3274</v>
      </c>
      <c r="AU38" s="32">
        <f>[1]属性投放!DT39</f>
        <v>55818</v>
      </c>
      <c r="AW38" s="33">
        <v>2</v>
      </c>
      <c r="AX38" s="33">
        <v>34</v>
      </c>
      <c r="AY38" s="34">
        <f>INDEX($CF$5:$CF$56,数据母表!AX38)</f>
        <v>15</v>
      </c>
      <c r="AZ38" s="33">
        <f>[2]卡牌消耗!AB38</f>
        <v>0</v>
      </c>
      <c r="BA38" s="33">
        <f>[2]卡牌消耗!AC38</f>
        <v>0</v>
      </c>
      <c r="BB38" s="33">
        <f>[2]卡牌消耗!AD38</f>
        <v>0</v>
      </c>
      <c r="BC38" s="33">
        <f>[2]卡牌消耗!AE38</f>
        <v>25</v>
      </c>
      <c r="BD38" s="33">
        <f>[2]卡牌消耗!AF38</f>
        <v>0</v>
      </c>
      <c r="BE38" s="33">
        <f>[2]卡牌消耗!AG38</f>
        <v>1</v>
      </c>
      <c r="BF38" s="33">
        <f>[2]卡牌消耗!AH38</f>
        <v>8550</v>
      </c>
      <c r="BI38" s="33">
        <v>3</v>
      </c>
      <c r="BJ38" s="33">
        <v>14</v>
      </c>
      <c r="BK38" s="13">
        <f>[2]卡牌消耗!BD38</f>
        <v>0</v>
      </c>
      <c r="BL38" s="13">
        <f>[2]卡牌消耗!BE38</f>
        <v>0</v>
      </c>
      <c r="BM38" s="13">
        <f>[2]卡牌消耗!BF38</f>
        <v>53</v>
      </c>
      <c r="BN38" s="13">
        <f>[2]卡牌消耗!BG38</f>
        <v>0</v>
      </c>
      <c r="BO38" s="13">
        <f>[2]卡牌消耗!BH38</f>
        <v>33500</v>
      </c>
      <c r="BS38" s="14"/>
      <c r="BT38" s="14"/>
      <c r="BU38" s="14"/>
      <c r="BV38" s="14"/>
      <c r="BW38" s="14"/>
      <c r="BX38" s="14"/>
      <c r="CE38" s="32">
        <v>34</v>
      </c>
      <c r="CF38" s="32">
        <f>[1]属性投放!$AM40</f>
        <v>15</v>
      </c>
      <c r="CG38" s="33">
        <f>[1]属性投放!$AO40</f>
        <v>103</v>
      </c>
      <c r="CL38" s="34">
        <v>34</v>
      </c>
      <c r="CM38" s="34">
        <v>2</v>
      </c>
      <c r="CN38" s="13">
        <f>[2]卡牌消耗!DA38</f>
        <v>7100</v>
      </c>
      <c r="CO38" s="13">
        <f t="shared" si="2"/>
        <v>2840</v>
      </c>
      <c r="CR38" s="34">
        <v>1</v>
      </c>
      <c r="CS38" s="34">
        <v>4</v>
      </c>
      <c r="CT38" s="13">
        <f>[2]装备!V6</f>
        <v>50</v>
      </c>
      <c r="CU38" s="13">
        <f t="shared" si="3"/>
        <v>500</v>
      </c>
      <c r="CV38" s="13">
        <f>ROUND(INDEX([1]装备!M$6:M$17,$CR38)*INDEX([1]装备!$BR$6:$BR$9,$CS38),0)</f>
        <v>105</v>
      </c>
      <c r="CW38" s="13">
        <f>ROUND(INDEX([1]装备!N$6:N$17,$CR38)*INDEX([1]装备!$BR$6:$BR$9,$CS38),0)</f>
        <v>55</v>
      </c>
      <c r="CX38" s="13">
        <f>ROUND(INDEX([1]装备!O$6:O$17,$CR38)*INDEX([1]装备!$BR$6:$BR$9,$CS38),0)</f>
        <v>645</v>
      </c>
      <c r="CY38" s="13">
        <f>ROUND(INDEX([1]装备!S$6:S$17,$CR38)*INDEX([1]装备!$BR$6:$BR$9,$CS38),0)</f>
        <v>17</v>
      </c>
      <c r="CZ38" s="13">
        <f>ROUND(INDEX([1]装备!T$6:T$17,$CR38)*INDEX([1]装备!$BR$6:$BR$9,$CS38),0)</f>
        <v>9</v>
      </c>
      <c r="DA38" s="13">
        <f>ROUND(INDEX([1]装备!U$6:U$17,$CR38)*INDEX([1]装备!$BR$6:$BR$9,$CS38),0)</f>
        <v>100</v>
      </c>
      <c r="DB38" s="13">
        <v>0</v>
      </c>
      <c r="DC38" s="13">
        <v>0</v>
      </c>
      <c r="DD38" s="13">
        <v>0</v>
      </c>
      <c r="DG38" s="33">
        <v>34</v>
      </c>
      <c r="DH38" s="33">
        <f>[2]装备!AM39*8</f>
        <v>2680</v>
      </c>
      <c r="DI38" s="33">
        <f>[2]装备!AN39*8</f>
        <v>4320</v>
      </c>
      <c r="DJ38" s="33">
        <f>[2]装备!AO39*8</f>
        <v>5400</v>
      </c>
      <c r="DK38" s="33">
        <f>[2]装备!AP39*8</f>
        <v>6480</v>
      </c>
      <c r="DN38" s="13">
        <v>34</v>
      </c>
      <c r="DO38" s="13">
        <v>1</v>
      </c>
      <c r="DP38" s="13">
        <f t="shared" si="4"/>
        <v>2680</v>
      </c>
      <c r="DS38" s="13">
        <f>[2]新神器!AF40</f>
        <v>34</v>
      </c>
      <c r="DT38" s="13">
        <f>[2]新神器!AG40</f>
        <v>6</v>
      </c>
      <c r="DU38" s="13">
        <f>[2]新神器!AH40</f>
        <v>8</v>
      </c>
      <c r="DV38" s="13">
        <f>[2]新神器!$P41</f>
        <v>4</v>
      </c>
      <c r="DW38" s="13">
        <f>[2]新神器!AI40</f>
        <v>1606036</v>
      </c>
      <c r="DX38" s="13">
        <f>[2]新神器!$AL40</f>
        <v>600</v>
      </c>
      <c r="ED38" s="13">
        <f>[2]新神器!GZ40</f>
        <v>3</v>
      </c>
      <c r="EE38" s="13">
        <f t="shared" si="5"/>
        <v>1</v>
      </c>
      <c r="EF38" s="13">
        <f t="shared" si="6"/>
        <v>2</v>
      </c>
      <c r="EG38" s="13">
        <f>[2]新神器!HD40</f>
        <v>1606005</v>
      </c>
      <c r="EH38" s="13" t="str">
        <f>[2]新神器!HE40</f>
        <v>神器1-3 : 4级</v>
      </c>
      <c r="EI38" s="13">
        <f>[2]新神器!HG40</f>
        <v>4</v>
      </c>
      <c r="EJ38" s="13">
        <f>[2]新神器!HI40</f>
        <v>2</v>
      </c>
      <c r="EK38" s="13">
        <f>[1]新神器!$AW39*6</f>
        <v>972</v>
      </c>
      <c r="EL38" s="13">
        <f t="shared" si="7"/>
        <v>246</v>
      </c>
      <c r="EM38" s="13">
        <f t="shared" si="0"/>
        <v>60</v>
      </c>
      <c r="EN38" s="13">
        <f>[2]新神器!$HK40</f>
        <v>5350</v>
      </c>
      <c r="EO38" s="13">
        <f t="shared" si="8"/>
        <v>65.349999999999994</v>
      </c>
      <c r="EP38" s="13">
        <f t="shared" si="9"/>
        <v>22.59</v>
      </c>
      <c r="FB38" s="39">
        <f>[1]专属武器!O37</f>
        <v>4</v>
      </c>
      <c r="FC38" s="39">
        <f>[1]专属武器!P37</f>
        <v>3</v>
      </c>
      <c r="FD38" s="13">
        <f>[1]专属武器!Q37</f>
        <v>220</v>
      </c>
      <c r="FE38" s="13">
        <f>[1]专属武器!R37</f>
        <v>110</v>
      </c>
      <c r="FF38" s="13">
        <f>[1]专属武器!S37</f>
        <v>4400</v>
      </c>
      <c r="FG38" s="13">
        <f t="shared" si="11"/>
        <v>6600</v>
      </c>
      <c r="FH38" s="13">
        <f>IF(FC38&gt;0,INDEX([2]专属武器强化!DX$6:DX$77,($FB38-1)*9+$FC38),0)</f>
        <v>0</v>
      </c>
      <c r="FI38" s="13">
        <f>IF(FD38&gt;0,INDEX([2]专属武器强化!DY$6:DY$77,($FB38-1)*9+$FC38),0)</f>
        <v>39.337894736842117</v>
      </c>
      <c r="FJ38" s="13">
        <f>IF(FE38&gt;0,INDEX([2]专属武器强化!DZ$6:DZ$77,($FB38-1)*9+$FC38),0)</f>
        <v>14.822105263157896</v>
      </c>
      <c r="FK38" s="13">
        <f>IF(FF38&gt;0,INDEX([2]专属武器强化!EA$6:EA$77,($FB38-1)*9+$FC38),0)</f>
        <v>0</v>
      </c>
      <c r="FL38" s="13">
        <f>IF(FC38&gt;0,ROUND(INDEX([2]专属武器强化!$EY$6:$EY$77,(FB38-1)*9+FC38),0),0)</f>
        <v>9012</v>
      </c>
      <c r="FM38" s="13">
        <f t="shared" si="12"/>
        <v>689.82105263157905</v>
      </c>
      <c r="FN38" s="13">
        <f t="shared" si="13"/>
        <v>698.83305263157899</v>
      </c>
      <c r="FO38" s="13">
        <f t="shared" si="14"/>
        <v>9.4443157420023809</v>
      </c>
    </row>
    <row r="39" spans="10:171" ht="16.5" x14ac:dyDescent="0.2">
      <c r="J39" s="32">
        <v>35</v>
      </c>
      <c r="K39" s="32">
        <v>3</v>
      </c>
      <c r="L39" s="32">
        <v>15</v>
      </c>
      <c r="M39" s="32">
        <f>[1]属性投放!AZ40</f>
        <v>8316</v>
      </c>
      <c r="N39" s="32">
        <f>[1]属性投放!BA40</f>
        <v>4115</v>
      </c>
      <c r="O39" s="32">
        <f>[1]属性投放!BB40</f>
        <v>72340</v>
      </c>
      <c r="P39" s="32">
        <f>[1]属性投放!BC40</f>
        <v>25</v>
      </c>
      <c r="Q39" s="32">
        <f>[1]属性投放!BD40</f>
        <v>13</v>
      </c>
      <c r="R39" s="32">
        <f>[1]属性投放!BE40</f>
        <v>250</v>
      </c>
      <c r="S39" s="32">
        <f>[1]属性投放!BK40</f>
        <v>400</v>
      </c>
      <c r="T39" s="32">
        <f>[1]属性投放!BL40</f>
        <v>200</v>
      </c>
      <c r="U39" s="32">
        <f>[1]属性投放!BM40</f>
        <v>4000</v>
      </c>
      <c r="V39" s="32">
        <f>[1]属性投放!BN40</f>
        <v>3</v>
      </c>
      <c r="W39" s="32">
        <f>[1]属性投放!BQ40</f>
        <v>750</v>
      </c>
      <c r="X39" s="32">
        <f>[1]属性投放!BR40</f>
        <v>375</v>
      </c>
      <c r="Y39" s="32">
        <f>[1]属性投放!BS40</f>
        <v>7500</v>
      </c>
      <c r="Z39" s="32">
        <f>[1]属性投放!BT40</f>
        <v>10466</v>
      </c>
      <c r="AA39" s="32">
        <f>[1]属性投放!BU40</f>
        <v>5194</v>
      </c>
      <c r="AB39" s="32">
        <f>[1]属性投放!BV40</f>
        <v>93840</v>
      </c>
      <c r="AC39" s="32">
        <f>[1]属性投放!BY40</f>
        <v>2150</v>
      </c>
      <c r="AD39" s="32">
        <f>[1]属性投放!BZ40</f>
        <v>1079</v>
      </c>
      <c r="AE39" s="32">
        <f>[1]属性投放!CA40</f>
        <v>21500</v>
      </c>
      <c r="AG39" s="32">
        <f>[1]属性投放!DF40</f>
        <v>6670</v>
      </c>
      <c r="AH39" s="32">
        <f>[1]属性投放!DG40</f>
        <v>3274</v>
      </c>
      <c r="AI39" s="32">
        <f>[1]属性投放!DH40</f>
        <v>55818</v>
      </c>
      <c r="AJ39" s="32">
        <f>[1]属性投放!DI40</f>
        <v>503</v>
      </c>
      <c r="AK39" s="32">
        <f>[1]属性投放!DJ40</f>
        <v>252</v>
      </c>
      <c r="AL39" s="32">
        <f>[1]属性投放!DK40</f>
        <v>5025</v>
      </c>
      <c r="AM39" s="32">
        <f>[1]属性投放!DL40</f>
        <v>176</v>
      </c>
      <c r="AN39" s="32">
        <f>[1]属性投放!DM40</f>
        <v>88</v>
      </c>
      <c r="AO39" s="32">
        <f>[1]属性投放!DN40</f>
        <v>1759</v>
      </c>
      <c r="AP39" s="32">
        <f>[1]属性投放!DO40</f>
        <v>4400</v>
      </c>
      <c r="AQ39" s="32">
        <f>[1]属性投放!DP40</f>
        <v>2200</v>
      </c>
      <c r="AR39" s="32">
        <f>[1]属性投放!DQ40</f>
        <v>43975</v>
      </c>
      <c r="AS39" s="32">
        <f>[1]属性投放!DR40</f>
        <v>11573</v>
      </c>
      <c r="AT39" s="32">
        <f>[1]属性投放!DS40</f>
        <v>5726</v>
      </c>
      <c r="AU39" s="32">
        <f>[1]属性投放!DT40</f>
        <v>104818</v>
      </c>
      <c r="AW39" s="33">
        <v>2</v>
      </c>
      <c r="AX39" s="33">
        <v>35</v>
      </c>
      <c r="AY39" s="34">
        <f>INDEX($CF$5:$CF$56,数据母表!AX39)</f>
        <v>15</v>
      </c>
      <c r="AZ39" s="33">
        <f>[2]卡牌消耗!AB39</f>
        <v>0</v>
      </c>
      <c r="BA39" s="33">
        <f>[2]卡牌消耗!AC39</f>
        <v>0</v>
      </c>
      <c r="BB39" s="33">
        <f>[2]卡牌消耗!AD39</f>
        <v>0</v>
      </c>
      <c r="BC39" s="33">
        <f>[2]卡牌消耗!AE39</f>
        <v>25</v>
      </c>
      <c r="BD39" s="33">
        <f>[2]卡牌消耗!AF39</f>
        <v>0</v>
      </c>
      <c r="BE39" s="33">
        <f>[2]卡牌消耗!AG39</f>
        <v>1</v>
      </c>
      <c r="BF39" s="33">
        <f>[2]卡牌消耗!AH39</f>
        <v>10900</v>
      </c>
      <c r="BI39" s="33">
        <v>3</v>
      </c>
      <c r="BJ39" s="33">
        <v>15</v>
      </c>
      <c r="BK39" s="13">
        <f>[2]卡牌消耗!BD39</f>
        <v>0</v>
      </c>
      <c r="BL39" s="13">
        <f>[2]卡牌消耗!BE39</f>
        <v>0</v>
      </c>
      <c r="BM39" s="13">
        <f>[2]卡牌消耗!BF39</f>
        <v>71</v>
      </c>
      <c r="BN39" s="13">
        <f>[2]卡牌消耗!BG39</f>
        <v>0</v>
      </c>
      <c r="BO39" s="13">
        <f>[2]卡牌消耗!BH39</f>
        <v>44500</v>
      </c>
      <c r="BS39" s="14"/>
      <c r="BT39" s="14"/>
      <c r="BU39" s="14"/>
      <c r="BV39" s="14"/>
      <c r="BW39" s="14"/>
      <c r="BX39" s="14"/>
      <c r="CE39" s="32">
        <v>35</v>
      </c>
      <c r="CF39" s="32">
        <f>[1]属性投放!$AM41</f>
        <v>15</v>
      </c>
      <c r="CG39" s="33">
        <f>[1]属性投放!$AO41</f>
        <v>105</v>
      </c>
      <c r="CL39" s="34">
        <v>35</v>
      </c>
      <c r="CM39" s="34">
        <v>2</v>
      </c>
      <c r="CN39" s="13">
        <f>[2]卡牌消耗!DA39</f>
        <v>6050</v>
      </c>
      <c r="CO39" s="13">
        <f t="shared" si="2"/>
        <v>2420</v>
      </c>
      <c r="CR39" s="34">
        <v>2</v>
      </c>
      <c r="CS39" s="34">
        <v>4</v>
      </c>
      <c r="CT39" s="13">
        <f>[2]装备!V7</f>
        <v>80</v>
      </c>
      <c r="CU39" s="13">
        <f t="shared" si="3"/>
        <v>800</v>
      </c>
      <c r="CV39" s="13">
        <f>ROUND(INDEX([1]装备!M$6:M$17,$CR39)*INDEX([1]装备!$BR$6:$BR$9,$CS39),0)</f>
        <v>260</v>
      </c>
      <c r="CW39" s="13">
        <f>ROUND(INDEX([1]装备!N$6:N$17,$CR39)*INDEX([1]装备!$BR$6:$BR$9,$CS39),0)</f>
        <v>135</v>
      </c>
      <c r="CX39" s="13">
        <f>ROUND(INDEX([1]装备!O$6:O$17,$CR39)*INDEX([1]装备!$BR$6:$BR$9,$CS39),0)</f>
        <v>1670</v>
      </c>
      <c r="CY39" s="13">
        <f>ROUND(INDEX([1]装备!S$6:S$17,$CR39)*INDEX([1]装备!$BR$6:$BR$9,$CS39),0)</f>
        <v>23</v>
      </c>
      <c r="CZ39" s="13">
        <f>ROUND(INDEX([1]装备!T$6:T$17,$CR39)*INDEX([1]装备!$BR$6:$BR$9,$CS39),0)</f>
        <v>12</v>
      </c>
      <c r="DA39" s="13">
        <f>ROUND(INDEX([1]装备!U$6:U$17,$CR39)*INDEX([1]装备!$BR$6:$BR$9,$CS39),0)</f>
        <v>143</v>
      </c>
      <c r="DB39" s="13">
        <v>0</v>
      </c>
      <c r="DC39" s="13">
        <v>0</v>
      </c>
      <c r="DD39" s="13">
        <v>0</v>
      </c>
      <c r="DG39" s="33">
        <v>35</v>
      </c>
      <c r="DH39" s="33">
        <f>[2]装备!AM40*8</f>
        <v>2840</v>
      </c>
      <c r="DI39" s="33">
        <f>[2]装备!AN40*8</f>
        <v>4560</v>
      </c>
      <c r="DJ39" s="33">
        <f>[2]装备!AO40*8</f>
        <v>5680</v>
      </c>
      <c r="DK39" s="33">
        <f>[2]装备!AP40*8</f>
        <v>6840</v>
      </c>
      <c r="DN39" s="13">
        <v>35</v>
      </c>
      <c r="DO39" s="13">
        <v>1</v>
      </c>
      <c r="DP39" s="13">
        <f t="shared" si="4"/>
        <v>2840</v>
      </c>
      <c r="DS39" s="13">
        <f>[2]新神器!AF41</f>
        <v>35</v>
      </c>
      <c r="DT39" s="13">
        <f>[2]新神器!AG41</f>
        <v>7</v>
      </c>
      <c r="DU39" s="13">
        <f>[2]新神器!AH41</f>
        <v>1</v>
      </c>
      <c r="DV39" s="13">
        <f>[2]新神器!$P42</f>
        <v>2</v>
      </c>
      <c r="DW39" s="13">
        <f>[2]新神器!AI41</f>
        <v>1606037</v>
      </c>
      <c r="DX39" s="13">
        <f>[2]新神器!$AL41</f>
        <v>150</v>
      </c>
      <c r="ED39" s="13">
        <f>[2]新神器!GZ41</f>
        <v>3</v>
      </c>
      <c r="EE39" s="13">
        <f t="shared" si="5"/>
        <v>1</v>
      </c>
      <c r="EF39" s="13">
        <f t="shared" si="6"/>
        <v>2</v>
      </c>
      <c r="EG39" s="13">
        <f>[2]新神器!HD41</f>
        <v>1606005</v>
      </c>
      <c r="EH39" s="13" t="str">
        <f>[2]新神器!HE41</f>
        <v>神器1-3 : 5级</v>
      </c>
      <c r="EI39" s="13">
        <f>[2]新神器!HG41</f>
        <v>5</v>
      </c>
      <c r="EJ39" s="13">
        <f>[2]新神器!HI41</f>
        <v>2</v>
      </c>
      <c r="EK39" s="13">
        <f>[1]新神器!$AW40*6</f>
        <v>1194</v>
      </c>
      <c r="EL39" s="13">
        <f t="shared" si="7"/>
        <v>222</v>
      </c>
      <c r="EM39" s="13">
        <f t="shared" si="0"/>
        <v>60</v>
      </c>
      <c r="EN39" s="13">
        <f>[2]新神器!$HK41</f>
        <v>5500</v>
      </c>
      <c r="EO39" s="13">
        <f t="shared" si="8"/>
        <v>65.5</v>
      </c>
      <c r="EP39" s="13">
        <f t="shared" si="9"/>
        <v>20.34</v>
      </c>
      <c r="FB39" s="39">
        <f>[1]专属武器!O38</f>
        <v>4</v>
      </c>
      <c r="FC39" s="39">
        <f>[1]专属武器!P38</f>
        <v>4</v>
      </c>
      <c r="FD39" s="13">
        <f>[1]专属武器!Q38</f>
        <v>320</v>
      </c>
      <c r="FE39" s="13">
        <f>[1]专属武器!R38</f>
        <v>160</v>
      </c>
      <c r="FF39" s="13">
        <f>[1]专属武器!S38</f>
        <v>6400</v>
      </c>
      <c r="FG39" s="13">
        <f t="shared" si="11"/>
        <v>9600</v>
      </c>
      <c r="FH39" s="13">
        <f>IF(FC39&gt;0,INDEX([2]专属武器强化!DX$6:DX$77,($FB39-1)*9+$FC39),0)</f>
        <v>0</v>
      </c>
      <c r="FI39" s="13">
        <f>IF(FD39&gt;0,INDEX([2]专属武器强化!DY$6:DY$77,($FB39-1)*9+$FC39),0)</f>
        <v>65.563157894736861</v>
      </c>
      <c r="FJ39" s="13">
        <f>IF(FE39&gt;0,INDEX([2]专属武器强化!DZ$6:DZ$77,($FB39-1)*9+$FC39),0)</f>
        <v>24.703508771929833</v>
      </c>
      <c r="FK39" s="13">
        <f>IF(FF39&gt;0,INDEX([2]专属武器强化!EA$6:EA$77,($FB39-1)*9+$FC39),0)</f>
        <v>0</v>
      </c>
      <c r="FL39" s="13">
        <f>IF(FC39&gt;0,ROUND(INDEX([2]专属武器强化!$EY$6:$EY$77,(FB39-1)*9+FC39),0),0)</f>
        <v>14418</v>
      </c>
      <c r="FM39" s="13">
        <f t="shared" si="12"/>
        <v>1149.7017543859652</v>
      </c>
      <c r="FN39" s="13">
        <f t="shared" si="13"/>
        <v>1164.1197543859651</v>
      </c>
      <c r="FO39" s="13">
        <f t="shared" si="14"/>
        <v>8.246574258215972</v>
      </c>
    </row>
    <row r="40" spans="10:171" ht="16.5" x14ac:dyDescent="0.2">
      <c r="J40" s="32">
        <v>36</v>
      </c>
      <c r="K40" s="32">
        <v>3</v>
      </c>
      <c r="L40" s="32">
        <v>16</v>
      </c>
      <c r="M40" s="32">
        <f>[1]属性投放!AZ41</f>
        <v>10466</v>
      </c>
      <c r="N40" s="32">
        <f>[1]属性投放!BA41</f>
        <v>5194</v>
      </c>
      <c r="O40" s="32">
        <f>[1]属性投放!BB41</f>
        <v>93840</v>
      </c>
      <c r="P40" s="32">
        <f>[1]属性投放!BC41</f>
        <v>30</v>
      </c>
      <c r="Q40" s="32">
        <f>[1]属性投放!BD41</f>
        <v>15</v>
      </c>
      <c r="R40" s="32">
        <f>[1]属性投放!BE41</f>
        <v>300</v>
      </c>
      <c r="S40" s="32">
        <f>[1]属性投放!BK41</f>
        <v>500</v>
      </c>
      <c r="T40" s="32">
        <f>[1]属性投放!BL41</f>
        <v>250</v>
      </c>
      <c r="U40" s="32">
        <f>[1]属性投放!BM41</f>
        <v>5000</v>
      </c>
      <c r="V40" s="32">
        <f>[1]属性投放!BN41</f>
        <v>3</v>
      </c>
      <c r="W40" s="32">
        <f>[1]属性投放!BQ41</f>
        <v>800</v>
      </c>
      <c r="X40" s="32">
        <f>[1]属性投放!BR41</f>
        <v>400</v>
      </c>
      <c r="Y40" s="32">
        <f>[1]属性投放!BS41</f>
        <v>8000</v>
      </c>
      <c r="Z40" s="32">
        <f>[1]属性投放!BT41</f>
        <v>12976</v>
      </c>
      <c r="AA40" s="32">
        <f>[1]属性投放!BU41</f>
        <v>6449</v>
      </c>
      <c r="AB40" s="32">
        <f>[1]属性投放!BV41</f>
        <v>118940</v>
      </c>
      <c r="AC40" s="32">
        <f>[1]属性投放!BY41</f>
        <v>2510</v>
      </c>
      <c r="AD40" s="32">
        <f>[1]属性投放!BZ41</f>
        <v>1255</v>
      </c>
      <c r="AE40" s="32">
        <f>[1]属性投放!CA41</f>
        <v>25100</v>
      </c>
      <c r="AG40" s="32">
        <f>[1]属性投放!DF41</f>
        <v>11573</v>
      </c>
      <c r="AH40" s="32">
        <f>[1]属性投放!DG41</f>
        <v>5726</v>
      </c>
      <c r="AI40" s="32">
        <f>[1]属性投放!DH41</f>
        <v>104818</v>
      </c>
      <c r="AJ40" s="32">
        <f>[1]属性投放!DI41</f>
        <v>926</v>
      </c>
      <c r="AK40" s="32">
        <f>[1]属性投放!DJ41</f>
        <v>463</v>
      </c>
      <c r="AL40" s="32">
        <f>[1]属性投放!DK41</f>
        <v>9260</v>
      </c>
      <c r="AM40" s="32">
        <f>[1]属性投放!DL41</f>
        <v>259</v>
      </c>
      <c r="AN40" s="32">
        <f>[1]属性投放!DM41</f>
        <v>130</v>
      </c>
      <c r="AO40" s="32">
        <f>[1]属性投放!DN41</f>
        <v>2593</v>
      </c>
      <c r="AP40" s="32">
        <f>[1]属性投放!DO41</f>
        <v>0</v>
      </c>
      <c r="AQ40" s="32">
        <f>[1]属性投放!DP41</f>
        <v>0</v>
      </c>
      <c r="AR40" s="32">
        <f>[1]属性投放!DQ41</f>
        <v>0</v>
      </c>
      <c r="AS40" s="32">
        <f>[1]属性投放!DR41</f>
        <v>12499</v>
      </c>
      <c r="AT40" s="32">
        <f>[1]属性投放!DS41</f>
        <v>6189</v>
      </c>
      <c r="AU40" s="32">
        <f>[1]属性投放!DT41</f>
        <v>114078</v>
      </c>
      <c r="AW40" s="33">
        <v>2</v>
      </c>
      <c r="AX40" s="33">
        <v>36</v>
      </c>
      <c r="AY40" s="34">
        <f>INDEX($CF$5:$CF$56,数据母表!AX40)</f>
        <v>15</v>
      </c>
      <c r="AZ40" s="33">
        <f>[2]卡牌消耗!AB40</f>
        <v>0</v>
      </c>
      <c r="BA40" s="33">
        <f>[2]卡牌消耗!AC40</f>
        <v>0</v>
      </c>
      <c r="BB40" s="33">
        <f>[2]卡牌消耗!AD40</f>
        <v>0</v>
      </c>
      <c r="BC40" s="33">
        <f>[2]卡牌消耗!AE40</f>
        <v>25</v>
      </c>
      <c r="BD40" s="33">
        <f>[2]卡牌消耗!AF40</f>
        <v>0</v>
      </c>
      <c r="BE40" s="33">
        <f>[2]卡牌消耗!AG40</f>
        <v>1</v>
      </c>
      <c r="BF40" s="33">
        <f>[2]卡牌消耗!AH40</f>
        <v>10900</v>
      </c>
      <c r="BI40" s="33">
        <v>3</v>
      </c>
      <c r="BJ40" s="33">
        <v>16</v>
      </c>
      <c r="BK40" s="13">
        <f>[2]卡牌消耗!BD40</f>
        <v>0</v>
      </c>
      <c r="BL40" s="13">
        <f>[2]卡牌消耗!BE40</f>
        <v>0</v>
      </c>
      <c r="BM40" s="13">
        <f>[2]卡牌消耗!BF40</f>
        <v>92</v>
      </c>
      <c r="BN40" s="13">
        <f>[2]卡牌消耗!BG40</f>
        <v>0</v>
      </c>
      <c r="BO40" s="13">
        <f>[2]卡牌消耗!BH40</f>
        <v>80500</v>
      </c>
      <c r="BS40" s="14"/>
      <c r="BT40" s="14"/>
      <c r="BU40" s="14"/>
      <c r="BV40" s="14"/>
      <c r="BW40" s="14"/>
      <c r="BX40" s="14"/>
      <c r="CE40" s="32">
        <v>36</v>
      </c>
      <c r="CF40" s="32">
        <f>[1]属性投放!$AM42</f>
        <v>15</v>
      </c>
      <c r="CG40" s="33">
        <f>[1]属性投放!$AO42</f>
        <v>108</v>
      </c>
      <c r="CL40" s="34">
        <v>36</v>
      </c>
      <c r="CM40" s="34">
        <v>2</v>
      </c>
      <c r="CN40" s="13">
        <f>[2]卡牌消耗!DA40</f>
        <v>6350</v>
      </c>
      <c r="CO40" s="13">
        <f t="shared" si="2"/>
        <v>2540</v>
      </c>
      <c r="CR40" s="34">
        <v>3</v>
      </c>
      <c r="CS40" s="34">
        <v>4</v>
      </c>
      <c r="CT40" s="13">
        <f>[2]装备!V8</f>
        <v>100</v>
      </c>
      <c r="CU40" s="13">
        <f t="shared" si="3"/>
        <v>1000</v>
      </c>
      <c r="CV40" s="13">
        <f>ROUND(INDEX([1]装备!M$6:M$17,$CR40)*INDEX([1]装备!$BR$6:$BR$9,$CS40),0)</f>
        <v>450</v>
      </c>
      <c r="CW40" s="13">
        <f>ROUND(INDEX([1]装备!N$6:N$17,$CR40)*INDEX([1]装备!$BR$6:$BR$9,$CS40),0)</f>
        <v>230</v>
      </c>
      <c r="CX40" s="13">
        <f>ROUND(INDEX([1]装备!O$6:O$17,$CR40)*INDEX([1]装备!$BR$6:$BR$9,$CS40),0)</f>
        <v>3105</v>
      </c>
      <c r="CY40" s="13">
        <f>ROUND(INDEX([1]装备!S$6:S$17,$CR40)*INDEX([1]装备!$BR$6:$BR$9,$CS40),0)</f>
        <v>35</v>
      </c>
      <c r="CZ40" s="13">
        <f>ROUND(INDEX([1]装备!T$6:T$17,$CR40)*INDEX([1]装备!$BR$6:$BR$9,$CS40),0)</f>
        <v>18</v>
      </c>
      <c r="DA40" s="13">
        <f>ROUND(INDEX([1]装备!U$6:U$17,$CR40)*INDEX([1]装备!$BR$6:$BR$9,$CS40),0)</f>
        <v>239</v>
      </c>
      <c r="DB40" s="13">
        <v>0</v>
      </c>
      <c r="DC40" s="13">
        <v>0</v>
      </c>
      <c r="DD40" s="13">
        <v>0</v>
      </c>
      <c r="DG40" s="33">
        <v>36</v>
      </c>
      <c r="DH40" s="33">
        <f>[2]装备!AM41*8</f>
        <v>3000</v>
      </c>
      <c r="DI40" s="33">
        <f>[2]装备!AN41*8</f>
        <v>4800</v>
      </c>
      <c r="DJ40" s="33">
        <f>[2]装备!AO41*8</f>
        <v>6000</v>
      </c>
      <c r="DK40" s="33">
        <f>[2]装备!AP41*8</f>
        <v>7200</v>
      </c>
      <c r="DN40" s="13">
        <v>36</v>
      </c>
      <c r="DO40" s="13">
        <v>1</v>
      </c>
      <c r="DP40" s="13">
        <f t="shared" si="4"/>
        <v>3000</v>
      </c>
      <c r="DS40" s="13">
        <f>[2]新神器!AF42</f>
        <v>36</v>
      </c>
      <c r="DT40" s="13">
        <f>[2]新神器!AG42</f>
        <v>7</v>
      </c>
      <c r="DU40" s="13">
        <f>[2]新神器!AH42</f>
        <v>2</v>
      </c>
      <c r="DV40" s="13">
        <f>[2]新神器!$P43</f>
        <v>2</v>
      </c>
      <c r="DW40" s="13">
        <f>[2]新神器!AI42</f>
        <v>1606038</v>
      </c>
      <c r="DX40" s="13">
        <f>[2]新神器!$AL42</f>
        <v>150</v>
      </c>
      <c r="ED40" s="13">
        <f>[2]新神器!GZ42</f>
        <v>3</v>
      </c>
      <c r="EE40" s="13">
        <f t="shared" si="5"/>
        <v>1</v>
      </c>
      <c r="EF40" s="13">
        <f t="shared" si="6"/>
        <v>2</v>
      </c>
      <c r="EG40" s="13">
        <f>[2]新神器!HD42</f>
        <v>1606005</v>
      </c>
      <c r="EH40" s="13" t="str">
        <f>[2]新神器!HE42</f>
        <v>神器1-3 : 6级</v>
      </c>
      <c r="EI40" s="13">
        <f>[2]新神器!HG42</f>
        <v>6</v>
      </c>
      <c r="EJ40" s="13">
        <f>[2]新神器!HI42</f>
        <v>2</v>
      </c>
      <c r="EK40" s="13">
        <f>[1]新神器!$AW41*6</f>
        <v>1446</v>
      </c>
      <c r="EL40" s="13">
        <f t="shared" si="7"/>
        <v>252</v>
      </c>
      <c r="EM40" s="13">
        <f t="shared" si="0"/>
        <v>60</v>
      </c>
      <c r="EN40" s="13">
        <f>[2]新神器!$HK42</f>
        <v>5650</v>
      </c>
      <c r="EO40" s="13">
        <f t="shared" si="8"/>
        <v>65.650000000000006</v>
      </c>
      <c r="EP40" s="13">
        <f t="shared" si="9"/>
        <v>23.03</v>
      </c>
      <c r="FB40" s="39">
        <f>[1]专属武器!O39</f>
        <v>4</v>
      </c>
      <c r="FC40" s="39">
        <f>[1]专属武器!P39</f>
        <v>5</v>
      </c>
      <c r="FD40" s="13">
        <f>[1]专属武器!Q39</f>
        <v>420</v>
      </c>
      <c r="FE40" s="13">
        <f>[1]专属武器!R39</f>
        <v>210</v>
      </c>
      <c r="FF40" s="13">
        <f>[1]专属武器!S39</f>
        <v>8400</v>
      </c>
      <c r="FG40" s="13">
        <f t="shared" si="11"/>
        <v>12600</v>
      </c>
      <c r="FH40" s="13">
        <f>IF(FC40&gt;0,INDEX([2]专属武器强化!DX$6:DX$77,($FB40-1)*9+$FC40),0)</f>
        <v>0</v>
      </c>
      <c r="FI40" s="13">
        <f>IF(FD40&gt;0,INDEX([2]专属武器强化!DY$6:DY$77,($FB40-1)*9+$FC40),0)</f>
        <v>104.90105263157898</v>
      </c>
      <c r="FJ40" s="13">
        <f>IF(FE40&gt;0,INDEX([2]专属武器强化!DZ$6:DZ$77,($FB40-1)*9+$FC40),0)</f>
        <v>39.525614035087727</v>
      </c>
      <c r="FK40" s="13">
        <f>IF(FF40&gt;0,INDEX([2]专属武器强化!EA$6:EA$77,($FB40-1)*9+$FC40),0)</f>
        <v>0</v>
      </c>
      <c r="FL40" s="13">
        <f>IF(FC40&gt;0,ROUND(INDEX([2]专属武器强化!$EY$6:$EY$77,(FB40-1)*9+FC40),0),0)</f>
        <v>23430</v>
      </c>
      <c r="FM40" s="13">
        <f t="shared" si="12"/>
        <v>1839.5228070175444</v>
      </c>
      <c r="FN40" s="13">
        <f t="shared" si="13"/>
        <v>1862.9528070175445</v>
      </c>
      <c r="FO40" s="13">
        <f t="shared" si="14"/>
        <v>6.7634563540939654</v>
      </c>
    </row>
    <row r="41" spans="10:171" ht="16.5" x14ac:dyDescent="0.2">
      <c r="J41" s="32">
        <v>37</v>
      </c>
      <c r="K41" s="32">
        <v>3</v>
      </c>
      <c r="L41" s="32">
        <v>17</v>
      </c>
      <c r="M41" s="32">
        <f>[1]属性投放!AZ42</f>
        <v>12976</v>
      </c>
      <c r="N41" s="32">
        <f>[1]属性投放!BA42</f>
        <v>6449</v>
      </c>
      <c r="O41" s="32">
        <f>[1]属性投放!BB42</f>
        <v>118940</v>
      </c>
      <c r="P41" s="32">
        <f>[1]属性投放!BC42</f>
        <v>30</v>
      </c>
      <c r="Q41" s="32">
        <f>[1]属性投放!BD42</f>
        <v>15</v>
      </c>
      <c r="R41" s="32">
        <f>[1]属性投放!BE42</f>
        <v>300</v>
      </c>
      <c r="S41" s="32">
        <f>[1]属性投放!BK42</f>
        <v>600</v>
      </c>
      <c r="T41" s="32">
        <f>[1]属性投放!BL42</f>
        <v>300</v>
      </c>
      <c r="U41" s="32">
        <f>[1]属性投放!BM42</f>
        <v>6000</v>
      </c>
      <c r="V41" s="32">
        <f>[1]属性投放!BN42</f>
        <v>3</v>
      </c>
      <c r="W41" s="32">
        <f>[1]属性投放!BQ42</f>
        <v>900</v>
      </c>
      <c r="X41" s="32">
        <f>[1]属性投放!BR42</f>
        <v>450</v>
      </c>
      <c r="Y41" s="32">
        <f>[1]属性投放!BS42</f>
        <v>9000</v>
      </c>
      <c r="Z41" s="32">
        <f>[1]属性投放!BT42</f>
        <v>15916</v>
      </c>
      <c r="AA41" s="32">
        <f>[1]属性投放!BU42</f>
        <v>7919</v>
      </c>
      <c r="AB41" s="32">
        <f>[1]属性投放!BV42</f>
        <v>148340</v>
      </c>
      <c r="AC41" s="32">
        <f>[1]属性投放!BY42</f>
        <v>2940</v>
      </c>
      <c r="AD41" s="32">
        <f>[1]属性投放!BZ42</f>
        <v>1470</v>
      </c>
      <c r="AE41" s="32">
        <f>[1]属性投放!CA42</f>
        <v>29400</v>
      </c>
      <c r="AG41" s="32">
        <f>[1]属性投放!DF42</f>
        <v>12499</v>
      </c>
      <c r="AH41" s="32">
        <f>[1]属性投放!DG42</f>
        <v>6189</v>
      </c>
      <c r="AI41" s="32">
        <f>[1]属性投放!DH42</f>
        <v>114078</v>
      </c>
      <c r="AJ41" s="32">
        <f>[1]属性投放!DI42</f>
        <v>926</v>
      </c>
      <c r="AK41" s="32">
        <f>[1]属性投放!DJ42</f>
        <v>463</v>
      </c>
      <c r="AL41" s="32">
        <f>[1]属性投放!DK42</f>
        <v>9260</v>
      </c>
      <c r="AM41" s="32">
        <f>[1]属性投放!DL42</f>
        <v>259</v>
      </c>
      <c r="AN41" s="32">
        <f>[1]属性投放!DM42</f>
        <v>130</v>
      </c>
      <c r="AO41" s="32">
        <f>[1]属性投放!DN42</f>
        <v>2593</v>
      </c>
      <c r="AP41" s="32">
        <f>[1]属性投放!DO42</f>
        <v>0</v>
      </c>
      <c r="AQ41" s="32">
        <f>[1]属性投放!DP42</f>
        <v>0</v>
      </c>
      <c r="AR41" s="32">
        <f>[1]属性投放!DQ42</f>
        <v>0</v>
      </c>
      <c r="AS41" s="32">
        <f>[1]属性投放!DR42</f>
        <v>13425</v>
      </c>
      <c r="AT41" s="32">
        <f>[1]属性投放!DS42</f>
        <v>6652</v>
      </c>
      <c r="AU41" s="32">
        <f>[1]属性投放!DT42</f>
        <v>123338</v>
      </c>
      <c r="AW41" s="33">
        <v>2</v>
      </c>
      <c r="AX41" s="33">
        <v>37</v>
      </c>
      <c r="AY41" s="34">
        <f>INDEX($CF$5:$CF$56,数据母表!AX41)</f>
        <v>16</v>
      </c>
      <c r="AZ41" s="33">
        <f>[2]卡牌消耗!AB41</f>
        <v>0</v>
      </c>
      <c r="BA41" s="33">
        <f>[2]卡牌消耗!AC41</f>
        <v>0</v>
      </c>
      <c r="BB41" s="33">
        <f>[2]卡牌消耗!AD41</f>
        <v>0</v>
      </c>
      <c r="BC41" s="33">
        <f>[2]卡牌消耗!AE41</f>
        <v>25</v>
      </c>
      <c r="BD41" s="33">
        <f>[2]卡牌消耗!AF41</f>
        <v>0</v>
      </c>
      <c r="BE41" s="33">
        <f>[2]卡牌消耗!AG41</f>
        <v>1</v>
      </c>
      <c r="BF41" s="33">
        <f>[2]卡牌消耗!AH41</f>
        <v>11650</v>
      </c>
      <c r="BI41" s="33">
        <v>3</v>
      </c>
      <c r="BJ41" s="33">
        <v>17</v>
      </c>
      <c r="BK41" s="13">
        <f>[2]卡牌消耗!BD41</f>
        <v>0</v>
      </c>
      <c r="BL41" s="13">
        <f>[2]卡牌消耗!BE41</f>
        <v>0</v>
      </c>
      <c r="BM41" s="13">
        <f>[2]卡牌消耗!BF41</f>
        <v>0</v>
      </c>
      <c r="BN41" s="13">
        <f>[2]卡牌消耗!BG41</f>
        <v>18</v>
      </c>
      <c r="BO41" s="13">
        <f>[2]卡牌消耗!BH41</f>
        <v>80500</v>
      </c>
      <c r="BS41" s="14"/>
      <c r="BT41" s="14"/>
      <c r="BU41" s="14"/>
      <c r="BV41" s="14"/>
      <c r="BW41" s="14"/>
      <c r="BX41" s="14"/>
      <c r="CE41" s="32">
        <v>37</v>
      </c>
      <c r="CF41" s="32">
        <f>[1]属性投放!$AM43</f>
        <v>16</v>
      </c>
      <c r="CG41" s="33">
        <f>[1]属性投放!$AO43</f>
        <v>110</v>
      </c>
      <c r="CL41" s="34">
        <v>37</v>
      </c>
      <c r="CM41" s="34">
        <v>2</v>
      </c>
      <c r="CN41" s="13">
        <f>[2]卡牌消耗!DA41</f>
        <v>6650</v>
      </c>
      <c r="CO41" s="13">
        <f t="shared" si="2"/>
        <v>2660</v>
      </c>
      <c r="CR41" s="34">
        <v>4</v>
      </c>
      <c r="CS41" s="34">
        <v>4</v>
      </c>
      <c r="CT41" s="13">
        <f>[2]装备!V9</f>
        <v>150</v>
      </c>
      <c r="CU41" s="13">
        <f t="shared" si="3"/>
        <v>1500</v>
      </c>
      <c r="CV41" s="13">
        <f>ROUND(INDEX([1]装备!M$6:M$17,$CR41)*INDEX([1]装备!$BR$6:$BR$9,$CS41),0)</f>
        <v>850</v>
      </c>
      <c r="CW41" s="13">
        <f>ROUND(INDEX([1]装备!N$6:N$17,$CR41)*INDEX([1]装备!$BR$6:$BR$9,$CS41),0)</f>
        <v>430</v>
      </c>
      <c r="CX41" s="13">
        <f>ROUND(INDEX([1]装备!O$6:O$17,$CR41)*INDEX([1]装备!$BR$6:$BR$9,$CS41),0)</f>
        <v>6460</v>
      </c>
      <c r="CY41" s="13">
        <f>ROUND(INDEX([1]装备!S$6:S$17,$CR41)*INDEX([1]装备!$BR$6:$BR$9,$CS41),0)</f>
        <v>47</v>
      </c>
      <c r="CZ41" s="13">
        <f>ROUND(INDEX([1]装备!T$6:T$17,$CR41)*INDEX([1]装备!$BR$6:$BR$9,$CS41),0)</f>
        <v>24</v>
      </c>
      <c r="DA41" s="13">
        <f>ROUND(INDEX([1]装备!U$6:U$17,$CR41)*INDEX([1]装备!$BR$6:$BR$9,$CS41),0)</f>
        <v>359</v>
      </c>
      <c r="DB41" s="13">
        <v>0</v>
      </c>
      <c r="DC41" s="13">
        <v>0</v>
      </c>
      <c r="DD41" s="13">
        <v>0</v>
      </c>
      <c r="DG41" s="33">
        <v>37</v>
      </c>
      <c r="DH41" s="33">
        <f>[2]装备!AM42*8</f>
        <v>3160</v>
      </c>
      <c r="DI41" s="33">
        <f>[2]装备!AN42*8</f>
        <v>5080</v>
      </c>
      <c r="DJ41" s="33">
        <f>[2]装备!AO42*8</f>
        <v>6320</v>
      </c>
      <c r="DK41" s="33">
        <f>[2]装备!AP42*8</f>
        <v>7600</v>
      </c>
      <c r="DN41" s="13">
        <v>37</v>
      </c>
      <c r="DO41" s="13">
        <v>1</v>
      </c>
      <c r="DP41" s="13">
        <f t="shared" si="4"/>
        <v>3160</v>
      </c>
      <c r="DS41" s="13">
        <f>[2]新神器!AF43</f>
        <v>37</v>
      </c>
      <c r="DT41" s="13">
        <f>[2]新神器!AG43</f>
        <v>7</v>
      </c>
      <c r="DU41" s="13">
        <f>[2]新神器!AH43</f>
        <v>3</v>
      </c>
      <c r="DV41" s="13">
        <f>[2]新神器!$P44</f>
        <v>2</v>
      </c>
      <c r="DW41" s="13">
        <f>[2]新神器!AI43</f>
        <v>1606039</v>
      </c>
      <c r="DX41" s="13">
        <f>[2]新神器!$AL43</f>
        <v>150</v>
      </c>
      <c r="ED41" s="13">
        <f>[2]新神器!GZ43</f>
        <v>3</v>
      </c>
      <c r="EE41" s="13">
        <f t="shared" si="5"/>
        <v>1</v>
      </c>
      <c r="EF41" s="13">
        <f t="shared" si="6"/>
        <v>2</v>
      </c>
      <c r="EG41" s="13">
        <f>[2]新神器!HD43</f>
        <v>1606005</v>
      </c>
      <c r="EH41" s="13" t="str">
        <f>[2]新神器!HE43</f>
        <v>神器1-3 : 7级</v>
      </c>
      <c r="EI41" s="13">
        <f>[2]新神器!HG43</f>
        <v>7</v>
      </c>
      <c r="EJ41" s="13">
        <f>[2]新神器!HI43</f>
        <v>3</v>
      </c>
      <c r="EK41" s="13">
        <f>[1]新神器!$AW42*6</f>
        <v>1704</v>
      </c>
      <c r="EL41" s="13">
        <f t="shared" si="7"/>
        <v>258</v>
      </c>
      <c r="EM41" s="13">
        <f t="shared" si="0"/>
        <v>90</v>
      </c>
      <c r="EN41" s="13">
        <f>[2]新神器!$HK43</f>
        <v>5800</v>
      </c>
      <c r="EO41" s="13">
        <f t="shared" si="8"/>
        <v>95.8</v>
      </c>
      <c r="EP41" s="13">
        <f t="shared" si="9"/>
        <v>16.16</v>
      </c>
      <c r="FB41" s="39">
        <f>[1]专属武器!O40</f>
        <v>4</v>
      </c>
      <c r="FC41" s="39">
        <f>[1]专属武器!P40</f>
        <v>6</v>
      </c>
      <c r="FD41" s="13">
        <f>[1]专属武器!Q40</f>
        <v>550</v>
      </c>
      <c r="FE41" s="13">
        <f>[1]专属武器!R40</f>
        <v>275</v>
      </c>
      <c r="FF41" s="13">
        <f>[1]专属武器!S40</f>
        <v>11000</v>
      </c>
      <c r="FG41" s="13">
        <f t="shared" si="11"/>
        <v>16500</v>
      </c>
      <c r="FH41" s="13">
        <f>IF(FC41&gt;0,INDEX([2]专属武器强化!DX$6:DX$77,($FB41-1)*9+$FC41),0)</f>
        <v>0</v>
      </c>
      <c r="FI41" s="13">
        <f>IF(FD41&gt;0,INDEX([2]专属武器强化!DY$6:DY$77,($FB41-1)*9+$FC41),0)</f>
        <v>170.46421052631584</v>
      </c>
      <c r="FJ41" s="13">
        <f>IF(FE41&gt;0,INDEX([2]专属武器强化!DZ$6:DZ$77,($FB41-1)*9+$FC41),0)</f>
        <v>64.229122807017561</v>
      </c>
      <c r="FK41" s="13">
        <f>IF(FF41&gt;0,INDEX([2]专属武器强化!EA$6:EA$77,($FB41-1)*9+$FC41),0)</f>
        <v>0</v>
      </c>
      <c r="FL41" s="13">
        <f>IF(FC41&gt;0,ROUND(INDEX([2]专属武器强化!$EY$6:$EY$77,(FB41-1)*9+FC41),0),0)</f>
        <v>37849</v>
      </c>
      <c r="FM41" s="13">
        <f t="shared" si="12"/>
        <v>2989.2245614035096</v>
      </c>
      <c r="FN41" s="13">
        <f t="shared" si="13"/>
        <v>3027.0735614035098</v>
      </c>
      <c r="FO41" s="13">
        <f t="shared" si="14"/>
        <v>5.4508090620532315</v>
      </c>
    </row>
    <row r="42" spans="10:171" ht="16.5" x14ac:dyDescent="0.2">
      <c r="J42" s="32">
        <v>38</v>
      </c>
      <c r="K42" s="32">
        <v>3</v>
      </c>
      <c r="L42" s="32">
        <v>18</v>
      </c>
      <c r="M42" s="32">
        <f>[1]属性投放!AZ43</f>
        <v>15916</v>
      </c>
      <c r="N42" s="32">
        <f>[1]属性投放!BA43</f>
        <v>7919</v>
      </c>
      <c r="O42" s="32">
        <f>[1]属性投放!BB43</f>
        <v>148340</v>
      </c>
      <c r="P42" s="32">
        <f>[1]属性投放!BC43</f>
        <v>30</v>
      </c>
      <c r="Q42" s="32">
        <f>[1]属性投放!BD43</f>
        <v>15</v>
      </c>
      <c r="R42" s="32">
        <f>[1]属性投放!BE43</f>
        <v>300</v>
      </c>
      <c r="S42" s="32">
        <f>[1]属性投放!BK43</f>
        <v>700</v>
      </c>
      <c r="T42" s="32">
        <f>[1]属性投放!BL43</f>
        <v>350</v>
      </c>
      <c r="U42" s="32">
        <f>[1]属性投放!BM43</f>
        <v>7000</v>
      </c>
      <c r="V42" s="32">
        <f>[1]属性投放!BN43</f>
        <v>3</v>
      </c>
      <c r="W42" s="32">
        <f>[1]属性投放!BQ43</f>
        <v>1500</v>
      </c>
      <c r="X42" s="32">
        <f>[1]属性投放!BR43</f>
        <v>750</v>
      </c>
      <c r="Y42" s="32">
        <f>[1]属性投放!BS43</f>
        <v>15000</v>
      </c>
      <c r="Z42" s="32">
        <f>[1]属性投放!BT43</f>
        <v>19726</v>
      </c>
      <c r="AA42" s="32">
        <f>[1]属性投放!BU43</f>
        <v>9824</v>
      </c>
      <c r="AB42" s="32">
        <f>[1]属性投放!BV43</f>
        <v>186440</v>
      </c>
      <c r="AC42" s="32">
        <f>[1]属性投放!BY43</f>
        <v>3810</v>
      </c>
      <c r="AD42" s="32">
        <f>[1]属性投放!BZ43</f>
        <v>1905</v>
      </c>
      <c r="AE42" s="32">
        <f>[1]属性投放!CA43</f>
        <v>38100</v>
      </c>
      <c r="AG42" s="32">
        <f>[1]属性投放!DF43</f>
        <v>13425</v>
      </c>
      <c r="AH42" s="32">
        <f>[1]属性投放!DG43</f>
        <v>6652</v>
      </c>
      <c r="AI42" s="32">
        <f>[1]属性投放!DH43</f>
        <v>123338</v>
      </c>
      <c r="AJ42" s="32">
        <f>[1]属性投放!DI43</f>
        <v>926</v>
      </c>
      <c r="AK42" s="32">
        <f>[1]属性投放!DJ43</f>
        <v>463</v>
      </c>
      <c r="AL42" s="32">
        <f>[1]属性投放!DK43</f>
        <v>9260</v>
      </c>
      <c r="AM42" s="32">
        <f>[1]属性投放!DL43</f>
        <v>259</v>
      </c>
      <c r="AN42" s="32">
        <f>[1]属性投放!DM43</f>
        <v>130</v>
      </c>
      <c r="AO42" s="32">
        <f>[1]属性投放!DN43</f>
        <v>2593</v>
      </c>
      <c r="AP42" s="32">
        <f>[1]属性投放!DO43</f>
        <v>6475</v>
      </c>
      <c r="AQ42" s="32">
        <f>[1]属性投放!DP43</f>
        <v>3250</v>
      </c>
      <c r="AR42" s="32">
        <f>[1]属性投放!DQ43</f>
        <v>64825</v>
      </c>
      <c r="AS42" s="32">
        <f>[1]属性投放!DR43</f>
        <v>20826</v>
      </c>
      <c r="AT42" s="32">
        <f>[1]属性投放!DS43</f>
        <v>10365</v>
      </c>
      <c r="AU42" s="32">
        <f>[1]属性投放!DT43</f>
        <v>197423</v>
      </c>
      <c r="AW42" s="33">
        <v>2</v>
      </c>
      <c r="AX42" s="33">
        <v>38</v>
      </c>
      <c r="AY42" s="34">
        <f>INDEX($CF$5:$CF$56,数据母表!AX42)</f>
        <v>16</v>
      </c>
      <c r="AZ42" s="33">
        <f>[2]卡牌消耗!AB42</f>
        <v>0</v>
      </c>
      <c r="BA42" s="33">
        <f>[2]卡牌消耗!AC42</f>
        <v>0</v>
      </c>
      <c r="BB42" s="33">
        <f>[2]卡牌消耗!AD42</f>
        <v>0</v>
      </c>
      <c r="BC42" s="33">
        <f>[2]卡牌消耗!AE42</f>
        <v>0</v>
      </c>
      <c r="BD42" s="33">
        <f>[2]卡牌消耗!AF42</f>
        <v>5</v>
      </c>
      <c r="BE42" s="33">
        <f>[2]卡牌消耗!AG42</f>
        <v>1</v>
      </c>
      <c r="BF42" s="33">
        <f>[2]卡牌消耗!AH42</f>
        <v>15050</v>
      </c>
      <c r="BI42" s="33">
        <v>3</v>
      </c>
      <c r="BJ42" s="33">
        <v>18</v>
      </c>
      <c r="BK42" s="13">
        <f>[2]卡牌消耗!BD42</f>
        <v>0</v>
      </c>
      <c r="BL42" s="13">
        <f>[2]卡牌消耗!BE42</f>
        <v>0</v>
      </c>
      <c r="BM42" s="13">
        <f>[2]卡牌消耗!BF42</f>
        <v>0</v>
      </c>
      <c r="BN42" s="13">
        <f>[2]卡牌消耗!BG42</f>
        <v>25</v>
      </c>
      <c r="BO42" s="13">
        <f>[2]卡牌消耗!BH42</f>
        <v>107500</v>
      </c>
      <c r="BS42" s="14"/>
      <c r="BT42" s="14"/>
      <c r="BU42" s="14"/>
      <c r="BV42" s="14"/>
      <c r="BW42" s="14"/>
      <c r="BX42" s="14"/>
      <c r="CE42" s="32">
        <v>38</v>
      </c>
      <c r="CF42" s="32">
        <f>[1]属性投放!$AM44</f>
        <v>16</v>
      </c>
      <c r="CG42" s="33">
        <f>[1]属性投放!$AO44</f>
        <v>113</v>
      </c>
      <c r="CL42" s="34">
        <v>38</v>
      </c>
      <c r="CM42" s="34">
        <v>2</v>
      </c>
      <c r="CN42" s="13">
        <f>[2]卡牌消耗!DA42</f>
        <v>6950</v>
      </c>
      <c r="CO42" s="13">
        <f t="shared" si="2"/>
        <v>2780</v>
      </c>
      <c r="CR42" s="34">
        <v>5</v>
      </c>
      <c r="CS42" s="34">
        <v>4</v>
      </c>
      <c r="CT42" s="13">
        <f>[2]装备!V10</f>
        <v>200</v>
      </c>
      <c r="CU42" s="13">
        <f t="shared" si="3"/>
        <v>2000</v>
      </c>
      <c r="CV42" s="13">
        <f>ROUND(INDEX([1]装备!M$6:M$17,$CR42)*INDEX([1]装备!$BR$6:$BR$9,$CS42),0)</f>
        <v>1185</v>
      </c>
      <c r="CW42" s="13">
        <f>ROUND(INDEX([1]装备!N$6:N$17,$CR42)*INDEX([1]装备!$BR$6:$BR$9,$CS42),0)</f>
        <v>595</v>
      </c>
      <c r="CX42" s="13">
        <f>ROUND(INDEX([1]装备!O$6:O$17,$CR42)*INDEX([1]装备!$BR$6:$BR$9,$CS42),0)</f>
        <v>9595</v>
      </c>
      <c r="CY42" s="13">
        <f>ROUND(INDEX([1]装备!S$6:S$17,$CR42)*INDEX([1]装备!$BR$6:$BR$9,$CS42),0)</f>
        <v>62</v>
      </c>
      <c r="CZ42" s="13">
        <f>ROUND(INDEX([1]装备!T$6:T$17,$CR42)*INDEX([1]装备!$BR$6:$BR$9,$CS42),0)</f>
        <v>32</v>
      </c>
      <c r="DA42" s="13">
        <f>ROUND(INDEX([1]装备!U$6:U$17,$CR42)*INDEX([1]装备!$BR$6:$BR$9,$CS42),0)</f>
        <v>503</v>
      </c>
      <c r="DB42" s="13">
        <v>0</v>
      </c>
      <c r="DC42" s="13">
        <v>0</v>
      </c>
      <c r="DD42" s="13">
        <v>0</v>
      </c>
      <c r="DG42" s="33">
        <v>38</v>
      </c>
      <c r="DH42" s="33">
        <f>[2]装备!AM43*8</f>
        <v>3320</v>
      </c>
      <c r="DI42" s="33">
        <f>[2]装备!AN43*8</f>
        <v>5320</v>
      </c>
      <c r="DJ42" s="33">
        <f>[2]装备!AO43*8</f>
        <v>6640</v>
      </c>
      <c r="DK42" s="33">
        <f>[2]装备!AP43*8</f>
        <v>7960</v>
      </c>
      <c r="DN42" s="13">
        <v>38</v>
      </c>
      <c r="DO42" s="13">
        <v>1</v>
      </c>
      <c r="DP42" s="13">
        <f t="shared" si="4"/>
        <v>3320</v>
      </c>
      <c r="DS42" s="13">
        <f>[2]新神器!AF44</f>
        <v>38</v>
      </c>
      <c r="DT42" s="13">
        <f>[2]新神器!AG44</f>
        <v>7</v>
      </c>
      <c r="DU42" s="13">
        <f>[2]新神器!AH44</f>
        <v>4</v>
      </c>
      <c r="DV42" s="13">
        <f>[2]新神器!$P45</f>
        <v>3</v>
      </c>
      <c r="DW42" s="13">
        <f>[2]新神器!AI44</f>
        <v>1606040</v>
      </c>
      <c r="DX42" s="13">
        <f>[2]新神器!$AL44</f>
        <v>350</v>
      </c>
      <c r="ED42" s="13">
        <f>[2]新神器!GZ44</f>
        <v>3</v>
      </c>
      <c r="EE42" s="13">
        <f t="shared" si="5"/>
        <v>1</v>
      </c>
      <c r="EF42" s="13">
        <f t="shared" si="6"/>
        <v>2</v>
      </c>
      <c r="EG42" s="13">
        <f>[2]新神器!HD44</f>
        <v>1606005</v>
      </c>
      <c r="EH42" s="13" t="str">
        <f>[2]新神器!HE44</f>
        <v>神器1-3 : 8级</v>
      </c>
      <c r="EI42" s="13">
        <f>[2]新神器!HG44</f>
        <v>8</v>
      </c>
      <c r="EJ42" s="13">
        <f>[2]新神器!HI44</f>
        <v>3</v>
      </c>
      <c r="EK42" s="13">
        <f>[1]新神器!$AW43*6</f>
        <v>1992</v>
      </c>
      <c r="EL42" s="13">
        <f t="shared" si="7"/>
        <v>288</v>
      </c>
      <c r="EM42" s="13">
        <f t="shared" si="0"/>
        <v>90</v>
      </c>
      <c r="EN42" s="13">
        <f>[2]新神器!$HK44</f>
        <v>5950</v>
      </c>
      <c r="EO42" s="13">
        <f t="shared" si="8"/>
        <v>95.95</v>
      </c>
      <c r="EP42" s="13">
        <f t="shared" si="9"/>
        <v>18.010000000000002</v>
      </c>
      <c r="FB42" s="39">
        <f>[1]专属武器!O41</f>
        <v>4</v>
      </c>
      <c r="FC42" s="39">
        <f>[1]专属武器!P41</f>
        <v>7</v>
      </c>
      <c r="FD42" s="13">
        <f>[1]专属武器!Q41</f>
        <v>650</v>
      </c>
      <c r="FE42" s="13">
        <f>[1]专属武器!R41</f>
        <v>325</v>
      </c>
      <c r="FF42" s="13">
        <f>[1]专属武器!S41</f>
        <v>13000</v>
      </c>
      <c r="FG42" s="13">
        <f t="shared" si="11"/>
        <v>19500</v>
      </c>
      <c r="FH42" s="13">
        <f>IF(FC42&gt;0,INDEX([2]专属武器强化!DX$6:DX$77,($FB42-1)*9+$FC42),0)</f>
        <v>0</v>
      </c>
      <c r="FI42" s="13">
        <f>IF(FD42&gt;0,INDEX([2]专属武器强化!DY$6:DY$77,($FB42-1)*9+$FC42),0)</f>
        <v>275.36526315789479</v>
      </c>
      <c r="FJ42" s="13">
        <f>IF(FE42&gt;0,INDEX([2]专属武器强化!DZ$6:DZ$77,($FB42-1)*9+$FC42),0)</f>
        <v>103.75473684210529</v>
      </c>
      <c r="FK42" s="13">
        <f>IF(FF42&gt;0,INDEX([2]专属武器强化!EA$6:EA$77,($FB42-1)*9+$FC42),0)</f>
        <v>0</v>
      </c>
      <c r="FL42" s="13">
        <f>IF(FC42&gt;0,ROUND(INDEX([2]专属武器强化!$EY$6:$EY$77,(FB42-1)*9+FC42),0),0)</f>
        <v>61279</v>
      </c>
      <c r="FM42" s="13">
        <f t="shared" si="12"/>
        <v>4828.7473684210536</v>
      </c>
      <c r="FN42" s="13">
        <f t="shared" si="13"/>
        <v>4890.026368421054</v>
      </c>
      <c r="FO42" s="13">
        <f t="shared" si="14"/>
        <v>3.9877085583684444</v>
      </c>
    </row>
    <row r="43" spans="10:171" ht="16.5" x14ac:dyDescent="0.2">
      <c r="J43" s="32">
        <v>39</v>
      </c>
      <c r="K43" s="32">
        <v>3</v>
      </c>
      <c r="L43" s="32">
        <v>19</v>
      </c>
      <c r="M43" s="32">
        <f>[1]属性投放!AZ44</f>
        <v>19726</v>
      </c>
      <c r="N43" s="32">
        <f>[1]属性投放!BA44</f>
        <v>9824</v>
      </c>
      <c r="O43" s="32">
        <f>[1]属性投放!BB44</f>
        <v>186440</v>
      </c>
      <c r="P43" s="32">
        <f>[1]属性投放!BC44</f>
        <v>40</v>
      </c>
      <c r="Q43" s="32">
        <f>[1]属性投放!BD44</f>
        <v>20</v>
      </c>
      <c r="R43" s="32">
        <f>[1]属性投放!BE44</f>
        <v>400</v>
      </c>
      <c r="S43" s="32">
        <f>[1]属性投放!BK44</f>
        <v>900</v>
      </c>
      <c r="T43" s="32">
        <f>[1]属性投放!BL44</f>
        <v>450</v>
      </c>
      <c r="U43" s="32">
        <f>[1]属性投放!BM44</f>
        <v>9000</v>
      </c>
      <c r="V43" s="32">
        <f>[1]属性投放!BN44</f>
        <v>3</v>
      </c>
      <c r="W43" s="32">
        <f>[1]属性投放!BQ44</f>
        <v>1500</v>
      </c>
      <c r="X43" s="32">
        <f>[1]属性投放!BR44</f>
        <v>750</v>
      </c>
      <c r="Y43" s="32">
        <f>[1]属性投放!BS44</f>
        <v>15000</v>
      </c>
      <c r="Z43" s="32">
        <f>[1]属性投放!BT44</f>
        <v>24246</v>
      </c>
      <c r="AA43" s="32">
        <f>[1]属性投放!BU44</f>
        <v>12084</v>
      </c>
      <c r="AB43" s="32">
        <f>[1]属性投放!BV44</f>
        <v>231640</v>
      </c>
      <c r="AC43" s="32">
        <f>[1]属性投放!BY44</f>
        <v>4520</v>
      </c>
      <c r="AD43" s="32">
        <f>[1]属性投放!BZ44</f>
        <v>2260</v>
      </c>
      <c r="AE43" s="32">
        <f>[1]属性投放!CA44</f>
        <v>45200</v>
      </c>
      <c r="AG43" s="32">
        <f>[1]属性投放!DF44</f>
        <v>20826</v>
      </c>
      <c r="AH43" s="32">
        <f>[1]属性投放!DG44</f>
        <v>10365</v>
      </c>
      <c r="AI43" s="32">
        <f>[1]属性投放!DH44</f>
        <v>197423</v>
      </c>
      <c r="AJ43" s="32">
        <f>[1]属性投放!DI44</f>
        <v>1042</v>
      </c>
      <c r="AK43" s="32">
        <f>[1]属性投放!DJ44</f>
        <v>521</v>
      </c>
      <c r="AL43" s="32">
        <f>[1]属性投放!DK44</f>
        <v>10420</v>
      </c>
      <c r="AM43" s="32">
        <f>[1]属性投放!DL44</f>
        <v>486</v>
      </c>
      <c r="AN43" s="32">
        <f>[1]属性投放!DM44</f>
        <v>243</v>
      </c>
      <c r="AO43" s="32">
        <f>[1]属性投放!DN44</f>
        <v>4863</v>
      </c>
      <c r="AP43" s="32">
        <f>[1]属性投放!DO44</f>
        <v>0</v>
      </c>
      <c r="AQ43" s="32">
        <f>[1]属性投放!DP44</f>
        <v>0</v>
      </c>
      <c r="AR43" s="32">
        <f>[1]属性投放!DQ44</f>
        <v>0</v>
      </c>
      <c r="AS43" s="32">
        <f>[1]属性投放!DR44</f>
        <v>21868</v>
      </c>
      <c r="AT43" s="32">
        <f>[1]属性投放!DS44</f>
        <v>10886</v>
      </c>
      <c r="AU43" s="32">
        <f>[1]属性投放!DT44</f>
        <v>207843</v>
      </c>
      <c r="AW43" s="33">
        <v>2</v>
      </c>
      <c r="AX43" s="33">
        <v>39</v>
      </c>
      <c r="AY43" s="34">
        <f>INDEX($CF$5:$CF$56,数据母表!AX43)</f>
        <v>16</v>
      </c>
      <c r="AZ43" s="33">
        <f>[2]卡牌消耗!AB43</f>
        <v>0</v>
      </c>
      <c r="BA43" s="33">
        <f>[2]卡牌消耗!AC43</f>
        <v>0</v>
      </c>
      <c r="BB43" s="33">
        <f>[2]卡牌消耗!AD43</f>
        <v>0</v>
      </c>
      <c r="BC43" s="33">
        <f>[2]卡牌消耗!AE43</f>
        <v>0</v>
      </c>
      <c r="BD43" s="33">
        <f>[2]卡牌消耗!AF43</f>
        <v>5</v>
      </c>
      <c r="BE43" s="33">
        <f>[2]卡牌消耗!AG43</f>
        <v>1</v>
      </c>
      <c r="BF43" s="33">
        <f>[2]卡牌消耗!AH43</f>
        <v>15050</v>
      </c>
      <c r="BI43" s="33">
        <v>3</v>
      </c>
      <c r="BJ43" s="33">
        <v>19</v>
      </c>
      <c r="BK43" s="13">
        <f>[2]卡牌消耗!BD43</f>
        <v>0</v>
      </c>
      <c r="BL43" s="13">
        <f>[2]卡牌消耗!BE43</f>
        <v>0</v>
      </c>
      <c r="BM43" s="13">
        <f>[2]卡牌消耗!BF43</f>
        <v>0</v>
      </c>
      <c r="BN43" s="13">
        <f>[2]卡牌消耗!BG43</f>
        <v>33</v>
      </c>
      <c r="BO43" s="13">
        <f>[2]卡牌消耗!BH43</f>
        <v>273500</v>
      </c>
      <c r="BS43" s="14"/>
      <c r="BT43" s="14"/>
      <c r="BU43" s="14"/>
      <c r="BV43" s="14"/>
      <c r="BW43" s="14"/>
      <c r="BX43" s="14"/>
      <c r="CE43" s="32">
        <v>39</v>
      </c>
      <c r="CF43" s="32">
        <f>[1]属性投放!$AM45</f>
        <v>16</v>
      </c>
      <c r="CG43" s="33">
        <f>[1]属性投放!$AO45</f>
        <v>115</v>
      </c>
      <c r="CL43" s="34">
        <v>39</v>
      </c>
      <c r="CM43" s="34">
        <v>2</v>
      </c>
      <c r="CN43" s="13">
        <f>[2]卡牌消耗!DA43</f>
        <v>7300</v>
      </c>
      <c r="CO43" s="13">
        <f t="shared" si="2"/>
        <v>2920</v>
      </c>
      <c r="CR43" s="34">
        <v>6</v>
      </c>
      <c r="CS43" s="34">
        <v>4</v>
      </c>
      <c r="CT43" s="13">
        <f>[2]装备!V11</f>
        <v>250</v>
      </c>
      <c r="CU43" s="13">
        <f t="shared" si="3"/>
        <v>2500</v>
      </c>
      <c r="CV43" s="13">
        <f>ROUND(INDEX([1]装备!M$6:M$17,$CR43)*INDEX([1]装备!$BR$6:$BR$9,$CS43),0)</f>
        <v>1485</v>
      </c>
      <c r="CW43" s="13">
        <f>ROUND(INDEX([1]装备!N$6:N$17,$CR43)*INDEX([1]装备!$BR$6:$BR$9,$CS43),0)</f>
        <v>750</v>
      </c>
      <c r="CX43" s="13">
        <f>ROUND(INDEX([1]装备!O$6:O$17,$CR43)*INDEX([1]装备!$BR$6:$BR$9,$CS43),0)</f>
        <v>13000</v>
      </c>
      <c r="CY43" s="13">
        <f>ROUND(INDEX([1]装备!S$6:S$17,$CR43)*INDEX([1]装备!$BR$6:$BR$9,$CS43),0)</f>
        <v>83</v>
      </c>
      <c r="CZ43" s="13">
        <f>ROUND(INDEX([1]装备!T$6:T$17,$CR43)*INDEX([1]装备!$BR$6:$BR$9,$CS43),0)</f>
        <v>42</v>
      </c>
      <c r="DA43" s="13">
        <f>ROUND(INDEX([1]装备!U$6:U$17,$CR43)*INDEX([1]装备!$BR$6:$BR$9,$CS43),0)</f>
        <v>722</v>
      </c>
      <c r="DB43" s="13">
        <v>0</v>
      </c>
      <c r="DC43" s="13">
        <v>0</v>
      </c>
      <c r="DD43" s="13">
        <v>0</v>
      </c>
      <c r="DG43" s="33">
        <v>39</v>
      </c>
      <c r="DH43" s="33">
        <f>[2]装备!AM44*8</f>
        <v>3480</v>
      </c>
      <c r="DI43" s="33">
        <f>[2]装备!AN44*8</f>
        <v>5560</v>
      </c>
      <c r="DJ43" s="33">
        <f>[2]装备!AO44*8</f>
        <v>6960</v>
      </c>
      <c r="DK43" s="33">
        <f>[2]装备!AP44*8</f>
        <v>8360</v>
      </c>
      <c r="DN43" s="13">
        <v>39</v>
      </c>
      <c r="DO43" s="13">
        <v>1</v>
      </c>
      <c r="DP43" s="13">
        <f t="shared" si="4"/>
        <v>3480</v>
      </c>
      <c r="DS43" s="13">
        <f>[2]新神器!AF45</f>
        <v>39</v>
      </c>
      <c r="DT43" s="13">
        <f>[2]新神器!AG45</f>
        <v>7</v>
      </c>
      <c r="DU43" s="13">
        <f>[2]新神器!AH45</f>
        <v>5</v>
      </c>
      <c r="DV43" s="13">
        <f>[2]新神器!$P46</f>
        <v>3</v>
      </c>
      <c r="DW43" s="13">
        <f>[2]新神器!AI45</f>
        <v>1606041</v>
      </c>
      <c r="DX43" s="13">
        <f>[2]新神器!$AL45</f>
        <v>350</v>
      </c>
      <c r="ED43" s="13">
        <f>[2]新神器!GZ45</f>
        <v>3</v>
      </c>
      <c r="EE43" s="13">
        <f t="shared" si="5"/>
        <v>1</v>
      </c>
      <c r="EF43" s="13">
        <f t="shared" si="6"/>
        <v>2</v>
      </c>
      <c r="EG43" s="13">
        <f>[2]新神器!HD45</f>
        <v>1606005</v>
      </c>
      <c r="EH43" s="13" t="str">
        <f>[2]新神器!HE45</f>
        <v>神器1-3 : 9级</v>
      </c>
      <c r="EI43" s="13">
        <f>[2]新神器!HG45</f>
        <v>9</v>
      </c>
      <c r="EJ43" s="13">
        <f>[2]新神器!HI45</f>
        <v>3</v>
      </c>
      <c r="EK43" s="13">
        <f>[1]新神器!$AW44*6</f>
        <v>2256</v>
      </c>
      <c r="EL43" s="13">
        <f t="shared" si="7"/>
        <v>264</v>
      </c>
      <c r="EM43" s="13">
        <f t="shared" si="0"/>
        <v>90</v>
      </c>
      <c r="EN43" s="13">
        <f>[2]新神器!$HK45</f>
        <v>6100</v>
      </c>
      <c r="EO43" s="13">
        <f t="shared" si="8"/>
        <v>96.1</v>
      </c>
      <c r="EP43" s="13">
        <f t="shared" si="9"/>
        <v>16.48</v>
      </c>
      <c r="FB43" s="39">
        <f>[1]专属武器!O42</f>
        <v>4</v>
      </c>
      <c r="FC43" s="39">
        <f>[1]专属武器!P42</f>
        <v>8</v>
      </c>
      <c r="FD43" s="13">
        <f>[1]专属武器!Q42</f>
        <v>750</v>
      </c>
      <c r="FE43" s="13">
        <f>[1]专属武器!R42</f>
        <v>375</v>
      </c>
      <c r="FF43" s="13">
        <f>[1]专属武器!S42</f>
        <v>15000</v>
      </c>
      <c r="FG43" s="13">
        <f t="shared" si="11"/>
        <v>22500</v>
      </c>
      <c r="FH43" s="13">
        <f>IF(FC43&gt;0,INDEX([2]专属武器强化!DX$6:DX$77,($FB43-1)*9+$FC43),0)</f>
        <v>0</v>
      </c>
      <c r="FI43" s="13">
        <f>IF(FD43&gt;0,INDEX([2]专属武器强化!DY$6:DY$77,($FB43-1)*9+$FC43),0)</f>
        <v>445.8294736842106</v>
      </c>
      <c r="FJ43" s="13">
        <f>IF(FE43&gt;0,INDEX([2]专属武器强化!DZ$6:DZ$77,($FB43-1)*9+$FC43),0)</f>
        <v>167.98385964912282</v>
      </c>
      <c r="FK43" s="13">
        <f>IF(FF43&gt;0,INDEX([2]专属武器强化!EA$6:EA$77,($FB43-1)*9+$FC43),0)</f>
        <v>0</v>
      </c>
      <c r="FL43" s="13">
        <f>IF(FC43&gt;0,ROUND(INDEX([2]专属武器强化!$EY$6:$EY$77,(FB43-1)*9+FC43),0),0)</f>
        <v>99127</v>
      </c>
      <c r="FM43" s="13">
        <f t="shared" si="12"/>
        <v>7817.9719298245627</v>
      </c>
      <c r="FN43" s="13">
        <f t="shared" si="13"/>
        <v>7917.0989298245631</v>
      </c>
      <c r="FO43" s="13">
        <f t="shared" si="14"/>
        <v>2.8419500879596287</v>
      </c>
    </row>
    <row r="44" spans="10:171" ht="16.5" x14ac:dyDescent="0.2">
      <c r="J44" s="32">
        <v>40</v>
      </c>
      <c r="K44" s="32">
        <v>3</v>
      </c>
      <c r="L44" s="32">
        <v>20</v>
      </c>
      <c r="M44" s="32">
        <f>[1]属性投放!AZ45</f>
        <v>24246</v>
      </c>
      <c r="N44" s="32">
        <f>[1]属性投放!BA45</f>
        <v>12084</v>
      </c>
      <c r="O44" s="32">
        <f>[1]属性投放!BB45</f>
        <v>231640</v>
      </c>
      <c r="P44" s="32">
        <f>[1]属性投放!BC45</f>
        <v>40</v>
      </c>
      <c r="Q44" s="32">
        <f>[1]属性投放!BD45</f>
        <v>20</v>
      </c>
      <c r="R44" s="32">
        <f>[1]属性投放!BE45</f>
        <v>400</v>
      </c>
      <c r="S44" s="32">
        <f>[1]属性投放!BK45</f>
        <v>1000</v>
      </c>
      <c r="T44" s="32">
        <f>[1]属性投放!BL45</f>
        <v>500</v>
      </c>
      <c r="U44" s="32">
        <f>[1]属性投放!BM45</f>
        <v>10000</v>
      </c>
      <c r="V44" s="32">
        <f>[1]属性投放!BN45</f>
        <v>4</v>
      </c>
      <c r="W44" s="32">
        <f>[1]属性投放!BQ45</f>
        <v>1500</v>
      </c>
      <c r="X44" s="32">
        <f>[1]属性投放!BR45</f>
        <v>750</v>
      </c>
      <c r="Y44" s="32">
        <f>[1]属性投放!BS45</f>
        <v>15000</v>
      </c>
      <c r="Z44" s="32">
        <f>[1]属性投放!BT45</f>
        <v>30146</v>
      </c>
      <c r="AA44" s="32">
        <f>[1]属性投放!BU45</f>
        <v>15034</v>
      </c>
      <c r="AB44" s="32">
        <f>[1]属性投放!BV45</f>
        <v>290640</v>
      </c>
      <c r="AC44" s="32">
        <f>[1]属性投放!BY45</f>
        <v>5900</v>
      </c>
      <c r="AD44" s="32">
        <f>[1]属性投放!BZ45</f>
        <v>2950</v>
      </c>
      <c r="AE44" s="32">
        <f>[1]属性投放!CA45</f>
        <v>59000</v>
      </c>
      <c r="AG44" s="32">
        <f>[1]属性投放!DF45</f>
        <v>21868</v>
      </c>
      <c r="AH44" s="32">
        <f>[1]属性投放!DG45</f>
        <v>10886</v>
      </c>
      <c r="AI44" s="32">
        <f>[1]属性投放!DH45</f>
        <v>207843</v>
      </c>
      <c r="AJ44" s="32">
        <f>[1]属性投放!DI45</f>
        <v>1042</v>
      </c>
      <c r="AK44" s="32">
        <f>[1]属性投放!DJ45</f>
        <v>521</v>
      </c>
      <c r="AL44" s="32">
        <f>[1]属性投放!DK45</f>
        <v>10420</v>
      </c>
      <c r="AM44" s="32">
        <f>[1]属性投放!DL45</f>
        <v>486</v>
      </c>
      <c r="AN44" s="32">
        <f>[1]属性投放!DM45</f>
        <v>243</v>
      </c>
      <c r="AO44" s="32">
        <f>[1]属性投放!DN45</f>
        <v>4863</v>
      </c>
      <c r="AP44" s="32">
        <f>[1]属性投放!DO45</f>
        <v>7290</v>
      </c>
      <c r="AQ44" s="32">
        <f>[1]属性投放!DP45</f>
        <v>3645</v>
      </c>
      <c r="AR44" s="32">
        <f>[1]属性投放!DQ45</f>
        <v>72945</v>
      </c>
      <c r="AS44" s="32">
        <f>[1]属性投放!DR45</f>
        <v>30200</v>
      </c>
      <c r="AT44" s="32">
        <f>[1]属性投放!DS45</f>
        <v>15052</v>
      </c>
      <c r="AU44" s="32">
        <f>[1]属性投放!DT45</f>
        <v>291208</v>
      </c>
      <c r="AW44" s="33">
        <v>2</v>
      </c>
      <c r="AX44" s="33">
        <v>40</v>
      </c>
      <c r="AY44" s="34">
        <f>INDEX($CF$5:$CF$56,数据母表!AX44)</f>
        <v>17</v>
      </c>
      <c r="AZ44" s="33">
        <f>[2]卡牌消耗!AB44</f>
        <v>0</v>
      </c>
      <c r="BA44" s="33">
        <f>[2]卡牌消耗!AC44</f>
        <v>0</v>
      </c>
      <c r="BB44" s="33">
        <f>[2]卡牌消耗!AD44</f>
        <v>0</v>
      </c>
      <c r="BC44" s="33">
        <f>[2]卡牌消耗!AE44</f>
        <v>0</v>
      </c>
      <c r="BD44" s="33">
        <f>[2]卡牌消耗!AF44</f>
        <v>5</v>
      </c>
      <c r="BE44" s="33">
        <f>[2]卡牌消耗!AG44</f>
        <v>1</v>
      </c>
      <c r="BF44" s="33">
        <f>[2]卡牌消耗!AH44</f>
        <v>15050</v>
      </c>
      <c r="BI44" s="33">
        <v>3</v>
      </c>
      <c r="BJ44" s="33">
        <v>20</v>
      </c>
      <c r="BK44" s="13">
        <f>[2]卡牌消耗!BD44</f>
        <v>0</v>
      </c>
      <c r="BL44" s="13">
        <f>[2]卡牌消耗!BE44</f>
        <v>0</v>
      </c>
      <c r="BM44" s="13">
        <f>[2]卡牌消耗!BF44</f>
        <v>0</v>
      </c>
      <c r="BN44" s="13">
        <f>[2]卡牌消耗!BG44</f>
        <v>42</v>
      </c>
      <c r="BO44" s="13">
        <f>[2]卡牌消耗!BH44</f>
        <v>410500</v>
      </c>
      <c r="BS44" s="14"/>
      <c r="BT44" s="14"/>
      <c r="BU44" s="14"/>
      <c r="BV44" s="14"/>
      <c r="BW44" s="14"/>
      <c r="BX44" s="14"/>
      <c r="CE44" s="32">
        <v>40</v>
      </c>
      <c r="CF44" s="32">
        <f>[1]属性投放!$AM46</f>
        <v>17</v>
      </c>
      <c r="CG44" s="33">
        <f>[1]属性投放!$AO46</f>
        <v>118</v>
      </c>
      <c r="CL44" s="34">
        <v>40</v>
      </c>
      <c r="CM44" s="34">
        <v>2</v>
      </c>
      <c r="CN44" s="13">
        <f>[2]卡牌消耗!DA44</f>
        <v>7400</v>
      </c>
      <c r="CO44" s="13">
        <f t="shared" si="2"/>
        <v>2960</v>
      </c>
      <c r="CR44" s="34">
        <v>7</v>
      </c>
      <c r="CS44" s="34">
        <v>4</v>
      </c>
      <c r="CT44" s="13">
        <f>[2]装备!V12</f>
        <v>300</v>
      </c>
      <c r="CU44" s="13">
        <f t="shared" si="3"/>
        <v>3000</v>
      </c>
      <c r="CV44" s="13">
        <f>ROUND(INDEX([1]装备!M$6:M$17,$CR44)*INDEX([1]装备!$BR$6:$BR$9,$CS44),0)</f>
        <v>1855</v>
      </c>
      <c r="CW44" s="13">
        <f>ROUND(INDEX([1]装备!N$6:N$17,$CR44)*INDEX([1]装备!$BR$6:$BR$9,$CS44),0)</f>
        <v>930</v>
      </c>
      <c r="CX44" s="13">
        <f>ROUND(INDEX([1]装备!O$6:O$17,$CR44)*INDEX([1]装备!$BR$6:$BR$9,$CS44),0)</f>
        <v>16680</v>
      </c>
      <c r="CY44" s="13">
        <f>ROUND(INDEX([1]装备!S$6:S$17,$CR44)*INDEX([1]装备!$BR$6:$BR$9,$CS44),0)</f>
        <v>96</v>
      </c>
      <c r="CZ44" s="13">
        <f>ROUND(INDEX([1]装备!T$6:T$17,$CR44)*INDEX([1]装备!$BR$6:$BR$9,$CS44),0)</f>
        <v>48</v>
      </c>
      <c r="DA44" s="13">
        <f>ROUND(INDEX([1]装备!U$6:U$17,$CR44)*INDEX([1]装备!$BR$6:$BR$9,$CS44),0)</f>
        <v>860</v>
      </c>
      <c r="DB44" s="13">
        <v>0</v>
      </c>
      <c r="DC44" s="13">
        <v>0</v>
      </c>
      <c r="DD44" s="13">
        <v>0</v>
      </c>
      <c r="DG44" s="33">
        <v>40</v>
      </c>
      <c r="DH44" s="33">
        <f>[2]装备!AM45*8</f>
        <v>3640</v>
      </c>
      <c r="DI44" s="33">
        <f>[2]装备!AN45*8</f>
        <v>5800</v>
      </c>
      <c r="DJ44" s="33">
        <f>[2]装备!AO45*8</f>
        <v>7280</v>
      </c>
      <c r="DK44" s="33">
        <f>[2]装备!AP45*8</f>
        <v>8720</v>
      </c>
      <c r="DN44" s="13">
        <v>40</v>
      </c>
      <c r="DO44" s="13">
        <v>1</v>
      </c>
      <c r="DP44" s="13">
        <f t="shared" si="4"/>
        <v>3640</v>
      </c>
      <c r="DS44" s="13">
        <f>[2]新神器!AF46</f>
        <v>40</v>
      </c>
      <c r="DT44" s="13">
        <f>[2]新神器!AG46</f>
        <v>7</v>
      </c>
      <c r="DU44" s="13">
        <f>[2]新神器!AH46</f>
        <v>6</v>
      </c>
      <c r="DV44" s="13">
        <f>[2]新神器!$P47</f>
        <v>3</v>
      </c>
      <c r="DW44" s="13">
        <f>[2]新神器!AI46</f>
        <v>1606042</v>
      </c>
      <c r="DX44" s="13">
        <f>[2]新神器!$AL46</f>
        <v>350</v>
      </c>
      <c r="ED44" s="13">
        <f>[2]新神器!GZ46</f>
        <v>3</v>
      </c>
      <c r="EE44" s="13">
        <f t="shared" si="5"/>
        <v>1</v>
      </c>
      <c r="EF44" s="13">
        <f t="shared" si="6"/>
        <v>2</v>
      </c>
      <c r="EG44" s="13">
        <f>[2]新神器!HD46</f>
        <v>1606005</v>
      </c>
      <c r="EH44" s="13" t="str">
        <f>[2]新神器!HE46</f>
        <v>神器1-3 : 10级</v>
      </c>
      <c r="EI44" s="13">
        <f>[2]新神器!HG46</f>
        <v>10</v>
      </c>
      <c r="EJ44" s="13">
        <f>[2]新神器!HI46</f>
        <v>5</v>
      </c>
      <c r="EK44" s="13">
        <f>[1]新神器!$AW45*6</f>
        <v>2556</v>
      </c>
      <c r="EL44" s="13">
        <f t="shared" si="7"/>
        <v>300</v>
      </c>
      <c r="EM44" s="13">
        <f t="shared" si="0"/>
        <v>150</v>
      </c>
      <c r="EN44" s="13">
        <f>[2]新神器!$HK46</f>
        <v>6250</v>
      </c>
      <c r="EO44" s="13">
        <f t="shared" si="8"/>
        <v>156.25</v>
      </c>
      <c r="EP44" s="13">
        <f t="shared" si="9"/>
        <v>11.52</v>
      </c>
      <c r="FB44" s="39">
        <f>[1]专属武器!O43</f>
        <v>4</v>
      </c>
      <c r="FC44" s="39">
        <f>[1]专属武器!P43</f>
        <v>9</v>
      </c>
      <c r="FD44" s="13">
        <f>[1]专属武器!Q43</f>
        <v>850</v>
      </c>
      <c r="FE44" s="13">
        <f>[1]专属武器!R43</f>
        <v>425</v>
      </c>
      <c r="FF44" s="13">
        <f>[1]专属武器!S43</f>
        <v>17000</v>
      </c>
      <c r="FG44" s="13">
        <f t="shared" si="11"/>
        <v>25500</v>
      </c>
      <c r="FH44" s="13">
        <f>IF(FC44&gt;0,INDEX([2]专属武器强化!DX$6:DX$77,($FB44-1)*9+$FC44),0)</f>
        <v>0</v>
      </c>
      <c r="FI44" s="13">
        <f>IF(FD44&gt;0,INDEX([2]专属武器强化!DY$6:DY$77,($FB44-1)*9+$FC44),0)</f>
        <v>721.1947368421055</v>
      </c>
      <c r="FJ44" s="13">
        <f>IF(FE44&gt;0,INDEX([2]专属武器强化!DZ$6:DZ$77,($FB44-1)*9+$FC44),0)</f>
        <v>271.73859649122812</v>
      </c>
      <c r="FK44" s="13">
        <f>IF(FF44&gt;0,INDEX([2]专属武器强化!EA$6:EA$77,($FB44-1)*9+$FC44),0)</f>
        <v>0</v>
      </c>
      <c r="FL44" s="13">
        <f>IF(FC44&gt;0,ROUND(INDEX([2]专属武器强化!$EY$6:$EY$77,(FB44-1)*9+FC44),0),0)</f>
        <v>160406</v>
      </c>
      <c r="FM44" s="13">
        <f t="shared" si="12"/>
        <v>12646.719298245618</v>
      </c>
      <c r="FN44" s="13">
        <f t="shared" si="13"/>
        <v>12807.125298245619</v>
      </c>
      <c r="FO44" s="13">
        <f t="shared" si="14"/>
        <v>1.9910791380711417</v>
      </c>
    </row>
    <row r="45" spans="10:171" ht="16.5" x14ac:dyDescent="0.2">
      <c r="J45" s="32">
        <v>41</v>
      </c>
      <c r="K45" s="32">
        <v>4</v>
      </c>
      <c r="L45" s="32">
        <v>1</v>
      </c>
      <c r="M45" s="32">
        <f>[1]属性投放!AZ46</f>
        <v>200</v>
      </c>
      <c r="N45" s="32">
        <f>[1]属性投放!BA46</f>
        <v>25</v>
      </c>
      <c r="O45" s="32">
        <f>[1]属性投放!BB46</f>
        <v>800</v>
      </c>
      <c r="P45" s="32">
        <f>[1]属性投放!BC46</f>
        <v>12</v>
      </c>
      <c r="Q45" s="32">
        <f>[1]属性投放!BD46</f>
        <v>6</v>
      </c>
      <c r="R45" s="32">
        <f>[1]属性投放!BE46</f>
        <v>72</v>
      </c>
      <c r="S45" s="32">
        <f>[1]属性投放!BK46</f>
        <v>25</v>
      </c>
      <c r="T45" s="32">
        <f>[1]属性投放!BL46</f>
        <v>13</v>
      </c>
      <c r="U45" s="32">
        <f>[1]属性投放!BM46</f>
        <v>150</v>
      </c>
      <c r="V45" s="32">
        <f>[1]属性投放!BN46</f>
        <v>1</v>
      </c>
      <c r="W45" s="32">
        <f>[1]属性投放!BQ46</f>
        <v>35</v>
      </c>
      <c r="X45" s="32">
        <f>[1]属性投放!BR46</f>
        <v>18</v>
      </c>
      <c r="Y45" s="32">
        <f>[1]属性投放!BS46</f>
        <v>210</v>
      </c>
      <c r="Z45" s="32">
        <f>[1]属性投放!BT46</f>
        <v>308</v>
      </c>
      <c r="AA45" s="32">
        <f>[1]属性投放!BU46</f>
        <v>80</v>
      </c>
      <c r="AB45" s="32">
        <f>[1]属性投放!BV46</f>
        <v>1448</v>
      </c>
      <c r="AC45" s="32">
        <f>[1]属性投放!BY46</f>
        <v>108</v>
      </c>
      <c r="AD45" s="32">
        <f>[1]属性投放!BZ46</f>
        <v>55</v>
      </c>
      <c r="AE45" s="32">
        <f>[1]属性投放!CA46</f>
        <v>648</v>
      </c>
      <c r="AG45" s="32">
        <f>[1]属性投放!DF46</f>
        <v>200</v>
      </c>
      <c r="AH45" s="32">
        <f>[1]属性投放!DG46</f>
        <v>20</v>
      </c>
      <c r="AI45" s="32">
        <f>[1]属性投放!DH46</f>
        <v>625</v>
      </c>
      <c r="AJ45" s="32">
        <f>[1]属性投放!DI46</f>
        <v>11</v>
      </c>
      <c r="AK45" s="32">
        <f>[1]属性投放!DJ46</f>
        <v>6</v>
      </c>
      <c r="AL45" s="32">
        <f>[1]属性投放!DK46</f>
        <v>65</v>
      </c>
      <c r="AM45" s="32">
        <f>[1]属性投放!DL46</f>
        <v>11</v>
      </c>
      <c r="AN45" s="32">
        <f>[1]属性投放!DM46</f>
        <v>6</v>
      </c>
      <c r="AO45" s="32">
        <f>[1]属性投放!DN46</f>
        <v>65</v>
      </c>
      <c r="AP45" s="32">
        <f>[1]属性投放!DO46</f>
        <v>99</v>
      </c>
      <c r="AQ45" s="32">
        <f>[1]属性投放!DP46</f>
        <v>54</v>
      </c>
      <c r="AR45" s="32">
        <f>[1]属性投放!DQ46</f>
        <v>585</v>
      </c>
      <c r="AS45" s="32">
        <f>[1]属性投放!DR46</f>
        <v>310</v>
      </c>
      <c r="AT45" s="32">
        <f>[1]属性投放!DS46</f>
        <v>80</v>
      </c>
      <c r="AU45" s="32">
        <f>[1]属性投放!DT46</f>
        <v>1275</v>
      </c>
      <c r="AW45" s="33">
        <v>2</v>
      </c>
      <c r="AX45" s="33">
        <v>41</v>
      </c>
      <c r="AY45" s="34">
        <f>INDEX($CF$5:$CF$56,数据母表!AX45)</f>
        <v>17</v>
      </c>
      <c r="AZ45" s="33">
        <f>[2]卡牌消耗!AB45</f>
        <v>0</v>
      </c>
      <c r="BA45" s="33">
        <f>[2]卡牌消耗!AC45</f>
        <v>0</v>
      </c>
      <c r="BB45" s="33">
        <f>[2]卡牌消耗!AD45</f>
        <v>0</v>
      </c>
      <c r="BC45" s="33">
        <f>[2]卡牌消耗!AE45</f>
        <v>0</v>
      </c>
      <c r="BD45" s="33">
        <f>[2]卡牌消耗!AF45</f>
        <v>10</v>
      </c>
      <c r="BE45" s="33">
        <f>[2]卡牌消耗!AG45</f>
        <v>1</v>
      </c>
      <c r="BF45" s="33">
        <f>[2]卡牌消耗!AH45</f>
        <v>20700</v>
      </c>
      <c r="BI45" s="33">
        <v>4</v>
      </c>
      <c r="BJ45" s="33">
        <v>1</v>
      </c>
      <c r="BK45" s="13">
        <f>[2]卡牌消耗!BD45</f>
        <v>0</v>
      </c>
      <c r="BL45" s="13">
        <f>[2]卡牌消耗!BE45</f>
        <v>0</v>
      </c>
      <c r="BM45" s="13">
        <f>[2]卡牌消耗!BF45</f>
        <v>0</v>
      </c>
      <c r="BN45" s="13">
        <f>[2]卡牌消耗!BG45</f>
        <v>0</v>
      </c>
      <c r="BO45" s="13">
        <f>[2]卡牌消耗!BH45</f>
        <v>2000</v>
      </c>
      <c r="BS45" s="14"/>
      <c r="BT45" s="14"/>
      <c r="BU45" s="14"/>
      <c r="BV45" s="14"/>
      <c r="BW45" s="14"/>
      <c r="BX45" s="14"/>
      <c r="CE45" s="32">
        <v>41</v>
      </c>
      <c r="CF45" s="32">
        <f>[1]属性投放!$AM47</f>
        <v>17</v>
      </c>
      <c r="CG45" s="33">
        <f>[1]属性投放!$AO47</f>
        <v>120</v>
      </c>
      <c r="CL45" s="34">
        <v>41</v>
      </c>
      <c r="CM45" s="34">
        <v>2</v>
      </c>
      <c r="CN45" s="13">
        <f>[2]卡牌消耗!DA45</f>
        <v>7750</v>
      </c>
      <c r="CO45" s="13">
        <f t="shared" si="2"/>
        <v>3100</v>
      </c>
      <c r="CR45" s="34">
        <v>8</v>
      </c>
      <c r="CS45" s="34">
        <v>4</v>
      </c>
      <c r="CT45" s="13">
        <f>[2]装备!V13</f>
        <v>400</v>
      </c>
      <c r="CU45" s="13">
        <f t="shared" si="3"/>
        <v>4000</v>
      </c>
      <c r="CV45" s="13">
        <f>ROUND(INDEX([1]装备!M$6:M$17,$CR45)*INDEX([1]装备!$BR$6:$BR$9,$CS45),0)</f>
        <v>2580</v>
      </c>
      <c r="CW45" s="13">
        <f>ROUND(INDEX([1]装备!N$6:N$17,$CR45)*INDEX([1]装备!$BR$6:$BR$9,$CS45),0)</f>
        <v>1295</v>
      </c>
      <c r="CX45" s="13">
        <f>ROUND(INDEX([1]装备!O$6:O$17,$CR45)*INDEX([1]装备!$BR$6:$BR$9,$CS45),0)</f>
        <v>24050</v>
      </c>
      <c r="CY45" s="13">
        <f>ROUND(INDEX([1]装备!S$6:S$17,$CR45)*INDEX([1]装备!$BR$6:$BR$9,$CS45),0)</f>
        <v>127</v>
      </c>
      <c r="CZ45" s="13">
        <f>ROUND(INDEX([1]装备!T$6:T$17,$CR45)*INDEX([1]装备!$BR$6:$BR$9,$CS45),0)</f>
        <v>64</v>
      </c>
      <c r="DA45" s="13">
        <f>ROUND(INDEX([1]装备!U$6:U$17,$CR45)*INDEX([1]装备!$BR$6:$BR$9,$CS45),0)</f>
        <v>1182</v>
      </c>
      <c r="DB45" s="13">
        <v>0</v>
      </c>
      <c r="DC45" s="13">
        <v>0</v>
      </c>
      <c r="DD45" s="13">
        <v>0</v>
      </c>
      <c r="DG45" s="33">
        <v>41</v>
      </c>
      <c r="DH45" s="33">
        <f>[2]装备!AM46*8</f>
        <v>3800</v>
      </c>
      <c r="DI45" s="33">
        <f>[2]装备!AN46*8</f>
        <v>6080</v>
      </c>
      <c r="DJ45" s="33">
        <f>[2]装备!AO46*8</f>
        <v>7560</v>
      </c>
      <c r="DK45" s="33">
        <f>[2]装备!AP46*8</f>
        <v>9080</v>
      </c>
      <c r="DN45" s="13">
        <v>41</v>
      </c>
      <c r="DO45" s="13">
        <v>1</v>
      </c>
      <c r="DP45" s="13">
        <f t="shared" si="4"/>
        <v>3800</v>
      </c>
      <c r="DS45" s="13">
        <f>[2]新神器!AF47</f>
        <v>41</v>
      </c>
      <c r="DT45" s="13">
        <f>[2]新神器!AG47</f>
        <v>7</v>
      </c>
      <c r="DU45" s="13">
        <f>[2]新神器!AH47</f>
        <v>7</v>
      </c>
      <c r="DV45" s="13">
        <f>[2]新神器!$P48</f>
        <v>4</v>
      </c>
      <c r="DW45" s="13">
        <f>[2]新神器!AI47</f>
        <v>1606043</v>
      </c>
      <c r="DX45" s="13">
        <f>[2]新神器!$AL47</f>
        <v>750</v>
      </c>
      <c r="ED45" s="13">
        <f>[2]新神器!GZ47</f>
        <v>3</v>
      </c>
      <c r="EE45" s="13">
        <f t="shared" si="5"/>
        <v>1</v>
      </c>
      <c r="EF45" s="13">
        <f t="shared" si="6"/>
        <v>2</v>
      </c>
      <c r="EG45" s="13">
        <f>[2]新神器!HD47</f>
        <v>1606005</v>
      </c>
      <c r="EH45" s="13" t="str">
        <f>[2]新神器!HE47</f>
        <v>神器1-3 : 11级</v>
      </c>
      <c r="EI45" s="13">
        <f>[2]新神器!HG47</f>
        <v>11</v>
      </c>
      <c r="EJ45" s="13">
        <f>[2]新神器!HI47</f>
        <v>5</v>
      </c>
      <c r="EK45" s="13">
        <f>[1]新神器!$AW46*6</f>
        <v>2886</v>
      </c>
      <c r="EL45" s="13">
        <f t="shared" si="7"/>
        <v>330</v>
      </c>
      <c r="EM45" s="13">
        <f t="shared" si="0"/>
        <v>150</v>
      </c>
      <c r="EN45" s="13">
        <f>[2]新神器!$HK47</f>
        <v>6350</v>
      </c>
      <c r="EO45" s="13">
        <f t="shared" si="8"/>
        <v>156.35</v>
      </c>
      <c r="EP45" s="13">
        <f t="shared" si="9"/>
        <v>12.66</v>
      </c>
      <c r="FB45" s="39">
        <f>[1]专属武器!O44</f>
        <v>5</v>
      </c>
      <c r="FC45" s="39">
        <f>[1]专属武器!P44</f>
        <v>0</v>
      </c>
      <c r="FD45" s="13">
        <f>[1]专属武器!Q44</f>
        <v>0</v>
      </c>
      <c r="FE45" s="13">
        <f>[1]专属武器!R44</f>
        <v>0</v>
      </c>
      <c r="FF45" s="13">
        <f>[1]专属武器!S44</f>
        <v>0</v>
      </c>
      <c r="FG45" s="13">
        <f t="shared" si="11"/>
        <v>0</v>
      </c>
      <c r="FH45" s="13">
        <f>IF(FC45&gt;0,INDEX([2]专属武器强化!DX$6:DX$77,($FB45-1)*9+$FC45),0)</f>
        <v>0</v>
      </c>
      <c r="FI45" s="13">
        <f>IF(FD45&gt;0,INDEX([2]专属武器强化!DY$6:DY$77,($FB45-1)*9+$FC45),0)</f>
        <v>0</v>
      </c>
      <c r="FJ45" s="13">
        <f>IF(FE45&gt;0,INDEX([2]专属武器强化!DZ$6:DZ$77,($FB45-1)*9+$FC45),0)</f>
        <v>0</v>
      </c>
      <c r="FK45" s="13">
        <f>IF(FF45&gt;0,INDEX([2]专属武器强化!EA$6:EA$77,($FB45-1)*9+$FC45),0)</f>
        <v>0</v>
      </c>
      <c r="FL45" s="13">
        <f>IF(FC45&gt;0,ROUND(INDEX([2]专属武器强化!$EY$6:$EY$77,(FB45-1)*9+FC45),0),0)</f>
        <v>0</v>
      </c>
      <c r="FM45" s="13">
        <f t="shared" si="12"/>
        <v>0</v>
      </c>
      <c r="FN45" s="13">
        <f t="shared" si="13"/>
        <v>0</v>
      </c>
      <c r="FO45" s="13">
        <f t="shared" si="14"/>
        <v>0</v>
      </c>
    </row>
    <row r="46" spans="10:171" ht="16.5" x14ac:dyDescent="0.2">
      <c r="J46" s="32">
        <v>42</v>
      </c>
      <c r="K46" s="32">
        <v>4</v>
      </c>
      <c r="L46" s="32">
        <v>2</v>
      </c>
      <c r="M46" s="32">
        <f>[1]属性投放!AZ47</f>
        <v>308</v>
      </c>
      <c r="N46" s="32">
        <f>[1]属性投放!BA47</f>
        <v>80</v>
      </c>
      <c r="O46" s="32">
        <f>[1]属性投放!BB47</f>
        <v>1448</v>
      </c>
      <c r="P46" s="32">
        <f>[1]属性投放!BC47</f>
        <v>15</v>
      </c>
      <c r="Q46" s="32">
        <f>[1]属性投放!BD47</f>
        <v>8</v>
      </c>
      <c r="R46" s="32">
        <f>[1]属性投放!BE47</f>
        <v>90</v>
      </c>
      <c r="S46" s="32">
        <f>[1]属性投放!BK47</f>
        <v>30</v>
      </c>
      <c r="T46" s="32">
        <f>[1]属性投放!BL47</f>
        <v>15</v>
      </c>
      <c r="U46" s="32">
        <f>[1]属性投放!BM47</f>
        <v>180</v>
      </c>
      <c r="V46" s="32">
        <f>[1]属性投放!BN47</f>
        <v>2</v>
      </c>
      <c r="W46" s="32">
        <f>[1]属性投放!BQ47</f>
        <v>40</v>
      </c>
      <c r="X46" s="32">
        <f>[1]属性投放!BR47</f>
        <v>20</v>
      </c>
      <c r="Y46" s="32">
        <f>[1]属性投放!BS47</f>
        <v>240</v>
      </c>
      <c r="Z46" s="32">
        <f>[1]属性投放!BT47</f>
        <v>558</v>
      </c>
      <c r="AA46" s="32">
        <f>[1]属性投放!BU47</f>
        <v>210</v>
      </c>
      <c r="AB46" s="32">
        <f>[1]属性投放!BV47</f>
        <v>2948</v>
      </c>
      <c r="AC46" s="32">
        <f>[1]属性投放!BY47</f>
        <v>250</v>
      </c>
      <c r="AD46" s="32">
        <f>[1]属性投放!BZ47</f>
        <v>130</v>
      </c>
      <c r="AE46" s="32">
        <f>[1]属性投放!CA47</f>
        <v>1500</v>
      </c>
      <c r="AG46" s="32">
        <f>[1]属性投放!DF47</f>
        <v>310</v>
      </c>
      <c r="AH46" s="32">
        <f>[1]属性投放!DG47</f>
        <v>80</v>
      </c>
      <c r="AI46" s="32">
        <f>[1]属性投放!DH47</f>
        <v>1275</v>
      </c>
      <c r="AJ46" s="32">
        <f>[1]属性投放!DI47</f>
        <v>55</v>
      </c>
      <c r="AK46" s="32">
        <f>[1]属性投放!DJ47</f>
        <v>29</v>
      </c>
      <c r="AL46" s="32">
        <f>[1]属性投放!DK47</f>
        <v>330</v>
      </c>
      <c r="AM46" s="32">
        <f>[1]属性投放!DL47</f>
        <v>22</v>
      </c>
      <c r="AN46" s="32">
        <f>[1]属性投放!DM47</f>
        <v>11</v>
      </c>
      <c r="AO46" s="32">
        <f>[1]属性投放!DN47</f>
        <v>132</v>
      </c>
      <c r="AP46" s="32">
        <f>[1]属性投放!DO47</f>
        <v>0</v>
      </c>
      <c r="AQ46" s="32">
        <f>[1]属性投放!DP47</f>
        <v>0</v>
      </c>
      <c r="AR46" s="32">
        <f>[1]属性投放!DQ47</f>
        <v>0</v>
      </c>
      <c r="AS46" s="32">
        <f>[1]属性投放!DR47</f>
        <v>365</v>
      </c>
      <c r="AT46" s="32">
        <f>[1]属性投放!DS47</f>
        <v>109</v>
      </c>
      <c r="AU46" s="32">
        <f>[1]属性投放!DT47</f>
        <v>1605</v>
      </c>
      <c r="AW46" s="33">
        <v>2</v>
      </c>
      <c r="AX46" s="33">
        <v>42</v>
      </c>
      <c r="AY46" s="34">
        <f>INDEX($CF$5:$CF$56,数据母表!AX46)</f>
        <v>17</v>
      </c>
      <c r="AZ46" s="33">
        <f>[2]卡牌消耗!AB46</f>
        <v>0</v>
      </c>
      <c r="BA46" s="33">
        <f>[2]卡牌消耗!AC46</f>
        <v>0</v>
      </c>
      <c r="BB46" s="33">
        <f>[2]卡牌消耗!AD46</f>
        <v>0</v>
      </c>
      <c r="BC46" s="33">
        <f>[2]卡牌消耗!AE46</f>
        <v>0</v>
      </c>
      <c r="BD46" s="33">
        <f>[2]卡牌消耗!AF46</f>
        <v>10</v>
      </c>
      <c r="BE46" s="33">
        <f>[2]卡牌消耗!AG46</f>
        <v>1</v>
      </c>
      <c r="BF46" s="33">
        <f>[2]卡牌消耗!AH46</f>
        <v>20700</v>
      </c>
      <c r="BI46" s="33">
        <v>4</v>
      </c>
      <c r="BJ46" s="33">
        <v>2</v>
      </c>
      <c r="BK46" s="13">
        <f>[2]卡牌消耗!BD46</f>
        <v>2</v>
      </c>
      <c r="BL46" s="13">
        <f>[2]卡牌消耗!BE46</f>
        <v>0</v>
      </c>
      <c r="BM46" s="13">
        <f>[2]卡牌消耗!BF46</f>
        <v>0</v>
      </c>
      <c r="BN46" s="13">
        <f>[2]卡牌消耗!BG46</f>
        <v>0</v>
      </c>
      <c r="BO46" s="13">
        <f>[2]卡牌消耗!BH46</f>
        <v>4500</v>
      </c>
      <c r="BS46" s="14"/>
      <c r="BT46" s="14"/>
      <c r="BU46" s="14"/>
      <c r="BV46" s="14"/>
      <c r="BW46" s="14"/>
      <c r="BX46" s="14"/>
      <c r="CE46" s="32">
        <v>42</v>
      </c>
      <c r="CF46" s="32">
        <f>[1]属性投放!$AM48</f>
        <v>17</v>
      </c>
      <c r="CG46" s="33">
        <f>[1]属性投放!$AO48</f>
        <v>123</v>
      </c>
      <c r="CL46" s="34">
        <v>42</v>
      </c>
      <c r="CM46" s="34">
        <v>2</v>
      </c>
      <c r="CN46" s="13">
        <f>[2]卡牌消耗!DA46</f>
        <v>8100</v>
      </c>
      <c r="CO46" s="13">
        <f t="shared" si="2"/>
        <v>3240</v>
      </c>
      <c r="CR46" s="34">
        <v>9</v>
      </c>
      <c r="CS46" s="34">
        <v>4</v>
      </c>
      <c r="CT46" s="13">
        <f>[2]装备!V14</f>
        <v>500</v>
      </c>
      <c r="CU46" s="13">
        <f t="shared" si="3"/>
        <v>5000</v>
      </c>
      <c r="CV46" s="13">
        <f>ROUND(INDEX([1]装备!M$6:M$17,$CR46)*INDEX([1]装备!$BR$6:$BR$9,$CS46),0)</f>
        <v>2930</v>
      </c>
      <c r="CW46" s="13">
        <f>ROUND(INDEX([1]装备!N$6:N$17,$CR46)*INDEX([1]装备!$BR$6:$BR$9,$CS46),0)</f>
        <v>1470</v>
      </c>
      <c r="CX46" s="13">
        <f>ROUND(INDEX([1]装备!O$6:O$17,$CR46)*INDEX([1]装备!$BR$6:$BR$9,$CS46),0)</f>
        <v>27665</v>
      </c>
      <c r="CY46" s="13">
        <f>ROUND(INDEX([1]装备!S$6:S$17,$CR46)*INDEX([1]装备!$BR$6:$BR$9,$CS46),0)</f>
        <v>149</v>
      </c>
      <c r="CZ46" s="13">
        <f>ROUND(INDEX([1]装备!T$6:T$17,$CR46)*INDEX([1]装备!$BR$6:$BR$9,$CS46),0)</f>
        <v>75</v>
      </c>
      <c r="DA46" s="13">
        <f>ROUND(INDEX([1]装备!U$6:U$17,$CR46)*INDEX([1]装备!$BR$6:$BR$9,$CS46),0)</f>
        <v>1403</v>
      </c>
      <c r="DB46" s="13">
        <v>0</v>
      </c>
      <c r="DC46" s="13">
        <v>0</v>
      </c>
      <c r="DD46" s="13">
        <v>0</v>
      </c>
      <c r="DG46" s="33">
        <v>42</v>
      </c>
      <c r="DH46" s="33">
        <f>[2]装备!AM47*8</f>
        <v>3960</v>
      </c>
      <c r="DI46" s="33">
        <f>[2]装备!AN47*8</f>
        <v>6320</v>
      </c>
      <c r="DJ46" s="33">
        <f>[2]装备!AO47*8</f>
        <v>7880</v>
      </c>
      <c r="DK46" s="33">
        <f>[2]装备!AP47*8</f>
        <v>9480</v>
      </c>
      <c r="DN46" s="13">
        <v>42</v>
      </c>
      <c r="DO46" s="13">
        <v>1</v>
      </c>
      <c r="DP46" s="13">
        <f t="shared" si="4"/>
        <v>3960</v>
      </c>
      <c r="DS46" s="13">
        <f>[2]新神器!AF48</f>
        <v>42</v>
      </c>
      <c r="DT46" s="13">
        <f>[2]新神器!AG48</f>
        <v>7</v>
      </c>
      <c r="DU46" s="13">
        <f>[2]新神器!AH48</f>
        <v>8</v>
      </c>
      <c r="DV46" s="13">
        <f>[2]新神器!$P49</f>
        <v>4</v>
      </c>
      <c r="DW46" s="13">
        <f>[2]新神器!AI48</f>
        <v>1606044</v>
      </c>
      <c r="DX46" s="13">
        <f>[2]新神器!$AL48</f>
        <v>750</v>
      </c>
      <c r="ED46" s="13">
        <f>[2]新神器!GZ48</f>
        <v>3</v>
      </c>
      <c r="EE46" s="13">
        <f t="shared" si="5"/>
        <v>1</v>
      </c>
      <c r="EF46" s="13">
        <f t="shared" si="6"/>
        <v>2</v>
      </c>
      <c r="EG46" s="13">
        <f>[2]新神器!HD48</f>
        <v>1606005</v>
      </c>
      <c r="EH46" s="13" t="str">
        <f>[2]新神器!HE48</f>
        <v>神器1-3 : 12级</v>
      </c>
      <c r="EI46" s="13">
        <f>[2]新神器!HG48</f>
        <v>12</v>
      </c>
      <c r="EJ46" s="13">
        <f>[2]新神器!HI48</f>
        <v>6</v>
      </c>
      <c r="EK46" s="13">
        <f>[1]新神器!$AW47*6</f>
        <v>3228</v>
      </c>
      <c r="EL46" s="13">
        <f t="shared" si="7"/>
        <v>342</v>
      </c>
      <c r="EM46" s="13">
        <f t="shared" si="0"/>
        <v>180</v>
      </c>
      <c r="EN46" s="13">
        <f>[2]新神器!$HK48</f>
        <v>6500</v>
      </c>
      <c r="EO46" s="13">
        <f t="shared" si="8"/>
        <v>186.5</v>
      </c>
      <c r="EP46" s="13">
        <f t="shared" si="9"/>
        <v>11</v>
      </c>
      <c r="FB46" s="39">
        <f>[1]专属武器!O45</f>
        <v>5</v>
      </c>
      <c r="FC46" s="39">
        <f>[1]专属武器!P45</f>
        <v>1</v>
      </c>
      <c r="FD46" s="13">
        <f>[1]专属武器!Q45</f>
        <v>140</v>
      </c>
      <c r="FE46" s="13">
        <f>[1]专属武器!R45</f>
        <v>70</v>
      </c>
      <c r="FF46" s="13">
        <f>[1]专属武器!S45</f>
        <v>2800</v>
      </c>
      <c r="FG46" s="13">
        <f t="shared" si="11"/>
        <v>4200</v>
      </c>
      <c r="FH46" s="13">
        <f>IF(FC46&gt;0,INDEX([2]专属武器强化!DX$6:DX$77,($FB46-1)*9+$FC46),0)</f>
        <v>0</v>
      </c>
      <c r="FI46" s="13">
        <f>IF(FD46&gt;0,INDEX([2]专属武器强化!DY$6:DY$77,($FB46-1)*9+$FC46),0)</f>
        <v>15.298070175438598</v>
      </c>
      <c r="FJ46" s="13">
        <f>IF(FE46&gt;0,INDEX([2]专属武器强化!DZ$6:DZ$77,($FB46-1)*9+$FC46),0)</f>
        <v>9.8814035087719319</v>
      </c>
      <c r="FK46" s="13">
        <f>IF(FF46&gt;0,INDEX([2]专属武器强化!EA$6:EA$77,($FB46-1)*9+$FC46),0)</f>
        <v>0</v>
      </c>
      <c r="FL46" s="13">
        <f>IF(FC46&gt;0,ROUND(INDEX([2]专属武器强化!$EY$6:$EY$77,(FB46-1)*9+FC46),0),0)</f>
        <v>7390</v>
      </c>
      <c r="FM46" s="13">
        <f t="shared" si="12"/>
        <v>350.60877192982463</v>
      </c>
      <c r="FN46" s="13">
        <f t="shared" si="13"/>
        <v>357.99877192982461</v>
      </c>
      <c r="FO46" s="13">
        <f t="shared" si="14"/>
        <v>11.731883820046425</v>
      </c>
    </row>
    <row r="47" spans="10:171" ht="16.5" x14ac:dyDescent="0.2">
      <c r="J47" s="32">
        <v>43</v>
      </c>
      <c r="K47" s="32">
        <v>4</v>
      </c>
      <c r="L47" s="32">
        <v>3</v>
      </c>
      <c r="M47" s="32">
        <f>[1]属性投放!AZ48</f>
        <v>558</v>
      </c>
      <c r="N47" s="32">
        <f>[1]属性投放!BA48</f>
        <v>210</v>
      </c>
      <c r="O47" s="32">
        <f>[1]属性投放!BB48</f>
        <v>2948</v>
      </c>
      <c r="P47" s="32">
        <f>[1]属性投放!BC48</f>
        <v>15</v>
      </c>
      <c r="Q47" s="32">
        <f>[1]属性投放!BD48</f>
        <v>8</v>
      </c>
      <c r="R47" s="32">
        <f>[1]属性投放!BE48</f>
        <v>90</v>
      </c>
      <c r="S47" s="32">
        <f>[1]属性投放!BK48</f>
        <v>35</v>
      </c>
      <c r="T47" s="32">
        <f>[1]属性投放!BL48</f>
        <v>18</v>
      </c>
      <c r="U47" s="32">
        <f>[1]属性投放!BM48</f>
        <v>210</v>
      </c>
      <c r="V47" s="32">
        <f>[1]属性投放!BN48</f>
        <v>2</v>
      </c>
      <c r="W47" s="32">
        <f>[1]属性投放!BQ48</f>
        <v>80</v>
      </c>
      <c r="X47" s="32">
        <f>[1]属性投放!BR48</f>
        <v>40</v>
      </c>
      <c r="Y47" s="32">
        <f>[1]属性投放!BS48</f>
        <v>480</v>
      </c>
      <c r="Z47" s="32">
        <f>[1]属性投放!BT48</f>
        <v>858</v>
      </c>
      <c r="AA47" s="32">
        <f>[1]属性投放!BU48</f>
        <v>366</v>
      </c>
      <c r="AB47" s="32">
        <f>[1]属性投放!BV48</f>
        <v>4748</v>
      </c>
      <c r="AC47" s="32">
        <f>[1]属性投放!BY48</f>
        <v>300</v>
      </c>
      <c r="AD47" s="32">
        <f>[1]属性投放!BZ48</f>
        <v>156</v>
      </c>
      <c r="AE47" s="32">
        <f>[1]属性投放!CA48</f>
        <v>1800</v>
      </c>
      <c r="AG47" s="32">
        <f>[1]属性投放!DF48</f>
        <v>365</v>
      </c>
      <c r="AH47" s="32">
        <f>[1]属性投放!DG48</f>
        <v>109</v>
      </c>
      <c r="AI47" s="32">
        <f>[1]属性投放!DH48</f>
        <v>1605</v>
      </c>
      <c r="AJ47" s="32">
        <f>[1]属性投放!DI48</f>
        <v>55</v>
      </c>
      <c r="AK47" s="32">
        <f>[1]属性投放!DJ48</f>
        <v>29</v>
      </c>
      <c r="AL47" s="32">
        <f>[1]属性投放!DK48</f>
        <v>330</v>
      </c>
      <c r="AM47" s="32">
        <f>[1]属性投放!DL48</f>
        <v>22</v>
      </c>
      <c r="AN47" s="32">
        <f>[1]属性投放!DM48</f>
        <v>11</v>
      </c>
      <c r="AO47" s="32">
        <f>[1]属性投放!DN48</f>
        <v>132</v>
      </c>
      <c r="AP47" s="32">
        <f>[1]属性投放!DO48</f>
        <v>220</v>
      </c>
      <c r="AQ47" s="32">
        <f>[1]属性投放!DP48</f>
        <v>110</v>
      </c>
      <c r="AR47" s="32">
        <f>[1]属性投放!DQ48</f>
        <v>1320</v>
      </c>
      <c r="AS47" s="32">
        <f>[1]属性投放!DR48</f>
        <v>640</v>
      </c>
      <c r="AT47" s="32">
        <f>[1]属性投放!DS48</f>
        <v>248</v>
      </c>
      <c r="AU47" s="32">
        <f>[1]属性投放!DT48</f>
        <v>3255</v>
      </c>
      <c r="AW47" s="33">
        <v>2</v>
      </c>
      <c r="AX47" s="33">
        <v>43</v>
      </c>
      <c r="AY47" s="34">
        <f>INDEX($CF$5:$CF$56,数据母表!AX47)</f>
        <v>18</v>
      </c>
      <c r="AZ47" s="33">
        <f>[2]卡牌消耗!AB47</f>
        <v>0</v>
      </c>
      <c r="BA47" s="33">
        <f>[2]卡牌消耗!AC47</f>
        <v>0</v>
      </c>
      <c r="BB47" s="33">
        <f>[2]卡牌消耗!AD47</f>
        <v>0</v>
      </c>
      <c r="BC47" s="33">
        <f>[2]卡牌消耗!AE47</f>
        <v>0</v>
      </c>
      <c r="BD47" s="33">
        <f>[2]卡牌消耗!AF47</f>
        <v>10</v>
      </c>
      <c r="BE47" s="33">
        <f>[2]卡牌消耗!AG47</f>
        <v>1</v>
      </c>
      <c r="BF47" s="33">
        <f>[2]卡牌消耗!AH47</f>
        <v>20700</v>
      </c>
      <c r="BI47" s="33">
        <v>4</v>
      </c>
      <c r="BJ47" s="33">
        <v>3</v>
      </c>
      <c r="BK47" s="13">
        <f>[2]卡牌消耗!BD47</f>
        <v>6</v>
      </c>
      <c r="BL47" s="13">
        <f>[2]卡牌消耗!BE47</f>
        <v>0</v>
      </c>
      <c r="BM47" s="13">
        <f>[2]卡牌消耗!BF47</f>
        <v>0</v>
      </c>
      <c r="BN47" s="13">
        <f>[2]卡牌消耗!BG47</f>
        <v>0</v>
      </c>
      <c r="BO47" s="13">
        <f>[2]卡牌消耗!BH47</f>
        <v>4500</v>
      </c>
      <c r="BS47" s="14"/>
      <c r="BT47" s="14"/>
      <c r="BU47" s="14"/>
      <c r="BV47" s="14"/>
      <c r="BW47" s="14"/>
      <c r="BX47" s="14"/>
      <c r="CE47" s="32">
        <v>43</v>
      </c>
      <c r="CF47" s="32">
        <f>[1]属性投放!$AM49</f>
        <v>18</v>
      </c>
      <c r="CG47" s="33">
        <f>[1]属性投放!$AO49</f>
        <v>125</v>
      </c>
      <c r="CL47" s="34">
        <v>43</v>
      </c>
      <c r="CM47" s="34">
        <v>2</v>
      </c>
      <c r="CN47" s="13">
        <f>[2]卡牌消耗!DA47</f>
        <v>8500</v>
      </c>
      <c r="CO47" s="13">
        <f t="shared" si="2"/>
        <v>3400</v>
      </c>
      <c r="CR47" s="34">
        <v>10</v>
      </c>
      <c r="CS47" s="34">
        <v>4</v>
      </c>
      <c r="CT47" s="13">
        <f>[2]装备!V15</f>
        <v>600</v>
      </c>
      <c r="CU47" s="13">
        <f t="shared" si="3"/>
        <v>6000</v>
      </c>
      <c r="CV47" s="13">
        <f>ROUND(INDEX([1]装备!M$6:M$17,$CR47)*INDEX([1]装备!$BR$6:$BR$9,$CS47),0)</f>
        <v>3280</v>
      </c>
      <c r="CW47" s="13">
        <f>ROUND(INDEX([1]装备!N$6:N$17,$CR47)*INDEX([1]装备!$BR$6:$BR$9,$CS47),0)</f>
        <v>1645</v>
      </c>
      <c r="CX47" s="13">
        <f>ROUND(INDEX([1]装备!O$6:O$17,$CR47)*INDEX([1]装备!$BR$6:$BR$9,$CS47),0)</f>
        <v>31295</v>
      </c>
      <c r="CY47" s="13">
        <f>ROUND(INDEX([1]装备!S$6:S$17,$CR47)*INDEX([1]装备!$BR$6:$BR$9,$CS47),0)</f>
        <v>172</v>
      </c>
      <c r="CZ47" s="13">
        <f>ROUND(INDEX([1]装备!T$6:T$17,$CR47)*INDEX([1]装备!$BR$6:$BR$9,$CS47),0)</f>
        <v>86</v>
      </c>
      <c r="DA47" s="13">
        <f>ROUND(INDEX([1]装备!U$6:U$17,$CR47)*INDEX([1]装备!$BR$6:$BR$9,$CS47),0)</f>
        <v>1640</v>
      </c>
      <c r="DB47" s="13">
        <v>0</v>
      </c>
      <c r="DC47" s="13">
        <v>0</v>
      </c>
      <c r="DD47" s="13">
        <v>0</v>
      </c>
      <c r="DG47" s="33">
        <v>43</v>
      </c>
      <c r="DH47" s="33">
        <f>[2]装备!AM48*8</f>
        <v>4120</v>
      </c>
      <c r="DI47" s="33">
        <f>[2]装备!AN48*8</f>
        <v>6560</v>
      </c>
      <c r="DJ47" s="33">
        <f>[2]装备!AO48*8</f>
        <v>8200</v>
      </c>
      <c r="DK47" s="33">
        <f>[2]装备!AP48*8</f>
        <v>9840</v>
      </c>
      <c r="DN47" s="13">
        <v>43</v>
      </c>
      <c r="DO47" s="13">
        <v>1</v>
      </c>
      <c r="DP47" s="13">
        <f t="shared" si="4"/>
        <v>4120</v>
      </c>
      <c r="ED47" s="13">
        <f>[2]新神器!GZ49</f>
        <v>3</v>
      </c>
      <c r="EE47" s="13">
        <f t="shared" si="5"/>
        <v>1</v>
      </c>
      <c r="EF47" s="13">
        <f t="shared" si="6"/>
        <v>2</v>
      </c>
      <c r="EG47" s="13">
        <f>[2]新神器!HD49</f>
        <v>1606005</v>
      </c>
      <c r="EH47" s="13" t="str">
        <f>[2]新神器!HE49</f>
        <v>神器1-3 : 13级</v>
      </c>
      <c r="EI47" s="13">
        <f>[2]新神器!HG49</f>
        <v>13</v>
      </c>
      <c r="EJ47" s="13">
        <f>[2]新神器!HI49</f>
        <v>7</v>
      </c>
      <c r="EK47" s="13">
        <f>[1]新神器!$AW48*6</f>
        <v>3564</v>
      </c>
      <c r="EL47" s="13">
        <f t="shared" si="7"/>
        <v>336</v>
      </c>
      <c r="EM47" s="13">
        <f t="shared" si="0"/>
        <v>210</v>
      </c>
      <c r="EN47" s="13">
        <f>[2]新神器!$HK49</f>
        <v>6650</v>
      </c>
      <c r="EO47" s="13">
        <f t="shared" si="8"/>
        <v>216.65</v>
      </c>
      <c r="EP47" s="13">
        <f t="shared" si="9"/>
        <v>9.31</v>
      </c>
      <c r="FB47" s="39">
        <f>[1]专属武器!O46</f>
        <v>5</v>
      </c>
      <c r="FC47" s="39">
        <f>[1]专属武器!P46</f>
        <v>2</v>
      </c>
      <c r="FD47" s="13">
        <f>[1]专属武器!Q46</f>
        <v>200</v>
      </c>
      <c r="FE47" s="13">
        <f>[1]专属武器!R46</f>
        <v>100</v>
      </c>
      <c r="FF47" s="13">
        <f>[1]专属武器!S46</f>
        <v>4000</v>
      </c>
      <c r="FG47" s="13">
        <f t="shared" si="11"/>
        <v>6000</v>
      </c>
      <c r="FH47" s="13">
        <f>IF(FC47&gt;0,INDEX([2]专属武器强化!DX$6:DX$77,($FB47-1)*9+$FC47),0)</f>
        <v>0</v>
      </c>
      <c r="FI47" s="13">
        <f>IF(FD47&gt;0,INDEX([2]专属武器强化!DY$6:DY$77,($FB47-1)*9+$FC47),0)</f>
        <v>30.596140350877196</v>
      </c>
      <c r="FJ47" s="13">
        <f>IF(FE47&gt;0,INDEX([2]专属武器强化!DZ$6:DZ$77,($FB47-1)*9+$FC47),0)</f>
        <v>19.762807017543864</v>
      </c>
      <c r="FK47" s="13">
        <f>IF(FF47&gt;0,INDEX([2]专属武器强化!EA$6:EA$77,($FB47-1)*9+$FC47),0)</f>
        <v>0</v>
      </c>
      <c r="FL47" s="13">
        <f>IF(FC47&gt;0,ROUND(INDEX([2]专属武器强化!$EY$6:$EY$77,(FB47-1)*9+FC47),0),0)</f>
        <v>11085</v>
      </c>
      <c r="FM47" s="13">
        <f t="shared" si="12"/>
        <v>701.21754385964925</v>
      </c>
      <c r="FN47" s="13">
        <f t="shared" si="13"/>
        <v>712.30254385964929</v>
      </c>
      <c r="FO47" s="13">
        <f t="shared" si="14"/>
        <v>8.4233870168266982</v>
      </c>
    </row>
    <row r="48" spans="10:171" ht="16.5" x14ac:dyDescent="0.2">
      <c r="J48" s="32">
        <v>44</v>
      </c>
      <c r="K48" s="32">
        <v>4</v>
      </c>
      <c r="L48" s="32">
        <v>4</v>
      </c>
      <c r="M48" s="32">
        <f>[1]属性投放!AZ49</f>
        <v>858</v>
      </c>
      <c r="N48" s="32">
        <f>[1]属性投放!BA49</f>
        <v>366</v>
      </c>
      <c r="O48" s="32">
        <f>[1]属性投放!BB49</f>
        <v>4748</v>
      </c>
      <c r="P48" s="32">
        <f>[1]属性投放!BC49</f>
        <v>20</v>
      </c>
      <c r="Q48" s="32">
        <f>[1]属性投放!BD49</f>
        <v>10</v>
      </c>
      <c r="R48" s="32">
        <f>[1]属性投放!BE49</f>
        <v>140</v>
      </c>
      <c r="S48" s="32">
        <f>[1]属性投放!BK49</f>
        <v>45</v>
      </c>
      <c r="T48" s="32">
        <f>[1]属性投放!BL49</f>
        <v>23</v>
      </c>
      <c r="U48" s="32">
        <f>[1]属性投放!BM49</f>
        <v>315</v>
      </c>
      <c r="V48" s="32">
        <f>[1]属性投放!BN49</f>
        <v>2</v>
      </c>
      <c r="W48" s="32">
        <f>[1]属性投放!BQ49</f>
        <v>100</v>
      </c>
      <c r="X48" s="32">
        <f>[1]属性投放!BR49</f>
        <v>50</v>
      </c>
      <c r="Y48" s="32">
        <f>[1]属性投放!BS49</f>
        <v>700</v>
      </c>
      <c r="Z48" s="32">
        <f>[1]属性投放!BT49</f>
        <v>1248</v>
      </c>
      <c r="AA48" s="32">
        <f>[1]属性投放!BU49</f>
        <v>562</v>
      </c>
      <c r="AB48" s="32">
        <f>[1]属性投放!BV49</f>
        <v>7478</v>
      </c>
      <c r="AC48" s="32">
        <f>[1]属性投放!BY49</f>
        <v>390</v>
      </c>
      <c r="AD48" s="32">
        <f>[1]属性投放!BZ49</f>
        <v>196</v>
      </c>
      <c r="AE48" s="32">
        <f>[1]属性投放!CA49</f>
        <v>2730</v>
      </c>
      <c r="AG48" s="32">
        <f>[1]属性投放!DF49</f>
        <v>640</v>
      </c>
      <c r="AH48" s="32">
        <f>[1]属性投放!DG49</f>
        <v>248</v>
      </c>
      <c r="AI48" s="32">
        <f>[1]属性投放!DH49</f>
        <v>3255</v>
      </c>
      <c r="AJ48" s="32">
        <f>[1]属性投放!DI49</f>
        <v>114</v>
      </c>
      <c r="AK48" s="32">
        <f>[1]属性投放!DJ49</f>
        <v>57</v>
      </c>
      <c r="AL48" s="32">
        <f>[1]属性投放!DK49</f>
        <v>798</v>
      </c>
      <c r="AM48" s="32">
        <f>[1]属性投放!DL49</f>
        <v>40</v>
      </c>
      <c r="AN48" s="32">
        <f>[1]属性投放!DM49</f>
        <v>20</v>
      </c>
      <c r="AO48" s="32">
        <f>[1]属性投放!DN49</f>
        <v>279</v>
      </c>
      <c r="AP48" s="32">
        <f>[1]属性投放!DO49</f>
        <v>0</v>
      </c>
      <c r="AQ48" s="32">
        <f>[1]属性投放!DP49</f>
        <v>0</v>
      </c>
      <c r="AR48" s="32">
        <f>[1]属性投放!DQ49</f>
        <v>0</v>
      </c>
      <c r="AS48" s="32">
        <f>[1]属性投放!DR49</f>
        <v>754</v>
      </c>
      <c r="AT48" s="32">
        <f>[1]属性投放!DS49</f>
        <v>305</v>
      </c>
      <c r="AU48" s="32">
        <f>[1]属性投放!DT49</f>
        <v>4053</v>
      </c>
      <c r="AW48" s="33">
        <v>2</v>
      </c>
      <c r="AX48" s="33">
        <v>44</v>
      </c>
      <c r="AY48" s="34">
        <f>INDEX($CF$5:$CF$56,数据母表!AX48)</f>
        <v>18</v>
      </c>
      <c r="AZ48" s="33">
        <f>[2]卡牌消耗!AB48</f>
        <v>0</v>
      </c>
      <c r="BA48" s="33">
        <f>[2]卡牌消耗!AC48</f>
        <v>0</v>
      </c>
      <c r="BB48" s="33">
        <f>[2]卡牌消耗!AD48</f>
        <v>0</v>
      </c>
      <c r="BC48" s="33">
        <f>[2]卡牌消耗!AE48</f>
        <v>0</v>
      </c>
      <c r="BD48" s="33">
        <f>[2]卡牌消耗!AF48</f>
        <v>10</v>
      </c>
      <c r="BE48" s="33">
        <f>[2]卡牌消耗!AG48</f>
        <v>1</v>
      </c>
      <c r="BF48" s="33">
        <f>[2]卡牌消耗!AH48</f>
        <v>26300</v>
      </c>
      <c r="BI48" s="33">
        <v>4</v>
      </c>
      <c r="BJ48" s="33">
        <v>4</v>
      </c>
      <c r="BK48" s="13">
        <f>[2]卡牌消耗!BD48</f>
        <v>20</v>
      </c>
      <c r="BL48" s="13">
        <f>[2]卡牌消耗!BE48</f>
        <v>0</v>
      </c>
      <c r="BM48" s="13">
        <f>[2]卡牌消耗!BF48</f>
        <v>0</v>
      </c>
      <c r="BN48" s="13">
        <f>[2]卡牌消耗!BG48</f>
        <v>0</v>
      </c>
      <c r="BO48" s="13">
        <f>[2]卡牌消耗!BH48</f>
        <v>5500</v>
      </c>
      <c r="BS48" s="14"/>
      <c r="BT48" s="14"/>
      <c r="BU48" s="14"/>
      <c r="BV48" s="14"/>
      <c r="BW48" s="14"/>
      <c r="BX48" s="14"/>
      <c r="CE48" s="32">
        <v>44</v>
      </c>
      <c r="CF48" s="32">
        <f>[1]属性投放!$AM50</f>
        <v>18</v>
      </c>
      <c r="CG48" s="33">
        <f>[1]属性投放!$AO50</f>
        <v>128</v>
      </c>
      <c r="CL48" s="34">
        <v>44</v>
      </c>
      <c r="CM48" s="34">
        <v>2</v>
      </c>
      <c r="CN48" s="13">
        <f>[2]卡牌消耗!DA48</f>
        <v>8850</v>
      </c>
      <c r="CO48" s="13">
        <f t="shared" si="2"/>
        <v>3540</v>
      </c>
      <c r="CR48" s="34">
        <v>11</v>
      </c>
      <c r="CS48" s="34">
        <v>4</v>
      </c>
      <c r="CT48" s="13">
        <f>[2]装备!V16</f>
        <v>800</v>
      </c>
      <c r="CU48" s="13">
        <f t="shared" si="3"/>
        <v>8000</v>
      </c>
      <c r="CV48" s="13">
        <f>ROUND(INDEX([1]装备!M$6:M$17,$CR48)*INDEX([1]装备!$BR$6:$BR$9,$CS48),0)</f>
        <v>3360</v>
      </c>
      <c r="CW48" s="13">
        <f>ROUND(INDEX([1]装备!N$6:N$17,$CR48)*INDEX([1]装备!$BR$6:$BR$9,$CS48),0)</f>
        <v>1685</v>
      </c>
      <c r="CX48" s="13">
        <f>ROUND(INDEX([1]装备!O$6:O$17,$CR48)*INDEX([1]装备!$BR$6:$BR$9,$CS48),0)</f>
        <v>32330</v>
      </c>
      <c r="CY48" s="13">
        <f>ROUND(INDEX([1]装备!S$6:S$17,$CR48)*INDEX([1]装备!$BR$6:$BR$9,$CS48),0)</f>
        <v>202</v>
      </c>
      <c r="CZ48" s="13">
        <f>ROUND(INDEX([1]装备!T$6:T$17,$CR48)*INDEX([1]装备!$BR$6:$BR$9,$CS48),0)</f>
        <v>101</v>
      </c>
      <c r="DA48" s="13">
        <f>ROUND(INDEX([1]装备!U$6:U$17,$CR48)*INDEX([1]装备!$BR$6:$BR$9,$CS48),0)</f>
        <v>1940</v>
      </c>
      <c r="DB48" s="13">
        <v>0</v>
      </c>
      <c r="DC48" s="13">
        <v>0</v>
      </c>
      <c r="DD48" s="13">
        <v>0</v>
      </c>
      <c r="DG48" s="33">
        <v>44</v>
      </c>
      <c r="DH48" s="33">
        <f>[2]装备!AM49*8</f>
        <v>4240</v>
      </c>
      <c r="DI48" s="33">
        <f>[2]装备!AN49*8</f>
        <v>6800</v>
      </c>
      <c r="DJ48" s="33">
        <f>[2]装备!AO49*8</f>
        <v>8520</v>
      </c>
      <c r="DK48" s="33">
        <f>[2]装备!AP49*8</f>
        <v>10200</v>
      </c>
      <c r="DN48" s="13">
        <v>44</v>
      </c>
      <c r="DO48" s="13">
        <v>1</v>
      </c>
      <c r="DP48" s="13">
        <f t="shared" si="4"/>
        <v>4240</v>
      </c>
      <c r="ED48" s="13">
        <f>[2]新神器!GZ50</f>
        <v>3</v>
      </c>
      <c r="EE48" s="13">
        <f t="shared" si="5"/>
        <v>1</v>
      </c>
      <c r="EF48" s="13">
        <f t="shared" si="6"/>
        <v>2</v>
      </c>
      <c r="EG48" s="13">
        <f>[2]新神器!HD50</f>
        <v>1606005</v>
      </c>
      <c r="EH48" s="13" t="str">
        <f>[2]新神器!HE50</f>
        <v>神器1-3 : 14级</v>
      </c>
      <c r="EI48" s="13">
        <f>[2]新神器!HG50</f>
        <v>14</v>
      </c>
      <c r="EJ48" s="13">
        <f>[2]新神器!HI50</f>
        <v>7</v>
      </c>
      <c r="EK48" s="13">
        <f>[1]新神器!$AW49*6</f>
        <v>3912</v>
      </c>
      <c r="EL48" s="13">
        <f t="shared" si="7"/>
        <v>348</v>
      </c>
      <c r="EM48" s="13">
        <f t="shared" si="0"/>
        <v>210</v>
      </c>
      <c r="EN48" s="13">
        <f>[2]新神器!$HK50</f>
        <v>6750</v>
      </c>
      <c r="EO48" s="13">
        <f t="shared" si="8"/>
        <v>216.75</v>
      </c>
      <c r="EP48" s="13">
        <f t="shared" si="9"/>
        <v>9.6300000000000008</v>
      </c>
      <c r="FB48" s="39">
        <f>[1]专属武器!O47</f>
        <v>5</v>
      </c>
      <c r="FC48" s="39">
        <f>[1]专属武器!P47</f>
        <v>3</v>
      </c>
      <c r="FD48" s="13">
        <f>[1]专属武器!Q47</f>
        <v>260</v>
      </c>
      <c r="FE48" s="13">
        <f>[1]专属武器!R47</f>
        <v>130</v>
      </c>
      <c r="FF48" s="13">
        <f>[1]专属武器!S47</f>
        <v>5200</v>
      </c>
      <c r="FG48" s="13">
        <f t="shared" si="11"/>
        <v>7800</v>
      </c>
      <c r="FH48" s="13">
        <f>IF(FC48&gt;0,INDEX([2]专属武器强化!DX$6:DX$77,($FB48-1)*9+$FC48),0)</f>
        <v>0</v>
      </c>
      <c r="FI48" s="13">
        <f>IF(FD48&gt;0,INDEX([2]专属武器强化!DY$6:DY$77,($FB48-1)*9+$FC48),0)</f>
        <v>45.894210526315796</v>
      </c>
      <c r="FJ48" s="13">
        <f>IF(FE48&gt;0,INDEX([2]专属武器强化!DZ$6:DZ$77,($FB48-1)*9+$FC48),0)</f>
        <v>29.644210526315792</v>
      </c>
      <c r="FK48" s="13">
        <f>IF(FF48&gt;0,INDEX([2]专属武器强化!EA$6:EA$77,($FB48-1)*9+$FC48),0)</f>
        <v>0</v>
      </c>
      <c r="FL48" s="13">
        <f>IF(FC48&gt;0,ROUND(INDEX([2]专属武器强化!$EY$6:$EY$77,(FB48-1)*9+FC48),0),0)</f>
        <v>18475</v>
      </c>
      <c r="FM48" s="13">
        <f t="shared" si="12"/>
        <v>1051.8263157894739</v>
      </c>
      <c r="FN48" s="13">
        <f t="shared" si="13"/>
        <v>1070.3013157894738</v>
      </c>
      <c r="FO48" s="13">
        <f t="shared" si="14"/>
        <v>7.2876673932205502</v>
      </c>
    </row>
    <row r="49" spans="10:171" ht="16.5" x14ac:dyDescent="0.2">
      <c r="J49" s="32">
        <v>45</v>
      </c>
      <c r="K49" s="32">
        <v>4</v>
      </c>
      <c r="L49" s="32">
        <v>5</v>
      </c>
      <c r="M49" s="32">
        <f>[1]属性投放!AZ50</f>
        <v>1248</v>
      </c>
      <c r="N49" s="32">
        <f>[1]属性投放!BA50</f>
        <v>562</v>
      </c>
      <c r="O49" s="32">
        <f>[1]属性投放!BB50</f>
        <v>7478</v>
      </c>
      <c r="P49" s="32">
        <f>[1]属性投放!BC50</f>
        <v>20</v>
      </c>
      <c r="Q49" s="32">
        <f>[1]属性投放!BD50</f>
        <v>10</v>
      </c>
      <c r="R49" s="32">
        <f>[1]属性投放!BE50</f>
        <v>140</v>
      </c>
      <c r="S49" s="32">
        <f>[1]属性投放!BK50</f>
        <v>55</v>
      </c>
      <c r="T49" s="32">
        <f>[1]属性投放!BL50</f>
        <v>28</v>
      </c>
      <c r="U49" s="32">
        <f>[1]属性投放!BM50</f>
        <v>385</v>
      </c>
      <c r="V49" s="32">
        <f>[1]属性投放!BN50</f>
        <v>2</v>
      </c>
      <c r="W49" s="32">
        <f>[1]属性投放!BQ50</f>
        <v>120</v>
      </c>
      <c r="X49" s="32">
        <f>[1]属性投放!BR50</f>
        <v>60</v>
      </c>
      <c r="Y49" s="32">
        <f>[1]属性投放!BS50</f>
        <v>840</v>
      </c>
      <c r="Z49" s="32">
        <f>[1]属性投放!BT50</f>
        <v>1618</v>
      </c>
      <c r="AA49" s="32">
        <f>[1]属性投放!BU50</f>
        <v>748</v>
      </c>
      <c r="AB49" s="32">
        <f>[1]属性投放!BV50</f>
        <v>10068</v>
      </c>
      <c r="AC49" s="32">
        <f>[1]属性投放!BY50</f>
        <v>370</v>
      </c>
      <c r="AD49" s="32">
        <f>[1]属性投放!BZ50</f>
        <v>186</v>
      </c>
      <c r="AE49" s="32">
        <f>[1]属性投放!CA50</f>
        <v>2590</v>
      </c>
      <c r="AG49" s="32">
        <f>[1]属性投放!DF50</f>
        <v>754</v>
      </c>
      <c r="AH49" s="32">
        <f>[1]属性投放!DG50</f>
        <v>305</v>
      </c>
      <c r="AI49" s="32">
        <f>[1]属性投放!DH50</f>
        <v>4053</v>
      </c>
      <c r="AJ49" s="32">
        <f>[1]属性投放!DI50</f>
        <v>114</v>
      </c>
      <c r="AK49" s="32">
        <f>[1]属性投放!DJ50</f>
        <v>57</v>
      </c>
      <c r="AL49" s="32">
        <f>[1]属性投放!DK50</f>
        <v>798</v>
      </c>
      <c r="AM49" s="32">
        <f>[1]属性投放!DL50</f>
        <v>40</v>
      </c>
      <c r="AN49" s="32">
        <f>[1]属性投放!DM50</f>
        <v>20</v>
      </c>
      <c r="AO49" s="32">
        <f>[1]属性投放!DN50</f>
        <v>279</v>
      </c>
      <c r="AP49" s="32">
        <f>[1]属性投放!DO50</f>
        <v>0</v>
      </c>
      <c r="AQ49" s="32">
        <f>[1]属性投放!DP50</f>
        <v>0</v>
      </c>
      <c r="AR49" s="32">
        <f>[1]属性投放!DQ50</f>
        <v>0</v>
      </c>
      <c r="AS49" s="32">
        <f>[1]属性投放!DR50</f>
        <v>868</v>
      </c>
      <c r="AT49" s="32">
        <f>[1]属性投放!DS50</f>
        <v>362</v>
      </c>
      <c r="AU49" s="32">
        <f>[1]属性投放!DT50</f>
        <v>4851</v>
      </c>
      <c r="AW49" s="33">
        <v>2</v>
      </c>
      <c r="AX49" s="33">
        <v>45</v>
      </c>
      <c r="AY49" s="34">
        <f>INDEX($CF$5:$CF$56,数据母表!AX49)</f>
        <v>18</v>
      </c>
      <c r="AZ49" s="33">
        <f>[2]卡牌消耗!AB49</f>
        <v>0</v>
      </c>
      <c r="BA49" s="33">
        <f>[2]卡牌消耗!AC49</f>
        <v>0</v>
      </c>
      <c r="BB49" s="33">
        <f>[2]卡牌消耗!AD49</f>
        <v>0</v>
      </c>
      <c r="BC49" s="33">
        <f>[2]卡牌消耗!AE49</f>
        <v>0</v>
      </c>
      <c r="BD49" s="33">
        <f>[2]卡牌消耗!AF49</f>
        <v>10</v>
      </c>
      <c r="BE49" s="33">
        <f>[2]卡牌消耗!AG49</f>
        <v>1</v>
      </c>
      <c r="BF49" s="33">
        <f>[2]卡牌消耗!AH49</f>
        <v>26300</v>
      </c>
      <c r="BI49" s="33">
        <v>4</v>
      </c>
      <c r="BJ49" s="33">
        <v>5</v>
      </c>
      <c r="BK49" s="13">
        <f>[2]卡牌消耗!BD49</f>
        <v>40</v>
      </c>
      <c r="BL49" s="13">
        <f>[2]卡牌消耗!BE49</f>
        <v>0</v>
      </c>
      <c r="BM49" s="13">
        <f>[2]卡牌消耗!BF49</f>
        <v>0</v>
      </c>
      <c r="BN49" s="13">
        <f>[2]卡牌消耗!BG49</f>
        <v>0</v>
      </c>
      <c r="BO49" s="13">
        <f>[2]卡牌消耗!BH49</f>
        <v>5500</v>
      </c>
      <c r="BS49" s="14"/>
      <c r="BT49" s="14"/>
      <c r="BU49" s="14"/>
      <c r="BV49" s="14"/>
      <c r="BW49" s="14"/>
      <c r="BX49" s="14"/>
      <c r="CE49" s="32">
        <v>45</v>
      </c>
      <c r="CF49" s="32">
        <f>[1]属性投放!$AM51</f>
        <v>18</v>
      </c>
      <c r="CG49" s="33">
        <f>[1]属性投放!$AO51</f>
        <v>130</v>
      </c>
      <c r="CL49" s="34">
        <v>45</v>
      </c>
      <c r="CM49" s="34">
        <v>2</v>
      </c>
      <c r="CN49" s="13">
        <f>[2]卡牌消耗!DA49</f>
        <v>8000</v>
      </c>
      <c r="CO49" s="13">
        <f t="shared" si="2"/>
        <v>3200</v>
      </c>
      <c r="CR49" s="34">
        <v>1</v>
      </c>
      <c r="CS49" s="34">
        <v>5</v>
      </c>
      <c r="CT49" s="13">
        <f>[2]装备!$W6</f>
        <v>200</v>
      </c>
      <c r="CU49" s="13">
        <f t="shared" si="3"/>
        <v>2000</v>
      </c>
      <c r="CV49" s="13">
        <f>CV38</f>
        <v>105</v>
      </c>
      <c r="CW49" s="13">
        <f t="shared" ref="CW49:CX49" si="15">CW38</f>
        <v>55</v>
      </c>
      <c r="CX49" s="13">
        <f t="shared" si="15"/>
        <v>645</v>
      </c>
      <c r="CY49" s="13">
        <f>CY38</f>
        <v>17</v>
      </c>
      <c r="CZ49" s="13">
        <f t="shared" ref="CZ49:DA49" si="16">CZ38</f>
        <v>9</v>
      </c>
      <c r="DA49" s="13">
        <f t="shared" si="16"/>
        <v>100</v>
      </c>
      <c r="DB49" s="13">
        <f>[1]装备!CB21*2</f>
        <v>600</v>
      </c>
      <c r="DC49" s="13">
        <f>[1]装备!CC21*2</f>
        <v>300</v>
      </c>
      <c r="DD49" s="13">
        <f>[1]装备!CD21*2</f>
        <v>6000</v>
      </c>
      <c r="DG49" s="33">
        <v>45</v>
      </c>
      <c r="DH49" s="33">
        <f>[2]装备!AM50*8</f>
        <v>4400</v>
      </c>
      <c r="DI49" s="33">
        <f>[2]装备!AN50*8</f>
        <v>7040</v>
      </c>
      <c r="DJ49" s="33">
        <f>[2]装备!AO50*8</f>
        <v>8840</v>
      </c>
      <c r="DK49" s="33">
        <f>[2]装备!AP50*8</f>
        <v>10600</v>
      </c>
      <c r="DN49" s="13">
        <v>45</v>
      </c>
      <c r="DO49" s="13">
        <v>1</v>
      </c>
      <c r="DP49" s="13">
        <f t="shared" si="4"/>
        <v>4400</v>
      </c>
      <c r="ED49" s="13">
        <f>[2]新神器!GZ51</f>
        <v>3</v>
      </c>
      <c r="EE49" s="13">
        <f t="shared" si="5"/>
        <v>1</v>
      </c>
      <c r="EF49" s="13">
        <f t="shared" si="6"/>
        <v>2</v>
      </c>
      <c r="EG49" s="13">
        <f>[2]新神器!HD51</f>
        <v>1606005</v>
      </c>
      <c r="EH49" s="13" t="str">
        <f>[2]新神器!HE51</f>
        <v>神器1-3 : 15级</v>
      </c>
      <c r="EI49" s="13">
        <f>[2]新神器!HG51</f>
        <v>15</v>
      </c>
      <c r="EJ49" s="13">
        <f>[2]新神器!HI51</f>
        <v>7</v>
      </c>
      <c r="EK49" s="13">
        <f>[1]新神器!$AW50*6</f>
        <v>4290</v>
      </c>
      <c r="EL49" s="13">
        <f t="shared" si="7"/>
        <v>378</v>
      </c>
      <c r="EM49" s="13">
        <f t="shared" si="0"/>
        <v>210</v>
      </c>
      <c r="EN49" s="13">
        <f>[2]新神器!$HK51</f>
        <v>6900</v>
      </c>
      <c r="EO49" s="13">
        <f t="shared" si="8"/>
        <v>216.9</v>
      </c>
      <c r="EP49" s="13">
        <f t="shared" si="9"/>
        <v>10.46</v>
      </c>
      <c r="FB49" s="39">
        <f>[1]专属武器!O48</f>
        <v>5</v>
      </c>
      <c r="FC49" s="39">
        <f>[1]专属武器!P48</f>
        <v>4</v>
      </c>
      <c r="FD49" s="13">
        <f>[1]专属武器!Q48</f>
        <v>400</v>
      </c>
      <c r="FE49" s="13">
        <f>[1]专属武器!R48</f>
        <v>200</v>
      </c>
      <c r="FF49" s="13">
        <f>[1]专属武器!S48</f>
        <v>8000</v>
      </c>
      <c r="FG49" s="13">
        <f t="shared" si="11"/>
        <v>12000</v>
      </c>
      <c r="FH49" s="13">
        <f>IF(FC49&gt;0,INDEX([2]专属武器强化!DX$6:DX$77,($FB49-1)*9+$FC49),0)</f>
        <v>0</v>
      </c>
      <c r="FI49" s="13">
        <f>IF(FD49&gt;0,INDEX([2]专属武器强化!DY$6:DY$77,($FB49-1)*9+$FC49),0)</f>
        <v>76.490350877192995</v>
      </c>
      <c r="FJ49" s="13">
        <f>IF(FE49&gt;0,INDEX([2]专属武器强化!DZ$6:DZ$77,($FB49-1)*9+$FC49),0)</f>
        <v>49.407017543859666</v>
      </c>
      <c r="FK49" s="13">
        <f>IF(FF49&gt;0,INDEX([2]专属武器强化!EA$6:EA$77,($FB49-1)*9+$FC49),0)</f>
        <v>0</v>
      </c>
      <c r="FL49" s="13">
        <f>IF(FC49&gt;0,ROUND(INDEX([2]专属武器强化!$EY$6:$EY$77,(FB49-1)*9+FC49),0),0)</f>
        <v>29560</v>
      </c>
      <c r="FM49" s="13">
        <f t="shared" si="12"/>
        <v>1753.0438596491233</v>
      </c>
      <c r="FN49" s="13">
        <f t="shared" si="13"/>
        <v>1782.6038596491233</v>
      </c>
      <c r="FO49" s="13">
        <f t="shared" si="14"/>
        <v>6.7317255794352455</v>
      </c>
    </row>
    <row r="50" spans="10:171" ht="16.5" x14ac:dyDescent="0.2">
      <c r="J50" s="32">
        <v>46</v>
      </c>
      <c r="K50" s="32">
        <v>4</v>
      </c>
      <c r="L50" s="32">
        <v>6</v>
      </c>
      <c r="M50" s="32">
        <f>[1]属性投放!AZ51</f>
        <v>1618</v>
      </c>
      <c r="N50" s="32">
        <f>[1]属性投放!BA51</f>
        <v>748</v>
      </c>
      <c r="O50" s="32">
        <f>[1]属性投放!BB51</f>
        <v>10068</v>
      </c>
      <c r="P50" s="32">
        <f>[1]属性投放!BC51</f>
        <v>20</v>
      </c>
      <c r="Q50" s="32">
        <f>[1]属性投放!BD51</f>
        <v>10</v>
      </c>
      <c r="R50" s="32">
        <f>[1]属性投放!BE51</f>
        <v>140</v>
      </c>
      <c r="S50" s="32">
        <f>[1]属性投放!BK51</f>
        <v>60</v>
      </c>
      <c r="T50" s="32">
        <f>[1]属性投放!BL51</f>
        <v>30</v>
      </c>
      <c r="U50" s="32">
        <f>[1]属性投放!BM51</f>
        <v>420</v>
      </c>
      <c r="V50" s="32">
        <f>[1]属性投放!BN51</f>
        <v>2</v>
      </c>
      <c r="W50" s="32">
        <f>[1]属性投放!BQ51</f>
        <v>160</v>
      </c>
      <c r="X50" s="32">
        <f>[1]属性投放!BR51</f>
        <v>80</v>
      </c>
      <c r="Y50" s="32">
        <f>[1]属性投放!BS51</f>
        <v>1120</v>
      </c>
      <c r="Z50" s="32">
        <f>[1]属性投放!BT51</f>
        <v>1998</v>
      </c>
      <c r="AA50" s="32">
        <f>[1]属性投放!BU51</f>
        <v>938</v>
      </c>
      <c r="AB50" s="32">
        <f>[1]属性投放!BV51</f>
        <v>12728</v>
      </c>
      <c r="AC50" s="32">
        <f>[1]属性投放!BY51</f>
        <v>380</v>
      </c>
      <c r="AD50" s="32">
        <f>[1]属性投放!BZ51</f>
        <v>190</v>
      </c>
      <c r="AE50" s="32">
        <f>[1]属性投放!CA51</f>
        <v>2660</v>
      </c>
      <c r="AG50" s="32">
        <f>[1]属性投放!DF51</f>
        <v>868</v>
      </c>
      <c r="AH50" s="32">
        <f>[1]属性投放!DG51</f>
        <v>362</v>
      </c>
      <c r="AI50" s="32">
        <f>[1]属性投放!DH51</f>
        <v>4851</v>
      </c>
      <c r="AJ50" s="32">
        <f>[1]属性投放!DI51</f>
        <v>114</v>
      </c>
      <c r="AK50" s="32">
        <f>[1]属性投放!DJ51</f>
        <v>57</v>
      </c>
      <c r="AL50" s="32">
        <f>[1]属性投放!DK51</f>
        <v>798</v>
      </c>
      <c r="AM50" s="32">
        <f>[1]属性投放!DL51</f>
        <v>40</v>
      </c>
      <c r="AN50" s="32">
        <f>[1]属性投放!DM51</f>
        <v>20</v>
      </c>
      <c r="AO50" s="32">
        <f>[1]属性投放!DN51</f>
        <v>279</v>
      </c>
      <c r="AP50" s="32">
        <f>[1]属性投放!DO51</f>
        <v>1000</v>
      </c>
      <c r="AQ50" s="32">
        <f>[1]属性投放!DP51</f>
        <v>500</v>
      </c>
      <c r="AR50" s="32">
        <f>[1]属性投放!DQ51</f>
        <v>6975</v>
      </c>
      <c r="AS50" s="32">
        <f>[1]属性投放!DR51</f>
        <v>1982</v>
      </c>
      <c r="AT50" s="32">
        <f>[1]属性投放!DS51</f>
        <v>919</v>
      </c>
      <c r="AU50" s="32">
        <f>[1]属性投放!DT51</f>
        <v>12624</v>
      </c>
      <c r="AW50" s="33">
        <v>2</v>
      </c>
      <c r="AX50" s="33">
        <v>46</v>
      </c>
      <c r="AY50" s="34">
        <f>INDEX($CF$5:$CF$56,数据母表!AX50)</f>
        <v>19</v>
      </c>
      <c r="AZ50" s="33">
        <f>[2]卡牌消耗!AB50</f>
        <v>0</v>
      </c>
      <c r="BA50" s="33">
        <f>[2]卡牌消耗!AC50</f>
        <v>0</v>
      </c>
      <c r="BB50" s="33">
        <f>[2]卡牌消耗!AD50</f>
        <v>0</v>
      </c>
      <c r="BC50" s="33">
        <f>[2]卡牌消耗!AE50</f>
        <v>0</v>
      </c>
      <c r="BD50" s="33">
        <f>[2]卡牌消耗!AF50</f>
        <v>10</v>
      </c>
      <c r="BE50" s="33">
        <f>[2]卡牌消耗!AG50</f>
        <v>1</v>
      </c>
      <c r="BF50" s="33">
        <f>[2]卡牌消耗!AH50</f>
        <v>28200</v>
      </c>
      <c r="BI50" s="33">
        <v>4</v>
      </c>
      <c r="BJ50" s="33">
        <v>6</v>
      </c>
      <c r="BK50" s="13">
        <f>[2]卡牌消耗!BD50</f>
        <v>60</v>
      </c>
      <c r="BL50" s="13">
        <f>[2]卡牌消耗!BE50</f>
        <v>0</v>
      </c>
      <c r="BM50" s="13">
        <f>[2]卡牌消耗!BF50</f>
        <v>0</v>
      </c>
      <c r="BN50" s="13">
        <f>[2]卡牌消耗!BG50</f>
        <v>0</v>
      </c>
      <c r="BO50" s="13">
        <f>[2]卡牌消耗!BH50</f>
        <v>7500</v>
      </c>
      <c r="BS50" s="14"/>
      <c r="BT50" s="14"/>
      <c r="BU50" s="14"/>
      <c r="BV50" s="14"/>
      <c r="BW50" s="14"/>
      <c r="BX50" s="14"/>
      <c r="CE50" s="32">
        <v>46</v>
      </c>
      <c r="CF50" s="32">
        <f>[1]属性投放!$AM52</f>
        <v>19</v>
      </c>
      <c r="CG50" s="33">
        <f>[1]属性投放!$AO52</f>
        <v>133</v>
      </c>
      <c r="CL50" s="34">
        <v>46</v>
      </c>
      <c r="CM50" s="34">
        <v>2</v>
      </c>
      <c r="CN50" s="13">
        <f>[2]卡牌消耗!DA50</f>
        <v>8400</v>
      </c>
      <c r="CO50" s="13">
        <f t="shared" si="2"/>
        <v>3360</v>
      </c>
      <c r="CR50" s="34">
        <v>2</v>
      </c>
      <c r="CS50" s="34">
        <v>5</v>
      </c>
      <c r="CT50" s="13">
        <f>[2]装备!$W7</f>
        <v>320</v>
      </c>
      <c r="CU50" s="13">
        <f t="shared" si="3"/>
        <v>3200</v>
      </c>
      <c r="CV50" s="13">
        <f t="shared" ref="CV50:DA50" si="17">CV39</f>
        <v>260</v>
      </c>
      <c r="CW50" s="13">
        <f t="shared" si="17"/>
        <v>135</v>
      </c>
      <c r="CX50" s="13">
        <f t="shared" si="17"/>
        <v>1670</v>
      </c>
      <c r="CY50" s="13">
        <f t="shared" si="17"/>
        <v>23</v>
      </c>
      <c r="CZ50" s="13">
        <f t="shared" si="17"/>
        <v>12</v>
      </c>
      <c r="DA50" s="13">
        <f t="shared" si="17"/>
        <v>143</v>
      </c>
      <c r="DB50" s="13">
        <f>[1]装备!CB22*2</f>
        <v>900</v>
      </c>
      <c r="DC50" s="13">
        <f>[1]装备!CC22*2</f>
        <v>500</v>
      </c>
      <c r="DD50" s="13">
        <f>[1]装备!CD22*2</f>
        <v>9000</v>
      </c>
      <c r="DG50" s="33">
        <v>46</v>
      </c>
      <c r="DH50" s="33">
        <f>[2]装备!AM51*8</f>
        <v>4560</v>
      </c>
      <c r="DI50" s="33">
        <f>[2]装备!AN51*8</f>
        <v>7320</v>
      </c>
      <c r="DJ50" s="33">
        <f>[2]装备!AO51*8</f>
        <v>9120</v>
      </c>
      <c r="DK50" s="33">
        <f>[2]装备!AP51*8</f>
        <v>10960</v>
      </c>
      <c r="DN50" s="13">
        <v>46</v>
      </c>
      <c r="DO50" s="13">
        <v>1</v>
      </c>
      <c r="DP50" s="13">
        <f t="shared" si="4"/>
        <v>4560</v>
      </c>
      <c r="ED50" s="13">
        <f>[2]新神器!GZ52</f>
        <v>4</v>
      </c>
      <c r="EE50" s="13">
        <f t="shared" si="5"/>
        <v>2</v>
      </c>
      <c r="EF50" s="13">
        <f t="shared" si="6"/>
        <v>1</v>
      </c>
      <c r="EG50" s="13">
        <f>[2]新神器!HD52</f>
        <v>1606006</v>
      </c>
      <c r="EH50" s="13" t="str">
        <f>[2]新神器!HE52</f>
        <v>神器2-1 : 1级</v>
      </c>
      <c r="EI50" s="13">
        <f>[2]新神器!HG52</f>
        <v>1</v>
      </c>
      <c r="EJ50" s="13">
        <f>[2]新神器!HI52</f>
        <v>1</v>
      </c>
      <c r="EK50" s="13">
        <f>[1]新神器!$AW51*6</f>
        <v>1320</v>
      </c>
      <c r="EL50" s="13">
        <f t="shared" si="7"/>
        <v>1320</v>
      </c>
      <c r="EM50" s="13">
        <f t="shared" si="0"/>
        <v>15</v>
      </c>
      <c r="EN50" s="13">
        <f>[2]新神器!$HK52</f>
        <v>3050</v>
      </c>
      <c r="EO50" s="13">
        <f t="shared" si="8"/>
        <v>18.05</v>
      </c>
      <c r="EP50" s="13">
        <f t="shared" si="9"/>
        <v>438.78</v>
      </c>
      <c r="FB50" s="39">
        <f>[1]专属武器!O49</f>
        <v>5</v>
      </c>
      <c r="FC50" s="39">
        <f>[1]专属武器!P49</f>
        <v>5</v>
      </c>
      <c r="FD50" s="13">
        <f>[1]专属武器!Q49</f>
        <v>520</v>
      </c>
      <c r="FE50" s="13">
        <f>[1]专属武器!R49</f>
        <v>260</v>
      </c>
      <c r="FF50" s="13">
        <f>[1]专属武器!S49</f>
        <v>10400</v>
      </c>
      <c r="FG50" s="13">
        <f t="shared" si="11"/>
        <v>15600</v>
      </c>
      <c r="FH50" s="13">
        <f>IF(FC50&gt;0,INDEX([2]专属武器强化!DX$6:DX$77,($FB50-1)*9+$FC50),0)</f>
        <v>0</v>
      </c>
      <c r="FI50" s="13">
        <f>IF(FD50&gt;0,INDEX([2]专属武器强化!DY$6:DY$77,($FB50-1)*9+$FC50),0)</f>
        <v>122.38456140350878</v>
      </c>
      <c r="FJ50" s="13">
        <f>IF(FE50&gt;0,INDEX([2]专属武器强化!DZ$6:DZ$77,($FB50-1)*9+$FC50),0)</f>
        <v>79.051228070175455</v>
      </c>
      <c r="FK50" s="13">
        <f>IF(FF50&gt;0,INDEX([2]专属武器强化!EA$6:EA$77,($FB50-1)*9+$FC50),0)</f>
        <v>0</v>
      </c>
      <c r="FL50" s="13">
        <f>IF(FC50&gt;0,ROUND(INDEX([2]专属武器强化!$EY$6:$EY$77,(FB50-1)*9+FC50),0),0)</f>
        <v>48034</v>
      </c>
      <c r="FM50" s="13">
        <f t="shared" si="12"/>
        <v>2804.870175438597</v>
      </c>
      <c r="FN50" s="13">
        <f t="shared" si="13"/>
        <v>2852.9041754385971</v>
      </c>
      <c r="FO50" s="13">
        <f t="shared" si="14"/>
        <v>5.468112155432526</v>
      </c>
    </row>
    <row r="51" spans="10:171" ht="16.5" x14ac:dyDescent="0.2">
      <c r="J51" s="32">
        <v>47</v>
      </c>
      <c r="K51" s="32">
        <v>4</v>
      </c>
      <c r="L51" s="32">
        <v>7</v>
      </c>
      <c r="M51" s="32">
        <f>[1]属性投放!AZ52</f>
        <v>1998</v>
      </c>
      <c r="N51" s="32">
        <f>[1]属性投放!BA52</f>
        <v>938</v>
      </c>
      <c r="O51" s="32">
        <f>[1]属性投放!BB52</f>
        <v>12728</v>
      </c>
      <c r="P51" s="32">
        <f>[1]属性投放!BC52</f>
        <v>25</v>
      </c>
      <c r="Q51" s="32">
        <f>[1]属性投放!BD52</f>
        <v>13</v>
      </c>
      <c r="R51" s="32">
        <f>[1]属性投放!BE52</f>
        <v>200</v>
      </c>
      <c r="S51" s="32">
        <f>[1]属性投放!BK52</f>
        <v>80</v>
      </c>
      <c r="T51" s="32">
        <f>[1]属性投放!BL52</f>
        <v>40</v>
      </c>
      <c r="U51" s="32">
        <f>[1]属性投放!BM52</f>
        <v>640</v>
      </c>
      <c r="V51" s="32">
        <f>[1]属性投放!BN52</f>
        <v>2</v>
      </c>
      <c r="W51" s="32">
        <f>[1]属性投放!BQ52</f>
        <v>165</v>
      </c>
      <c r="X51" s="32">
        <f>[1]属性投放!BR52</f>
        <v>83</v>
      </c>
      <c r="Y51" s="32">
        <f>[1]属性投放!BS52</f>
        <v>1320</v>
      </c>
      <c r="Z51" s="32">
        <f>[1]属性投放!BT52</f>
        <v>2448</v>
      </c>
      <c r="AA51" s="32">
        <f>[1]属性投放!BU52</f>
        <v>1166</v>
      </c>
      <c r="AB51" s="32">
        <f>[1]属性投放!BV52</f>
        <v>16328</v>
      </c>
      <c r="AC51" s="32">
        <f>[1]属性投放!BY52</f>
        <v>450</v>
      </c>
      <c r="AD51" s="32">
        <f>[1]属性投放!BZ52</f>
        <v>228</v>
      </c>
      <c r="AE51" s="32">
        <f>[1]属性投放!CA52</f>
        <v>3600</v>
      </c>
      <c r="AG51" s="32">
        <f>[1]属性投放!DF52</f>
        <v>1982</v>
      </c>
      <c r="AH51" s="32">
        <f>[1]属性投放!DG52</f>
        <v>919</v>
      </c>
      <c r="AI51" s="32">
        <f>[1]属性投放!DH52</f>
        <v>12624</v>
      </c>
      <c r="AJ51" s="32">
        <f>[1]属性投放!DI52</f>
        <v>165</v>
      </c>
      <c r="AK51" s="32">
        <f>[1]属性投放!DJ52</f>
        <v>83</v>
      </c>
      <c r="AL51" s="32">
        <f>[1]属性投放!DK52</f>
        <v>1316</v>
      </c>
      <c r="AM51" s="32">
        <f>[1]属性投放!DL52</f>
        <v>58</v>
      </c>
      <c r="AN51" s="32">
        <f>[1]属性投放!DM52</f>
        <v>29</v>
      </c>
      <c r="AO51" s="32">
        <f>[1]属性投放!DN52</f>
        <v>461</v>
      </c>
      <c r="AP51" s="32">
        <f>[1]属性投放!DO52</f>
        <v>0</v>
      </c>
      <c r="AQ51" s="32">
        <f>[1]属性投放!DP52</f>
        <v>0</v>
      </c>
      <c r="AR51" s="32">
        <f>[1]属性投放!DQ52</f>
        <v>0</v>
      </c>
      <c r="AS51" s="32">
        <f>[1]属性投放!DR52</f>
        <v>2147</v>
      </c>
      <c r="AT51" s="32">
        <f>[1]属性投放!DS52</f>
        <v>1002</v>
      </c>
      <c r="AU51" s="32">
        <f>[1]属性投放!DT52</f>
        <v>13940</v>
      </c>
      <c r="AW51" s="33">
        <v>2</v>
      </c>
      <c r="AX51" s="33">
        <v>47</v>
      </c>
      <c r="AY51" s="34">
        <f>INDEX($CF$5:$CF$56,数据母表!AX51)</f>
        <v>19</v>
      </c>
      <c r="AZ51" s="33">
        <f>[2]卡牌消耗!AB51</f>
        <v>0</v>
      </c>
      <c r="BA51" s="33">
        <f>[2]卡牌消耗!AC51</f>
        <v>0</v>
      </c>
      <c r="BB51" s="33">
        <f>[2]卡牌消耗!AD51</f>
        <v>0</v>
      </c>
      <c r="BC51" s="33">
        <f>[2]卡牌消耗!AE51</f>
        <v>0</v>
      </c>
      <c r="BD51" s="33">
        <f>[2]卡牌消耗!AF51</f>
        <v>10</v>
      </c>
      <c r="BE51" s="33">
        <f>[2]卡牌消耗!AG51</f>
        <v>1</v>
      </c>
      <c r="BF51" s="33">
        <f>[2]卡牌消耗!AH51</f>
        <v>57450</v>
      </c>
      <c r="BI51" s="33">
        <v>4</v>
      </c>
      <c r="BJ51" s="33">
        <v>7</v>
      </c>
      <c r="BK51" s="13">
        <f>[2]卡牌消耗!BD51</f>
        <v>101</v>
      </c>
      <c r="BL51" s="13">
        <f>[2]卡牌消耗!BE51</f>
        <v>0</v>
      </c>
      <c r="BM51" s="13">
        <f>[2]卡牌消耗!BF51</f>
        <v>0</v>
      </c>
      <c r="BN51" s="13">
        <f>[2]卡牌消耗!BG51</f>
        <v>0</v>
      </c>
      <c r="BO51" s="13">
        <f>[2]卡牌消耗!BH51</f>
        <v>12500</v>
      </c>
      <c r="BS51" s="14"/>
      <c r="BT51" s="14"/>
      <c r="BU51" s="14"/>
      <c r="BV51" s="14"/>
      <c r="BW51" s="14"/>
      <c r="BX51" s="14"/>
      <c r="CE51" s="32">
        <v>47</v>
      </c>
      <c r="CF51" s="32">
        <f>[1]属性投放!$AM53</f>
        <v>19</v>
      </c>
      <c r="CG51" s="33">
        <f>[1]属性投放!$AO53</f>
        <v>135</v>
      </c>
      <c r="CL51" s="34">
        <v>47</v>
      </c>
      <c r="CM51" s="34">
        <v>2</v>
      </c>
      <c r="CN51" s="13">
        <f>[2]卡牌消耗!DA51</f>
        <v>8800</v>
      </c>
      <c r="CO51" s="13">
        <f t="shared" si="2"/>
        <v>3520</v>
      </c>
      <c r="CR51" s="34">
        <v>3</v>
      </c>
      <c r="CS51" s="34">
        <v>5</v>
      </c>
      <c r="CT51" s="13">
        <f>[2]装备!$W8</f>
        <v>400</v>
      </c>
      <c r="CU51" s="13">
        <f t="shared" si="3"/>
        <v>4000</v>
      </c>
      <c r="CV51" s="13">
        <f t="shared" ref="CV51:DA51" si="18">CV40</f>
        <v>450</v>
      </c>
      <c r="CW51" s="13">
        <f t="shared" si="18"/>
        <v>230</v>
      </c>
      <c r="CX51" s="13">
        <f t="shared" si="18"/>
        <v>3105</v>
      </c>
      <c r="CY51" s="13">
        <f t="shared" si="18"/>
        <v>35</v>
      </c>
      <c r="CZ51" s="13">
        <f t="shared" si="18"/>
        <v>18</v>
      </c>
      <c r="DA51" s="13">
        <f t="shared" si="18"/>
        <v>239</v>
      </c>
      <c r="DB51" s="13">
        <f>[1]装备!CB23*2</f>
        <v>1200</v>
      </c>
      <c r="DC51" s="13">
        <f>[1]装备!CC23*2</f>
        <v>600</v>
      </c>
      <c r="DD51" s="13">
        <f>[1]装备!CD23*2</f>
        <v>12000</v>
      </c>
      <c r="DG51" s="33">
        <v>47</v>
      </c>
      <c r="DH51" s="33">
        <f>[2]装备!AM52*8</f>
        <v>4720</v>
      </c>
      <c r="DI51" s="33">
        <f>[2]装备!AN52*8</f>
        <v>7560</v>
      </c>
      <c r="DJ51" s="33">
        <f>[2]装备!AO52*8</f>
        <v>9440</v>
      </c>
      <c r="DK51" s="33">
        <f>[2]装备!AP52*8</f>
        <v>11320</v>
      </c>
      <c r="DN51" s="13">
        <v>47</v>
      </c>
      <c r="DO51" s="13">
        <v>1</v>
      </c>
      <c r="DP51" s="13">
        <f t="shared" si="4"/>
        <v>4720</v>
      </c>
      <c r="ED51" s="13">
        <f>[2]新神器!GZ53</f>
        <v>4</v>
      </c>
      <c r="EE51" s="13">
        <f t="shared" si="5"/>
        <v>2</v>
      </c>
      <c r="EF51" s="13">
        <f t="shared" si="6"/>
        <v>1</v>
      </c>
      <c r="EG51" s="13">
        <f>[2]新神器!HD53</f>
        <v>1606006</v>
      </c>
      <c r="EH51" s="13" t="str">
        <f>[2]新神器!HE53</f>
        <v>神器2-1 : 2级</v>
      </c>
      <c r="EI51" s="13">
        <f>[2]新神器!HG53</f>
        <v>2</v>
      </c>
      <c r="EJ51" s="13">
        <f>[2]新神器!HI53</f>
        <v>1</v>
      </c>
      <c r="EK51" s="13">
        <f>[1]新神器!$AW52*6</f>
        <v>2040</v>
      </c>
      <c r="EL51" s="13">
        <f t="shared" si="7"/>
        <v>720</v>
      </c>
      <c r="EM51" s="13">
        <f t="shared" si="0"/>
        <v>15</v>
      </c>
      <c r="EN51" s="13">
        <f>[2]新神器!$HK53</f>
        <v>3150</v>
      </c>
      <c r="EO51" s="13">
        <f t="shared" si="8"/>
        <v>18.149999999999999</v>
      </c>
      <c r="EP51" s="13">
        <f t="shared" si="9"/>
        <v>238.02</v>
      </c>
      <c r="FB51" s="39">
        <f>[1]专属武器!O50</f>
        <v>5</v>
      </c>
      <c r="FC51" s="39">
        <f>[1]专属武器!P50</f>
        <v>6</v>
      </c>
      <c r="FD51" s="13">
        <f>[1]专属武器!Q50</f>
        <v>650</v>
      </c>
      <c r="FE51" s="13">
        <f>[1]专属武器!R50</f>
        <v>325</v>
      </c>
      <c r="FF51" s="13">
        <f>[1]专属武器!S50</f>
        <v>13000</v>
      </c>
      <c r="FG51" s="13">
        <f t="shared" si="11"/>
        <v>19500</v>
      </c>
      <c r="FH51" s="13">
        <f>IF(FC51&gt;0,INDEX([2]专属武器强化!DX$6:DX$77,($FB51-1)*9+$FC51),0)</f>
        <v>0</v>
      </c>
      <c r="FI51" s="13">
        <f>IF(FD51&gt;0,INDEX([2]专属武器强化!DY$6:DY$77,($FB51-1)*9+$FC51),0)</f>
        <v>198.87491228070178</v>
      </c>
      <c r="FJ51" s="13">
        <f>IF(FE51&gt;0,INDEX([2]专属武器强化!DZ$6:DZ$77,($FB51-1)*9+$FC51),0)</f>
        <v>128.45824561403512</v>
      </c>
      <c r="FK51" s="13">
        <f>IF(FF51&gt;0,INDEX([2]专属武器强化!EA$6:EA$77,($FB51-1)*9+$FC51),0)</f>
        <v>0</v>
      </c>
      <c r="FL51" s="13">
        <f>IF(FC51&gt;0,ROUND(INDEX([2]专属武器强化!$EY$6:$EY$77,(FB51-1)*9+FC51),0),0)</f>
        <v>77594</v>
      </c>
      <c r="FM51" s="13">
        <f t="shared" si="12"/>
        <v>4557.9140350877205</v>
      </c>
      <c r="FN51" s="13">
        <f t="shared" si="13"/>
        <v>4635.5080350877206</v>
      </c>
      <c r="FO51" s="13">
        <f t="shared" si="14"/>
        <v>4.2066586558361969</v>
      </c>
    </row>
    <row r="52" spans="10:171" ht="16.5" x14ac:dyDescent="0.2">
      <c r="J52" s="32">
        <v>48</v>
      </c>
      <c r="K52" s="32">
        <v>4</v>
      </c>
      <c r="L52" s="32">
        <v>8</v>
      </c>
      <c r="M52" s="32">
        <f>[1]属性投放!AZ53</f>
        <v>2448</v>
      </c>
      <c r="N52" s="32">
        <f>[1]属性投放!BA53</f>
        <v>1166</v>
      </c>
      <c r="O52" s="32">
        <f>[1]属性投放!BB53</f>
        <v>16328</v>
      </c>
      <c r="P52" s="32">
        <f>[1]属性投放!BC53</f>
        <v>25</v>
      </c>
      <c r="Q52" s="32">
        <f>[1]属性投放!BD53</f>
        <v>13</v>
      </c>
      <c r="R52" s="32">
        <f>[1]属性投放!BE53</f>
        <v>200</v>
      </c>
      <c r="S52" s="32">
        <f>[1]属性投放!BK53</f>
        <v>100</v>
      </c>
      <c r="T52" s="32">
        <f>[1]属性投放!BL53</f>
        <v>50</v>
      </c>
      <c r="U52" s="32">
        <f>[1]属性投放!BM53</f>
        <v>800</v>
      </c>
      <c r="V52" s="32">
        <f>[1]属性投放!BN53</f>
        <v>2</v>
      </c>
      <c r="W52" s="32">
        <f>[1]属性投放!BQ53</f>
        <v>125</v>
      </c>
      <c r="X52" s="32">
        <f>[1]属性投放!BR53</f>
        <v>63</v>
      </c>
      <c r="Y52" s="32">
        <f>[1]属性投放!BS53</f>
        <v>1000</v>
      </c>
      <c r="Z52" s="32">
        <f>[1]属性投放!BT53</f>
        <v>2898</v>
      </c>
      <c r="AA52" s="32">
        <f>[1]属性投放!BU53</f>
        <v>1394</v>
      </c>
      <c r="AB52" s="32">
        <f>[1]属性投放!BV53</f>
        <v>19928</v>
      </c>
      <c r="AC52" s="32">
        <f>[1]属性投放!BY53</f>
        <v>450</v>
      </c>
      <c r="AD52" s="32">
        <f>[1]属性投放!BZ53</f>
        <v>228</v>
      </c>
      <c r="AE52" s="32">
        <f>[1]属性投放!CA53</f>
        <v>3600</v>
      </c>
      <c r="AG52" s="32">
        <f>[1]属性投放!DF53</f>
        <v>2147</v>
      </c>
      <c r="AH52" s="32">
        <f>[1]属性投放!DG53</f>
        <v>1002</v>
      </c>
      <c r="AI52" s="32">
        <f>[1]属性投放!DH53</f>
        <v>13940</v>
      </c>
      <c r="AJ52" s="32">
        <f>[1]属性投放!DI53</f>
        <v>165</v>
      </c>
      <c r="AK52" s="32">
        <f>[1]属性投放!DJ53</f>
        <v>83</v>
      </c>
      <c r="AL52" s="32">
        <f>[1]属性投放!DK53</f>
        <v>1316</v>
      </c>
      <c r="AM52" s="32">
        <f>[1]属性投放!DL53</f>
        <v>58</v>
      </c>
      <c r="AN52" s="32">
        <f>[1]属性投放!DM53</f>
        <v>29</v>
      </c>
      <c r="AO52" s="32">
        <f>[1]属性投放!DN53</f>
        <v>461</v>
      </c>
      <c r="AP52" s="32">
        <f>[1]属性投放!DO53</f>
        <v>0</v>
      </c>
      <c r="AQ52" s="32">
        <f>[1]属性投放!DP53</f>
        <v>0</v>
      </c>
      <c r="AR52" s="32">
        <f>[1]属性投放!DQ53</f>
        <v>0</v>
      </c>
      <c r="AS52" s="32">
        <f>[1]属性投放!DR53</f>
        <v>2312</v>
      </c>
      <c r="AT52" s="32">
        <f>[1]属性投放!DS53</f>
        <v>1085</v>
      </c>
      <c r="AU52" s="32">
        <f>[1]属性投放!DT53</f>
        <v>15256</v>
      </c>
      <c r="AW52" s="33">
        <v>2</v>
      </c>
      <c r="AX52" s="33">
        <v>48</v>
      </c>
      <c r="AY52" s="34">
        <f>INDEX($CF$5:$CF$56,数据母表!AX52)</f>
        <v>19</v>
      </c>
      <c r="AZ52" s="33">
        <f>[2]卡牌消耗!AB52</f>
        <v>0</v>
      </c>
      <c r="BA52" s="33">
        <f>[2]卡牌消耗!AC52</f>
        <v>0</v>
      </c>
      <c r="BB52" s="33">
        <f>[2]卡牌消耗!AD52</f>
        <v>0</v>
      </c>
      <c r="BC52" s="33">
        <f>[2]卡牌消耗!AE52</f>
        <v>0</v>
      </c>
      <c r="BD52" s="33">
        <f>[2]卡牌消耗!AF52</f>
        <v>10</v>
      </c>
      <c r="BE52" s="33">
        <f>[2]卡牌消耗!AG52</f>
        <v>1</v>
      </c>
      <c r="BF52" s="33">
        <f>[2]卡牌消耗!AH52</f>
        <v>57450</v>
      </c>
      <c r="BI52" s="33">
        <v>4</v>
      </c>
      <c r="BJ52" s="33">
        <v>8</v>
      </c>
      <c r="BK52" s="13">
        <f>[2]卡牌消耗!BD52</f>
        <v>181</v>
      </c>
      <c r="BL52" s="13">
        <f>[2]卡牌消耗!BE52</f>
        <v>0</v>
      </c>
      <c r="BM52" s="13">
        <f>[2]卡牌消耗!BF52</f>
        <v>0</v>
      </c>
      <c r="BN52" s="13">
        <f>[2]卡牌消耗!BG52</f>
        <v>0</v>
      </c>
      <c r="BO52" s="13">
        <f>[2]卡牌消耗!BH52</f>
        <v>12500</v>
      </c>
      <c r="BS52" s="14"/>
      <c r="BT52" s="14"/>
      <c r="BU52" s="14"/>
      <c r="BV52" s="14"/>
      <c r="BW52" s="14"/>
      <c r="BX52" s="14"/>
      <c r="CE52" s="32">
        <v>48</v>
      </c>
      <c r="CF52" s="32">
        <f>[1]属性投放!$AM54</f>
        <v>19</v>
      </c>
      <c r="CG52" s="33">
        <f>[1]属性投放!$AO54</f>
        <v>138</v>
      </c>
      <c r="CL52" s="34">
        <v>48</v>
      </c>
      <c r="CM52" s="34">
        <v>2</v>
      </c>
      <c r="CN52" s="13">
        <f>[2]卡牌消耗!DA52</f>
        <v>9200</v>
      </c>
      <c r="CO52" s="13">
        <f t="shared" si="2"/>
        <v>3680</v>
      </c>
      <c r="CR52" s="34">
        <v>4</v>
      </c>
      <c r="CS52" s="34">
        <v>5</v>
      </c>
      <c r="CT52" s="13">
        <f>[2]装备!$W9</f>
        <v>600</v>
      </c>
      <c r="CU52" s="13">
        <f t="shared" si="3"/>
        <v>6000</v>
      </c>
      <c r="CV52" s="13">
        <f t="shared" ref="CV52:DA52" si="19">CV41</f>
        <v>850</v>
      </c>
      <c r="CW52" s="13">
        <f t="shared" si="19"/>
        <v>430</v>
      </c>
      <c r="CX52" s="13">
        <f t="shared" si="19"/>
        <v>6460</v>
      </c>
      <c r="CY52" s="13">
        <f t="shared" si="19"/>
        <v>47</v>
      </c>
      <c r="CZ52" s="13">
        <f t="shared" si="19"/>
        <v>24</v>
      </c>
      <c r="DA52" s="13">
        <f t="shared" si="19"/>
        <v>359</v>
      </c>
      <c r="DB52" s="13">
        <f>[1]装备!CB24*2</f>
        <v>2300</v>
      </c>
      <c r="DC52" s="13">
        <f>[1]装备!CC24*2</f>
        <v>1200</v>
      </c>
      <c r="DD52" s="13">
        <f>[1]装备!CD24*2</f>
        <v>23000</v>
      </c>
      <c r="DG52" s="33">
        <v>48</v>
      </c>
      <c r="DH52" s="33">
        <f>[2]装备!AM53*8</f>
        <v>4880</v>
      </c>
      <c r="DI52" s="33">
        <f>[2]装备!AN53*8</f>
        <v>7800</v>
      </c>
      <c r="DJ52" s="33">
        <f>[2]装备!AO53*8</f>
        <v>9760</v>
      </c>
      <c r="DK52" s="33">
        <f>[2]装备!AP53*8</f>
        <v>11720</v>
      </c>
      <c r="DN52" s="13">
        <v>48</v>
      </c>
      <c r="DO52" s="13">
        <v>1</v>
      </c>
      <c r="DP52" s="13">
        <f t="shared" si="4"/>
        <v>4880</v>
      </c>
      <c r="ED52" s="13">
        <f>[2]新神器!GZ54</f>
        <v>4</v>
      </c>
      <c r="EE52" s="13">
        <f t="shared" si="5"/>
        <v>2</v>
      </c>
      <c r="EF52" s="13">
        <f t="shared" si="6"/>
        <v>1</v>
      </c>
      <c r="EG52" s="13">
        <f>[2]新神器!HD54</f>
        <v>1606006</v>
      </c>
      <c r="EH52" s="13" t="str">
        <f>[2]新神器!HE54</f>
        <v>神器2-1 : 3级</v>
      </c>
      <c r="EI52" s="13">
        <f>[2]新神器!HG54</f>
        <v>3</v>
      </c>
      <c r="EJ52" s="13">
        <f>[2]新神器!HI54</f>
        <v>1</v>
      </c>
      <c r="EK52" s="13">
        <f>[1]新神器!$AW53*6</f>
        <v>2850</v>
      </c>
      <c r="EL52" s="13">
        <f t="shared" si="7"/>
        <v>810</v>
      </c>
      <c r="EM52" s="13">
        <f t="shared" si="0"/>
        <v>15</v>
      </c>
      <c r="EN52" s="13">
        <f>[2]新神器!$HK54</f>
        <v>3250</v>
      </c>
      <c r="EO52" s="13">
        <f t="shared" si="8"/>
        <v>18.25</v>
      </c>
      <c r="EP52" s="13">
        <f t="shared" si="9"/>
        <v>266.3</v>
      </c>
      <c r="FB52" s="39">
        <f>[1]专属武器!O51</f>
        <v>5</v>
      </c>
      <c r="FC52" s="39">
        <f>[1]专属武器!P51</f>
        <v>7</v>
      </c>
      <c r="FD52" s="13">
        <f>[1]专属武器!Q51</f>
        <v>800</v>
      </c>
      <c r="FE52" s="13">
        <f>[1]专属武器!R51</f>
        <v>400</v>
      </c>
      <c r="FF52" s="13">
        <f>[1]专属武器!S51</f>
        <v>16000</v>
      </c>
      <c r="FG52" s="13">
        <f t="shared" si="11"/>
        <v>24000</v>
      </c>
      <c r="FH52" s="13">
        <f>IF(FC52&gt;0,INDEX([2]专属武器强化!DX$6:DX$77,($FB52-1)*9+$FC52),0)</f>
        <v>0</v>
      </c>
      <c r="FI52" s="13">
        <f>IF(FD52&gt;0,INDEX([2]专属武器强化!DY$6:DY$77,($FB52-1)*9+$FC52),0)</f>
        <v>321.25947368421055</v>
      </c>
      <c r="FJ52" s="13">
        <f>IF(FE52&gt;0,INDEX([2]专属武器强化!DZ$6:DZ$77,($FB52-1)*9+$FC52),0)</f>
        <v>207.50947368421058</v>
      </c>
      <c r="FK52" s="13">
        <f>IF(FF52&gt;0,INDEX([2]专属武器强化!EA$6:EA$77,($FB52-1)*9+$FC52),0)</f>
        <v>0</v>
      </c>
      <c r="FL52" s="13">
        <f>IF(FC52&gt;0,ROUND(INDEX([2]专属武器强化!$EY$6:$EY$77,(FB52-1)*9+FC52),0),0)</f>
        <v>125629</v>
      </c>
      <c r="FM52" s="13">
        <f t="shared" si="12"/>
        <v>7362.7842105263171</v>
      </c>
      <c r="FN52" s="13">
        <f t="shared" si="13"/>
        <v>7488.413210526317</v>
      </c>
      <c r="FO52" s="13">
        <f t="shared" si="14"/>
        <v>3.2049513462029133</v>
      </c>
    </row>
    <row r="53" spans="10:171" ht="16.5" x14ac:dyDescent="0.2">
      <c r="J53" s="32">
        <v>49</v>
      </c>
      <c r="K53" s="32">
        <v>4</v>
      </c>
      <c r="L53" s="32">
        <v>9</v>
      </c>
      <c r="M53" s="32">
        <f>[1]属性投放!AZ54</f>
        <v>2898</v>
      </c>
      <c r="N53" s="32">
        <f>[1]属性投放!BA54</f>
        <v>1394</v>
      </c>
      <c r="O53" s="32">
        <f>[1]属性投放!BB54</f>
        <v>19928</v>
      </c>
      <c r="P53" s="32">
        <f>[1]属性投放!BC54</f>
        <v>25</v>
      </c>
      <c r="Q53" s="32">
        <f>[1]属性投放!BD54</f>
        <v>13</v>
      </c>
      <c r="R53" s="32">
        <f>[1]属性投放!BE54</f>
        <v>200</v>
      </c>
      <c r="S53" s="32">
        <f>[1]属性投放!BK54</f>
        <v>115</v>
      </c>
      <c r="T53" s="32">
        <f>[1]属性投放!BL54</f>
        <v>58</v>
      </c>
      <c r="U53" s="32">
        <f>[1]属性投放!BM54</f>
        <v>920</v>
      </c>
      <c r="V53" s="32">
        <f>[1]属性投放!BN54</f>
        <v>3</v>
      </c>
      <c r="W53" s="32">
        <f>[1]属性投放!BQ54</f>
        <v>200</v>
      </c>
      <c r="X53" s="32">
        <f>[1]属性投放!BR54</f>
        <v>100</v>
      </c>
      <c r="Y53" s="32">
        <f>[1]属性投放!BS54</f>
        <v>1600</v>
      </c>
      <c r="Z53" s="32">
        <f>[1]属性投放!BT54</f>
        <v>3643</v>
      </c>
      <c r="AA53" s="32">
        <f>[1]属性投放!BU54</f>
        <v>1772</v>
      </c>
      <c r="AB53" s="32">
        <f>[1]属性投放!BV54</f>
        <v>25888</v>
      </c>
      <c r="AC53" s="32">
        <f>[1]属性投放!BY54</f>
        <v>745</v>
      </c>
      <c r="AD53" s="32">
        <f>[1]属性投放!BZ54</f>
        <v>378</v>
      </c>
      <c r="AE53" s="32">
        <f>[1]属性投放!CA54</f>
        <v>5960</v>
      </c>
      <c r="AG53" s="32">
        <f>[1]属性投放!DF54</f>
        <v>2312</v>
      </c>
      <c r="AH53" s="32">
        <f>[1]属性投放!DG54</f>
        <v>1085</v>
      </c>
      <c r="AI53" s="32">
        <f>[1]属性投放!DH54</f>
        <v>15256</v>
      </c>
      <c r="AJ53" s="32">
        <f>[1]属性投放!DI54</f>
        <v>165</v>
      </c>
      <c r="AK53" s="32">
        <f>[1]属性投放!DJ54</f>
        <v>83</v>
      </c>
      <c r="AL53" s="32">
        <f>[1]属性投放!DK54</f>
        <v>1316</v>
      </c>
      <c r="AM53" s="32">
        <f>[1]属性投放!DL54</f>
        <v>58</v>
      </c>
      <c r="AN53" s="32">
        <f>[1]属性投放!DM54</f>
        <v>29</v>
      </c>
      <c r="AO53" s="32">
        <f>[1]属性投放!DN54</f>
        <v>461</v>
      </c>
      <c r="AP53" s="32">
        <f>[1]属性投放!DO54</f>
        <v>870</v>
      </c>
      <c r="AQ53" s="32">
        <f>[1]属性投放!DP54</f>
        <v>435</v>
      </c>
      <c r="AR53" s="32">
        <f>[1]属性投放!DQ54</f>
        <v>6915</v>
      </c>
      <c r="AS53" s="32">
        <f>[1]属性投放!DR54</f>
        <v>3347</v>
      </c>
      <c r="AT53" s="32">
        <f>[1]属性投放!DS54</f>
        <v>1603</v>
      </c>
      <c r="AU53" s="32">
        <f>[1]属性投放!DT54</f>
        <v>23487</v>
      </c>
      <c r="AW53" s="33">
        <v>2</v>
      </c>
      <c r="AX53" s="33">
        <v>49</v>
      </c>
      <c r="AY53" s="34">
        <f>INDEX($CF$5:$CF$56,数据母表!AX53)</f>
        <v>20</v>
      </c>
      <c r="AZ53" s="33">
        <f>[2]卡牌消耗!AB53</f>
        <v>0</v>
      </c>
      <c r="BA53" s="33">
        <f>[2]卡牌消耗!AC53</f>
        <v>0</v>
      </c>
      <c r="BB53" s="33">
        <f>[2]卡牌消耗!AD53</f>
        <v>0</v>
      </c>
      <c r="BC53" s="33">
        <f>[2]卡牌消耗!AE53</f>
        <v>0</v>
      </c>
      <c r="BD53" s="33">
        <f>[2]卡牌消耗!AF53</f>
        <v>10</v>
      </c>
      <c r="BE53" s="33">
        <f>[2]卡牌消耗!AG53</f>
        <v>1</v>
      </c>
      <c r="BF53" s="33">
        <f>[2]卡牌消耗!AH53</f>
        <v>57450</v>
      </c>
      <c r="BI53" s="33">
        <v>4</v>
      </c>
      <c r="BJ53" s="33">
        <v>9</v>
      </c>
      <c r="BK53" s="13">
        <f>[2]卡牌消耗!BD53</f>
        <v>0</v>
      </c>
      <c r="BL53" s="13">
        <f>[2]卡牌消耗!BE53</f>
        <v>59</v>
      </c>
      <c r="BM53" s="13">
        <f>[2]卡牌消耗!BF53</f>
        <v>0</v>
      </c>
      <c r="BN53" s="13">
        <f>[2]卡牌消耗!BG53</f>
        <v>0</v>
      </c>
      <c r="BO53" s="13">
        <f>[2]卡牌消耗!BH53</f>
        <v>16500</v>
      </c>
      <c r="BS53" s="14"/>
      <c r="BT53" s="14"/>
      <c r="BU53" s="14"/>
      <c r="BV53" s="14"/>
      <c r="BW53" s="14"/>
      <c r="BX53" s="14"/>
      <c r="CE53" s="32">
        <v>49</v>
      </c>
      <c r="CF53" s="32">
        <f>[1]属性投放!$AM55</f>
        <v>20</v>
      </c>
      <c r="CG53" s="33">
        <f>[1]属性投放!$AO55</f>
        <v>140</v>
      </c>
      <c r="CL53" s="34">
        <v>49</v>
      </c>
      <c r="CM53" s="34">
        <v>2</v>
      </c>
      <c r="CN53" s="13">
        <f>[2]卡牌消耗!DA53</f>
        <v>9600</v>
      </c>
      <c r="CO53" s="13">
        <f t="shared" si="2"/>
        <v>3840</v>
      </c>
      <c r="CR53" s="34">
        <v>5</v>
      </c>
      <c r="CS53" s="34">
        <v>5</v>
      </c>
      <c r="CT53" s="13">
        <f>[2]装备!$W10</f>
        <v>800</v>
      </c>
      <c r="CU53" s="13">
        <f t="shared" si="3"/>
        <v>8000</v>
      </c>
      <c r="CV53" s="13">
        <f t="shared" ref="CV53:DA53" si="20">CV42</f>
        <v>1185</v>
      </c>
      <c r="CW53" s="13">
        <f t="shared" si="20"/>
        <v>595</v>
      </c>
      <c r="CX53" s="13">
        <f t="shared" si="20"/>
        <v>9595</v>
      </c>
      <c r="CY53" s="13">
        <f t="shared" si="20"/>
        <v>62</v>
      </c>
      <c r="CZ53" s="13">
        <f t="shared" si="20"/>
        <v>32</v>
      </c>
      <c r="DA53" s="13">
        <f t="shared" si="20"/>
        <v>503</v>
      </c>
      <c r="DB53" s="13">
        <f>[1]装备!CB25*2</f>
        <v>2800</v>
      </c>
      <c r="DC53" s="13">
        <f>[1]装备!CC25*2</f>
        <v>1500</v>
      </c>
      <c r="DD53" s="13">
        <f>[1]装备!CD25*2</f>
        <v>28000</v>
      </c>
      <c r="DG53" s="33">
        <v>49</v>
      </c>
      <c r="DH53" s="33">
        <f>[2]装备!AM54*8</f>
        <v>5040</v>
      </c>
      <c r="DI53" s="33">
        <f>[2]装备!AN54*8</f>
        <v>8040</v>
      </c>
      <c r="DJ53" s="33">
        <f>[2]装备!AO54*8</f>
        <v>10080</v>
      </c>
      <c r="DK53" s="33">
        <f>[2]装备!AP54*8</f>
        <v>12080</v>
      </c>
      <c r="DN53" s="13">
        <v>49</v>
      </c>
      <c r="DO53" s="13">
        <v>1</v>
      </c>
      <c r="DP53" s="13">
        <f t="shared" si="4"/>
        <v>5040</v>
      </c>
      <c r="ED53" s="13">
        <f>[2]新神器!GZ55</f>
        <v>4</v>
      </c>
      <c r="EE53" s="13">
        <f t="shared" si="5"/>
        <v>2</v>
      </c>
      <c r="EF53" s="13">
        <f t="shared" si="6"/>
        <v>1</v>
      </c>
      <c r="EG53" s="13">
        <f>[2]新神器!HD55</f>
        <v>1606006</v>
      </c>
      <c r="EH53" s="13" t="str">
        <f>[2]新神器!HE55</f>
        <v>神器2-1 : 4级</v>
      </c>
      <c r="EI53" s="13">
        <f>[2]新神器!HG55</f>
        <v>4</v>
      </c>
      <c r="EJ53" s="13">
        <f>[2]新神器!HI55</f>
        <v>2</v>
      </c>
      <c r="EK53" s="13">
        <f>[1]新神器!$AW54*6</f>
        <v>3660</v>
      </c>
      <c r="EL53" s="13">
        <f t="shared" si="7"/>
        <v>810</v>
      </c>
      <c r="EM53" s="13">
        <f t="shared" si="0"/>
        <v>30</v>
      </c>
      <c r="EN53" s="13">
        <f>[2]新神器!$HK55</f>
        <v>3350</v>
      </c>
      <c r="EO53" s="13">
        <f t="shared" si="8"/>
        <v>33.35</v>
      </c>
      <c r="EP53" s="13">
        <f t="shared" si="9"/>
        <v>145.72999999999999</v>
      </c>
      <c r="FB53" s="39">
        <f>[1]专属武器!O52</f>
        <v>5</v>
      </c>
      <c r="FC53" s="39">
        <f>[1]专属武器!P52</f>
        <v>8</v>
      </c>
      <c r="FD53" s="13">
        <f>[1]专属武器!Q52</f>
        <v>950</v>
      </c>
      <c r="FE53" s="13">
        <f>[1]专属武器!R52</f>
        <v>475</v>
      </c>
      <c r="FF53" s="13">
        <f>[1]专属武器!S52</f>
        <v>19000</v>
      </c>
      <c r="FG53" s="13">
        <f t="shared" si="11"/>
        <v>28500</v>
      </c>
      <c r="FH53" s="13">
        <f>IF(FC53&gt;0,INDEX([2]专属武器强化!DX$6:DX$77,($FB53-1)*9+$FC53),0)</f>
        <v>0</v>
      </c>
      <c r="FI53" s="13">
        <f>IF(FD53&gt;0,INDEX([2]专属武器强化!DY$6:DY$77,($FB53-1)*9+$FC53),0)</f>
        <v>520.13438596491233</v>
      </c>
      <c r="FJ53" s="13">
        <f>IF(FE53&gt;0,INDEX([2]专属武器强化!DZ$6:DZ$77,($FB53-1)*9+$FC53),0)</f>
        <v>335.96771929824564</v>
      </c>
      <c r="FK53" s="13">
        <f>IF(FF53&gt;0,INDEX([2]专属武器强化!EA$6:EA$77,($FB53-1)*9+$FC53),0)</f>
        <v>0</v>
      </c>
      <c r="FL53" s="13">
        <f>IF(FC53&gt;0,ROUND(INDEX([2]专属武器强化!$EY$6:$EY$77,(FB53-1)*9+FC53),0),0)</f>
        <v>203223</v>
      </c>
      <c r="FM53" s="13">
        <f t="shared" si="12"/>
        <v>11920.698245614036</v>
      </c>
      <c r="FN53" s="13">
        <f t="shared" si="13"/>
        <v>12123.921245614036</v>
      </c>
      <c r="FO53" s="13">
        <f t="shared" si="14"/>
        <v>2.3507246065550116</v>
      </c>
    </row>
    <row r="54" spans="10:171" ht="16.5" x14ac:dyDescent="0.2">
      <c r="J54" s="32">
        <v>50</v>
      </c>
      <c r="K54" s="32">
        <v>4</v>
      </c>
      <c r="L54" s="32">
        <v>10</v>
      </c>
      <c r="M54" s="32">
        <f>[1]属性投放!AZ55</f>
        <v>3643</v>
      </c>
      <c r="N54" s="32">
        <f>[1]属性投放!BA55</f>
        <v>1772</v>
      </c>
      <c r="O54" s="32">
        <f>[1]属性投放!BB55</f>
        <v>25888</v>
      </c>
      <c r="P54" s="32">
        <f>[1]属性投放!BC55</f>
        <v>30</v>
      </c>
      <c r="Q54" s="32">
        <f>[1]属性投放!BD55</f>
        <v>15</v>
      </c>
      <c r="R54" s="32">
        <f>[1]属性投放!BE55</f>
        <v>270</v>
      </c>
      <c r="S54" s="32">
        <f>[1]属性投放!BK55</f>
        <v>130</v>
      </c>
      <c r="T54" s="32">
        <f>[1]属性投放!BL55</f>
        <v>65</v>
      </c>
      <c r="U54" s="32">
        <f>[1]属性投放!BM55</f>
        <v>1170</v>
      </c>
      <c r="V54" s="32">
        <f>[1]属性投放!BN55</f>
        <v>3</v>
      </c>
      <c r="W54" s="32">
        <f>[1]属性投放!BQ55</f>
        <v>200</v>
      </c>
      <c r="X54" s="32">
        <f>[1]属性投放!BR55</f>
        <v>100</v>
      </c>
      <c r="Y54" s="32">
        <f>[1]属性投放!BS55</f>
        <v>1800</v>
      </c>
      <c r="Z54" s="32">
        <f>[1]属性投放!BT55</f>
        <v>4443</v>
      </c>
      <c r="AA54" s="32">
        <f>[1]属性投放!BU55</f>
        <v>2172</v>
      </c>
      <c r="AB54" s="32">
        <f>[1]属性投放!BV55</f>
        <v>33088</v>
      </c>
      <c r="AC54" s="32">
        <f>[1]属性投放!BY55</f>
        <v>800</v>
      </c>
      <c r="AD54" s="32">
        <f>[1]属性投放!BZ55</f>
        <v>400</v>
      </c>
      <c r="AE54" s="32">
        <f>[1]属性投放!CA55</f>
        <v>7200</v>
      </c>
      <c r="AG54" s="32">
        <f>[1]属性投放!DF55</f>
        <v>3347</v>
      </c>
      <c r="AH54" s="32">
        <f>[1]属性投放!DG55</f>
        <v>1603</v>
      </c>
      <c r="AI54" s="32">
        <f>[1]属性投放!DH55</f>
        <v>23487</v>
      </c>
      <c r="AJ54" s="32">
        <f>[1]属性投放!DI55</f>
        <v>314</v>
      </c>
      <c r="AK54" s="32">
        <f>[1]属性投放!DJ55</f>
        <v>157</v>
      </c>
      <c r="AL54" s="32">
        <f>[1]属性投放!DK55</f>
        <v>2822</v>
      </c>
      <c r="AM54" s="32">
        <f>[1]属性投放!DL55</f>
        <v>110</v>
      </c>
      <c r="AN54" s="32">
        <f>[1]属性投放!DM55</f>
        <v>55</v>
      </c>
      <c r="AO54" s="32">
        <f>[1]属性投放!DN55</f>
        <v>988</v>
      </c>
      <c r="AP54" s="32">
        <f>[1]属性投放!DO55</f>
        <v>0</v>
      </c>
      <c r="AQ54" s="32">
        <f>[1]属性投放!DP55</f>
        <v>0</v>
      </c>
      <c r="AR54" s="32">
        <f>[1]属性投放!DQ55</f>
        <v>0</v>
      </c>
      <c r="AS54" s="32">
        <f>[1]属性投放!DR55</f>
        <v>3661</v>
      </c>
      <c r="AT54" s="32">
        <f>[1]属性投放!DS55</f>
        <v>1760</v>
      </c>
      <c r="AU54" s="32">
        <f>[1]属性投放!DT55</f>
        <v>26309</v>
      </c>
      <c r="AW54" s="33">
        <v>2</v>
      </c>
      <c r="AX54" s="33">
        <v>50</v>
      </c>
      <c r="AY54" s="34">
        <f>INDEX($CF$5:$CF$56,数据母表!AX54)</f>
        <v>20</v>
      </c>
      <c r="AZ54" s="33">
        <f>[2]卡牌消耗!AB54</f>
        <v>0</v>
      </c>
      <c r="BA54" s="33">
        <f>[2]卡牌消耗!AC54</f>
        <v>0</v>
      </c>
      <c r="BB54" s="33">
        <f>[2]卡牌消耗!AD54</f>
        <v>0</v>
      </c>
      <c r="BC54" s="33">
        <f>[2]卡牌消耗!AE54</f>
        <v>0</v>
      </c>
      <c r="BD54" s="33">
        <f>[2]卡牌消耗!AF54</f>
        <v>10</v>
      </c>
      <c r="BE54" s="33">
        <f>[2]卡牌消耗!AG54</f>
        <v>1</v>
      </c>
      <c r="BF54" s="33">
        <f>[2]卡牌消耗!AH54</f>
        <v>95750</v>
      </c>
      <c r="BI54" s="33">
        <v>4</v>
      </c>
      <c r="BJ54" s="33">
        <v>10</v>
      </c>
      <c r="BK54" s="13">
        <f>[2]卡牌消耗!BD54</f>
        <v>0</v>
      </c>
      <c r="BL54" s="13">
        <f>[2]卡牌消耗!BE54</f>
        <v>83</v>
      </c>
      <c r="BM54" s="13">
        <f>[2]卡牌消耗!BF54</f>
        <v>0</v>
      </c>
      <c r="BN54" s="13">
        <f>[2]卡牌消耗!BG54</f>
        <v>0</v>
      </c>
      <c r="BO54" s="13">
        <f>[2]卡牌消耗!BH54</f>
        <v>28000</v>
      </c>
      <c r="BS54" s="14"/>
      <c r="BT54" s="14"/>
      <c r="BU54" s="14"/>
      <c r="BV54" s="14"/>
      <c r="BW54" s="14"/>
      <c r="BX54" s="14"/>
      <c r="CE54" s="32">
        <v>50</v>
      </c>
      <c r="CF54" s="32">
        <f>[1]属性投放!$AM56</f>
        <v>20</v>
      </c>
      <c r="CG54" s="33">
        <f>[1]属性投放!$AO56</f>
        <v>143</v>
      </c>
      <c r="CL54" s="34">
        <v>50</v>
      </c>
      <c r="CM54" s="34">
        <v>2</v>
      </c>
      <c r="CN54" s="13">
        <f>[2]卡牌消耗!DA54</f>
        <v>8900</v>
      </c>
      <c r="CO54" s="13">
        <f t="shared" si="2"/>
        <v>3560</v>
      </c>
      <c r="CR54" s="34">
        <v>6</v>
      </c>
      <c r="CS54" s="34">
        <v>5</v>
      </c>
      <c r="CT54" s="13">
        <f>[2]装备!$W11</f>
        <v>1000</v>
      </c>
      <c r="CU54" s="13">
        <f t="shared" si="3"/>
        <v>10000</v>
      </c>
      <c r="CV54" s="13">
        <f t="shared" ref="CV54:DA54" si="21">CV43</f>
        <v>1485</v>
      </c>
      <c r="CW54" s="13">
        <f t="shared" si="21"/>
        <v>750</v>
      </c>
      <c r="CX54" s="13">
        <f t="shared" si="21"/>
        <v>13000</v>
      </c>
      <c r="CY54" s="13">
        <f t="shared" si="21"/>
        <v>83</v>
      </c>
      <c r="CZ54" s="13">
        <f t="shared" si="21"/>
        <v>42</v>
      </c>
      <c r="DA54" s="13">
        <f t="shared" si="21"/>
        <v>722</v>
      </c>
      <c r="DB54" s="13">
        <f>[1]装备!CB26*2</f>
        <v>4400</v>
      </c>
      <c r="DC54" s="13">
        <f>[1]装备!CC26*2</f>
        <v>2300</v>
      </c>
      <c r="DD54" s="13">
        <f>[1]装备!CD26*2</f>
        <v>44000</v>
      </c>
      <c r="DG54" s="33">
        <v>50</v>
      </c>
      <c r="DH54" s="33">
        <f>[2]装备!AM55*8</f>
        <v>5200</v>
      </c>
      <c r="DI54" s="33">
        <f>[2]装备!AN55*8</f>
        <v>8320</v>
      </c>
      <c r="DJ54" s="33">
        <f>[2]装备!AO55*8</f>
        <v>10400</v>
      </c>
      <c r="DK54" s="33">
        <f>[2]装备!AP55*8</f>
        <v>12480</v>
      </c>
      <c r="DN54" s="13">
        <v>50</v>
      </c>
      <c r="DO54" s="13">
        <v>1</v>
      </c>
      <c r="DP54" s="13">
        <f t="shared" si="4"/>
        <v>5200</v>
      </c>
      <c r="ED54" s="13">
        <f>[2]新神器!GZ56</f>
        <v>4</v>
      </c>
      <c r="EE54" s="13">
        <f t="shared" si="5"/>
        <v>2</v>
      </c>
      <c r="EF54" s="13">
        <f t="shared" si="6"/>
        <v>1</v>
      </c>
      <c r="EG54" s="13">
        <f>[2]新神器!HD56</f>
        <v>1606006</v>
      </c>
      <c r="EH54" s="13" t="str">
        <f>[2]新神器!HE56</f>
        <v>神器2-1 : 5级</v>
      </c>
      <c r="EI54" s="13">
        <f>[2]新神器!HG56</f>
        <v>5</v>
      </c>
      <c r="EJ54" s="13">
        <f>[2]新神器!HI56</f>
        <v>2</v>
      </c>
      <c r="EK54" s="13">
        <f>[1]新神器!$AW55*6</f>
        <v>4590</v>
      </c>
      <c r="EL54" s="13">
        <f t="shared" si="7"/>
        <v>930</v>
      </c>
      <c r="EM54" s="13">
        <f t="shared" si="0"/>
        <v>30</v>
      </c>
      <c r="EN54" s="13">
        <f>[2]新神器!$HK56</f>
        <v>3500</v>
      </c>
      <c r="EO54" s="13">
        <f t="shared" si="8"/>
        <v>33.5</v>
      </c>
      <c r="EP54" s="13">
        <f t="shared" si="9"/>
        <v>166.57</v>
      </c>
      <c r="FB54" s="39">
        <f>[1]专属武器!O53</f>
        <v>5</v>
      </c>
      <c r="FC54" s="39">
        <f>[1]专属武器!P53</f>
        <v>9</v>
      </c>
      <c r="FD54" s="13">
        <f>[1]专属武器!Q53</f>
        <v>1100</v>
      </c>
      <c r="FE54" s="13">
        <f>[1]专属武器!R53</f>
        <v>550</v>
      </c>
      <c r="FF54" s="13">
        <f>[1]专属武器!S53</f>
        <v>22000</v>
      </c>
      <c r="FG54" s="13">
        <f t="shared" si="11"/>
        <v>33000</v>
      </c>
      <c r="FH54" s="13">
        <f>IF(FC54&gt;0,INDEX([2]专属武器强化!DX$6:DX$77,($FB54-1)*9+$FC54),0)</f>
        <v>0</v>
      </c>
      <c r="FI54" s="13">
        <f>IF(FD54&gt;0,INDEX([2]专属武器强化!DY$6:DY$77,($FB54-1)*9+$FC54),0)</f>
        <v>841.39385964912287</v>
      </c>
      <c r="FJ54" s="13">
        <f>IF(FE54&gt;0,INDEX([2]专属武器强化!DZ$6:DZ$77,($FB54-1)*9+$FC54),0)</f>
        <v>543.47719298245624</v>
      </c>
      <c r="FK54" s="13">
        <f>IF(FF54&gt;0,INDEX([2]专属武器强化!EA$6:EA$77,($FB54-1)*9+$FC54),0)</f>
        <v>0</v>
      </c>
      <c r="FL54" s="13">
        <f>IF(FC54&gt;0,ROUND(INDEX([2]专属武器强化!$EY$6:$EY$77,(FB54-1)*9+FC54),0),0)</f>
        <v>328851</v>
      </c>
      <c r="FM54" s="13">
        <f t="shared" si="12"/>
        <v>19283.482456140355</v>
      </c>
      <c r="FN54" s="13">
        <f t="shared" si="13"/>
        <v>19612.333456140354</v>
      </c>
      <c r="FO54" s="13">
        <f t="shared" si="14"/>
        <v>1.6826146707019276</v>
      </c>
    </row>
    <row r="55" spans="10:171" ht="16.5" x14ac:dyDescent="0.2">
      <c r="J55" s="32">
        <v>51</v>
      </c>
      <c r="K55" s="32">
        <v>4</v>
      </c>
      <c r="L55" s="32">
        <v>11</v>
      </c>
      <c r="M55" s="32">
        <f>[1]属性投放!AZ56</f>
        <v>4443</v>
      </c>
      <c r="N55" s="32">
        <f>[1]属性投放!BA56</f>
        <v>2172</v>
      </c>
      <c r="O55" s="32">
        <f>[1]属性投放!BB56</f>
        <v>33088</v>
      </c>
      <c r="P55" s="32">
        <f>[1]属性投放!BC56</f>
        <v>30</v>
      </c>
      <c r="Q55" s="32">
        <f>[1]属性投放!BD56</f>
        <v>15</v>
      </c>
      <c r="R55" s="32">
        <f>[1]属性投放!BE56</f>
        <v>270</v>
      </c>
      <c r="S55" s="32">
        <f>[1]属性投放!BK56</f>
        <v>170</v>
      </c>
      <c r="T55" s="32">
        <f>[1]属性投放!BL56</f>
        <v>85</v>
      </c>
      <c r="U55" s="32">
        <f>[1]属性投放!BM56</f>
        <v>1530</v>
      </c>
      <c r="V55" s="32">
        <f>[1]属性投放!BN56</f>
        <v>3</v>
      </c>
      <c r="W55" s="32">
        <f>[1]属性投放!BQ56</f>
        <v>300</v>
      </c>
      <c r="X55" s="32">
        <f>[1]属性投放!BR56</f>
        <v>150</v>
      </c>
      <c r="Y55" s="32">
        <f>[1]属性投放!BS56</f>
        <v>2700</v>
      </c>
      <c r="Z55" s="32">
        <f>[1]属性投放!BT56</f>
        <v>5493</v>
      </c>
      <c r="AA55" s="32">
        <f>[1]属性投放!BU56</f>
        <v>2697</v>
      </c>
      <c r="AB55" s="32">
        <f>[1]属性投放!BV56</f>
        <v>42538</v>
      </c>
      <c r="AC55" s="32">
        <f>[1]属性投放!BY56</f>
        <v>1050</v>
      </c>
      <c r="AD55" s="32">
        <f>[1]属性投放!BZ56</f>
        <v>525</v>
      </c>
      <c r="AE55" s="32">
        <f>[1]属性投放!CA56</f>
        <v>9450</v>
      </c>
      <c r="AG55" s="32">
        <f>[1]属性投放!DF56</f>
        <v>3661</v>
      </c>
      <c r="AH55" s="32">
        <f>[1]属性投放!DG56</f>
        <v>1760</v>
      </c>
      <c r="AI55" s="32">
        <f>[1]属性投放!DH56</f>
        <v>26309</v>
      </c>
      <c r="AJ55" s="32">
        <f>[1]属性投放!DI56</f>
        <v>314</v>
      </c>
      <c r="AK55" s="32">
        <f>[1]属性投放!DJ56</f>
        <v>157</v>
      </c>
      <c r="AL55" s="32">
        <f>[1]属性投放!DK56</f>
        <v>2822</v>
      </c>
      <c r="AM55" s="32">
        <f>[1]属性投放!DL56</f>
        <v>110</v>
      </c>
      <c r="AN55" s="32">
        <f>[1]属性投放!DM56</f>
        <v>55</v>
      </c>
      <c r="AO55" s="32">
        <f>[1]属性投放!DN56</f>
        <v>988</v>
      </c>
      <c r="AP55" s="32">
        <f>[1]属性投放!DO56</f>
        <v>0</v>
      </c>
      <c r="AQ55" s="32">
        <f>[1]属性投放!DP56</f>
        <v>0</v>
      </c>
      <c r="AR55" s="32">
        <f>[1]属性投放!DQ56</f>
        <v>0</v>
      </c>
      <c r="AS55" s="32">
        <f>[1]属性投放!DR56</f>
        <v>3975</v>
      </c>
      <c r="AT55" s="32">
        <f>[1]属性投放!DS56</f>
        <v>1917</v>
      </c>
      <c r="AU55" s="32">
        <f>[1]属性投放!DT56</f>
        <v>29131</v>
      </c>
      <c r="AW55" s="33">
        <v>2</v>
      </c>
      <c r="AX55" s="33">
        <v>51</v>
      </c>
      <c r="AY55" s="34">
        <f>INDEX($CF$5:$CF$56,数据母表!AX55)</f>
        <v>20</v>
      </c>
      <c r="AZ55" s="33">
        <f>[2]卡牌消耗!AB55</f>
        <v>0</v>
      </c>
      <c r="BA55" s="33">
        <f>[2]卡牌消耗!AC55</f>
        <v>0</v>
      </c>
      <c r="BB55" s="33">
        <f>[2]卡牌消耗!AD55</f>
        <v>0</v>
      </c>
      <c r="BC55" s="33">
        <f>[2]卡牌消耗!AE55</f>
        <v>0</v>
      </c>
      <c r="BD55" s="33">
        <f>[2]卡牌消耗!AF55</f>
        <v>10</v>
      </c>
      <c r="BE55" s="33">
        <f>[2]卡牌消耗!AG55</f>
        <v>1</v>
      </c>
      <c r="BF55" s="33">
        <f>[2]卡牌消耗!AH55</f>
        <v>105300</v>
      </c>
      <c r="BI55" s="33">
        <v>4</v>
      </c>
      <c r="BJ55" s="33">
        <v>11</v>
      </c>
      <c r="BK55" s="13">
        <f>[2]卡牌消耗!BD55</f>
        <v>0</v>
      </c>
      <c r="BL55" s="13">
        <f>[2]卡牌消耗!BE55</f>
        <v>111</v>
      </c>
      <c r="BM55" s="13">
        <f>[2]卡牌消耗!BF55</f>
        <v>0</v>
      </c>
      <c r="BN55" s="13">
        <f>[2]卡牌消耗!BG55</f>
        <v>0</v>
      </c>
      <c r="BO55" s="13">
        <f>[2]卡牌消耗!BH55</f>
        <v>28000</v>
      </c>
      <c r="BS55" s="14"/>
      <c r="BT55" s="14"/>
      <c r="BU55" s="14"/>
      <c r="BV55" s="14"/>
      <c r="BW55" s="14"/>
      <c r="BX55" s="14"/>
      <c r="CE55" s="32">
        <v>51</v>
      </c>
      <c r="CF55" s="32">
        <f>[1]属性投放!$AM57</f>
        <v>20</v>
      </c>
      <c r="CG55" s="33">
        <f>[1]属性投放!$AO57</f>
        <v>145</v>
      </c>
      <c r="CL55" s="34">
        <v>51</v>
      </c>
      <c r="CM55" s="34">
        <v>2</v>
      </c>
      <c r="CN55" s="13">
        <f>[2]卡牌消耗!DA55</f>
        <v>9350</v>
      </c>
      <c r="CO55" s="13">
        <f t="shared" si="2"/>
        <v>3740</v>
      </c>
      <c r="CR55" s="34">
        <v>7</v>
      </c>
      <c r="CS55" s="34">
        <v>5</v>
      </c>
      <c r="CT55" s="13">
        <f>[2]装备!$W12</f>
        <v>1200</v>
      </c>
      <c r="CU55" s="13">
        <f t="shared" si="3"/>
        <v>12000</v>
      </c>
      <c r="CV55" s="13">
        <f t="shared" ref="CV55:DA55" si="22">CV44</f>
        <v>1855</v>
      </c>
      <c r="CW55" s="13">
        <f t="shared" si="22"/>
        <v>930</v>
      </c>
      <c r="CX55" s="13">
        <f t="shared" si="22"/>
        <v>16680</v>
      </c>
      <c r="CY55" s="13">
        <f t="shared" si="22"/>
        <v>96</v>
      </c>
      <c r="CZ55" s="13">
        <f t="shared" si="22"/>
        <v>48</v>
      </c>
      <c r="DA55" s="13">
        <f t="shared" si="22"/>
        <v>860</v>
      </c>
      <c r="DB55" s="13">
        <f>[1]装备!CB27*2</f>
        <v>4400</v>
      </c>
      <c r="DC55" s="13">
        <f>[1]装备!CC27*2</f>
        <v>2200</v>
      </c>
      <c r="DD55" s="13">
        <f>[1]装备!CD27*2</f>
        <v>44000</v>
      </c>
      <c r="DG55" s="33">
        <v>51</v>
      </c>
      <c r="DH55" s="33">
        <f>[2]装备!AM56*8</f>
        <v>5560</v>
      </c>
      <c r="DI55" s="33">
        <f>[2]装备!AN56*8</f>
        <v>8920</v>
      </c>
      <c r="DJ55" s="33">
        <f>[2]装备!AO56*8</f>
        <v>11160</v>
      </c>
      <c r="DK55" s="33">
        <f>[2]装备!AP56*8</f>
        <v>13360</v>
      </c>
      <c r="DN55" s="13">
        <v>51</v>
      </c>
      <c r="DO55" s="13">
        <v>1</v>
      </c>
      <c r="DP55" s="13">
        <f t="shared" si="4"/>
        <v>5560</v>
      </c>
      <c r="ED55" s="13">
        <f>[2]新神器!GZ57</f>
        <v>4</v>
      </c>
      <c r="EE55" s="13">
        <f t="shared" si="5"/>
        <v>2</v>
      </c>
      <c r="EF55" s="13">
        <f t="shared" si="6"/>
        <v>1</v>
      </c>
      <c r="EG55" s="13">
        <f>[2]新神器!HD57</f>
        <v>1606006</v>
      </c>
      <c r="EH55" s="13" t="str">
        <f>[2]新神器!HE57</f>
        <v>神器2-1 : 6级</v>
      </c>
      <c r="EI55" s="13">
        <f>[2]新神器!HG57</f>
        <v>6</v>
      </c>
      <c r="EJ55" s="13">
        <f>[2]新神器!HI57</f>
        <v>2</v>
      </c>
      <c r="EK55" s="13">
        <f>[1]新神器!$AW56*6</f>
        <v>5550</v>
      </c>
      <c r="EL55" s="13">
        <f t="shared" si="7"/>
        <v>960</v>
      </c>
      <c r="EM55" s="13">
        <f t="shared" si="0"/>
        <v>30</v>
      </c>
      <c r="EN55" s="13">
        <f>[2]新神器!$HK57</f>
        <v>3550</v>
      </c>
      <c r="EO55" s="13">
        <f t="shared" si="8"/>
        <v>33.549999999999997</v>
      </c>
      <c r="EP55" s="13">
        <f t="shared" si="9"/>
        <v>171.68</v>
      </c>
      <c r="FB55" s="39">
        <f>[1]专属武器!O54</f>
        <v>6</v>
      </c>
      <c r="FC55" s="39">
        <f>[1]专属武器!P54</f>
        <v>0</v>
      </c>
      <c r="FD55" s="13">
        <f>[1]专属武器!Q54</f>
        <v>0</v>
      </c>
      <c r="FE55" s="13">
        <f>[1]专属武器!R54</f>
        <v>0</v>
      </c>
      <c r="FF55" s="13">
        <f>[1]专属武器!S54</f>
        <v>0</v>
      </c>
      <c r="FG55" s="13">
        <f t="shared" si="11"/>
        <v>0</v>
      </c>
      <c r="FH55" s="13">
        <f>IF(FC55&gt;0,INDEX([2]专属武器强化!DX$6:DX$77,($FB55-1)*9+$FC55),0)</f>
        <v>0</v>
      </c>
      <c r="FI55" s="13">
        <f>IF(FD55&gt;0,INDEX([2]专属武器强化!DY$6:DY$77,($FB55-1)*9+$FC55),0)</f>
        <v>0</v>
      </c>
      <c r="FJ55" s="13">
        <f>IF(FE55&gt;0,INDEX([2]专属武器强化!DZ$6:DZ$77,($FB55-1)*9+$FC55),0)</f>
        <v>0</v>
      </c>
      <c r="FK55" s="13">
        <f>IF(FF55&gt;0,INDEX([2]专属武器强化!EA$6:EA$77,($FB55-1)*9+$FC55),0)</f>
        <v>0</v>
      </c>
      <c r="FL55" s="13">
        <f>IF(FC55&gt;0,ROUND(INDEX([2]专属武器强化!$EY$6:$EY$77,(FB55-1)*9+FC55),0),0)</f>
        <v>0</v>
      </c>
      <c r="FM55" s="13">
        <f t="shared" si="12"/>
        <v>0</v>
      </c>
      <c r="FN55" s="13">
        <f t="shared" si="13"/>
        <v>0</v>
      </c>
      <c r="FO55" s="13">
        <f t="shared" si="14"/>
        <v>0</v>
      </c>
    </row>
    <row r="56" spans="10:171" ht="16.5" x14ac:dyDescent="0.2">
      <c r="J56" s="32">
        <v>52</v>
      </c>
      <c r="K56" s="32">
        <v>4</v>
      </c>
      <c r="L56" s="32">
        <v>12</v>
      </c>
      <c r="M56" s="32">
        <f>[1]属性投放!AZ57</f>
        <v>5493</v>
      </c>
      <c r="N56" s="32">
        <f>[1]属性投放!BA57</f>
        <v>2697</v>
      </c>
      <c r="O56" s="32">
        <f>[1]属性投放!BB57</f>
        <v>42538</v>
      </c>
      <c r="P56" s="32">
        <f>[1]属性投放!BC57</f>
        <v>30</v>
      </c>
      <c r="Q56" s="32">
        <f>[1]属性投放!BD57</f>
        <v>15</v>
      </c>
      <c r="R56" s="32">
        <f>[1]属性投放!BE57</f>
        <v>270</v>
      </c>
      <c r="S56" s="32">
        <f>[1]属性投放!BK57</f>
        <v>225</v>
      </c>
      <c r="T56" s="32">
        <f>[1]属性投放!BL57</f>
        <v>113</v>
      </c>
      <c r="U56" s="32">
        <f>[1]属性投放!BM57</f>
        <v>2025</v>
      </c>
      <c r="V56" s="32">
        <f>[1]属性投放!BN57</f>
        <v>3</v>
      </c>
      <c r="W56" s="32">
        <f>[1]属性投放!BQ57</f>
        <v>400</v>
      </c>
      <c r="X56" s="32">
        <f>[1]属性投放!BR57</f>
        <v>200</v>
      </c>
      <c r="Y56" s="32">
        <f>[1]属性投放!BS57</f>
        <v>3600</v>
      </c>
      <c r="Z56" s="32">
        <f>[1]属性投放!BT57</f>
        <v>6778</v>
      </c>
      <c r="AA56" s="32">
        <f>[1]属性投放!BU57</f>
        <v>3341</v>
      </c>
      <c r="AB56" s="32">
        <f>[1]属性投放!BV57</f>
        <v>54103</v>
      </c>
      <c r="AC56" s="32">
        <f>[1]属性投放!BY57</f>
        <v>1285</v>
      </c>
      <c r="AD56" s="32">
        <f>[1]属性投放!BZ57</f>
        <v>644</v>
      </c>
      <c r="AE56" s="32">
        <f>[1]属性投放!CA57</f>
        <v>11565</v>
      </c>
      <c r="AG56" s="32">
        <f>[1]属性投放!DF57</f>
        <v>3975</v>
      </c>
      <c r="AH56" s="32">
        <f>[1]属性投放!DG57</f>
        <v>1917</v>
      </c>
      <c r="AI56" s="32">
        <f>[1]属性投放!DH57</f>
        <v>29131</v>
      </c>
      <c r="AJ56" s="32">
        <f>[1]属性投放!DI57</f>
        <v>314</v>
      </c>
      <c r="AK56" s="32">
        <f>[1]属性投放!DJ57</f>
        <v>157</v>
      </c>
      <c r="AL56" s="32">
        <f>[1]属性投放!DK57</f>
        <v>2822</v>
      </c>
      <c r="AM56" s="32">
        <f>[1]属性投放!DL57</f>
        <v>110</v>
      </c>
      <c r="AN56" s="32">
        <f>[1]属性投放!DM57</f>
        <v>55</v>
      </c>
      <c r="AO56" s="32">
        <f>[1]属性投放!DN57</f>
        <v>988</v>
      </c>
      <c r="AP56" s="32">
        <f>[1]属性投放!DO57</f>
        <v>2750</v>
      </c>
      <c r="AQ56" s="32">
        <f>[1]属性投放!DP57</f>
        <v>1375</v>
      </c>
      <c r="AR56" s="32">
        <f>[1]属性投放!DQ57</f>
        <v>24700</v>
      </c>
      <c r="AS56" s="32">
        <f>[1]属性投放!DR57</f>
        <v>7039</v>
      </c>
      <c r="AT56" s="32">
        <f>[1]属性投放!DS57</f>
        <v>3449</v>
      </c>
      <c r="AU56" s="32">
        <f>[1]属性投放!DT57</f>
        <v>56653</v>
      </c>
      <c r="AW56" s="33">
        <v>2</v>
      </c>
      <c r="AX56" s="33">
        <v>52</v>
      </c>
      <c r="AY56" s="34">
        <f>INDEX($CF$5:$CF$56,数据母表!AX56)</f>
        <v>20</v>
      </c>
      <c r="AZ56" s="33">
        <f>[2]卡牌消耗!AB56</f>
        <v>0</v>
      </c>
      <c r="BA56" s="33">
        <f>[2]卡牌消耗!AC56</f>
        <v>0</v>
      </c>
      <c r="BB56" s="33">
        <f>[2]卡牌消耗!AD56</f>
        <v>0</v>
      </c>
      <c r="BC56" s="33">
        <f>[2]卡牌消耗!AE56</f>
        <v>0</v>
      </c>
      <c r="BD56" s="33">
        <f>[2]卡牌消耗!AF56</f>
        <v>10</v>
      </c>
      <c r="BE56" s="33">
        <f>[2]卡牌消耗!AG56</f>
        <v>1</v>
      </c>
      <c r="BF56" s="33">
        <f>[2]卡牌消耗!AH56</f>
        <v>105300</v>
      </c>
      <c r="BI56" s="33">
        <v>4</v>
      </c>
      <c r="BJ56" s="33">
        <v>12</v>
      </c>
      <c r="BK56" s="13">
        <f>[2]卡牌消耗!BD56</f>
        <v>0</v>
      </c>
      <c r="BL56" s="13">
        <f>[2]卡牌消耗!BE56</f>
        <v>142</v>
      </c>
      <c r="BM56" s="13">
        <f>[2]卡牌消耗!BF56</f>
        <v>0</v>
      </c>
      <c r="BN56" s="13">
        <f>[2]卡牌消耗!BG56</f>
        <v>0</v>
      </c>
      <c r="BO56" s="13">
        <f>[2]卡牌消耗!BH56</f>
        <v>37500</v>
      </c>
      <c r="BS56" s="14"/>
      <c r="BT56" s="14"/>
      <c r="BU56" s="14"/>
      <c r="BV56" s="14"/>
      <c r="BW56" s="14"/>
      <c r="BX56" s="14"/>
      <c r="CE56" s="32">
        <v>52</v>
      </c>
      <c r="CF56" s="32">
        <f>[1]属性投放!$AM58</f>
        <v>20</v>
      </c>
      <c r="CG56" s="33">
        <f>[1]属性投放!$AO58</f>
        <v>148</v>
      </c>
      <c r="CL56" s="34">
        <v>52</v>
      </c>
      <c r="CM56" s="34">
        <v>2</v>
      </c>
      <c r="CN56" s="13">
        <f>[2]卡牌消耗!DA56</f>
        <v>9800</v>
      </c>
      <c r="CO56" s="13">
        <f t="shared" si="2"/>
        <v>3920</v>
      </c>
      <c r="CR56" s="34">
        <v>8</v>
      </c>
      <c r="CS56" s="34">
        <v>5</v>
      </c>
      <c r="CT56" s="13">
        <f>[2]装备!$W13</f>
        <v>1600</v>
      </c>
      <c r="CU56" s="13">
        <f t="shared" si="3"/>
        <v>16000</v>
      </c>
      <c r="CV56" s="13">
        <f t="shared" ref="CV56:DA56" si="23">CV45</f>
        <v>2580</v>
      </c>
      <c r="CW56" s="13">
        <f t="shared" si="23"/>
        <v>1295</v>
      </c>
      <c r="CX56" s="13">
        <f t="shared" si="23"/>
        <v>24050</v>
      </c>
      <c r="CY56" s="13">
        <f t="shared" si="23"/>
        <v>127</v>
      </c>
      <c r="CZ56" s="13">
        <f t="shared" si="23"/>
        <v>64</v>
      </c>
      <c r="DA56" s="13">
        <f t="shared" si="23"/>
        <v>1182</v>
      </c>
      <c r="DB56" s="13">
        <f>[1]装备!CB28*2</f>
        <v>5400</v>
      </c>
      <c r="DC56" s="13">
        <f>[1]装备!CC28*2</f>
        <v>2700</v>
      </c>
      <c r="DD56" s="13">
        <f>[1]装备!CD28*2</f>
        <v>54000</v>
      </c>
      <c r="DG56" s="33">
        <v>52</v>
      </c>
      <c r="DH56" s="33">
        <f>[2]装备!AM57*8</f>
        <v>5840</v>
      </c>
      <c r="DI56" s="33">
        <f>[2]装备!AN57*8</f>
        <v>9320</v>
      </c>
      <c r="DJ56" s="33">
        <f>[2]装备!AO57*8</f>
        <v>11640</v>
      </c>
      <c r="DK56" s="33">
        <f>[2]装备!AP57*8</f>
        <v>13960</v>
      </c>
      <c r="DN56" s="13">
        <v>52</v>
      </c>
      <c r="DO56" s="13">
        <v>1</v>
      </c>
      <c r="DP56" s="13">
        <f t="shared" si="4"/>
        <v>5840</v>
      </c>
      <c r="ED56" s="13">
        <f>[2]新神器!GZ58</f>
        <v>4</v>
      </c>
      <c r="EE56" s="13">
        <f t="shared" si="5"/>
        <v>2</v>
      </c>
      <c r="EF56" s="13">
        <f t="shared" si="6"/>
        <v>1</v>
      </c>
      <c r="EG56" s="13">
        <f>[2]新神器!HD58</f>
        <v>1606006</v>
      </c>
      <c r="EH56" s="13" t="str">
        <f>[2]新神器!HE58</f>
        <v>神器2-1 : 7级</v>
      </c>
      <c r="EI56" s="13">
        <f>[2]新神器!HG58</f>
        <v>7</v>
      </c>
      <c r="EJ56" s="13">
        <f>[2]新神器!HI58</f>
        <v>3</v>
      </c>
      <c r="EK56" s="13">
        <f>[1]新神器!$AW57*6</f>
        <v>6510</v>
      </c>
      <c r="EL56" s="13">
        <f t="shared" si="7"/>
        <v>960</v>
      </c>
      <c r="EM56" s="13">
        <f t="shared" si="0"/>
        <v>45</v>
      </c>
      <c r="EN56" s="13">
        <f>[2]新神器!$HK58</f>
        <v>3650</v>
      </c>
      <c r="EO56" s="13">
        <f t="shared" si="8"/>
        <v>48.65</v>
      </c>
      <c r="EP56" s="13">
        <f t="shared" si="9"/>
        <v>118.4</v>
      </c>
      <c r="FB56" s="39">
        <f>[1]专属武器!O55</f>
        <v>6</v>
      </c>
      <c r="FC56" s="39">
        <f>[1]专属武器!P55</f>
        <v>1</v>
      </c>
      <c r="FD56" s="13">
        <f>[1]专属武器!Q55</f>
        <v>180</v>
      </c>
      <c r="FE56" s="13">
        <f>[1]专属武器!R55</f>
        <v>90</v>
      </c>
      <c r="FF56" s="13">
        <f>[1]专属武器!S55</f>
        <v>3600</v>
      </c>
      <c r="FG56" s="13">
        <f t="shared" si="11"/>
        <v>5400</v>
      </c>
      <c r="FH56" s="13">
        <f>IF(FC56&gt;0,INDEX([2]专属武器强化!DX$6:DX$77,($FB56-1)*9+$FC56),0)</f>
        <v>0</v>
      </c>
      <c r="FI56" s="13">
        <f>IF(FD56&gt;0,INDEX([2]专属武器强化!DY$6:DY$77,($FB56-1)*9+$FC56),0)</f>
        <v>0</v>
      </c>
      <c r="FJ56" s="13">
        <f>IF(FE56&gt;0,INDEX([2]专属武器强化!DZ$6:DZ$77,($FB56-1)*9+$FC56),0)</f>
        <v>29.868787878787881</v>
      </c>
      <c r="FK56" s="13">
        <f>IF(FF56&gt;0,INDEX([2]专属武器强化!EA$6:EA$77,($FB56-1)*9+$FC56),0)</f>
        <v>6.0343636363636364</v>
      </c>
      <c r="FL56" s="13">
        <f>IF(FC56&gt;0,ROUND(INDEX([2]专属武器强化!$EY$6:$EY$77,(FB56-1)*9+FC56),0),0)</f>
        <v>8774</v>
      </c>
      <c r="FM56" s="13">
        <f t="shared" si="12"/>
        <v>899.09393939393942</v>
      </c>
      <c r="FN56" s="13">
        <f t="shared" si="13"/>
        <v>907.86793939393942</v>
      </c>
      <c r="FO56" s="13">
        <f t="shared" si="14"/>
        <v>5.9480016483508047</v>
      </c>
    </row>
    <row r="57" spans="10:171" ht="16.5" x14ac:dyDescent="0.2">
      <c r="J57" s="32">
        <v>53</v>
      </c>
      <c r="K57" s="32">
        <v>4</v>
      </c>
      <c r="L57" s="32">
        <v>13</v>
      </c>
      <c r="M57" s="32">
        <f>[1]属性投放!AZ58</f>
        <v>6778</v>
      </c>
      <c r="N57" s="32">
        <f>[1]属性投放!BA58</f>
        <v>3341</v>
      </c>
      <c r="O57" s="32">
        <f>[1]属性投放!BB58</f>
        <v>54103</v>
      </c>
      <c r="P57" s="32">
        <f>[1]属性投放!BC58</f>
        <v>40</v>
      </c>
      <c r="Q57" s="32">
        <f>[1]属性投放!BD58</f>
        <v>20</v>
      </c>
      <c r="R57" s="32">
        <f>[1]属性投放!BE58</f>
        <v>400</v>
      </c>
      <c r="S57" s="32">
        <f>[1]属性投放!BK58</f>
        <v>275</v>
      </c>
      <c r="T57" s="32">
        <f>[1]属性投放!BL58</f>
        <v>138</v>
      </c>
      <c r="U57" s="32">
        <f>[1]属性投放!BM58</f>
        <v>2750</v>
      </c>
      <c r="V57" s="32">
        <f>[1]属性投放!BN58</f>
        <v>3</v>
      </c>
      <c r="W57" s="32">
        <f>[1]属性投放!BQ58</f>
        <v>450</v>
      </c>
      <c r="X57" s="32">
        <f>[1]属性投放!BR58</f>
        <v>225</v>
      </c>
      <c r="Y57" s="32">
        <f>[1]属性投放!BS58</f>
        <v>4500</v>
      </c>
      <c r="Z57" s="32">
        <f>[1]属性投放!BT58</f>
        <v>8373</v>
      </c>
      <c r="AA57" s="32">
        <f>[1]属性投放!BU58</f>
        <v>4140</v>
      </c>
      <c r="AB57" s="32">
        <f>[1]属性投放!BV58</f>
        <v>70053</v>
      </c>
      <c r="AC57" s="32">
        <f>[1]属性投放!BY58</f>
        <v>1595</v>
      </c>
      <c r="AD57" s="32">
        <f>[1]属性投放!BZ58</f>
        <v>799</v>
      </c>
      <c r="AE57" s="32">
        <f>[1]属性投放!CA58</f>
        <v>15950</v>
      </c>
      <c r="AG57" s="32">
        <f>[1]属性投放!DF58</f>
        <v>7039</v>
      </c>
      <c r="AH57" s="32">
        <f>[1]属性投放!DG58</f>
        <v>3449</v>
      </c>
      <c r="AI57" s="32">
        <f>[1]属性投放!DH58</f>
        <v>56653</v>
      </c>
      <c r="AJ57" s="32">
        <f>[1]属性投放!DI58</f>
        <v>579</v>
      </c>
      <c r="AK57" s="32">
        <f>[1]属性投放!DJ58</f>
        <v>290</v>
      </c>
      <c r="AL57" s="32">
        <f>[1]属性投放!DK58</f>
        <v>5790</v>
      </c>
      <c r="AM57" s="32">
        <f>[1]属性投放!DL58</f>
        <v>203</v>
      </c>
      <c r="AN57" s="32">
        <f>[1]属性投放!DM58</f>
        <v>101</v>
      </c>
      <c r="AO57" s="32">
        <f>[1]属性投放!DN58</f>
        <v>2027</v>
      </c>
      <c r="AP57" s="32">
        <f>[1]属性投放!DO58</f>
        <v>0</v>
      </c>
      <c r="AQ57" s="32">
        <f>[1]属性投放!DP58</f>
        <v>0</v>
      </c>
      <c r="AR57" s="32">
        <f>[1]属性投放!DQ58</f>
        <v>0</v>
      </c>
      <c r="AS57" s="32">
        <f>[1]属性投放!DR58</f>
        <v>7618</v>
      </c>
      <c r="AT57" s="32">
        <f>[1]属性投放!DS58</f>
        <v>3739</v>
      </c>
      <c r="AU57" s="32">
        <f>[1]属性投放!DT58</f>
        <v>62443</v>
      </c>
      <c r="AW57" s="33">
        <v>3</v>
      </c>
      <c r="AX57" s="33">
        <v>1</v>
      </c>
      <c r="AY57" s="34">
        <f>INDEX($CF$5:$CF$56,数据母表!AX57)</f>
        <v>1</v>
      </c>
      <c r="AZ57" s="33">
        <f>[2]卡牌消耗!AB57</f>
        <v>25</v>
      </c>
      <c r="BA57" s="33">
        <f>[2]卡牌消耗!AC57</f>
        <v>0</v>
      </c>
      <c r="BB57" s="33">
        <f>[2]卡牌消耗!AD57</f>
        <v>0</v>
      </c>
      <c r="BC57" s="33">
        <f>[2]卡牌消耗!AE57</f>
        <v>0</v>
      </c>
      <c r="BD57" s="33">
        <f>[2]卡牌消耗!AF57</f>
        <v>0</v>
      </c>
      <c r="BE57" s="33">
        <f>[2]卡牌消耗!AG57</f>
        <v>0</v>
      </c>
      <c r="BF57" s="33">
        <f>[2]卡牌消耗!AH57</f>
        <v>850</v>
      </c>
      <c r="BI57" s="33">
        <v>4</v>
      </c>
      <c r="BJ57" s="33">
        <v>13</v>
      </c>
      <c r="BK57" s="13">
        <f>[2]卡牌消耗!BD57</f>
        <v>0</v>
      </c>
      <c r="BL57" s="13">
        <f>[2]卡牌消耗!BE57</f>
        <v>0</v>
      </c>
      <c r="BM57" s="13">
        <f>[2]卡牌消耗!BF57</f>
        <v>46</v>
      </c>
      <c r="BN57" s="13">
        <f>[2]卡牌消耗!BG57</f>
        <v>0</v>
      </c>
      <c r="BO57" s="13">
        <f>[2]卡牌消耗!BH57</f>
        <v>50000</v>
      </c>
      <c r="BS57" s="14"/>
      <c r="BT57" s="14"/>
      <c r="BU57" s="14"/>
      <c r="BV57" s="14"/>
      <c r="BW57" s="14"/>
      <c r="BX57" s="14"/>
      <c r="CL57" s="34">
        <v>53</v>
      </c>
      <c r="CM57" s="34">
        <v>2</v>
      </c>
      <c r="CN57" s="13">
        <f>[2]卡牌消耗!DA57</f>
        <v>10250</v>
      </c>
      <c r="CO57" s="13">
        <f t="shared" si="2"/>
        <v>4100</v>
      </c>
      <c r="CR57" s="34">
        <v>9</v>
      </c>
      <c r="CS57" s="34">
        <v>5</v>
      </c>
      <c r="CT57" s="13">
        <f>[2]装备!$W14</f>
        <v>2000</v>
      </c>
      <c r="CU57" s="13">
        <f t="shared" si="3"/>
        <v>20000</v>
      </c>
      <c r="CV57" s="13">
        <f t="shared" ref="CV57:DA57" si="24">CV46</f>
        <v>2930</v>
      </c>
      <c r="CW57" s="13">
        <f t="shared" si="24"/>
        <v>1470</v>
      </c>
      <c r="CX57" s="13">
        <f t="shared" si="24"/>
        <v>27665</v>
      </c>
      <c r="CY57" s="13">
        <f t="shared" si="24"/>
        <v>149</v>
      </c>
      <c r="CZ57" s="13">
        <f t="shared" si="24"/>
        <v>75</v>
      </c>
      <c r="DA57" s="13">
        <f t="shared" si="24"/>
        <v>1403</v>
      </c>
      <c r="DB57" s="13">
        <f>[1]装备!CB29*2</f>
        <v>7000</v>
      </c>
      <c r="DC57" s="13">
        <f>[1]装备!CC29*2</f>
        <v>3500</v>
      </c>
      <c r="DD57" s="13">
        <f>[1]装备!CD29*2</f>
        <v>70000</v>
      </c>
      <c r="DG57" s="33">
        <v>53</v>
      </c>
      <c r="DH57" s="33">
        <f>[2]装备!AM58*8</f>
        <v>6080</v>
      </c>
      <c r="DI57" s="33">
        <f>[2]装备!AN58*8</f>
        <v>9720</v>
      </c>
      <c r="DJ57" s="33">
        <f>[2]装备!AO58*8</f>
        <v>12160</v>
      </c>
      <c r="DK57" s="33">
        <f>[2]装备!AP58*8</f>
        <v>14560</v>
      </c>
      <c r="DN57" s="13">
        <v>53</v>
      </c>
      <c r="DO57" s="13">
        <v>1</v>
      </c>
      <c r="DP57" s="13">
        <f t="shared" si="4"/>
        <v>6080</v>
      </c>
      <c r="ED57" s="13">
        <f>[2]新神器!GZ59</f>
        <v>4</v>
      </c>
      <c r="EE57" s="13">
        <f t="shared" si="5"/>
        <v>2</v>
      </c>
      <c r="EF57" s="13">
        <f t="shared" si="6"/>
        <v>1</v>
      </c>
      <c r="EG57" s="13">
        <f>[2]新神器!HD59</f>
        <v>1606006</v>
      </c>
      <c r="EH57" s="13" t="str">
        <f>[2]新神器!HE59</f>
        <v>神器2-1 : 8级</v>
      </c>
      <c r="EI57" s="13">
        <f>[2]新神器!HG59</f>
        <v>8</v>
      </c>
      <c r="EJ57" s="13">
        <f>[2]新神器!HI59</f>
        <v>3</v>
      </c>
      <c r="EK57" s="13">
        <f>[1]新神器!$AW58*6</f>
        <v>7560</v>
      </c>
      <c r="EL57" s="13">
        <f t="shared" si="7"/>
        <v>1050</v>
      </c>
      <c r="EM57" s="13">
        <f t="shared" si="0"/>
        <v>45</v>
      </c>
      <c r="EN57" s="13">
        <f>[2]新神器!$HK59</f>
        <v>3750</v>
      </c>
      <c r="EO57" s="13">
        <f t="shared" si="8"/>
        <v>48.75</v>
      </c>
      <c r="EP57" s="13">
        <f t="shared" si="9"/>
        <v>129.22999999999999</v>
      </c>
      <c r="FB57" s="39">
        <f>[1]专属武器!O56</f>
        <v>6</v>
      </c>
      <c r="FC57" s="39">
        <f>[1]专属武器!P56</f>
        <v>2</v>
      </c>
      <c r="FD57" s="13">
        <f>[1]专属武器!Q56</f>
        <v>280</v>
      </c>
      <c r="FE57" s="13">
        <f>[1]专属武器!R56</f>
        <v>140</v>
      </c>
      <c r="FF57" s="13">
        <f>[1]专属武器!S56</f>
        <v>5600</v>
      </c>
      <c r="FG57" s="13">
        <f t="shared" si="11"/>
        <v>8400</v>
      </c>
      <c r="FH57" s="13">
        <f>IF(FC57&gt;0,INDEX([2]专属武器强化!DX$6:DX$77,($FB57-1)*9+$FC57),0)</f>
        <v>0</v>
      </c>
      <c r="FI57" s="13">
        <f>IF(FD57&gt;0,INDEX([2]专属武器强化!DY$6:DY$77,($FB57-1)*9+$FC57),0)</f>
        <v>0</v>
      </c>
      <c r="FJ57" s="13">
        <f>IF(FE57&gt;0,INDEX([2]专属武器强化!DZ$6:DZ$77,($FB57-1)*9+$FC57),0)</f>
        <v>59.737575757575762</v>
      </c>
      <c r="FK57" s="13">
        <f>IF(FF57&gt;0,INDEX([2]专属武器强化!EA$6:EA$77,($FB57-1)*9+$FC57),0)</f>
        <v>12.068727272727273</v>
      </c>
      <c r="FL57" s="13">
        <f>IF(FC57&gt;0,ROUND(INDEX([2]专属武器强化!$EY$6:$EY$77,(FB57-1)*9+FC57),0),0)</f>
        <v>13162</v>
      </c>
      <c r="FM57" s="13">
        <f t="shared" si="12"/>
        <v>1798.1878787878788</v>
      </c>
      <c r="FN57" s="13">
        <f t="shared" si="13"/>
        <v>1811.3498787878789</v>
      </c>
      <c r="FO57" s="13">
        <f t="shared" si="14"/>
        <v>4.6374254352345892</v>
      </c>
    </row>
    <row r="58" spans="10:171" ht="16.5" x14ac:dyDescent="0.2">
      <c r="J58" s="32">
        <v>54</v>
      </c>
      <c r="K58" s="32">
        <v>4</v>
      </c>
      <c r="L58" s="32">
        <v>14</v>
      </c>
      <c r="M58" s="32">
        <f>[1]属性投放!AZ59</f>
        <v>8373</v>
      </c>
      <c r="N58" s="32">
        <f>[1]属性投放!BA59</f>
        <v>4140</v>
      </c>
      <c r="O58" s="32">
        <f>[1]属性投放!BB59</f>
        <v>70053</v>
      </c>
      <c r="P58" s="32">
        <f>[1]属性投放!BC59</f>
        <v>40</v>
      </c>
      <c r="Q58" s="32">
        <f>[1]属性投放!BD59</f>
        <v>20</v>
      </c>
      <c r="R58" s="32">
        <f>[1]属性投放!BE59</f>
        <v>400</v>
      </c>
      <c r="S58" s="32">
        <f>[1]属性投放!BK59</f>
        <v>320</v>
      </c>
      <c r="T58" s="32">
        <f>[1]属性投放!BL59</f>
        <v>160</v>
      </c>
      <c r="U58" s="32">
        <f>[1]属性投放!BM59</f>
        <v>3200</v>
      </c>
      <c r="V58" s="32">
        <f>[1]属性投放!BN59</f>
        <v>3</v>
      </c>
      <c r="W58" s="32">
        <f>[1]属性投放!BQ59</f>
        <v>500</v>
      </c>
      <c r="X58" s="32">
        <f>[1]属性投放!BR59</f>
        <v>250</v>
      </c>
      <c r="Y58" s="32">
        <f>[1]属性投放!BS59</f>
        <v>5000</v>
      </c>
      <c r="Z58" s="32">
        <f>[1]属性投放!BT59</f>
        <v>10113</v>
      </c>
      <c r="AA58" s="32">
        <f>[1]属性投放!BU59</f>
        <v>5010</v>
      </c>
      <c r="AB58" s="32">
        <f>[1]属性投放!BV59</f>
        <v>87453</v>
      </c>
      <c r="AC58" s="32">
        <f>[1]属性投放!BY59</f>
        <v>1740</v>
      </c>
      <c r="AD58" s="32">
        <f>[1]属性投放!BZ59</f>
        <v>870</v>
      </c>
      <c r="AE58" s="32">
        <f>[1]属性投放!CA59</f>
        <v>17400</v>
      </c>
      <c r="AG58" s="32">
        <f>[1]属性投放!DF59</f>
        <v>7618</v>
      </c>
      <c r="AH58" s="32">
        <f>[1]属性投放!DG59</f>
        <v>3739</v>
      </c>
      <c r="AI58" s="32">
        <f>[1]属性投放!DH59</f>
        <v>62443</v>
      </c>
      <c r="AJ58" s="32">
        <f>[1]属性投放!DI59</f>
        <v>579</v>
      </c>
      <c r="AK58" s="32">
        <f>[1]属性投放!DJ59</f>
        <v>290</v>
      </c>
      <c r="AL58" s="32">
        <f>[1]属性投放!DK59</f>
        <v>5790</v>
      </c>
      <c r="AM58" s="32">
        <f>[1]属性投放!DL59</f>
        <v>203</v>
      </c>
      <c r="AN58" s="32">
        <f>[1]属性投放!DM59</f>
        <v>101</v>
      </c>
      <c r="AO58" s="32">
        <f>[1]属性投放!DN59</f>
        <v>2027</v>
      </c>
      <c r="AP58" s="32">
        <f>[1]属性投放!DO59</f>
        <v>0</v>
      </c>
      <c r="AQ58" s="32">
        <f>[1]属性投放!DP59</f>
        <v>0</v>
      </c>
      <c r="AR58" s="32">
        <f>[1]属性投放!DQ59</f>
        <v>0</v>
      </c>
      <c r="AS58" s="32">
        <f>[1]属性投放!DR59</f>
        <v>8197</v>
      </c>
      <c r="AT58" s="32">
        <f>[1]属性投放!DS59</f>
        <v>4029</v>
      </c>
      <c r="AU58" s="32">
        <f>[1]属性投放!DT59</f>
        <v>68233</v>
      </c>
      <c r="AW58" s="33">
        <v>3</v>
      </c>
      <c r="AX58" s="33">
        <v>2</v>
      </c>
      <c r="AY58" s="34">
        <f>INDEX($CF$5:$CF$56,数据母表!AX58)</f>
        <v>2</v>
      </c>
      <c r="AZ58" s="33">
        <f>[2]卡牌消耗!AB58</f>
        <v>85</v>
      </c>
      <c r="BA58" s="33">
        <f>[2]卡牌消耗!AC58</f>
        <v>0</v>
      </c>
      <c r="BB58" s="33">
        <f>[2]卡牌消耗!AD58</f>
        <v>0</v>
      </c>
      <c r="BC58" s="33">
        <f>[2]卡牌消耗!AE58</f>
        <v>0</v>
      </c>
      <c r="BD58" s="33">
        <f>[2]卡牌消耗!AF58</f>
        <v>0</v>
      </c>
      <c r="BE58" s="33">
        <f>[2]卡牌消耗!AG58</f>
        <v>0</v>
      </c>
      <c r="BF58" s="33">
        <f>[2]卡牌消耗!AH58</f>
        <v>1050</v>
      </c>
      <c r="BI58" s="33">
        <v>4</v>
      </c>
      <c r="BJ58" s="33">
        <v>14</v>
      </c>
      <c r="BK58" s="13">
        <f>[2]卡牌消耗!BD58</f>
        <v>0</v>
      </c>
      <c r="BL58" s="13">
        <f>[2]卡牌消耗!BE58</f>
        <v>0</v>
      </c>
      <c r="BM58" s="13">
        <f>[2]卡牌消耗!BF58</f>
        <v>64</v>
      </c>
      <c r="BN58" s="13">
        <f>[2]卡牌消耗!BG58</f>
        <v>0</v>
      </c>
      <c r="BO58" s="13">
        <f>[2]卡牌消耗!BH58</f>
        <v>50000</v>
      </c>
      <c r="BS58" s="14"/>
      <c r="BT58" s="14"/>
      <c r="BU58" s="14"/>
      <c r="BV58" s="14"/>
      <c r="BW58" s="14"/>
      <c r="BX58" s="14"/>
      <c r="CL58" s="34">
        <v>54</v>
      </c>
      <c r="CM58" s="34">
        <v>2</v>
      </c>
      <c r="CN58" s="13">
        <f>[2]卡牌消耗!DA58</f>
        <v>10700</v>
      </c>
      <c r="CO58" s="13">
        <f t="shared" si="2"/>
        <v>4280</v>
      </c>
      <c r="CR58" s="34">
        <v>10</v>
      </c>
      <c r="CS58" s="34">
        <v>5</v>
      </c>
      <c r="CT58" s="13">
        <f>[2]装备!$W15</f>
        <v>2400</v>
      </c>
      <c r="CU58" s="13">
        <f t="shared" si="3"/>
        <v>24000</v>
      </c>
      <c r="CV58" s="13">
        <f t="shared" ref="CV58:DA58" si="25">CV47</f>
        <v>3280</v>
      </c>
      <c r="CW58" s="13">
        <f t="shared" si="25"/>
        <v>1645</v>
      </c>
      <c r="CX58" s="13">
        <f t="shared" si="25"/>
        <v>31295</v>
      </c>
      <c r="CY58" s="13">
        <f t="shared" si="25"/>
        <v>172</v>
      </c>
      <c r="CZ58" s="13">
        <f t="shared" si="25"/>
        <v>86</v>
      </c>
      <c r="DA58" s="13">
        <f t="shared" si="25"/>
        <v>1640</v>
      </c>
      <c r="DB58" s="13">
        <f>[1]装备!CB30*2</f>
        <v>10000</v>
      </c>
      <c r="DC58" s="13">
        <f>[1]装备!CC30*2</f>
        <v>5000</v>
      </c>
      <c r="DD58" s="13">
        <f>[1]装备!CD30*2</f>
        <v>100000</v>
      </c>
      <c r="DG58" s="33">
        <v>54</v>
      </c>
      <c r="DH58" s="33">
        <f>[2]装备!AM59*8</f>
        <v>6320</v>
      </c>
      <c r="DI58" s="33">
        <f>[2]装备!AN59*8</f>
        <v>10120</v>
      </c>
      <c r="DJ58" s="33">
        <f>[2]装备!AO59*8</f>
        <v>12640</v>
      </c>
      <c r="DK58" s="33">
        <f>[2]装备!AP59*8</f>
        <v>15160</v>
      </c>
      <c r="DN58" s="13">
        <v>54</v>
      </c>
      <c r="DO58" s="13">
        <v>1</v>
      </c>
      <c r="DP58" s="13">
        <f t="shared" si="4"/>
        <v>6320</v>
      </c>
      <c r="ED58" s="13">
        <f>[2]新神器!GZ60</f>
        <v>4</v>
      </c>
      <c r="EE58" s="13">
        <f t="shared" si="5"/>
        <v>2</v>
      </c>
      <c r="EF58" s="13">
        <f t="shared" si="6"/>
        <v>1</v>
      </c>
      <c r="EG58" s="13">
        <f>[2]新神器!HD60</f>
        <v>1606006</v>
      </c>
      <c r="EH58" s="13" t="str">
        <f>[2]新神器!HE60</f>
        <v>神器2-1 : 9级</v>
      </c>
      <c r="EI58" s="13">
        <f>[2]新神器!HG60</f>
        <v>9</v>
      </c>
      <c r="EJ58" s="13">
        <f>[2]新神器!HI60</f>
        <v>3</v>
      </c>
      <c r="EK58" s="13">
        <f>[1]新神器!$AW59*6</f>
        <v>8640</v>
      </c>
      <c r="EL58" s="13">
        <f t="shared" si="7"/>
        <v>1080</v>
      </c>
      <c r="EM58" s="13">
        <f t="shared" si="0"/>
        <v>45</v>
      </c>
      <c r="EN58" s="13">
        <f>[2]新神器!$HK60</f>
        <v>3850</v>
      </c>
      <c r="EO58" s="13">
        <f t="shared" si="8"/>
        <v>48.85</v>
      </c>
      <c r="EP58" s="13">
        <f t="shared" si="9"/>
        <v>132.65</v>
      </c>
      <c r="FB58" s="39">
        <f>[1]专属武器!O57</f>
        <v>6</v>
      </c>
      <c r="FC58" s="39">
        <f>[1]专属武器!P57</f>
        <v>3</v>
      </c>
      <c r="FD58" s="13">
        <f>[1]专属武器!Q57</f>
        <v>375</v>
      </c>
      <c r="FE58" s="13">
        <f>[1]专属武器!R57</f>
        <v>187.5</v>
      </c>
      <c r="FF58" s="13">
        <f>[1]专属武器!S57</f>
        <v>7500</v>
      </c>
      <c r="FG58" s="13">
        <f t="shared" si="11"/>
        <v>11250</v>
      </c>
      <c r="FH58" s="13">
        <f>IF(FC58&gt;0,INDEX([2]专属武器强化!DX$6:DX$77,($FB58-1)*9+$FC58),0)</f>
        <v>0</v>
      </c>
      <c r="FI58" s="13">
        <f>IF(FD58&gt;0,INDEX([2]专属武器强化!DY$6:DY$77,($FB58-1)*9+$FC58),0)</f>
        <v>0</v>
      </c>
      <c r="FJ58" s="13">
        <f>IF(FE58&gt;0,INDEX([2]专属武器强化!DZ$6:DZ$77,($FB58-1)*9+$FC58),0)</f>
        <v>89.606363636363639</v>
      </c>
      <c r="FK58" s="13">
        <f>IF(FF58&gt;0,INDEX([2]专属武器强化!EA$6:EA$77,($FB58-1)*9+$FC58),0)</f>
        <v>18.103090909090906</v>
      </c>
      <c r="FL58" s="13">
        <f>IF(FC58&gt;0,ROUND(INDEX([2]专属武器强化!$EY$6:$EY$77,(FB58-1)*9+FC58),0),0)</f>
        <v>21936</v>
      </c>
      <c r="FM58" s="13">
        <f t="shared" si="12"/>
        <v>2697.2818181818184</v>
      </c>
      <c r="FN58" s="13">
        <f t="shared" si="13"/>
        <v>2719.2178181818185</v>
      </c>
      <c r="FO58" s="13">
        <f t="shared" si="14"/>
        <v>4.137219138819197</v>
      </c>
    </row>
    <row r="59" spans="10:171" ht="16.5" x14ac:dyDescent="0.2">
      <c r="J59" s="32">
        <v>55</v>
      </c>
      <c r="K59" s="32">
        <v>4</v>
      </c>
      <c r="L59" s="32">
        <v>15</v>
      </c>
      <c r="M59" s="32">
        <f>[1]属性投放!AZ60</f>
        <v>10113</v>
      </c>
      <c r="N59" s="32">
        <f>[1]属性投放!BA60</f>
        <v>5010</v>
      </c>
      <c r="O59" s="32">
        <f>[1]属性投放!BB60</f>
        <v>87453</v>
      </c>
      <c r="P59" s="32">
        <f>[1]属性投放!BC60</f>
        <v>40</v>
      </c>
      <c r="Q59" s="32">
        <f>[1]属性投放!BD60</f>
        <v>20</v>
      </c>
      <c r="R59" s="32">
        <f>[1]属性投放!BE60</f>
        <v>400</v>
      </c>
      <c r="S59" s="32">
        <f>[1]属性投放!BK60</f>
        <v>445</v>
      </c>
      <c r="T59" s="32">
        <f>[1]属性投放!BL60</f>
        <v>223</v>
      </c>
      <c r="U59" s="32">
        <f>[1]属性投放!BM60</f>
        <v>4450</v>
      </c>
      <c r="V59" s="32">
        <f>[1]属性投放!BN60</f>
        <v>3</v>
      </c>
      <c r="W59" s="32">
        <f>[1]属性投放!BQ60</f>
        <v>800</v>
      </c>
      <c r="X59" s="32">
        <f>[1]属性投放!BR60</f>
        <v>400</v>
      </c>
      <c r="Y59" s="32">
        <f>[1]属性投放!BS60</f>
        <v>8000</v>
      </c>
      <c r="Z59" s="32">
        <f>[1]属性投放!BT60</f>
        <v>12568</v>
      </c>
      <c r="AA59" s="32">
        <f>[1]属性投放!BU60</f>
        <v>6239</v>
      </c>
      <c r="AB59" s="32">
        <f>[1]属性投放!BV60</f>
        <v>112003</v>
      </c>
      <c r="AC59" s="32">
        <f>[1]属性投放!BY60</f>
        <v>2455</v>
      </c>
      <c r="AD59" s="32">
        <f>[1]属性投放!BZ60</f>
        <v>1229</v>
      </c>
      <c r="AE59" s="32">
        <f>[1]属性投放!CA60</f>
        <v>24550</v>
      </c>
      <c r="AG59" s="32">
        <f>[1]属性投放!DF60</f>
        <v>8197</v>
      </c>
      <c r="AH59" s="32">
        <f>[1]属性投放!DG60</f>
        <v>4029</v>
      </c>
      <c r="AI59" s="32">
        <f>[1]属性投放!DH60</f>
        <v>68233</v>
      </c>
      <c r="AJ59" s="32">
        <f>[1]属性投放!DI60</f>
        <v>579</v>
      </c>
      <c r="AK59" s="32">
        <f>[1]属性投放!DJ60</f>
        <v>290</v>
      </c>
      <c r="AL59" s="32">
        <f>[1]属性投放!DK60</f>
        <v>5790</v>
      </c>
      <c r="AM59" s="32">
        <f>[1]属性投放!DL60</f>
        <v>203</v>
      </c>
      <c r="AN59" s="32">
        <f>[1]属性投放!DM60</f>
        <v>101</v>
      </c>
      <c r="AO59" s="32">
        <f>[1]属性投放!DN60</f>
        <v>2027</v>
      </c>
      <c r="AP59" s="32">
        <f>[1]属性投放!DO60</f>
        <v>5075</v>
      </c>
      <c r="AQ59" s="32">
        <f>[1]属性投放!DP60</f>
        <v>2525</v>
      </c>
      <c r="AR59" s="32">
        <f>[1]属性投放!DQ60</f>
        <v>50675</v>
      </c>
      <c r="AS59" s="32">
        <f>[1]属性投放!DR60</f>
        <v>13851</v>
      </c>
      <c r="AT59" s="32">
        <f>[1]属性投放!DS60</f>
        <v>6844</v>
      </c>
      <c r="AU59" s="32">
        <f>[1]属性投放!DT60</f>
        <v>124698</v>
      </c>
      <c r="AW59" s="33">
        <v>3</v>
      </c>
      <c r="AX59" s="33">
        <v>3</v>
      </c>
      <c r="AY59" s="34">
        <f>INDEX($CF$5:$CF$56,数据母表!AX59)</f>
        <v>2</v>
      </c>
      <c r="AZ59" s="33">
        <f>[2]卡牌消耗!AB59</f>
        <v>100</v>
      </c>
      <c r="BA59" s="33">
        <f>[2]卡牌消耗!AC59</f>
        <v>0</v>
      </c>
      <c r="BB59" s="33">
        <f>[2]卡牌消耗!AD59</f>
        <v>0</v>
      </c>
      <c r="BC59" s="33">
        <f>[2]卡牌消耗!AE59</f>
        <v>0</v>
      </c>
      <c r="BD59" s="33">
        <f>[2]卡牌消耗!AF59</f>
        <v>0</v>
      </c>
      <c r="BE59" s="33">
        <f>[2]卡牌消耗!AG59</f>
        <v>0</v>
      </c>
      <c r="BF59" s="33">
        <f>[2]卡牌消耗!AH59</f>
        <v>1050</v>
      </c>
      <c r="BI59" s="33">
        <v>4</v>
      </c>
      <c r="BJ59" s="33">
        <v>15</v>
      </c>
      <c r="BK59" s="13">
        <f>[2]卡牌消耗!BD59</f>
        <v>0</v>
      </c>
      <c r="BL59" s="13">
        <f>[2]卡牌消耗!BE59</f>
        <v>0</v>
      </c>
      <c r="BM59" s="13">
        <f>[2]卡牌消耗!BF59</f>
        <v>85</v>
      </c>
      <c r="BN59" s="13">
        <f>[2]卡牌消耗!BG59</f>
        <v>0</v>
      </c>
      <c r="BO59" s="13">
        <f>[2]卡牌消耗!BH59</f>
        <v>66500</v>
      </c>
      <c r="BS59" s="14"/>
      <c r="BT59" s="14"/>
      <c r="BU59" s="14"/>
      <c r="BV59" s="14"/>
      <c r="BW59" s="14"/>
      <c r="BX59" s="14"/>
      <c r="CL59" s="34">
        <v>55</v>
      </c>
      <c r="CM59" s="34">
        <v>2</v>
      </c>
      <c r="CN59" s="13">
        <f>[2]卡牌消耗!DA59</f>
        <v>10000</v>
      </c>
      <c r="CO59" s="13">
        <f t="shared" si="2"/>
        <v>4000</v>
      </c>
      <c r="CR59" s="34">
        <v>11</v>
      </c>
      <c r="CS59" s="34">
        <v>5</v>
      </c>
      <c r="CT59" s="13">
        <f>[2]装备!$W16</f>
        <v>3200</v>
      </c>
      <c r="CU59" s="13">
        <f t="shared" si="3"/>
        <v>32000</v>
      </c>
      <c r="CV59" s="13">
        <f t="shared" ref="CV59:DA59" si="26">CV48</f>
        <v>3360</v>
      </c>
      <c r="CW59" s="13">
        <f t="shared" si="26"/>
        <v>1685</v>
      </c>
      <c r="CX59" s="13">
        <f t="shared" si="26"/>
        <v>32330</v>
      </c>
      <c r="CY59" s="13">
        <f t="shared" si="26"/>
        <v>202</v>
      </c>
      <c r="CZ59" s="13">
        <f t="shared" si="26"/>
        <v>101</v>
      </c>
      <c r="DA59" s="13">
        <f t="shared" si="26"/>
        <v>1940</v>
      </c>
      <c r="DB59" s="13">
        <f>[1]装备!CB31*2</f>
        <v>10000</v>
      </c>
      <c r="DC59" s="13">
        <f>[1]装备!CC31*2</f>
        <v>5000</v>
      </c>
      <c r="DD59" s="13">
        <f>[1]装备!CD31*2</f>
        <v>100000</v>
      </c>
      <c r="DG59" s="33">
        <v>55</v>
      </c>
      <c r="DH59" s="33">
        <f>[2]装备!AM60*8</f>
        <v>6560</v>
      </c>
      <c r="DI59" s="33">
        <f>[2]装备!AN60*8</f>
        <v>10520</v>
      </c>
      <c r="DJ59" s="33">
        <f>[2]装备!AO60*8</f>
        <v>13160</v>
      </c>
      <c r="DK59" s="33">
        <f>[2]装备!AP60*8</f>
        <v>15800</v>
      </c>
      <c r="DN59" s="13">
        <v>55</v>
      </c>
      <c r="DO59" s="13">
        <v>1</v>
      </c>
      <c r="DP59" s="13">
        <f t="shared" si="4"/>
        <v>6560</v>
      </c>
      <c r="ED59" s="13">
        <f>[2]新神器!GZ61</f>
        <v>4</v>
      </c>
      <c r="EE59" s="13">
        <f t="shared" si="5"/>
        <v>2</v>
      </c>
      <c r="EF59" s="13">
        <f t="shared" si="6"/>
        <v>1</v>
      </c>
      <c r="EG59" s="13">
        <f>[2]新神器!HD61</f>
        <v>1606006</v>
      </c>
      <c r="EH59" s="13" t="str">
        <f>[2]新神器!HE61</f>
        <v>神器2-1 : 10级</v>
      </c>
      <c r="EI59" s="13">
        <f>[2]新神器!HG61</f>
        <v>10</v>
      </c>
      <c r="EJ59" s="13">
        <f>[2]新神器!HI61</f>
        <v>5</v>
      </c>
      <c r="EK59" s="13">
        <f>[1]新神器!$AW60*6</f>
        <v>9810</v>
      </c>
      <c r="EL59" s="13">
        <f t="shared" si="7"/>
        <v>1170</v>
      </c>
      <c r="EM59" s="13">
        <f t="shared" si="0"/>
        <v>75</v>
      </c>
      <c r="EN59" s="13">
        <f>[2]新神器!$HK61</f>
        <v>3950</v>
      </c>
      <c r="EO59" s="13">
        <f t="shared" si="8"/>
        <v>78.95</v>
      </c>
      <c r="EP59" s="13">
        <f t="shared" si="9"/>
        <v>88.92</v>
      </c>
      <c r="FB59" s="39">
        <f>[1]专属武器!O58</f>
        <v>6</v>
      </c>
      <c r="FC59" s="39">
        <f>[1]专属武器!P58</f>
        <v>4</v>
      </c>
      <c r="FD59" s="13">
        <f>[1]专属武器!Q58</f>
        <v>560</v>
      </c>
      <c r="FE59" s="13">
        <f>[1]专属武器!R58</f>
        <v>280</v>
      </c>
      <c r="FF59" s="13">
        <f>[1]专属武器!S58</f>
        <v>11200</v>
      </c>
      <c r="FG59" s="13">
        <f t="shared" si="11"/>
        <v>16800</v>
      </c>
      <c r="FH59" s="13">
        <f>IF(FC59&gt;0,INDEX([2]专属武器强化!DX$6:DX$77,($FB59-1)*9+$FC59),0)</f>
        <v>0</v>
      </c>
      <c r="FI59" s="13">
        <f>IF(FD59&gt;0,INDEX([2]专属武器强化!DY$6:DY$77,($FB59-1)*9+$FC59),0)</f>
        <v>0</v>
      </c>
      <c r="FJ59" s="13">
        <f>IF(FE59&gt;0,INDEX([2]专属武器强化!DZ$6:DZ$77,($FB59-1)*9+$FC59),0)</f>
        <v>149.34393939393939</v>
      </c>
      <c r="FK59" s="13">
        <f>IF(FF59&gt;0,INDEX([2]专属武器强化!EA$6:EA$77,($FB59-1)*9+$FC59),0)</f>
        <v>30.171818181818182</v>
      </c>
      <c r="FL59" s="13">
        <f>IF(FC59&gt;0,ROUND(INDEX([2]专属武器强化!$EY$6:$EY$77,(FB59-1)*9+FC59),0),0)</f>
        <v>35098</v>
      </c>
      <c r="FM59" s="13">
        <f t="shared" si="12"/>
        <v>4495.469696969697</v>
      </c>
      <c r="FN59" s="13">
        <f t="shared" si="13"/>
        <v>4530.567696969697</v>
      </c>
      <c r="FO59" s="13">
        <f t="shared" si="14"/>
        <v>3.7081445689988919</v>
      </c>
    </row>
    <row r="60" spans="10:171" ht="16.5" x14ac:dyDescent="0.2">
      <c r="J60" s="32">
        <v>56</v>
      </c>
      <c r="K60" s="32">
        <v>4</v>
      </c>
      <c r="L60" s="32">
        <v>16</v>
      </c>
      <c r="M60" s="32">
        <f>[1]属性投放!AZ61</f>
        <v>12568</v>
      </c>
      <c r="N60" s="32">
        <f>[1]属性投放!BA61</f>
        <v>6239</v>
      </c>
      <c r="O60" s="32">
        <f>[1]属性投放!BB61</f>
        <v>112003</v>
      </c>
      <c r="P60" s="32">
        <f>[1]属性投放!BC61</f>
        <v>50</v>
      </c>
      <c r="Q60" s="32">
        <f>[1]属性投放!BD61</f>
        <v>25</v>
      </c>
      <c r="R60" s="32">
        <f>[1]属性投放!BE61</f>
        <v>500</v>
      </c>
      <c r="S60" s="32">
        <f>[1]属性投放!BK61</f>
        <v>520</v>
      </c>
      <c r="T60" s="32">
        <f>[1]属性投放!BL61</f>
        <v>260</v>
      </c>
      <c r="U60" s="32">
        <f>[1]属性投放!BM61</f>
        <v>5200</v>
      </c>
      <c r="V60" s="32">
        <f>[1]属性投放!BN61</f>
        <v>3</v>
      </c>
      <c r="W60" s="32">
        <f>[1]属性投放!BQ61</f>
        <v>850</v>
      </c>
      <c r="X60" s="32">
        <f>[1]属性投放!BR61</f>
        <v>425</v>
      </c>
      <c r="Y60" s="32">
        <f>[1]属性投放!BS61</f>
        <v>8500</v>
      </c>
      <c r="Z60" s="32">
        <f>[1]属性投放!BT61</f>
        <v>15328</v>
      </c>
      <c r="AA60" s="32">
        <f>[1]属性投放!BU61</f>
        <v>7619</v>
      </c>
      <c r="AB60" s="32">
        <f>[1]属性投放!BV61</f>
        <v>139603</v>
      </c>
      <c r="AC60" s="32">
        <f>[1]属性投放!BY61</f>
        <v>2760</v>
      </c>
      <c r="AD60" s="32">
        <f>[1]属性投放!BZ61</f>
        <v>1380</v>
      </c>
      <c r="AE60" s="32">
        <f>[1]属性投放!CA61</f>
        <v>27600</v>
      </c>
      <c r="AG60" s="32">
        <f>[1]属性投放!DF61</f>
        <v>13851</v>
      </c>
      <c r="AH60" s="32">
        <f>[1]属性投放!DG61</f>
        <v>6844</v>
      </c>
      <c r="AI60" s="32">
        <f>[1]属性投放!DH61</f>
        <v>124698</v>
      </c>
      <c r="AJ60" s="32">
        <f>[1]属性投放!DI61</f>
        <v>1016</v>
      </c>
      <c r="AK60" s="32">
        <f>[1]属性投放!DJ61</f>
        <v>508</v>
      </c>
      <c r="AL60" s="32">
        <f>[1]属性投放!DK61</f>
        <v>10160</v>
      </c>
      <c r="AM60" s="32">
        <f>[1]属性投放!DL61</f>
        <v>284</v>
      </c>
      <c r="AN60" s="32">
        <f>[1]属性投放!DM61</f>
        <v>142</v>
      </c>
      <c r="AO60" s="32">
        <f>[1]属性投放!DN61</f>
        <v>2845</v>
      </c>
      <c r="AP60" s="32">
        <f>[1]属性投放!DO61</f>
        <v>0</v>
      </c>
      <c r="AQ60" s="32">
        <f>[1]属性投放!DP61</f>
        <v>0</v>
      </c>
      <c r="AR60" s="32">
        <f>[1]属性投放!DQ61</f>
        <v>0</v>
      </c>
      <c r="AS60" s="32">
        <f>[1]属性投放!DR61</f>
        <v>14867</v>
      </c>
      <c r="AT60" s="32">
        <f>[1]属性投放!DS61</f>
        <v>7352</v>
      </c>
      <c r="AU60" s="32">
        <f>[1]属性投放!DT61</f>
        <v>134858</v>
      </c>
      <c r="AW60" s="33">
        <v>3</v>
      </c>
      <c r="AX60" s="33">
        <v>4</v>
      </c>
      <c r="AY60" s="34">
        <f>INDEX($CF$5:$CF$56,数据母表!AX60)</f>
        <v>3</v>
      </c>
      <c r="AZ60" s="33">
        <f>[2]卡牌消耗!AB60</f>
        <v>145</v>
      </c>
      <c r="BA60" s="33">
        <f>[2]卡牌消耗!AC60</f>
        <v>0</v>
      </c>
      <c r="BB60" s="33">
        <f>[2]卡牌消耗!AD60</f>
        <v>0</v>
      </c>
      <c r="BC60" s="33">
        <f>[2]卡牌消耗!AE60</f>
        <v>0</v>
      </c>
      <c r="BD60" s="33">
        <f>[2]卡牌消耗!AF60</f>
        <v>0</v>
      </c>
      <c r="BE60" s="33">
        <f>[2]卡牌消耗!AG60</f>
        <v>0</v>
      </c>
      <c r="BF60" s="33">
        <f>[2]卡牌消耗!AH60</f>
        <v>1050</v>
      </c>
      <c r="BI60" s="33">
        <v>4</v>
      </c>
      <c r="BJ60" s="33">
        <v>16</v>
      </c>
      <c r="BK60" s="13">
        <f>[2]卡牌消耗!BD60</f>
        <v>0</v>
      </c>
      <c r="BL60" s="13">
        <f>[2]卡牌消耗!BE60</f>
        <v>0</v>
      </c>
      <c r="BM60" s="13">
        <f>[2]卡牌消耗!BF60</f>
        <v>110</v>
      </c>
      <c r="BN60" s="13">
        <f>[2]卡牌消耗!BG60</f>
        <v>0</v>
      </c>
      <c r="BO60" s="13">
        <f>[2]卡牌消耗!BH60</f>
        <v>121000</v>
      </c>
      <c r="BS60" s="14"/>
      <c r="BT60" s="14"/>
      <c r="BU60" s="14"/>
      <c r="BV60" s="14"/>
      <c r="BW60" s="14"/>
      <c r="BX60" s="14"/>
      <c r="CL60" s="34">
        <v>56</v>
      </c>
      <c r="CM60" s="34">
        <v>2</v>
      </c>
      <c r="CN60" s="13">
        <f>[2]卡牌消耗!DA60</f>
        <v>10550</v>
      </c>
      <c r="CO60" s="13">
        <f t="shared" si="2"/>
        <v>4220</v>
      </c>
      <c r="DG60" s="33">
        <v>56</v>
      </c>
      <c r="DH60" s="33">
        <f>[2]装备!AM61*8</f>
        <v>6840</v>
      </c>
      <c r="DI60" s="33">
        <f>[2]装备!AN61*8</f>
        <v>10920</v>
      </c>
      <c r="DJ60" s="33">
        <f>[2]装备!AO61*8</f>
        <v>13640</v>
      </c>
      <c r="DK60" s="33">
        <f>[2]装备!AP61*8</f>
        <v>16400</v>
      </c>
      <c r="DN60" s="13">
        <v>56</v>
      </c>
      <c r="DO60" s="13">
        <v>1</v>
      </c>
      <c r="DP60" s="13">
        <f t="shared" si="4"/>
        <v>6840</v>
      </c>
      <c r="ED60" s="13">
        <f>[2]新神器!GZ62</f>
        <v>4</v>
      </c>
      <c r="EE60" s="13">
        <f t="shared" si="5"/>
        <v>2</v>
      </c>
      <c r="EF60" s="13">
        <f t="shared" si="6"/>
        <v>1</v>
      </c>
      <c r="EG60" s="13">
        <f>[2]新神器!HD62</f>
        <v>1606006</v>
      </c>
      <c r="EH60" s="13" t="str">
        <f>[2]新神器!HE62</f>
        <v>神器2-1 : 11级</v>
      </c>
      <c r="EI60" s="13">
        <f>[2]新神器!HG62</f>
        <v>11</v>
      </c>
      <c r="EJ60" s="13">
        <f>[2]新神器!HI62</f>
        <v>5</v>
      </c>
      <c r="EK60" s="13">
        <f>[1]新神器!$AW61*6</f>
        <v>11010</v>
      </c>
      <c r="EL60" s="13">
        <f t="shared" si="7"/>
        <v>1200</v>
      </c>
      <c r="EM60" s="13">
        <f t="shared" si="0"/>
        <v>75</v>
      </c>
      <c r="EN60" s="13">
        <f>[2]新神器!$HK62</f>
        <v>4050</v>
      </c>
      <c r="EO60" s="13">
        <f t="shared" si="8"/>
        <v>79.05</v>
      </c>
      <c r="EP60" s="13">
        <f t="shared" si="9"/>
        <v>91.08</v>
      </c>
      <c r="FB60" s="39">
        <f>[1]专属武器!O59</f>
        <v>6</v>
      </c>
      <c r="FC60" s="39">
        <f>[1]专属武器!P59</f>
        <v>5</v>
      </c>
      <c r="FD60" s="13">
        <f>[1]专属武器!Q59</f>
        <v>750</v>
      </c>
      <c r="FE60" s="13">
        <f>[1]专属武器!R59</f>
        <v>375</v>
      </c>
      <c r="FF60" s="13">
        <f>[1]专属武器!S59</f>
        <v>15000</v>
      </c>
      <c r="FG60" s="13">
        <f t="shared" si="11"/>
        <v>22500</v>
      </c>
      <c r="FH60" s="13">
        <f>IF(FC60&gt;0,INDEX([2]专属武器强化!DX$6:DX$77,($FB60-1)*9+$FC60),0)</f>
        <v>0</v>
      </c>
      <c r="FI60" s="13">
        <f>IF(FD60&gt;0,INDEX([2]专属武器强化!DY$6:DY$77,($FB60-1)*9+$FC60),0)</f>
        <v>0</v>
      </c>
      <c r="FJ60" s="13">
        <f>IF(FE60&gt;0,INDEX([2]专属武器强化!DZ$6:DZ$77,($FB60-1)*9+$FC60),0)</f>
        <v>238.95030303030305</v>
      </c>
      <c r="FK60" s="13">
        <f>IF(FF60&gt;0,INDEX([2]专属武器强化!EA$6:EA$77,($FB60-1)*9+$FC60),0)</f>
        <v>48.274909090909091</v>
      </c>
      <c r="FL60" s="13">
        <f>IF(FC60&gt;0,ROUND(INDEX([2]专属武器强化!$EY$6:$EY$77,(FB60-1)*9+FC60),0),0)</f>
        <v>57034</v>
      </c>
      <c r="FM60" s="13">
        <f t="shared" si="12"/>
        <v>7192.7515151515154</v>
      </c>
      <c r="FN60" s="13">
        <f t="shared" si="13"/>
        <v>7249.785515151515</v>
      </c>
      <c r="FO60" s="13">
        <f t="shared" si="14"/>
        <v>3.1035400913553466</v>
      </c>
    </row>
    <row r="61" spans="10:171" ht="16.5" x14ac:dyDescent="0.2">
      <c r="J61" s="32">
        <v>57</v>
      </c>
      <c r="K61" s="32">
        <v>4</v>
      </c>
      <c r="L61" s="32">
        <v>17</v>
      </c>
      <c r="M61" s="32">
        <f>[1]属性投放!AZ62</f>
        <v>15328</v>
      </c>
      <c r="N61" s="32">
        <f>[1]属性投放!BA62</f>
        <v>7619</v>
      </c>
      <c r="O61" s="32">
        <f>[1]属性投放!BB62</f>
        <v>139603</v>
      </c>
      <c r="P61" s="32">
        <f>[1]属性投放!BC62</f>
        <v>50</v>
      </c>
      <c r="Q61" s="32">
        <f>[1]属性投放!BD62</f>
        <v>25</v>
      </c>
      <c r="R61" s="32">
        <f>[1]属性投放!BE62</f>
        <v>500</v>
      </c>
      <c r="S61" s="32">
        <f>[1]属性投放!BK62</f>
        <v>650</v>
      </c>
      <c r="T61" s="32">
        <f>[1]属性投放!BL62</f>
        <v>325</v>
      </c>
      <c r="U61" s="32">
        <f>[1]属性投放!BM62</f>
        <v>6500</v>
      </c>
      <c r="V61" s="32">
        <f>[1]属性投放!BN62</f>
        <v>3</v>
      </c>
      <c r="W61" s="32">
        <f>[1]属性投放!BQ62</f>
        <v>950</v>
      </c>
      <c r="X61" s="32">
        <f>[1]属性投放!BR62</f>
        <v>475</v>
      </c>
      <c r="Y61" s="32">
        <f>[1]属性投放!BS62</f>
        <v>9500</v>
      </c>
      <c r="Z61" s="32">
        <f>[1]属性投放!BT62</f>
        <v>18628</v>
      </c>
      <c r="AA61" s="32">
        <f>[1]属性投放!BU62</f>
        <v>9269</v>
      </c>
      <c r="AB61" s="32">
        <f>[1]属性投放!BV62</f>
        <v>172603</v>
      </c>
      <c r="AC61" s="32">
        <f>[1]属性投放!BY62</f>
        <v>3300</v>
      </c>
      <c r="AD61" s="32">
        <f>[1]属性投放!BZ62</f>
        <v>1650</v>
      </c>
      <c r="AE61" s="32">
        <f>[1]属性投放!CA62</f>
        <v>33000</v>
      </c>
      <c r="AG61" s="32">
        <f>[1]属性投放!DF62</f>
        <v>14867</v>
      </c>
      <c r="AH61" s="32">
        <f>[1]属性投放!DG62</f>
        <v>7352</v>
      </c>
      <c r="AI61" s="32">
        <f>[1]属性投放!DH62</f>
        <v>134858</v>
      </c>
      <c r="AJ61" s="32">
        <f>[1]属性投放!DI62</f>
        <v>1016</v>
      </c>
      <c r="AK61" s="32">
        <f>[1]属性投放!DJ62</f>
        <v>508</v>
      </c>
      <c r="AL61" s="32">
        <f>[1]属性投放!DK62</f>
        <v>10160</v>
      </c>
      <c r="AM61" s="32">
        <f>[1]属性投放!DL62</f>
        <v>284</v>
      </c>
      <c r="AN61" s="32">
        <f>[1]属性投放!DM62</f>
        <v>142</v>
      </c>
      <c r="AO61" s="32">
        <f>[1]属性投放!DN62</f>
        <v>2845</v>
      </c>
      <c r="AP61" s="32">
        <f>[1]属性投放!DO62</f>
        <v>0</v>
      </c>
      <c r="AQ61" s="32">
        <f>[1]属性投放!DP62</f>
        <v>0</v>
      </c>
      <c r="AR61" s="32">
        <f>[1]属性投放!DQ62</f>
        <v>0</v>
      </c>
      <c r="AS61" s="32">
        <f>[1]属性投放!DR62</f>
        <v>15883</v>
      </c>
      <c r="AT61" s="32">
        <f>[1]属性投放!DS62</f>
        <v>7860</v>
      </c>
      <c r="AU61" s="32">
        <f>[1]属性投放!DT62</f>
        <v>145018</v>
      </c>
      <c r="AW61" s="33">
        <v>3</v>
      </c>
      <c r="AX61" s="33">
        <v>5</v>
      </c>
      <c r="AY61" s="34">
        <f>INDEX($CF$5:$CF$56,数据母表!AX61)</f>
        <v>3</v>
      </c>
      <c r="AZ61" s="33">
        <f>[2]卡牌消耗!AB61</f>
        <v>155</v>
      </c>
      <c r="BA61" s="33">
        <f>[2]卡牌消耗!AC61</f>
        <v>0</v>
      </c>
      <c r="BB61" s="33">
        <f>[2]卡牌消耗!AD61</f>
        <v>0</v>
      </c>
      <c r="BC61" s="33">
        <f>[2]卡牌消耗!AE61</f>
        <v>0</v>
      </c>
      <c r="BD61" s="33">
        <f>[2]卡牌消耗!AF61</f>
        <v>0</v>
      </c>
      <c r="BE61" s="33">
        <f>[2]卡牌消耗!AG61</f>
        <v>0</v>
      </c>
      <c r="BF61" s="33">
        <f>[2]卡牌消耗!AH61</f>
        <v>1050</v>
      </c>
      <c r="BI61" s="33">
        <v>4</v>
      </c>
      <c r="BJ61" s="33">
        <v>17</v>
      </c>
      <c r="BK61" s="13">
        <f>[2]卡牌消耗!BD61</f>
        <v>0</v>
      </c>
      <c r="BL61" s="13">
        <f>[2]卡牌消耗!BE61</f>
        <v>0</v>
      </c>
      <c r="BM61" s="13">
        <f>[2]卡牌消耗!BF61</f>
        <v>0</v>
      </c>
      <c r="BN61" s="13">
        <f>[2]卡牌消耗!BG61</f>
        <v>21</v>
      </c>
      <c r="BO61" s="13">
        <f>[2]卡牌消耗!BH61</f>
        <v>121000</v>
      </c>
      <c r="BS61" s="14"/>
      <c r="BT61" s="14"/>
      <c r="BU61" s="14"/>
      <c r="BV61" s="14"/>
      <c r="BW61" s="14"/>
      <c r="BX61" s="14"/>
      <c r="CL61" s="34">
        <v>57</v>
      </c>
      <c r="CM61" s="34">
        <v>2</v>
      </c>
      <c r="CN61" s="13">
        <f>[2]卡牌消耗!DA61</f>
        <v>11050</v>
      </c>
      <c r="CO61" s="13">
        <f t="shared" si="2"/>
        <v>4420</v>
      </c>
      <c r="DG61" s="33">
        <v>57</v>
      </c>
      <c r="DH61" s="33">
        <f>[2]装备!AM62*8</f>
        <v>7080</v>
      </c>
      <c r="DI61" s="33">
        <f>[2]装备!AN62*8</f>
        <v>11320</v>
      </c>
      <c r="DJ61" s="33">
        <f>[2]装备!AO62*8</f>
        <v>14160</v>
      </c>
      <c r="DK61" s="33">
        <f>[2]装备!AP62*8</f>
        <v>17000</v>
      </c>
      <c r="DN61" s="13">
        <v>57</v>
      </c>
      <c r="DO61" s="13">
        <v>1</v>
      </c>
      <c r="DP61" s="13">
        <f t="shared" si="4"/>
        <v>7080</v>
      </c>
      <c r="ED61" s="13">
        <f>[2]新神器!GZ63</f>
        <v>4</v>
      </c>
      <c r="EE61" s="13">
        <f t="shared" si="5"/>
        <v>2</v>
      </c>
      <c r="EF61" s="13">
        <f t="shared" si="6"/>
        <v>1</v>
      </c>
      <c r="EG61" s="13">
        <f>[2]新神器!HD63</f>
        <v>1606006</v>
      </c>
      <c r="EH61" s="13" t="str">
        <f>[2]新神器!HE63</f>
        <v>神器2-1 : 12级</v>
      </c>
      <c r="EI61" s="13">
        <f>[2]新神器!HG63</f>
        <v>12</v>
      </c>
      <c r="EJ61" s="13">
        <f>[2]新神器!HI63</f>
        <v>6</v>
      </c>
      <c r="EK61" s="13">
        <f>[1]新神器!$AW62*6</f>
        <v>12300</v>
      </c>
      <c r="EL61" s="13">
        <f t="shared" si="7"/>
        <v>1290</v>
      </c>
      <c r="EM61" s="13">
        <f t="shared" si="0"/>
        <v>90</v>
      </c>
      <c r="EN61" s="13">
        <f>[2]新神器!$HK63</f>
        <v>4100</v>
      </c>
      <c r="EO61" s="13">
        <f t="shared" si="8"/>
        <v>94.1</v>
      </c>
      <c r="EP61" s="13">
        <f t="shared" si="9"/>
        <v>82.25</v>
      </c>
      <c r="FB61" s="39">
        <f>[1]专属武器!O60</f>
        <v>6</v>
      </c>
      <c r="FC61" s="39">
        <f>[1]专属武器!P60</f>
        <v>6</v>
      </c>
      <c r="FD61" s="13">
        <f>[1]专属武器!Q60</f>
        <v>950</v>
      </c>
      <c r="FE61" s="13">
        <f>[1]专属武器!R60</f>
        <v>475</v>
      </c>
      <c r="FF61" s="13">
        <f>[1]专属武器!S60</f>
        <v>19000</v>
      </c>
      <c r="FG61" s="13">
        <f t="shared" si="11"/>
        <v>28500</v>
      </c>
      <c r="FH61" s="13">
        <f>IF(FC61&gt;0,INDEX([2]专属武器强化!DX$6:DX$77,($FB61-1)*9+$FC61),0)</f>
        <v>0</v>
      </c>
      <c r="FI61" s="13">
        <f>IF(FD61&gt;0,INDEX([2]专属武器强化!DY$6:DY$77,($FB61-1)*9+$FC61),0)</f>
        <v>0</v>
      </c>
      <c r="FJ61" s="13">
        <f>IF(FE61&gt;0,INDEX([2]专属武器强化!DZ$6:DZ$77,($FB61-1)*9+$FC61),0)</f>
        <v>388.29424242424244</v>
      </c>
      <c r="FK61" s="13">
        <f>IF(FF61&gt;0,INDEX([2]专属武器强化!EA$6:EA$77,($FB61-1)*9+$FC61),0)</f>
        <v>78.446727272727273</v>
      </c>
      <c r="FL61" s="13">
        <f>IF(FC61&gt;0,ROUND(INDEX([2]专属武器强化!$EY$6:$EY$77,(FB61-1)*9+FC61),0),0)</f>
        <v>92131</v>
      </c>
      <c r="FM61" s="13">
        <f t="shared" si="12"/>
        <v>11688.221212121212</v>
      </c>
      <c r="FN61" s="13">
        <f t="shared" si="13"/>
        <v>11780.352212121212</v>
      </c>
      <c r="FO61" s="13">
        <f t="shared" si="14"/>
        <v>2.4192825041916288</v>
      </c>
    </row>
    <row r="62" spans="10:171" ht="16.5" x14ac:dyDescent="0.2">
      <c r="J62" s="32">
        <v>58</v>
      </c>
      <c r="K62" s="32">
        <v>4</v>
      </c>
      <c r="L62" s="32">
        <v>18</v>
      </c>
      <c r="M62" s="32">
        <f>[1]属性投放!AZ63</f>
        <v>18628</v>
      </c>
      <c r="N62" s="32">
        <f>[1]属性投放!BA63</f>
        <v>9269</v>
      </c>
      <c r="O62" s="32">
        <f>[1]属性投放!BB63</f>
        <v>172603</v>
      </c>
      <c r="P62" s="32">
        <f>[1]属性投放!BC63</f>
        <v>50</v>
      </c>
      <c r="Q62" s="32">
        <f>[1]属性投放!BD63</f>
        <v>25</v>
      </c>
      <c r="R62" s="32">
        <f>[1]属性投放!BE63</f>
        <v>500</v>
      </c>
      <c r="S62" s="32">
        <f>[1]属性投放!BK63</f>
        <v>750</v>
      </c>
      <c r="T62" s="32">
        <f>[1]属性投放!BL63</f>
        <v>375</v>
      </c>
      <c r="U62" s="32">
        <f>[1]属性投放!BM63</f>
        <v>7500</v>
      </c>
      <c r="V62" s="32">
        <f>[1]属性投放!BN63</f>
        <v>3</v>
      </c>
      <c r="W62" s="32">
        <f>[1]属性投放!BQ63</f>
        <v>1500</v>
      </c>
      <c r="X62" s="32">
        <f>[1]属性投放!BR63</f>
        <v>750</v>
      </c>
      <c r="Y62" s="32">
        <f>[1]属性投放!BS63</f>
        <v>15000</v>
      </c>
      <c r="Z62" s="32">
        <f>[1]属性投放!BT63</f>
        <v>22728</v>
      </c>
      <c r="AA62" s="32">
        <f>[1]属性投放!BU63</f>
        <v>11319</v>
      </c>
      <c r="AB62" s="32">
        <f>[1]属性投放!BV63</f>
        <v>213603</v>
      </c>
      <c r="AC62" s="32">
        <f>[1]属性投放!BY63</f>
        <v>4100</v>
      </c>
      <c r="AD62" s="32">
        <f>[1]属性投放!BZ63</f>
        <v>2050</v>
      </c>
      <c r="AE62" s="32">
        <f>[1]属性投放!CA63</f>
        <v>41000</v>
      </c>
      <c r="AG62" s="32">
        <f>[1]属性投放!DF63</f>
        <v>15883</v>
      </c>
      <c r="AH62" s="32">
        <f>[1]属性投放!DG63</f>
        <v>7860</v>
      </c>
      <c r="AI62" s="32">
        <f>[1]属性投放!DH63</f>
        <v>145018</v>
      </c>
      <c r="AJ62" s="32">
        <f>[1]属性投放!DI63</f>
        <v>1016</v>
      </c>
      <c r="AK62" s="32">
        <f>[1]属性投放!DJ63</f>
        <v>508</v>
      </c>
      <c r="AL62" s="32">
        <f>[1]属性投放!DK63</f>
        <v>10160</v>
      </c>
      <c r="AM62" s="32">
        <f>[1]属性投放!DL63</f>
        <v>284</v>
      </c>
      <c r="AN62" s="32">
        <f>[1]属性投放!DM63</f>
        <v>142</v>
      </c>
      <c r="AO62" s="32">
        <f>[1]属性投放!DN63</f>
        <v>2845</v>
      </c>
      <c r="AP62" s="32">
        <f>[1]属性投放!DO63</f>
        <v>7100</v>
      </c>
      <c r="AQ62" s="32">
        <f>[1]属性投放!DP63</f>
        <v>3550</v>
      </c>
      <c r="AR62" s="32">
        <f>[1]属性投放!DQ63</f>
        <v>71125</v>
      </c>
      <c r="AS62" s="32">
        <f>[1]属性投放!DR63</f>
        <v>23999</v>
      </c>
      <c r="AT62" s="32">
        <f>[1]属性投放!DS63</f>
        <v>11918</v>
      </c>
      <c r="AU62" s="32">
        <f>[1]属性投放!DT63</f>
        <v>226303</v>
      </c>
      <c r="AW62" s="33">
        <v>3</v>
      </c>
      <c r="AX62" s="33">
        <v>6</v>
      </c>
      <c r="AY62" s="34">
        <f>INDEX($CF$5:$CF$56,数据母表!AX62)</f>
        <v>4</v>
      </c>
      <c r="AZ62" s="33">
        <f>[2]卡牌消耗!AB62</f>
        <v>0</v>
      </c>
      <c r="BA62" s="33">
        <f>[2]卡牌消耗!AC62</f>
        <v>30</v>
      </c>
      <c r="BB62" s="33">
        <f>[2]卡牌消耗!AD62</f>
        <v>0</v>
      </c>
      <c r="BC62" s="33">
        <f>[2]卡牌消耗!AE62</f>
        <v>0</v>
      </c>
      <c r="BD62" s="33">
        <f>[2]卡牌消耗!AF62</f>
        <v>0</v>
      </c>
      <c r="BE62" s="33">
        <f>[2]卡牌消耗!AG62</f>
        <v>0</v>
      </c>
      <c r="BF62" s="33">
        <f>[2]卡牌消耗!AH62</f>
        <v>1250</v>
      </c>
      <c r="BI62" s="33">
        <v>4</v>
      </c>
      <c r="BJ62" s="33">
        <v>18</v>
      </c>
      <c r="BK62" s="13">
        <f>[2]卡牌消耗!BD62</f>
        <v>0</v>
      </c>
      <c r="BL62" s="13">
        <f>[2]卡牌消耗!BE62</f>
        <v>0</v>
      </c>
      <c r="BM62" s="13">
        <f>[2]卡牌消耗!BF62</f>
        <v>0</v>
      </c>
      <c r="BN62" s="13">
        <f>[2]卡牌消耗!BG62</f>
        <v>29</v>
      </c>
      <c r="BO62" s="13">
        <f>[2]卡牌消耗!BH62</f>
        <v>161000</v>
      </c>
      <c r="BS62" s="14"/>
      <c r="BT62" s="14"/>
      <c r="BU62" s="14"/>
      <c r="BV62" s="14"/>
      <c r="BW62" s="14"/>
      <c r="BX62" s="14"/>
      <c r="CL62" s="34">
        <v>58</v>
      </c>
      <c r="CM62" s="34">
        <v>2</v>
      </c>
      <c r="CN62" s="13">
        <f>[2]卡牌消耗!DA62</f>
        <v>11550</v>
      </c>
      <c r="CO62" s="13">
        <f t="shared" si="2"/>
        <v>4620</v>
      </c>
      <c r="DG62" s="33">
        <v>58</v>
      </c>
      <c r="DH62" s="33">
        <f>[2]装备!AM63*8</f>
        <v>7320</v>
      </c>
      <c r="DI62" s="33">
        <f>[2]装备!AN63*8</f>
        <v>11720</v>
      </c>
      <c r="DJ62" s="33">
        <f>[2]装备!AO63*8</f>
        <v>14640</v>
      </c>
      <c r="DK62" s="33">
        <f>[2]装备!AP63*8</f>
        <v>17600</v>
      </c>
      <c r="DN62" s="13">
        <v>58</v>
      </c>
      <c r="DO62" s="13">
        <v>1</v>
      </c>
      <c r="DP62" s="13">
        <f t="shared" si="4"/>
        <v>7320</v>
      </c>
      <c r="ED62" s="13">
        <f>[2]新神器!GZ64</f>
        <v>4</v>
      </c>
      <c r="EE62" s="13">
        <f t="shared" si="5"/>
        <v>2</v>
      </c>
      <c r="EF62" s="13">
        <f t="shared" si="6"/>
        <v>1</v>
      </c>
      <c r="EG62" s="13">
        <f>[2]新神器!HD64</f>
        <v>1606006</v>
      </c>
      <c r="EH62" s="13" t="str">
        <f>[2]新神器!HE64</f>
        <v>神器2-1 : 13级</v>
      </c>
      <c r="EI62" s="13">
        <f>[2]新神器!HG64</f>
        <v>13</v>
      </c>
      <c r="EJ62" s="13">
        <f>[2]新神器!HI64</f>
        <v>7</v>
      </c>
      <c r="EK62" s="13">
        <f>[1]新神器!$AW63*6</f>
        <v>13590</v>
      </c>
      <c r="EL62" s="13">
        <f t="shared" si="7"/>
        <v>1290</v>
      </c>
      <c r="EM62" s="13">
        <f t="shared" si="0"/>
        <v>105</v>
      </c>
      <c r="EN62" s="13">
        <f>[2]新神器!$HK64</f>
        <v>4200</v>
      </c>
      <c r="EO62" s="13">
        <f t="shared" si="8"/>
        <v>109.2</v>
      </c>
      <c r="EP62" s="13">
        <f t="shared" si="9"/>
        <v>70.88</v>
      </c>
      <c r="FB62" s="39">
        <f>[1]专属武器!O61</f>
        <v>6</v>
      </c>
      <c r="FC62" s="39">
        <f>[1]专属武器!P61</f>
        <v>7</v>
      </c>
      <c r="FD62" s="13">
        <f>[1]专属武器!Q61</f>
        <v>1150</v>
      </c>
      <c r="FE62" s="13">
        <f>[1]专属武器!R61</f>
        <v>575</v>
      </c>
      <c r="FF62" s="13">
        <f>[1]专属武器!S61</f>
        <v>23000</v>
      </c>
      <c r="FG62" s="13">
        <f t="shared" si="11"/>
        <v>34500</v>
      </c>
      <c r="FH62" s="13">
        <f>IF(FC62&gt;0,INDEX([2]专属武器强化!DX$6:DX$77,($FB62-1)*9+$FC62),0)</f>
        <v>0</v>
      </c>
      <c r="FI62" s="13">
        <f>IF(FD62&gt;0,INDEX([2]专属武器强化!DY$6:DY$77,($FB62-1)*9+$FC62),0)</f>
        <v>0</v>
      </c>
      <c r="FJ62" s="13">
        <f>IF(FE62&gt;0,INDEX([2]专属武器强化!DZ$6:DZ$77,($FB62-1)*9+$FC62),0)</f>
        <v>627.24454545454546</v>
      </c>
      <c r="FK62" s="13">
        <f>IF(FF62&gt;0,INDEX([2]专属武器强化!EA$6:EA$77,($FB62-1)*9+$FC62),0)</f>
        <v>126.72163636363634</v>
      </c>
      <c r="FL62" s="13">
        <f>IF(FC62&gt;0,ROUND(INDEX([2]专属武器强化!$EY$6:$EY$77,(FB62-1)*9+FC62),0),0)</f>
        <v>149165</v>
      </c>
      <c r="FM62" s="13">
        <f t="shared" si="12"/>
        <v>18880.972727272725</v>
      </c>
      <c r="FN62" s="13">
        <f t="shared" si="13"/>
        <v>19030.137727272726</v>
      </c>
      <c r="FO62" s="13">
        <f t="shared" si="14"/>
        <v>1.8129138366958268</v>
      </c>
    </row>
    <row r="63" spans="10:171" ht="16.5" x14ac:dyDescent="0.2">
      <c r="J63" s="32">
        <v>59</v>
      </c>
      <c r="K63" s="32">
        <v>4</v>
      </c>
      <c r="L63" s="32">
        <v>19</v>
      </c>
      <c r="M63" s="32">
        <f>[1]属性投放!AZ64</f>
        <v>22728</v>
      </c>
      <c r="N63" s="32">
        <f>[1]属性投放!BA64</f>
        <v>11319</v>
      </c>
      <c r="O63" s="32">
        <f>[1]属性投放!BB64</f>
        <v>213603</v>
      </c>
      <c r="P63" s="32">
        <f>[1]属性投放!BC64</f>
        <v>75</v>
      </c>
      <c r="Q63" s="32">
        <f>[1]属性投放!BD64</f>
        <v>38</v>
      </c>
      <c r="R63" s="32">
        <f>[1]属性投放!BE64</f>
        <v>750</v>
      </c>
      <c r="S63" s="32">
        <f>[1]属性投放!BK64</f>
        <v>900</v>
      </c>
      <c r="T63" s="32">
        <f>[1]属性投放!BL64</f>
        <v>450</v>
      </c>
      <c r="U63" s="32">
        <f>[1]属性投放!BM64</f>
        <v>9000</v>
      </c>
      <c r="V63" s="32">
        <f>[1]属性投放!BN64</f>
        <v>3</v>
      </c>
      <c r="W63" s="32">
        <f>[1]属性投放!BQ64</f>
        <v>1500</v>
      </c>
      <c r="X63" s="32">
        <f>[1]属性投放!BR64</f>
        <v>750</v>
      </c>
      <c r="Y63" s="32">
        <f>[1]属性投放!BS64</f>
        <v>15000</v>
      </c>
      <c r="Z63" s="32">
        <f>[1]属性投放!BT64</f>
        <v>27528</v>
      </c>
      <c r="AA63" s="32">
        <f>[1]属性投放!BU64</f>
        <v>13723</v>
      </c>
      <c r="AB63" s="32">
        <f>[1]属性投放!BV64</f>
        <v>261603</v>
      </c>
      <c r="AC63" s="32">
        <f>[1]属性投放!BY64</f>
        <v>4800</v>
      </c>
      <c r="AD63" s="32">
        <f>[1]属性投放!BZ64</f>
        <v>2404</v>
      </c>
      <c r="AE63" s="32">
        <f>[1]属性投放!CA64</f>
        <v>48000</v>
      </c>
      <c r="AG63" s="32">
        <f>[1]属性投放!DF64</f>
        <v>23999</v>
      </c>
      <c r="AH63" s="32">
        <f>[1]属性投放!DG64</f>
        <v>11918</v>
      </c>
      <c r="AI63" s="32">
        <f>[1]属性投放!DH64</f>
        <v>226303</v>
      </c>
      <c r="AJ63" s="32">
        <f>[1]属性投放!DI64</f>
        <v>1105</v>
      </c>
      <c r="AK63" s="32">
        <f>[1]属性投放!DJ64</f>
        <v>553</v>
      </c>
      <c r="AL63" s="32">
        <f>[1]属性投放!DK64</f>
        <v>11050</v>
      </c>
      <c r="AM63" s="32">
        <f>[1]属性投放!DL64</f>
        <v>516</v>
      </c>
      <c r="AN63" s="32">
        <f>[1]属性投放!DM64</f>
        <v>258</v>
      </c>
      <c r="AO63" s="32">
        <f>[1]属性投放!DN64</f>
        <v>5157</v>
      </c>
      <c r="AP63" s="32">
        <f>[1]属性投放!DO64</f>
        <v>0</v>
      </c>
      <c r="AQ63" s="32">
        <f>[1]属性投放!DP64</f>
        <v>0</v>
      </c>
      <c r="AR63" s="32">
        <f>[1]属性投放!DQ64</f>
        <v>0</v>
      </c>
      <c r="AS63" s="32">
        <f>[1]属性投放!DR64</f>
        <v>25104</v>
      </c>
      <c r="AT63" s="32">
        <f>[1]属性投放!DS64</f>
        <v>12471</v>
      </c>
      <c r="AU63" s="32">
        <f>[1]属性投放!DT64</f>
        <v>237353</v>
      </c>
      <c r="AW63" s="33">
        <v>3</v>
      </c>
      <c r="AX63" s="33">
        <v>7</v>
      </c>
      <c r="AY63" s="34">
        <f>INDEX($CF$5:$CF$56,数据母表!AX63)</f>
        <v>4</v>
      </c>
      <c r="AZ63" s="33">
        <f>[2]卡牌消耗!AB63</f>
        <v>0</v>
      </c>
      <c r="BA63" s="33">
        <f>[2]卡牌消耗!AC63</f>
        <v>30</v>
      </c>
      <c r="BB63" s="33">
        <f>[2]卡牌消耗!AD63</f>
        <v>0</v>
      </c>
      <c r="BC63" s="33">
        <f>[2]卡牌消耗!AE63</f>
        <v>0</v>
      </c>
      <c r="BD63" s="33">
        <f>[2]卡牌消耗!AF63</f>
        <v>0</v>
      </c>
      <c r="BE63" s="33">
        <f>[2]卡牌消耗!AG63</f>
        <v>0</v>
      </c>
      <c r="BF63" s="33">
        <f>[2]卡牌消耗!AH63</f>
        <v>1250</v>
      </c>
      <c r="BI63" s="33">
        <v>4</v>
      </c>
      <c r="BJ63" s="33">
        <v>19</v>
      </c>
      <c r="BK63" s="13">
        <f>[2]卡牌消耗!BD63</f>
        <v>0</v>
      </c>
      <c r="BL63" s="13">
        <f>[2]卡牌消耗!BE63</f>
        <v>0</v>
      </c>
      <c r="BM63" s="13">
        <f>[2]卡牌消耗!BF63</f>
        <v>0</v>
      </c>
      <c r="BN63" s="13">
        <f>[2]卡牌消耗!BG63</f>
        <v>39</v>
      </c>
      <c r="BO63" s="13">
        <f>[2]卡牌消耗!BH63</f>
        <v>410500</v>
      </c>
      <c r="BS63" s="14"/>
      <c r="BT63" s="14"/>
      <c r="BU63" s="14"/>
      <c r="BV63" s="14"/>
      <c r="BW63" s="14"/>
      <c r="BX63" s="14"/>
      <c r="CL63" s="34">
        <v>59</v>
      </c>
      <c r="CM63" s="34">
        <v>2</v>
      </c>
      <c r="CN63" s="13">
        <f>[2]卡牌消耗!DA63</f>
        <v>12050</v>
      </c>
      <c r="CO63" s="13">
        <f t="shared" si="2"/>
        <v>4820</v>
      </c>
      <c r="DG63" s="33">
        <v>59</v>
      </c>
      <c r="DH63" s="33">
        <f>[2]装备!AM64*8</f>
        <v>7600</v>
      </c>
      <c r="DI63" s="33">
        <f>[2]装备!AN64*8</f>
        <v>12120</v>
      </c>
      <c r="DJ63" s="33">
        <f>[2]装备!AO64*8</f>
        <v>15160</v>
      </c>
      <c r="DK63" s="33">
        <f>[2]装备!AP64*8</f>
        <v>18200</v>
      </c>
      <c r="DN63" s="13">
        <v>59</v>
      </c>
      <c r="DO63" s="13">
        <v>1</v>
      </c>
      <c r="DP63" s="13">
        <f t="shared" si="4"/>
        <v>7600</v>
      </c>
      <c r="ED63" s="13">
        <f>[2]新神器!GZ65</f>
        <v>4</v>
      </c>
      <c r="EE63" s="13">
        <f t="shared" si="5"/>
        <v>2</v>
      </c>
      <c r="EF63" s="13">
        <f t="shared" si="6"/>
        <v>1</v>
      </c>
      <c r="EG63" s="13">
        <f>[2]新神器!HD65</f>
        <v>1606006</v>
      </c>
      <c r="EH63" s="13" t="str">
        <f>[2]新神器!HE65</f>
        <v>神器2-1 : 14级</v>
      </c>
      <c r="EI63" s="13">
        <f>[2]新神器!HG65</f>
        <v>14</v>
      </c>
      <c r="EJ63" s="13">
        <f>[2]新神器!HI65</f>
        <v>7</v>
      </c>
      <c r="EK63" s="13">
        <f>[1]新神器!$AW64*6</f>
        <v>14940</v>
      </c>
      <c r="EL63" s="13">
        <f t="shared" si="7"/>
        <v>1350</v>
      </c>
      <c r="EM63" s="13">
        <f t="shared" si="0"/>
        <v>105</v>
      </c>
      <c r="EN63" s="13">
        <f>[2]新神器!$HK65</f>
        <v>4300</v>
      </c>
      <c r="EO63" s="13">
        <f t="shared" si="8"/>
        <v>109.3</v>
      </c>
      <c r="EP63" s="13">
        <f t="shared" si="9"/>
        <v>74.11</v>
      </c>
      <c r="FB63" s="39">
        <f>[1]专属武器!O62</f>
        <v>6</v>
      </c>
      <c r="FC63" s="39">
        <f>[1]专属武器!P62</f>
        <v>8</v>
      </c>
      <c r="FD63" s="13">
        <f>[1]专属武器!Q62</f>
        <v>1300</v>
      </c>
      <c r="FE63" s="13">
        <f>[1]专属武器!R62</f>
        <v>650</v>
      </c>
      <c r="FF63" s="13">
        <f>[1]专属武器!S62</f>
        <v>26000</v>
      </c>
      <c r="FG63" s="13">
        <f t="shared" si="11"/>
        <v>39000</v>
      </c>
      <c r="FH63" s="13">
        <f>IF(FC63&gt;0,INDEX([2]专属武器强化!DX$6:DX$77,($FB63-1)*9+$FC63),0)</f>
        <v>0</v>
      </c>
      <c r="FI63" s="13">
        <f>IF(FD63&gt;0,INDEX([2]专属武器强化!DY$6:DY$77,($FB63-1)*9+$FC63),0)</f>
        <v>0</v>
      </c>
      <c r="FJ63" s="13">
        <f>IF(FE63&gt;0,INDEX([2]专属武器强化!DZ$6:DZ$77,($FB63-1)*9+$FC63),0)</f>
        <v>1015.5387878787878</v>
      </c>
      <c r="FK63" s="13">
        <f>IF(FF63&gt;0,INDEX([2]专属武器强化!EA$6:EA$77,($FB63-1)*9+$FC63),0)</f>
        <v>205.16836363636364</v>
      </c>
      <c r="FL63" s="13">
        <f>IF(FC63&gt;0,ROUND(INDEX([2]专属武器强化!$EY$6:$EY$77,(FB63-1)*9+FC63),0),0)</f>
        <v>241297</v>
      </c>
      <c r="FM63" s="13">
        <f t="shared" si="12"/>
        <v>30569.193939393939</v>
      </c>
      <c r="FN63" s="13">
        <f t="shared" si="13"/>
        <v>30810.490939393938</v>
      </c>
      <c r="FO63" s="13">
        <f t="shared" si="14"/>
        <v>1.2658026149831663</v>
      </c>
    </row>
    <row r="64" spans="10:171" ht="16.5" x14ac:dyDescent="0.2">
      <c r="J64" s="32">
        <v>60</v>
      </c>
      <c r="K64" s="32">
        <v>4</v>
      </c>
      <c r="L64" s="32">
        <v>20</v>
      </c>
      <c r="M64" s="32">
        <f>[1]属性投放!AZ65</f>
        <v>27528</v>
      </c>
      <c r="N64" s="32">
        <f>[1]属性投放!BA65</f>
        <v>13723</v>
      </c>
      <c r="O64" s="32">
        <f>[1]属性投放!BB65</f>
        <v>261603</v>
      </c>
      <c r="P64" s="32">
        <f>[1]属性投放!BC65</f>
        <v>75</v>
      </c>
      <c r="Q64" s="32">
        <f>[1]属性投放!BD65</f>
        <v>38</v>
      </c>
      <c r="R64" s="32">
        <f>[1]属性投放!BE65</f>
        <v>750</v>
      </c>
      <c r="S64" s="32">
        <f>[1]属性投放!BK65</f>
        <v>1000</v>
      </c>
      <c r="T64" s="32">
        <f>[1]属性投放!BL65</f>
        <v>500</v>
      </c>
      <c r="U64" s="32">
        <f>[1]属性投放!BM65</f>
        <v>10000</v>
      </c>
      <c r="V64" s="32">
        <f>[1]属性投放!BN65</f>
        <v>4</v>
      </c>
      <c r="W64" s="32">
        <f>[1]属性投放!BQ65</f>
        <v>1500</v>
      </c>
      <c r="X64" s="32">
        <f>[1]属性投放!BR65</f>
        <v>750</v>
      </c>
      <c r="Y64" s="32">
        <f>[1]属性投放!BS65</f>
        <v>15000</v>
      </c>
      <c r="Z64" s="32">
        <f>[1]属性投放!BT65</f>
        <v>33778</v>
      </c>
      <c r="AA64" s="32">
        <f>[1]属性投放!BU65</f>
        <v>16853</v>
      </c>
      <c r="AB64" s="32">
        <f>[1]属性投放!BV65</f>
        <v>324103</v>
      </c>
      <c r="AC64" s="32">
        <f>[1]属性投放!BY65</f>
        <v>6250</v>
      </c>
      <c r="AD64" s="32">
        <f>[1]属性投放!BZ65</f>
        <v>3130</v>
      </c>
      <c r="AE64" s="32">
        <f>[1]属性投放!CA65</f>
        <v>62500</v>
      </c>
      <c r="AG64" s="32">
        <f>[1]属性投放!DF65</f>
        <v>25104</v>
      </c>
      <c r="AH64" s="32">
        <f>[1]属性投放!DG65</f>
        <v>12471</v>
      </c>
      <c r="AI64" s="32">
        <f>[1]属性投放!DH65</f>
        <v>237353</v>
      </c>
      <c r="AJ64" s="32">
        <f>[1]属性投放!DI65</f>
        <v>1105</v>
      </c>
      <c r="AK64" s="32">
        <f>[1]属性投放!DJ65</f>
        <v>553</v>
      </c>
      <c r="AL64" s="32">
        <f>[1]属性投放!DK65</f>
        <v>11050</v>
      </c>
      <c r="AM64" s="32">
        <f>[1]属性投放!DL65</f>
        <v>516</v>
      </c>
      <c r="AN64" s="32">
        <f>[1]属性投放!DM65</f>
        <v>258</v>
      </c>
      <c r="AO64" s="32">
        <f>[1]属性投放!DN65</f>
        <v>5157</v>
      </c>
      <c r="AP64" s="32">
        <f>[1]属性投放!DO65</f>
        <v>7740</v>
      </c>
      <c r="AQ64" s="32">
        <f>[1]属性投放!DP65</f>
        <v>3870</v>
      </c>
      <c r="AR64" s="32">
        <f>[1]属性投放!DQ65</f>
        <v>77355</v>
      </c>
      <c r="AS64" s="32">
        <f>[1]属性投放!DR65</f>
        <v>33949</v>
      </c>
      <c r="AT64" s="32">
        <f>[1]属性投放!DS65</f>
        <v>16894</v>
      </c>
      <c r="AU64" s="32">
        <f>[1]属性投放!DT65</f>
        <v>325758</v>
      </c>
      <c r="AW64" s="33">
        <v>3</v>
      </c>
      <c r="AX64" s="33">
        <v>8</v>
      </c>
      <c r="AY64" s="34">
        <f>INDEX($CF$5:$CF$56,数据母表!AX64)</f>
        <v>5</v>
      </c>
      <c r="AZ64" s="33">
        <f>[2]卡牌消耗!AB64</f>
        <v>0</v>
      </c>
      <c r="BA64" s="33">
        <f>[2]卡牌消耗!AC64</f>
        <v>60</v>
      </c>
      <c r="BB64" s="33">
        <f>[2]卡牌消耗!AD64</f>
        <v>0</v>
      </c>
      <c r="BC64" s="33">
        <f>[2]卡牌消耗!AE64</f>
        <v>0</v>
      </c>
      <c r="BD64" s="33">
        <f>[2]卡牌消耗!AF64</f>
        <v>0</v>
      </c>
      <c r="BE64" s="33">
        <f>[2]卡牌消耗!AG64</f>
        <v>0</v>
      </c>
      <c r="BF64" s="33">
        <f>[2]卡牌消耗!AH64</f>
        <v>1900</v>
      </c>
      <c r="BI64" s="33">
        <v>4</v>
      </c>
      <c r="BJ64" s="33">
        <v>20</v>
      </c>
      <c r="BK64" s="13">
        <f>[2]卡牌消耗!BD64</f>
        <v>0</v>
      </c>
      <c r="BL64" s="13">
        <f>[2]卡牌消耗!BE64</f>
        <v>0</v>
      </c>
      <c r="BM64" s="13">
        <f>[2]卡牌消耗!BF64</f>
        <v>0</v>
      </c>
      <c r="BN64" s="13">
        <f>[2]卡牌消耗!BG64</f>
        <v>51</v>
      </c>
      <c r="BO64" s="13">
        <f>[2]卡牌消耗!BH64</f>
        <v>615500</v>
      </c>
      <c r="BS64" s="14"/>
      <c r="BT64" s="14"/>
      <c r="BU64" s="14"/>
      <c r="BV64" s="14"/>
      <c r="BW64" s="14"/>
      <c r="BX64" s="14"/>
      <c r="CL64" s="34">
        <v>60</v>
      </c>
      <c r="CM64" s="34">
        <v>2</v>
      </c>
      <c r="CN64" s="13">
        <f>[2]卡牌消耗!DA64</f>
        <v>11000</v>
      </c>
      <c r="CO64" s="13">
        <f t="shared" si="2"/>
        <v>4400</v>
      </c>
      <c r="DG64" s="33">
        <v>60</v>
      </c>
      <c r="DH64" s="33">
        <f>[2]装备!AM65*8</f>
        <v>7840</v>
      </c>
      <c r="DI64" s="33">
        <f>[2]装备!AN65*8</f>
        <v>12520</v>
      </c>
      <c r="DJ64" s="33">
        <f>[2]装备!AO65*8</f>
        <v>15680</v>
      </c>
      <c r="DK64" s="33">
        <f>[2]装备!AP65*8</f>
        <v>18800</v>
      </c>
      <c r="DN64" s="13">
        <v>60</v>
      </c>
      <c r="DO64" s="13">
        <v>1</v>
      </c>
      <c r="DP64" s="13">
        <f t="shared" si="4"/>
        <v>7840</v>
      </c>
      <c r="ED64" s="13">
        <f>[2]新神器!GZ66</f>
        <v>4</v>
      </c>
      <c r="EE64" s="13">
        <f t="shared" si="5"/>
        <v>2</v>
      </c>
      <c r="EF64" s="13">
        <f t="shared" si="6"/>
        <v>1</v>
      </c>
      <c r="EG64" s="13">
        <f>[2]新神器!HD66</f>
        <v>1606006</v>
      </c>
      <c r="EH64" s="13" t="str">
        <f>[2]新神器!HE66</f>
        <v>神器2-1 : 15级</v>
      </c>
      <c r="EI64" s="13">
        <f>[2]新神器!HG66</f>
        <v>15</v>
      </c>
      <c r="EJ64" s="13">
        <f>[2]新神器!HI66</f>
        <v>7</v>
      </c>
      <c r="EK64" s="13">
        <f>[1]新神器!$AW65*6</f>
        <v>16350</v>
      </c>
      <c r="EL64" s="13">
        <f t="shared" si="7"/>
        <v>1410</v>
      </c>
      <c r="EM64" s="13">
        <f t="shared" si="0"/>
        <v>105</v>
      </c>
      <c r="EN64" s="13">
        <f>[2]新神器!$HK66</f>
        <v>4350</v>
      </c>
      <c r="EO64" s="13">
        <f t="shared" si="8"/>
        <v>109.35</v>
      </c>
      <c r="EP64" s="13">
        <f t="shared" si="9"/>
        <v>77.37</v>
      </c>
      <c r="FB64" s="39">
        <f>[1]专属武器!O63</f>
        <v>6</v>
      </c>
      <c r="FC64" s="39">
        <f>[1]专属武器!P63</f>
        <v>9</v>
      </c>
      <c r="FD64" s="13">
        <f>[1]专属武器!Q63</f>
        <v>1500</v>
      </c>
      <c r="FE64" s="13">
        <f>[1]专属武器!R63</f>
        <v>750</v>
      </c>
      <c r="FF64" s="13">
        <f>[1]专属武器!S63</f>
        <v>30000</v>
      </c>
      <c r="FG64" s="13">
        <f t="shared" si="11"/>
        <v>45000</v>
      </c>
      <c r="FH64" s="13">
        <f>IF(FC64&gt;0,INDEX([2]专属武器强化!DX$6:DX$77,($FB64-1)*9+$FC64),0)</f>
        <v>0</v>
      </c>
      <c r="FI64" s="13">
        <f>IF(FD64&gt;0,INDEX([2]专属武器强化!DY$6:DY$77,($FB64-1)*9+$FC64),0)</f>
        <v>0</v>
      </c>
      <c r="FJ64" s="13">
        <f>IF(FE64&gt;0,INDEX([2]专属武器强化!DZ$6:DZ$77,($FB64-1)*9+$FC64),0)</f>
        <v>1642.7833333333335</v>
      </c>
      <c r="FK64" s="13">
        <f>IF(FF64&gt;0,INDEX([2]专属武器强化!EA$6:EA$77,($FB64-1)*9+$FC64),0)</f>
        <v>331.89</v>
      </c>
      <c r="FL64" s="13">
        <f>IF(FC64&gt;0,ROUND(INDEX([2]专属武器强化!$EY$6:$EY$77,(FB64-1)*9+FC64),0),0)</f>
        <v>390462</v>
      </c>
      <c r="FM64" s="13">
        <f t="shared" si="12"/>
        <v>49450.166666666672</v>
      </c>
      <c r="FN64" s="13">
        <f t="shared" si="13"/>
        <v>49840.628666666671</v>
      </c>
      <c r="FO64" s="13">
        <f t="shared" si="14"/>
        <v>0.9028778569580107</v>
      </c>
    </row>
    <row r="65" spans="10:171" ht="16.5" x14ac:dyDescent="0.2">
      <c r="J65" s="32">
        <v>61</v>
      </c>
      <c r="K65" s="32">
        <v>5</v>
      </c>
      <c r="L65" s="32">
        <v>1</v>
      </c>
      <c r="M65" s="32">
        <f>[1]属性投放!AZ66</f>
        <v>300</v>
      </c>
      <c r="N65" s="32">
        <f>[1]属性投放!BA66</f>
        <v>50</v>
      </c>
      <c r="O65" s="32">
        <f>[1]属性投放!BB66</f>
        <v>1200</v>
      </c>
      <c r="P65" s="32">
        <f>[1]属性投放!BC66</f>
        <v>15</v>
      </c>
      <c r="Q65" s="32">
        <f>[1]属性投放!BD66</f>
        <v>8</v>
      </c>
      <c r="R65" s="32">
        <f>[1]属性投放!BE66</f>
        <v>90</v>
      </c>
      <c r="S65" s="32">
        <f>[1]属性投放!BK66</f>
        <v>35</v>
      </c>
      <c r="T65" s="32">
        <f>[1]属性投放!BL66</f>
        <v>18</v>
      </c>
      <c r="U65" s="32">
        <f>[1]属性投放!BM66</f>
        <v>210</v>
      </c>
      <c r="V65" s="32">
        <f>[1]属性投放!BN66</f>
        <v>1</v>
      </c>
      <c r="W65" s="32">
        <f>[1]属性投放!BQ66</f>
        <v>40</v>
      </c>
      <c r="X65" s="32">
        <f>[1]属性投放!BR66</f>
        <v>20</v>
      </c>
      <c r="Y65" s="32">
        <f>[1]属性投放!BS66</f>
        <v>240</v>
      </c>
      <c r="Z65" s="32">
        <f>[1]属性投放!BT66</f>
        <v>435</v>
      </c>
      <c r="AA65" s="32">
        <f>[1]属性投放!BU66</f>
        <v>120</v>
      </c>
      <c r="AB65" s="32">
        <f>[1]属性投放!BV66</f>
        <v>2010</v>
      </c>
      <c r="AC65" s="32">
        <f>[1]属性投放!BY66</f>
        <v>135</v>
      </c>
      <c r="AD65" s="32">
        <f>[1]属性投放!BZ66</f>
        <v>70</v>
      </c>
      <c r="AE65" s="32">
        <f>[1]属性投放!CA66</f>
        <v>810</v>
      </c>
      <c r="AG65" s="32">
        <f>[1]属性投放!DF66</f>
        <v>250</v>
      </c>
      <c r="AH65" s="32">
        <f>[1]属性投放!DG66</f>
        <v>50</v>
      </c>
      <c r="AI65" s="32">
        <f>[1]属性投放!DH66</f>
        <v>700</v>
      </c>
      <c r="AJ65" s="32">
        <f>[1]属性投放!DI66</f>
        <v>11</v>
      </c>
      <c r="AK65" s="32">
        <f>[1]属性投放!DJ66</f>
        <v>6</v>
      </c>
      <c r="AL65" s="32">
        <f>[1]属性投放!DK66</f>
        <v>65</v>
      </c>
      <c r="AM65" s="32">
        <f>[1]属性投放!DL66</f>
        <v>11</v>
      </c>
      <c r="AN65" s="32">
        <f>[1]属性投放!DM66</f>
        <v>6</v>
      </c>
      <c r="AO65" s="32">
        <f>[1]属性投放!DN66</f>
        <v>65</v>
      </c>
      <c r="AP65" s="32">
        <f>[1]属性投放!DO66</f>
        <v>99</v>
      </c>
      <c r="AQ65" s="32">
        <f>[1]属性投放!DP66</f>
        <v>54</v>
      </c>
      <c r="AR65" s="32">
        <f>[1]属性投放!DQ66</f>
        <v>585</v>
      </c>
      <c r="AS65" s="32">
        <f>[1]属性投放!DR66</f>
        <v>360</v>
      </c>
      <c r="AT65" s="32">
        <f>[1]属性投放!DS66</f>
        <v>110</v>
      </c>
      <c r="AU65" s="32">
        <f>[1]属性投放!DT66</f>
        <v>1350</v>
      </c>
      <c r="AW65" s="33">
        <v>3</v>
      </c>
      <c r="AX65" s="33">
        <v>9</v>
      </c>
      <c r="AY65" s="34">
        <f>INDEX($CF$5:$CF$56,数据母表!AX65)</f>
        <v>5</v>
      </c>
      <c r="AZ65" s="33">
        <f>[2]卡牌消耗!AB65</f>
        <v>0</v>
      </c>
      <c r="BA65" s="33">
        <f>[2]卡牌消耗!AC65</f>
        <v>60</v>
      </c>
      <c r="BB65" s="33">
        <f>[2]卡牌消耗!AD65</f>
        <v>0</v>
      </c>
      <c r="BC65" s="33">
        <f>[2]卡牌消耗!AE65</f>
        <v>0</v>
      </c>
      <c r="BD65" s="33">
        <f>[2]卡牌消耗!AF65</f>
        <v>0</v>
      </c>
      <c r="BE65" s="33">
        <f>[2]卡牌消耗!AG65</f>
        <v>0</v>
      </c>
      <c r="BF65" s="33">
        <f>[2]卡牌消耗!AH65</f>
        <v>1900</v>
      </c>
      <c r="BI65" s="33">
        <v>5</v>
      </c>
      <c r="BJ65" s="33">
        <v>1</v>
      </c>
      <c r="BK65" s="13">
        <f>[2]卡牌消耗!BD65</f>
        <v>0</v>
      </c>
      <c r="BL65" s="13">
        <f>[2]卡牌消耗!BE65</f>
        <v>0</v>
      </c>
      <c r="BM65" s="13">
        <f>[2]卡牌消耗!BF65</f>
        <v>0</v>
      </c>
      <c r="BN65" s="13">
        <f>[2]卡牌消耗!BG65</f>
        <v>0</v>
      </c>
      <c r="BO65" s="13">
        <f>[2]卡牌消耗!BH65</f>
        <v>2500</v>
      </c>
      <c r="BS65" s="14"/>
      <c r="BT65" s="14"/>
      <c r="BU65" s="14"/>
      <c r="BV65" s="14"/>
      <c r="BW65" s="14"/>
      <c r="BX65" s="14"/>
      <c r="CL65" s="34">
        <v>61</v>
      </c>
      <c r="CM65" s="34">
        <v>2</v>
      </c>
      <c r="CN65" s="13">
        <f>[2]卡牌消耗!DA65</f>
        <v>11550</v>
      </c>
      <c r="CO65" s="13">
        <f t="shared" si="2"/>
        <v>4620</v>
      </c>
      <c r="DG65" s="33">
        <v>61</v>
      </c>
      <c r="DH65" s="33">
        <f>[2]装备!AM66*8</f>
        <v>8080</v>
      </c>
      <c r="DI65" s="33">
        <f>[2]装备!AN66*8</f>
        <v>12920</v>
      </c>
      <c r="DJ65" s="33">
        <f>[2]装备!AO66*8</f>
        <v>16160</v>
      </c>
      <c r="DK65" s="33">
        <f>[2]装备!AP66*8</f>
        <v>19400</v>
      </c>
      <c r="DN65" s="13">
        <v>61</v>
      </c>
      <c r="DO65" s="13">
        <v>1</v>
      </c>
      <c r="DP65" s="13">
        <f t="shared" si="4"/>
        <v>8080</v>
      </c>
      <c r="ED65" s="13">
        <f>[2]新神器!GZ67</f>
        <v>5</v>
      </c>
      <c r="EE65" s="13">
        <f t="shared" si="5"/>
        <v>2</v>
      </c>
      <c r="EF65" s="13">
        <f t="shared" si="6"/>
        <v>1</v>
      </c>
      <c r="EG65" s="13">
        <f>[2]新神器!HD67</f>
        <v>1606007</v>
      </c>
      <c r="EH65" s="13" t="str">
        <f>[2]新神器!HE67</f>
        <v>神器2-2 : 1级</v>
      </c>
      <c r="EI65" s="13">
        <f>[2]新神器!HG67</f>
        <v>1</v>
      </c>
      <c r="EJ65" s="13">
        <f>[2]新神器!HI67</f>
        <v>1</v>
      </c>
      <c r="EK65" s="13">
        <f>[1]新神器!$AW66*6</f>
        <v>1056</v>
      </c>
      <c r="EL65" s="13">
        <f t="shared" si="7"/>
        <v>1056</v>
      </c>
      <c r="EM65" s="13">
        <f t="shared" si="0"/>
        <v>15</v>
      </c>
      <c r="EN65" s="13">
        <f>[2]新神器!$HK67</f>
        <v>3050</v>
      </c>
      <c r="EO65" s="13">
        <f t="shared" si="8"/>
        <v>18.05</v>
      </c>
      <c r="EP65" s="13">
        <f t="shared" si="9"/>
        <v>351.02</v>
      </c>
      <c r="FB65" s="39">
        <f>[1]专属武器!O64</f>
        <v>7</v>
      </c>
      <c r="FC65" s="39">
        <f>[1]专属武器!P64</f>
        <v>0</v>
      </c>
      <c r="FD65" s="13">
        <f>[1]专属武器!Q64</f>
        <v>0</v>
      </c>
      <c r="FE65" s="13">
        <f>[1]专属武器!R64</f>
        <v>0</v>
      </c>
      <c r="FF65" s="13">
        <f>[1]专属武器!S64</f>
        <v>0</v>
      </c>
      <c r="FG65" s="13">
        <f t="shared" si="11"/>
        <v>0</v>
      </c>
      <c r="FH65" s="13">
        <f>IF(FC65&gt;0,INDEX([2]专属武器强化!DX$6:DX$77,($FB65-1)*9+$FC65),0)</f>
        <v>0</v>
      </c>
      <c r="FI65" s="13">
        <f>IF(FD65&gt;0,INDEX([2]专属武器强化!DY$6:DY$77,($FB65-1)*9+$FC65),0)</f>
        <v>0</v>
      </c>
      <c r="FJ65" s="13">
        <f>IF(FE65&gt;0,INDEX([2]专属武器强化!DZ$6:DZ$77,($FB65-1)*9+$FC65),0)</f>
        <v>0</v>
      </c>
      <c r="FK65" s="13">
        <f>IF(FF65&gt;0,INDEX([2]专属武器强化!EA$6:EA$77,($FB65-1)*9+$FC65),0)</f>
        <v>0</v>
      </c>
      <c r="FL65" s="13">
        <f>IF(FC65&gt;0,ROUND(INDEX([2]专属武器强化!$EY$6:$EY$77,(FB65-1)*9+FC65),0),0)</f>
        <v>0</v>
      </c>
      <c r="FM65" s="13">
        <f t="shared" si="12"/>
        <v>0</v>
      </c>
      <c r="FN65" s="13">
        <f t="shared" si="13"/>
        <v>0</v>
      </c>
      <c r="FO65" s="13">
        <f t="shared" si="14"/>
        <v>0</v>
      </c>
    </row>
    <row r="66" spans="10:171" ht="16.5" x14ac:dyDescent="0.2">
      <c r="J66" s="32">
        <v>62</v>
      </c>
      <c r="K66" s="32">
        <v>5</v>
      </c>
      <c r="L66" s="32">
        <v>2</v>
      </c>
      <c r="M66" s="32">
        <f>[1]属性投放!AZ67</f>
        <v>435</v>
      </c>
      <c r="N66" s="32">
        <f>[1]属性投放!BA67</f>
        <v>120</v>
      </c>
      <c r="O66" s="32">
        <f>[1]属性投放!BB67</f>
        <v>2010</v>
      </c>
      <c r="P66" s="32">
        <f>[1]属性投放!BC67</f>
        <v>20</v>
      </c>
      <c r="Q66" s="32">
        <f>[1]属性投放!BD67</f>
        <v>10</v>
      </c>
      <c r="R66" s="32">
        <f>[1]属性投放!BE67</f>
        <v>120</v>
      </c>
      <c r="S66" s="32">
        <f>[1]属性投放!BK67</f>
        <v>40</v>
      </c>
      <c r="T66" s="32">
        <f>[1]属性投放!BL67</f>
        <v>20</v>
      </c>
      <c r="U66" s="32">
        <f>[1]属性投放!BM67</f>
        <v>240</v>
      </c>
      <c r="V66" s="32">
        <f>[1]属性投放!BN67</f>
        <v>2</v>
      </c>
      <c r="W66" s="32">
        <f>[1]属性投放!BQ67</f>
        <v>50</v>
      </c>
      <c r="X66" s="32">
        <f>[1]属性投放!BR67</f>
        <v>25</v>
      </c>
      <c r="Y66" s="32">
        <f>[1]属性投放!BS67</f>
        <v>300</v>
      </c>
      <c r="Z66" s="32">
        <f>[1]属性投放!BT67</f>
        <v>765</v>
      </c>
      <c r="AA66" s="32">
        <f>[1]属性投放!BU67</f>
        <v>285</v>
      </c>
      <c r="AB66" s="32">
        <f>[1]属性投放!BV67</f>
        <v>3990</v>
      </c>
      <c r="AC66" s="32">
        <f>[1]属性投放!BY67</f>
        <v>330</v>
      </c>
      <c r="AD66" s="32">
        <f>[1]属性投放!BZ67</f>
        <v>165</v>
      </c>
      <c r="AE66" s="32">
        <f>[1]属性投放!CA67</f>
        <v>1980</v>
      </c>
      <c r="AG66" s="32">
        <f>[1]属性投放!DF67</f>
        <v>360</v>
      </c>
      <c r="AH66" s="32">
        <f>[1]属性投放!DG67</f>
        <v>110</v>
      </c>
      <c r="AI66" s="32">
        <f>[1]属性投放!DH67</f>
        <v>1350</v>
      </c>
      <c r="AJ66" s="32">
        <f>[1]属性投放!DI67</f>
        <v>55</v>
      </c>
      <c r="AK66" s="32">
        <f>[1]属性投放!DJ67</f>
        <v>29</v>
      </c>
      <c r="AL66" s="32">
        <f>[1]属性投放!DK67</f>
        <v>330</v>
      </c>
      <c r="AM66" s="32">
        <f>[1]属性投放!DL67</f>
        <v>22</v>
      </c>
      <c r="AN66" s="32">
        <f>[1]属性投放!DM67</f>
        <v>11</v>
      </c>
      <c r="AO66" s="32">
        <f>[1]属性投放!DN67</f>
        <v>132</v>
      </c>
      <c r="AP66" s="32">
        <f>[1]属性投放!DO67</f>
        <v>0</v>
      </c>
      <c r="AQ66" s="32">
        <f>[1]属性投放!DP67</f>
        <v>0</v>
      </c>
      <c r="AR66" s="32">
        <f>[1]属性投放!DQ67</f>
        <v>0</v>
      </c>
      <c r="AS66" s="32">
        <f>[1]属性投放!DR67</f>
        <v>415</v>
      </c>
      <c r="AT66" s="32">
        <f>[1]属性投放!DS67</f>
        <v>139</v>
      </c>
      <c r="AU66" s="32">
        <f>[1]属性投放!DT67</f>
        <v>1680</v>
      </c>
      <c r="AW66" s="33">
        <v>3</v>
      </c>
      <c r="AX66" s="33">
        <v>10</v>
      </c>
      <c r="AY66" s="34">
        <f>INDEX($CF$5:$CF$56,数据母表!AX66)</f>
        <v>6</v>
      </c>
      <c r="AZ66" s="33">
        <f>[2]卡牌消耗!AB66</f>
        <v>0</v>
      </c>
      <c r="BA66" s="33">
        <f>[2]卡牌消耗!AC66</f>
        <v>85</v>
      </c>
      <c r="BB66" s="33">
        <f>[2]卡牌消耗!AD66</f>
        <v>0</v>
      </c>
      <c r="BC66" s="33">
        <f>[2]卡牌消耗!AE66</f>
        <v>0</v>
      </c>
      <c r="BD66" s="33">
        <f>[2]卡牌消耗!AF66</f>
        <v>0</v>
      </c>
      <c r="BE66" s="33">
        <f>[2]卡牌消耗!AG66</f>
        <v>0</v>
      </c>
      <c r="BF66" s="33">
        <f>[2]卡牌消耗!AH66</f>
        <v>3200</v>
      </c>
      <c r="BI66" s="33">
        <v>5</v>
      </c>
      <c r="BJ66" s="33">
        <v>2</v>
      </c>
      <c r="BK66" s="13">
        <f>[2]卡牌消耗!BD66</f>
        <v>2</v>
      </c>
      <c r="BL66" s="13">
        <f>[2]卡牌消耗!BE66</f>
        <v>0</v>
      </c>
      <c r="BM66" s="13">
        <f>[2]卡牌消耗!BF66</f>
        <v>0</v>
      </c>
      <c r="BN66" s="13">
        <f>[2]卡牌消耗!BG66</f>
        <v>0</v>
      </c>
      <c r="BO66" s="13">
        <f>[2]卡牌消耗!BH66</f>
        <v>6500</v>
      </c>
      <c r="BS66" s="14"/>
      <c r="BT66" s="14"/>
      <c r="BU66" s="14"/>
      <c r="BV66" s="14"/>
      <c r="BW66" s="14"/>
      <c r="BX66" s="14"/>
      <c r="CL66" s="34">
        <v>62</v>
      </c>
      <c r="CM66" s="34">
        <v>2</v>
      </c>
      <c r="CN66" s="13">
        <f>[2]卡牌消耗!DA66</f>
        <v>12100</v>
      </c>
      <c r="CO66" s="13">
        <f t="shared" si="2"/>
        <v>4840</v>
      </c>
      <c r="DG66" s="33">
        <v>62</v>
      </c>
      <c r="DH66" s="33">
        <f>[2]装备!AM67*8</f>
        <v>8320</v>
      </c>
      <c r="DI66" s="33">
        <f>[2]装备!AN67*8</f>
        <v>13320</v>
      </c>
      <c r="DJ66" s="33">
        <f>[2]装备!AO67*8</f>
        <v>16680</v>
      </c>
      <c r="DK66" s="33">
        <f>[2]装备!AP67*8</f>
        <v>20000</v>
      </c>
      <c r="DN66" s="13">
        <v>62</v>
      </c>
      <c r="DO66" s="13">
        <v>1</v>
      </c>
      <c r="DP66" s="13">
        <f t="shared" si="4"/>
        <v>8320</v>
      </c>
      <c r="ED66" s="13">
        <f>[2]新神器!GZ68</f>
        <v>5</v>
      </c>
      <c r="EE66" s="13">
        <f t="shared" si="5"/>
        <v>2</v>
      </c>
      <c r="EF66" s="13">
        <f t="shared" si="6"/>
        <v>1</v>
      </c>
      <c r="EG66" s="13">
        <f>[2]新神器!HD68</f>
        <v>1606007</v>
      </c>
      <c r="EH66" s="13" t="str">
        <f>[2]新神器!HE68</f>
        <v>神器2-2 : 2级</v>
      </c>
      <c r="EI66" s="13">
        <f>[2]新神器!HG68</f>
        <v>2</v>
      </c>
      <c r="EJ66" s="13">
        <f>[2]新神器!HI68</f>
        <v>1</v>
      </c>
      <c r="EK66" s="13">
        <f>[1]新神器!$AW67*6</f>
        <v>1638</v>
      </c>
      <c r="EL66" s="13">
        <f t="shared" si="7"/>
        <v>582</v>
      </c>
      <c r="EM66" s="13">
        <f t="shared" si="0"/>
        <v>15</v>
      </c>
      <c r="EN66" s="13">
        <f>[2]新神器!$HK68</f>
        <v>3150</v>
      </c>
      <c r="EO66" s="13">
        <f t="shared" si="8"/>
        <v>18.149999999999999</v>
      </c>
      <c r="EP66" s="13">
        <f t="shared" si="9"/>
        <v>192.4</v>
      </c>
      <c r="FB66" s="39">
        <f>[1]专属武器!O65</f>
        <v>7</v>
      </c>
      <c r="FC66" s="39">
        <f>[1]专属武器!P65</f>
        <v>1</v>
      </c>
      <c r="FD66" s="13">
        <f>[1]专属武器!Q65</f>
        <v>240</v>
      </c>
      <c r="FE66" s="13">
        <f>[1]专属武器!R65</f>
        <v>120</v>
      </c>
      <c r="FF66" s="13">
        <f>[1]专属武器!S65</f>
        <v>4800</v>
      </c>
      <c r="FG66" s="13">
        <f t="shared" si="11"/>
        <v>7200</v>
      </c>
      <c r="FH66" s="13">
        <f>IF(FC66&gt;0,INDEX([2]专属武器强化!DX$6:DX$77,($FB66-1)*9+$FC66),0)</f>
        <v>0</v>
      </c>
      <c r="FI66" s="13">
        <f>IF(FD66&gt;0,INDEX([2]专属武器强化!DY$6:DY$77,($FB66-1)*9+$FC66),0)</f>
        <v>0</v>
      </c>
      <c r="FJ66" s="13">
        <f>IF(FE66&gt;0,INDEX([2]专属武器强化!DZ$6:DZ$77,($FB66-1)*9+$FC66),0)</f>
        <v>29.868787878787881</v>
      </c>
      <c r="FK66" s="13">
        <f>IF(FF66&gt;0,INDEX([2]专属武器强化!EA$6:EA$77,($FB66-1)*9+$FC66),0)</f>
        <v>10.057272727272727</v>
      </c>
      <c r="FL66" s="13">
        <f>IF(FC66&gt;0,ROUND(INDEX([2]专属武器强化!$EY$6:$EY$77,(FB66-1)*9+FC66),0),0)</f>
        <v>25530</v>
      </c>
      <c r="FM66" s="13">
        <f t="shared" si="12"/>
        <v>1100.2393939393939</v>
      </c>
      <c r="FN66" s="13">
        <f t="shared" si="13"/>
        <v>1125.7693939393939</v>
      </c>
      <c r="FO66" s="13">
        <f t="shared" si="14"/>
        <v>6.395625994774214</v>
      </c>
    </row>
    <row r="67" spans="10:171" ht="16.5" x14ac:dyDescent="0.2">
      <c r="J67" s="32">
        <v>63</v>
      </c>
      <c r="K67" s="32">
        <v>5</v>
      </c>
      <c r="L67" s="32">
        <v>3</v>
      </c>
      <c r="M67" s="32">
        <f>[1]属性投放!AZ68</f>
        <v>765</v>
      </c>
      <c r="N67" s="32">
        <f>[1]属性投放!BA68</f>
        <v>285</v>
      </c>
      <c r="O67" s="32">
        <f>[1]属性投放!BB68</f>
        <v>3990</v>
      </c>
      <c r="P67" s="32">
        <f>[1]属性投放!BC68</f>
        <v>20</v>
      </c>
      <c r="Q67" s="32">
        <f>[1]属性投放!BD68</f>
        <v>10</v>
      </c>
      <c r="R67" s="32">
        <f>[1]属性投放!BE68</f>
        <v>120</v>
      </c>
      <c r="S67" s="32">
        <f>[1]属性投放!BK68</f>
        <v>45</v>
      </c>
      <c r="T67" s="32">
        <f>[1]属性投放!BL68</f>
        <v>23</v>
      </c>
      <c r="U67" s="32">
        <f>[1]属性投放!BM68</f>
        <v>270</v>
      </c>
      <c r="V67" s="32">
        <f>[1]属性投放!BN68</f>
        <v>2</v>
      </c>
      <c r="W67" s="32">
        <f>[1]属性投放!BQ68</f>
        <v>85</v>
      </c>
      <c r="X67" s="32">
        <f>[1]属性投放!BR68</f>
        <v>43</v>
      </c>
      <c r="Y67" s="32">
        <f>[1]属性投放!BS68</f>
        <v>510</v>
      </c>
      <c r="Z67" s="32">
        <f>[1]属性投放!BT68</f>
        <v>1140</v>
      </c>
      <c r="AA67" s="32">
        <f>[1]属性投放!BU68</f>
        <v>474</v>
      </c>
      <c r="AB67" s="32">
        <f>[1]属性投放!BV68</f>
        <v>6240</v>
      </c>
      <c r="AC67" s="32">
        <f>[1]属性投放!BY68</f>
        <v>375</v>
      </c>
      <c r="AD67" s="32">
        <f>[1]属性投放!BZ68</f>
        <v>189</v>
      </c>
      <c r="AE67" s="32">
        <f>[1]属性投放!CA68</f>
        <v>2250</v>
      </c>
      <c r="AG67" s="32">
        <f>[1]属性投放!DF68</f>
        <v>415</v>
      </c>
      <c r="AH67" s="32">
        <f>[1]属性投放!DG68</f>
        <v>139</v>
      </c>
      <c r="AI67" s="32">
        <f>[1]属性投放!DH68</f>
        <v>1680</v>
      </c>
      <c r="AJ67" s="32">
        <f>[1]属性投放!DI68</f>
        <v>55</v>
      </c>
      <c r="AK67" s="32">
        <f>[1]属性投放!DJ68</f>
        <v>29</v>
      </c>
      <c r="AL67" s="32">
        <f>[1]属性投放!DK68</f>
        <v>330</v>
      </c>
      <c r="AM67" s="32">
        <f>[1]属性投放!DL68</f>
        <v>22</v>
      </c>
      <c r="AN67" s="32">
        <f>[1]属性投放!DM68</f>
        <v>11</v>
      </c>
      <c r="AO67" s="32">
        <f>[1]属性投放!DN68</f>
        <v>132</v>
      </c>
      <c r="AP67" s="32">
        <f>[1]属性投放!DO68</f>
        <v>220</v>
      </c>
      <c r="AQ67" s="32">
        <f>[1]属性投放!DP68</f>
        <v>110</v>
      </c>
      <c r="AR67" s="32">
        <f>[1]属性投放!DQ68</f>
        <v>1320</v>
      </c>
      <c r="AS67" s="32">
        <f>[1]属性投放!DR68</f>
        <v>690</v>
      </c>
      <c r="AT67" s="32">
        <f>[1]属性投放!DS68</f>
        <v>278</v>
      </c>
      <c r="AU67" s="32">
        <f>[1]属性投放!DT68</f>
        <v>3330</v>
      </c>
      <c r="AW67" s="33">
        <v>3</v>
      </c>
      <c r="AX67" s="33">
        <v>11</v>
      </c>
      <c r="AY67" s="34">
        <f>INDEX($CF$5:$CF$56,数据母表!AX67)</f>
        <v>6</v>
      </c>
      <c r="AZ67" s="33">
        <f>[2]卡牌消耗!AB67</f>
        <v>0</v>
      </c>
      <c r="BA67" s="33">
        <f>[2]卡牌消耗!AC67</f>
        <v>85</v>
      </c>
      <c r="BB67" s="33">
        <f>[2]卡牌消耗!AD67</f>
        <v>0</v>
      </c>
      <c r="BC67" s="33">
        <f>[2]卡牌消耗!AE67</f>
        <v>0</v>
      </c>
      <c r="BD67" s="33">
        <f>[2]卡牌消耗!AF67</f>
        <v>0</v>
      </c>
      <c r="BE67" s="33">
        <f>[2]卡牌消耗!AG67</f>
        <v>0</v>
      </c>
      <c r="BF67" s="33">
        <f>[2]卡牌消耗!AH67</f>
        <v>3200</v>
      </c>
      <c r="BI67" s="33">
        <v>5</v>
      </c>
      <c r="BJ67" s="33">
        <v>3</v>
      </c>
      <c r="BK67" s="13">
        <f>[2]卡牌消耗!BD67</f>
        <v>8</v>
      </c>
      <c r="BL67" s="13">
        <f>[2]卡牌消耗!BE67</f>
        <v>0</v>
      </c>
      <c r="BM67" s="13">
        <f>[2]卡牌消耗!BF67</f>
        <v>0</v>
      </c>
      <c r="BN67" s="13">
        <f>[2]卡牌消耗!BG67</f>
        <v>0</v>
      </c>
      <c r="BO67" s="13">
        <f>[2]卡牌消耗!BH67</f>
        <v>6500</v>
      </c>
      <c r="BS67" s="14"/>
      <c r="BT67" s="14"/>
      <c r="BU67" s="14"/>
      <c r="BV67" s="14"/>
      <c r="BW67" s="14"/>
      <c r="BX67" s="14"/>
      <c r="CL67" s="34">
        <v>63</v>
      </c>
      <c r="CM67" s="34">
        <v>2</v>
      </c>
      <c r="CN67" s="13">
        <f>[2]卡牌消耗!DA67</f>
        <v>12650</v>
      </c>
      <c r="CO67" s="13">
        <f t="shared" si="2"/>
        <v>5060</v>
      </c>
      <c r="DG67" s="33">
        <v>63</v>
      </c>
      <c r="DH67" s="33">
        <f>[2]装备!AM68*8</f>
        <v>8600</v>
      </c>
      <c r="DI67" s="33">
        <f>[2]装备!AN68*8</f>
        <v>13720</v>
      </c>
      <c r="DJ67" s="33">
        <f>[2]装备!AO68*8</f>
        <v>17160</v>
      </c>
      <c r="DK67" s="33">
        <f>[2]装备!AP68*8</f>
        <v>20600</v>
      </c>
      <c r="DN67" s="13">
        <v>63</v>
      </c>
      <c r="DO67" s="13">
        <v>1</v>
      </c>
      <c r="DP67" s="13">
        <f t="shared" si="4"/>
        <v>8600</v>
      </c>
      <c r="ED67" s="13">
        <f>[2]新神器!GZ69</f>
        <v>5</v>
      </c>
      <c r="EE67" s="13">
        <f t="shared" si="5"/>
        <v>2</v>
      </c>
      <c r="EF67" s="13">
        <f t="shared" si="6"/>
        <v>1</v>
      </c>
      <c r="EG67" s="13">
        <f>[2]新神器!HD69</f>
        <v>1606007</v>
      </c>
      <c r="EH67" s="13" t="str">
        <f>[2]新神器!HE69</f>
        <v>神器2-2 : 3级</v>
      </c>
      <c r="EI67" s="13">
        <f>[2]新神器!HG69</f>
        <v>3</v>
      </c>
      <c r="EJ67" s="13">
        <f>[2]新神器!HI69</f>
        <v>1</v>
      </c>
      <c r="EK67" s="13">
        <f>[1]新神器!$AW68*6</f>
        <v>2274</v>
      </c>
      <c r="EL67" s="13">
        <f t="shared" si="7"/>
        <v>636</v>
      </c>
      <c r="EM67" s="13">
        <f t="shared" si="0"/>
        <v>15</v>
      </c>
      <c r="EN67" s="13">
        <f>[2]新神器!$HK69</f>
        <v>3250</v>
      </c>
      <c r="EO67" s="13">
        <f t="shared" si="8"/>
        <v>18.25</v>
      </c>
      <c r="EP67" s="13">
        <f t="shared" si="9"/>
        <v>209.1</v>
      </c>
      <c r="FB67" s="39">
        <f>[1]专属武器!O66</f>
        <v>7</v>
      </c>
      <c r="FC67" s="39">
        <f>[1]专属武器!P66</f>
        <v>2</v>
      </c>
      <c r="FD67" s="13">
        <f>[1]专属武器!Q66</f>
        <v>360</v>
      </c>
      <c r="FE67" s="13">
        <f>[1]专属武器!R66</f>
        <v>180</v>
      </c>
      <c r="FF67" s="13">
        <f>[1]专属武器!S66</f>
        <v>7200</v>
      </c>
      <c r="FG67" s="13">
        <f t="shared" si="11"/>
        <v>10800</v>
      </c>
      <c r="FH67" s="13">
        <f>IF(FC67&gt;0,INDEX([2]专属武器强化!DX$6:DX$77,($FB67-1)*9+$FC67),0)</f>
        <v>0</v>
      </c>
      <c r="FI67" s="13">
        <f>IF(FD67&gt;0,INDEX([2]专属武器强化!DY$6:DY$77,($FB67-1)*9+$FC67),0)</f>
        <v>0</v>
      </c>
      <c r="FJ67" s="13">
        <f>IF(FE67&gt;0,INDEX([2]专属武器强化!DZ$6:DZ$77,($FB67-1)*9+$FC67),0)</f>
        <v>59.737575757575762</v>
      </c>
      <c r="FK67" s="13">
        <f>IF(FF67&gt;0,INDEX([2]专属武器强化!EA$6:EA$77,($FB67-1)*9+$FC67),0)</f>
        <v>20.114545454545453</v>
      </c>
      <c r="FL67" s="13">
        <f>IF(FC67&gt;0,ROUND(INDEX([2]专属武器强化!$EY$6:$EY$77,(FB67-1)*9+FC67),0),0)</f>
        <v>38295</v>
      </c>
      <c r="FM67" s="13">
        <f t="shared" si="12"/>
        <v>2200.4787878787879</v>
      </c>
      <c r="FN67" s="13">
        <f t="shared" si="13"/>
        <v>2238.773787878788</v>
      </c>
      <c r="FO67" s="13">
        <f t="shared" si="14"/>
        <v>4.824069344778632</v>
      </c>
    </row>
    <row r="68" spans="10:171" ht="16.5" x14ac:dyDescent="0.2">
      <c r="J68" s="32">
        <v>64</v>
      </c>
      <c r="K68" s="32">
        <v>5</v>
      </c>
      <c r="L68" s="32">
        <v>4</v>
      </c>
      <c r="M68" s="32">
        <f>[1]属性投放!AZ69</f>
        <v>1140</v>
      </c>
      <c r="N68" s="32">
        <f>[1]属性投放!BA69</f>
        <v>474</v>
      </c>
      <c r="O68" s="32">
        <f>[1]属性投放!BB69</f>
        <v>6240</v>
      </c>
      <c r="P68" s="32">
        <f>[1]属性投放!BC69</f>
        <v>25</v>
      </c>
      <c r="Q68" s="32">
        <f>[1]属性投放!BD69</f>
        <v>13</v>
      </c>
      <c r="R68" s="32">
        <f>[1]属性投放!BE69</f>
        <v>175</v>
      </c>
      <c r="S68" s="32">
        <f>[1]属性投放!BK69</f>
        <v>60</v>
      </c>
      <c r="T68" s="32">
        <f>[1]属性投放!BL69</f>
        <v>30</v>
      </c>
      <c r="U68" s="32">
        <f>[1]属性投放!BM69</f>
        <v>420</v>
      </c>
      <c r="V68" s="32">
        <f>[1]属性投放!BN69</f>
        <v>2</v>
      </c>
      <c r="W68" s="32">
        <f>[1]属性投放!BQ69</f>
        <v>120</v>
      </c>
      <c r="X68" s="32">
        <f>[1]属性投放!BR69</f>
        <v>60</v>
      </c>
      <c r="Y68" s="32">
        <f>[1]属性投放!BS69</f>
        <v>840</v>
      </c>
      <c r="Z68" s="32">
        <f>[1]属性投放!BT69</f>
        <v>1630</v>
      </c>
      <c r="AA68" s="32">
        <f>[1]属性投放!BU69</f>
        <v>724</v>
      </c>
      <c r="AB68" s="32">
        <f>[1]属性投放!BV69</f>
        <v>9670</v>
      </c>
      <c r="AC68" s="32">
        <f>[1]属性投放!BY69</f>
        <v>490</v>
      </c>
      <c r="AD68" s="32">
        <f>[1]属性投放!BZ69</f>
        <v>250</v>
      </c>
      <c r="AE68" s="32">
        <f>[1]属性投放!CA69</f>
        <v>3430</v>
      </c>
      <c r="AG68" s="32">
        <f>[1]属性投放!DF69</f>
        <v>690</v>
      </c>
      <c r="AH68" s="32">
        <f>[1]属性投放!DG69</f>
        <v>278</v>
      </c>
      <c r="AI68" s="32">
        <f>[1]属性投放!DH69</f>
        <v>3330</v>
      </c>
      <c r="AJ68" s="32">
        <f>[1]属性投放!DI69</f>
        <v>114</v>
      </c>
      <c r="AK68" s="32">
        <f>[1]属性投放!DJ69</f>
        <v>57</v>
      </c>
      <c r="AL68" s="32">
        <f>[1]属性投放!DK69</f>
        <v>798</v>
      </c>
      <c r="AM68" s="32">
        <f>[1]属性投放!DL69</f>
        <v>40</v>
      </c>
      <c r="AN68" s="32">
        <f>[1]属性投放!DM69</f>
        <v>20</v>
      </c>
      <c r="AO68" s="32">
        <f>[1]属性投放!DN69</f>
        <v>279</v>
      </c>
      <c r="AP68" s="32">
        <f>[1]属性投放!DO69</f>
        <v>0</v>
      </c>
      <c r="AQ68" s="32">
        <f>[1]属性投放!DP69</f>
        <v>0</v>
      </c>
      <c r="AR68" s="32">
        <f>[1]属性投放!DQ69</f>
        <v>0</v>
      </c>
      <c r="AS68" s="32">
        <f>[1]属性投放!DR69</f>
        <v>804</v>
      </c>
      <c r="AT68" s="32">
        <f>[1]属性投放!DS69</f>
        <v>335</v>
      </c>
      <c r="AU68" s="32">
        <f>[1]属性投放!DT69</f>
        <v>4128</v>
      </c>
      <c r="AW68" s="33">
        <v>3</v>
      </c>
      <c r="AX68" s="33">
        <v>12</v>
      </c>
      <c r="AY68" s="34">
        <f>INDEX($CF$5:$CF$56,数据母表!AX68)</f>
        <v>7</v>
      </c>
      <c r="AZ68" s="33">
        <f>[2]卡牌消耗!AB68</f>
        <v>0</v>
      </c>
      <c r="BA68" s="33">
        <f>[2]卡牌消耗!AC68</f>
        <v>115</v>
      </c>
      <c r="BB68" s="33">
        <f>[2]卡牌消耗!AD68</f>
        <v>0</v>
      </c>
      <c r="BC68" s="33">
        <f>[2]卡牌消耗!AE68</f>
        <v>0</v>
      </c>
      <c r="BD68" s="33">
        <f>[2]卡牌消耗!AF68</f>
        <v>0</v>
      </c>
      <c r="BE68" s="33">
        <f>[2]卡牌消耗!AG68</f>
        <v>0</v>
      </c>
      <c r="BF68" s="33">
        <f>[2]卡牌消耗!AH68</f>
        <v>2750</v>
      </c>
      <c r="BI68" s="33">
        <v>5</v>
      </c>
      <c r="BJ68" s="33">
        <v>4</v>
      </c>
      <c r="BK68" s="13">
        <f>[2]卡牌消耗!BD68</f>
        <v>25</v>
      </c>
      <c r="BL68" s="13">
        <f>[2]卡牌消耗!BE68</f>
        <v>0</v>
      </c>
      <c r="BM68" s="13">
        <f>[2]卡牌消耗!BF68</f>
        <v>0</v>
      </c>
      <c r="BN68" s="13">
        <f>[2]卡牌消耗!BG68</f>
        <v>0</v>
      </c>
      <c r="BO68" s="13">
        <f>[2]卡牌消耗!BH68</f>
        <v>7500</v>
      </c>
      <c r="BS68" s="14"/>
      <c r="BT68" s="14"/>
      <c r="BU68" s="14"/>
      <c r="BV68" s="14"/>
      <c r="BW68" s="14"/>
      <c r="BX68" s="14"/>
      <c r="CL68" s="34">
        <v>64</v>
      </c>
      <c r="CM68" s="34">
        <v>2</v>
      </c>
      <c r="CN68" s="13">
        <f>[2]卡牌消耗!DA68</f>
        <v>13200</v>
      </c>
      <c r="CO68" s="13">
        <f t="shared" si="2"/>
        <v>5280</v>
      </c>
      <c r="DG68" s="33">
        <v>64</v>
      </c>
      <c r="DH68" s="33">
        <f>[2]装备!AM69*8</f>
        <v>8840</v>
      </c>
      <c r="DI68" s="33">
        <f>[2]装备!AN69*8</f>
        <v>14120</v>
      </c>
      <c r="DJ68" s="33">
        <f>[2]装备!AO69*8</f>
        <v>17680</v>
      </c>
      <c r="DK68" s="33">
        <f>[2]装备!AP69*8</f>
        <v>21200</v>
      </c>
      <c r="DN68" s="13">
        <v>64</v>
      </c>
      <c r="DO68" s="13">
        <v>1</v>
      </c>
      <c r="DP68" s="13">
        <f t="shared" si="4"/>
        <v>8840</v>
      </c>
      <c r="ED68" s="13">
        <f>[2]新神器!GZ70</f>
        <v>5</v>
      </c>
      <c r="EE68" s="13">
        <f t="shared" si="5"/>
        <v>2</v>
      </c>
      <c r="EF68" s="13">
        <f t="shared" si="6"/>
        <v>1</v>
      </c>
      <c r="EG68" s="13">
        <f>[2]新神器!HD70</f>
        <v>1606007</v>
      </c>
      <c r="EH68" s="13" t="str">
        <f>[2]新神器!HE70</f>
        <v>神器2-2 : 4级</v>
      </c>
      <c r="EI68" s="13">
        <f>[2]新神器!HG70</f>
        <v>4</v>
      </c>
      <c r="EJ68" s="13">
        <f>[2]新神器!HI70</f>
        <v>2</v>
      </c>
      <c r="EK68" s="13">
        <f>[1]新神器!$AW69*6</f>
        <v>2946</v>
      </c>
      <c r="EL68" s="13">
        <f t="shared" si="7"/>
        <v>672</v>
      </c>
      <c r="EM68" s="13">
        <f t="shared" si="0"/>
        <v>30</v>
      </c>
      <c r="EN68" s="13">
        <f>[2]新神器!$HK70</f>
        <v>3350</v>
      </c>
      <c r="EO68" s="13">
        <f t="shared" si="8"/>
        <v>33.35</v>
      </c>
      <c r="EP68" s="13">
        <f t="shared" si="9"/>
        <v>120.9</v>
      </c>
      <c r="FB68" s="39">
        <f>[1]专属武器!O67</f>
        <v>7</v>
      </c>
      <c r="FC68" s="39">
        <f>[1]专属武器!P67</f>
        <v>3</v>
      </c>
      <c r="FD68" s="13">
        <f>[1]专属武器!Q67</f>
        <v>480</v>
      </c>
      <c r="FE68" s="13">
        <f>[1]专属武器!R67</f>
        <v>240</v>
      </c>
      <c r="FF68" s="13">
        <f>[1]专属武器!S67</f>
        <v>9600</v>
      </c>
      <c r="FG68" s="13">
        <f t="shared" si="11"/>
        <v>14400</v>
      </c>
      <c r="FH68" s="13">
        <f>IF(FC68&gt;0,INDEX([2]专属武器强化!DX$6:DX$77,($FB68-1)*9+$FC68),0)</f>
        <v>0</v>
      </c>
      <c r="FI68" s="13">
        <f>IF(FD68&gt;0,INDEX([2]专属武器强化!DY$6:DY$77,($FB68-1)*9+$FC68),0)</f>
        <v>0</v>
      </c>
      <c r="FJ68" s="13">
        <f>IF(FE68&gt;0,INDEX([2]专属武器强化!DZ$6:DZ$77,($FB68-1)*9+$FC68),0)</f>
        <v>89.606363636363639</v>
      </c>
      <c r="FK68" s="13">
        <f>IF(FF68&gt;0,INDEX([2]专属武器强化!EA$6:EA$77,($FB68-1)*9+$FC68),0)</f>
        <v>30.171818181818182</v>
      </c>
      <c r="FL68" s="13">
        <f>IF(FC68&gt;0,ROUND(INDEX([2]专属武器强化!$EY$6:$EY$77,(FB68-1)*9+FC68),0),0)</f>
        <v>63825</v>
      </c>
      <c r="FM68" s="13">
        <f t="shared" si="12"/>
        <v>3300.7181818181816</v>
      </c>
      <c r="FN68" s="13">
        <f t="shared" si="13"/>
        <v>3364.5431818181814</v>
      </c>
      <c r="FO68" s="13">
        <f t="shared" si="14"/>
        <v>4.2799272358330427</v>
      </c>
    </row>
    <row r="69" spans="10:171" ht="16.5" x14ac:dyDescent="0.2">
      <c r="J69" s="32">
        <v>65</v>
      </c>
      <c r="K69" s="32">
        <v>5</v>
      </c>
      <c r="L69" s="32">
        <v>5</v>
      </c>
      <c r="M69" s="32">
        <f>[1]属性投放!AZ70</f>
        <v>1630</v>
      </c>
      <c r="N69" s="32">
        <f>[1]属性投放!BA70</f>
        <v>724</v>
      </c>
      <c r="O69" s="32">
        <f>[1]属性投放!BB70</f>
        <v>9670</v>
      </c>
      <c r="P69" s="32">
        <f>[1]属性投放!BC70</f>
        <v>25</v>
      </c>
      <c r="Q69" s="32">
        <f>[1]属性投放!BD70</f>
        <v>13</v>
      </c>
      <c r="R69" s="32">
        <f>[1]属性投放!BE70</f>
        <v>175</v>
      </c>
      <c r="S69" s="32">
        <f>[1]属性投放!BK70</f>
        <v>70</v>
      </c>
      <c r="T69" s="32">
        <f>[1]属性投放!BL70</f>
        <v>35</v>
      </c>
      <c r="U69" s="32">
        <f>[1]属性投放!BM70</f>
        <v>490</v>
      </c>
      <c r="V69" s="32">
        <f>[1]属性投放!BN70</f>
        <v>2</v>
      </c>
      <c r="W69" s="32">
        <f>[1]属性投放!BQ70</f>
        <v>135</v>
      </c>
      <c r="X69" s="32">
        <f>[1]属性投放!BR70</f>
        <v>68</v>
      </c>
      <c r="Y69" s="32">
        <f>[1]属性投放!BS70</f>
        <v>945</v>
      </c>
      <c r="Z69" s="32">
        <f>[1]属性投放!BT70</f>
        <v>2080</v>
      </c>
      <c r="AA69" s="32">
        <f>[1]属性投放!BU70</f>
        <v>953</v>
      </c>
      <c r="AB69" s="32">
        <f>[1]属性投放!BV70</f>
        <v>12820</v>
      </c>
      <c r="AC69" s="32">
        <f>[1]属性投放!BY70</f>
        <v>450</v>
      </c>
      <c r="AD69" s="32">
        <f>[1]属性投放!BZ70</f>
        <v>229</v>
      </c>
      <c r="AE69" s="32">
        <f>[1]属性投放!CA70</f>
        <v>3150</v>
      </c>
      <c r="AG69" s="32">
        <f>[1]属性投放!DF70</f>
        <v>804</v>
      </c>
      <c r="AH69" s="32">
        <f>[1]属性投放!DG70</f>
        <v>335</v>
      </c>
      <c r="AI69" s="32">
        <f>[1]属性投放!DH70</f>
        <v>4128</v>
      </c>
      <c r="AJ69" s="32">
        <f>[1]属性投放!DI70</f>
        <v>114</v>
      </c>
      <c r="AK69" s="32">
        <f>[1]属性投放!DJ70</f>
        <v>57</v>
      </c>
      <c r="AL69" s="32">
        <f>[1]属性投放!DK70</f>
        <v>798</v>
      </c>
      <c r="AM69" s="32">
        <f>[1]属性投放!DL70</f>
        <v>40</v>
      </c>
      <c r="AN69" s="32">
        <f>[1]属性投放!DM70</f>
        <v>20</v>
      </c>
      <c r="AO69" s="32">
        <f>[1]属性投放!DN70</f>
        <v>279</v>
      </c>
      <c r="AP69" s="32">
        <f>[1]属性投放!DO70</f>
        <v>0</v>
      </c>
      <c r="AQ69" s="32">
        <f>[1]属性投放!DP70</f>
        <v>0</v>
      </c>
      <c r="AR69" s="32">
        <f>[1]属性投放!DQ70</f>
        <v>0</v>
      </c>
      <c r="AS69" s="32">
        <f>[1]属性投放!DR70</f>
        <v>918</v>
      </c>
      <c r="AT69" s="32">
        <f>[1]属性投放!DS70</f>
        <v>392</v>
      </c>
      <c r="AU69" s="32">
        <f>[1]属性投放!DT70</f>
        <v>4926</v>
      </c>
      <c r="AW69" s="33">
        <v>3</v>
      </c>
      <c r="AX69" s="33">
        <v>13</v>
      </c>
      <c r="AY69" s="34">
        <f>INDEX($CF$5:$CF$56,数据母表!AX69)</f>
        <v>7</v>
      </c>
      <c r="AZ69" s="33">
        <f>[2]卡牌消耗!AB69</f>
        <v>0</v>
      </c>
      <c r="BA69" s="33">
        <f>[2]卡牌消耗!AC69</f>
        <v>115</v>
      </c>
      <c r="BB69" s="33">
        <f>[2]卡牌消耗!AD69</f>
        <v>0</v>
      </c>
      <c r="BC69" s="33">
        <f>[2]卡牌消耗!AE69</f>
        <v>0</v>
      </c>
      <c r="BD69" s="33">
        <f>[2]卡牌消耗!AF69</f>
        <v>0</v>
      </c>
      <c r="BE69" s="33">
        <f>[2]卡牌消耗!AG69</f>
        <v>0</v>
      </c>
      <c r="BF69" s="33">
        <f>[2]卡牌消耗!AH69</f>
        <v>2750</v>
      </c>
      <c r="BI69" s="33">
        <v>5</v>
      </c>
      <c r="BJ69" s="33">
        <v>5</v>
      </c>
      <c r="BK69" s="13">
        <f>[2]卡牌消耗!BD69</f>
        <v>50</v>
      </c>
      <c r="BL69" s="13">
        <f>[2]卡牌消耗!BE69</f>
        <v>0</v>
      </c>
      <c r="BM69" s="13">
        <f>[2]卡牌消耗!BF69</f>
        <v>0</v>
      </c>
      <c r="BN69" s="13">
        <f>[2]卡牌消耗!BG69</f>
        <v>0</v>
      </c>
      <c r="BO69" s="13">
        <f>[2]卡牌消耗!BH69</f>
        <v>7500</v>
      </c>
      <c r="BS69" s="14"/>
      <c r="BT69" s="14"/>
      <c r="BU69" s="14"/>
      <c r="BV69" s="14"/>
      <c r="BW69" s="14"/>
      <c r="BX69" s="14"/>
      <c r="CL69" s="34">
        <v>65</v>
      </c>
      <c r="CM69" s="34">
        <v>2</v>
      </c>
      <c r="CN69" s="13">
        <f>[2]卡牌消耗!DA69</f>
        <v>12100</v>
      </c>
      <c r="CO69" s="13">
        <f t="shared" si="2"/>
        <v>4840</v>
      </c>
      <c r="DG69" s="33">
        <v>65</v>
      </c>
      <c r="DH69" s="33">
        <f>[2]装备!AM70*8</f>
        <v>9080</v>
      </c>
      <c r="DI69" s="33">
        <f>[2]装备!AN70*8</f>
        <v>14560</v>
      </c>
      <c r="DJ69" s="33">
        <f>[2]装备!AO70*8</f>
        <v>18160</v>
      </c>
      <c r="DK69" s="33">
        <f>[2]装备!AP70*8</f>
        <v>21800</v>
      </c>
      <c r="DN69" s="13">
        <v>65</v>
      </c>
      <c r="DO69" s="13">
        <v>1</v>
      </c>
      <c r="DP69" s="13">
        <f t="shared" si="4"/>
        <v>9080</v>
      </c>
      <c r="ED69" s="13">
        <f>[2]新神器!GZ71</f>
        <v>5</v>
      </c>
      <c r="EE69" s="13">
        <f t="shared" si="5"/>
        <v>2</v>
      </c>
      <c r="EF69" s="13">
        <f t="shared" si="6"/>
        <v>1</v>
      </c>
      <c r="EG69" s="13">
        <f>[2]新神器!HD71</f>
        <v>1606007</v>
      </c>
      <c r="EH69" s="13" t="str">
        <f>[2]新神器!HE71</f>
        <v>神器2-2 : 5级</v>
      </c>
      <c r="EI69" s="13">
        <f>[2]新神器!HG71</f>
        <v>5</v>
      </c>
      <c r="EJ69" s="13">
        <f>[2]新神器!HI71</f>
        <v>2</v>
      </c>
      <c r="EK69" s="13">
        <f>[1]新神器!$AW70*6</f>
        <v>3714</v>
      </c>
      <c r="EL69" s="13">
        <f t="shared" si="7"/>
        <v>768</v>
      </c>
      <c r="EM69" s="13">
        <f t="shared" ref="EM69:EM132" si="27">EJ69*INDEX($DX$5:$DX$46,MATCH(EG69,$DW$5:$DW$46,0))</f>
        <v>30</v>
      </c>
      <c r="EN69" s="13">
        <f>[2]新神器!$HK71</f>
        <v>3500</v>
      </c>
      <c r="EO69" s="13">
        <f t="shared" si="8"/>
        <v>33.5</v>
      </c>
      <c r="EP69" s="13">
        <f t="shared" si="9"/>
        <v>137.55000000000001</v>
      </c>
      <c r="FB69" s="39">
        <f>[1]专属武器!O68</f>
        <v>7</v>
      </c>
      <c r="FC69" s="39">
        <f>[1]专属武器!P68</f>
        <v>4</v>
      </c>
      <c r="FD69" s="13">
        <f>[1]专属武器!Q68</f>
        <v>720</v>
      </c>
      <c r="FE69" s="13">
        <f>[1]专属武器!R68</f>
        <v>360</v>
      </c>
      <c r="FF69" s="13">
        <f>[1]专属武器!S68</f>
        <v>14400</v>
      </c>
      <c r="FG69" s="13">
        <f t="shared" si="11"/>
        <v>21600</v>
      </c>
      <c r="FH69" s="13">
        <f>IF(FC69&gt;0,INDEX([2]专属武器强化!DX$6:DX$77,($FB69-1)*9+$FC69),0)</f>
        <v>0</v>
      </c>
      <c r="FI69" s="13">
        <f>IF(FD69&gt;0,INDEX([2]专属武器强化!DY$6:DY$77,($FB69-1)*9+$FC69),0)</f>
        <v>0</v>
      </c>
      <c r="FJ69" s="13">
        <f>IF(FE69&gt;0,INDEX([2]专属武器强化!DZ$6:DZ$77,($FB69-1)*9+$FC69),0)</f>
        <v>149.34393939393939</v>
      </c>
      <c r="FK69" s="13">
        <f>IF(FF69&gt;0,INDEX([2]专属武器强化!EA$6:EA$77,($FB69-1)*9+$FC69),0)</f>
        <v>50.286363636363632</v>
      </c>
      <c r="FL69" s="13">
        <f>IF(FC69&gt;0,ROUND(INDEX([2]专属武器强化!$EY$6:$EY$77,(FB69-1)*9+FC69),0),0)</f>
        <v>102121</v>
      </c>
      <c r="FM69" s="13">
        <f t="shared" si="12"/>
        <v>5501.19696969697</v>
      </c>
      <c r="FN69" s="13">
        <f t="shared" si="13"/>
        <v>5603.3179696969701</v>
      </c>
      <c r="FO69" s="13">
        <f t="shared" si="14"/>
        <v>3.8548588741195671</v>
      </c>
    </row>
    <row r="70" spans="10:171" ht="16.5" x14ac:dyDescent="0.2">
      <c r="J70" s="32">
        <v>66</v>
      </c>
      <c r="K70" s="32">
        <v>5</v>
      </c>
      <c r="L70" s="32">
        <v>6</v>
      </c>
      <c r="M70" s="32">
        <f>[1]属性投放!AZ71</f>
        <v>2080</v>
      </c>
      <c r="N70" s="32">
        <f>[1]属性投放!BA71</f>
        <v>953</v>
      </c>
      <c r="O70" s="32">
        <f>[1]属性投放!BB71</f>
        <v>12820</v>
      </c>
      <c r="P70" s="32">
        <f>[1]属性投放!BC71</f>
        <v>25</v>
      </c>
      <c r="Q70" s="32">
        <f>[1]属性投放!BD71</f>
        <v>13</v>
      </c>
      <c r="R70" s="32">
        <f>[1]属性投放!BE71</f>
        <v>175</v>
      </c>
      <c r="S70" s="32">
        <f>[1]属性投放!BK71</f>
        <v>75</v>
      </c>
      <c r="T70" s="32">
        <f>[1]属性投放!BL71</f>
        <v>38</v>
      </c>
      <c r="U70" s="32">
        <f>[1]属性投放!BM71</f>
        <v>525</v>
      </c>
      <c r="V70" s="32">
        <f>[1]属性投放!BN71</f>
        <v>2</v>
      </c>
      <c r="W70" s="32">
        <f>[1]属性投放!BQ71</f>
        <v>180</v>
      </c>
      <c r="X70" s="32">
        <f>[1]属性投放!BR71</f>
        <v>90</v>
      </c>
      <c r="Y70" s="32">
        <f>[1]属性投放!BS71</f>
        <v>1260</v>
      </c>
      <c r="Z70" s="32">
        <f>[1]属性投放!BT71</f>
        <v>2535</v>
      </c>
      <c r="AA70" s="32">
        <f>[1]属性投放!BU71</f>
        <v>1184</v>
      </c>
      <c r="AB70" s="32">
        <f>[1]属性投放!BV71</f>
        <v>16005</v>
      </c>
      <c r="AC70" s="32">
        <f>[1]属性投放!BY71</f>
        <v>455</v>
      </c>
      <c r="AD70" s="32">
        <f>[1]属性投放!BZ71</f>
        <v>231</v>
      </c>
      <c r="AE70" s="32">
        <f>[1]属性投放!CA71</f>
        <v>3185</v>
      </c>
      <c r="AG70" s="32">
        <f>[1]属性投放!DF71</f>
        <v>918</v>
      </c>
      <c r="AH70" s="32">
        <f>[1]属性投放!DG71</f>
        <v>392</v>
      </c>
      <c r="AI70" s="32">
        <f>[1]属性投放!DH71</f>
        <v>4926</v>
      </c>
      <c r="AJ70" s="32">
        <f>[1]属性投放!DI71</f>
        <v>114</v>
      </c>
      <c r="AK70" s="32">
        <f>[1]属性投放!DJ71</f>
        <v>57</v>
      </c>
      <c r="AL70" s="32">
        <f>[1]属性投放!DK71</f>
        <v>798</v>
      </c>
      <c r="AM70" s="32">
        <f>[1]属性投放!DL71</f>
        <v>40</v>
      </c>
      <c r="AN70" s="32">
        <f>[1]属性投放!DM71</f>
        <v>20</v>
      </c>
      <c r="AO70" s="32">
        <f>[1]属性投放!DN71</f>
        <v>279</v>
      </c>
      <c r="AP70" s="32">
        <f>[1]属性投放!DO71</f>
        <v>1000</v>
      </c>
      <c r="AQ70" s="32">
        <f>[1]属性投放!DP71</f>
        <v>500</v>
      </c>
      <c r="AR70" s="32">
        <f>[1]属性投放!DQ71</f>
        <v>6975</v>
      </c>
      <c r="AS70" s="32">
        <f>[1]属性投放!DR71</f>
        <v>2032</v>
      </c>
      <c r="AT70" s="32">
        <f>[1]属性投放!DS71</f>
        <v>949</v>
      </c>
      <c r="AU70" s="32">
        <f>[1]属性投放!DT71</f>
        <v>12699</v>
      </c>
      <c r="AW70" s="33">
        <v>3</v>
      </c>
      <c r="AX70" s="33">
        <v>14</v>
      </c>
      <c r="AY70" s="34">
        <f>INDEX($CF$5:$CF$56,数据母表!AX70)</f>
        <v>8</v>
      </c>
      <c r="AZ70" s="33">
        <f>[2]卡牌消耗!AB70</f>
        <v>0</v>
      </c>
      <c r="BA70" s="33">
        <f>[2]卡牌消耗!AC70</f>
        <v>0</v>
      </c>
      <c r="BB70" s="33">
        <f>[2]卡牌消耗!AD70</f>
        <v>25</v>
      </c>
      <c r="BC70" s="33">
        <f>[2]卡牌消耗!AE70</f>
        <v>0</v>
      </c>
      <c r="BD70" s="33">
        <f>[2]卡牌消耗!AF70</f>
        <v>0</v>
      </c>
      <c r="BE70" s="33">
        <f>[2]卡牌消耗!AG70</f>
        <v>0</v>
      </c>
      <c r="BF70" s="33">
        <f>[2]卡牌消耗!AH70</f>
        <v>3000</v>
      </c>
      <c r="BI70" s="33">
        <v>5</v>
      </c>
      <c r="BJ70" s="33">
        <v>6</v>
      </c>
      <c r="BK70" s="13">
        <f>[2]卡牌消耗!BD70</f>
        <v>75</v>
      </c>
      <c r="BL70" s="13">
        <f>[2]卡牌消耗!BE70</f>
        <v>0</v>
      </c>
      <c r="BM70" s="13">
        <f>[2]卡牌消耗!BF70</f>
        <v>0</v>
      </c>
      <c r="BN70" s="13">
        <f>[2]卡牌消耗!BG70</f>
        <v>0</v>
      </c>
      <c r="BO70" s="13">
        <f>[2]卡牌消耗!BH70</f>
        <v>10000</v>
      </c>
      <c r="BS70" s="14"/>
      <c r="BT70" s="14"/>
      <c r="BU70" s="14"/>
      <c r="BV70" s="14"/>
      <c r="BW70" s="14"/>
      <c r="BX70" s="14"/>
      <c r="CL70" s="34">
        <v>66</v>
      </c>
      <c r="CM70" s="34">
        <v>2</v>
      </c>
      <c r="CN70" s="13">
        <f>[2]卡牌消耗!DA70</f>
        <v>12700</v>
      </c>
      <c r="CO70" s="13">
        <f t="shared" ref="CO70:CO133" si="28">CN70/2.5</f>
        <v>5080</v>
      </c>
      <c r="DG70" s="33">
        <v>66</v>
      </c>
      <c r="DH70" s="33">
        <f>[2]装备!AM71*8</f>
        <v>9360</v>
      </c>
      <c r="DI70" s="33">
        <f>[2]装备!AN71*8</f>
        <v>14960</v>
      </c>
      <c r="DJ70" s="33">
        <f>[2]装备!AO71*8</f>
        <v>18680</v>
      </c>
      <c r="DK70" s="33">
        <f>[2]装备!AP71*8</f>
        <v>22400</v>
      </c>
      <c r="DN70" s="13">
        <v>66</v>
      </c>
      <c r="DO70" s="13">
        <v>1</v>
      </c>
      <c r="DP70" s="13">
        <f t="shared" ref="DP70:DP133" si="29">INDEX($DH$5:$DK$154,DN70,MIN(DO70,4))</f>
        <v>9360</v>
      </c>
      <c r="ED70" s="13">
        <f>[2]新神器!GZ72</f>
        <v>5</v>
      </c>
      <c r="EE70" s="13">
        <f t="shared" ref="EE70:EE133" si="30">INDEX($DT$5:$DT$46,ED70)</f>
        <v>2</v>
      </c>
      <c r="EF70" s="13">
        <f t="shared" ref="EF70:EF133" si="31">INDEX($DV$5:$DV$46,ED70)</f>
        <v>1</v>
      </c>
      <c r="EG70" s="13">
        <f>[2]新神器!HD72</f>
        <v>1606007</v>
      </c>
      <c r="EH70" s="13" t="str">
        <f>[2]新神器!HE72</f>
        <v>神器2-2 : 6级</v>
      </c>
      <c r="EI70" s="13">
        <f>[2]新神器!HG72</f>
        <v>6</v>
      </c>
      <c r="EJ70" s="13">
        <f>[2]新神器!HI72</f>
        <v>2</v>
      </c>
      <c r="EK70" s="13">
        <f>[1]新神器!$AW71*6</f>
        <v>4452</v>
      </c>
      <c r="EL70" s="13">
        <f t="shared" ref="EL70:EL133" si="32">IF(EI70&gt;1,EK70-EK69,EK70)</f>
        <v>738</v>
      </c>
      <c r="EM70" s="13">
        <f t="shared" si="27"/>
        <v>30</v>
      </c>
      <c r="EN70" s="13">
        <f>[2]新神器!$HK72</f>
        <v>3550</v>
      </c>
      <c r="EO70" s="13">
        <f t="shared" ref="EO70:EO133" si="33">EM70+EN70/1000</f>
        <v>33.549999999999997</v>
      </c>
      <c r="EP70" s="13">
        <f t="shared" ref="EP70:EP133" si="34">ROUND(EL70*6/EO70,2)</f>
        <v>131.97999999999999</v>
      </c>
      <c r="FB70" s="39">
        <f>[1]专属武器!O69</f>
        <v>7</v>
      </c>
      <c r="FC70" s="39">
        <f>[1]专属武器!P69</f>
        <v>5</v>
      </c>
      <c r="FD70" s="13">
        <f>[1]专属武器!Q69</f>
        <v>960</v>
      </c>
      <c r="FE70" s="13">
        <f>[1]专属武器!R69</f>
        <v>480</v>
      </c>
      <c r="FF70" s="13">
        <f>[1]专属武器!S69</f>
        <v>19200</v>
      </c>
      <c r="FG70" s="13">
        <f t="shared" ref="FG70:FG84" si="35">SUMPRODUCT($FD$2:$FF$2,FD70:FF70)</f>
        <v>28800</v>
      </c>
      <c r="FH70" s="13">
        <f>IF(FC70&gt;0,INDEX([2]专属武器强化!DX$6:DX$77,($FB70-1)*9+$FC70),0)</f>
        <v>0</v>
      </c>
      <c r="FI70" s="13">
        <f>IF(FD70&gt;0,INDEX([2]专属武器强化!DY$6:DY$77,($FB70-1)*9+$FC70),0)</f>
        <v>0</v>
      </c>
      <c r="FJ70" s="13">
        <f>IF(FE70&gt;0,INDEX([2]专属武器强化!DZ$6:DZ$77,($FB70-1)*9+$FC70),0)</f>
        <v>238.95030303030305</v>
      </c>
      <c r="FK70" s="13">
        <f>IF(FF70&gt;0,INDEX([2]专属武器强化!EA$6:EA$77,($FB70-1)*9+$FC70),0)</f>
        <v>80.458181818181814</v>
      </c>
      <c r="FL70" s="13">
        <f>IF(FC70&gt;0,ROUND(INDEX([2]专属武器强化!$EY$6:$EY$77,(FB70-1)*9+FC70),0),0)</f>
        <v>165946</v>
      </c>
      <c r="FM70" s="13">
        <f t="shared" ref="FM70:FM84" si="36">SUMPRODUCT($FH$2:$FK$2,FH70:FK70)</f>
        <v>8801.9151515151516</v>
      </c>
      <c r="FN70" s="13">
        <f t="shared" ref="FN70:FN84" si="37">SUMPRODUCT($FH$2:$FL$2,FH70:FL70)</f>
        <v>8967.8611515151515</v>
      </c>
      <c r="FO70" s="13">
        <f t="shared" ref="FO70:FO84" si="38">IF(FG70&gt;0,FG70/FN70,0)</f>
        <v>3.2114680985146764</v>
      </c>
    </row>
    <row r="71" spans="10:171" ht="16.5" x14ac:dyDescent="0.2">
      <c r="J71" s="32">
        <v>67</v>
      </c>
      <c r="K71" s="32">
        <v>5</v>
      </c>
      <c r="L71" s="32">
        <v>7</v>
      </c>
      <c r="M71" s="32">
        <f>[1]属性投放!AZ72</f>
        <v>2535</v>
      </c>
      <c r="N71" s="32">
        <f>[1]属性投放!BA72</f>
        <v>1184</v>
      </c>
      <c r="O71" s="32">
        <f>[1]属性投放!BB72</f>
        <v>16005</v>
      </c>
      <c r="P71" s="32">
        <f>[1]属性投放!BC72</f>
        <v>30</v>
      </c>
      <c r="Q71" s="32">
        <f>[1]属性投放!BD72</f>
        <v>15</v>
      </c>
      <c r="R71" s="32">
        <f>[1]属性投放!BE72</f>
        <v>240</v>
      </c>
      <c r="S71" s="32">
        <f>[1]属性投放!BK72</f>
        <v>100</v>
      </c>
      <c r="T71" s="32">
        <f>[1]属性投放!BL72</f>
        <v>50</v>
      </c>
      <c r="U71" s="32">
        <f>[1]属性投放!BM72</f>
        <v>800</v>
      </c>
      <c r="V71" s="32">
        <f>[1]属性投放!BN72</f>
        <v>2</v>
      </c>
      <c r="W71" s="32">
        <f>[1]属性投放!BQ72</f>
        <v>185</v>
      </c>
      <c r="X71" s="32">
        <f>[1]属性投放!BR72</f>
        <v>93</v>
      </c>
      <c r="Y71" s="32">
        <f>[1]属性投放!BS72</f>
        <v>1480</v>
      </c>
      <c r="Z71" s="32">
        <f>[1]属性投放!BT72</f>
        <v>3070</v>
      </c>
      <c r="AA71" s="32">
        <f>[1]属性投放!BU72</f>
        <v>1452</v>
      </c>
      <c r="AB71" s="32">
        <f>[1]属性投放!BV72</f>
        <v>20285</v>
      </c>
      <c r="AC71" s="32">
        <f>[1]属性投放!BY72</f>
        <v>535</v>
      </c>
      <c r="AD71" s="32">
        <f>[1]属性投放!BZ72</f>
        <v>268</v>
      </c>
      <c r="AE71" s="32">
        <f>[1]属性投放!CA72</f>
        <v>4280</v>
      </c>
      <c r="AG71" s="32">
        <f>[1]属性投放!DF72</f>
        <v>2032</v>
      </c>
      <c r="AH71" s="32">
        <f>[1]属性投放!DG72</f>
        <v>949</v>
      </c>
      <c r="AI71" s="32">
        <f>[1]属性投放!DH72</f>
        <v>12699</v>
      </c>
      <c r="AJ71" s="32">
        <f>[1]属性投放!DI72</f>
        <v>165</v>
      </c>
      <c r="AK71" s="32">
        <f>[1]属性投放!DJ72</f>
        <v>83</v>
      </c>
      <c r="AL71" s="32">
        <f>[1]属性投放!DK72</f>
        <v>1316</v>
      </c>
      <c r="AM71" s="32">
        <f>[1]属性投放!DL72</f>
        <v>58</v>
      </c>
      <c r="AN71" s="32">
        <f>[1]属性投放!DM72</f>
        <v>29</v>
      </c>
      <c r="AO71" s="32">
        <f>[1]属性投放!DN72</f>
        <v>461</v>
      </c>
      <c r="AP71" s="32">
        <f>[1]属性投放!DO72</f>
        <v>0</v>
      </c>
      <c r="AQ71" s="32">
        <f>[1]属性投放!DP72</f>
        <v>0</v>
      </c>
      <c r="AR71" s="32">
        <f>[1]属性投放!DQ72</f>
        <v>0</v>
      </c>
      <c r="AS71" s="32">
        <f>[1]属性投放!DR72</f>
        <v>2197</v>
      </c>
      <c r="AT71" s="32">
        <f>[1]属性投放!DS72</f>
        <v>1032</v>
      </c>
      <c r="AU71" s="32">
        <f>[1]属性投放!DT72</f>
        <v>14015</v>
      </c>
      <c r="AW71" s="33">
        <v>3</v>
      </c>
      <c r="AX71" s="33">
        <v>15</v>
      </c>
      <c r="AY71" s="34">
        <f>INDEX($CF$5:$CF$56,数据母表!AX71)</f>
        <v>8</v>
      </c>
      <c r="AZ71" s="33">
        <f>[2]卡牌消耗!AB71</f>
        <v>0</v>
      </c>
      <c r="BA71" s="33">
        <f>[2]卡牌消耗!AC71</f>
        <v>0</v>
      </c>
      <c r="BB71" s="33">
        <f>[2]卡牌消耗!AD71</f>
        <v>25</v>
      </c>
      <c r="BC71" s="33">
        <f>[2]卡牌消耗!AE71</f>
        <v>0</v>
      </c>
      <c r="BD71" s="33">
        <f>[2]卡牌消耗!AF71</f>
        <v>0</v>
      </c>
      <c r="BE71" s="33">
        <f>[2]卡牌消耗!AG71</f>
        <v>0</v>
      </c>
      <c r="BF71" s="33">
        <f>[2]卡牌消耗!AH71</f>
        <v>3250</v>
      </c>
      <c r="BI71" s="33">
        <v>5</v>
      </c>
      <c r="BJ71" s="33">
        <v>7</v>
      </c>
      <c r="BK71" s="13">
        <f>[2]卡牌消耗!BD71</f>
        <v>126</v>
      </c>
      <c r="BL71" s="13">
        <f>[2]卡牌消耗!BE71</f>
        <v>0</v>
      </c>
      <c r="BM71" s="13">
        <f>[2]卡牌消耗!BF71</f>
        <v>0</v>
      </c>
      <c r="BN71" s="13">
        <f>[2]卡牌消耗!BG71</f>
        <v>0</v>
      </c>
      <c r="BO71" s="13">
        <f>[2]卡牌消耗!BH71</f>
        <v>16500</v>
      </c>
      <c r="BS71" s="14"/>
      <c r="BT71" s="14"/>
      <c r="BU71" s="14"/>
      <c r="BV71" s="14"/>
      <c r="BW71" s="14"/>
      <c r="BX71" s="14"/>
      <c r="CL71" s="34">
        <v>67</v>
      </c>
      <c r="CM71" s="34">
        <v>2</v>
      </c>
      <c r="CN71" s="13">
        <f>[2]卡牌消耗!DA71</f>
        <v>13300</v>
      </c>
      <c r="CO71" s="13">
        <f t="shared" si="28"/>
        <v>5320</v>
      </c>
      <c r="DG71" s="33">
        <v>67</v>
      </c>
      <c r="DH71" s="33">
        <f>[2]装备!AM72*8</f>
        <v>9600</v>
      </c>
      <c r="DI71" s="33">
        <f>[2]装备!AN72*8</f>
        <v>15360</v>
      </c>
      <c r="DJ71" s="33">
        <f>[2]装备!AO72*8</f>
        <v>19200</v>
      </c>
      <c r="DK71" s="33">
        <f>[2]装备!AP72*8</f>
        <v>23040</v>
      </c>
      <c r="DN71" s="13">
        <v>67</v>
      </c>
      <c r="DO71" s="13">
        <v>1</v>
      </c>
      <c r="DP71" s="13">
        <f t="shared" si="29"/>
        <v>9600</v>
      </c>
      <c r="ED71" s="13">
        <f>[2]新神器!GZ73</f>
        <v>5</v>
      </c>
      <c r="EE71" s="13">
        <f t="shared" si="30"/>
        <v>2</v>
      </c>
      <c r="EF71" s="13">
        <f t="shared" si="31"/>
        <v>1</v>
      </c>
      <c r="EG71" s="13">
        <f>[2]新神器!HD73</f>
        <v>1606007</v>
      </c>
      <c r="EH71" s="13" t="str">
        <f>[2]新神器!HE73</f>
        <v>神器2-2 : 7级</v>
      </c>
      <c r="EI71" s="13">
        <f>[2]新神器!HG73</f>
        <v>7</v>
      </c>
      <c r="EJ71" s="13">
        <f>[2]新神器!HI73</f>
        <v>3</v>
      </c>
      <c r="EK71" s="13">
        <f>[1]新神器!$AW72*6</f>
        <v>5226</v>
      </c>
      <c r="EL71" s="13">
        <f t="shared" si="32"/>
        <v>774</v>
      </c>
      <c r="EM71" s="13">
        <f t="shared" si="27"/>
        <v>45</v>
      </c>
      <c r="EN71" s="13">
        <f>[2]新神器!$HK73</f>
        <v>3650</v>
      </c>
      <c r="EO71" s="13">
        <f t="shared" si="33"/>
        <v>48.65</v>
      </c>
      <c r="EP71" s="13">
        <f t="shared" si="34"/>
        <v>95.46</v>
      </c>
      <c r="FB71" s="39">
        <f>[1]专属武器!O70</f>
        <v>7</v>
      </c>
      <c r="FC71" s="39">
        <f>[1]专属武器!P70</f>
        <v>6</v>
      </c>
      <c r="FD71" s="13">
        <f>[1]专属武器!Q70</f>
        <v>1200</v>
      </c>
      <c r="FE71" s="13">
        <f>[1]专属武器!R70</f>
        <v>600</v>
      </c>
      <c r="FF71" s="13">
        <f>[1]专属武器!S70</f>
        <v>24000</v>
      </c>
      <c r="FG71" s="13">
        <f t="shared" si="35"/>
        <v>36000</v>
      </c>
      <c r="FH71" s="13">
        <f>IF(FC71&gt;0,INDEX([2]专属武器强化!DX$6:DX$77,($FB71-1)*9+$FC71),0)</f>
        <v>0</v>
      </c>
      <c r="FI71" s="13">
        <f>IF(FD71&gt;0,INDEX([2]专属武器强化!DY$6:DY$77,($FB71-1)*9+$FC71),0)</f>
        <v>0</v>
      </c>
      <c r="FJ71" s="13">
        <f>IF(FE71&gt;0,INDEX([2]专属武器强化!DZ$6:DZ$77,($FB71-1)*9+$FC71),0)</f>
        <v>388.29424242424244</v>
      </c>
      <c r="FK71" s="13">
        <f>IF(FF71&gt;0,INDEX([2]专属武器强化!EA$6:EA$77,($FB71-1)*9+$FC71),0)</f>
        <v>130.74454545454543</v>
      </c>
      <c r="FL71" s="13">
        <f>IF(FC71&gt;0,ROUND(INDEX([2]专属武器强化!$EY$6:$EY$77,(FB71-1)*9+FC71),0),0)</f>
        <v>268066</v>
      </c>
      <c r="FM71" s="13">
        <f t="shared" si="36"/>
        <v>14303.11212121212</v>
      </c>
      <c r="FN71" s="13">
        <f t="shared" si="37"/>
        <v>14571.17812121212</v>
      </c>
      <c r="FO71" s="13">
        <f t="shared" si="38"/>
        <v>2.4706306999015188</v>
      </c>
    </row>
    <row r="72" spans="10:171" ht="16.5" x14ac:dyDescent="0.2">
      <c r="J72" s="32">
        <v>68</v>
      </c>
      <c r="K72" s="32">
        <v>5</v>
      </c>
      <c r="L72" s="32">
        <v>8</v>
      </c>
      <c r="M72" s="32">
        <f>[1]属性投放!AZ73</f>
        <v>3070</v>
      </c>
      <c r="N72" s="32">
        <f>[1]属性投放!BA73</f>
        <v>1452</v>
      </c>
      <c r="O72" s="32">
        <f>[1]属性投放!BB73</f>
        <v>20285</v>
      </c>
      <c r="P72" s="32">
        <f>[1]属性投放!BC73</f>
        <v>30</v>
      </c>
      <c r="Q72" s="32">
        <f>[1]属性投放!BD73</f>
        <v>15</v>
      </c>
      <c r="R72" s="32">
        <f>[1]属性投放!BE73</f>
        <v>240</v>
      </c>
      <c r="S72" s="32">
        <f>[1]属性投放!BK73</f>
        <v>120</v>
      </c>
      <c r="T72" s="32">
        <f>[1]属性投放!BL73</f>
        <v>60</v>
      </c>
      <c r="U72" s="32">
        <f>[1]属性投放!BM73</f>
        <v>960</v>
      </c>
      <c r="V72" s="32">
        <f>[1]属性投放!BN73</f>
        <v>2</v>
      </c>
      <c r="W72" s="32">
        <f>[1]属性投放!BQ73</f>
        <v>190</v>
      </c>
      <c r="X72" s="32">
        <f>[1]属性投放!BR73</f>
        <v>95</v>
      </c>
      <c r="Y72" s="32">
        <f>[1]属性投放!BS73</f>
        <v>1520</v>
      </c>
      <c r="Z72" s="32">
        <f>[1]属性投放!BT73</f>
        <v>3650</v>
      </c>
      <c r="AA72" s="32">
        <f>[1]属性投放!BU73</f>
        <v>1742</v>
      </c>
      <c r="AB72" s="32">
        <f>[1]属性投放!BV73</f>
        <v>24925</v>
      </c>
      <c r="AC72" s="32">
        <f>[1]属性投放!BY73</f>
        <v>580</v>
      </c>
      <c r="AD72" s="32">
        <f>[1]属性投放!BZ73</f>
        <v>290</v>
      </c>
      <c r="AE72" s="32">
        <f>[1]属性投放!CA73</f>
        <v>4640</v>
      </c>
      <c r="AG72" s="32">
        <f>[1]属性投放!DF73</f>
        <v>2197</v>
      </c>
      <c r="AH72" s="32">
        <f>[1]属性投放!DG73</f>
        <v>1032</v>
      </c>
      <c r="AI72" s="32">
        <f>[1]属性投放!DH73</f>
        <v>14015</v>
      </c>
      <c r="AJ72" s="32">
        <f>[1]属性投放!DI73</f>
        <v>165</v>
      </c>
      <c r="AK72" s="32">
        <f>[1]属性投放!DJ73</f>
        <v>83</v>
      </c>
      <c r="AL72" s="32">
        <f>[1]属性投放!DK73</f>
        <v>1316</v>
      </c>
      <c r="AM72" s="32">
        <f>[1]属性投放!DL73</f>
        <v>58</v>
      </c>
      <c r="AN72" s="32">
        <f>[1]属性投放!DM73</f>
        <v>29</v>
      </c>
      <c r="AO72" s="32">
        <f>[1]属性投放!DN73</f>
        <v>461</v>
      </c>
      <c r="AP72" s="32">
        <f>[1]属性投放!DO73</f>
        <v>0</v>
      </c>
      <c r="AQ72" s="32">
        <f>[1]属性投放!DP73</f>
        <v>0</v>
      </c>
      <c r="AR72" s="32">
        <f>[1]属性投放!DQ73</f>
        <v>0</v>
      </c>
      <c r="AS72" s="32">
        <f>[1]属性投放!DR73</f>
        <v>2362</v>
      </c>
      <c r="AT72" s="32">
        <f>[1]属性投放!DS73</f>
        <v>1115</v>
      </c>
      <c r="AU72" s="32">
        <f>[1]属性投放!DT73</f>
        <v>15331</v>
      </c>
      <c r="AW72" s="33">
        <v>3</v>
      </c>
      <c r="AX72" s="33">
        <v>16</v>
      </c>
      <c r="AY72" s="34">
        <f>INDEX($CF$5:$CF$56,数据母表!AX72)</f>
        <v>9</v>
      </c>
      <c r="AZ72" s="33">
        <f>[2]卡牌消耗!AB72</f>
        <v>0</v>
      </c>
      <c r="BA72" s="33">
        <f>[2]卡牌消耗!AC72</f>
        <v>0</v>
      </c>
      <c r="BB72" s="33">
        <f>[2]卡牌消耗!AD72</f>
        <v>25</v>
      </c>
      <c r="BC72" s="33">
        <f>[2]卡牌消耗!AE72</f>
        <v>0</v>
      </c>
      <c r="BD72" s="33">
        <f>[2]卡牌消耗!AF72</f>
        <v>0</v>
      </c>
      <c r="BE72" s="33">
        <f>[2]卡牌消耗!AG72</f>
        <v>0</v>
      </c>
      <c r="BF72" s="33">
        <f>[2]卡牌消耗!AH72</f>
        <v>3250</v>
      </c>
      <c r="BI72" s="33">
        <v>5</v>
      </c>
      <c r="BJ72" s="33">
        <v>8</v>
      </c>
      <c r="BK72" s="13">
        <f>[2]卡牌消耗!BD72</f>
        <v>226</v>
      </c>
      <c r="BL72" s="13">
        <f>[2]卡牌消耗!BE72</f>
        <v>0</v>
      </c>
      <c r="BM72" s="13">
        <f>[2]卡牌消耗!BF72</f>
        <v>0</v>
      </c>
      <c r="BN72" s="13">
        <f>[2]卡牌消耗!BG72</f>
        <v>0</v>
      </c>
      <c r="BO72" s="13">
        <f>[2]卡牌消耗!BH72</f>
        <v>16500</v>
      </c>
      <c r="BS72" s="14"/>
      <c r="BT72" s="14"/>
      <c r="BU72" s="14"/>
      <c r="BV72" s="14"/>
      <c r="BW72" s="14"/>
      <c r="BX72" s="14"/>
      <c r="CL72" s="34">
        <v>68</v>
      </c>
      <c r="CM72" s="34">
        <v>2</v>
      </c>
      <c r="CN72" s="13">
        <f>[2]卡牌消耗!DA72</f>
        <v>13900</v>
      </c>
      <c r="CO72" s="13">
        <f t="shared" si="28"/>
        <v>5560</v>
      </c>
      <c r="DG72" s="33">
        <v>68</v>
      </c>
      <c r="DH72" s="33">
        <f>[2]装备!AM73*8</f>
        <v>9840</v>
      </c>
      <c r="DI72" s="33">
        <f>[2]装备!AN73*8</f>
        <v>15760</v>
      </c>
      <c r="DJ72" s="33">
        <f>[2]装备!AO73*8</f>
        <v>19680</v>
      </c>
      <c r="DK72" s="33">
        <f>[2]装备!AP73*8</f>
        <v>23640</v>
      </c>
      <c r="DN72" s="13">
        <v>68</v>
      </c>
      <c r="DO72" s="13">
        <v>1</v>
      </c>
      <c r="DP72" s="13">
        <f t="shared" si="29"/>
        <v>9840</v>
      </c>
      <c r="ED72" s="13">
        <f>[2]新神器!GZ74</f>
        <v>5</v>
      </c>
      <c r="EE72" s="13">
        <f t="shared" si="30"/>
        <v>2</v>
      </c>
      <c r="EF72" s="13">
        <f t="shared" si="31"/>
        <v>1</v>
      </c>
      <c r="EG72" s="13">
        <f>[2]新神器!HD74</f>
        <v>1606007</v>
      </c>
      <c r="EH72" s="13" t="str">
        <f>[2]新神器!HE74</f>
        <v>神器2-2 : 8级</v>
      </c>
      <c r="EI72" s="13">
        <f>[2]新神器!HG74</f>
        <v>8</v>
      </c>
      <c r="EJ72" s="13">
        <f>[2]新神器!HI74</f>
        <v>3</v>
      </c>
      <c r="EK72" s="13">
        <f>[1]新神器!$AW73*6</f>
        <v>6090</v>
      </c>
      <c r="EL72" s="13">
        <f t="shared" si="32"/>
        <v>864</v>
      </c>
      <c r="EM72" s="13">
        <f t="shared" si="27"/>
        <v>45</v>
      </c>
      <c r="EN72" s="13">
        <f>[2]新神器!$HK74</f>
        <v>3750</v>
      </c>
      <c r="EO72" s="13">
        <f t="shared" si="33"/>
        <v>48.75</v>
      </c>
      <c r="EP72" s="13">
        <f t="shared" si="34"/>
        <v>106.34</v>
      </c>
      <c r="FB72" s="39">
        <f>[1]专属武器!O71</f>
        <v>7</v>
      </c>
      <c r="FC72" s="39">
        <f>[1]专属武器!P71</f>
        <v>7</v>
      </c>
      <c r="FD72" s="13">
        <f>[1]专属武器!Q71</f>
        <v>1440</v>
      </c>
      <c r="FE72" s="13">
        <f>[1]专属武器!R71</f>
        <v>720</v>
      </c>
      <c r="FF72" s="13">
        <f>[1]专属武器!S71</f>
        <v>28800</v>
      </c>
      <c r="FG72" s="13">
        <f t="shared" si="35"/>
        <v>43200</v>
      </c>
      <c r="FH72" s="13">
        <f>IF(FC72&gt;0,INDEX([2]专属武器强化!DX$6:DX$77,($FB72-1)*9+$FC72),0)</f>
        <v>0</v>
      </c>
      <c r="FI72" s="13">
        <f>IF(FD72&gt;0,INDEX([2]专属武器强化!DY$6:DY$77,($FB72-1)*9+$FC72),0)</f>
        <v>0</v>
      </c>
      <c r="FJ72" s="13">
        <f>IF(FE72&gt;0,INDEX([2]专属武器强化!DZ$6:DZ$77,($FB72-1)*9+$FC72),0)</f>
        <v>627.24454545454546</v>
      </c>
      <c r="FK72" s="13">
        <f>IF(FF72&gt;0,INDEX([2]专属武器强化!EA$6:EA$77,($FB72-1)*9+$FC72),0)</f>
        <v>211.20272727272729</v>
      </c>
      <c r="FL72" s="13">
        <f>IF(FC72&gt;0,ROUND(INDEX([2]专属武器强化!$EY$6:$EY$77,(FB72-1)*9+FC72),0),0)</f>
        <v>434012</v>
      </c>
      <c r="FM72" s="13">
        <f t="shared" si="36"/>
        <v>23105.027272727275</v>
      </c>
      <c r="FN72" s="13">
        <f t="shared" si="37"/>
        <v>23539.039272727274</v>
      </c>
      <c r="FO72" s="13">
        <f t="shared" si="38"/>
        <v>1.8352490728052884</v>
      </c>
    </row>
    <row r="73" spans="10:171" ht="16.5" x14ac:dyDescent="0.2">
      <c r="J73" s="32">
        <v>69</v>
      </c>
      <c r="K73" s="32">
        <v>5</v>
      </c>
      <c r="L73" s="32">
        <v>9</v>
      </c>
      <c r="M73" s="32">
        <f>[1]属性投放!AZ74</f>
        <v>3650</v>
      </c>
      <c r="N73" s="32">
        <f>[1]属性投放!BA74</f>
        <v>1742</v>
      </c>
      <c r="O73" s="32">
        <f>[1]属性投放!BB74</f>
        <v>24925</v>
      </c>
      <c r="P73" s="32">
        <f>[1]属性投放!BC74</f>
        <v>30</v>
      </c>
      <c r="Q73" s="32">
        <f>[1]属性投放!BD74</f>
        <v>15</v>
      </c>
      <c r="R73" s="32">
        <f>[1]属性投放!BE74</f>
        <v>240</v>
      </c>
      <c r="S73" s="32">
        <f>[1]属性投放!BK74</f>
        <v>138</v>
      </c>
      <c r="T73" s="32">
        <f>[1]属性投放!BL74</f>
        <v>69</v>
      </c>
      <c r="U73" s="32">
        <f>[1]属性投放!BM74</f>
        <v>1104</v>
      </c>
      <c r="V73" s="32">
        <f>[1]属性投放!BN74</f>
        <v>3</v>
      </c>
      <c r="W73" s="32">
        <f>[1]属性投放!BQ74</f>
        <v>220</v>
      </c>
      <c r="X73" s="32">
        <f>[1]属性投放!BR74</f>
        <v>110</v>
      </c>
      <c r="Y73" s="32">
        <f>[1]属性投放!BS74</f>
        <v>1760</v>
      </c>
      <c r="Z73" s="32">
        <f>[1]属性投放!BT74</f>
        <v>4524</v>
      </c>
      <c r="AA73" s="32">
        <f>[1]属性投放!BU74</f>
        <v>2179</v>
      </c>
      <c r="AB73" s="32">
        <f>[1]属性投放!BV74</f>
        <v>31917</v>
      </c>
      <c r="AC73" s="32">
        <f>[1]属性投放!BY74</f>
        <v>874</v>
      </c>
      <c r="AD73" s="32">
        <f>[1]属性投放!BZ74</f>
        <v>437</v>
      </c>
      <c r="AE73" s="32">
        <f>[1]属性投放!CA74</f>
        <v>6992</v>
      </c>
      <c r="AG73" s="32">
        <f>[1]属性投放!DF74</f>
        <v>2362</v>
      </c>
      <c r="AH73" s="32">
        <f>[1]属性投放!DG74</f>
        <v>1115</v>
      </c>
      <c r="AI73" s="32">
        <f>[1]属性投放!DH74</f>
        <v>15331</v>
      </c>
      <c r="AJ73" s="32">
        <f>[1]属性投放!DI74</f>
        <v>165</v>
      </c>
      <c r="AK73" s="32">
        <f>[1]属性投放!DJ74</f>
        <v>83</v>
      </c>
      <c r="AL73" s="32">
        <f>[1]属性投放!DK74</f>
        <v>1316</v>
      </c>
      <c r="AM73" s="32">
        <f>[1]属性投放!DL74</f>
        <v>58</v>
      </c>
      <c r="AN73" s="32">
        <f>[1]属性投放!DM74</f>
        <v>29</v>
      </c>
      <c r="AO73" s="32">
        <f>[1]属性投放!DN74</f>
        <v>461</v>
      </c>
      <c r="AP73" s="32">
        <f>[1]属性投放!DO74</f>
        <v>870</v>
      </c>
      <c r="AQ73" s="32">
        <f>[1]属性投放!DP74</f>
        <v>435</v>
      </c>
      <c r="AR73" s="32">
        <f>[1]属性投放!DQ74</f>
        <v>6915</v>
      </c>
      <c r="AS73" s="32">
        <f>[1]属性投放!DR74</f>
        <v>3397</v>
      </c>
      <c r="AT73" s="32">
        <f>[1]属性投放!DS74</f>
        <v>1633</v>
      </c>
      <c r="AU73" s="32">
        <f>[1]属性投放!DT74</f>
        <v>23562</v>
      </c>
      <c r="AW73" s="33">
        <v>3</v>
      </c>
      <c r="AX73" s="33">
        <v>17</v>
      </c>
      <c r="AY73" s="34">
        <f>INDEX($CF$5:$CF$56,数据母表!AX73)</f>
        <v>9</v>
      </c>
      <c r="AZ73" s="33">
        <f>[2]卡牌消耗!AB73</f>
        <v>0</v>
      </c>
      <c r="BA73" s="33">
        <f>[2]卡牌消耗!AC73</f>
        <v>0</v>
      </c>
      <c r="BB73" s="33">
        <f>[2]卡牌消耗!AD73</f>
        <v>45</v>
      </c>
      <c r="BC73" s="33">
        <f>[2]卡牌消耗!AE73</f>
        <v>0</v>
      </c>
      <c r="BD73" s="33">
        <f>[2]卡牌消耗!AF73</f>
        <v>0</v>
      </c>
      <c r="BE73" s="33">
        <f>[2]卡牌消耗!AG73</f>
        <v>0</v>
      </c>
      <c r="BF73" s="33">
        <f>[2]卡牌消耗!AH73</f>
        <v>4100</v>
      </c>
      <c r="BI73" s="33">
        <v>5</v>
      </c>
      <c r="BJ73" s="33">
        <v>9</v>
      </c>
      <c r="BK73" s="13">
        <f>[2]卡牌消耗!BD73</f>
        <v>0</v>
      </c>
      <c r="BL73" s="13">
        <f>[2]卡牌消耗!BE73</f>
        <v>74</v>
      </c>
      <c r="BM73" s="13">
        <f>[2]卡牌消耗!BF73</f>
        <v>0</v>
      </c>
      <c r="BN73" s="13">
        <f>[2]卡牌消耗!BG73</f>
        <v>0</v>
      </c>
      <c r="BO73" s="13">
        <f>[2]卡牌消耗!BH73</f>
        <v>22000</v>
      </c>
      <c r="BS73" s="14"/>
      <c r="BT73" s="14"/>
      <c r="BU73" s="14"/>
      <c r="BV73" s="14"/>
      <c r="BW73" s="14"/>
      <c r="BX73" s="14"/>
      <c r="CL73" s="34">
        <v>69</v>
      </c>
      <c r="CM73" s="34">
        <v>2</v>
      </c>
      <c r="CN73" s="13">
        <f>[2]卡牌消耗!DA73</f>
        <v>14550</v>
      </c>
      <c r="CO73" s="13">
        <f t="shared" si="28"/>
        <v>5820</v>
      </c>
      <c r="DG73" s="33">
        <v>69</v>
      </c>
      <c r="DH73" s="33">
        <f>[2]装备!AM74*8</f>
        <v>10080</v>
      </c>
      <c r="DI73" s="33">
        <f>[2]装备!AN74*8</f>
        <v>16160</v>
      </c>
      <c r="DJ73" s="33">
        <f>[2]装备!AO74*8</f>
        <v>20200</v>
      </c>
      <c r="DK73" s="33">
        <f>[2]装备!AP74*8</f>
        <v>24240</v>
      </c>
      <c r="DN73" s="13">
        <v>69</v>
      </c>
      <c r="DO73" s="13">
        <v>1</v>
      </c>
      <c r="DP73" s="13">
        <f t="shared" si="29"/>
        <v>10080</v>
      </c>
      <c r="ED73" s="13">
        <f>[2]新神器!GZ75</f>
        <v>5</v>
      </c>
      <c r="EE73" s="13">
        <f t="shared" si="30"/>
        <v>2</v>
      </c>
      <c r="EF73" s="13">
        <f t="shared" si="31"/>
        <v>1</v>
      </c>
      <c r="EG73" s="13">
        <f>[2]新神器!HD75</f>
        <v>1606007</v>
      </c>
      <c r="EH73" s="13" t="str">
        <f>[2]新神器!HE75</f>
        <v>神器2-2 : 9级</v>
      </c>
      <c r="EI73" s="13">
        <f>[2]新神器!HG75</f>
        <v>9</v>
      </c>
      <c r="EJ73" s="13">
        <f>[2]新神器!HI75</f>
        <v>3</v>
      </c>
      <c r="EK73" s="13">
        <f>[1]新神器!$AW74*6</f>
        <v>6954</v>
      </c>
      <c r="EL73" s="13">
        <f t="shared" si="32"/>
        <v>864</v>
      </c>
      <c r="EM73" s="13">
        <f t="shared" si="27"/>
        <v>45</v>
      </c>
      <c r="EN73" s="13">
        <f>[2]新神器!$HK75</f>
        <v>3850</v>
      </c>
      <c r="EO73" s="13">
        <f t="shared" si="33"/>
        <v>48.85</v>
      </c>
      <c r="EP73" s="13">
        <f t="shared" si="34"/>
        <v>106.12</v>
      </c>
      <c r="FB73" s="39">
        <f>[1]专属武器!O72</f>
        <v>7</v>
      </c>
      <c r="FC73" s="39">
        <f>[1]专属武器!P72</f>
        <v>8</v>
      </c>
      <c r="FD73" s="13">
        <f>[1]专属武器!Q72</f>
        <v>1680</v>
      </c>
      <c r="FE73" s="13">
        <f>[1]专属武器!R72</f>
        <v>840</v>
      </c>
      <c r="FF73" s="13">
        <f>[1]专属武器!S72</f>
        <v>33600</v>
      </c>
      <c r="FG73" s="13">
        <f t="shared" si="35"/>
        <v>50400</v>
      </c>
      <c r="FH73" s="13">
        <f>IF(FC73&gt;0,INDEX([2]专属武器强化!DX$6:DX$77,($FB73-1)*9+$FC73),0)</f>
        <v>0</v>
      </c>
      <c r="FI73" s="13">
        <f>IF(FD73&gt;0,INDEX([2]专属武器强化!DY$6:DY$77,($FB73-1)*9+$FC73),0)</f>
        <v>0</v>
      </c>
      <c r="FJ73" s="13">
        <f>IF(FE73&gt;0,INDEX([2]专属武器强化!DZ$6:DZ$77,($FB73-1)*9+$FC73),0)</f>
        <v>1015.5387878787878</v>
      </c>
      <c r="FK73" s="13">
        <f>IF(FF73&gt;0,INDEX([2]专属武器强化!EA$6:EA$77,($FB73-1)*9+$FC73),0)</f>
        <v>341.94727272727272</v>
      </c>
      <c r="FL73" s="13">
        <f>IF(FC73&gt;0,ROUND(INDEX([2]专属武器强化!$EY$6:$EY$77,(FB73-1)*9+FC73),0),0)</f>
        <v>702079</v>
      </c>
      <c r="FM73" s="13">
        <f t="shared" si="36"/>
        <v>37408.139393939389</v>
      </c>
      <c r="FN73" s="13">
        <f t="shared" si="37"/>
        <v>38110.218393939387</v>
      </c>
      <c r="FO73" s="13">
        <f t="shared" si="38"/>
        <v>1.3224799574492871</v>
      </c>
    </row>
    <row r="74" spans="10:171" ht="16.5" x14ac:dyDescent="0.2">
      <c r="J74" s="32">
        <v>70</v>
      </c>
      <c r="K74" s="32">
        <v>5</v>
      </c>
      <c r="L74" s="32">
        <v>10</v>
      </c>
      <c r="M74" s="32">
        <f>[1]属性投放!AZ75</f>
        <v>4524</v>
      </c>
      <c r="N74" s="32">
        <f>[1]属性投放!BA75</f>
        <v>2179</v>
      </c>
      <c r="O74" s="32">
        <f>[1]属性投放!BB75</f>
        <v>31917</v>
      </c>
      <c r="P74" s="32">
        <f>[1]属性投放!BC75</f>
        <v>40</v>
      </c>
      <c r="Q74" s="32">
        <f>[1]属性投放!BD75</f>
        <v>20</v>
      </c>
      <c r="R74" s="32">
        <f>[1]属性投放!BE75</f>
        <v>360</v>
      </c>
      <c r="S74" s="32">
        <f>[1]属性投放!BK75</f>
        <v>150</v>
      </c>
      <c r="T74" s="32">
        <f>[1]属性投放!BL75</f>
        <v>75</v>
      </c>
      <c r="U74" s="32">
        <f>[1]属性投放!BM75</f>
        <v>1350</v>
      </c>
      <c r="V74" s="32">
        <f>[1]属性投放!BN75</f>
        <v>3</v>
      </c>
      <c r="W74" s="32">
        <f>[1]属性投放!BQ75</f>
        <v>215</v>
      </c>
      <c r="X74" s="32">
        <f>[1]属性投放!BR75</f>
        <v>108</v>
      </c>
      <c r="Y74" s="32">
        <f>[1]属性投放!BS75</f>
        <v>1935</v>
      </c>
      <c r="Z74" s="32">
        <f>[1]属性投放!BT75</f>
        <v>5469</v>
      </c>
      <c r="AA74" s="32">
        <f>[1]属性投放!BU75</f>
        <v>2652</v>
      </c>
      <c r="AB74" s="32">
        <f>[1]属性投放!BV75</f>
        <v>40422</v>
      </c>
      <c r="AC74" s="32">
        <f>[1]属性投放!BY75</f>
        <v>945</v>
      </c>
      <c r="AD74" s="32">
        <f>[1]属性投放!BZ75</f>
        <v>473</v>
      </c>
      <c r="AE74" s="32">
        <f>[1]属性投放!CA75</f>
        <v>8505</v>
      </c>
      <c r="AG74" s="32">
        <f>[1]属性投放!DF75</f>
        <v>3397</v>
      </c>
      <c r="AH74" s="32">
        <f>[1]属性投放!DG75</f>
        <v>1633</v>
      </c>
      <c r="AI74" s="32">
        <f>[1]属性投放!DH75</f>
        <v>23562</v>
      </c>
      <c r="AJ74" s="32">
        <f>[1]属性投放!DI75</f>
        <v>314</v>
      </c>
      <c r="AK74" s="32">
        <f>[1]属性投放!DJ75</f>
        <v>157</v>
      </c>
      <c r="AL74" s="32">
        <f>[1]属性投放!DK75</f>
        <v>2822</v>
      </c>
      <c r="AM74" s="32">
        <f>[1]属性投放!DL75</f>
        <v>110</v>
      </c>
      <c r="AN74" s="32">
        <f>[1]属性投放!DM75</f>
        <v>55</v>
      </c>
      <c r="AO74" s="32">
        <f>[1]属性投放!DN75</f>
        <v>988</v>
      </c>
      <c r="AP74" s="32">
        <f>[1]属性投放!DO75</f>
        <v>0</v>
      </c>
      <c r="AQ74" s="32">
        <f>[1]属性投放!DP75</f>
        <v>0</v>
      </c>
      <c r="AR74" s="32">
        <f>[1]属性投放!DQ75</f>
        <v>0</v>
      </c>
      <c r="AS74" s="32">
        <f>[1]属性投放!DR75</f>
        <v>3711</v>
      </c>
      <c r="AT74" s="32">
        <f>[1]属性投放!DS75</f>
        <v>1790</v>
      </c>
      <c r="AU74" s="32">
        <f>[1]属性投放!DT75</f>
        <v>26384</v>
      </c>
      <c r="AW74" s="33">
        <v>3</v>
      </c>
      <c r="AX74" s="33">
        <v>18</v>
      </c>
      <c r="AY74" s="34">
        <f>INDEX($CF$5:$CF$56,数据母表!AX74)</f>
        <v>9</v>
      </c>
      <c r="AZ74" s="33">
        <f>[2]卡牌消耗!AB74</f>
        <v>0</v>
      </c>
      <c r="BA74" s="33">
        <f>[2]卡牌消耗!AC74</f>
        <v>0</v>
      </c>
      <c r="BB74" s="33">
        <f>[2]卡牌消耗!AD74</f>
        <v>45</v>
      </c>
      <c r="BC74" s="33">
        <f>[2]卡牌消耗!AE74</f>
        <v>0</v>
      </c>
      <c r="BD74" s="33">
        <f>[2]卡牌消耗!AF74</f>
        <v>0</v>
      </c>
      <c r="BE74" s="33">
        <f>[2]卡牌消耗!AG74</f>
        <v>0</v>
      </c>
      <c r="BF74" s="33">
        <f>[2]卡牌消耗!AH74</f>
        <v>4100</v>
      </c>
      <c r="BI74" s="33">
        <v>5</v>
      </c>
      <c r="BJ74" s="33">
        <v>10</v>
      </c>
      <c r="BK74" s="13">
        <f>[2]卡牌消耗!BD74</f>
        <v>0</v>
      </c>
      <c r="BL74" s="13">
        <f>[2]卡牌消耗!BE74</f>
        <v>104</v>
      </c>
      <c r="BM74" s="13">
        <f>[2]卡牌消耗!BF74</f>
        <v>0</v>
      </c>
      <c r="BN74" s="13">
        <f>[2]卡牌消耗!BG74</f>
        <v>0</v>
      </c>
      <c r="BO74" s="13">
        <f>[2]卡牌消耗!BH74</f>
        <v>37500</v>
      </c>
      <c r="BS74" s="14"/>
      <c r="BT74" s="14"/>
      <c r="BU74" s="14"/>
      <c r="BV74" s="14"/>
      <c r="BW74" s="14"/>
      <c r="BX74" s="14"/>
      <c r="CL74" s="34">
        <v>70</v>
      </c>
      <c r="CM74" s="34">
        <v>2</v>
      </c>
      <c r="CN74" s="13">
        <f>[2]卡牌消耗!DA74</f>
        <v>14750</v>
      </c>
      <c r="CO74" s="13">
        <f t="shared" si="28"/>
        <v>5900</v>
      </c>
      <c r="DG74" s="33">
        <v>70</v>
      </c>
      <c r="DH74" s="33">
        <f>[2]装备!AM75*8</f>
        <v>10360</v>
      </c>
      <c r="DI74" s="33">
        <f>[2]装备!AN75*8</f>
        <v>16560</v>
      </c>
      <c r="DJ74" s="33">
        <f>[2]装备!AO75*8</f>
        <v>20680</v>
      </c>
      <c r="DK74" s="33">
        <f>[2]装备!AP75*8</f>
        <v>24840</v>
      </c>
      <c r="DN74" s="13">
        <v>70</v>
      </c>
      <c r="DO74" s="13">
        <v>1</v>
      </c>
      <c r="DP74" s="13">
        <f t="shared" si="29"/>
        <v>10360</v>
      </c>
      <c r="ED74" s="13">
        <f>[2]新神器!GZ76</f>
        <v>5</v>
      </c>
      <c r="EE74" s="13">
        <f t="shared" si="30"/>
        <v>2</v>
      </c>
      <c r="EF74" s="13">
        <f t="shared" si="31"/>
        <v>1</v>
      </c>
      <c r="EG74" s="13">
        <f>[2]新神器!HD76</f>
        <v>1606007</v>
      </c>
      <c r="EH74" s="13" t="str">
        <f>[2]新神器!HE76</f>
        <v>神器2-2 : 10级</v>
      </c>
      <c r="EI74" s="13">
        <f>[2]新神器!HG76</f>
        <v>10</v>
      </c>
      <c r="EJ74" s="13">
        <f>[2]新神器!HI76</f>
        <v>5</v>
      </c>
      <c r="EK74" s="13">
        <f>[1]新神器!$AW75*6</f>
        <v>7914</v>
      </c>
      <c r="EL74" s="13">
        <f t="shared" si="32"/>
        <v>960</v>
      </c>
      <c r="EM74" s="13">
        <f t="shared" si="27"/>
        <v>75</v>
      </c>
      <c r="EN74" s="13">
        <f>[2]新神器!$HK76</f>
        <v>3950</v>
      </c>
      <c r="EO74" s="13">
        <f t="shared" si="33"/>
        <v>78.95</v>
      </c>
      <c r="EP74" s="13">
        <f t="shared" si="34"/>
        <v>72.959999999999994</v>
      </c>
      <c r="FB74" s="39">
        <f>[1]专属武器!O73</f>
        <v>7</v>
      </c>
      <c r="FC74" s="39">
        <f>[1]专属武器!P73</f>
        <v>9</v>
      </c>
      <c r="FD74" s="13">
        <f>[1]专属武器!Q73</f>
        <v>1920</v>
      </c>
      <c r="FE74" s="13">
        <f>[1]专属武器!R73</f>
        <v>960</v>
      </c>
      <c r="FF74" s="13">
        <f>[1]专属武器!S73</f>
        <v>38400</v>
      </c>
      <c r="FG74" s="13">
        <f t="shared" si="35"/>
        <v>57600</v>
      </c>
      <c r="FH74" s="13">
        <f>IF(FC74&gt;0,INDEX([2]专属武器强化!DX$6:DX$77,($FB74-1)*9+$FC74),0)</f>
        <v>0</v>
      </c>
      <c r="FI74" s="13">
        <f>IF(FD74&gt;0,INDEX([2]专属武器强化!DY$6:DY$77,($FB74-1)*9+$FC74),0)</f>
        <v>0</v>
      </c>
      <c r="FJ74" s="13">
        <f>IF(FE74&gt;0,INDEX([2]专属武器强化!DZ$6:DZ$77,($FB74-1)*9+$FC74),0)</f>
        <v>1642.7833333333335</v>
      </c>
      <c r="FK74" s="13">
        <f>IF(FF74&gt;0,INDEX([2]专属武器强化!EA$6:EA$77,($FB74-1)*9+$FC74),0)</f>
        <v>553.15</v>
      </c>
      <c r="FL74" s="13">
        <f>IF(FC74&gt;0,ROUND(INDEX([2]专属武器强化!$EY$6:$EY$77,(FB74-1)*9+FC74),0),0)</f>
        <v>1136091</v>
      </c>
      <c r="FM74" s="13">
        <f t="shared" si="36"/>
        <v>60513.166666666672</v>
      </c>
      <c r="FN74" s="13">
        <f t="shared" si="37"/>
        <v>61649.257666666672</v>
      </c>
      <c r="FO74" s="13">
        <f t="shared" si="38"/>
        <v>0.93431781955006288</v>
      </c>
    </row>
    <row r="75" spans="10:171" ht="16.5" x14ac:dyDescent="0.2">
      <c r="J75" s="32">
        <v>71</v>
      </c>
      <c r="K75" s="32">
        <v>5</v>
      </c>
      <c r="L75" s="32">
        <v>11</v>
      </c>
      <c r="M75" s="32">
        <f>[1]属性投放!AZ76</f>
        <v>5469</v>
      </c>
      <c r="N75" s="32">
        <f>[1]属性投放!BA76</f>
        <v>2652</v>
      </c>
      <c r="O75" s="32">
        <f>[1]属性投放!BB76</f>
        <v>40422</v>
      </c>
      <c r="P75" s="32">
        <f>[1]属性投放!BC76</f>
        <v>40</v>
      </c>
      <c r="Q75" s="32">
        <f>[1]属性投放!BD76</f>
        <v>20</v>
      </c>
      <c r="R75" s="32">
        <f>[1]属性投放!BE76</f>
        <v>360</v>
      </c>
      <c r="S75" s="32">
        <f>[1]属性投放!BK76</f>
        <v>200</v>
      </c>
      <c r="T75" s="32">
        <f>[1]属性投放!BL76</f>
        <v>100</v>
      </c>
      <c r="U75" s="32">
        <f>[1]属性投放!BM76</f>
        <v>1800</v>
      </c>
      <c r="V75" s="32">
        <f>[1]属性投放!BN76</f>
        <v>3</v>
      </c>
      <c r="W75" s="32">
        <f>[1]属性投放!BQ76</f>
        <v>320</v>
      </c>
      <c r="X75" s="32">
        <f>[1]属性投放!BR76</f>
        <v>160</v>
      </c>
      <c r="Y75" s="32">
        <f>[1]属性投放!BS76</f>
        <v>2880</v>
      </c>
      <c r="Z75" s="32">
        <f>[1]属性投放!BT76</f>
        <v>6709</v>
      </c>
      <c r="AA75" s="32">
        <f>[1]属性投放!BU76</f>
        <v>3272</v>
      </c>
      <c r="AB75" s="32">
        <f>[1]属性投放!BV76</f>
        <v>51582</v>
      </c>
      <c r="AC75" s="32">
        <f>[1]属性投放!BY76</f>
        <v>1240</v>
      </c>
      <c r="AD75" s="32">
        <f>[1]属性投放!BZ76</f>
        <v>620</v>
      </c>
      <c r="AE75" s="32">
        <f>[1]属性投放!CA76</f>
        <v>11160</v>
      </c>
      <c r="AG75" s="32">
        <f>[1]属性投放!DF76</f>
        <v>3711</v>
      </c>
      <c r="AH75" s="32">
        <f>[1]属性投放!DG76</f>
        <v>1790</v>
      </c>
      <c r="AI75" s="32">
        <f>[1]属性投放!DH76</f>
        <v>26384</v>
      </c>
      <c r="AJ75" s="32">
        <f>[1]属性投放!DI76</f>
        <v>314</v>
      </c>
      <c r="AK75" s="32">
        <f>[1]属性投放!DJ76</f>
        <v>157</v>
      </c>
      <c r="AL75" s="32">
        <f>[1]属性投放!DK76</f>
        <v>2822</v>
      </c>
      <c r="AM75" s="32">
        <f>[1]属性投放!DL76</f>
        <v>110</v>
      </c>
      <c r="AN75" s="32">
        <f>[1]属性投放!DM76</f>
        <v>55</v>
      </c>
      <c r="AO75" s="32">
        <f>[1]属性投放!DN76</f>
        <v>988</v>
      </c>
      <c r="AP75" s="32">
        <f>[1]属性投放!DO76</f>
        <v>0</v>
      </c>
      <c r="AQ75" s="32">
        <f>[1]属性投放!DP76</f>
        <v>0</v>
      </c>
      <c r="AR75" s="32">
        <f>[1]属性投放!DQ76</f>
        <v>0</v>
      </c>
      <c r="AS75" s="32">
        <f>[1]属性投放!DR76</f>
        <v>4025</v>
      </c>
      <c r="AT75" s="32">
        <f>[1]属性投放!DS76</f>
        <v>1947</v>
      </c>
      <c r="AU75" s="32">
        <f>[1]属性投放!DT76</f>
        <v>29206</v>
      </c>
      <c r="AW75" s="33">
        <v>3</v>
      </c>
      <c r="AX75" s="33">
        <v>19</v>
      </c>
      <c r="AY75" s="34">
        <f>INDEX($CF$5:$CF$56,数据母表!AX75)</f>
        <v>10</v>
      </c>
      <c r="AZ75" s="33">
        <f>[2]卡牌消耗!AB75</f>
        <v>0</v>
      </c>
      <c r="BA75" s="33">
        <f>[2]卡牌消耗!AC75</f>
        <v>0</v>
      </c>
      <c r="BB75" s="33">
        <f>[2]卡牌消耗!AD75</f>
        <v>45</v>
      </c>
      <c r="BC75" s="33">
        <f>[2]卡牌消耗!AE75</f>
        <v>0</v>
      </c>
      <c r="BD75" s="33">
        <f>[2]卡牌消耗!AF75</f>
        <v>0</v>
      </c>
      <c r="BE75" s="33">
        <f>[2]卡牌消耗!AG75</f>
        <v>0</v>
      </c>
      <c r="BF75" s="33">
        <f>[2]卡牌消耗!AH75</f>
        <v>4100</v>
      </c>
      <c r="BI75" s="33">
        <v>5</v>
      </c>
      <c r="BJ75" s="33">
        <v>11</v>
      </c>
      <c r="BK75" s="13">
        <f>[2]卡牌消耗!BD75</f>
        <v>0</v>
      </c>
      <c r="BL75" s="13">
        <f>[2]卡牌消耗!BE75</f>
        <v>138</v>
      </c>
      <c r="BM75" s="13">
        <f>[2]卡牌消耗!BF75</f>
        <v>0</v>
      </c>
      <c r="BN75" s="13">
        <f>[2]卡牌消耗!BG75</f>
        <v>0</v>
      </c>
      <c r="BO75" s="13">
        <f>[2]卡牌消耗!BH75</f>
        <v>37500</v>
      </c>
      <c r="BS75" s="14"/>
      <c r="BT75" s="14"/>
      <c r="BU75" s="14"/>
      <c r="BV75" s="14"/>
      <c r="BW75" s="14"/>
      <c r="BX75" s="14"/>
      <c r="CL75" s="34">
        <v>71</v>
      </c>
      <c r="CM75" s="34">
        <v>2</v>
      </c>
      <c r="CN75" s="13">
        <f>[2]卡牌消耗!DA75</f>
        <v>15500</v>
      </c>
      <c r="CO75" s="13">
        <f t="shared" si="28"/>
        <v>6200</v>
      </c>
      <c r="DG75" s="33">
        <v>71</v>
      </c>
      <c r="DH75" s="33">
        <f>[2]装备!AM76*8</f>
        <v>12800</v>
      </c>
      <c r="DI75" s="33">
        <f>[2]装备!AN76*8</f>
        <v>20480</v>
      </c>
      <c r="DJ75" s="33">
        <f>[2]装备!AO76*8</f>
        <v>25600</v>
      </c>
      <c r="DK75" s="33">
        <f>[2]装备!AP76*8</f>
        <v>30720</v>
      </c>
      <c r="DN75" s="13">
        <v>71</v>
      </c>
      <c r="DO75" s="13">
        <v>1</v>
      </c>
      <c r="DP75" s="13">
        <f t="shared" si="29"/>
        <v>12800</v>
      </c>
      <c r="ED75" s="13">
        <f>[2]新神器!GZ77</f>
        <v>5</v>
      </c>
      <c r="EE75" s="13">
        <f t="shared" si="30"/>
        <v>2</v>
      </c>
      <c r="EF75" s="13">
        <f t="shared" si="31"/>
        <v>1</v>
      </c>
      <c r="EG75" s="13">
        <f>[2]新神器!HD77</f>
        <v>1606007</v>
      </c>
      <c r="EH75" s="13" t="str">
        <f>[2]新神器!HE77</f>
        <v>神器2-2 : 11级</v>
      </c>
      <c r="EI75" s="13">
        <f>[2]新神器!HG77</f>
        <v>11</v>
      </c>
      <c r="EJ75" s="13">
        <f>[2]新神器!HI77</f>
        <v>5</v>
      </c>
      <c r="EK75" s="13">
        <f>[1]新神器!$AW76*6</f>
        <v>8874</v>
      </c>
      <c r="EL75" s="13">
        <f t="shared" si="32"/>
        <v>960</v>
      </c>
      <c r="EM75" s="13">
        <f t="shared" si="27"/>
        <v>75</v>
      </c>
      <c r="EN75" s="13">
        <f>[2]新神器!$HK77</f>
        <v>4050</v>
      </c>
      <c r="EO75" s="13">
        <f t="shared" si="33"/>
        <v>79.05</v>
      </c>
      <c r="EP75" s="13">
        <f t="shared" si="34"/>
        <v>72.87</v>
      </c>
      <c r="FB75" s="39">
        <f>[1]专属武器!O74</f>
        <v>8</v>
      </c>
      <c r="FC75" s="39">
        <f>[1]专属武器!P74</f>
        <v>0</v>
      </c>
      <c r="FD75" s="13">
        <f>[1]专属武器!Q74</f>
        <v>0</v>
      </c>
      <c r="FE75" s="13">
        <f>[1]专属武器!R74</f>
        <v>0</v>
      </c>
      <c r="FF75" s="13">
        <f>[1]专属武器!S74</f>
        <v>0</v>
      </c>
      <c r="FG75" s="13">
        <f t="shared" si="35"/>
        <v>0</v>
      </c>
      <c r="FH75" s="13">
        <f>IF(FC75&gt;0,INDEX([2]专属武器强化!DX$6:DX$77,($FB75-1)*9+$FC75),0)</f>
        <v>0</v>
      </c>
      <c r="FI75" s="13">
        <f>IF(FD75&gt;0,INDEX([2]专属武器强化!DY$6:DY$77,($FB75-1)*9+$FC75),0)</f>
        <v>0</v>
      </c>
      <c r="FJ75" s="13">
        <f>IF(FE75&gt;0,INDEX([2]专属武器强化!DZ$6:DZ$77,($FB75-1)*9+$FC75),0)</f>
        <v>0</v>
      </c>
      <c r="FK75" s="13">
        <f>IF(FF75&gt;0,INDEX([2]专属武器强化!EA$6:EA$77,($FB75-1)*9+$FC75),0)</f>
        <v>0</v>
      </c>
      <c r="FL75" s="13">
        <f>IF(FC75&gt;0,ROUND(INDEX([2]专属武器强化!$EY$6:$EY$77,(FB75-1)*9+FC75),0),0)</f>
        <v>0</v>
      </c>
      <c r="FM75" s="13">
        <f t="shared" si="36"/>
        <v>0</v>
      </c>
      <c r="FN75" s="13">
        <f t="shared" si="37"/>
        <v>0</v>
      </c>
      <c r="FO75" s="13">
        <f t="shared" si="38"/>
        <v>0</v>
      </c>
    </row>
    <row r="76" spans="10:171" ht="16.5" x14ac:dyDescent="0.2">
      <c r="J76" s="32">
        <v>72</v>
      </c>
      <c r="K76" s="32">
        <v>5</v>
      </c>
      <c r="L76" s="32">
        <v>12</v>
      </c>
      <c r="M76" s="32">
        <f>[1]属性投放!AZ77</f>
        <v>6709</v>
      </c>
      <c r="N76" s="32">
        <f>[1]属性投放!BA77</f>
        <v>3272</v>
      </c>
      <c r="O76" s="32">
        <f>[1]属性投放!BB77</f>
        <v>51582</v>
      </c>
      <c r="P76" s="32">
        <f>[1]属性投放!BC77</f>
        <v>40</v>
      </c>
      <c r="Q76" s="32">
        <f>[1]属性投放!BD77</f>
        <v>20</v>
      </c>
      <c r="R76" s="32">
        <f>[1]属性投放!BE77</f>
        <v>360</v>
      </c>
      <c r="S76" s="32">
        <f>[1]属性投放!BK77</f>
        <v>260</v>
      </c>
      <c r="T76" s="32">
        <f>[1]属性投放!BL77</f>
        <v>130</v>
      </c>
      <c r="U76" s="32">
        <f>[1]属性投放!BM77</f>
        <v>2340</v>
      </c>
      <c r="V76" s="32">
        <f>[1]属性投放!BN77</f>
        <v>3</v>
      </c>
      <c r="W76" s="32">
        <f>[1]属性投放!BQ77</f>
        <v>425</v>
      </c>
      <c r="X76" s="32">
        <f>[1]属性投放!BR77</f>
        <v>213</v>
      </c>
      <c r="Y76" s="32">
        <f>[1]属性投放!BS77</f>
        <v>3825</v>
      </c>
      <c r="Z76" s="32">
        <f>[1]属性投放!BT77</f>
        <v>8194</v>
      </c>
      <c r="AA76" s="32">
        <f>[1]属性投放!BU77</f>
        <v>4015</v>
      </c>
      <c r="AB76" s="32">
        <f>[1]属性投放!BV77</f>
        <v>64947</v>
      </c>
      <c r="AC76" s="32">
        <f>[1]属性投放!BY77</f>
        <v>1485</v>
      </c>
      <c r="AD76" s="32">
        <f>[1]属性投放!BZ77</f>
        <v>743</v>
      </c>
      <c r="AE76" s="32">
        <f>[1]属性投放!CA77</f>
        <v>13365</v>
      </c>
      <c r="AG76" s="32">
        <f>[1]属性投放!DF77</f>
        <v>4025</v>
      </c>
      <c r="AH76" s="32">
        <f>[1]属性投放!DG77</f>
        <v>1947</v>
      </c>
      <c r="AI76" s="32">
        <f>[1]属性投放!DH77</f>
        <v>29206</v>
      </c>
      <c r="AJ76" s="32">
        <f>[1]属性投放!DI77</f>
        <v>314</v>
      </c>
      <c r="AK76" s="32">
        <f>[1]属性投放!DJ77</f>
        <v>157</v>
      </c>
      <c r="AL76" s="32">
        <f>[1]属性投放!DK77</f>
        <v>2822</v>
      </c>
      <c r="AM76" s="32">
        <f>[1]属性投放!DL77</f>
        <v>110</v>
      </c>
      <c r="AN76" s="32">
        <f>[1]属性投放!DM77</f>
        <v>55</v>
      </c>
      <c r="AO76" s="32">
        <f>[1]属性投放!DN77</f>
        <v>988</v>
      </c>
      <c r="AP76" s="32">
        <f>[1]属性投放!DO77</f>
        <v>2750</v>
      </c>
      <c r="AQ76" s="32">
        <f>[1]属性投放!DP77</f>
        <v>1375</v>
      </c>
      <c r="AR76" s="32">
        <f>[1]属性投放!DQ77</f>
        <v>24700</v>
      </c>
      <c r="AS76" s="32">
        <f>[1]属性投放!DR77</f>
        <v>7089</v>
      </c>
      <c r="AT76" s="32">
        <f>[1]属性投放!DS77</f>
        <v>3479</v>
      </c>
      <c r="AU76" s="32">
        <f>[1]属性投放!DT77</f>
        <v>56728</v>
      </c>
      <c r="AW76" s="33">
        <v>3</v>
      </c>
      <c r="AX76" s="33">
        <v>20</v>
      </c>
      <c r="AY76" s="34">
        <f>INDEX($CF$5:$CF$56,数据母表!AX76)</f>
        <v>10</v>
      </c>
      <c r="AZ76" s="33">
        <f>[2]卡牌消耗!AB76</f>
        <v>0</v>
      </c>
      <c r="BA76" s="33">
        <f>[2]卡牌消耗!AC76</f>
        <v>0</v>
      </c>
      <c r="BB76" s="33">
        <f>[2]卡牌消耗!AD76</f>
        <v>70</v>
      </c>
      <c r="BC76" s="33">
        <f>[2]卡牌消耗!AE76</f>
        <v>0</v>
      </c>
      <c r="BD76" s="33">
        <f>[2]卡牌消耗!AF76</f>
        <v>0</v>
      </c>
      <c r="BE76" s="33">
        <f>[2]卡牌消耗!AG76</f>
        <v>0</v>
      </c>
      <c r="BF76" s="33">
        <f>[2]卡牌消耗!AH76</f>
        <v>5000</v>
      </c>
      <c r="BI76" s="33">
        <v>5</v>
      </c>
      <c r="BJ76" s="33">
        <v>12</v>
      </c>
      <c r="BK76" s="13">
        <f>[2]卡牌消耗!BD76</f>
        <v>0</v>
      </c>
      <c r="BL76" s="13">
        <f>[2]卡牌消耗!BE76</f>
        <v>178</v>
      </c>
      <c r="BM76" s="13">
        <f>[2]卡牌消耗!BF76</f>
        <v>0</v>
      </c>
      <c r="BN76" s="13">
        <f>[2]卡牌消耗!BG76</f>
        <v>0</v>
      </c>
      <c r="BO76" s="13">
        <f>[2]卡牌消耗!BH76</f>
        <v>50000</v>
      </c>
      <c r="BS76" s="14"/>
      <c r="BT76" s="14"/>
      <c r="BU76" s="14"/>
      <c r="BV76" s="14"/>
      <c r="BW76" s="14"/>
      <c r="BX76" s="14"/>
      <c r="CL76" s="34">
        <v>72</v>
      </c>
      <c r="CM76" s="34">
        <v>2</v>
      </c>
      <c r="CN76" s="13">
        <f>[2]卡牌消耗!DA76</f>
        <v>16250</v>
      </c>
      <c r="CO76" s="13">
        <f t="shared" si="28"/>
        <v>6500</v>
      </c>
      <c r="DG76" s="33">
        <v>72</v>
      </c>
      <c r="DH76" s="33">
        <f>[2]装备!AM77*8</f>
        <v>13400</v>
      </c>
      <c r="DI76" s="33">
        <f>[2]装备!AN77*8</f>
        <v>21400</v>
      </c>
      <c r="DJ76" s="33">
        <f>[2]装备!AO77*8</f>
        <v>26760</v>
      </c>
      <c r="DK76" s="33">
        <f>[2]装备!AP77*8</f>
        <v>32120</v>
      </c>
      <c r="DN76" s="13">
        <v>72</v>
      </c>
      <c r="DO76" s="13">
        <v>1</v>
      </c>
      <c r="DP76" s="13">
        <f t="shared" si="29"/>
        <v>13400</v>
      </c>
      <c r="ED76" s="13">
        <f>[2]新神器!GZ78</f>
        <v>5</v>
      </c>
      <c r="EE76" s="13">
        <f t="shared" si="30"/>
        <v>2</v>
      </c>
      <c r="EF76" s="13">
        <f t="shared" si="31"/>
        <v>1</v>
      </c>
      <c r="EG76" s="13">
        <f>[2]新神器!HD78</f>
        <v>1606007</v>
      </c>
      <c r="EH76" s="13" t="str">
        <f>[2]新神器!HE78</f>
        <v>神器2-2 : 12级</v>
      </c>
      <c r="EI76" s="13">
        <f>[2]新神器!HG78</f>
        <v>12</v>
      </c>
      <c r="EJ76" s="13">
        <f>[2]新神器!HI78</f>
        <v>6</v>
      </c>
      <c r="EK76" s="13">
        <f>[1]新神器!$AW77*6</f>
        <v>9900</v>
      </c>
      <c r="EL76" s="13">
        <f t="shared" si="32"/>
        <v>1026</v>
      </c>
      <c r="EM76" s="13">
        <f t="shared" si="27"/>
        <v>90</v>
      </c>
      <c r="EN76" s="13">
        <f>[2]新神器!$HK78</f>
        <v>4100</v>
      </c>
      <c r="EO76" s="13">
        <f t="shared" si="33"/>
        <v>94.1</v>
      </c>
      <c r="EP76" s="13">
        <f t="shared" si="34"/>
        <v>65.42</v>
      </c>
      <c r="FB76" s="39">
        <f>[1]专属武器!O75</f>
        <v>8</v>
      </c>
      <c r="FC76" s="39">
        <f>[1]专属武器!P75</f>
        <v>1</v>
      </c>
      <c r="FD76" s="13">
        <f>[1]专属武器!Q75</f>
        <v>320</v>
      </c>
      <c r="FE76" s="13">
        <f>[1]专属武器!R75</f>
        <v>160</v>
      </c>
      <c r="FF76" s="13">
        <f>[1]专属武器!S75</f>
        <v>6400</v>
      </c>
      <c r="FG76" s="13">
        <f t="shared" si="35"/>
        <v>9600</v>
      </c>
      <c r="FH76" s="13">
        <f>IF(FC76&gt;0,INDEX([2]专属武器强化!DX$6:DX$77,($FB76-1)*9+$FC76),0)</f>
        <v>0</v>
      </c>
      <c r="FI76" s="13">
        <f>IF(FD76&gt;0,INDEX([2]专属武器强化!DY$6:DY$77,($FB76-1)*9+$FC76),0)</f>
        <v>0</v>
      </c>
      <c r="FJ76" s="13">
        <f>IF(FE76&gt;0,INDEX([2]专属武器强化!DZ$6:DZ$77,($FB76-1)*9+$FC76),0)</f>
        <v>0</v>
      </c>
      <c r="FK76" s="13">
        <f>IF(FF76&gt;0,INDEX([2]专属武器强化!EA$6:EA$77,($FB76-1)*9+$FC76),0)</f>
        <v>44.252000000000002</v>
      </c>
      <c r="FL76" s="13">
        <f>IF(FC76&gt;0,ROUND(INDEX([2]专属武器强化!$EY$6:$EY$77,(FB76-1)*9+FC76),0),0)</f>
        <v>38295</v>
      </c>
      <c r="FM76" s="13">
        <f t="shared" si="36"/>
        <v>2212.6</v>
      </c>
      <c r="FN76" s="13">
        <f t="shared" si="37"/>
        <v>2250.895</v>
      </c>
      <c r="FO76" s="13">
        <f t="shared" si="38"/>
        <v>4.2649701563155986</v>
      </c>
    </row>
    <row r="77" spans="10:171" ht="16.5" x14ac:dyDescent="0.2">
      <c r="J77" s="32">
        <v>73</v>
      </c>
      <c r="K77" s="32">
        <v>5</v>
      </c>
      <c r="L77" s="32">
        <v>13</v>
      </c>
      <c r="M77" s="32">
        <f>[1]属性投放!AZ78</f>
        <v>8194</v>
      </c>
      <c r="N77" s="32">
        <f>[1]属性投放!BA78</f>
        <v>4015</v>
      </c>
      <c r="O77" s="32">
        <f>[1]属性投放!BB78</f>
        <v>64947</v>
      </c>
      <c r="P77" s="32">
        <f>[1]属性投放!BC78</f>
        <v>50</v>
      </c>
      <c r="Q77" s="32">
        <f>[1]属性投放!BD78</f>
        <v>25</v>
      </c>
      <c r="R77" s="32">
        <f>[1]属性投放!BE78</f>
        <v>500</v>
      </c>
      <c r="S77" s="32">
        <f>[1]属性投放!BK78</f>
        <v>315</v>
      </c>
      <c r="T77" s="32">
        <f>[1]属性投放!BL78</f>
        <v>158</v>
      </c>
      <c r="U77" s="32">
        <f>[1]属性投放!BM78</f>
        <v>3150</v>
      </c>
      <c r="V77" s="32">
        <f>[1]属性投放!BN78</f>
        <v>3</v>
      </c>
      <c r="W77" s="32">
        <f>[1]属性投放!BQ78</f>
        <v>475</v>
      </c>
      <c r="X77" s="32">
        <f>[1]属性投放!BR78</f>
        <v>238</v>
      </c>
      <c r="Y77" s="32">
        <f>[1]属性投放!BS78</f>
        <v>4750</v>
      </c>
      <c r="Z77" s="32">
        <f>[1]属性投放!BT78</f>
        <v>10014</v>
      </c>
      <c r="AA77" s="32">
        <f>[1]属性投放!BU78</f>
        <v>4927</v>
      </c>
      <c r="AB77" s="32">
        <f>[1]属性投放!BV78</f>
        <v>83147</v>
      </c>
      <c r="AC77" s="32">
        <f>[1]属性投放!BY78</f>
        <v>1820</v>
      </c>
      <c r="AD77" s="32">
        <f>[1]属性投放!BZ78</f>
        <v>912</v>
      </c>
      <c r="AE77" s="32">
        <f>[1]属性投放!CA78</f>
        <v>18200</v>
      </c>
      <c r="AG77" s="32">
        <f>[1]属性投放!DF78</f>
        <v>7089</v>
      </c>
      <c r="AH77" s="32">
        <f>[1]属性投放!DG78</f>
        <v>3479</v>
      </c>
      <c r="AI77" s="32">
        <f>[1]属性投放!DH78</f>
        <v>56728</v>
      </c>
      <c r="AJ77" s="32">
        <f>[1]属性投放!DI78</f>
        <v>579</v>
      </c>
      <c r="AK77" s="32">
        <f>[1]属性投放!DJ78</f>
        <v>290</v>
      </c>
      <c r="AL77" s="32">
        <f>[1]属性投放!DK78</f>
        <v>5790</v>
      </c>
      <c r="AM77" s="32">
        <f>[1]属性投放!DL78</f>
        <v>203</v>
      </c>
      <c r="AN77" s="32">
        <f>[1]属性投放!DM78</f>
        <v>101</v>
      </c>
      <c r="AO77" s="32">
        <f>[1]属性投放!DN78</f>
        <v>2027</v>
      </c>
      <c r="AP77" s="32">
        <f>[1]属性投放!DO78</f>
        <v>0</v>
      </c>
      <c r="AQ77" s="32">
        <f>[1]属性投放!DP78</f>
        <v>0</v>
      </c>
      <c r="AR77" s="32">
        <f>[1]属性投放!DQ78</f>
        <v>0</v>
      </c>
      <c r="AS77" s="32">
        <f>[1]属性投放!DR78</f>
        <v>7668</v>
      </c>
      <c r="AT77" s="32">
        <f>[1]属性投放!DS78</f>
        <v>3769</v>
      </c>
      <c r="AU77" s="32">
        <f>[1]属性投放!DT78</f>
        <v>62518</v>
      </c>
      <c r="AW77" s="33">
        <v>3</v>
      </c>
      <c r="AX77" s="33">
        <v>21</v>
      </c>
      <c r="AY77" s="34">
        <f>INDEX($CF$5:$CF$56,数据母表!AX77)</f>
        <v>10</v>
      </c>
      <c r="AZ77" s="33">
        <f>[2]卡牌消耗!AB77</f>
        <v>0</v>
      </c>
      <c r="BA77" s="33">
        <f>[2]卡牌消耗!AC77</f>
        <v>0</v>
      </c>
      <c r="BB77" s="33">
        <f>[2]卡牌消耗!AD77</f>
        <v>70</v>
      </c>
      <c r="BC77" s="33">
        <f>[2]卡牌消耗!AE77</f>
        <v>0</v>
      </c>
      <c r="BD77" s="33">
        <f>[2]卡牌消耗!AF77</f>
        <v>0</v>
      </c>
      <c r="BE77" s="33">
        <f>[2]卡牌消耗!AG77</f>
        <v>0</v>
      </c>
      <c r="BF77" s="33">
        <f>[2]卡牌消耗!AH77</f>
        <v>5000</v>
      </c>
      <c r="BI77" s="33">
        <v>5</v>
      </c>
      <c r="BJ77" s="33">
        <v>13</v>
      </c>
      <c r="BK77" s="13">
        <f>[2]卡牌消耗!BD77</f>
        <v>0</v>
      </c>
      <c r="BL77" s="13">
        <f>[2]卡牌消耗!BE77</f>
        <v>0</v>
      </c>
      <c r="BM77" s="13">
        <f>[2]卡牌消耗!BF77</f>
        <v>57</v>
      </c>
      <c r="BN77" s="13">
        <f>[2]卡牌消耗!BG77</f>
        <v>0</v>
      </c>
      <c r="BO77" s="13">
        <f>[2]卡牌消耗!BH77</f>
        <v>66500</v>
      </c>
      <c r="BS77" s="14"/>
      <c r="BT77" s="14"/>
      <c r="BU77" s="14"/>
      <c r="BV77" s="14"/>
      <c r="BW77" s="14"/>
      <c r="BX77" s="14"/>
      <c r="CL77" s="34">
        <v>73</v>
      </c>
      <c r="CM77" s="34">
        <v>2</v>
      </c>
      <c r="CN77" s="13">
        <f>[2]卡牌消耗!DA77</f>
        <v>17000</v>
      </c>
      <c r="CO77" s="13">
        <f t="shared" si="28"/>
        <v>6800</v>
      </c>
      <c r="DG77" s="33">
        <v>73</v>
      </c>
      <c r="DH77" s="33">
        <f>[2]装备!AM78*8</f>
        <v>13960</v>
      </c>
      <c r="DI77" s="33">
        <f>[2]装备!AN78*8</f>
        <v>22360</v>
      </c>
      <c r="DJ77" s="33">
        <f>[2]装备!AO78*8</f>
        <v>27920</v>
      </c>
      <c r="DK77" s="33">
        <f>[2]装备!AP78*8</f>
        <v>33520</v>
      </c>
      <c r="DN77" s="13">
        <v>73</v>
      </c>
      <c r="DO77" s="13">
        <v>1</v>
      </c>
      <c r="DP77" s="13">
        <f t="shared" si="29"/>
        <v>13960</v>
      </c>
      <c r="ED77" s="13">
        <f>[2]新神器!GZ79</f>
        <v>5</v>
      </c>
      <c r="EE77" s="13">
        <f t="shared" si="30"/>
        <v>2</v>
      </c>
      <c r="EF77" s="13">
        <f t="shared" si="31"/>
        <v>1</v>
      </c>
      <c r="EG77" s="13">
        <f>[2]新神器!HD79</f>
        <v>1606007</v>
      </c>
      <c r="EH77" s="13" t="str">
        <f>[2]新神器!HE79</f>
        <v>神器2-2 : 13级</v>
      </c>
      <c r="EI77" s="13">
        <f>[2]新神器!HG79</f>
        <v>13</v>
      </c>
      <c r="EJ77" s="13">
        <f>[2]新神器!HI79</f>
        <v>7</v>
      </c>
      <c r="EK77" s="13">
        <f>[1]新神器!$AW78*6</f>
        <v>10956</v>
      </c>
      <c r="EL77" s="13">
        <f t="shared" si="32"/>
        <v>1056</v>
      </c>
      <c r="EM77" s="13">
        <f t="shared" si="27"/>
        <v>105</v>
      </c>
      <c r="EN77" s="13">
        <f>[2]新神器!$HK79</f>
        <v>4200</v>
      </c>
      <c r="EO77" s="13">
        <f t="shared" si="33"/>
        <v>109.2</v>
      </c>
      <c r="EP77" s="13">
        <f t="shared" si="34"/>
        <v>58.02</v>
      </c>
      <c r="FB77" s="39">
        <f>[1]专属武器!O76</f>
        <v>8</v>
      </c>
      <c r="FC77" s="39">
        <f>[1]专属武器!P76</f>
        <v>2</v>
      </c>
      <c r="FD77" s="13">
        <f>[1]专属武器!Q76</f>
        <v>480</v>
      </c>
      <c r="FE77" s="13">
        <f>[1]专属武器!R76</f>
        <v>240</v>
      </c>
      <c r="FF77" s="13">
        <f>[1]专属武器!S76</f>
        <v>9600</v>
      </c>
      <c r="FG77" s="13">
        <f t="shared" si="35"/>
        <v>14400</v>
      </c>
      <c r="FH77" s="13">
        <f>IF(FC77&gt;0,INDEX([2]专属武器强化!DX$6:DX$77,($FB77-1)*9+$FC77),0)</f>
        <v>0</v>
      </c>
      <c r="FI77" s="13">
        <f>IF(FD77&gt;0,INDEX([2]专属武器强化!DY$6:DY$77,($FB77-1)*9+$FC77),0)</f>
        <v>0</v>
      </c>
      <c r="FJ77" s="13">
        <f>IF(FE77&gt;0,INDEX([2]专属武器强化!DZ$6:DZ$77,($FB77-1)*9+$FC77),0)</f>
        <v>0</v>
      </c>
      <c r="FK77" s="13">
        <f>IF(FF77&gt;0,INDEX([2]专属武器强化!EA$6:EA$77,($FB77-1)*9+$FC77),0)</f>
        <v>88.504000000000005</v>
      </c>
      <c r="FL77" s="13">
        <f>IF(FC77&gt;0,ROUND(INDEX([2]专属武器强化!$EY$6:$EY$77,(FB77-1)*9+FC77),0),0)</f>
        <v>57443</v>
      </c>
      <c r="FM77" s="13">
        <f t="shared" si="36"/>
        <v>4425.2</v>
      </c>
      <c r="FN77" s="13">
        <f t="shared" si="37"/>
        <v>4482.643</v>
      </c>
      <c r="FO77" s="13">
        <f t="shared" si="38"/>
        <v>3.2123905472731153</v>
      </c>
    </row>
    <row r="78" spans="10:171" ht="16.5" x14ac:dyDescent="0.2">
      <c r="J78" s="32">
        <v>74</v>
      </c>
      <c r="K78" s="32">
        <v>5</v>
      </c>
      <c r="L78" s="32">
        <v>14</v>
      </c>
      <c r="M78" s="32">
        <f>[1]属性投放!AZ79</f>
        <v>10014</v>
      </c>
      <c r="N78" s="32">
        <f>[1]属性投放!BA79</f>
        <v>4927</v>
      </c>
      <c r="O78" s="32">
        <f>[1]属性投放!BB79</f>
        <v>83147</v>
      </c>
      <c r="P78" s="32">
        <f>[1]属性投放!BC79</f>
        <v>50</v>
      </c>
      <c r="Q78" s="32">
        <f>[1]属性投放!BD79</f>
        <v>25</v>
      </c>
      <c r="R78" s="32">
        <f>[1]属性投放!BE79</f>
        <v>500</v>
      </c>
      <c r="S78" s="32">
        <f>[1]属性投放!BK79</f>
        <v>365</v>
      </c>
      <c r="T78" s="32">
        <f>[1]属性投放!BL79</f>
        <v>183</v>
      </c>
      <c r="U78" s="32">
        <f>[1]属性投放!BM79</f>
        <v>3650</v>
      </c>
      <c r="V78" s="32">
        <f>[1]属性投放!BN79</f>
        <v>3</v>
      </c>
      <c r="W78" s="32">
        <f>[1]属性投放!BQ79</f>
        <v>520</v>
      </c>
      <c r="X78" s="32">
        <f>[1]属性投放!BR79</f>
        <v>260</v>
      </c>
      <c r="Y78" s="32">
        <f>[1]属性投放!BS79</f>
        <v>5200</v>
      </c>
      <c r="Z78" s="32">
        <f>[1]属性投放!BT79</f>
        <v>11979</v>
      </c>
      <c r="AA78" s="32">
        <f>[1]属性投放!BU79</f>
        <v>5911</v>
      </c>
      <c r="AB78" s="32">
        <f>[1]属性投放!BV79</f>
        <v>102797</v>
      </c>
      <c r="AC78" s="32">
        <f>[1]属性投放!BY79</f>
        <v>1965</v>
      </c>
      <c r="AD78" s="32">
        <f>[1]属性投放!BZ79</f>
        <v>984</v>
      </c>
      <c r="AE78" s="32">
        <f>[1]属性投放!CA79</f>
        <v>19650</v>
      </c>
      <c r="AG78" s="32">
        <f>[1]属性投放!DF79</f>
        <v>7668</v>
      </c>
      <c r="AH78" s="32">
        <f>[1]属性投放!DG79</f>
        <v>3769</v>
      </c>
      <c r="AI78" s="32">
        <f>[1]属性投放!DH79</f>
        <v>62518</v>
      </c>
      <c r="AJ78" s="32">
        <f>[1]属性投放!DI79</f>
        <v>579</v>
      </c>
      <c r="AK78" s="32">
        <f>[1]属性投放!DJ79</f>
        <v>290</v>
      </c>
      <c r="AL78" s="32">
        <f>[1]属性投放!DK79</f>
        <v>5790</v>
      </c>
      <c r="AM78" s="32">
        <f>[1]属性投放!DL79</f>
        <v>203</v>
      </c>
      <c r="AN78" s="32">
        <f>[1]属性投放!DM79</f>
        <v>101</v>
      </c>
      <c r="AO78" s="32">
        <f>[1]属性投放!DN79</f>
        <v>2027</v>
      </c>
      <c r="AP78" s="32">
        <f>[1]属性投放!DO79</f>
        <v>0</v>
      </c>
      <c r="AQ78" s="32">
        <f>[1]属性投放!DP79</f>
        <v>0</v>
      </c>
      <c r="AR78" s="32">
        <f>[1]属性投放!DQ79</f>
        <v>0</v>
      </c>
      <c r="AS78" s="32">
        <f>[1]属性投放!DR79</f>
        <v>8247</v>
      </c>
      <c r="AT78" s="32">
        <f>[1]属性投放!DS79</f>
        <v>4059</v>
      </c>
      <c r="AU78" s="32">
        <f>[1]属性投放!DT79</f>
        <v>68308</v>
      </c>
      <c r="AW78" s="33">
        <v>3</v>
      </c>
      <c r="AX78" s="33">
        <v>22</v>
      </c>
      <c r="AY78" s="34">
        <f>INDEX($CF$5:$CF$56,数据母表!AX78)</f>
        <v>11</v>
      </c>
      <c r="AZ78" s="33">
        <f>[2]卡牌消耗!AB78</f>
        <v>0</v>
      </c>
      <c r="BA78" s="33">
        <f>[2]卡牌消耗!AC78</f>
        <v>0</v>
      </c>
      <c r="BB78" s="33">
        <f>[2]卡牌消耗!AD78</f>
        <v>70</v>
      </c>
      <c r="BC78" s="33">
        <f>[2]卡牌消耗!AE78</f>
        <v>0</v>
      </c>
      <c r="BD78" s="33">
        <f>[2]卡牌消耗!AF78</f>
        <v>0</v>
      </c>
      <c r="BE78" s="33">
        <f>[2]卡牌消耗!AG78</f>
        <v>0</v>
      </c>
      <c r="BF78" s="33">
        <f>[2]卡牌消耗!AH78</f>
        <v>5000</v>
      </c>
      <c r="BI78" s="33">
        <v>5</v>
      </c>
      <c r="BJ78" s="33">
        <v>14</v>
      </c>
      <c r="BK78" s="13">
        <f>[2]卡牌消耗!BD78</f>
        <v>0</v>
      </c>
      <c r="BL78" s="13">
        <f>[2]卡牌消耗!BE78</f>
        <v>0</v>
      </c>
      <c r="BM78" s="13">
        <f>[2]卡牌消耗!BF78</f>
        <v>80</v>
      </c>
      <c r="BN78" s="13">
        <f>[2]卡牌消耗!BG78</f>
        <v>0</v>
      </c>
      <c r="BO78" s="13">
        <f>[2]卡牌消耗!BH78</f>
        <v>66500</v>
      </c>
      <c r="BS78" s="14"/>
      <c r="BT78" s="14"/>
      <c r="BU78" s="14"/>
      <c r="BV78" s="14"/>
      <c r="BW78" s="14"/>
      <c r="BX78" s="14"/>
      <c r="CL78" s="34">
        <v>74</v>
      </c>
      <c r="CM78" s="34">
        <v>2</v>
      </c>
      <c r="CN78" s="13">
        <f>[2]卡牌消耗!DA78</f>
        <v>17750</v>
      </c>
      <c r="CO78" s="13">
        <f t="shared" si="28"/>
        <v>7100</v>
      </c>
      <c r="DG78" s="33">
        <v>74</v>
      </c>
      <c r="DH78" s="33">
        <f>[2]装备!AM79*8</f>
        <v>14560</v>
      </c>
      <c r="DI78" s="33">
        <f>[2]装备!AN79*8</f>
        <v>23280</v>
      </c>
      <c r="DJ78" s="33">
        <f>[2]装备!AO79*8</f>
        <v>29080</v>
      </c>
      <c r="DK78" s="33">
        <f>[2]装备!AP79*8</f>
        <v>34880</v>
      </c>
      <c r="DN78" s="13">
        <v>74</v>
      </c>
      <c r="DO78" s="13">
        <v>1</v>
      </c>
      <c r="DP78" s="13">
        <f t="shared" si="29"/>
        <v>14560</v>
      </c>
      <c r="ED78" s="13">
        <f>[2]新神器!GZ80</f>
        <v>5</v>
      </c>
      <c r="EE78" s="13">
        <f t="shared" si="30"/>
        <v>2</v>
      </c>
      <c r="EF78" s="13">
        <f t="shared" si="31"/>
        <v>1</v>
      </c>
      <c r="EG78" s="13">
        <f>[2]新神器!HD80</f>
        <v>1606007</v>
      </c>
      <c r="EH78" s="13" t="str">
        <f>[2]新神器!HE80</f>
        <v>神器2-2 : 14级</v>
      </c>
      <c r="EI78" s="13">
        <f>[2]新神器!HG80</f>
        <v>14</v>
      </c>
      <c r="EJ78" s="13">
        <f>[2]新神器!HI80</f>
        <v>7</v>
      </c>
      <c r="EK78" s="13">
        <f>[1]新神器!$AW79*6</f>
        <v>12018</v>
      </c>
      <c r="EL78" s="13">
        <f t="shared" si="32"/>
        <v>1062</v>
      </c>
      <c r="EM78" s="13">
        <f t="shared" si="27"/>
        <v>105</v>
      </c>
      <c r="EN78" s="13">
        <f>[2]新神器!$HK80</f>
        <v>4300</v>
      </c>
      <c r="EO78" s="13">
        <f t="shared" si="33"/>
        <v>109.3</v>
      </c>
      <c r="EP78" s="13">
        <f t="shared" si="34"/>
        <v>58.3</v>
      </c>
      <c r="FB78" s="39">
        <f>[1]专属武器!O77</f>
        <v>8</v>
      </c>
      <c r="FC78" s="39">
        <f>[1]专属武器!P77</f>
        <v>3</v>
      </c>
      <c r="FD78" s="13">
        <f>[1]专属武器!Q77</f>
        <v>640</v>
      </c>
      <c r="FE78" s="13">
        <f>[1]专属武器!R77</f>
        <v>320</v>
      </c>
      <c r="FF78" s="13">
        <f>[1]专属武器!S77</f>
        <v>12800</v>
      </c>
      <c r="FG78" s="13">
        <f t="shared" si="35"/>
        <v>19200</v>
      </c>
      <c r="FH78" s="13">
        <f>IF(FC78&gt;0,INDEX([2]专属武器强化!DX$6:DX$77,($FB78-1)*9+$FC78),0)</f>
        <v>0</v>
      </c>
      <c r="FI78" s="13">
        <f>IF(FD78&gt;0,INDEX([2]专属武器强化!DY$6:DY$77,($FB78-1)*9+$FC78),0)</f>
        <v>0</v>
      </c>
      <c r="FJ78" s="13">
        <f>IF(FE78&gt;0,INDEX([2]专属武器强化!DZ$6:DZ$77,($FB78-1)*9+$FC78),0)</f>
        <v>0</v>
      </c>
      <c r="FK78" s="13">
        <f>IF(FF78&gt;0,INDEX([2]专属武器强化!EA$6:EA$77,($FB78-1)*9+$FC78),0)</f>
        <v>132.756</v>
      </c>
      <c r="FL78" s="13">
        <f>IF(FC78&gt;0,ROUND(INDEX([2]专属武器强化!$EY$6:$EY$77,(FB78-1)*9+FC78),0),0)</f>
        <v>95738</v>
      </c>
      <c r="FM78" s="13">
        <f t="shared" si="36"/>
        <v>6637.8</v>
      </c>
      <c r="FN78" s="13">
        <f t="shared" si="37"/>
        <v>6733.5380000000005</v>
      </c>
      <c r="FO78" s="13">
        <f t="shared" si="38"/>
        <v>2.8513984772938086</v>
      </c>
    </row>
    <row r="79" spans="10:171" ht="16.5" x14ac:dyDescent="0.2">
      <c r="J79" s="32">
        <v>75</v>
      </c>
      <c r="K79" s="32">
        <v>5</v>
      </c>
      <c r="L79" s="32">
        <v>15</v>
      </c>
      <c r="M79" s="32">
        <f>[1]属性投放!AZ80</f>
        <v>11979</v>
      </c>
      <c r="N79" s="32">
        <f>[1]属性投放!BA80</f>
        <v>5911</v>
      </c>
      <c r="O79" s="32">
        <f>[1]属性投放!BB80</f>
        <v>102797</v>
      </c>
      <c r="P79" s="32">
        <f>[1]属性投放!BC80</f>
        <v>50</v>
      </c>
      <c r="Q79" s="32">
        <f>[1]属性投放!BD80</f>
        <v>25</v>
      </c>
      <c r="R79" s="32">
        <f>[1]属性投放!BE80</f>
        <v>500</v>
      </c>
      <c r="S79" s="32">
        <f>[1]属性投放!BK80</f>
        <v>500</v>
      </c>
      <c r="T79" s="32">
        <f>[1]属性投放!BL80</f>
        <v>250</v>
      </c>
      <c r="U79" s="32">
        <f>[1]属性投放!BM80</f>
        <v>5000</v>
      </c>
      <c r="V79" s="32">
        <f>[1]属性投放!BN80</f>
        <v>3</v>
      </c>
      <c r="W79" s="32">
        <f>[1]属性投放!BQ80</f>
        <v>825</v>
      </c>
      <c r="X79" s="32">
        <f>[1]属性投放!BR80</f>
        <v>413</v>
      </c>
      <c r="Y79" s="32">
        <f>[1]属性投放!BS80</f>
        <v>8250</v>
      </c>
      <c r="Z79" s="32">
        <f>[1]属性投放!BT80</f>
        <v>14704</v>
      </c>
      <c r="AA79" s="32">
        <f>[1]属性投放!BU80</f>
        <v>7274</v>
      </c>
      <c r="AB79" s="32">
        <f>[1]属性投放!BV80</f>
        <v>130047</v>
      </c>
      <c r="AC79" s="32">
        <f>[1]属性投放!BY80</f>
        <v>2725</v>
      </c>
      <c r="AD79" s="32">
        <f>[1]属性投放!BZ80</f>
        <v>1363</v>
      </c>
      <c r="AE79" s="32">
        <f>[1]属性投放!CA80</f>
        <v>27250</v>
      </c>
      <c r="AG79" s="32">
        <f>[1]属性投放!DF80</f>
        <v>8247</v>
      </c>
      <c r="AH79" s="32">
        <f>[1]属性投放!DG80</f>
        <v>4059</v>
      </c>
      <c r="AI79" s="32">
        <f>[1]属性投放!DH80</f>
        <v>68308</v>
      </c>
      <c r="AJ79" s="32">
        <f>[1]属性投放!DI80</f>
        <v>579</v>
      </c>
      <c r="AK79" s="32">
        <f>[1]属性投放!DJ80</f>
        <v>290</v>
      </c>
      <c r="AL79" s="32">
        <f>[1]属性投放!DK80</f>
        <v>5790</v>
      </c>
      <c r="AM79" s="32">
        <f>[1]属性投放!DL80</f>
        <v>203</v>
      </c>
      <c r="AN79" s="32">
        <f>[1]属性投放!DM80</f>
        <v>101</v>
      </c>
      <c r="AO79" s="32">
        <f>[1]属性投放!DN80</f>
        <v>2027</v>
      </c>
      <c r="AP79" s="32">
        <f>[1]属性投放!DO80</f>
        <v>5075</v>
      </c>
      <c r="AQ79" s="32">
        <f>[1]属性投放!DP80</f>
        <v>2525</v>
      </c>
      <c r="AR79" s="32">
        <f>[1]属性投放!DQ80</f>
        <v>50675</v>
      </c>
      <c r="AS79" s="32">
        <f>[1]属性投放!DR80</f>
        <v>13901</v>
      </c>
      <c r="AT79" s="32">
        <f>[1]属性投放!DS80</f>
        <v>6874</v>
      </c>
      <c r="AU79" s="32">
        <f>[1]属性投放!DT80</f>
        <v>124773</v>
      </c>
      <c r="AW79" s="33">
        <v>3</v>
      </c>
      <c r="AX79" s="33">
        <v>23</v>
      </c>
      <c r="AY79" s="34">
        <f>INDEX($CF$5:$CF$56,数据母表!AX79)</f>
        <v>11</v>
      </c>
      <c r="AZ79" s="33">
        <f>[2]卡牌消耗!AB79</f>
        <v>0</v>
      </c>
      <c r="BA79" s="33">
        <f>[2]卡牌消耗!AC79</f>
        <v>0</v>
      </c>
      <c r="BB79" s="33">
        <f>[2]卡牌消耗!AD79</f>
        <v>0</v>
      </c>
      <c r="BC79" s="33">
        <f>[2]卡牌消耗!AE79</f>
        <v>20</v>
      </c>
      <c r="BD79" s="33">
        <f>[2]卡牌消耗!AF79</f>
        <v>0</v>
      </c>
      <c r="BE79" s="33">
        <f>[2]卡牌消耗!AG79</f>
        <v>0</v>
      </c>
      <c r="BF79" s="33">
        <f>[2]卡牌消耗!AH79</f>
        <v>6900</v>
      </c>
      <c r="BI79" s="33">
        <v>5</v>
      </c>
      <c r="BJ79" s="33">
        <v>15</v>
      </c>
      <c r="BK79" s="13">
        <f>[2]卡牌消耗!BD79</f>
        <v>0</v>
      </c>
      <c r="BL79" s="13">
        <f>[2]卡牌消耗!BE79</f>
        <v>0</v>
      </c>
      <c r="BM79" s="13">
        <f>[2]卡牌消耗!BF79</f>
        <v>107</v>
      </c>
      <c r="BN79" s="13">
        <f>[2]卡牌消耗!BG79</f>
        <v>0</v>
      </c>
      <c r="BO79" s="13">
        <f>[2]卡牌消耗!BH79</f>
        <v>89000</v>
      </c>
      <c r="BS79" s="14"/>
      <c r="BT79" s="14"/>
      <c r="BU79" s="14"/>
      <c r="BV79" s="14"/>
      <c r="BW79" s="14"/>
      <c r="BX79" s="14"/>
      <c r="CL79" s="34">
        <v>75</v>
      </c>
      <c r="CM79" s="34">
        <v>2</v>
      </c>
      <c r="CN79" s="13">
        <f>[2]卡牌消耗!DA79</f>
        <v>16550</v>
      </c>
      <c r="CO79" s="13">
        <f t="shared" si="28"/>
        <v>6620</v>
      </c>
      <c r="DG79" s="33">
        <v>75</v>
      </c>
      <c r="DH79" s="33">
        <f>[2]装备!AM80*8</f>
        <v>15120</v>
      </c>
      <c r="DI79" s="33">
        <f>[2]装备!AN80*8</f>
        <v>24200</v>
      </c>
      <c r="DJ79" s="33">
        <f>[2]装备!AO80*8</f>
        <v>30240</v>
      </c>
      <c r="DK79" s="33">
        <f>[2]装备!AP80*8</f>
        <v>36280</v>
      </c>
      <c r="DN79" s="13">
        <v>75</v>
      </c>
      <c r="DO79" s="13">
        <v>1</v>
      </c>
      <c r="DP79" s="13">
        <f t="shared" si="29"/>
        <v>15120</v>
      </c>
      <c r="ED79" s="13">
        <f>[2]新神器!GZ81</f>
        <v>5</v>
      </c>
      <c r="EE79" s="13">
        <f t="shared" si="30"/>
        <v>2</v>
      </c>
      <c r="EF79" s="13">
        <f t="shared" si="31"/>
        <v>1</v>
      </c>
      <c r="EG79" s="13">
        <f>[2]新神器!HD81</f>
        <v>1606007</v>
      </c>
      <c r="EH79" s="13" t="str">
        <f>[2]新神器!HE81</f>
        <v>神器2-2 : 15级</v>
      </c>
      <c r="EI79" s="13">
        <f>[2]新神器!HG81</f>
        <v>15</v>
      </c>
      <c r="EJ79" s="13">
        <f>[2]新神器!HI81</f>
        <v>7</v>
      </c>
      <c r="EK79" s="13">
        <f>[1]新神器!$AW80*6</f>
        <v>13170</v>
      </c>
      <c r="EL79" s="13">
        <f t="shared" si="32"/>
        <v>1152</v>
      </c>
      <c r="EM79" s="13">
        <f t="shared" si="27"/>
        <v>105</v>
      </c>
      <c r="EN79" s="13">
        <f>[2]新神器!$HK81</f>
        <v>4350</v>
      </c>
      <c r="EO79" s="13">
        <f t="shared" si="33"/>
        <v>109.35</v>
      </c>
      <c r="EP79" s="13">
        <f t="shared" si="34"/>
        <v>63.21</v>
      </c>
      <c r="FB79" s="39">
        <f>[1]专属武器!O78</f>
        <v>8</v>
      </c>
      <c r="FC79" s="39">
        <f>[1]专属武器!P78</f>
        <v>4</v>
      </c>
      <c r="FD79" s="13">
        <f>[1]专属武器!Q78</f>
        <v>960</v>
      </c>
      <c r="FE79" s="13">
        <f>[1]专属武器!R78</f>
        <v>480</v>
      </c>
      <c r="FF79" s="13">
        <f>[1]专属武器!S78</f>
        <v>19200</v>
      </c>
      <c r="FG79" s="13">
        <f t="shared" si="35"/>
        <v>28800</v>
      </c>
      <c r="FH79" s="13">
        <f>IF(FC79&gt;0,INDEX([2]专属武器强化!DX$6:DX$77,($FB79-1)*9+$FC79),0)</f>
        <v>0</v>
      </c>
      <c r="FI79" s="13">
        <f>IF(FD79&gt;0,INDEX([2]专属武器强化!DY$6:DY$77,($FB79-1)*9+$FC79),0)</f>
        <v>0</v>
      </c>
      <c r="FJ79" s="13">
        <f>IF(FE79&gt;0,INDEX([2]专属武器强化!DZ$6:DZ$77,($FB79-1)*9+$FC79),0)</f>
        <v>0</v>
      </c>
      <c r="FK79" s="13">
        <f>IF(FF79&gt;0,INDEX([2]专属武器强化!EA$6:EA$77,($FB79-1)*9+$FC79),0)</f>
        <v>221.26</v>
      </c>
      <c r="FL79" s="13">
        <f>IF(FC79&gt;0,ROUND(INDEX([2]专属武器强化!$EY$6:$EY$77,(FB79-1)*9+FC79),0),0)</f>
        <v>153181</v>
      </c>
      <c r="FM79" s="13">
        <f t="shared" si="36"/>
        <v>11063</v>
      </c>
      <c r="FN79" s="13">
        <f t="shared" si="37"/>
        <v>11216.181</v>
      </c>
      <c r="FO79" s="13">
        <f t="shared" si="38"/>
        <v>2.5677189053921294</v>
      </c>
    </row>
    <row r="80" spans="10:171" ht="16.5" x14ac:dyDescent="0.2">
      <c r="J80" s="32">
        <v>76</v>
      </c>
      <c r="K80" s="32">
        <v>5</v>
      </c>
      <c r="L80" s="32">
        <v>16</v>
      </c>
      <c r="M80" s="32">
        <f>[1]属性投放!AZ81</f>
        <v>14704</v>
      </c>
      <c r="N80" s="32">
        <f>[1]属性投放!BA81</f>
        <v>7274</v>
      </c>
      <c r="O80" s="32">
        <f>[1]属性投放!BB81</f>
        <v>130047</v>
      </c>
      <c r="P80" s="32">
        <f>[1]属性投放!BC81</f>
        <v>75</v>
      </c>
      <c r="Q80" s="32">
        <f>[1]属性投放!BD81</f>
        <v>38</v>
      </c>
      <c r="R80" s="32">
        <f>[1]属性投放!BE81</f>
        <v>750</v>
      </c>
      <c r="S80" s="32">
        <f>[1]属性投放!BK81</f>
        <v>580</v>
      </c>
      <c r="T80" s="32">
        <f>[1]属性投放!BL81</f>
        <v>290</v>
      </c>
      <c r="U80" s="32">
        <f>[1]属性投放!BM81</f>
        <v>5800</v>
      </c>
      <c r="V80" s="32">
        <f>[1]属性投放!BN81</f>
        <v>3</v>
      </c>
      <c r="W80" s="32">
        <f>[1]属性投放!BQ81</f>
        <v>870</v>
      </c>
      <c r="X80" s="32">
        <f>[1]属性投放!BR81</f>
        <v>435</v>
      </c>
      <c r="Y80" s="32">
        <f>[1]属性投放!BS81</f>
        <v>8700</v>
      </c>
      <c r="Z80" s="32">
        <f>[1]属性投放!BT81</f>
        <v>17839</v>
      </c>
      <c r="AA80" s="32">
        <f>[1]属性投放!BU81</f>
        <v>8845</v>
      </c>
      <c r="AB80" s="32">
        <f>[1]属性投放!BV81</f>
        <v>161397</v>
      </c>
      <c r="AC80" s="32">
        <f>[1]属性投放!BY81</f>
        <v>3135</v>
      </c>
      <c r="AD80" s="32">
        <f>[1]属性投放!BZ81</f>
        <v>1571</v>
      </c>
      <c r="AE80" s="32">
        <f>[1]属性投放!CA81</f>
        <v>31350</v>
      </c>
      <c r="AG80" s="32">
        <f>[1]属性投放!DF81</f>
        <v>13901</v>
      </c>
      <c r="AH80" s="32">
        <f>[1]属性投放!DG81</f>
        <v>6874</v>
      </c>
      <c r="AI80" s="32">
        <f>[1]属性投放!DH81</f>
        <v>124773</v>
      </c>
      <c r="AJ80" s="32">
        <f>[1]属性投放!DI81</f>
        <v>1016</v>
      </c>
      <c r="AK80" s="32">
        <f>[1]属性投放!DJ81</f>
        <v>508</v>
      </c>
      <c r="AL80" s="32">
        <f>[1]属性投放!DK81</f>
        <v>10160</v>
      </c>
      <c r="AM80" s="32">
        <f>[1]属性投放!DL81</f>
        <v>284</v>
      </c>
      <c r="AN80" s="32">
        <f>[1]属性投放!DM81</f>
        <v>142</v>
      </c>
      <c r="AO80" s="32">
        <f>[1]属性投放!DN81</f>
        <v>2845</v>
      </c>
      <c r="AP80" s="32">
        <f>[1]属性投放!DO81</f>
        <v>0</v>
      </c>
      <c r="AQ80" s="32">
        <f>[1]属性投放!DP81</f>
        <v>0</v>
      </c>
      <c r="AR80" s="32">
        <f>[1]属性投放!DQ81</f>
        <v>0</v>
      </c>
      <c r="AS80" s="32">
        <f>[1]属性投放!DR81</f>
        <v>14917</v>
      </c>
      <c r="AT80" s="32">
        <f>[1]属性投放!DS81</f>
        <v>7382</v>
      </c>
      <c r="AU80" s="32">
        <f>[1]属性投放!DT81</f>
        <v>134933</v>
      </c>
      <c r="AW80" s="33">
        <v>3</v>
      </c>
      <c r="AX80" s="33">
        <v>24</v>
      </c>
      <c r="AY80" s="34">
        <f>INDEX($CF$5:$CF$56,数据母表!AX80)</f>
        <v>11</v>
      </c>
      <c r="AZ80" s="33">
        <f>[2]卡牌消耗!AB80</f>
        <v>0</v>
      </c>
      <c r="BA80" s="33">
        <f>[2]卡牌消耗!AC80</f>
        <v>0</v>
      </c>
      <c r="BB80" s="33">
        <f>[2]卡牌消耗!AD80</f>
        <v>0</v>
      </c>
      <c r="BC80" s="33">
        <f>[2]卡牌消耗!AE80</f>
        <v>20</v>
      </c>
      <c r="BD80" s="33">
        <f>[2]卡牌消耗!AF80</f>
        <v>0</v>
      </c>
      <c r="BE80" s="33">
        <f>[2]卡牌消耗!AG80</f>
        <v>0</v>
      </c>
      <c r="BF80" s="33">
        <f>[2]卡牌消耗!AH80</f>
        <v>6900</v>
      </c>
      <c r="BI80" s="33">
        <v>5</v>
      </c>
      <c r="BJ80" s="33">
        <v>16</v>
      </c>
      <c r="BK80" s="13">
        <f>[2]卡牌消耗!BD80</f>
        <v>0</v>
      </c>
      <c r="BL80" s="13">
        <f>[2]卡牌消耗!BE80</f>
        <v>0</v>
      </c>
      <c r="BM80" s="13">
        <f>[2]卡牌消耗!BF80</f>
        <v>137</v>
      </c>
      <c r="BN80" s="13">
        <f>[2]卡牌消耗!BG80</f>
        <v>0</v>
      </c>
      <c r="BO80" s="13">
        <f>[2]卡牌消耗!BH80</f>
        <v>161000</v>
      </c>
      <c r="BS80" s="14"/>
      <c r="BT80" s="14"/>
      <c r="BU80" s="14"/>
      <c r="BV80" s="14"/>
      <c r="BW80" s="14"/>
      <c r="BX80" s="14"/>
      <c r="CL80" s="34">
        <v>76</v>
      </c>
      <c r="CM80" s="34">
        <v>2</v>
      </c>
      <c r="CN80" s="13">
        <f>[2]卡牌消耗!DA80</f>
        <v>17400</v>
      </c>
      <c r="CO80" s="13">
        <f t="shared" si="28"/>
        <v>6960</v>
      </c>
      <c r="DG80" s="33">
        <v>76</v>
      </c>
      <c r="DH80" s="33">
        <f>[2]装备!AM81*8</f>
        <v>15680</v>
      </c>
      <c r="DI80" s="33">
        <f>[2]装备!AN81*8</f>
        <v>25120</v>
      </c>
      <c r="DJ80" s="33">
        <f>[2]装备!AO81*8</f>
        <v>31400</v>
      </c>
      <c r="DK80" s="33">
        <f>[2]装备!AP81*8</f>
        <v>37680</v>
      </c>
      <c r="DN80" s="13">
        <v>76</v>
      </c>
      <c r="DO80" s="13">
        <v>1</v>
      </c>
      <c r="DP80" s="13">
        <f t="shared" si="29"/>
        <v>15680</v>
      </c>
      <c r="ED80" s="13">
        <f>[2]新神器!GZ82</f>
        <v>6</v>
      </c>
      <c r="EE80" s="13">
        <f t="shared" si="30"/>
        <v>2</v>
      </c>
      <c r="EF80" s="13">
        <f t="shared" si="31"/>
        <v>2</v>
      </c>
      <c r="EG80" s="13">
        <f>[2]新神器!HD82</f>
        <v>1606008</v>
      </c>
      <c r="EH80" s="13" t="str">
        <f>[2]新神器!HE82</f>
        <v>神器2-3 : 1级</v>
      </c>
      <c r="EI80" s="13">
        <f>[2]新神器!HG82</f>
        <v>1</v>
      </c>
      <c r="EJ80" s="13">
        <f>[2]新神器!HI82</f>
        <v>1</v>
      </c>
      <c r="EK80" s="13">
        <f>[1]新神器!$AW81*6</f>
        <v>2082</v>
      </c>
      <c r="EL80" s="13">
        <f t="shared" si="32"/>
        <v>2082</v>
      </c>
      <c r="EM80" s="13">
        <f t="shared" si="27"/>
        <v>45</v>
      </c>
      <c r="EN80" s="13">
        <f>[2]新神器!$HK82</f>
        <v>5250</v>
      </c>
      <c r="EO80" s="13">
        <f t="shared" si="33"/>
        <v>50.25</v>
      </c>
      <c r="EP80" s="13">
        <f t="shared" si="34"/>
        <v>248.6</v>
      </c>
      <c r="FB80" s="39">
        <f>[1]专属武器!O79</f>
        <v>8</v>
      </c>
      <c r="FC80" s="39">
        <f>[1]专属武器!P79</f>
        <v>5</v>
      </c>
      <c r="FD80" s="13">
        <f>[1]专属武器!Q79</f>
        <v>1280</v>
      </c>
      <c r="FE80" s="13">
        <f>[1]专属武器!R79</f>
        <v>640</v>
      </c>
      <c r="FF80" s="13">
        <f>[1]专属武器!S79</f>
        <v>25600</v>
      </c>
      <c r="FG80" s="13">
        <f t="shared" si="35"/>
        <v>38400</v>
      </c>
      <c r="FH80" s="13">
        <f>IF(FC80&gt;0,INDEX([2]专属武器强化!DX$6:DX$77,($FB80-1)*9+$FC80),0)</f>
        <v>0</v>
      </c>
      <c r="FI80" s="13">
        <f>IF(FD80&gt;0,INDEX([2]专属武器强化!DY$6:DY$77,($FB80-1)*9+$FC80),0)</f>
        <v>0</v>
      </c>
      <c r="FJ80" s="13">
        <f>IF(FE80&gt;0,INDEX([2]专属武器强化!DZ$6:DZ$77,($FB80-1)*9+$FC80),0)</f>
        <v>0</v>
      </c>
      <c r="FK80" s="13">
        <f>IF(FF80&gt;0,INDEX([2]专属武器强化!EA$6:EA$77,($FB80-1)*9+$FC80),0)</f>
        <v>354.01600000000002</v>
      </c>
      <c r="FL80" s="13">
        <f>IF(FC80&gt;0,ROUND(INDEX([2]专属武器强化!$EY$6:$EY$77,(FB80-1)*9+FC80),0),0)</f>
        <v>248919</v>
      </c>
      <c r="FM80" s="13">
        <f t="shared" si="36"/>
        <v>17700.8</v>
      </c>
      <c r="FN80" s="13">
        <f t="shared" si="37"/>
        <v>17949.719000000001</v>
      </c>
      <c r="FO80" s="13">
        <f t="shared" si="38"/>
        <v>2.1393092560390499</v>
      </c>
    </row>
    <row r="81" spans="10:171" ht="16.5" x14ac:dyDescent="0.2">
      <c r="J81" s="32">
        <v>77</v>
      </c>
      <c r="K81" s="32">
        <v>5</v>
      </c>
      <c r="L81" s="32">
        <v>17</v>
      </c>
      <c r="M81" s="32">
        <f>[1]属性投放!AZ82</f>
        <v>17839</v>
      </c>
      <c r="N81" s="32">
        <f>[1]属性投放!BA82</f>
        <v>8845</v>
      </c>
      <c r="O81" s="32">
        <f>[1]属性投放!BB82</f>
        <v>161397</v>
      </c>
      <c r="P81" s="32">
        <f>[1]属性投放!BC82</f>
        <v>75</v>
      </c>
      <c r="Q81" s="32">
        <f>[1]属性投放!BD82</f>
        <v>38</v>
      </c>
      <c r="R81" s="32">
        <f>[1]属性投放!BE82</f>
        <v>750</v>
      </c>
      <c r="S81" s="32">
        <f>[1]属性投放!BK82</f>
        <v>720</v>
      </c>
      <c r="T81" s="32">
        <f>[1]属性投放!BL82</f>
        <v>360</v>
      </c>
      <c r="U81" s="32">
        <f>[1]属性投放!BM82</f>
        <v>7200</v>
      </c>
      <c r="V81" s="32">
        <f>[1]属性投放!BN82</f>
        <v>3</v>
      </c>
      <c r="W81" s="32">
        <f>[1]属性投放!BQ82</f>
        <v>950</v>
      </c>
      <c r="X81" s="32">
        <f>[1]属性投放!BR82</f>
        <v>475</v>
      </c>
      <c r="Y81" s="32">
        <f>[1]属性投放!BS82</f>
        <v>9500</v>
      </c>
      <c r="Z81" s="32">
        <f>[1]属性投放!BT82</f>
        <v>21549</v>
      </c>
      <c r="AA81" s="32">
        <f>[1]属性投放!BU82</f>
        <v>10704</v>
      </c>
      <c r="AB81" s="32">
        <f>[1]属性投放!BV82</f>
        <v>198497</v>
      </c>
      <c r="AC81" s="32">
        <f>[1]属性投放!BY82</f>
        <v>3710</v>
      </c>
      <c r="AD81" s="32">
        <f>[1]属性投放!BZ82</f>
        <v>1859</v>
      </c>
      <c r="AE81" s="32">
        <f>[1]属性投放!CA82</f>
        <v>37100</v>
      </c>
      <c r="AG81" s="32">
        <f>[1]属性投放!DF82</f>
        <v>14917</v>
      </c>
      <c r="AH81" s="32">
        <f>[1]属性投放!DG82</f>
        <v>7382</v>
      </c>
      <c r="AI81" s="32">
        <f>[1]属性投放!DH82</f>
        <v>134933</v>
      </c>
      <c r="AJ81" s="32">
        <f>[1]属性投放!DI82</f>
        <v>1016</v>
      </c>
      <c r="AK81" s="32">
        <f>[1]属性投放!DJ82</f>
        <v>508</v>
      </c>
      <c r="AL81" s="32">
        <f>[1]属性投放!DK82</f>
        <v>10160</v>
      </c>
      <c r="AM81" s="32">
        <f>[1]属性投放!DL82</f>
        <v>284</v>
      </c>
      <c r="AN81" s="32">
        <f>[1]属性投放!DM82</f>
        <v>142</v>
      </c>
      <c r="AO81" s="32">
        <f>[1]属性投放!DN82</f>
        <v>2845</v>
      </c>
      <c r="AP81" s="32">
        <f>[1]属性投放!DO82</f>
        <v>0</v>
      </c>
      <c r="AQ81" s="32">
        <f>[1]属性投放!DP82</f>
        <v>0</v>
      </c>
      <c r="AR81" s="32">
        <f>[1]属性投放!DQ82</f>
        <v>0</v>
      </c>
      <c r="AS81" s="32">
        <f>[1]属性投放!DR82</f>
        <v>15933</v>
      </c>
      <c r="AT81" s="32">
        <f>[1]属性投放!DS82</f>
        <v>7890</v>
      </c>
      <c r="AU81" s="32">
        <f>[1]属性投放!DT82</f>
        <v>145093</v>
      </c>
      <c r="AW81" s="33">
        <v>3</v>
      </c>
      <c r="AX81" s="33">
        <v>25</v>
      </c>
      <c r="AY81" s="34">
        <f>INDEX($CF$5:$CF$56,数据母表!AX81)</f>
        <v>12</v>
      </c>
      <c r="AZ81" s="33">
        <f>[2]卡牌消耗!AB81</f>
        <v>0</v>
      </c>
      <c r="BA81" s="33">
        <f>[2]卡牌消耗!AC81</f>
        <v>0</v>
      </c>
      <c r="BB81" s="33">
        <f>[2]卡牌消耗!AD81</f>
        <v>0</v>
      </c>
      <c r="BC81" s="33">
        <f>[2]卡牌消耗!AE81</f>
        <v>20</v>
      </c>
      <c r="BD81" s="33">
        <f>[2]卡牌消耗!AF81</f>
        <v>0</v>
      </c>
      <c r="BE81" s="33">
        <f>[2]卡牌消耗!AG81</f>
        <v>0</v>
      </c>
      <c r="BF81" s="33">
        <f>[2]卡牌消耗!AH81</f>
        <v>7550</v>
      </c>
      <c r="BI81" s="33">
        <v>5</v>
      </c>
      <c r="BJ81" s="33">
        <v>17</v>
      </c>
      <c r="BK81" s="13">
        <f>[2]卡牌消耗!BD81</f>
        <v>0</v>
      </c>
      <c r="BL81" s="13">
        <f>[2]卡牌消耗!BE81</f>
        <v>0</v>
      </c>
      <c r="BM81" s="13">
        <f>[2]卡牌消耗!BF81</f>
        <v>0</v>
      </c>
      <c r="BN81" s="13">
        <f>[2]卡牌消耗!BG81</f>
        <v>26</v>
      </c>
      <c r="BO81" s="13">
        <f>[2]卡牌消耗!BH81</f>
        <v>161000</v>
      </c>
      <c r="BS81" s="14"/>
      <c r="BT81" s="14"/>
      <c r="BU81" s="14"/>
      <c r="BV81" s="14"/>
      <c r="BW81" s="14"/>
      <c r="BX81" s="14"/>
      <c r="CL81" s="34">
        <v>77</v>
      </c>
      <c r="CM81" s="34">
        <v>2</v>
      </c>
      <c r="CN81" s="13">
        <f>[2]卡牌消耗!DA81</f>
        <v>18250</v>
      </c>
      <c r="CO81" s="13">
        <f t="shared" si="28"/>
        <v>7300</v>
      </c>
      <c r="DG81" s="33">
        <v>77</v>
      </c>
      <c r="DH81" s="33">
        <f>[2]装备!AM82*8</f>
        <v>16280</v>
      </c>
      <c r="DI81" s="33">
        <f>[2]装备!AN82*8</f>
        <v>26040</v>
      </c>
      <c r="DJ81" s="33">
        <f>[2]装备!AO82*8</f>
        <v>32560</v>
      </c>
      <c r="DK81" s="33">
        <f>[2]装备!AP82*8</f>
        <v>39040</v>
      </c>
      <c r="DN81" s="13">
        <v>77</v>
      </c>
      <c r="DO81" s="13">
        <v>1</v>
      </c>
      <c r="DP81" s="13">
        <f t="shared" si="29"/>
        <v>16280</v>
      </c>
      <c r="ED81" s="13">
        <f>[2]新神器!GZ83</f>
        <v>6</v>
      </c>
      <c r="EE81" s="13">
        <f t="shared" si="30"/>
        <v>2</v>
      </c>
      <c r="EF81" s="13">
        <f t="shared" si="31"/>
        <v>2</v>
      </c>
      <c r="EG81" s="13">
        <f>[2]新神器!HD83</f>
        <v>1606008</v>
      </c>
      <c r="EH81" s="13" t="str">
        <f>[2]新神器!HE83</f>
        <v>神器2-3 : 2级</v>
      </c>
      <c r="EI81" s="13">
        <f>[2]新神器!HG83</f>
        <v>2</v>
      </c>
      <c r="EJ81" s="13">
        <f>[2]新神器!HI83</f>
        <v>1</v>
      </c>
      <c r="EK81" s="13">
        <f>[1]新神器!$AW82*6</f>
        <v>3276</v>
      </c>
      <c r="EL81" s="13">
        <f t="shared" si="32"/>
        <v>1194</v>
      </c>
      <c r="EM81" s="13">
        <f t="shared" si="27"/>
        <v>45</v>
      </c>
      <c r="EN81" s="13">
        <f>[2]新神器!$HK83</f>
        <v>5450</v>
      </c>
      <c r="EO81" s="13">
        <f t="shared" si="33"/>
        <v>50.45</v>
      </c>
      <c r="EP81" s="13">
        <f t="shared" si="34"/>
        <v>142</v>
      </c>
      <c r="FB81" s="39">
        <f>[1]专属武器!O80</f>
        <v>8</v>
      </c>
      <c r="FC81" s="39">
        <f>[1]专属武器!P80</f>
        <v>6</v>
      </c>
      <c r="FD81" s="13">
        <f>[1]专属武器!Q80</f>
        <v>1600</v>
      </c>
      <c r="FE81" s="13">
        <f>[1]专属武器!R80</f>
        <v>800</v>
      </c>
      <c r="FF81" s="13">
        <f>[1]专属武器!S80</f>
        <v>32000</v>
      </c>
      <c r="FG81" s="13">
        <f t="shared" si="35"/>
        <v>48000</v>
      </c>
      <c r="FH81" s="13">
        <f>IF(FC81&gt;0,INDEX([2]专属武器强化!DX$6:DX$77,($FB81-1)*9+$FC81),0)</f>
        <v>0</v>
      </c>
      <c r="FI81" s="13">
        <f>IF(FD81&gt;0,INDEX([2]专属武器强化!DY$6:DY$77,($FB81-1)*9+$FC81),0)</f>
        <v>0</v>
      </c>
      <c r="FJ81" s="13">
        <f>IF(FE81&gt;0,INDEX([2]专属武器强化!DZ$6:DZ$77,($FB81-1)*9+$FC81),0)</f>
        <v>0</v>
      </c>
      <c r="FK81" s="13">
        <f>IF(FF81&gt;0,INDEX([2]专属武器强化!EA$6:EA$77,($FB81-1)*9+$FC81),0)</f>
        <v>575.27599999999995</v>
      </c>
      <c r="FL81" s="13">
        <f>IF(FC81&gt;0,ROUND(INDEX([2]专属武器强化!$EY$6:$EY$77,(FB81-1)*9+FC81),0),0)</f>
        <v>402100</v>
      </c>
      <c r="FM81" s="13">
        <f t="shared" si="36"/>
        <v>28763.8</v>
      </c>
      <c r="FN81" s="13">
        <f t="shared" si="37"/>
        <v>29165.899999999998</v>
      </c>
      <c r="FO81" s="13">
        <f t="shared" si="38"/>
        <v>1.6457575456269138</v>
      </c>
    </row>
    <row r="82" spans="10:171" ht="16.5" x14ac:dyDescent="0.2">
      <c r="J82" s="32">
        <v>78</v>
      </c>
      <c r="K82" s="32">
        <v>5</v>
      </c>
      <c r="L82" s="32">
        <v>18</v>
      </c>
      <c r="M82" s="32">
        <f>[1]属性投放!AZ83</f>
        <v>21549</v>
      </c>
      <c r="N82" s="32">
        <f>[1]属性投放!BA83</f>
        <v>10704</v>
      </c>
      <c r="O82" s="32">
        <f>[1]属性投放!BB83</f>
        <v>198497</v>
      </c>
      <c r="P82" s="32">
        <f>[1]属性投放!BC83</f>
        <v>75</v>
      </c>
      <c r="Q82" s="32">
        <f>[1]属性投放!BD83</f>
        <v>38</v>
      </c>
      <c r="R82" s="32">
        <f>[1]属性投放!BE83</f>
        <v>750</v>
      </c>
      <c r="S82" s="32">
        <f>[1]属性投放!BK83</f>
        <v>830</v>
      </c>
      <c r="T82" s="32">
        <f>[1]属性投放!BL83</f>
        <v>415</v>
      </c>
      <c r="U82" s="32">
        <f>[1]属性投放!BM83</f>
        <v>8300</v>
      </c>
      <c r="V82" s="32">
        <f>[1]属性投放!BN83</f>
        <v>3</v>
      </c>
      <c r="W82" s="32">
        <f>[1]属性投放!BQ83</f>
        <v>1500</v>
      </c>
      <c r="X82" s="32">
        <f>[1]属性投放!BR83</f>
        <v>750</v>
      </c>
      <c r="Y82" s="32">
        <f>[1]属性投放!BS83</f>
        <v>15000</v>
      </c>
      <c r="Z82" s="32">
        <f>[1]属性投放!BT83</f>
        <v>26064</v>
      </c>
      <c r="AA82" s="32">
        <f>[1]属性投放!BU83</f>
        <v>12965</v>
      </c>
      <c r="AB82" s="32">
        <f>[1]属性投放!BV83</f>
        <v>243647</v>
      </c>
      <c r="AC82" s="32">
        <f>[1]属性投放!BY83</f>
        <v>4515</v>
      </c>
      <c r="AD82" s="32">
        <f>[1]属性投放!BZ83</f>
        <v>2261</v>
      </c>
      <c r="AE82" s="32">
        <f>[1]属性投放!CA83</f>
        <v>45150</v>
      </c>
      <c r="AG82" s="32">
        <f>[1]属性投放!DF83</f>
        <v>15933</v>
      </c>
      <c r="AH82" s="32">
        <f>[1]属性投放!DG83</f>
        <v>7890</v>
      </c>
      <c r="AI82" s="32">
        <f>[1]属性投放!DH83</f>
        <v>145093</v>
      </c>
      <c r="AJ82" s="32">
        <f>[1]属性投放!DI83</f>
        <v>1016</v>
      </c>
      <c r="AK82" s="32">
        <f>[1]属性投放!DJ83</f>
        <v>508</v>
      </c>
      <c r="AL82" s="32">
        <f>[1]属性投放!DK83</f>
        <v>10160</v>
      </c>
      <c r="AM82" s="32">
        <f>[1]属性投放!DL83</f>
        <v>284</v>
      </c>
      <c r="AN82" s="32">
        <f>[1]属性投放!DM83</f>
        <v>142</v>
      </c>
      <c r="AO82" s="32">
        <f>[1]属性投放!DN83</f>
        <v>2845</v>
      </c>
      <c r="AP82" s="32">
        <f>[1]属性投放!DO83</f>
        <v>7100</v>
      </c>
      <c r="AQ82" s="32">
        <f>[1]属性投放!DP83</f>
        <v>3550</v>
      </c>
      <c r="AR82" s="32">
        <f>[1]属性投放!DQ83</f>
        <v>71125</v>
      </c>
      <c r="AS82" s="32">
        <f>[1]属性投放!DR83</f>
        <v>24049</v>
      </c>
      <c r="AT82" s="32">
        <f>[1]属性投放!DS83</f>
        <v>11948</v>
      </c>
      <c r="AU82" s="32">
        <f>[1]属性投放!DT83</f>
        <v>226378</v>
      </c>
      <c r="AW82" s="33">
        <v>3</v>
      </c>
      <c r="AX82" s="33">
        <v>26</v>
      </c>
      <c r="AY82" s="34">
        <f>INDEX($CF$5:$CF$56,数据母表!AX82)</f>
        <v>12</v>
      </c>
      <c r="AZ82" s="33">
        <f>[2]卡牌消耗!AB82</f>
        <v>0</v>
      </c>
      <c r="BA82" s="33">
        <f>[2]卡牌消耗!AC82</f>
        <v>0</v>
      </c>
      <c r="BB82" s="33">
        <f>[2]卡牌消耗!AD82</f>
        <v>0</v>
      </c>
      <c r="BC82" s="33">
        <f>[2]卡牌消耗!AE82</f>
        <v>25</v>
      </c>
      <c r="BD82" s="33">
        <f>[2]卡牌消耗!AF82</f>
        <v>0</v>
      </c>
      <c r="BE82" s="33">
        <f>[2]卡牌消耗!AG82</f>
        <v>0</v>
      </c>
      <c r="BF82" s="33">
        <f>[2]卡牌消耗!AH82</f>
        <v>8800</v>
      </c>
      <c r="BI82" s="33">
        <v>5</v>
      </c>
      <c r="BJ82" s="33">
        <v>18</v>
      </c>
      <c r="BK82" s="13">
        <f>[2]卡牌消耗!BD82</f>
        <v>0</v>
      </c>
      <c r="BL82" s="13">
        <f>[2]卡牌消耗!BE82</f>
        <v>0</v>
      </c>
      <c r="BM82" s="13">
        <f>[2]卡牌消耗!BF82</f>
        <v>0</v>
      </c>
      <c r="BN82" s="13">
        <f>[2]卡牌消耗!BG82</f>
        <v>37</v>
      </c>
      <c r="BO82" s="13">
        <f>[2]卡牌消耗!BH82</f>
        <v>215000</v>
      </c>
      <c r="BS82" s="14"/>
      <c r="BT82" s="14"/>
      <c r="BU82" s="14"/>
      <c r="BV82" s="14"/>
      <c r="BW82" s="14"/>
      <c r="BX82" s="14"/>
      <c r="CL82" s="34">
        <v>78</v>
      </c>
      <c r="CM82" s="34">
        <v>2</v>
      </c>
      <c r="CN82" s="13">
        <f>[2]卡牌消耗!DA82</f>
        <v>19050</v>
      </c>
      <c r="CO82" s="13">
        <f t="shared" si="28"/>
        <v>7620</v>
      </c>
      <c r="DG82" s="33">
        <v>78</v>
      </c>
      <c r="DH82" s="33">
        <f>[2]装备!AM83*8</f>
        <v>16840</v>
      </c>
      <c r="DI82" s="33">
        <f>[2]装备!AN83*8</f>
        <v>26960</v>
      </c>
      <c r="DJ82" s="33">
        <f>[2]装备!AO83*8</f>
        <v>33720</v>
      </c>
      <c r="DK82" s="33">
        <f>[2]装备!AP83*8</f>
        <v>40440</v>
      </c>
      <c r="DN82" s="13">
        <v>78</v>
      </c>
      <c r="DO82" s="13">
        <v>1</v>
      </c>
      <c r="DP82" s="13">
        <f t="shared" si="29"/>
        <v>16840</v>
      </c>
      <c r="ED82" s="13">
        <f>[2]新神器!GZ84</f>
        <v>6</v>
      </c>
      <c r="EE82" s="13">
        <f t="shared" si="30"/>
        <v>2</v>
      </c>
      <c r="EF82" s="13">
        <f t="shared" si="31"/>
        <v>2</v>
      </c>
      <c r="EG82" s="13">
        <f>[2]新神器!HD84</f>
        <v>1606008</v>
      </c>
      <c r="EH82" s="13" t="str">
        <f>[2]新神器!HE84</f>
        <v>神器2-3 : 3级</v>
      </c>
      <c r="EI82" s="13">
        <f>[2]新神器!HG84</f>
        <v>3</v>
      </c>
      <c r="EJ82" s="13">
        <f>[2]新神器!HI84</f>
        <v>1</v>
      </c>
      <c r="EK82" s="13">
        <f>[1]新神器!$AW83*6</f>
        <v>4536</v>
      </c>
      <c r="EL82" s="13">
        <f t="shared" si="32"/>
        <v>1260</v>
      </c>
      <c r="EM82" s="13">
        <f t="shared" si="27"/>
        <v>45</v>
      </c>
      <c r="EN82" s="13">
        <f>[2]新神器!$HK84</f>
        <v>5650</v>
      </c>
      <c r="EO82" s="13">
        <f t="shared" si="33"/>
        <v>50.65</v>
      </c>
      <c r="EP82" s="13">
        <f t="shared" si="34"/>
        <v>149.26</v>
      </c>
      <c r="FB82" s="39">
        <f>[1]专属武器!O81</f>
        <v>8</v>
      </c>
      <c r="FC82" s="39">
        <f>[1]专属武器!P81</f>
        <v>7</v>
      </c>
      <c r="FD82" s="13">
        <f>[1]专属武器!Q81</f>
        <v>1920</v>
      </c>
      <c r="FE82" s="13">
        <f>[1]专属武器!R81</f>
        <v>960</v>
      </c>
      <c r="FF82" s="13">
        <f>[1]专属武器!S81</f>
        <v>38400</v>
      </c>
      <c r="FG82" s="13">
        <f t="shared" si="35"/>
        <v>57600</v>
      </c>
      <c r="FH82" s="13">
        <f>IF(FC82&gt;0,INDEX([2]专属武器强化!DX$6:DX$77,($FB82-1)*9+$FC82),0)</f>
        <v>0</v>
      </c>
      <c r="FI82" s="13">
        <f>IF(FD82&gt;0,INDEX([2]专属武器强化!DY$6:DY$77,($FB82-1)*9+$FC82),0)</f>
        <v>0</v>
      </c>
      <c r="FJ82" s="13">
        <f>IF(FE82&gt;0,INDEX([2]专属武器强化!DZ$6:DZ$77,($FB82-1)*9+$FC82),0)</f>
        <v>0</v>
      </c>
      <c r="FK82" s="13">
        <f>IF(FF82&gt;0,INDEX([2]专属武器强化!EA$6:EA$77,($FB82-1)*9+$FC82),0)</f>
        <v>929.29199999999992</v>
      </c>
      <c r="FL82" s="13">
        <f>IF(FC82&gt;0,ROUND(INDEX([2]专属武器强化!$EY$6:$EY$77,(FB82-1)*9+FC82),0),0)</f>
        <v>651018</v>
      </c>
      <c r="FM82" s="13">
        <f t="shared" si="36"/>
        <v>46464.6</v>
      </c>
      <c r="FN82" s="13">
        <f t="shared" si="37"/>
        <v>47115.618000000002</v>
      </c>
      <c r="FO82" s="13">
        <f t="shared" si="38"/>
        <v>1.2225245565069314</v>
      </c>
    </row>
    <row r="83" spans="10:171" ht="16.5" x14ac:dyDescent="0.2">
      <c r="J83" s="32">
        <v>79</v>
      </c>
      <c r="K83" s="32">
        <v>5</v>
      </c>
      <c r="L83" s="32">
        <v>19</v>
      </c>
      <c r="M83" s="32">
        <f>[1]属性投放!AZ84</f>
        <v>26064</v>
      </c>
      <c r="N83" s="32">
        <f>[1]属性投放!BA84</f>
        <v>12965</v>
      </c>
      <c r="O83" s="32">
        <f>[1]属性投放!BB84</f>
        <v>243647</v>
      </c>
      <c r="P83" s="32">
        <f>[1]属性投放!BC84</f>
        <v>100</v>
      </c>
      <c r="Q83" s="32">
        <f>[1]属性投放!BD84</f>
        <v>50</v>
      </c>
      <c r="R83" s="32">
        <f>[1]属性投放!BE84</f>
        <v>1000</v>
      </c>
      <c r="S83" s="32">
        <f>[1]属性投放!BK84</f>
        <v>980</v>
      </c>
      <c r="T83" s="32">
        <f>[1]属性投放!BL84</f>
        <v>490</v>
      </c>
      <c r="U83" s="32">
        <f>[1]属性投放!BM84</f>
        <v>9800</v>
      </c>
      <c r="V83" s="32">
        <f>[1]属性投放!BN84</f>
        <v>3</v>
      </c>
      <c r="W83" s="32">
        <f>[1]属性投放!BQ84</f>
        <v>1550</v>
      </c>
      <c r="X83" s="32">
        <f>[1]属性投放!BR84</f>
        <v>775</v>
      </c>
      <c r="Y83" s="32">
        <f>[1]属性投放!BS84</f>
        <v>15500</v>
      </c>
      <c r="Z83" s="32">
        <f>[1]属性投放!BT84</f>
        <v>31354</v>
      </c>
      <c r="AA83" s="32">
        <f>[1]属性投放!BU84</f>
        <v>15610</v>
      </c>
      <c r="AB83" s="32">
        <f>[1]属性投放!BV84</f>
        <v>296547</v>
      </c>
      <c r="AC83" s="32">
        <f>[1]属性投放!BY84</f>
        <v>5290</v>
      </c>
      <c r="AD83" s="32">
        <f>[1]属性投放!BZ84</f>
        <v>2645</v>
      </c>
      <c r="AE83" s="32">
        <f>[1]属性投放!CA84</f>
        <v>52900</v>
      </c>
      <c r="AG83" s="32">
        <f>[1]属性投放!DF84</f>
        <v>24049</v>
      </c>
      <c r="AH83" s="32">
        <f>[1]属性投放!DG84</f>
        <v>11948</v>
      </c>
      <c r="AI83" s="32">
        <f>[1]属性投放!DH84</f>
        <v>226378</v>
      </c>
      <c r="AJ83" s="32">
        <f>[1]属性投放!DI84</f>
        <v>1105</v>
      </c>
      <c r="AK83" s="32">
        <f>[1]属性投放!DJ84</f>
        <v>553</v>
      </c>
      <c r="AL83" s="32">
        <f>[1]属性投放!DK84</f>
        <v>11050</v>
      </c>
      <c r="AM83" s="32">
        <f>[1]属性投放!DL84</f>
        <v>516</v>
      </c>
      <c r="AN83" s="32">
        <f>[1]属性投放!DM84</f>
        <v>258</v>
      </c>
      <c r="AO83" s="32">
        <f>[1]属性投放!DN84</f>
        <v>5157</v>
      </c>
      <c r="AP83" s="32">
        <f>[1]属性投放!DO84</f>
        <v>0</v>
      </c>
      <c r="AQ83" s="32">
        <f>[1]属性投放!DP84</f>
        <v>0</v>
      </c>
      <c r="AR83" s="32">
        <f>[1]属性投放!DQ84</f>
        <v>0</v>
      </c>
      <c r="AS83" s="32">
        <f>[1]属性投放!DR84</f>
        <v>25154</v>
      </c>
      <c r="AT83" s="32">
        <f>[1]属性投放!DS84</f>
        <v>12501</v>
      </c>
      <c r="AU83" s="32">
        <f>[1]属性投放!DT84</f>
        <v>237428</v>
      </c>
      <c r="AW83" s="33">
        <v>3</v>
      </c>
      <c r="AX83" s="33">
        <v>27</v>
      </c>
      <c r="AY83" s="34">
        <f>INDEX($CF$5:$CF$56,数据母表!AX83)</f>
        <v>12</v>
      </c>
      <c r="AZ83" s="33">
        <f>[2]卡牌消耗!AB83</f>
        <v>0</v>
      </c>
      <c r="BA83" s="33">
        <f>[2]卡牌消耗!AC83</f>
        <v>0</v>
      </c>
      <c r="BB83" s="33">
        <f>[2]卡牌消耗!AD83</f>
        <v>0</v>
      </c>
      <c r="BC83" s="33">
        <f>[2]卡牌消耗!AE83</f>
        <v>25</v>
      </c>
      <c r="BD83" s="33">
        <f>[2]卡牌消耗!AF83</f>
        <v>0</v>
      </c>
      <c r="BE83" s="33">
        <f>[2]卡牌消耗!AG83</f>
        <v>0</v>
      </c>
      <c r="BF83" s="33">
        <f>[2]卡牌消耗!AH83</f>
        <v>8800</v>
      </c>
      <c r="BI83" s="33">
        <v>5</v>
      </c>
      <c r="BJ83" s="33">
        <v>19</v>
      </c>
      <c r="BK83" s="13">
        <f>[2]卡牌消耗!BD83</f>
        <v>0</v>
      </c>
      <c r="BL83" s="13">
        <f>[2]卡牌消耗!BE83</f>
        <v>0</v>
      </c>
      <c r="BM83" s="13">
        <f>[2]卡牌消耗!BF83</f>
        <v>0</v>
      </c>
      <c r="BN83" s="13">
        <f>[2]卡牌消耗!BG83</f>
        <v>49</v>
      </c>
      <c r="BO83" s="13">
        <f>[2]卡牌消耗!BH83</f>
        <v>547000</v>
      </c>
      <c r="BS83" s="14"/>
      <c r="BT83" s="14"/>
      <c r="BU83" s="14"/>
      <c r="BV83" s="14"/>
      <c r="BW83" s="14"/>
      <c r="BX83" s="14"/>
      <c r="CL83" s="34">
        <v>79</v>
      </c>
      <c r="CM83" s="34">
        <v>2</v>
      </c>
      <c r="CN83" s="13">
        <f>[2]卡牌消耗!DA83</f>
        <v>19900</v>
      </c>
      <c r="CO83" s="13">
        <f t="shared" si="28"/>
        <v>7960</v>
      </c>
      <c r="DG83" s="33">
        <v>79</v>
      </c>
      <c r="DH83" s="33">
        <f>[2]装备!AM84*8</f>
        <v>17440</v>
      </c>
      <c r="DI83" s="33">
        <f>[2]装备!AN84*8</f>
        <v>27880</v>
      </c>
      <c r="DJ83" s="33">
        <f>[2]装备!AO84*8</f>
        <v>34840</v>
      </c>
      <c r="DK83" s="33">
        <f>[2]装备!AP84*8</f>
        <v>41840</v>
      </c>
      <c r="DN83" s="13">
        <v>79</v>
      </c>
      <c r="DO83" s="13">
        <v>1</v>
      </c>
      <c r="DP83" s="13">
        <f t="shared" si="29"/>
        <v>17440</v>
      </c>
      <c r="ED83" s="13">
        <f>[2]新神器!GZ85</f>
        <v>6</v>
      </c>
      <c r="EE83" s="13">
        <f t="shared" si="30"/>
        <v>2</v>
      </c>
      <c r="EF83" s="13">
        <f t="shared" si="31"/>
        <v>2</v>
      </c>
      <c r="EG83" s="13">
        <f>[2]新神器!HD85</f>
        <v>1606008</v>
      </c>
      <c r="EH83" s="13" t="str">
        <f>[2]新神器!HE85</f>
        <v>神器2-3 : 4级</v>
      </c>
      <c r="EI83" s="13">
        <f>[2]新神器!HG85</f>
        <v>4</v>
      </c>
      <c r="EJ83" s="13">
        <f>[2]新神器!HI85</f>
        <v>2</v>
      </c>
      <c r="EK83" s="13">
        <f>[1]新神器!$AW84*6</f>
        <v>5862</v>
      </c>
      <c r="EL83" s="13">
        <f t="shared" si="32"/>
        <v>1326</v>
      </c>
      <c r="EM83" s="13">
        <f t="shared" si="27"/>
        <v>90</v>
      </c>
      <c r="EN83" s="13">
        <f>[2]新神器!$HK85</f>
        <v>5850</v>
      </c>
      <c r="EO83" s="13">
        <f t="shared" si="33"/>
        <v>95.85</v>
      </c>
      <c r="EP83" s="13">
        <f t="shared" si="34"/>
        <v>83</v>
      </c>
      <c r="FB83" s="39">
        <f>[1]专属武器!O82</f>
        <v>8</v>
      </c>
      <c r="FC83" s="39">
        <f>[1]专属武器!P82</f>
        <v>8</v>
      </c>
      <c r="FD83" s="13">
        <f>[1]专属武器!Q82</f>
        <v>2240</v>
      </c>
      <c r="FE83" s="13">
        <f>[1]专属武器!R82</f>
        <v>1120</v>
      </c>
      <c r="FF83" s="13">
        <f>[1]专属武器!S82</f>
        <v>44800</v>
      </c>
      <c r="FG83" s="13">
        <f t="shared" si="35"/>
        <v>67200</v>
      </c>
      <c r="FH83" s="13">
        <f>IF(FC83&gt;0,INDEX([2]专属武器强化!DX$6:DX$77,($FB83-1)*9+$FC83),0)</f>
        <v>0</v>
      </c>
      <c r="FI83" s="13">
        <f>IF(FD83&gt;0,INDEX([2]专属武器强化!DY$6:DY$77,($FB83-1)*9+$FC83),0)</f>
        <v>0</v>
      </c>
      <c r="FJ83" s="13">
        <f>IF(FE83&gt;0,INDEX([2]专属武器强化!DZ$6:DZ$77,($FB83-1)*9+$FC83),0)</f>
        <v>0</v>
      </c>
      <c r="FK83" s="13">
        <f>IF(FF83&gt;0,INDEX([2]专属武器强化!EA$6:EA$77,($FB83-1)*9+$FC83),0)</f>
        <v>1504.568</v>
      </c>
      <c r="FL83" s="13">
        <f>IF(FC83&gt;0,ROUND(INDEX([2]专属武器强化!$EY$6:$EY$77,(FB83-1)*9+FC83),0),0)</f>
        <v>1053118</v>
      </c>
      <c r="FM83" s="13">
        <f t="shared" si="36"/>
        <v>75228.399999999994</v>
      </c>
      <c r="FN83" s="13">
        <f t="shared" si="37"/>
        <v>76281.517999999996</v>
      </c>
      <c r="FO83" s="13">
        <f t="shared" si="38"/>
        <v>0.88094733510678169</v>
      </c>
    </row>
    <row r="84" spans="10:171" ht="16.5" x14ac:dyDescent="0.2">
      <c r="J84" s="32">
        <v>80</v>
      </c>
      <c r="K84" s="32">
        <v>5</v>
      </c>
      <c r="L84" s="32">
        <v>20</v>
      </c>
      <c r="M84" s="32">
        <f>[1]属性投放!AZ85</f>
        <v>31354</v>
      </c>
      <c r="N84" s="32">
        <f>[1]属性投放!BA85</f>
        <v>15610</v>
      </c>
      <c r="O84" s="32">
        <f>[1]属性投放!BB85</f>
        <v>296547</v>
      </c>
      <c r="P84" s="32">
        <f>[1]属性投放!BC85</f>
        <v>100</v>
      </c>
      <c r="Q84" s="32">
        <f>[1]属性投放!BD85</f>
        <v>50</v>
      </c>
      <c r="R84" s="32">
        <f>[1]属性投放!BE85</f>
        <v>1000</v>
      </c>
      <c r="S84" s="32">
        <f>[1]属性投放!BK85</f>
        <v>1050</v>
      </c>
      <c r="T84" s="32">
        <f>[1]属性投放!BL85</f>
        <v>525</v>
      </c>
      <c r="U84" s="32">
        <f>[1]属性投放!BM85</f>
        <v>10500</v>
      </c>
      <c r="V84" s="32">
        <f>[1]属性投放!BN85</f>
        <v>4</v>
      </c>
      <c r="W84" s="32">
        <f>[1]属性投放!BQ85</f>
        <v>1600</v>
      </c>
      <c r="X84" s="32">
        <f>[1]属性投放!BR85</f>
        <v>800</v>
      </c>
      <c r="Y84" s="32">
        <f>[1]属性投放!BS85</f>
        <v>16000</v>
      </c>
      <c r="Z84" s="32">
        <f>[1]属性投放!BT85</f>
        <v>38154</v>
      </c>
      <c r="AA84" s="32">
        <f>[1]属性投放!BU85</f>
        <v>19010</v>
      </c>
      <c r="AB84" s="32">
        <f>[1]属性投放!BV85</f>
        <v>364547</v>
      </c>
      <c r="AC84" s="32">
        <f>[1]属性投放!BY85</f>
        <v>6800</v>
      </c>
      <c r="AD84" s="32">
        <f>[1]属性投放!BZ85</f>
        <v>3400</v>
      </c>
      <c r="AE84" s="32">
        <f>[1]属性投放!CA85</f>
        <v>68000</v>
      </c>
      <c r="AG84" s="32">
        <f>[1]属性投放!DF85</f>
        <v>25154</v>
      </c>
      <c r="AH84" s="32">
        <f>[1]属性投放!DG85</f>
        <v>12501</v>
      </c>
      <c r="AI84" s="32">
        <f>[1]属性投放!DH85</f>
        <v>237428</v>
      </c>
      <c r="AJ84" s="32">
        <f>[1]属性投放!DI85</f>
        <v>1105</v>
      </c>
      <c r="AK84" s="32">
        <f>[1]属性投放!DJ85</f>
        <v>553</v>
      </c>
      <c r="AL84" s="32">
        <f>[1]属性投放!DK85</f>
        <v>11050</v>
      </c>
      <c r="AM84" s="32">
        <f>[1]属性投放!DL85</f>
        <v>516</v>
      </c>
      <c r="AN84" s="32">
        <f>[1]属性投放!DM85</f>
        <v>258</v>
      </c>
      <c r="AO84" s="32">
        <f>[1]属性投放!DN85</f>
        <v>5157</v>
      </c>
      <c r="AP84" s="32">
        <f>[1]属性投放!DO85</f>
        <v>7740</v>
      </c>
      <c r="AQ84" s="32">
        <f>[1]属性投放!DP85</f>
        <v>3870</v>
      </c>
      <c r="AR84" s="32">
        <f>[1]属性投放!DQ85</f>
        <v>77355</v>
      </c>
      <c r="AS84" s="32">
        <f>[1]属性投放!DR85</f>
        <v>33999</v>
      </c>
      <c r="AT84" s="32">
        <f>[1]属性投放!DS85</f>
        <v>16924</v>
      </c>
      <c r="AU84" s="32">
        <f>[1]属性投放!DT85</f>
        <v>325833</v>
      </c>
      <c r="AW84" s="33">
        <v>3</v>
      </c>
      <c r="AX84" s="33">
        <v>28</v>
      </c>
      <c r="AY84" s="34">
        <f>INDEX($CF$5:$CF$56,数据母表!AX84)</f>
        <v>13</v>
      </c>
      <c r="AZ84" s="33">
        <f>[2]卡牌消耗!AB84</f>
        <v>0</v>
      </c>
      <c r="BA84" s="33">
        <f>[2]卡牌消耗!AC84</f>
        <v>0</v>
      </c>
      <c r="BB84" s="33">
        <f>[2]卡牌消耗!AD84</f>
        <v>0</v>
      </c>
      <c r="BC84" s="33">
        <f>[2]卡牌消耗!AE84</f>
        <v>25</v>
      </c>
      <c r="BD84" s="33">
        <f>[2]卡牌消耗!AF84</f>
        <v>0</v>
      </c>
      <c r="BE84" s="33">
        <f>[2]卡牌消耗!AG84</f>
        <v>0</v>
      </c>
      <c r="BF84" s="33">
        <f>[2]卡牌消耗!AH84</f>
        <v>8800</v>
      </c>
      <c r="BI84" s="33">
        <v>5</v>
      </c>
      <c r="BJ84" s="33">
        <v>20</v>
      </c>
      <c r="BK84" s="13">
        <f>[2]卡牌消耗!BD84</f>
        <v>0</v>
      </c>
      <c r="BL84" s="13">
        <f>[2]卡牌消耗!BE84</f>
        <v>0</v>
      </c>
      <c r="BM84" s="13">
        <f>[2]卡牌消耗!BF84</f>
        <v>0</v>
      </c>
      <c r="BN84" s="13">
        <f>[2]卡牌消耗!BG84</f>
        <v>63</v>
      </c>
      <c r="BO84" s="13">
        <f>[2]卡牌消耗!BH84</f>
        <v>820500</v>
      </c>
      <c r="BS84" s="14"/>
      <c r="BT84" s="14"/>
      <c r="BU84" s="14"/>
      <c r="BV84" s="14"/>
      <c r="BW84" s="14"/>
      <c r="BX84" s="14"/>
      <c r="CL84" s="34">
        <v>80</v>
      </c>
      <c r="CM84" s="34">
        <v>2</v>
      </c>
      <c r="CN84" s="13">
        <f>[2]卡牌消耗!DA84</f>
        <v>19450</v>
      </c>
      <c r="CO84" s="13">
        <f t="shared" si="28"/>
        <v>7780</v>
      </c>
      <c r="DG84" s="33">
        <v>80</v>
      </c>
      <c r="DH84" s="33">
        <f>[2]装备!AM85*8</f>
        <v>18000</v>
      </c>
      <c r="DI84" s="33">
        <f>[2]装备!AN85*8</f>
        <v>28800</v>
      </c>
      <c r="DJ84" s="33">
        <f>[2]装备!AO85*8</f>
        <v>36000</v>
      </c>
      <c r="DK84" s="33">
        <f>[2]装备!AP85*8</f>
        <v>43200</v>
      </c>
      <c r="DN84" s="13">
        <v>80</v>
      </c>
      <c r="DO84" s="13">
        <v>1</v>
      </c>
      <c r="DP84" s="13">
        <f t="shared" si="29"/>
        <v>18000</v>
      </c>
      <c r="ED84" s="13">
        <f>[2]新神器!GZ86</f>
        <v>6</v>
      </c>
      <c r="EE84" s="13">
        <f t="shared" si="30"/>
        <v>2</v>
      </c>
      <c r="EF84" s="13">
        <f t="shared" si="31"/>
        <v>2</v>
      </c>
      <c r="EG84" s="13">
        <f>[2]新神器!HD86</f>
        <v>1606008</v>
      </c>
      <c r="EH84" s="13" t="str">
        <f>[2]新神器!HE86</f>
        <v>神器2-3 : 5级</v>
      </c>
      <c r="EI84" s="13">
        <f>[2]新神器!HG86</f>
        <v>5</v>
      </c>
      <c r="EJ84" s="13">
        <f>[2]新神器!HI86</f>
        <v>2</v>
      </c>
      <c r="EK84" s="13">
        <f>[1]新神器!$AW85*6</f>
        <v>7314</v>
      </c>
      <c r="EL84" s="13">
        <f t="shared" si="32"/>
        <v>1452</v>
      </c>
      <c r="EM84" s="13">
        <f t="shared" si="27"/>
        <v>90</v>
      </c>
      <c r="EN84" s="13">
        <f>[2]新神器!$HK86</f>
        <v>6000</v>
      </c>
      <c r="EO84" s="13">
        <f t="shared" si="33"/>
        <v>96</v>
      </c>
      <c r="EP84" s="13">
        <f t="shared" si="34"/>
        <v>90.75</v>
      </c>
      <c r="FB84" s="39">
        <f>[1]专属武器!O83</f>
        <v>8</v>
      </c>
      <c r="FC84" s="39">
        <f>[1]专属武器!P83</f>
        <v>9</v>
      </c>
      <c r="FD84" s="13">
        <f>[1]专属武器!Q83</f>
        <v>2560</v>
      </c>
      <c r="FE84" s="13">
        <f>[1]专属武器!R83</f>
        <v>1280</v>
      </c>
      <c r="FF84" s="13">
        <f>[1]专属武器!S83</f>
        <v>51200</v>
      </c>
      <c r="FG84" s="13">
        <f t="shared" si="35"/>
        <v>76800</v>
      </c>
      <c r="FH84" s="13">
        <f>IF(FC84&gt;0,INDEX([2]专属武器强化!DX$6:DX$77,($FB84-1)*9+$FC84),0)</f>
        <v>0</v>
      </c>
      <c r="FI84" s="13">
        <f>IF(FD84&gt;0,INDEX([2]专属武器强化!DY$6:DY$77,($FB84-1)*9+$FC84),0)</f>
        <v>0</v>
      </c>
      <c r="FJ84" s="13">
        <f>IF(FE84&gt;0,INDEX([2]专属武器强化!DZ$6:DZ$77,($FB84-1)*9+$FC84),0)</f>
        <v>0</v>
      </c>
      <c r="FK84" s="13">
        <f>IF(FF84&gt;0,INDEX([2]专属武器强化!EA$6:EA$77,($FB84-1)*9+$FC84),0)</f>
        <v>2433.8599999999997</v>
      </c>
      <c r="FL84" s="13">
        <f>IF(FC84&gt;0,ROUND(INDEX([2]专属武器强化!$EY$6:$EY$77,(FB84-1)*9+FC84),0),0)</f>
        <v>1704136</v>
      </c>
      <c r="FM84" s="13">
        <f t="shared" si="36"/>
        <v>121692.99999999999</v>
      </c>
      <c r="FN84" s="13">
        <f t="shared" si="37"/>
        <v>123397.13599999998</v>
      </c>
      <c r="FO84" s="13">
        <f t="shared" si="38"/>
        <v>0.62238073337455746</v>
      </c>
    </row>
    <row r="85" spans="10:171" ht="16.5" x14ac:dyDescent="0.2">
      <c r="AW85" s="33">
        <v>3</v>
      </c>
      <c r="AX85" s="33">
        <v>29</v>
      </c>
      <c r="AY85" s="34">
        <f>INDEX($CF$5:$CF$56,数据母表!AX85)</f>
        <v>13</v>
      </c>
      <c r="AZ85" s="33">
        <f>[2]卡牌消耗!AB85</f>
        <v>0</v>
      </c>
      <c r="BA85" s="33">
        <f>[2]卡牌消耗!AC85</f>
        <v>0</v>
      </c>
      <c r="BB85" s="33">
        <f>[2]卡牌消耗!AD85</f>
        <v>0</v>
      </c>
      <c r="BC85" s="33">
        <f>[2]卡牌消耗!AE85</f>
        <v>25</v>
      </c>
      <c r="BD85" s="33">
        <f>[2]卡牌消耗!AF85</f>
        <v>0</v>
      </c>
      <c r="BE85" s="33">
        <f>[2]卡牌消耗!AG85</f>
        <v>0</v>
      </c>
      <c r="BF85" s="33">
        <f>[2]卡牌消耗!AH85</f>
        <v>8900</v>
      </c>
      <c r="CL85" s="34">
        <v>81</v>
      </c>
      <c r="CM85" s="34">
        <v>2</v>
      </c>
      <c r="CN85" s="13">
        <f>[2]卡牌消耗!DA85</f>
        <v>20450</v>
      </c>
      <c r="CO85" s="13">
        <f t="shared" si="28"/>
        <v>8180</v>
      </c>
      <c r="DG85" s="33">
        <v>81</v>
      </c>
      <c r="DH85" s="33">
        <f>[2]装备!AM86*8</f>
        <v>18600</v>
      </c>
      <c r="DI85" s="33">
        <f>[2]装备!AN86*8</f>
        <v>29720</v>
      </c>
      <c r="DJ85" s="33">
        <f>[2]装备!AO86*8</f>
        <v>37160</v>
      </c>
      <c r="DK85" s="33">
        <f>[2]装备!AP86*8</f>
        <v>44600</v>
      </c>
      <c r="DN85" s="13">
        <v>81</v>
      </c>
      <c r="DO85" s="13">
        <v>1</v>
      </c>
      <c r="DP85" s="13">
        <f t="shared" si="29"/>
        <v>18600</v>
      </c>
      <c r="ED85" s="13">
        <f>[2]新神器!GZ87</f>
        <v>6</v>
      </c>
      <c r="EE85" s="13">
        <f t="shared" si="30"/>
        <v>2</v>
      </c>
      <c r="EF85" s="13">
        <f t="shared" si="31"/>
        <v>2</v>
      </c>
      <c r="EG85" s="13">
        <f>[2]新神器!HD87</f>
        <v>1606008</v>
      </c>
      <c r="EH85" s="13" t="str">
        <f>[2]新神器!HE87</f>
        <v>神器2-3 : 6级</v>
      </c>
      <c r="EI85" s="13">
        <f>[2]新神器!HG87</f>
        <v>6</v>
      </c>
      <c r="EJ85" s="13">
        <f>[2]新神器!HI87</f>
        <v>2</v>
      </c>
      <c r="EK85" s="13">
        <f>[1]新神器!$AW86*6</f>
        <v>8826</v>
      </c>
      <c r="EL85" s="13">
        <f t="shared" si="32"/>
        <v>1512</v>
      </c>
      <c r="EM85" s="13">
        <f t="shared" si="27"/>
        <v>90</v>
      </c>
      <c r="EN85" s="13">
        <f>[2]新神器!$HK87</f>
        <v>6200</v>
      </c>
      <c r="EO85" s="13">
        <f t="shared" si="33"/>
        <v>96.2</v>
      </c>
      <c r="EP85" s="13">
        <f t="shared" si="34"/>
        <v>94.3</v>
      </c>
    </row>
    <row r="86" spans="10:171" ht="16.5" x14ac:dyDescent="0.2">
      <c r="AW86" s="33">
        <v>3</v>
      </c>
      <c r="AX86" s="33">
        <v>30</v>
      </c>
      <c r="AY86" s="34">
        <f>INDEX($CF$5:$CF$56,数据母表!AX86)</f>
        <v>13</v>
      </c>
      <c r="AZ86" s="33">
        <f>[2]卡牌消耗!AB86</f>
        <v>0</v>
      </c>
      <c r="BA86" s="33">
        <f>[2]卡牌消耗!AC86</f>
        <v>0</v>
      </c>
      <c r="BB86" s="33">
        <f>[2]卡牌消耗!AD86</f>
        <v>0</v>
      </c>
      <c r="BC86" s="33">
        <f>[2]卡牌消耗!AE86</f>
        <v>25</v>
      </c>
      <c r="BD86" s="33">
        <f>[2]卡牌消耗!AF86</f>
        <v>0</v>
      </c>
      <c r="BE86" s="33">
        <f>[2]卡牌消耗!AG86</f>
        <v>0</v>
      </c>
      <c r="BF86" s="33">
        <f>[2]卡牌消耗!AH86</f>
        <v>8900</v>
      </c>
      <c r="CL86" s="34">
        <v>82</v>
      </c>
      <c r="CM86" s="34">
        <v>2</v>
      </c>
      <c r="CN86" s="13">
        <f>[2]卡牌消耗!DA86</f>
        <v>21400</v>
      </c>
      <c r="CO86" s="13">
        <f t="shared" si="28"/>
        <v>8560</v>
      </c>
      <c r="DG86" s="33">
        <v>82</v>
      </c>
      <c r="DH86" s="33">
        <f>[2]装备!AM87*8</f>
        <v>19160</v>
      </c>
      <c r="DI86" s="33">
        <f>[2]装备!AN87*8</f>
        <v>30680</v>
      </c>
      <c r="DJ86" s="33">
        <f>[2]装备!AO87*8</f>
        <v>38320</v>
      </c>
      <c r="DK86" s="33">
        <f>[2]装备!AP87*8</f>
        <v>46000</v>
      </c>
      <c r="DN86" s="13">
        <v>82</v>
      </c>
      <c r="DO86" s="13">
        <v>1</v>
      </c>
      <c r="DP86" s="13">
        <f t="shared" si="29"/>
        <v>19160</v>
      </c>
      <c r="ED86" s="13">
        <f>[2]新神器!GZ88</f>
        <v>6</v>
      </c>
      <c r="EE86" s="13">
        <f t="shared" si="30"/>
        <v>2</v>
      </c>
      <c r="EF86" s="13">
        <f t="shared" si="31"/>
        <v>2</v>
      </c>
      <c r="EG86" s="13">
        <f>[2]新神器!HD88</f>
        <v>1606008</v>
      </c>
      <c r="EH86" s="13" t="str">
        <f>[2]新神器!HE88</f>
        <v>神器2-3 : 7级</v>
      </c>
      <c r="EI86" s="13">
        <f>[2]新神器!HG88</f>
        <v>7</v>
      </c>
      <c r="EJ86" s="13">
        <f>[2]新神器!HI88</f>
        <v>3</v>
      </c>
      <c r="EK86" s="13">
        <f>[1]新神器!$AW87*6</f>
        <v>10404</v>
      </c>
      <c r="EL86" s="13">
        <f t="shared" si="32"/>
        <v>1578</v>
      </c>
      <c r="EM86" s="13">
        <f t="shared" si="27"/>
        <v>135</v>
      </c>
      <c r="EN86" s="13">
        <f>[2]新神器!$HK88</f>
        <v>6350</v>
      </c>
      <c r="EO86" s="13">
        <f t="shared" si="33"/>
        <v>141.35</v>
      </c>
      <c r="EP86" s="13">
        <f t="shared" si="34"/>
        <v>66.98</v>
      </c>
    </row>
    <row r="87" spans="10:171" ht="16.5" x14ac:dyDescent="0.2">
      <c r="AW87" s="33">
        <v>3</v>
      </c>
      <c r="AX87" s="33">
        <v>31</v>
      </c>
      <c r="AY87" s="34">
        <f>INDEX($CF$5:$CF$56,数据母表!AX87)</f>
        <v>14</v>
      </c>
      <c r="AZ87" s="33">
        <f>[2]卡牌消耗!AB87</f>
        <v>0</v>
      </c>
      <c r="BA87" s="33">
        <f>[2]卡牌消耗!AC87</f>
        <v>0</v>
      </c>
      <c r="BB87" s="33">
        <f>[2]卡牌消耗!AD87</f>
        <v>0</v>
      </c>
      <c r="BC87" s="33">
        <f>[2]卡牌消耗!AE87</f>
        <v>25</v>
      </c>
      <c r="BD87" s="33">
        <f>[2]卡牌消耗!AF87</f>
        <v>0</v>
      </c>
      <c r="BE87" s="33">
        <f>[2]卡牌消耗!AG87</f>
        <v>0</v>
      </c>
      <c r="BF87" s="33">
        <f>[2]卡牌消耗!AH87</f>
        <v>8900</v>
      </c>
      <c r="CL87" s="34">
        <v>83</v>
      </c>
      <c r="CM87" s="34">
        <v>2</v>
      </c>
      <c r="CN87" s="13">
        <f>[2]卡牌消耗!DA87</f>
        <v>22400</v>
      </c>
      <c r="CO87" s="13">
        <f t="shared" si="28"/>
        <v>8960</v>
      </c>
      <c r="DG87" s="33">
        <v>83</v>
      </c>
      <c r="DH87" s="33">
        <f>[2]装备!AM88*8</f>
        <v>19760</v>
      </c>
      <c r="DI87" s="33">
        <f>[2]装备!AN88*8</f>
        <v>31600</v>
      </c>
      <c r="DJ87" s="33">
        <f>[2]装备!AO88*8</f>
        <v>39480</v>
      </c>
      <c r="DK87" s="33">
        <f>[2]装备!AP88*8</f>
        <v>47360</v>
      </c>
      <c r="DN87" s="13">
        <v>83</v>
      </c>
      <c r="DO87" s="13">
        <v>1</v>
      </c>
      <c r="DP87" s="13">
        <f t="shared" si="29"/>
        <v>19760</v>
      </c>
      <c r="ED87" s="13">
        <f>[2]新神器!GZ89</f>
        <v>6</v>
      </c>
      <c r="EE87" s="13">
        <f t="shared" si="30"/>
        <v>2</v>
      </c>
      <c r="EF87" s="13">
        <f t="shared" si="31"/>
        <v>2</v>
      </c>
      <c r="EG87" s="13">
        <f>[2]新神器!HD89</f>
        <v>1606008</v>
      </c>
      <c r="EH87" s="13" t="str">
        <f>[2]新神器!HE89</f>
        <v>神器2-3 : 8级</v>
      </c>
      <c r="EI87" s="13">
        <f>[2]新神器!HG89</f>
        <v>8</v>
      </c>
      <c r="EJ87" s="13">
        <f>[2]新神器!HI89</f>
        <v>3</v>
      </c>
      <c r="EK87" s="13">
        <f>[1]新神器!$AW88*6</f>
        <v>12102</v>
      </c>
      <c r="EL87" s="13">
        <f t="shared" si="32"/>
        <v>1698</v>
      </c>
      <c r="EM87" s="13">
        <f t="shared" si="27"/>
        <v>135</v>
      </c>
      <c r="EN87" s="13">
        <f>[2]新神器!$HK89</f>
        <v>6500</v>
      </c>
      <c r="EO87" s="13">
        <f t="shared" si="33"/>
        <v>141.5</v>
      </c>
      <c r="EP87" s="13">
        <f t="shared" si="34"/>
        <v>72</v>
      </c>
    </row>
    <row r="88" spans="10:171" ht="16.5" x14ac:dyDescent="0.2">
      <c r="AW88" s="33">
        <v>3</v>
      </c>
      <c r="AX88" s="33">
        <v>32</v>
      </c>
      <c r="AY88" s="34">
        <f>INDEX($CF$5:$CF$56,数据母表!AX88)</f>
        <v>14</v>
      </c>
      <c r="AZ88" s="33">
        <f>[2]卡牌消耗!AB88</f>
        <v>0</v>
      </c>
      <c r="BA88" s="33">
        <f>[2]卡牌消耗!AC88</f>
        <v>0</v>
      </c>
      <c r="BB88" s="33">
        <f>[2]卡牌消耗!AD88</f>
        <v>0</v>
      </c>
      <c r="BC88" s="33">
        <f>[2]卡牌消耗!AE88</f>
        <v>25</v>
      </c>
      <c r="BD88" s="33">
        <f>[2]卡牌消耗!AF88</f>
        <v>0</v>
      </c>
      <c r="BE88" s="33">
        <f>[2]卡牌消耗!AG88</f>
        <v>2</v>
      </c>
      <c r="BF88" s="33">
        <f>[2]卡牌消耗!AH88</f>
        <v>12200</v>
      </c>
      <c r="CL88" s="34">
        <v>84</v>
      </c>
      <c r="CM88" s="34">
        <v>2</v>
      </c>
      <c r="CN88" s="13">
        <f>[2]卡牌消耗!DA88</f>
        <v>23350</v>
      </c>
      <c r="CO88" s="13">
        <f t="shared" si="28"/>
        <v>9340</v>
      </c>
      <c r="DG88" s="33">
        <v>84</v>
      </c>
      <c r="DH88" s="33">
        <f>[2]装备!AM89*8</f>
        <v>20320</v>
      </c>
      <c r="DI88" s="33">
        <f>[2]装备!AN89*8</f>
        <v>32520</v>
      </c>
      <c r="DJ88" s="33">
        <f>[2]装备!AO89*8</f>
        <v>40640</v>
      </c>
      <c r="DK88" s="33">
        <f>[2]装备!AP89*8</f>
        <v>48760</v>
      </c>
      <c r="DN88" s="13">
        <v>84</v>
      </c>
      <c r="DO88" s="13">
        <v>1</v>
      </c>
      <c r="DP88" s="13">
        <f t="shared" si="29"/>
        <v>20320</v>
      </c>
      <c r="ED88" s="13">
        <f>[2]新神器!GZ90</f>
        <v>6</v>
      </c>
      <c r="EE88" s="13">
        <f t="shared" si="30"/>
        <v>2</v>
      </c>
      <c r="EF88" s="13">
        <f t="shared" si="31"/>
        <v>2</v>
      </c>
      <c r="EG88" s="13">
        <f>[2]新神器!HD90</f>
        <v>1606008</v>
      </c>
      <c r="EH88" s="13" t="str">
        <f>[2]新神器!HE90</f>
        <v>神器2-3 : 9级</v>
      </c>
      <c r="EI88" s="13">
        <f>[2]新神器!HG90</f>
        <v>9</v>
      </c>
      <c r="EJ88" s="13">
        <f>[2]新神器!HI90</f>
        <v>3</v>
      </c>
      <c r="EK88" s="13">
        <f>[1]新神器!$AW89*6</f>
        <v>13866</v>
      </c>
      <c r="EL88" s="13">
        <f t="shared" si="32"/>
        <v>1764</v>
      </c>
      <c r="EM88" s="13">
        <f t="shared" si="27"/>
        <v>135</v>
      </c>
      <c r="EN88" s="13">
        <f>[2]新神器!$HK90</f>
        <v>6650</v>
      </c>
      <c r="EO88" s="13">
        <f t="shared" si="33"/>
        <v>141.65</v>
      </c>
      <c r="EP88" s="13">
        <f t="shared" si="34"/>
        <v>74.72</v>
      </c>
    </row>
    <row r="89" spans="10:171" ht="16.5" x14ac:dyDescent="0.2">
      <c r="AW89" s="33">
        <v>3</v>
      </c>
      <c r="AX89" s="33">
        <v>33</v>
      </c>
      <c r="AY89" s="34">
        <f>INDEX($CF$5:$CF$56,数据母表!AX89)</f>
        <v>14</v>
      </c>
      <c r="AZ89" s="33">
        <f>[2]卡牌消耗!AB89</f>
        <v>0</v>
      </c>
      <c r="BA89" s="33">
        <f>[2]卡牌消耗!AC89</f>
        <v>0</v>
      </c>
      <c r="BB89" s="33">
        <f>[2]卡牌消耗!AD89</f>
        <v>0</v>
      </c>
      <c r="BC89" s="33">
        <f>[2]卡牌消耗!AE89</f>
        <v>25</v>
      </c>
      <c r="BD89" s="33">
        <f>[2]卡牌消耗!AF89</f>
        <v>0</v>
      </c>
      <c r="BE89" s="33">
        <f>[2]卡牌消耗!AG89</f>
        <v>2</v>
      </c>
      <c r="BF89" s="33">
        <f>[2]卡牌消耗!AH89</f>
        <v>12200</v>
      </c>
      <c r="CL89" s="34">
        <v>85</v>
      </c>
      <c r="CM89" s="34">
        <v>2</v>
      </c>
      <c r="CN89" s="13">
        <f>[2]卡牌消耗!DA89</f>
        <v>23100</v>
      </c>
      <c r="CO89" s="13">
        <f t="shared" si="28"/>
        <v>9240</v>
      </c>
      <c r="DG89" s="33">
        <v>85</v>
      </c>
      <c r="DH89" s="33">
        <f>[2]装备!AM90*8</f>
        <v>20880</v>
      </c>
      <c r="DI89" s="33">
        <f>[2]装备!AN90*8</f>
        <v>33440</v>
      </c>
      <c r="DJ89" s="33">
        <f>[2]装备!AO90*8</f>
        <v>41800</v>
      </c>
      <c r="DK89" s="33">
        <f>[2]装备!AP90*8</f>
        <v>50160</v>
      </c>
      <c r="DN89" s="13">
        <v>85</v>
      </c>
      <c r="DO89" s="13">
        <v>1</v>
      </c>
      <c r="DP89" s="13">
        <f t="shared" si="29"/>
        <v>20880</v>
      </c>
      <c r="ED89" s="13">
        <f>[2]新神器!GZ91</f>
        <v>6</v>
      </c>
      <c r="EE89" s="13">
        <f t="shared" si="30"/>
        <v>2</v>
      </c>
      <c r="EF89" s="13">
        <f t="shared" si="31"/>
        <v>2</v>
      </c>
      <c r="EG89" s="13">
        <f>[2]新神器!HD91</f>
        <v>1606008</v>
      </c>
      <c r="EH89" s="13" t="str">
        <f>[2]新神器!HE91</f>
        <v>神器2-3 : 10级</v>
      </c>
      <c r="EI89" s="13">
        <f>[2]新神器!HG91</f>
        <v>10</v>
      </c>
      <c r="EJ89" s="13">
        <f>[2]新神器!HI91</f>
        <v>5</v>
      </c>
      <c r="EK89" s="13">
        <f>[1]新神器!$AW90*6</f>
        <v>15696</v>
      </c>
      <c r="EL89" s="13">
        <f t="shared" si="32"/>
        <v>1830</v>
      </c>
      <c r="EM89" s="13">
        <f t="shared" si="27"/>
        <v>225</v>
      </c>
      <c r="EN89" s="13">
        <f>[2]新神器!$HK91</f>
        <v>6800</v>
      </c>
      <c r="EO89" s="13">
        <f t="shared" si="33"/>
        <v>231.8</v>
      </c>
      <c r="EP89" s="13">
        <f t="shared" si="34"/>
        <v>47.37</v>
      </c>
    </row>
    <row r="90" spans="10:171" ht="16.5" x14ac:dyDescent="0.2">
      <c r="AW90" s="33">
        <v>3</v>
      </c>
      <c r="AX90" s="33">
        <v>34</v>
      </c>
      <c r="AY90" s="34">
        <f>INDEX($CF$5:$CF$56,数据母表!AX90)</f>
        <v>15</v>
      </c>
      <c r="AZ90" s="33">
        <f>[2]卡牌消耗!AB90</f>
        <v>0</v>
      </c>
      <c r="BA90" s="33">
        <f>[2]卡牌消耗!AC90</f>
        <v>0</v>
      </c>
      <c r="BB90" s="33">
        <f>[2]卡牌消耗!AD90</f>
        <v>0</v>
      </c>
      <c r="BC90" s="33">
        <f>[2]卡牌消耗!AE90</f>
        <v>30</v>
      </c>
      <c r="BD90" s="33">
        <f>[2]卡牌消耗!AF90</f>
        <v>0</v>
      </c>
      <c r="BE90" s="33">
        <f>[2]卡牌消耗!AG90</f>
        <v>2</v>
      </c>
      <c r="BF90" s="33">
        <f>[2]卡牌消耗!AH90</f>
        <v>12200</v>
      </c>
      <c r="CL90" s="34">
        <v>86</v>
      </c>
      <c r="CM90" s="34">
        <v>2</v>
      </c>
      <c r="CN90" s="13">
        <f>[2]卡牌消耗!DA90</f>
        <v>24250</v>
      </c>
      <c r="CO90" s="13">
        <f t="shared" si="28"/>
        <v>9700</v>
      </c>
      <c r="DG90" s="33">
        <v>86</v>
      </c>
      <c r="DH90" s="33">
        <f>[2]装备!AM91*8</f>
        <v>21480</v>
      </c>
      <c r="DI90" s="33">
        <f>[2]装备!AN91*8</f>
        <v>34360</v>
      </c>
      <c r="DJ90" s="33">
        <f>[2]装备!AO91*8</f>
        <v>42960</v>
      </c>
      <c r="DK90" s="33">
        <f>[2]装备!AP91*8</f>
        <v>51520</v>
      </c>
      <c r="DN90" s="13">
        <v>86</v>
      </c>
      <c r="DO90" s="13">
        <v>1</v>
      </c>
      <c r="DP90" s="13">
        <f t="shared" si="29"/>
        <v>21480</v>
      </c>
      <c r="ED90" s="13">
        <f>[2]新神器!GZ92</f>
        <v>6</v>
      </c>
      <c r="EE90" s="13">
        <f t="shared" si="30"/>
        <v>2</v>
      </c>
      <c r="EF90" s="13">
        <f t="shared" si="31"/>
        <v>2</v>
      </c>
      <c r="EG90" s="13">
        <f>[2]新神器!HD92</f>
        <v>1606008</v>
      </c>
      <c r="EH90" s="13" t="str">
        <f>[2]新神器!HE92</f>
        <v>神器2-3 : 11级</v>
      </c>
      <c r="EI90" s="13">
        <f>[2]新神器!HG92</f>
        <v>11</v>
      </c>
      <c r="EJ90" s="13">
        <f>[2]新神器!HI92</f>
        <v>5</v>
      </c>
      <c r="EK90" s="13">
        <f>[1]新神器!$AW91*6</f>
        <v>17586</v>
      </c>
      <c r="EL90" s="13">
        <f t="shared" si="32"/>
        <v>1890</v>
      </c>
      <c r="EM90" s="13">
        <f t="shared" si="27"/>
        <v>225</v>
      </c>
      <c r="EN90" s="13">
        <f>[2]新神器!$HK92</f>
        <v>6950</v>
      </c>
      <c r="EO90" s="13">
        <f t="shared" si="33"/>
        <v>231.95</v>
      </c>
      <c r="EP90" s="13">
        <f t="shared" si="34"/>
        <v>48.89</v>
      </c>
    </row>
    <row r="91" spans="10:171" ht="16.5" x14ac:dyDescent="0.2">
      <c r="AW91" s="33">
        <v>3</v>
      </c>
      <c r="AX91" s="33">
        <v>35</v>
      </c>
      <c r="AY91" s="34">
        <f>INDEX($CF$5:$CF$56,数据母表!AX91)</f>
        <v>15</v>
      </c>
      <c r="AZ91" s="33">
        <f>[2]卡牌消耗!AB91</f>
        <v>0</v>
      </c>
      <c r="BA91" s="33">
        <f>[2]卡牌消耗!AC91</f>
        <v>0</v>
      </c>
      <c r="BB91" s="33">
        <f>[2]卡牌消耗!AD91</f>
        <v>0</v>
      </c>
      <c r="BC91" s="33">
        <f>[2]卡牌消耗!AE91</f>
        <v>30</v>
      </c>
      <c r="BD91" s="33">
        <f>[2]卡牌消耗!AF91</f>
        <v>0</v>
      </c>
      <c r="BE91" s="33">
        <f>[2]卡牌消耗!AG91</f>
        <v>2</v>
      </c>
      <c r="BF91" s="33">
        <f>[2]卡牌消耗!AH91</f>
        <v>15550</v>
      </c>
      <c r="CL91" s="34">
        <v>87</v>
      </c>
      <c r="CM91" s="34">
        <v>2</v>
      </c>
      <c r="CN91" s="13">
        <f>[2]卡牌消耗!DA91</f>
        <v>25450</v>
      </c>
      <c r="CO91" s="13">
        <f t="shared" si="28"/>
        <v>10180</v>
      </c>
      <c r="DG91" s="33">
        <v>87</v>
      </c>
      <c r="DH91" s="33">
        <f>[2]装备!AM92*8</f>
        <v>22040</v>
      </c>
      <c r="DI91" s="33">
        <f>[2]装备!AN92*8</f>
        <v>35280</v>
      </c>
      <c r="DJ91" s="33">
        <f>[2]装备!AO92*8</f>
        <v>44120</v>
      </c>
      <c r="DK91" s="33">
        <f>[2]装备!AP92*8</f>
        <v>52920</v>
      </c>
      <c r="DN91" s="13">
        <v>87</v>
      </c>
      <c r="DO91" s="13">
        <v>1</v>
      </c>
      <c r="DP91" s="13">
        <f t="shared" si="29"/>
        <v>22040</v>
      </c>
      <c r="ED91" s="13">
        <f>[2]新神器!GZ93</f>
        <v>6</v>
      </c>
      <c r="EE91" s="13">
        <f t="shared" si="30"/>
        <v>2</v>
      </c>
      <c r="EF91" s="13">
        <f t="shared" si="31"/>
        <v>2</v>
      </c>
      <c r="EG91" s="13">
        <f>[2]新神器!HD93</f>
        <v>1606008</v>
      </c>
      <c r="EH91" s="13" t="str">
        <f>[2]新神器!HE93</f>
        <v>神器2-3 : 12级</v>
      </c>
      <c r="EI91" s="13">
        <f>[2]新神器!HG93</f>
        <v>12</v>
      </c>
      <c r="EJ91" s="13">
        <f>[2]新神器!HI93</f>
        <v>6</v>
      </c>
      <c r="EK91" s="13">
        <f>[1]新神器!$AW92*6</f>
        <v>19608</v>
      </c>
      <c r="EL91" s="13">
        <f t="shared" si="32"/>
        <v>2022</v>
      </c>
      <c r="EM91" s="13">
        <f t="shared" si="27"/>
        <v>270</v>
      </c>
      <c r="EN91" s="13">
        <f>[2]新神器!$HK93</f>
        <v>7100</v>
      </c>
      <c r="EO91" s="13">
        <f t="shared" si="33"/>
        <v>277.10000000000002</v>
      </c>
      <c r="EP91" s="13">
        <f t="shared" si="34"/>
        <v>43.78</v>
      </c>
    </row>
    <row r="92" spans="10:171" ht="16.5" x14ac:dyDescent="0.2">
      <c r="AW92" s="33">
        <v>3</v>
      </c>
      <c r="AX92" s="33">
        <v>36</v>
      </c>
      <c r="AY92" s="34">
        <f>INDEX($CF$5:$CF$56,数据母表!AX92)</f>
        <v>15</v>
      </c>
      <c r="AZ92" s="33">
        <f>[2]卡牌消耗!AB92</f>
        <v>0</v>
      </c>
      <c r="BA92" s="33">
        <f>[2]卡牌消耗!AC92</f>
        <v>0</v>
      </c>
      <c r="BB92" s="33">
        <f>[2]卡牌消耗!AD92</f>
        <v>0</v>
      </c>
      <c r="BC92" s="33">
        <f>[2]卡牌消耗!AE92</f>
        <v>30</v>
      </c>
      <c r="BD92" s="33">
        <f>[2]卡牌消耗!AF92</f>
        <v>0</v>
      </c>
      <c r="BE92" s="33">
        <f>[2]卡牌消耗!AG92</f>
        <v>2</v>
      </c>
      <c r="BF92" s="33">
        <f>[2]卡牌消耗!AH92</f>
        <v>15550</v>
      </c>
      <c r="CL92" s="34">
        <v>88</v>
      </c>
      <c r="CM92" s="34">
        <v>2</v>
      </c>
      <c r="CN92" s="13">
        <f>[2]卡牌消耗!DA92</f>
        <v>26600</v>
      </c>
      <c r="CO92" s="13">
        <f t="shared" si="28"/>
        <v>10640</v>
      </c>
      <c r="DG92" s="33">
        <v>88</v>
      </c>
      <c r="DH92" s="33">
        <f>[2]装备!AM93*8</f>
        <v>22640</v>
      </c>
      <c r="DI92" s="33">
        <f>[2]装备!AN93*8</f>
        <v>36200</v>
      </c>
      <c r="DJ92" s="33">
        <f>[2]装备!AO93*8</f>
        <v>45240</v>
      </c>
      <c r="DK92" s="33">
        <f>[2]装备!AP93*8</f>
        <v>54320</v>
      </c>
      <c r="DN92" s="13">
        <v>88</v>
      </c>
      <c r="DO92" s="13">
        <v>1</v>
      </c>
      <c r="DP92" s="13">
        <f t="shared" si="29"/>
        <v>22640</v>
      </c>
      <c r="ED92" s="13">
        <f>[2]新神器!GZ94</f>
        <v>6</v>
      </c>
      <c r="EE92" s="13">
        <f t="shared" si="30"/>
        <v>2</v>
      </c>
      <c r="EF92" s="13">
        <f t="shared" si="31"/>
        <v>2</v>
      </c>
      <c r="EG92" s="13">
        <f>[2]新神器!HD94</f>
        <v>1606008</v>
      </c>
      <c r="EH92" s="13" t="str">
        <f>[2]新神器!HE94</f>
        <v>神器2-3 : 13级</v>
      </c>
      <c r="EI92" s="13">
        <f>[2]新神器!HG94</f>
        <v>13</v>
      </c>
      <c r="EJ92" s="13">
        <f>[2]新神器!HI94</f>
        <v>7</v>
      </c>
      <c r="EK92" s="13">
        <f>[1]新神器!$AW93*6</f>
        <v>21744</v>
      </c>
      <c r="EL92" s="13">
        <f t="shared" si="32"/>
        <v>2136</v>
      </c>
      <c r="EM92" s="13">
        <f t="shared" si="27"/>
        <v>315</v>
      </c>
      <c r="EN92" s="13">
        <f>[2]新神器!$HK94</f>
        <v>7250</v>
      </c>
      <c r="EO92" s="13">
        <f t="shared" si="33"/>
        <v>322.25</v>
      </c>
      <c r="EP92" s="13">
        <f t="shared" si="34"/>
        <v>39.770000000000003</v>
      </c>
    </row>
    <row r="93" spans="10:171" ht="16.5" x14ac:dyDescent="0.2">
      <c r="AW93" s="33">
        <v>3</v>
      </c>
      <c r="AX93" s="33">
        <v>37</v>
      </c>
      <c r="AY93" s="34">
        <f>INDEX($CF$5:$CF$56,数据母表!AX93)</f>
        <v>16</v>
      </c>
      <c r="AZ93" s="33">
        <f>[2]卡牌消耗!AB93</f>
        <v>0</v>
      </c>
      <c r="BA93" s="33">
        <f>[2]卡牌消耗!AC93</f>
        <v>0</v>
      </c>
      <c r="BB93" s="33">
        <f>[2]卡牌消耗!AD93</f>
        <v>0</v>
      </c>
      <c r="BC93" s="33">
        <f>[2]卡牌消耗!AE93</f>
        <v>30</v>
      </c>
      <c r="BD93" s="33">
        <f>[2]卡牌消耗!AF93</f>
        <v>0</v>
      </c>
      <c r="BE93" s="33">
        <f>[2]卡牌消耗!AG93</f>
        <v>2</v>
      </c>
      <c r="BF93" s="33">
        <f>[2]卡牌消耗!AH93</f>
        <v>16650</v>
      </c>
      <c r="CL93" s="34">
        <v>89</v>
      </c>
      <c r="CM93" s="34">
        <v>2</v>
      </c>
      <c r="CN93" s="13">
        <f>[2]卡牌消耗!DA93</f>
        <v>27750</v>
      </c>
      <c r="CO93" s="13">
        <f t="shared" si="28"/>
        <v>11100</v>
      </c>
      <c r="DG93" s="33">
        <v>89</v>
      </c>
      <c r="DH93" s="33">
        <f>[2]装备!AM94*8</f>
        <v>23200</v>
      </c>
      <c r="DI93" s="33">
        <f>[2]装备!AN94*8</f>
        <v>37120</v>
      </c>
      <c r="DJ93" s="33">
        <f>[2]装备!AO94*8</f>
        <v>46400</v>
      </c>
      <c r="DK93" s="33">
        <f>[2]装备!AP94*8</f>
        <v>55680</v>
      </c>
      <c r="DN93" s="13">
        <v>89</v>
      </c>
      <c r="DO93" s="13">
        <v>1</v>
      </c>
      <c r="DP93" s="13">
        <f t="shared" si="29"/>
        <v>23200</v>
      </c>
      <c r="ED93" s="13">
        <f>[2]新神器!GZ95</f>
        <v>6</v>
      </c>
      <c r="EE93" s="13">
        <f t="shared" si="30"/>
        <v>2</v>
      </c>
      <c r="EF93" s="13">
        <f t="shared" si="31"/>
        <v>2</v>
      </c>
      <c r="EG93" s="13">
        <f>[2]新神器!HD95</f>
        <v>1606008</v>
      </c>
      <c r="EH93" s="13" t="str">
        <f>[2]新神器!HE95</f>
        <v>神器2-3 : 14级</v>
      </c>
      <c r="EI93" s="13">
        <f>[2]新神器!HG95</f>
        <v>14</v>
      </c>
      <c r="EJ93" s="13">
        <f>[2]新神器!HI95</f>
        <v>7</v>
      </c>
      <c r="EK93" s="13">
        <f>[1]新神器!$AW94*6</f>
        <v>23892</v>
      </c>
      <c r="EL93" s="13">
        <f t="shared" si="32"/>
        <v>2148</v>
      </c>
      <c r="EM93" s="13">
        <f t="shared" si="27"/>
        <v>315</v>
      </c>
      <c r="EN93" s="13">
        <f>[2]新神器!$HK95</f>
        <v>7400</v>
      </c>
      <c r="EO93" s="13">
        <f t="shared" si="33"/>
        <v>322.39999999999998</v>
      </c>
      <c r="EP93" s="13">
        <f t="shared" si="34"/>
        <v>39.979999999999997</v>
      </c>
    </row>
    <row r="94" spans="10:171" ht="16.5" x14ac:dyDescent="0.2">
      <c r="AW94" s="33">
        <v>3</v>
      </c>
      <c r="AX94" s="33">
        <v>38</v>
      </c>
      <c r="AY94" s="34">
        <f>INDEX($CF$5:$CF$56,数据母表!AX94)</f>
        <v>16</v>
      </c>
      <c r="AZ94" s="33">
        <f>[2]卡牌消耗!AB94</f>
        <v>0</v>
      </c>
      <c r="BA94" s="33">
        <f>[2]卡牌消耗!AC94</f>
        <v>0</v>
      </c>
      <c r="BB94" s="33">
        <f>[2]卡牌消耗!AD94</f>
        <v>0</v>
      </c>
      <c r="BC94" s="33">
        <f>[2]卡牌消耗!AE94</f>
        <v>0</v>
      </c>
      <c r="BD94" s="33">
        <f>[2]卡牌消耗!AF94</f>
        <v>10</v>
      </c>
      <c r="BE94" s="33">
        <f>[2]卡牌消耗!AG94</f>
        <v>2</v>
      </c>
      <c r="BF94" s="33">
        <f>[2]卡牌消耗!AH94</f>
        <v>21500</v>
      </c>
      <c r="CL94" s="34">
        <v>90</v>
      </c>
      <c r="CM94" s="34">
        <v>2</v>
      </c>
      <c r="CN94" s="13">
        <f>[2]卡牌消耗!DA94</f>
        <v>26500</v>
      </c>
      <c r="CO94" s="13">
        <f t="shared" si="28"/>
        <v>10600</v>
      </c>
      <c r="DG94" s="33">
        <v>90</v>
      </c>
      <c r="DH94" s="33">
        <f>[2]装备!AM95*8</f>
        <v>23800</v>
      </c>
      <c r="DI94" s="33">
        <f>[2]装备!AN95*8</f>
        <v>38040</v>
      </c>
      <c r="DJ94" s="33">
        <f>[2]装备!AO95*8</f>
        <v>47560</v>
      </c>
      <c r="DK94" s="33">
        <f>[2]装备!AP95*8</f>
        <v>57080</v>
      </c>
      <c r="DN94" s="13">
        <v>90</v>
      </c>
      <c r="DO94" s="13">
        <v>1</v>
      </c>
      <c r="DP94" s="13">
        <f t="shared" si="29"/>
        <v>23800</v>
      </c>
      <c r="ED94" s="13">
        <f>[2]新神器!GZ96</f>
        <v>6</v>
      </c>
      <c r="EE94" s="13">
        <f t="shared" si="30"/>
        <v>2</v>
      </c>
      <c r="EF94" s="13">
        <f t="shared" si="31"/>
        <v>2</v>
      </c>
      <c r="EG94" s="13">
        <f>[2]新神器!HD96</f>
        <v>1606008</v>
      </c>
      <c r="EH94" s="13" t="str">
        <f>[2]新神器!HE96</f>
        <v>神器2-3 : 15级</v>
      </c>
      <c r="EI94" s="13">
        <f>[2]新神器!HG96</f>
        <v>15</v>
      </c>
      <c r="EJ94" s="13">
        <f>[2]新神器!HI96</f>
        <v>7</v>
      </c>
      <c r="EK94" s="13">
        <f>[1]新神器!$AW95*6</f>
        <v>26160</v>
      </c>
      <c r="EL94" s="13">
        <f t="shared" si="32"/>
        <v>2268</v>
      </c>
      <c r="EM94" s="13">
        <f t="shared" si="27"/>
        <v>315</v>
      </c>
      <c r="EN94" s="13">
        <f>[2]新神器!$HK96</f>
        <v>7550</v>
      </c>
      <c r="EO94" s="13">
        <f t="shared" si="33"/>
        <v>322.55</v>
      </c>
      <c r="EP94" s="13">
        <f t="shared" si="34"/>
        <v>42.19</v>
      </c>
    </row>
    <row r="95" spans="10:171" ht="16.5" x14ac:dyDescent="0.2">
      <c r="AW95" s="33">
        <v>3</v>
      </c>
      <c r="AX95" s="33">
        <v>39</v>
      </c>
      <c r="AY95" s="34">
        <f>INDEX($CF$5:$CF$56,数据母表!AX95)</f>
        <v>16</v>
      </c>
      <c r="AZ95" s="33">
        <f>[2]卡牌消耗!AB95</f>
        <v>0</v>
      </c>
      <c r="BA95" s="33">
        <f>[2]卡牌消耗!AC95</f>
        <v>0</v>
      </c>
      <c r="BB95" s="33">
        <f>[2]卡牌消耗!AD95</f>
        <v>0</v>
      </c>
      <c r="BC95" s="33">
        <f>[2]卡牌消耗!AE95</f>
        <v>0</v>
      </c>
      <c r="BD95" s="33">
        <f>[2]卡牌消耗!AF95</f>
        <v>10</v>
      </c>
      <c r="BE95" s="33">
        <f>[2]卡牌消耗!AG95</f>
        <v>2</v>
      </c>
      <c r="BF95" s="33">
        <f>[2]卡牌消耗!AH95</f>
        <v>21500</v>
      </c>
      <c r="CL95" s="34">
        <v>91</v>
      </c>
      <c r="CM95" s="34">
        <v>2</v>
      </c>
      <c r="CN95" s="13">
        <f>[2]卡牌消耗!DA95</f>
        <v>27850</v>
      </c>
      <c r="CO95" s="13">
        <f t="shared" si="28"/>
        <v>11140</v>
      </c>
      <c r="DG95" s="33">
        <v>91</v>
      </c>
      <c r="DH95" s="33">
        <f>[2]装备!AM96*8</f>
        <v>22680</v>
      </c>
      <c r="DI95" s="33">
        <f>[2]装备!AN96*8</f>
        <v>36280</v>
      </c>
      <c r="DJ95" s="33">
        <f>[2]装备!AO96*8</f>
        <v>45360</v>
      </c>
      <c r="DK95" s="33">
        <f>[2]装备!AP96*8</f>
        <v>54440</v>
      </c>
      <c r="DN95" s="13">
        <v>91</v>
      </c>
      <c r="DO95" s="13">
        <v>1</v>
      </c>
      <c r="DP95" s="13">
        <f t="shared" si="29"/>
        <v>22680</v>
      </c>
      <c r="ED95" s="13">
        <f>[2]新神器!GZ97</f>
        <v>7</v>
      </c>
      <c r="EE95" s="13">
        <f t="shared" si="30"/>
        <v>2</v>
      </c>
      <c r="EF95" s="13">
        <f t="shared" si="31"/>
        <v>2</v>
      </c>
      <c r="EG95" s="13">
        <f>[2]新神器!HD97</f>
        <v>1606009</v>
      </c>
      <c r="EH95" s="13" t="str">
        <f>[2]新神器!HE97</f>
        <v>神器2-4 : 1级</v>
      </c>
      <c r="EI95" s="13">
        <f>[2]新神器!HG97</f>
        <v>1</v>
      </c>
      <c r="EJ95" s="13">
        <f>[2]新神器!HI97</f>
        <v>1</v>
      </c>
      <c r="EK95" s="13">
        <f>[1]新神器!$AW96*6</f>
        <v>1602</v>
      </c>
      <c r="EL95" s="13">
        <f t="shared" si="32"/>
        <v>1602</v>
      </c>
      <c r="EM95" s="13">
        <f t="shared" si="27"/>
        <v>45</v>
      </c>
      <c r="EN95" s="13">
        <f>[2]新神器!$HK97</f>
        <v>5250</v>
      </c>
      <c r="EO95" s="13">
        <f t="shared" si="33"/>
        <v>50.25</v>
      </c>
      <c r="EP95" s="13">
        <f t="shared" si="34"/>
        <v>191.28</v>
      </c>
    </row>
    <row r="96" spans="10:171" ht="16.5" x14ac:dyDescent="0.2">
      <c r="AW96" s="33">
        <v>3</v>
      </c>
      <c r="AX96" s="33">
        <v>40</v>
      </c>
      <c r="AY96" s="34">
        <f>INDEX($CF$5:$CF$56,数据母表!AX96)</f>
        <v>17</v>
      </c>
      <c r="AZ96" s="33">
        <f>[2]卡牌消耗!AB96</f>
        <v>0</v>
      </c>
      <c r="BA96" s="33">
        <f>[2]卡牌消耗!AC96</f>
        <v>0</v>
      </c>
      <c r="BB96" s="33">
        <f>[2]卡牌消耗!AD96</f>
        <v>0</v>
      </c>
      <c r="BC96" s="33">
        <f>[2]卡牌消耗!AE96</f>
        <v>0</v>
      </c>
      <c r="BD96" s="33">
        <f>[2]卡牌消耗!AF96</f>
        <v>10</v>
      </c>
      <c r="BE96" s="33">
        <f>[2]卡牌消耗!AG96</f>
        <v>2</v>
      </c>
      <c r="BF96" s="33">
        <f>[2]卡牌消耗!AH96</f>
        <v>21500</v>
      </c>
      <c r="CL96" s="34">
        <v>92</v>
      </c>
      <c r="CM96" s="34">
        <v>2</v>
      </c>
      <c r="CN96" s="13">
        <f>[2]卡牌消耗!DA96</f>
        <v>29150</v>
      </c>
      <c r="CO96" s="13">
        <f t="shared" si="28"/>
        <v>11660</v>
      </c>
      <c r="DG96" s="33">
        <v>92</v>
      </c>
      <c r="DH96" s="33">
        <f>[2]装备!AM97*8</f>
        <v>23720</v>
      </c>
      <c r="DI96" s="33">
        <f>[2]装备!AN97*8</f>
        <v>37920</v>
      </c>
      <c r="DJ96" s="33">
        <f>[2]装备!AO97*8</f>
        <v>47400</v>
      </c>
      <c r="DK96" s="33">
        <f>[2]装备!AP97*8</f>
        <v>56880</v>
      </c>
      <c r="DN96" s="13">
        <v>92</v>
      </c>
      <c r="DO96" s="13">
        <v>1</v>
      </c>
      <c r="DP96" s="13">
        <f t="shared" si="29"/>
        <v>23720</v>
      </c>
      <c r="ED96" s="13">
        <f>[2]新神器!GZ98</f>
        <v>7</v>
      </c>
      <c r="EE96" s="13">
        <f t="shared" si="30"/>
        <v>2</v>
      </c>
      <c r="EF96" s="13">
        <f t="shared" si="31"/>
        <v>2</v>
      </c>
      <c r="EG96" s="13">
        <f>[2]新神器!HD98</f>
        <v>1606009</v>
      </c>
      <c r="EH96" s="13" t="str">
        <f>[2]新神器!HE98</f>
        <v>神器2-4 : 2级</v>
      </c>
      <c r="EI96" s="13">
        <f>[2]新神器!HG98</f>
        <v>2</v>
      </c>
      <c r="EJ96" s="13">
        <f>[2]新神器!HI98</f>
        <v>1</v>
      </c>
      <c r="EK96" s="13">
        <f>[1]新神器!$AW97*6</f>
        <v>2466</v>
      </c>
      <c r="EL96" s="13">
        <f t="shared" si="32"/>
        <v>864</v>
      </c>
      <c r="EM96" s="13">
        <f t="shared" si="27"/>
        <v>45</v>
      </c>
      <c r="EN96" s="13">
        <f>[2]新神器!$HK98</f>
        <v>5450</v>
      </c>
      <c r="EO96" s="13">
        <f t="shared" si="33"/>
        <v>50.45</v>
      </c>
      <c r="EP96" s="13">
        <f t="shared" si="34"/>
        <v>102.76</v>
      </c>
    </row>
    <row r="97" spans="49:146" ht="16.5" x14ac:dyDescent="0.2">
      <c r="AW97" s="33">
        <v>3</v>
      </c>
      <c r="AX97" s="33">
        <v>41</v>
      </c>
      <c r="AY97" s="34">
        <f>INDEX($CF$5:$CF$56,数据母表!AX97)</f>
        <v>17</v>
      </c>
      <c r="AZ97" s="33">
        <f>[2]卡牌消耗!AB97</f>
        <v>0</v>
      </c>
      <c r="BA97" s="33">
        <f>[2]卡牌消耗!AC97</f>
        <v>0</v>
      </c>
      <c r="BB97" s="33">
        <f>[2]卡牌消耗!AD97</f>
        <v>0</v>
      </c>
      <c r="BC97" s="33">
        <f>[2]卡牌消耗!AE97</f>
        <v>0</v>
      </c>
      <c r="BD97" s="33">
        <f>[2]卡牌消耗!AF97</f>
        <v>10</v>
      </c>
      <c r="BE97" s="33">
        <f>[2]卡牌消耗!AG97</f>
        <v>2</v>
      </c>
      <c r="BF97" s="33">
        <f>[2]卡牌消耗!AH97</f>
        <v>29550</v>
      </c>
      <c r="CL97" s="34">
        <v>93</v>
      </c>
      <c r="CM97" s="34">
        <v>2</v>
      </c>
      <c r="CN97" s="13">
        <f>[2]卡牌消耗!DA97</f>
        <v>30500</v>
      </c>
      <c r="CO97" s="13">
        <f t="shared" si="28"/>
        <v>12200</v>
      </c>
      <c r="DG97" s="33">
        <v>93</v>
      </c>
      <c r="DH97" s="33">
        <f>[2]装备!AM98*8</f>
        <v>24720</v>
      </c>
      <c r="DI97" s="33">
        <f>[2]装备!AN98*8</f>
        <v>39560</v>
      </c>
      <c r="DJ97" s="33">
        <f>[2]装备!AO98*8</f>
        <v>49480</v>
      </c>
      <c r="DK97" s="33">
        <f>[2]装备!AP98*8</f>
        <v>59360</v>
      </c>
      <c r="DN97" s="13">
        <v>93</v>
      </c>
      <c r="DO97" s="13">
        <v>1</v>
      </c>
      <c r="DP97" s="13">
        <f t="shared" si="29"/>
        <v>24720</v>
      </c>
      <c r="ED97" s="13">
        <f>[2]新神器!GZ99</f>
        <v>7</v>
      </c>
      <c r="EE97" s="13">
        <f t="shared" si="30"/>
        <v>2</v>
      </c>
      <c r="EF97" s="13">
        <f t="shared" si="31"/>
        <v>2</v>
      </c>
      <c r="EG97" s="13">
        <f>[2]新神器!HD99</f>
        <v>1606009</v>
      </c>
      <c r="EH97" s="13" t="str">
        <f>[2]新神器!HE99</f>
        <v>神器2-4 : 3级</v>
      </c>
      <c r="EI97" s="13">
        <f>[2]新神器!HG99</f>
        <v>3</v>
      </c>
      <c r="EJ97" s="13">
        <f>[2]新神器!HI99</f>
        <v>1</v>
      </c>
      <c r="EK97" s="13">
        <f>[1]新神器!$AW98*6</f>
        <v>3426</v>
      </c>
      <c r="EL97" s="13">
        <f t="shared" si="32"/>
        <v>960</v>
      </c>
      <c r="EM97" s="13">
        <f t="shared" si="27"/>
        <v>45</v>
      </c>
      <c r="EN97" s="13">
        <f>[2]新神器!$HK99</f>
        <v>5650</v>
      </c>
      <c r="EO97" s="13">
        <f t="shared" si="33"/>
        <v>50.65</v>
      </c>
      <c r="EP97" s="13">
        <f t="shared" si="34"/>
        <v>113.72</v>
      </c>
    </row>
    <row r="98" spans="49:146" ht="16.5" x14ac:dyDescent="0.2">
      <c r="AW98" s="33">
        <v>3</v>
      </c>
      <c r="AX98" s="33">
        <v>42</v>
      </c>
      <c r="AY98" s="34">
        <f>INDEX($CF$5:$CF$56,数据母表!AX98)</f>
        <v>17</v>
      </c>
      <c r="AZ98" s="33">
        <f>[2]卡牌消耗!AB98</f>
        <v>0</v>
      </c>
      <c r="BA98" s="33">
        <f>[2]卡牌消耗!AC98</f>
        <v>0</v>
      </c>
      <c r="BB98" s="33">
        <f>[2]卡牌消耗!AD98</f>
        <v>0</v>
      </c>
      <c r="BC98" s="33">
        <f>[2]卡牌消耗!AE98</f>
        <v>0</v>
      </c>
      <c r="BD98" s="33">
        <f>[2]卡牌消耗!AF98</f>
        <v>10</v>
      </c>
      <c r="BE98" s="33">
        <f>[2]卡牌消耗!AG98</f>
        <v>2</v>
      </c>
      <c r="BF98" s="33">
        <f>[2]卡牌消耗!AH98</f>
        <v>29550</v>
      </c>
      <c r="CL98" s="34">
        <v>94</v>
      </c>
      <c r="CM98" s="34">
        <v>2</v>
      </c>
      <c r="CN98" s="13">
        <f>[2]卡牌消耗!DA98</f>
        <v>31800</v>
      </c>
      <c r="CO98" s="13">
        <f t="shared" si="28"/>
        <v>12720</v>
      </c>
      <c r="DG98" s="33">
        <v>94</v>
      </c>
      <c r="DH98" s="33">
        <f>[2]装备!AM99*8</f>
        <v>25760</v>
      </c>
      <c r="DI98" s="33">
        <f>[2]装备!AN99*8</f>
        <v>41200</v>
      </c>
      <c r="DJ98" s="33">
        <f>[2]装备!AO99*8</f>
        <v>51520</v>
      </c>
      <c r="DK98" s="33">
        <f>[2]装备!AP99*8</f>
        <v>61800</v>
      </c>
      <c r="DN98" s="13">
        <v>94</v>
      </c>
      <c r="DO98" s="13">
        <v>1</v>
      </c>
      <c r="DP98" s="13">
        <f t="shared" si="29"/>
        <v>25760</v>
      </c>
      <c r="ED98" s="13">
        <f>[2]新神器!GZ100</f>
        <v>7</v>
      </c>
      <c r="EE98" s="13">
        <f t="shared" si="30"/>
        <v>2</v>
      </c>
      <c r="EF98" s="13">
        <f t="shared" si="31"/>
        <v>2</v>
      </c>
      <c r="EG98" s="13">
        <f>[2]新神器!HD100</f>
        <v>1606009</v>
      </c>
      <c r="EH98" s="13" t="str">
        <f>[2]新神器!HE100</f>
        <v>神器2-4 : 4级</v>
      </c>
      <c r="EI98" s="13">
        <f>[2]新神器!HG100</f>
        <v>4</v>
      </c>
      <c r="EJ98" s="13">
        <f>[2]新神器!HI100</f>
        <v>2</v>
      </c>
      <c r="EK98" s="13">
        <f>[1]新神器!$AW99*6</f>
        <v>4452</v>
      </c>
      <c r="EL98" s="13">
        <f t="shared" si="32"/>
        <v>1026</v>
      </c>
      <c r="EM98" s="13">
        <f t="shared" si="27"/>
        <v>90</v>
      </c>
      <c r="EN98" s="13">
        <f>[2]新神器!$HK100</f>
        <v>5850</v>
      </c>
      <c r="EO98" s="13">
        <f t="shared" si="33"/>
        <v>95.85</v>
      </c>
      <c r="EP98" s="13">
        <f t="shared" si="34"/>
        <v>64.23</v>
      </c>
    </row>
    <row r="99" spans="49:146" ht="16.5" x14ac:dyDescent="0.2">
      <c r="AW99" s="33">
        <v>3</v>
      </c>
      <c r="AX99" s="33">
        <v>43</v>
      </c>
      <c r="AY99" s="34">
        <f>INDEX($CF$5:$CF$56,数据母表!AX99)</f>
        <v>18</v>
      </c>
      <c r="AZ99" s="33">
        <f>[2]卡牌消耗!AB99</f>
        <v>0</v>
      </c>
      <c r="BA99" s="33">
        <f>[2]卡牌消耗!AC99</f>
        <v>0</v>
      </c>
      <c r="BB99" s="33">
        <f>[2]卡牌消耗!AD99</f>
        <v>0</v>
      </c>
      <c r="BC99" s="33">
        <f>[2]卡牌消耗!AE99</f>
        <v>0</v>
      </c>
      <c r="BD99" s="33">
        <f>[2]卡牌消耗!AF99</f>
        <v>10</v>
      </c>
      <c r="BE99" s="33">
        <f>[2]卡牌消耗!AG99</f>
        <v>2</v>
      </c>
      <c r="BF99" s="33">
        <f>[2]卡牌消耗!AH99</f>
        <v>29550</v>
      </c>
      <c r="CL99" s="34">
        <v>95</v>
      </c>
      <c r="CM99" s="34">
        <v>2</v>
      </c>
      <c r="CN99" s="13">
        <f>[2]卡牌消耗!DA99</f>
        <v>29500</v>
      </c>
      <c r="CO99" s="13">
        <f t="shared" si="28"/>
        <v>11800</v>
      </c>
      <c r="DG99" s="33">
        <v>95</v>
      </c>
      <c r="DH99" s="33">
        <f>[2]装备!AM100*8</f>
        <v>26760</v>
      </c>
      <c r="DI99" s="33">
        <f>[2]装备!AN100*8</f>
        <v>42840</v>
      </c>
      <c r="DJ99" s="33">
        <f>[2]装备!AO100*8</f>
        <v>53560</v>
      </c>
      <c r="DK99" s="33">
        <f>[2]装备!AP100*8</f>
        <v>64280</v>
      </c>
      <c r="DN99" s="13">
        <v>95</v>
      </c>
      <c r="DO99" s="13">
        <v>1</v>
      </c>
      <c r="DP99" s="13">
        <f t="shared" si="29"/>
        <v>26760</v>
      </c>
      <c r="ED99" s="13">
        <f>[2]新神器!GZ101</f>
        <v>7</v>
      </c>
      <c r="EE99" s="13">
        <f t="shared" si="30"/>
        <v>2</v>
      </c>
      <c r="EF99" s="13">
        <f t="shared" si="31"/>
        <v>2</v>
      </c>
      <c r="EG99" s="13">
        <f>[2]新神器!HD101</f>
        <v>1606009</v>
      </c>
      <c r="EH99" s="13" t="str">
        <f>[2]新神器!HE101</f>
        <v>神器2-4 : 5级</v>
      </c>
      <c r="EI99" s="13">
        <f>[2]新神器!HG101</f>
        <v>5</v>
      </c>
      <c r="EJ99" s="13">
        <f>[2]新神器!HI101</f>
        <v>2</v>
      </c>
      <c r="EK99" s="13">
        <f>[1]新神器!$AW100*6</f>
        <v>5514</v>
      </c>
      <c r="EL99" s="13">
        <f t="shared" si="32"/>
        <v>1062</v>
      </c>
      <c r="EM99" s="13">
        <f t="shared" si="27"/>
        <v>90</v>
      </c>
      <c r="EN99" s="13">
        <f>[2]新神器!$HK101</f>
        <v>6000</v>
      </c>
      <c r="EO99" s="13">
        <f t="shared" si="33"/>
        <v>96</v>
      </c>
      <c r="EP99" s="13">
        <f t="shared" si="34"/>
        <v>66.38</v>
      </c>
    </row>
    <row r="100" spans="49:146" ht="16.5" x14ac:dyDescent="0.2">
      <c r="AW100" s="33">
        <v>3</v>
      </c>
      <c r="AX100" s="33">
        <v>44</v>
      </c>
      <c r="AY100" s="34">
        <f>INDEX($CF$5:$CF$56,数据母表!AX100)</f>
        <v>18</v>
      </c>
      <c r="AZ100" s="33">
        <f>[2]卡牌消耗!AB100</f>
        <v>0</v>
      </c>
      <c r="BA100" s="33">
        <f>[2]卡牌消耗!AC100</f>
        <v>0</v>
      </c>
      <c r="BB100" s="33">
        <f>[2]卡牌消耗!AD100</f>
        <v>0</v>
      </c>
      <c r="BC100" s="33">
        <f>[2]卡牌消耗!AE100</f>
        <v>0</v>
      </c>
      <c r="BD100" s="33">
        <f>[2]卡牌消耗!AF100</f>
        <v>10</v>
      </c>
      <c r="BE100" s="33">
        <f>[2]卡牌消耗!AG100</f>
        <v>2</v>
      </c>
      <c r="BF100" s="33">
        <f>[2]卡牌消耗!AH100</f>
        <v>37600</v>
      </c>
      <c r="CL100" s="34">
        <v>96</v>
      </c>
      <c r="CM100" s="34">
        <v>2</v>
      </c>
      <c r="CN100" s="13">
        <f>[2]卡牌消耗!DA100</f>
        <v>30950</v>
      </c>
      <c r="CO100" s="13">
        <f t="shared" si="28"/>
        <v>12380</v>
      </c>
      <c r="DG100" s="33">
        <v>96</v>
      </c>
      <c r="DH100" s="33">
        <f>[2]装备!AM101*8</f>
        <v>27800</v>
      </c>
      <c r="DI100" s="33">
        <f>[2]装备!AN101*8</f>
        <v>44480</v>
      </c>
      <c r="DJ100" s="33">
        <f>[2]装备!AO101*8</f>
        <v>55600</v>
      </c>
      <c r="DK100" s="33">
        <f>[2]装备!AP101*8</f>
        <v>66720</v>
      </c>
      <c r="DN100" s="13">
        <v>96</v>
      </c>
      <c r="DO100" s="13">
        <v>1</v>
      </c>
      <c r="DP100" s="13">
        <f t="shared" si="29"/>
        <v>27800</v>
      </c>
      <c r="ED100" s="13">
        <f>[2]新神器!GZ102</f>
        <v>7</v>
      </c>
      <c r="EE100" s="13">
        <f t="shared" si="30"/>
        <v>2</v>
      </c>
      <c r="EF100" s="13">
        <f t="shared" si="31"/>
        <v>2</v>
      </c>
      <c r="EG100" s="13">
        <f>[2]新神器!HD102</f>
        <v>1606009</v>
      </c>
      <c r="EH100" s="13" t="str">
        <f>[2]新神器!HE102</f>
        <v>神器2-4 : 6级</v>
      </c>
      <c r="EI100" s="13">
        <f>[2]新神器!HG102</f>
        <v>6</v>
      </c>
      <c r="EJ100" s="13">
        <f>[2]新神器!HI102</f>
        <v>2</v>
      </c>
      <c r="EK100" s="13">
        <f>[1]新神器!$AW101*6</f>
        <v>6666</v>
      </c>
      <c r="EL100" s="13">
        <f t="shared" si="32"/>
        <v>1152</v>
      </c>
      <c r="EM100" s="13">
        <f t="shared" si="27"/>
        <v>90</v>
      </c>
      <c r="EN100" s="13">
        <f>[2]新神器!$HK102</f>
        <v>6200</v>
      </c>
      <c r="EO100" s="13">
        <f t="shared" si="33"/>
        <v>96.2</v>
      </c>
      <c r="EP100" s="13">
        <f t="shared" si="34"/>
        <v>71.849999999999994</v>
      </c>
    </row>
    <row r="101" spans="49:146" ht="16.5" x14ac:dyDescent="0.2">
      <c r="AW101" s="33">
        <v>3</v>
      </c>
      <c r="AX101" s="33">
        <v>45</v>
      </c>
      <c r="AY101" s="34">
        <f>INDEX($CF$5:$CF$56,数据母表!AX101)</f>
        <v>18</v>
      </c>
      <c r="AZ101" s="33">
        <f>[2]卡牌消耗!AB101</f>
        <v>0</v>
      </c>
      <c r="BA101" s="33">
        <f>[2]卡牌消耗!AC101</f>
        <v>0</v>
      </c>
      <c r="BB101" s="33">
        <f>[2]卡牌消耗!AD101</f>
        <v>0</v>
      </c>
      <c r="BC101" s="33">
        <f>[2]卡牌消耗!AE101</f>
        <v>0</v>
      </c>
      <c r="BD101" s="33">
        <f>[2]卡牌消耗!AF101</f>
        <v>10</v>
      </c>
      <c r="BE101" s="33">
        <f>[2]卡牌消耗!AG101</f>
        <v>2</v>
      </c>
      <c r="BF101" s="33">
        <f>[2]卡牌消耗!AH101</f>
        <v>37600</v>
      </c>
      <c r="CL101" s="34">
        <v>97</v>
      </c>
      <c r="CM101" s="34">
        <v>2</v>
      </c>
      <c r="CN101" s="13">
        <f>[2]卡牌消耗!DA101</f>
        <v>32450</v>
      </c>
      <c r="CO101" s="13">
        <f t="shared" si="28"/>
        <v>12980</v>
      </c>
      <c r="DG101" s="33">
        <v>97</v>
      </c>
      <c r="DH101" s="33">
        <f>[2]装备!AM102*8</f>
        <v>28840</v>
      </c>
      <c r="DI101" s="33">
        <f>[2]装备!AN102*8</f>
        <v>46120</v>
      </c>
      <c r="DJ101" s="33">
        <f>[2]装备!AO102*8</f>
        <v>57640</v>
      </c>
      <c r="DK101" s="33">
        <f>[2]装备!AP102*8</f>
        <v>69160</v>
      </c>
      <c r="DN101" s="13">
        <v>97</v>
      </c>
      <c r="DO101" s="13">
        <v>1</v>
      </c>
      <c r="DP101" s="13">
        <f t="shared" si="29"/>
        <v>28840</v>
      </c>
      <c r="ED101" s="13">
        <f>[2]新神器!GZ103</f>
        <v>7</v>
      </c>
      <c r="EE101" s="13">
        <f t="shared" si="30"/>
        <v>2</v>
      </c>
      <c r="EF101" s="13">
        <f t="shared" si="31"/>
        <v>2</v>
      </c>
      <c r="EG101" s="13">
        <f>[2]新神器!HD103</f>
        <v>1606009</v>
      </c>
      <c r="EH101" s="13" t="str">
        <f>[2]新神器!HE103</f>
        <v>神器2-4 : 7级</v>
      </c>
      <c r="EI101" s="13">
        <f>[2]新神器!HG103</f>
        <v>7</v>
      </c>
      <c r="EJ101" s="13">
        <f>[2]新神器!HI103</f>
        <v>3</v>
      </c>
      <c r="EK101" s="13">
        <f>[1]新神器!$AW102*6</f>
        <v>7824</v>
      </c>
      <c r="EL101" s="13">
        <f t="shared" si="32"/>
        <v>1158</v>
      </c>
      <c r="EM101" s="13">
        <f t="shared" si="27"/>
        <v>135</v>
      </c>
      <c r="EN101" s="13">
        <f>[2]新神器!$HK103</f>
        <v>6350</v>
      </c>
      <c r="EO101" s="13">
        <f t="shared" si="33"/>
        <v>141.35</v>
      </c>
      <c r="EP101" s="13">
        <f t="shared" si="34"/>
        <v>49.15</v>
      </c>
    </row>
    <row r="102" spans="49:146" ht="16.5" x14ac:dyDescent="0.2">
      <c r="AW102" s="33">
        <v>3</v>
      </c>
      <c r="AX102" s="33">
        <v>46</v>
      </c>
      <c r="AY102" s="34">
        <f>INDEX($CF$5:$CF$56,数据母表!AX102)</f>
        <v>19</v>
      </c>
      <c r="AZ102" s="33">
        <f>[2]卡牌消耗!AB102</f>
        <v>0</v>
      </c>
      <c r="BA102" s="33">
        <f>[2]卡牌消耗!AC102</f>
        <v>0</v>
      </c>
      <c r="BB102" s="33">
        <f>[2]卡牌消耗!AD102</f>
        <v>0</v>
      </c>
      <c r="BC102" s="33">
        <f>[2]卡牌消耗!AE102</f>
        <v>0</v>
      </c>
      <c r="BD102" s="33">
        <f>[2]卡牌消耗!AF102</f>
        <v>10</v>
      </c>
      <c r="BE102" s="33">
        <f>[2]卡牌消耗!AG102</f>
        <v>2</v>
      </c>
      <c r="BF102" s="33">
        <f>[2]卡牌消耗!AH102</f>
        <v>40300</v>
      </c>
      <c r="CL102" s="34">
        <v>98</v>
      </c>
      <c r="CM102" s="34">
        <v>2</v>
      </c>
      <c r="CN102" s="13">
        <f>[2]卡牌消耗!DA102</f>
        <v>33900</v>
      </c>
      <c r="CO102" s="13">
        <f t="shared" si="28"/>
        <v>13560</v>
      </c>
      <c r="DG102" s="33">
        <v>98</v>
      </c>
      <c r="DH102" s="33">
        <f>[2]装备!AM103*8</f>
        <v>29840</v>
      </c>
      <c r="DI102" s="33">
        <f>[2]装备!AN103*8</f>
        <v>47760</v>
      </c>
      <c r="DJ102" s="33">
        <f>[2]装备!AO103*8</f>
        <v>59680</v>
      </c>
      <c r="DK102" s="33">
        <f>[2]装备!AP103*8</f>
        <v>71640</v>
      </c>
      <c r="DN102" s="13">
        <v>98</v>
      </c>
      <c r="DO102" s="13">
        <v>1</v>
      </c>
      <c r="DP102" s="13">
        <f t="shared" si="29"/>
        <v>29840</v>
      </c>
      <c r="ED102" s="13">
        <f>[2]新神器!GZ104</f>
        <v>7</v>
      </c>
      <c r="EE102" s="13">
        <f t="shared" si="30"/>
        <v>2</v>
      </c>
      <c r="EF102" s="13">
        <f t="shared" si="31"/>
        <v>2</v>
      </c>
      <c r="EG102" s="13">
        <f>[2]新神器!HD104</f>
        <v>1606009</v>
      </c>
      <c r="EH102" s="13" t="str">
        <f>[2]新神器!HE104</f>
        <v>神器2-4 : 8级</v>
      </c>
      <c r="EI102" s="13">
        <f>[2]新神器!HG104</f>
        <v>8</v>
      </c>
      <c r="EJ102" s="13">
        <f>[2]新神器!HI104</f>
        <v>3</v>
      </c>
      <c r="EK102" s="13">
        <f>[1]新神器!$AW103*6</f>
        <v>9132</v>
      </c>
      <c r="EL102" s="13">
        <f t="shared" si="32"/>
        <v>1308</v>
      </c>
      <c r="EM102" s="13">
        <f t="shared" si="27"/>
        <v>135</v>
      </c>
      <c r="EN102" s="13">
        <f>[2]新神器!$HK104</f>
        <v>6500</v>
      </c>
      <c r="EO102" s="13">
        <f t="shared" si="33"/>
        <v>141.5</v>
      </c>
      <c r="EP102" s="13">
        <f t="shared" si="34"/>
        <v>55.46</v>
      </c>
    </row>
    <row r="103" spans="49:146" ht="16.5" x14ac:dyDescent="0.2">
      <c r="AW103" s="33">
        <v>3</v>
      </c>
      <c r="AX103" s="33">
        <v>47</v>
      </c>
      <c r="AY103" s="34">
        <f>INDEX($CF$5:$CF$56,数据母表!AX103)</f>
        <v>19</v>
      </c>
      <c r="AZ103" s="33">
        <f>[2]卡牌消耗!AB103</f>
        <v>0</v>
      </c>
      <c r="BA103" s="33">
        <f>[2]卡牌消耗!AC103</f>
        <v>0</v>
      </c>
      <c r="BB103" s="33">
        <f>[2]卡牌消耗!AD103</f>
        <v>0</v>
      </c>
      <c r="BC103" s="33">
        <f>[2]卡牌消耗!AE103</f>
        <v>0</v>
      </c>
      <c r="BD103" s="33">
        <f>[2]卡牌消耗!AF103</f>
        <v>10</v>
      </c>
      <c r="BE103" s="33">
        <f>[2]卡牌消耗!AG103</f>
        <v>2</v>
      </c>
      <c r="BF103" s="33">
        <f>[2]卡牌消耗!AH103</f>
        <v>82050</v>
      </c>
      <c r="CL103" s="34">
        <v>99</v>
      </c>
      <c r="CM103" s="34">
        <v>2</v>
      </c>
      <c r="CN103" s="13">
        <f>[2]卡牌消耗!DA103</f>
        <v>35400</v>
      </c>
      <c r="CO103" s="13">
        <f t="shared" si="28"/>
        <v>14160</v>
      </c>
      <c r="DG103" s="33">
        <v>99</v>
      </c>
      <c r="DH103" s="33">
        <f>[2]装备!AM104*8</f>
        <v>30880</v>
      </c>
      <c r="DI103" s="33">
        <f>[2]装备!AN104*8</f>
        <v>49400</v>
      </c>
      <c r="DJ103" s="33">
        <f>[2]装备!AO104*8</f>
        <v>61760</v>
      </c>
      <c r="DK103" s="33">
        <f>[2]装备!AP104*8</f>
        <v>74080</v>
      </c>
      <c r="DN103" s="13">
        <v>99</v>
      </c>
      <c r="DO103" s="13">
        <v>1</v>
      </c>
      <c r="DP103" s="13">
        <f t="shared" si="29"/>
        <v>30880</v>
      </c>
      <c r="ED103" s="13">
        <f>[2]新神器!GZ105</f>
        <v>7</v>
      </c>
      <c r="EE103" s="13">
        <f t="shared" si="30"/>
        <v>2</v>
      </c>
      <c r="EF103" s="13">
        <f t="shared" si="31"/>
        <v>2</v>
      </c>
      <c r="EG103" s="13">
        <f>[2]新神器!HD105</f>
        <v>1606009</v>
      </c>
      <c r="EH103" s="13" t="str">
        <f>[2]新神器!HE105</f>
        <v>神器2-4 : 9级</v>
      </c>
      <c r="EI103" s="13">
        <f>[2]新神器!HG105</f>
        <v>9</v>
      </c>
      <c r="EJ103" s="13">
        <f>[2]新神器!HI105</f>
        <v>3</v>
      </c>
      <c r="EK103" s="13">
        <f>[1]新神器!$AW104*6</f>
        <v>10476</v>
      </c>
      <c r="EL103" s="13">
        <f t="shared" si="32"/>
        <v>1344</v>
      </c>
      <c r="EM103" s="13">
        <f t="shared" si="27"/>
        <v>135</v>
      </c>
      <c r="EN103" s="13">
        <f>[2]新神器!$HK105</f>
        <v>6650</v>
      </c>
      <c r="EO103" s="13">
        <f t="shared" si="33"/>
        <v>141.65</v>
      </c>
      <c r="EP103" s="13">
        <f t="shared" si="34"/>
        <v>56.93</v>
      </c>
    </row>
    <row r="104" spans="49:146" ht="16.5" x14ac:dyDescent="0.2">
      <c r="AW104" s="33">
        <v>3</v>
      </c>
      <c r="AX104" s="33">
        <v>48</v>
      </c>
      <c r="AY104" s="34">
        <f>INDEX($CF$5:$CF$56,数据母表!AX104)</f>
        <v>19</v>
      </c>
      <c r="AZ104" s="33">
        <f>[2]卡牌消耗!AB104</f>
        <v>0</v>
      </c>
      <c r="BA104" s="33">
        <f>[2]卡牌消耗!AC104</f>
        <v>0</v>
      </c>
      <c r="BB104" s="33">
        <f>[2]卡牌消耗!AD104</f>
        <v>0</v>
      </c>
      <c r="BC104" s="33">
        <f>[2]卡牌消耗!AE104</f>
        <v>0</v>
      </c>
      <c r="BD104" s="33">
        <f>[2]卡牌消耗!AF104</f>
        <v>10</v>
      </c>
      <c r="BE104" s="33">
        <f>[2]卡牌消耗!AG104</f>
        <v>2</v>
      </c>
      <c r="BF104" s="33">
        <f>[2]卡牌消耗!AH104</f>
        <v>82050</v>
      </c>
      <c r="CL104" s="34">
        <v>100</v>
      </c>
      <c r="CM104" s="34">
        <v>2</v>
      </c>
      <c r="CN104" s="13">
        <f>[2]卡牌消耗!DA104</f>
        <v>32850</v>
      </c>
      <c r="CO104" s="13">
        <f t="shared" si="28"/>
        <v>13140</v>
      </c>
      <c r="DG104" s="33">
        <v>100</v>
      </c>
      <c r="DH104" s="33">
        <f>[2]装备!AM105*8</f>
        <v>31880</v>
      </c>
      <c r="DI104" s="33">
        <f>[2]装备!AN105*8</f>
        <v>51040</v>
      </c>
      <c r="DJ104" s="33">
        <f>[2]装备!AO105*8</f>
        <v>63800</v>
      </c>
      <c r="DK104" s="33">
        <f>[2]装备!AP105*8</f>
        <v>76560</v>
      </c>
      <c r="DN104" s="13">
        <v>100</v>
      </c>
      <c r="DO104" s="13">
        <v>1</v>
      </c>
      <c r="DP104" s="13">
        <f t="shared" si="29"/>
        <v>31880</v>
      </c>
      <c r="ED104" s="13">
        <f>[2]新神器!GZ106</f>
        <v>7</v>
      </c>
      <c r="EE104" s="13">
        <f t="shared" si="30"/>
        <v>2</v>
      </c>
      <c r="EF104" s="13">
        <f t="shared" si="31"/>
        <v>2</v>
      </c>
      <c r="EG104" s="13">
        <f>[2]新神器!HD106</f>
        <v>1606009</v>
      </c>
      <c r="EH104" s="13" t="str">
        <f>[2]新神器!HE106</f>
        <v>神器2-4 : 10级</v>
      </c>
      <c r="EI104" s="13">
        <f>[2]新神器!HG106</f>
        <v>10</v>
      </c>
      <c r="EJ104" s="13">
        <f>[2]新神器!HI106</f>
        <v>5</v>
      </c>
      <c r="EK104" s="13">
        <f>[1]新神器!$AW105*6</f>
        <v>11826</v>
      </c>
      <c r="EL104" s="13">
        <f t="shared" si="32"/>
        <v>1350</v>
      </c>
      <c r="EM104" s="13">
        <f t="shared" si="27"/>
        <v>225</v>
      </c>
      <c r="EN104" s="13">
        <f>[2]新神器!$HK106</f>
        <v>6800</v>
      </c>
      <c r="EO104" s="13">
        <f t="shared" si="33"/>
        <v>231.8</v>
      </c>
      <c r="EP104" s="13">
        <f t="shared" si="34"/>
        <v>34.94</v>
      </c>
    </row>
    <row r="105" spans="49:146" ht="16.5" x14ac:dyDescent="0.2">
      <c r="AW105" s="33">
        <v>3</v>
      </c>
      <c r="AX105" s="33">
        <v>49</v>
      </c>
      <c r="AY105" s="34">
        <f>INDEX($CF$5:$CF$56,数据母表!AX105)</f>
        <v>20</v>
      </c>
      <c r="AZ105" s="33">
        <f>[2]卡牌消耗!AB105</f>
        <v>0</v>
      </c>
      <c r="BA105" s="33">
        <f>[2]卡牌消耗!AC105</f>
        <v>0</v>
      </c>
      <c r="BB105" s="33">
        <f>[2]卡牌消耗!AD105</f>
        <v>0</v>
      </c>
      <c r="BC105" s="33">
        <f>[2]卡牌消耗!AE105</f>
        <v>0</v>
      </c>
      <c r="BD105" s="33">
        <f>[2]卡牌消耗!AF105</f>
        <v>15</v>
      </c>
      <c r="BE105" s="33">
        <f>[2]卡牌消耗!AG105</f>
        <v>2</v>
      </c>
      <c r="BF105" s="33">
        <f>[2]卡牌消耗!AH105</f>
        <v>82050</v>
      </c>
      <c r="CL105" s="34">
        <v>101</v>
      </c>
      <c r="CM105" s="34">
        <v>2</v>
      </c>
      <c r="CN105" s="13">
        <f>[2]卡牌消耗!DA105</f>
        <v>34500</v>
      </c>
      <c r="CO105" s="13">
        <f t="shared" si="28"/>
        <v>13800</v>
      </c>
      <c r="DG105" s="33">
        <v>101</v>
      </c>
      <c r="DH105" s="33">
        <f>[2]装备!AM106*8</f>
        <v>32920</v>
      </c>
      <c r="DI105" s="33">
        <f>[2]装备!AN106*8</f>
        <v>52680</v>
      </c>
      <c r="DJ105" s="33">
        <f>[2]装备!AO106*8</f>
        <v>65840</v>
      </c>
      <c r="DK105" s="33">
        <f>[2]装备!AP106*8</f>
        <v>79000</v>
      </c>
      <c r="DN105" s="13">
        <v>101</v>
      </c>
      <c r="DO105" s="13">
        <v>1</v>
      </c>
      <c r="DP105" s="13">
        <f t="shared" si="29"/>
        <v>32920</v>
      </c>
      <c r="ED105" s="13">
        <f>[2]新神器!GZ107</f>
        <v>7</v>
      </c>
      <c r="EE105" s="13">
        <f t="shared" si="30"/>
        <v>2</v>
      </c>
      <c r="EF105" s="13">
        <f t="shared" si="31"/>
        <v>2</v>
      </c>
      <c r="EG105" s="13">
        <f>[2]新神器!HD107</f>
        <v>1606009</v>
      </c>
      <c r="EH105" s="13" t="str">
        <f>[2]新神器!HE107</f>
        <v>神器2-4 : 11级</v>
      </c>
      <c r="EI105" s="13">
        <f>[2]新神器!HG107</f>
        <v>11</v>
      </c>
      <c r="EJ105" s="13">
        <f>[2]新神器!HI107</f>
        <v>5</v>
      </c>
      <c r="EK105" s="13">
        <f>[1]新神器!$AW106*6</f>
        <v>13326</v>
      </c>
      <c r="EL105" s="13">
        <f t="shared" si="32"/>
        <v>1500</v>
      </c>
      <c r="EM105" s="13">
        <f t="shared" si="27"/>
        <v>225</v>
      </c>
      <c r="EN105" s="13">
        <f>[2]新神器!$HK107</f>
        <v>6950</v>
      </c>
      <c r="EO105" s="13">
        <f t="shared" si="33"/>
        <v>231.95</v>
      </c>
      <c r="EP105" s="13">
        <f t="shared" si="34"/>
        <v>38.799999999999997</v>
      </c>
    </row>
    <row r="106" spans="49:146" ht="16.5" x14ac:dyDescent="0.2">
      <c r="AW106" s="33">
        <v>3</v>
      </c>
      <c r="AX106" s="33">
        <v>50</v>
      </c>
      <c r="AY106" s="34">
        <f>INDEX($CF$5:$CF$56,数据母表!AX106)</f>
        <v>20</v>
      </c>
      <c r="AZ106" s="33">
        <f>[2]卡牌消耗!AB106</f>
        <v>0</v>
      </c>
      <c r="BA106" s="33">
        <f>[2]卡牌消耗!AC106</f>
        <v>0</v>
      </c>
      <c r="BB106" s="33">
        <f>[2]卡牌消耗!AD106</f>
        <v>0</v>
      </c>
      <c r="BC106" s="33">
        <f>[2]卡牌消耗!AE106</f>
        <v>0</v>
      </c>
      <c r="BD106" s="33">
        <f>[2]卡牌消耗!AF106</f>
        <v>15</v>
      </c>
      <c r="BE106" s="33">
        <f>[2]卡牌消耗!AG106</f>
        <v>2</v>
      </c>
      <c r="BF106" s="33">
        <f>[2]卡牌消耗!AH106</f>
        <v>136750</v>
      </c>
      <c r="CL106" s="34">
        <v>102</v>
      </c>
      <c r="CM106" s="34">
        <v>2</v>
      </c>
      <c r="CN106" s="13">
        <f>[2]卡牌消耗!DA106</f>
        <v>36150</v>
      </c>
      <c r="CO106" s="13">
        <f t="shared" si="28"/>
        <v>14460</v>
      </c>
      <c r="DG106" s="33">
        <v>102</v>
      </c>
      <c r="DH106" s="33">
        <f>[2]装备!AM107*8</f>
        <v>33960</v>
      </c>
      <c r="DI106" s="33">
        <f>[2]装备!AN107*8</f>
        <v>54320</v>
      </c>
      <c r="DJ106" s="33">
        <f>[2]装备!AO107*8</f>
        <v>67880</v>
      </c>
      <c r="DK106" s="33">
        <f>[2]装备!AP107*8</f>
        <v>81440</v>
      </c>
      <c r="DN106" s="13">
        <v>102</v>
      </c>
      <c r="DO106" s="13">
        <v>1</v>
      </c>
      <c r="DP106" s="13">
        <f t="shared" si="29"/>
        <v>33960</v>
      </c>
      <c r="ED106" s="13">
        <f>[2]新神器!GZ108</f>
        <v>7</v>
      </c>
      <c r="EE106" s="13">
        <f t="shared" si="30"/>
        <v>2</v>
      </c>
      <c r="EF106" s="13">
        <f t="shared" si="31"/>
        <v>2</v>
      </c>
      <c r="EG106" s="13">
        <f>[2]新神器!HD108</f>
        <v>1606009</v>
      </c>
      <c r="EH106" s="13" t="str">
        <f>[2]新神器!HE108</f>
        <v>神器2-4 : 12级</v>
      </c>
      <c r="EI106" s="13">
        <f>[2]新神器!HG108</f>
        <v>12</v>
      </c>
      <c r="EJ106" s="13">
        <f>[2]新神器!HI108</f>
        <v>6</v>
      </c>
      <c r="EK106" s="13">
        <f>[1]新神器!$AW107*6</f>
        <v>14838</v>
      </c>
      <c r="EL106" s="13">
        <f t="shared" si="32"/>
        <v>1512</v>
      </c>
      <c r="EM106" s="13">
        <f t="shared" si="27"/>
        <v>270</v>
      </c>
      <c r="EN106" s="13">
        <f>[2]新神器!$HK108</f>
        <v>7100</v>
      </c>
      <c r="EO106" s="13">
        <f t="shared" si="33"/>
        <v>277.10000000000002</v>
      </c>
      <c r="EP106" s="13">
        <f t="shared" si="34"/>
        <v>32.74</v>
      </c>
    </row>
    <row r="107" spans="49:146" ht="16.5" x14ac:dyDescent="0.2">
      <c r="AW107" s="33">
        <v>3</v>
      </c>
      <c r="AX107" s="33">
        <v>51</v>
      </c>
      <c r="AY107" s="34">
        <f>INDEX($CF$5:$CF$56,数据母表!AX107)</f>
        <v>20</v>
      </c>
      <c r="AZ107" s="33">
        <f>[2]卡牌消耗!AB107</f>
        <v>0</v>
      </c>
      <c r="BA107" s="33">
        <f>[2]卡牌消耗!AC107</f>
        <v>0</v>
      </c>
      <c r="BB107" s="33">
        <f>[2]卡牌消耗!AD107</f>
        <v>0</v>
      </c>
      <c r="BC107" s="33">
        <f>[2]卡牌消耗!AE107</f>
        <v>0</v>
      </c>
      <c r="BD107" s="33">
        <f>[2]卡牌消耗!AF107</f>
        <v>15</v>
      </c>
      <c r="BE107" s="33">
        <f>[2]卡牌消耗!AG107</f>
        <v>2</v>
      </c>
      <c r="BF107" s="33">
        <f>[2]卡牌消耗!AH107</f>
        <v>150450</v>
      </c>
      <c r="CL107" s="34">
        <v>103</v>
      </c>
      <c r="CM107" s="34">
        <v>2</v>
      </c>
      <c r="CN107" s="13">
        <f>[2]卡牌消耗!DA107</f>
        <v>37800</v>
      </c>
      <c r="CO107" s="13">
        <f t="shared" si="28"/>
        <v>15120</v>
      </c>
      <c r="DG107" s="33">
        <v>103</v>
      </c>
      <c r="DH107" s="33">
        <f>[2]装备!AM108*8</f>
        <v>34960</v>
      </c>
      <c r="DI107" s="33">
        <f>[2]装备!AN108*8</f>
        <v>55960</v>
      </c>
      <c r="DJ107" s="33">
        <f>[2]装备!AO108*8</f>
        <v>69920</v>
      </c>
      <c r="DK107" s="33">
        <f>[2]装备!AP108*8</f>
        <v>83920</v>
      </c>
      <c r="DN107" s="13">
        <v>103</v>
      </c>
      <c r="DO107" s="13">
        <v>1</v>
      </c>
      <c r="DP107" s="13">
        <f t="shared" si="29"/>
        <v>34960</v>
      </c>
      <c r="ED107" s="13">
        <f>[2]新神器!GZ109</f>
        <v>7</v>
      </c>
      <c r="EE107" s="13">
        <f t="shared" si="30"/>
        <v>2</v>
      </c>
      <c r="EF107" s="13">
        <f t="shared" si="31"/>
        <v>2</v>
      </c>
      <c r="EG107" s="13">
        <f>[2]新神器!HD109</f>
        <v>1606009</v>
      </c>
      <c r="EH107" s="13" t="str">
        <f>[2]新神器!HE109</f>
        <v>神器2-4 : 13级</v>
      </c>
      <c r="EI107" s="13">
        <f>[2]新神器!HG109</f>
        <v>13</v>
      </c>
      <c r="EJ107" s="13">
        <f>[2]新神器!HI109</f>
        <v>7</v>
      </c>
      <c r="EK107" s="13">
        <f>[1]新神器!$AW108*6</f>
        <v>16404</v>
      </c>
      <c r="EL107" s="13">
        <f t="shared" si="32"/>
        <v>1566</v>
      </c>
      <c r="EM107" s="13">
        <f t="shared" si="27"/>
        <v>315</v>
      </c>
      <c r="EN107" s="13">
        <f>[2]新神器!$HK109</f>
        <v>7250</v>
      </c>
      <c r="EO107" s="13">
        <f t="shared" si="33"/>
        <v>322.25</v>
      </c>
      <c r="EP107" s="13">
        <f t="shared" si="34"/>
        <v>29.16</v>
      </c>
    </row>
    <row r="108" spans="49:146" ht="16.5" x14ac:dyDescent="0.2">
      <c r="AW108" s="33">
        <v>3</v>
      </c>
      <c r="AX108" s="33">
        <v>52</v>
      </c>
      <c r="AY108" s="34">
        <f>INDEX($CF$5:$CF$56,数据母表!AX108)</f>
        <v>20</v>
      </c>
      <c r="AZ108" s="33">
        <f>[2]卡牌消耗!AB108</f>
        <v>0</v>
      </c>
      <c r="BA108" s="33">
        <f>[2]卡牌消耗!AC108</f>
        <v>0</v>
      </c>
      <c r="BB108" s="33">
        <f>[2]卡牌消耗!AD108</f>
        <v>0</v>
      </c>
      <c r="BC108" s="33">
        <f>[2]卡牌消耗!AE108</f>
        <v>0</v>
      </c>
      <c r="BD108" s="33">
        <f>[2]卡牌消耗!AF108</f>
        <v>15</v>
      </c>
      <c r="BE108" s="33">
        <f>[2]卡牌消耗!AG108</f>
        <v>2</v>
      </c>
      <c r="BF108" s="33">
        <f>[2]卡牌消耗!AH108</f>
        <v>150450</v>
      </c>
      <c r="CL108" s="34">
        <v>104</v>
      </c>
      <c r="CM108" s="34">
        <v>2</v>
      </c>
      <c r="CN108" s="13">
        <f>[2]卡牌消耗!DA108</f>
        <v>39450</v>
      </c>
      <c r="CO108" s="13">
        <f t="shared" si="28"/>
        <v>15780</v>
      </c>
      <c r="DG108" s="33">
        <v>104</v>
      </c>
      <c r="DH108" s="33">
        <f>[2]装备!AM109*8</f>
        <v>36000</v>
      </c>
      <c r="DI108" s="33">
        <f>[2]装备!AN109*8</f>
        <v>57600</v>
      </c>
      <c r="DJ108" s="33">
        <f>[2]装备!AO109*8</f>
        <v>71960</v>
      </c>
      <c r="DK108" s="33">
        <f>[2]装备!AP109*8</f>
        <v>86360</v>
      </c>
      <c r="DN108" s="13">
        <v>104</v>
      </c>
      <c r="DO108" s="13">
        <v>1</v>
      </c>
      <c r="DP108" s="13">
        <f t="shared" si="29"/>
        <v>36000</v>
      </c>
      <c r="ED108" s="13">
        <f>[2]新神器!GZ110</f>
        <v>7</v>
      </c>
      <c r="EE108" s="13">
        <f t="shared" si="30"/>
        <v>2</v>
      </c>
      <c r="EF108" s="13">
        <f t="shared" si="31"/>
        <v>2</v>
      </c>
      <c r="EG108" s="13">
        <f>[2]新神器!HD110</f>
        <v>1606009</v>
      </c>
      <c r="EH108" s="13" t="str">
        <f>[2]新神器!HE110</f>
        <v>神器2-4 : 14级</v>
      </c>
      <c r="EI108" s="13">
        <f>[2]新神器!HG110</f>
        <v>14</v>
      </c>
      <c r="EJ108" s="13">
        <f>[2]新神器!HI110</f>
        <v>7</v>
      </c>
      <c r="EK108" s="13">
        <f>[1]新神器!$AW109*6</f>
        <v>18072</v>
      </c>
      <c r="EL108" s="13">
        <f t="shared" si="32"/>
        <v>1668</v>
      </c>
      <c r="EM108" s="13">
        <f t="shared" si="27"/>
        <v>315</v>
      </c>
      <c r="EN108" s="13">
        <f>[2]新神器!$HK110</f>
        <v>7400</v>
      </c>
      <c r="EO108" s="13">
        <f t="shared" si="33"/>
        <v>322.39999999999998</v>
      </c>
      <c r="EP108" s="13">
        <f t="shared" si="34"/>
        <v>31.04</v>
      </c>
    </row>
    <row r="109" spans="49:146" ht="16.5" x14ac:dyDescent="0.2">
      <c r="AW109" s="33">
        <v>4</v>
      </c>
      <c r="AX109" s="33">
        <v>1</v>
      </c>
      <c r="AY109" s="34">
        <f>INDEX($CF$5:$CF$56,数据母表!AX109)</f>
        <v>1</v>
      </c>
      <c r="AZ109" s="33">
        <f>[2]卡牌消耗!AB109</f>
        <v>30</v>
      </c>
      <c r="BA109" s="33">
        <f>[2]卡牌消耗!AC109</f>
        <v>0</v>
      </c>
      <c r="BB109" s="33">
        <f>[2]卡牌消耗!AD109</f>
        <v>0</v>
      </c>
      <c r="BC109" s="33">
        <f>[2]卡牌消耗!AE109</f>
        <v>0</v>
      </c>
      <c r="BD109" s="33">
        <f>[2]卡牌消耗!AF109</f>
        <v>0</v>
      </c>
      <c r="BE109" s="33">
        <f>[2]卡牌消耗!AG109</f>
        <v>0</v>
      </c>
      <c r="BF109" s="33">
        <f>[2]卡牌消耗!AH109</f>
        <v>1300</v>
      </c>
      <c r="CL109" s="34">
        <v>105</v>
      </c>
      <c r="CM109" s="34">
        <v>2</v>
      </c>
      <c r="CN109" s="13">
        <f>[2]卡牌消耗!DA109</f>
        <v>35550</v>
      </c>
      <c r="CO109" s="13">
        <f t="shared" si="28"/>
        <v>14220</v>
      </c>
      <c r="DG109" s="33">
        <v>105</v>
      </c>
      <c r="DH109" s="33">
        <f>[2]装备!AM110*8</f>
        <v>37000</v>
      </c>
      <c r="DI109" s="33">
        <f>[2]装备!AN110*8</f>
        <v>59200</v>
      </c>
      <c r="DJ109" s="33">
        <f>[2]装备!AO110*8</f>
        <v>74040</v>
      </c>
      <c r="DK109" s="33">
        <f>[2]装备!AP110*8</f>
        <v>88840</v>
      </c>
      <c r="DN109" s="13">
        <v>105</v>
      </c>
      <c r="DO109" s="13">
        <v>1</v>
      </c>
      <c r="DP109" s="13">
        <f t="shared" si="29"/>
        <v>37000</v>
      </c>
      <c r="ED109" s="13">
        <f>[2]新神器!GZ111</f>
        <v>7</v>
      </c>
      <c r="EE109" s="13">
        <f t="shared" si="30"/>
        <v>2</v>
      </c>
      <c r="EF109" s="13">
        <f t="shared" si="31"/>
        <v>2</v>
      </c>
      <c r="EG109" s="13">
        <f>[2]新神器!HD111</f>
        <v>1606009</v>
      </c>
      <c r="EH109" s="13" t="str">
        <f>[2]新神器!HE111</f>
        <v>神器2-4 : 15级</v>
      </c>
      <c r="EI109" s="13">
        <f>[2]新神器!HG111</f>
        <v>15</v>
      </c>
      <c r="EJ109" s="13">
        <f>[2]新神器!HI111</f>
        <v>7</v>
      </c>
      <c r="EK109" s="13">
        <f>[1]新神器!$AW110*6</f>
        <v>19800</v>
      </c>
      <c r="EL109" s="13">
        <f t="shared" si="32"/>
        <v>1728</v>
      </c>
      <c r="EM109" s="13">
        <f t="shared" si="27"/>
        <v>315</v>
      </c>
      <c r="EN109" s="13">
        <f>[2]新神器!$HK111</f>
        <v>7550</v>
      </c>
      <c r="EO109" s="13">
        <f t="shared" si="33"/>
        <v>322.55</v>
      </c>
      <c r="EP109" s="13">
        <f t="shared" si="34"/>
        <v>32.14</v>
      </c>
    </row>
    <row r="110" spans="49:146" ht="16.5" x14ac:dyDescent="0.2">
      <c r="AW110" s="33">
        <v>4</v>
      </c>
      <c r="AX110" s="33">
        <v>2</v>
      </c>
      <c r="AY110" s="34">
        <f>INDEX($CF$5:$CF$56,数据母表!AX110)</f>
        <v>2</v>
      </c>
      <c r="AZ110" s="33">
        <f>[2]卡牌消耗!AB110</f>
        <v>105</v>
      </c>
      <c r="BA110" s="33">
        <f>[2]卡牌消耗!AC110</f>
        <v>0</v>
      </c>
      <c r="BB110" s="33">
        <f>[2]卡牌消耗!AD110</f>
        <v>0</v>
      </c>
      <c r="BC110" s="33">
        <f>[2]卡牌消耗!AE110</f>
        <v>0</v>
      </c>
      <c r="BD110" s="33">
        <f>[2]卡牌消耗!AF110</f>
        <v>0</v>
      </c>
      <c r="BE110" s="33">
        <f>[2]卡牌消耗!AG110</f>
        <v>0</v>
      </c>
      <c r="BF110" s="33">
        <f>[2]卡牌消耗!AH110</f>
        <v>1550</v>
      </c>
      <c r="CL110" s="34">
        <v>106</v>
      </c>
      <c r="CM110" s="34">
        <v>2</v>
      </c>
      <c r="CN110" s="13">
        <f>[2]卡牌消耗!DA110</f>
        <v>37350</v>
      </c>
      <c r="CO110" s="13">
        <f t="shared" si="28"/>
        <v>14940</v>
      </c>
      <c r="DG110" s="33">
        <v>106</v>
      </c>
      <c r="DH110" s="33">
        <f>[2]装备!AM111*8</f>
        <v>38040</v>
      </c>
      <c r="DI110" s="33">
        <f>[2]装备!AN111*8</f>
        <v>60840</v>
      </c>
      <c r="DJ110" s="33">
        <f>[2]装备!AO111*8</f>
        <v>76080</v>
      </c>
      <c r="DK110" s="33">
        <f>[2]装备!AP111*8</f>
        <v>91280</v>
      </c>
      <c r="DN110" s="13">
        <v>106</v>
      </c>
      <c r="DO110" s="13">
        <v>1</v>
      </c>
      <c r="DP110" s="13">
        <f t="shared" si="29"/>
        <v>38040</v>
      </c>
      <c r="ED110" s="13">
        <f>[2]新神器!GZ112</f>
        <v>8</v>
      </c>
      <c r="EE110" s="13">
        <f t="shared" si="30"/>
        <v>2</v>
      </c>
      <c r="EF110" s="13">
        <f t="shared" si="31"/>
        <v>3</v>
      </c>
      <c r="EG110" s="13">
        <f>[2]新神器!HD112</f>
        <v>1606010</v>
      </c>
      <c r="EH110" s="13" t="str">
        <f>[2]新神器!HE112</f>
        <v>神器2-5 : 1级</v>
      </c>
      <c r="EI110" s="13">
        <f>[2]新神器!HG112</f>
        <v>1</v>
      </c>
      <c r="EJ110" s="13">
        <f>[2]新神器!HI112</f>
        <v>1</v>
      </c>
      <c r="EK110" s="13">
        <f>[1]新神器!$AW111*6</f>
        <v>2610</v>
      </c>
      <c r="EL110" s="13">
        <f t="shared" si="32"/>
        <v>2610</v>
      </c>
      <c r="EM110" s="13">
        <f t="shared" si="27"/>
        <v>105</v>
      </c>
      <c r="EN110" s="13">
        <f>[2]新神器!$HK112</f>
        <v>8050</v>
      </c>
      <c r="EO110" s="13">
        <f t="shared" si="33"/>
        <v>113.05</v>
      </c>
      <c r="EP110" s="13">
        <f t="shared" si="34"/>
        <v>138.52000000000001</v>
      </c>
    </row>
    <row r="111" spans="49:146" ht="16.5" x14ac:dyDescent="0.2">
      <c r="AW111" s="33">
        <v>4</v>
      </c>
      <c r="AX111" s="33">
        <v>3</v>
      </c>
      <c r="AY111" s="34">
        <f>INDEX($CF$5:$CF$56,数据母表!AX111)</f>
        <v>2</v>
      </c>
      <c r="AZ111" s="33">
        <f>[2]卡牌消耗!AB111</f>
        <v>125</v>
      </c>
      <c r="BA111" s="33">
        <f>[2]卡牌消耗!AC111</f>
        <v>0</v>
      </c>
      <c r="BB111" s="33">
        <f>[2]卡牌消耗!AD111</f>
        <v>0</v>
      </c>
      <c r="BC111" s="33">
        <f>[2]卡牌消耗!AE111</f>
        <v>0</v>
      </c>
      <c r="BD111" s="33">
        <f>[2]卡牌消耗!AF111</f>
        <v>0</v>
      </c>
      <c r="BE111" s="33">
        <f>[2]卡牌消耗!AG111</f>
        <v>0</v>
      </c>
      <c r="BF111" s="33">
        <f>[2]卡牌消耗!AH111</f>
        <v>1550</v>
      </c>
      <c r="CL111" s="34">
        <v>107</v>
      </c>
      <c r="CM111" s="34">
        <v>2</v>
      </c>
      <c r="CN111" s="13">
        <f>[2]卡牌消耗!DA111</f>
        <v>39100</v>
      </c>
      <c r="CO111" s="13">
        <f t="shared" si="28"/>
        <v>15640</v>
      </c>
      <c r="DG111" s="33">
        <v>107</v>
      </c>
      <c r="DH111" s="33">
        <f>[2]装备!AM112*8</f>
        <v>39040</v>
      </c>
      <c r="DI111" s="33">
        <f>[2]装备!AN112*8</f>
        <v>62480</v>
      </c>
      <c r="DJ111" s="33">
        <f>[2]装备!AO112*8</f>
        <v>78120</v>
      </c>
      <c r="DK111" s="33">
        <f>[2]装备!AP112*8</f>
        <v>93720</v>
      </c>
      <c r="DN111" s="13">
        <v>107</v>
      </c>
      <c r="DO111" s="13">
        <v>1</v>
      </c>
      <c r="DP111" s="13">
        <f t="shared" si="29"/>
        <v>39040</v>
      </c>
      <c r="ED111" s="13">
        <f>[2]新神器!GZ113</f>
        <v>8</v>
      </c>
      <c r="EE111" s="13">
        <f t="shared" si="30"/>
        <v>2</v>
      </c>
      <c r="EF111" s="13">
        <f t="shared" si="31"/>
        <v>3</v>
      </c>
      <c r="EG111" s="13">
        <f>[2]新神器!HD113</f>
        <v>1606010</v>
      </c>
      <c r="EH111" s="13" t="str">
        <f>[2]新神器!HE113</f>
        <v>神器2-5 : 2级</v>
      </c>
      <c r="EI111" s="13">
        <f>[2]新神器!HG113</f>
        <v>2</v>
      </c>
      <c r="EJ111" s="13">
        <f>[2]新神器!HI113</f>
        <v>1</v>
      </c>
      <c r="EK111" s="13">
        <f>[1]新神器!$AW112*6</f>
        <v>4110</v>
      </c>
      <c r="EL111" s="13">
        <f t="shared" si="32"/>
        <v>1500</v>
      </c>
      <c r="EM111" s="13">
        <f t="shared" si="27"/>
        <v>105</v>
      </c>
      <c r="EN111" s="13">
        <f>[2]新神器!$HK113</f>
        <v>8350</v>
      </c>
      <c r="EO111" s="13">
        <f t="shared" si="33"/>
        <v>113.35</v>
      </c>
      <c r="EP111" s="13">
        <f t="shared" si="34"/>
        <v>79.400000000000006</v>
      </c>
    </row>
    <row r="112" spans="49:146" ht="16.5" x14ac:dyDescent="0.2">
      <c r="AW112" s="33">
        <v>4</v>
      </c>
      <c r="AX112" s="33">
        <v>4</v>
      </c>
      <c r="AY112" s="34">
        <f>INDEX($CF$5:$CF$56,数据母表!AX112)</f>
        <v>3</v>
      </c>
      <c r="AZ112" s="33">
        <f>[2]卡牌消耗!AB112</f>
        <v>170</v>
      </c>
      <c r="BA112" s="33">
        <f>[2]卡牌消耗!AC112</f>
        <v>0</v>
      </c>
      <c r="BB112" s="33">
        <f>[2]卡牌消耗!AD112</f>
        <v>0</v>
      </c>
      <c r="BC112" s="33">
        <f>[2]卡牌消耗!AE112</f>
        <v>0</v>
      </c>
      <c r="BD112" s="33">
        <f>[2]卡牌消耗!AF112</f>
        <v>0</v>
      </c>
      <c r="BE112" s="33">
        <f>[2]卡牌消耗!AG112</f>
        <v>0</v>
      </c>
      <c r="BF112" s="33">
        <f>[2]卡牌消耗!AH112</f>
        <v>1550</v>
      </c>
      <c r="CL112" s="34">
        <v>108</v>
      </c>
      <c r="CM112" s="34">
        <v>2</v>
      </c>
      <c r="CN112" s="13">
        <f>[2]卡牌消耗!DA112</f>
        <v>40900</v>
      </c>
      <c r="CO112" s="13">
        <f t="shared" si="28"/>
        <v>16360</v>
      </c>
      <c r="DG112" s="33">
        <v>108</v>
      </c>
      <c r="DH112" s="33">
        <f>[2]装备!AM113*8</f>
        <v>40080</v>
      </c>
      <c r="DI112" s="33">
        <f>[2]装备!AN113*8</f>
        <v>64120</v>
      </c>
      <c r="DJ112" s="33">
        <f>[2]装备!AO113*8</f>
        <v>80160</v>
      </c>
      <c r="DK112" s="33">
        <f>[2]装备!AP113*8</f>
        <v>96200</v>
      </c>
      <c r="DN112" s="13">
        <v>108</v>
      </c>
      <c r="DO112" s="13">
        <v>1</v>
      </c>
      <c r="DP112" s="13">
        <f t="shared" si="29"/>
        <v>40080</v>
      </c>
      <c r="ED112" s="13">
        <f>[2]新神器!GZ114</f>
        <v>8</v>
      </c>
      <c r="EE112" s="13">
        <f t="shared" si="30"/>
        <v>2</v>
      </c>
      <c r="EF112" s="13">
        <f t="shared" si="31"/>
        <v>3</v>
      </c>
      <c r="EG112" s="13">
        <f>[2]新神器!HD114</f>
        <v>1606010</v>
      </c>
      <c r="EH112" s="13" t="str">
        <f>[2]新神器!HE114</f>
        <v>神器2-5 : 3级</v>
      </c>
      <c r="EI112" s="13">
        <f>[2]新神器!HG114</f>
        <v>3</v>
      </c>
      <c r="EJ112" s="13">
        <f>[2]新神器!HI114</f>
        <v>1</v>
      </c>
      <c r="EK112" s="13">
        <f>[1]新神器!$AW113*6</f>
        <v>5670</v>
      </c>
      <c r="EL112" s="13">
        <f t="shared" si="32"/>
        <v>1560</v>
      </c>
      <c r="EM112" s="13">
        <f t="shared" si="27"/>
        <v>105</v>
      </c>
      <c r="EN112" s="13">
        <f>[2]新神器!$HK114</f>
        <v>8650</v>
      </c>
      <c r="EO112" s="13">
        <f t="shared" si="33"/>
        <v>113.65</v>
      </c>
      <c r="EP112" s="13">
        <f t="shared" si="34"/>
        <v>82.36</v>
      </c>
    </row>
    <row r="113" spans="49:146" ht="16.5" x14ac:dyDescent="0.2">
      <c r="AW113" s="33">
        <v>4</v>
      </c>
      <c r="AX113" s="33">
        <v>5</v>
      </c>
      <c r="AY113" s="34">
        <f>INDEX($CF$5:$CF$56,数据母表!AX113)</f>
        <v>3</v>
      </c>
      <c r="AZ113" s="33">
        <f>[2]卡牌消耗!AB113</f>
        <v>185</v>
      </c>
      <c r="BA113" s="33">
        <f>[2]卡牌消耗!AC113</f>
        <v>0</v>
      </c>
      <c r="BB113" s="33">
        <f>[2]卡牌消耗!AD113</f>
        <v>0</v>
      </c>
      <c r="BC113" s="33">
        <f>[2]卡牌消耗!AE113</f>
        <v>0</v>
      </c>
      <c r="BD113" s="33">
        <f>[2]卡牌消耗!AF113</f>
        <v>0</v>
      </c>
      <c r="BE113" s="33">
        <f>[2]卡牌消耗!AG113</f>
        <v>0</v>
      </c>
      <c r="BF113" s="33">
        <f>[2]卡牌消耗!AH113</f>
        <v>1550</v>
      </c>
      <c r="CL113" s="34">
        <v>109</v>
      </c>
      <c r="CM113" s="34">
        <v>2</v>
      </c>
      <c r="CN113" s="13">
        <f>[2]卡牌消耗!DA113</f>
        <v>42650</v>
      </c>
      <c r="CO113" s="13">
        <f t="shared" si="28"/>
        <v>17060</v>
      </c>
      <c r="DG113" s="33">
        <v>109</v>
      </c>
      <c r="DH113" s="33">
        <f>[2]装备!AM114*8</f>
        <v>41120</v>
      </c>
      <c r="DI113" s="33">
        <f>[2]装备!AN114*8</f>
        <v>65760</v>
      </c>
      <c r="DJ113" s="33">
        <f>[2]装备!AO114*8</f>
        <v>82200</v>
      </c>
      <c r="DK113" s="33">
        <f>[2]装备!AP114*8</f>
        <v>98640</v>
      </c>
      <c r="DN113" s="13">
        <v>109</v>
      </c>
      <c r="DO113" s="13">
        <v>1</v>
      </c>
      <c r="DP113" s="13">
        <f t="shared" si="29"/>
        <v>41120</v>
      </c>
      <c r="ED113" s="13">
        <f>[2]新神器!GZ115</f>
        <v>8</v>
      </c>
      <c r="EE113" s="13">
        <f t="shared" si="30"/>
        <v>2</v>
      </c>
      <c r="EF113" s="13">
        <f t="shared" si="31"/>
        <v>3</v>
      </c>
      <c r="EG113" s="13">
        <f>[2]新神器!HD115</f>
        <v>1606010</v>
      </c>
      <c r="EH113" s="13" t="str">
        <f>[2]新神器!HE115</f>
        <v>神器2-5 : 4级</v>
      </c>
      <c r="EI113" s="13">
        <f>[2]新神器!HG115</f>
        <v>4</v>
      </c>
      <c r="EJ113" s="13">
        <f>[2]新神器!HI115</f>
        <v>2</v>
      </c>
      <c r="EK113" s="13">
        <f>[1]新神器!$AW114*6</f>
        <v>7350</v>
      </c>
      <c r="EL113" s="13">
        <f t="shared" si="32"/>
        <v>1680</v>
      </c>
      <c r="EM113" s="13">
        <f t="shared" si="27"/>
        <v>210</v>
      </c>
      <c r="EN113" s="13">
        <f>[2]新神器!$HK115</f>
        <v>8900</v>
      </c>
      <c r="EO113" s="13">
        <f t="shared" si="33"/>
        <v>218.9</v>
      </c>
      <c r="EP113" s="13">
        <f t="shared" si="34"/>
        <v>46.05</v>
      </c>
    </row>
    <row r="114" spans="49:146" ht="16.5" x14ac:dyDescent="0.2">
      <c r="AW114" s="33">
        <v>4</v>
      </c>
      <c r="AX114" s="33">
        <v>6</v>
      </c>
      <c r="AY114" s="34">
        <f>INDEX($CF$5:$CF$56,数据母表!AX114)</f>
        <v>4</v>
      </c>
      <c r="AZ114" s="33">
        <f>[2]卡牌消耗!AB114</f>
        <v>0</v>
      </c>
      <c r="BA114" s="33">
        <f>[2]卡牌消耗!AC114</f>
        <v>35</v>
      </c>
      <c r="BB114" s="33">
        <f>[2]卡牌消耗!AD114</f>
        <v>0</v>
      </c>
      <c r="BC114" s="33">
        <f>[2]卡牌消耗!AE114</f>
        <v>0</v>
      </c>
      <c r="BD114" s="33">
        <f>[2]卡牌消耗!AF114</f>
        <v>0</v>
      </c>
      <c r="BE114" s="33">
        <f>[2]卡牌消耗!AG114</f>
        <v>0</v>
      </c>
      <c r="BF114" s="33">
        <f>[2]卡牌消耗!AH114</f>
        <v>1900</v>
      </c>
      <c r="CL114" s="34">
        <v>110</v>
      </c>
      <c r="CM114" s="34">
        <v>2</v>
      </c>
      <c r="CN114" s="13">
        <f>[2]卡牌消耗!DA114</f>
        <v>39650</v>
      </c>
      <c r="CO114" s="13">
        <f t="shared" si="28"/>
        <v>15860</v>
      </c>
      <c r="DG114" s="33">
        <v>110</v>
      </c>
      <c r="DH114" s="33">
        <f>[2]装备!AM115*8</f>
        <v>42120</v>
      </c>
      <c r="DI114" s="33">
        <f>[2]装备!AN115*8</f>
        <v>67400</v>
      </c>
      <c r="DJ114" s="33">
        <f>[2]装备!AO115*8</f>
        <v>84240</v>
      </c>
      <c r="DK114" s="33">
        <f>[2]装备!AP115*8</f>
        <v>101120</v>
      </c>
      <c r="DN114" s="13">
        <v>110</v>
      </c>
      <c r="DO114" s="13">
        <v>1</v>
      </c>
      <c r="DP114" s="13">
        <f t="shared" si="29"/>
        <v>42120</v>
      </c>
      <c r="ED114" s="13">
        <f>[2]新神器!GZ116</f>
        <v>8</v>
      </c>
      <c r="EE114" s="13">
        <f t="shared" si="30"/>
        <v>2</v>
      </c>
      <c r="EF114" s="13">
        <f t="shared" si="31"/>
        <v>3</v>
      </c>
      <c r="EG114" s="13">
        <f>[2]新神器!HD116</f>
        <v>1606010</v>
      </c>
      <c r="EH114" s="13" t="str">
        <f>[2]新神器!HE116</f>
        <v>神器2-5 : 5级</v>
      </c>
      <c r="EI114" s="13">
        <f>[2]新神器!HG116</f>
        <v>5</v>
      </c>
      <c r="EJ114" s="13">
        <f>[2]新神器!HI116</f>
        <v>2</v>
      </c>
      <c r="EK114" s="13">
        <f>[1]新神器!$AW115*6</f>
        <v>9120</v>
      </c>
      <c r="EL114" s="13">
        <f t="shared" si="32"/>
        <v>1770</v>
      </c>
      <c r="EM114" s="13">
        <f t="shared" si="27"/>
        <v>210</v>
      </c>
      <c r="EN114" s="13">
        <f>[2]新神器!$HK116</f>
        <v>9200</v>
      </c>
      <c r="EO114" s="13">
        <f t="shared" si="33"/>
        <v>219.2</v>
      </c>
      <c r="EP114" s="13">
        <f t="shared" si="34"/>
        <v>48.45</v>
      </c>
    </row>
    <row r="115" spans="49:146" ht="16.5" x14ac:dyDescent="0.2">
      <c r="AW115" s="33">
        <v>4</v>
      </c>
      <c r="AX115" s="33">
        <v>7</v>
      </c>
      <c r="AY115" s="34">
        <f>INDEX($CF$5:$CF$56,数据母表!AX115)</f>
        <v>4</v>
      </c>
      <c r="AZ115" s="33">
        <f>[2]卡牌消耗!AB115</f>
        <v>0</v>
      </c>
      <c r="BA115" s="33">
        <f>[2]卡牌消耗!AC115</f>
        <v>35</v>
      </c>
      <c r="BB115" s="33">
        <f>[2]卡牌消耗!AD115</f>
        <v>0</v>
      </c>
      <c r="BC115" s="33">
        <f>[2]卡牌消耗!AE115</f>
        <v>0</v>
      </c>
      <c r="BD115" s="33">
        <f>[2]卡牌消耗!AF115</f>
        <v>0</v>
      </c>
      <c r="BE115" s="33">
        <f>[2]卡牌消耗!AG115</f>
        <v>0</v>
      </c>
      <c r="BF115" s="33">
        <f>[2]卡牌消耗!AH115</f>
        <v>1900</v>
      </c>
      <c r="CL115" s="34">
        <v>111</v>
      </c>
      <c r="CM115" s="34">
        <v>2</v>
      </c>
      <c r="CN115" s="13">
        <f>[2]卡牌消耗!DA115</f>
        <v>41650</v>
      </c>
      <c r="CO115" s="13">
        <f t="shared" si="28"/>
        <v>16660</v>
      </c>
      <c r="DG115" s="33">
        <v>111</v>
      </c>
      <c r="DH115" s="33">
        <f>[2]装备!AM116*8</f>
        <v>47000</v>
      </c>
      <c r="DI115" s="33">
        <f>[2]装备!AN116*8</f>
        <v>75200</v>
      </c>
      <c r="DJ115" s="33">
        <f>[2]装备!AO116*8</f>
        <v>94000</v>
      </c>
      <c r="DK115" s="33">
        <f>[2]装备!AP116*8</f>
        <v>112800</v>
      </c>
      <c r="DN115" s="13">
        <v>111</v>
      </c>
      <c r="DO115" s="13">
        <v>1</v>
      </c>
      <c r="DP115" s="13">
        <f t="shared" si="29"/>
        <v>47000</v>
      </c>
      <c r="ED115" s="13">
        <f>[2]新神器!GZ117</f>
        <v>8</v>
      </c>
      <c r="EE115" s="13">
        <f t="shared" si="30"/>
        <v>2</v>
      </c>
      <c r="EF115" s="13">
        <f t="shared" si="31"/>
        <v>3</v>
      </c>
      <c r="EG115" s="13">
        <f>[2]新神器!HD117</f>
        <v>1606010</v>
      </c>
      <c r="EH115" s="13" t="str">
        <f>[2]新神器!HE117</f>
        <v>神器2-5 : 6级</v>
      </c>
      <c r="EI115" s="13">
        <f>[2]新神器!HG117</f>
        <v>6</v>
      </c>
      <c r="EJ115" s="13">
        <f>[2]新神器!HI117</f>
        <v>2</v>
      </c>
      <c r="EK115" s="13">
        <f>[1]新神器!$AW116*6</f>
        <v>11010</v>
      </c>
      <c r="EL115" s="13">
        <f t="shared" si="32"/>
        <v>1890</v>
      </c>
      <c r="EM115" s="13">
        <f t="shared" si="27"/>
        <v>210</v>
      </c>
      <c r="EN115" s="13">
        <f>[2]新神器!$HK117</f>
        <v>9450</v>
      </c>
      <c r="EO115" s="13">
        <f t="shared" si="33"/>
        <v>219.45</v>
      </c>
      <c r="EP115" s="13">
        <f t="shared" si="34"/>
        <v>51.67</v>
      </c>
    </row>
    <row r="116" spans="49:146" ht="16.5" x14ac:dyDescent="0.2">
      <c r="AW116" s="33">
        <v>4</v>
      </c>
      <c r="AX116" s="33">
        <v>8</v>
      </c>
      <c r="AY116" s="34">
        <f>INDEX($CF$5:$CF$56,数据母表!AX116)</f>
        <v>5</v>
      </c>
      <c r="AZ116" s="33">
        <f>[2]卡牌消耗!AB116</f>
        <v>0</v>
      </c>
      <c r="BA116" s="33">
        <f>[2]卡牌消耗!AC116</f>
        <v>70</v>
      </c>
      <c r="BB116" s="33">
        <f>[2]卡牌消耗!AD116</f>
        <v>0</v>
      </c>
      <c r="BC116" s="33">
        <f>[2]卡牌消耗!AE116</f>
        <v>0</v>
      </c>
      <c r="BD116" s="33">
        <f>[2]卡牌消耗!AF116</f>
        <v>0</v>
      </c>
      <c r="BE116" s="33">
        <f>[2]卡牌消耗!AG116</f>
        <v>0</v>
      </c>
      <c r="BF116" s="33">
        <f>[2]卡牌消耗!AH116</f>
        <v>2850</v>
      </c>
      <c r="CL116" s="34">
        <v>112</v>
      </c>
      <c r="CM116" s="34">
        <v>2</v>
      </c>
      <c r="CN116" s="13">
        <f>[2]卡牌消耗!DA116</f>
        <v>43600</v>
      </c>
      <c r="CO116" s="13">
        <f t="shared" si="28"/>
        <v>17440</v>
      </c>
      <c r="DG116" s="33">
        <v>112</v>
      </c>
      <c r="DH116" s="33">
        <f>[2]装备!AM117*8</f>
        <v>48320</v>
      </c>
      <c r="DI116" s="33">
        <f>[2]装备!AN117*8</f>
        <v>77280</v>
      </c>
      <c r="DJ116" s="33">
        <f>[2]装备!AO117*8</f>
        <v>96640</v>
      </c>
      <c r="DK116" s="33">
        <f>[2]装备!AP117*8</f>
        <v>115960</v>
      </c>
      <c r="DN116" s="13">
        <v>112</v>
      </c>
      <c r="DO116" s="13">
        <v>1</v>
      </c>
      <c r="DP116" s="13">
        <f t="shared" si="29"/>
        <v>48320</v>
      </c>
      <c r="ED116" s="13">
        <f>[2]新神器!GZ118</f>
        <v>8</v>
      </c>
      <c r="EE116" s="13">
        <f t="shared" si="30"/>
        <v>2</v>
      </c>
      <c r="EF116" s="13">
        <f t="shared" si="31"/>
        <v>3</v>
      </c>
      <c r="EG116" s="13">
        <f>[2]新神器!HD118</f>
        <v>1606010</v>
      </c>
      <c r="EH116" s="13" t="str">
        <f>[2]新神器!HE118</f>
        <v>神器2-5 : 7级</v>
      </c>
      <c r="EI116" s="13">
        <f>[2]新神器!HG118</f>
        <v>7</v>
      </c>
      <c r="EJ116" s="13">
        <f>[2]新神器!HI118</f>
        <v>3</v>
      </c>
      <c r="EK116" s="13">
        <f>[1]新神器!$AW117*6</f>
        <v>13020</v>
      </c>
      <c r="EL116" s="13">
        <f t="shared" si="32"/>
        <v>2010</v>
      </c>
      <c r="EM116" s="13">
        <f t="shared" si="27"/>
        <v>315</v>
      </c>
      <c r="EN116" s="13">
        <f>[2]新神器!$HK118</f>
        <v>9700</v>
      </c>
      <c r="EO116" s="13">
        <f t="shared" si="33"/>
        <v>324.7</v>
      </c>
      <c r="EP116" s="13">
        <f t="shared" si="34"/>
        <v>37.14</v>
      </c>
    </row>
    <row r="117" spans="49:146" ht="16.5" x14ac:dyDescent="0.2">
      <c r="AW117" s="33">
        <v>4</v>
      </c>
      <c r="AX117" s="33">
        <v>9</v>
      </c>
      <c r="AY117" s="34">
        <f>INDEX($CF$5:$CF$56,数据母表!AX117)</f>
        <v>5</v>
      </c>
      <c r="AZ117" s="33">
        <f>[2]卡牌消耗!AB117</f>
        <v>0</v>
      </c>
      <c r="BA117" s="33">
        <f>[2]卡牌消耗!AC117</f>
        <v>70</v>
      </c>
      <c r="BB117" s="33">
        <f>[2]卡牌消耗!AD117</f>
        <v>0</v>
      </c>
      <c r="BC117" s="33">
        <f>[2]卡牌消耗!AE117</f>
        <v>0</v>
      </c>
      <c r="BD117" s="33">
        <f>[2]卡牌消耗!AF117</f>
        <v>0</v>
      </c>
      <c r="BE117" s="33">
        <f>[2]卡牌消耗!AG117</f>
        <v>0</v>
      </c>
      <c r="BF117" s="33">
        <f>[2]卡牌消耗!AH117</f>
        <v>2850</v>
      </c>
      <c r="CL117" s="34">
        <v>113</v>
      </c>
      <c r="CM117" s="34">
        <v>2</v>
      </c>
      <c r="CN117" s="13">
        <f>[2]卡牌消耗!DA117</f>
        <v>45600</v>
      </c>
      <c r="CO117" s="13">
        <f t="shared" si="28"/>
        <v>18240</v>
      </c>
      <c r="DG117" s="33">
        <v>113</v>
      </c>
      <c r="DH117" s="33">
        <f>[2]装备!AM118*8</f>
        <v>49600</v>
      </c>
      <c r="DI117" s="33">
        <f>[2]装备!AN118*8</f>
        <v>79400</v>
      </c>
      <c r="DJ117" s="33">
        <f>[2]装备!AO118*8</f>
        <v>99240</v>
      </c>
      <c r="DK117" s="33">
        <f>[2]装备!AP118*8</f>
        <v>119080</v>
      </c>
      <c r="DN117" s="13">
        <v>113</v>
      </c>
      <c r="DO117" s="13">
        <v>1</v>
      </c>
      <c r="DP117" s="13">
        <f t="shared" si="29"/>
        <v>49600</v>
      </c>
      <c r="ED117" s="13">
        <f>[2]新神器!GZ119</f>
        <v>8</v>
      </c>
      <c r="EE117" s="13">
        <f t="shared" si="30"/>
        <v>2</v>
      </c>
      <c r="EF117" s="13">
        <f t="shared" si="31"/>
        <v>3</v>
      </c>
      <c r="EG117" s="13">
        <f>[2]新神器!HD119</f>
        <v>1606010</v>
      </c>
      <c r="EH117" s="13" t="str">
        <f>[2]新神器!HE119</f>
        <v>神器2-5 : 8级</v>
      </c>
      <c r="EI117" s="13">
        <f>[2]新神器!HG119</f>
        <v>8</v>
      </c>
      <c r="EJ117" s="13">
        <f>[2]新神器!HI119</f>
        <v>3</v>
      </c>
      <c r="EK117" s="13">
        <f>[1]新神器!$AW118*6</f>
        <v>15120</v>
      </c>
      <c r="EL117" s="13">
        <f t="shared" si="32"/>
        <v>2100</v>
      </c>
      <c r="EM117" s="13">
        <f t="shared" si="27"/>
        <v>315</v>
      </c>
      <c r="EN117" s="13">
        <f>[2]新神器!$HK119</f>
        <v>9950</v>
      </c>
      <c r="EO117" s="13">
        <f t="shared" si="33"/>
        <v>324.95</v>
      </c>
      <c r="EP117" s="13">
        <f t="shared" si="34"/>
        <v>38.78</v>
      </c>
    </row>
    <row r="118" spans="49:146" ht="16.5" x14ac:dyDescent="0.2">
      <c r="AW118" s="33">
        <v>4</v>
      </c>
      <c r="AX118" s="33">
        <v>10</v>
      </c>
      <c r="AY118" s="34">
        <f>INDEX($CF$5:$CF$56,数据母表!AX118)</f>
        <v>6</v>
      </c>
      <c r="AZ118" s="33">
        <f>[2]卡牌消耗!AB118</f>
        <v>0</v>
      </c>
      <c r="BA118" s="33">
        <f>[2]卡牌消耗!AC118</f>
        <v>105</v>
      </c>
      <c r="BB118" s="33">
        <f>[2]卡牌消耗!AD118</f>
        <v>0</v>
      </c>
      <c r="BC118" s="33">
        <f>[2]卡牌消耗!AE118</f>
        <v>0</v>
      </c>
      <c r="BD118" s="33">
        <f>[2]卡牌消耗!AF118</f>
        <v>0</v>
      </c>
      <c r="BE118" s="33">
        <f>[2]卡牌消耗!AG118</f>
        <v>0</v>
      </c>
      <c r="BF118" s="33">
        <f>[2]卡牌消耗!AH118</f>
        <v>4750</v>
      </c>
      <c r="CL118" s="34">
        <v>114</v>
      </c>
      <c r="CM118" s="34">
        <v>2</v>
      </c>
      <c r="CN118" s="13">
        <f>[2]卡牌消耗!DA118</f>
        <v>47600</v>
      </c>
      <c r="CO118" s="13">
        <f t="shared" si="28"/>
        <v>19040</v>
      </c>
      <c r="DG118" s="33">
        <v>114</v>
      </c>
      <c r="DH118" s="33">
        <f>[2]装备!AM119*8</f>
        <v>50920</v>
      </c>
      <c r="DI118" s="33">
        <f>[2]装备!AN119*8</f>
        <v>81480</v>
      </c>
      <c r="DJ118" s="33">
        <f>[2]装备!AO119*8</f>
        <v>101840</v>
      </c>
      <c r="DK118" s="33">
        <f>[2]装备!AP119*8</f>
        <v>122200</v>
      </c>
      <c r="DN118" s="13">
        <v>114</v>
      </c>
      <c r="DO118" s="13">
        <v>1</v>
      </c>
      <c r="DP118" s="13">
        <f t="shared" si="29"/>
        <v>50920</v>
      </c>
      <c r="ED118" s="13">
        <f>[2]新神器!GZ120</f>
        <v>8</v>
      </c>
      <c r="EE118" s="13">
        <f t="shared" si="30"/>
        <v>2</v>
      </c>
      <c r="EF118" s="13">
        <f t="shared" si="31"/>
        <v>3</v>
      </c>
      <c r="EG118" s="13">
        <f>[2]新神器!HD120</f>
        <v>1606010</v>
      </c>
      <c r="EH118" s="13" t="str">
        <f>[2]新神器!HE120</f>
        <v>神器2-5 : 9级</v>
      </c>
      <c r="EI118" s="13">
        <f>[2]新神器!HG120</f>
        <v>9</v>
      </c>
      <c r="EJ118" s="13">
        <f>[2]新神器!HI120</f>
        <v>3</v>
      </c>
      <c r="EK118" s="13">
        <f>[1]新神器!$AW119*6</f>
        <v>17310</v>
      </c>
      <c r="EL118" s="13">
        <f t="shared" si="32"/>
        <v>2190</v>
      </c>
      <c r="EM118" s="13">
        <f t="shared" si="27"/>
        <v>315</v>
      </c>
      <c r="EN118" s="13">
        <f>[2]新神器!$HK120</f>
        <v>10200</v>
      </c>
      <c r="EO118" s="13">
        <f t="shared" si="33"/>
        <v>325.2</v>
      </c>
      <c r="EP118" s="13">
        <f t="shared" si="34"/>
        <v>40.409999999999997</v>
      </c>
    </row>
    <row r="119" spans="49:146" ht="16.5" x14ac:dyDescent="0.2">
      <c r="AW119" s="33">
        <v>4</v>
      </c>
      <c r="AX119" s="33">
        <v>11</v>
      </c>
      <c r="AY119" s="34">
        <f>INDEX($CF$5:$CF$56,数据母表!AX119)</f>
        <v>6</v>
      </c>
      <c r="AZ119" s="33">
        <f>[2]卡牌消耗!AB119</f>
        <v>0</v>
      </c>
      <c r="BA119" s="33">
        <f>[2]卡牌消耗!AC119</f>
        <v>105</v>
      </c>
      <c r="BB119" s="33">
        <f>[2]卡牌消耗!AD119</f>
        <v>0</v>
      </c>
      <c r="BC119" s="33">
        <f>[2]卡牌消耗!AE119</f>
        <v>0</v>
      </c>
      <c r="BD119" s="33">
        <f>[2]卡牌消耗!AF119</f>
        <v>0</v>
      </c>
      <c r="BE119" s="33">
        <f>[2]卡牌消耗!AG119</f>
        <v>0</v>
      </c>
      <c r="BF119" s="33">
        <f>[2]卡牌消耗!AH119</f>
        <v>4750</v>
      </c>
      <c r="CL119" s="34">
        <v>115</v>
      </c>
      <c r="CM119" s="34">
        <v>2</v>
      </c>
      <c r="CN119" s="13">
        <f>[2]卡牌消耗!DA119</f>
        <v>43000</v>
      </c>
      <c r="CO119" s="13">
        <f t="shared" si="28"/>
        <v>17200</v>
      </c>
      <c r="DG119" s="33">
        <v>115</v>
      </c>
      <c r="DH119" s="33">
        <f>[2]装备!AM120*8</f>
        <v>52240</v>
      </c>
      <c r="DI119" s="33">
        <f>[2]装备!AN120*8</f>
        <v>83560</v>
      </c>
      <c r="DJ119" s="33">
        <f>[2]装备!AO120*8</f>
        <v>104440</v>
      </c>
      <c r="DK119" s="33">
        <f>[2]装备!AP120*8</f>
        <v>125360</v>
      </c>
      <c r="DN119" s="13">
        <v>115</v>
      </c>
      <c r="DO119" s="13">
        <v>1</v>
      </c>
      <c r="DP119" s="13">
        <f t="shared" si="29"/>
        <v>52240</v>
      </c>
      <c r="ED119" s="13">
        <f>[2]新神器!GZ121</f>
        <v>8</v>
      </c>
      <c r="EE119" s="13">
        <f t="shared" si="30"/>
        <v>2</v>
      </c>
      <c r="EF119" s="13">
        <f t="shared" si="31"/>
        <v>3</v>
      </c>
      <c r="EG119" s="13">
        <f>[2]新神器!HD121</f>
        <v>1606010</v>
      </c>
      <c r="EH119" s="13" t="str">
        <f>[2]新神器!HE121</f>
        <v>神器2-5 : 10级</v>
      </c>
      <c r="EI119" s="13">
        <f>[2]新神器!HG121</f>
        <v>10</v>
      </c>
      <c r="EJ119" s="13">
        <f>[2]新神器!HI121</f>
        <v>5</v>
      </c>
      <c r="EK119" s="13">
        <f>[1]新神器!$AW120*6</f>
        <v>19650</v>
      </c>
      <c r="EL119" s="13">
        <f t="shared" si="32"/>
        <v>2340</v>
      </c>
      <c r="EM119" s="13">
        <f t="shared" si="27"/>
        <v>525</v>
      </c>
      <c r="EN119" s="13">
        <f>[2]新神器!$HK121</f>
        <v>10400</v>
      </c>
      <c r="EO119" s="13">
        <f t="shared" si="33"/>
        <v>535.4</v>
      </c>
      <c r="EP119" s="13">
        <f t="shared" si="34"/>
        <v>26.22</v>
      </c>
    </row>
    <row r="120" spans="49:146" ht="16.5" x14ac:dyDescent="0.2">
      <c r="AW120" s="33">
        <v>4</v>
      </c>
      <c r="AX120" s="33">
        <v>12</v>
      </c>
      <c r="AY120" s="34">
        <f>INDEX($CF$5:$CF$56,数据母表!AX120)</f>
        <v>7</v>
      </c>
      <c r="AZ120" s="33">
        <f>[2]卡牌消耗!AB120</f>
        <v>0</v>
      </c>
      <c r="BA120" s="33">
        <f>[2]卡牌消耗!AC120</f>
        <v>140</v>
      </c>
      <c r="BB120" s="33">
        <f>[2]卡牌消耗!AD120</f>
        <v>0</v>
      </c>
      <c r="BC120" s="33">
        <f>[2]卡牌消耗!AE120</f>
        <v>0</v>
      </c>
      <c r="BD120" s="33">
        <f>[2]卡牌消耗!AF120</f>
        <v>0</v>
      </c>
      <c r="BE120" s="33">
        <f>[2]卡牌消耗!AG120</f>
        <v>0</v>
      </c>
      <c r="BF120" s="33">
        <f>[2]卡牌消耗!AH120</f>
        <v>4100</v>
      </c>
      <c r="CL120" s="34">
        <v>116</v>
      </c>
      <c r="CM120" s="34">
        <v>2</v>
      </c>
      <c r="CN120" s="13">
        <f>[2]卡牌消耗!DA120</f>
        <v>45150</v>
      </c>
      <c r="CO120" s="13">
        <f t="shared" si="28"/>
        <v>18060</v>
      </c>
      <c r="DG120" s="33">
        <v>116</v>
      </c>
      <c r="DH120" s="33">
        <f>[2]装备!AM121*8</f>
        <v>53520</v>
      </c>
      <c r="DI120" s="33">
        <f>[2]装备!AN121*8</f>
        <v>85640</v>
      </c>
      <c r="DJ120" s="33">
        <f>[2]装备!AO121*8</f>
        <v>107080</v>
      </c>
      <c r="DK120" s="33">
        <f>[2]装备!AP121*8</f>
        <v>128480</v>
      </c>
      <c r="DN120" s="13">
        <v>116</v>
      </c>
      <c r="DO120" s="13">
        <v>1</v>
      </c>
      <c r="DP120" s="13">
        <f t="shared" si="29"/>
        <v>53520</v>
      </c>
      <c r="ED120" s="13">
        <f>[2]新神器!GZ122</f>
        <v>8</v>
      </c>
      <c r="EE120" s="13">
        <f t="shared" si="30"/>
        <v>2</v>
      </c>
      <c r="EF120" s="13">
        <f t="shared" si="31"/>
        <v>3</v>
      </c>
      <c r="EG120" s="13">
        <f>[2]新神器!HD122</f>
        <v>1606010</v>
      </c>
      <c r="EH120" s="13" t="str">
        <f>[2]新神器!HE122</f>
        <v>神器2-5 : 11级</v>
      </c>
      <c r="EI120" s="13">
        <f>[2]新神器!HG122</f>
        <v>11</v>
      </c>
      <c r="EJ120" s="13">
        <f>[2]新神器!HI122</f>
        <v>5</v>
      </c>
      <c r="EK120" s="13">
        <f>[1]新神器!$AW121*6</f>
        <v>22020</v>
      </c>
      <c r="EL120" s="13">
        <f t="shared" si="32"/>
        <v>2370</v>
      </c>
      <c r="EM120" s="13">
        <f t="shared" si="27"/>
        <v>525</v>
      </c>
      <c r="EN120" s="13">
        <f>[2]新神器!$HK122</f>
        <v>10650</v>
      </c>
      <c r="EO120" s="13">
        <f t="shared" si="33"/>
        <v>535.65</v>
      </c>
      <c r="EP120" s="13">
        <f t="shared" si="34"/>
        <v>26.55</v>
      </c>
    </row>
    <row r="121" spans="49:146" ht="16.5" x14ac:dyDescent="0.2">
      <c r="AW121" s="33">
        <v>4</v>
      </c>
      <c r="AX121" s="33">
        <v>13</v>
      </c>
      <c r="AY121" s="34">
        <f>INDEX($CF$5:$CF$56,数据母表!AX121)</f>
        <v>7</v>
      </c>
      <c r="AZ121" s="33">
        <f>[2]卡牌消耗!AB121</f>
        <v>0</v>
      </c>
      <c r="BA121" s="33">
        <f>[2]卡牌消耗!AC121</f>
        <v>140</v>
      </c>
      <c r="BB121" s="33">
        <f>[2]卡牌消耗!AD121</f>
        <v>0</v>
      </c>
      <c r="BC121" s="33">
        <f>[2]卡牌消耗!AE121</f>
        <v>0</v>
      </c>
      <c r="BD121" s="33">
        <f>[2]卡牌消耗!AF121</f>
        <v>0</v>
      </c>
      <c r="BE121" s="33">
        <f>[2]卡牌消耗!AG121</f>
        <v>0</v>
      </c>
      <c r="BF121" s="33">
        <f>[2]卡牌消耗!AH121</f>
        <v>4100</v>
      </c>
      <c r="CL121" s="34">
        <v>117</v>
      </c>
      <c r="CM121" s="34">
        <v>2</v>
      </c>
      <c r="CN121" s="13">
        <f>[2]卡牌消耗!DA121</f>
        <v>47350</v>
      </c>
      <c r="CO121" s="13">
        <f t="shared" si="28"/>
        <v>18940</v>
      </c>
      <c r="DG121" s="33">
        <v>117</v>
      </c>
      <c r="DH121" s="33">
        <f>[2]装备!AM122*8</f>
        <v>54840</v>
      </c>
      <c r="DI121" s="33">
        <f>[2]装备!AN122*8</f>
        <v>87760</v>
      </c>
      <c r="DJ121" s="33">
        <f>[2]装备!AO122*8</f>
        <v>109680</v>
      </c>
      <c r="DK121" s="33">
        <f>[2]装备!AP122*8</f>
        <v>131600</v>
      </c>
      <c r="DN121" s="13">
        <v>117</v>
      </c>
      <c r="DO121" s="13">
        <v>1</v>
      </c>
      <c r="DP121" s="13">
        <f t="shared" si="29"/>
        <v>54840</v>
      </c>
      <c r="ED121" s="13">
        <f>[2]新神器!GZ123</f>
        <v>8</v>
      </c>
      <c r="EE121" s="13">
        <f t="shared" si="30"/>
        <v>2</v>
      </c>
      <c r="EF121" s="13">
        <f t="shared" si="31"/>
        <v>3</v>
      </c>
      <c r="EG121" s="13">
        <f>[2]新神器!HD123</f>
        <v>1606010</v>
      </c>
      <c r="EH121" s="13" t="str">
        <f>[2]新神器!HE123</f>
        <v>神器2-5 : 12级</v>
      </c>
      <c r="EI121" s="13">
        <f>[2]新神器!HG123</f>
        <v>12</v>
      </c>
      <c r="EJ121" s="13">
        <f>[2]新神器!HI123</f>
        <v>6</v>
      </c>
      <c r="EK121" s="13">
        <f>[1]新神器!$AW122*6</f>
        <v>24600</v>
      </c>
      <c r="EL121" s="13">
        <f t="shared" si="32"/>
        <v>2580</v>
      </c>
      <c r="EM121" s="13">
        <f t="shared" si="27"/>
        <v>630</v>
      </c>
      <c r="EN121" s="13">
        <f>[2]新神器!$HK123</f>
        <v>10850</v>
      </c>
      <c r="EO121" s="13">
        <f t="shared" si="33"/>
        <v>640.85</v>
      </c>
      <c r="EP121" s="13">
        <f t="shared" si="34"/>
        <v>24.16</v>
      </c>
    </row>
    <row r="122" spans="49:146" ht="16.5" x14ac:dyDescent="0.2">
      <c r="AW122" s="33">
        <v>4</v>
      </c>
      <c r="AX122" s="33">
        <v>14</v>
      </c>
      <c r="AY122" s="34">
        <f>INDEX($CF$5:$CF$56,数据母表!AX122)</f>
        <v>8</v>
      </c>
      <c r="AZ122" s="33">
        <f>[2]卡牌消耗!AB122</f>
        <v>0</v>
      </c>
      <c r="BA122" s="33">
        <f>[2]卡牌消耗!AC122</f>
        <v>0</v>
      </c>
      <c r="BB122" s="33">
        <f>[2]卡牌消耗!AD122</f>
        <v>30</v>
      </c>
      <c r="BC122" s="33">
        <f>[2]卡牌消耗!AE122</f>
        <v>0</v>
      </c>
      <c r="BD122" s="33">
        <f>[2]卡牌消耗!AF122</f>
        <v>0</v>
      </c>
      <c r="BE122" s="33">
        <f>[2]卡牌消耗!AG122</f>
        <v>0</v>
      </c>
      <c r="BF122" s="33">
        <f>[2]卡牌消耗!AH122</f>
        <v>4500</v>
      </c>
      <c r="CL122" s="34">
        <v>118</v>
      </c>
      <c r="CM122" s="34">
        <v>2</v>
      </c>
      <c r="CN122" s="13">
        <f>[2]卡牌消耗!DA122</f>
        <v>49500</v>
      </c>
      <c r="CO122" s="13">
        <f t="shared" si="28"/>
        <v>19800</v>
      </c>
      <c r="DG122" s="33">
        <v>118</v>
      </c>
      <c r="DH122" s="33">
        <f>[2]装备!AM123*8</f>
        <v>56160</v>
      </c>
      <c r="DI122" s="33">
        <f>[2]装备!AN123*8</f>
        <v>89840</v>
      </c>
      <c r="DJ122" s="33">
        <f>[2]装备!AO123*8</f>
        <v>112280</v>
      </c>
      <c r="DK122" s="33">
        <f>[2]装备!AP123*8</f>
        <v>134760</v>
      </c>
      <c r="DN122" s="13">
        <v>118</v>
      </c>
      <c r="DO122" s="13">
        <v>1</v>
      </c>
      <c r="DP122" s="13">
        <f t="shared" si="29"/>
        <v>56160</v>
      </c>
      <c r="ED122" s="13">
        <f>[2]新神器!GZ124</f>
        <v>8</v>
      </c>
      <c r="EE122" s="13">
        <f t="shared" si="30"/>
        <v>2</v>
      </c>
      <c r="EF122" s="13">
        <f t="shared" si="31"/>
        <v>3</v>
      </c>
      <c r="EG122" s="13">
        <f>[2]新神器!HD124</f>
        <v>1606010</v>
      </c>
      <c r="EH122" s="13" t="str">
        <f>[2]新神器!HE124</f>
        <v>神器2-5 : 13级</v>
      </c>
      <c r="EI122" s="13">
        <f>[2]新神器!HG124</f>
        <v>13</v>
      </c>
      <c r="EJ122" s="13">
        <f>[2]新神器!HI124</f>
        <v>7</v>
      </c>
      <c r="EK122" s="13">
        <f>[1]新神器!$AW123*6</f>
        <v>27210</v>
      </c>
      <c r="EL122" s="13">
        <f t="shared" si="32"/>
        <v>2610</v>
      </c>
      <c r="EM122" s="13">
        <f t="shared" si="27"/>
        <v>735</v>
      </c>
      <c r="EN122" s="13">
        <f>[2]新神器!$HK124</f>
        <v>11100</v>
      </c>
      <c r="EO122" s="13">
        <f t="shared" si="33"/>
        <v>746.1</v>
      </c>
      <c r="EP122" s="13">
        <f t="shared" si="34"/>
        <v>20.99</v>
      </c>
    </row>
    <row r="123" spans="49:146" ht="16.5" x14ac:dyDescent="0.2">
      <c r="AW123" s="33">
        <v>4</v>
      </c>
      <c r="AX123" s="33">
        <v>15</v>
      </c>
      <c r="AY123" s="34">
        <f>INDEX($CF$5:$CF$56,数据母表!AX123)</f>
        <v>8</v>
      </c>
      <c r="AZ123" s="33">
        <f>[2]卡牌消耗!AB123</f>
        <v>0</v>
      </c>
      <c r="BA123" s="33">
        <f>[2]卡牌消耗!AC123</f>
        <v>0</v>
      </c>
      <c r="BB123" s="33">
        <f>[2]卡牌消耗!AD123</f>
        <v>30</v>
      </c>
      <c r="BC123" s="33">
        <f>[2]卡牌消耗!AE123</f>
        <v>0</v>
      </c>
      <c r="BD123" s="33">
        <f>[2]卡牌消耗!AF123</f>
        <v>0</v>
      </c>
      <c r="BE123" s="33">
        <f>[2]卡牌消耗!AG123</f>
        <v>0</v>
      </c>
      <c r="BF123" s="33">
        <f>[2]卡牌消耗!AH123</f>
        <v>4900</v>
      </c>
      <c r="CL123" s="34">
        <v>119</v>
      </c>
      <c r="CM123" s="34">
        <v>2</v>
      </c>
      <c r="CN123" s="13">
        <f>[2]卡牌消耗!DA123</f>
        <v>51650</v>
      </c>
      <c r="CO123" s="13">
        <f t="shared" si="28"/>
        <v>20660</v>
      </c>
      <c r="DG123" s="33">
        <v>119</v>
      </c>
      <c r="DH123" s="33">
        <f>[2]装备!AM124*8</f>
        <v>57440</v>
      </c>
      <c r="DI123" s="33">
        <f>[2]装备!AN124*8</f>
        <v>91920</v>
      </c>
      <c r="DJ123" s="33">
        <f>[2]装备!AO124*8</f>
        <v>114920</v>
      </c>
      <c r="DK123" s="33">
        <f>[2]装备!AP124*8</f>
        <v>137880</v>
      </c>
      <c r="DN123" s="13">
        <v>119</v>
      </c>
      <c r="DO123" s="13">
        <v>1</v>
      </c>
      <c r="DP123" s="13">
        <f t="shared" si="29"/>
        <v>57440</v>
      </c>
      <c r="ED123" s="13">
        <f>[2]新神器!GZ125</f>
        <v>8</v>
      </c>
      <c r="EE123" s="13">
        <f t="shared" si="30"/>
        <v>2</v>
      </c>
      <c r="EF123" s="13">
        <f t="shared" si="31"/>
        <v>3</v>
      </c>
      <c r="EG123" s="13">
        <f>[2]新神器!HD125</f>
        <v>1606010</v>
      </c>
      <c r="EH123" s="13" t="str">
        <f>[2]新神器!HE125</f>
        <v>神器2-5 : 14级</v>
      </c>
      <c r="EI123" s="13">
        <f>[2]新神器!HG125</f>
        <v>14</v>
      </c>
      <c r="EJ123" s="13">
        <f>[2]新神器!HI125</f>
        <v>7</v>
      </c>
      <c r="EK123" s="13">
        <f>[1]新神器!$AW124*6</f>
        <v>29940</v>
      </c>
      <c r="EL123" s="13">
        <f t="shared" si="32"/>
        <v>2730</v>
      </c>
      <c r="EM123" s="13">
        <f t="shared" si="27"/>
        <v>735</v>
      </c>
      <c r="EN123" s="13">
        <f>[2]新神器!$HK125</f>
        <v>11300</v>
      </c>
      <c r="EO123" s="13">
        <f t="shared" si="33"/>
        <v>746.3</v>
      </c>
      <c r="EP123" s="13">
        <f t="shared" si="34"/>
        <v>21.95</v>
      </c>
    </row>
    <row r="124" spans="49:146" ht="16.5" x14ac:dyDescent="0.2">
      <c r="AW124" s="33">
        <v>4</v>
      </c>
      <c r="AX124" s="33">
        <v>16</v>
      </c>
      <c r="AY124" s="34">
        <f>INDEX($CF$5:$CF$56,数据母表!AX124)</f>
        <v>9</v>
      </c>
      <c r="AZ124" s="33">
        <f>[2]卡牌消耗!AB124</f>
        <v>0</v>
      </c>
      <c r="BA124" s="33">
        <f>[2]卡牌消耗!AC124</f>
        <v>0</v>
      </c>
      <c r="BB124" s="33">
        <f>[2]卡牌消耗!AD124</f>
        <v>30</v>
      </c>
      <c r="BC124" s="33">
        <f>[2]卡牌消耗!AE124</f>
        <v>0</v>
      </c>
      <c r="BD124" s="33">
        <f>[2]卡牌消耗!AF124</f>
        <v>0</v>
      </c>
      <c r="BE124" s="33">
        <f>[2]卡牌消耗!AG124</f>
        <v>0</v>
      </c>
      <c r="BF124" s="33">
        <f>[2]卡牌消耗!AH124</f>
        <v>4900</v>
      </c>
      <c r="CL124" s="34">
        <v>120</v>
      </c>
      <c r="CM124" s="34">
        <v>2</v>
      </c>
      <c r="CN124" s="13">
        <f>[2]卡牌消耗!DA124</f>
        <v>49650</v>
      </c>
      <c r="CO124" s="13">
        <f t="shared" si="28"/>
        <v>19860</v>
      </c>
      <c r="DG124" s="33">
        <v>120</v>
      </c>
      <c r="DH124" s="33">
        <f>[2]装备!AM125*8</f>
        <v>58760</v>
      </c>
      <c r="DI124" s="33">
        <f>[2]装备!AN125*8</f>
        <v>94000</v>
      </c>
      <c r="DJ124" s="33">
        <f>[2]装备!AO125*8</f>
        <v>117520</v>
      </c>
      <c r="DK124" s="33">
        <f>[2]装备!AP125*8</f>
        <v>141000</v>
      </c>
      <c r="DN124" s="13">
        <v>120</v>
      </c>
      <c r="DO124" s="13">
        <v>1</v>
      </c>
      <c r="DP124" s="13">
        <f t="shared" si="29"/>
        <v>58760</v>
      </c>
      <c r="ED124" s="13">
        <f>[2]新神器!GZ126</f>
        <v>8</v>
      </c>
      <c r="EE124" s="13">
        <f t="shared" si="30"/>
        <v>2</v>
      </c>
      <c r="EF124" s="13">
        <f t="shared" si="31"/>
        <v>3</v>
      </c>
      <c r="EG124" s="13">
        <f>[2]新神器!HD126</f>
        <v>1606010</v>
      </c>
      <c r="EH124" s="13" t="str">
        <f>[2]新神器!HE126</f>
        <v>神器2-5 : 15级</v>
      </c>
      <c r="EI124" s="13">
        <f>[2]新神器!HG126</f>
        <v>15</v>
      </c>
      <c r="EJ124" s="13">
        <f>[2]新神器!HI126</f>
        <v>7</v>
      </c>
      <c r="EK124" s="13">
        <f>[1]新神器!$AW125*6</f>
        <v>32760</v>
      </c>
      <c r="EL124" s="13">
        <f t="shared" si="32"/>
        <v>2820</v>
      </c>
      <c r="EM124" s="13">
        <f t="shared" si="27"/>
        <v>735</v>
      </c>
      <c r="EN124" s="13">
        <f>[2]新神器!$HK126</f>
        <v>11500</v>
      </c>
      <c r="EO124" s="13">
        <f t="shared" si="33"/>
        <v>746.5</v>
      </c>
      <c r="EP124" s="13">
        <f t="shared" si="34"/>
        <v>22.67</v>
      </c>
    </row>
    <row r="125" spans="49:146" ht="16.5" x14ac:dyDescent="0.2">
      <c r="AW125" s="33">
        <v>4</v>
      </c>
      <c r="AX125" s="33">
        <v>17</v>
      </c>
      <c r="AY125" s="34">
        <f>INDEX($CF$5:$CF$56,数据母表!AX125)</f>
        <v>9</v>
      </c>
      <c r="AZ125" s="33">
        <f>[2]卡牌消耗!AB125</f>
        <v>0</v>
      </c>
      <c r="BA125" s="33">
        <f>[2]卡牌消耗!AC125</f>
        <v>0</v>
      </c>
      <c r="BB125" s="33">
        <f>[2]卡牌消耗!AD125</f>
        <v>55</v>
      </c>
      <c r="BC125" s="33">
        <f>[2]卡牌消耗!AE125</f>
        <v>0</v>
      </c>
      <c r="BD125" s="33">
        <f>[2]卡牌消耗!AF125</f>
        <v>0</v>
      </c>
      <c r="BE125" s="33">
        <f>[2]卡牌消耗!AG125</f>
        <v>0</v>
      </c>
      <c r="BF125" s="33">
        <f>[2]卡牌消耗!AH125</f>
        <v>6150</v>
      </c>
      <c r="CL125" s="34">
        <v>121</v>
      </c>
      <c r="CM125" s="34">
        <v>2</v>
      </c>
      <c r="CN125" s="13">
        <f>[2]卡牌消耗!DA125</f>
        <v>52150</v>
      </c>
      <c r="CO125" s="13">
        <f t="shared" si="28"/>
        <v>20860</v>
      </c>
      <c r="DG125" s="33">
        <v>121</v>
      </c>
      <c r="DH125" s="33">
        <f>[2]装备!AM126*8</f>
        <v>60080</v>
      </c>
      <c r="DI125" s="33">
        <f>[2]装备!AN126*8</f>
        <v>96120</v>
      </c>
      <c r="DJ125" s="33">
        <f>[2]装备!AO126*8</f>
        <v>120120</v>
      </c>
      <c r="DK125" s="33">
        <f>[2]装备!AP126*8</f>
        <v>144160</v>
      </c>
      <c r="DN125" s="13">
        <v>121</v>
      </c>
      <c r="DO125" s="13">
        <v>1</v>
      </c>
      <c r="DP125" s="13">
        <f t="shared" si="29"/>
        <v>60080</v>
      </c>
      <c r="ED125" s="13">
        <f>[2]新神器!GZ127</f>
        <v>9</v>
      </c>
      <c r="EE125" s="13">
        <f t="shared" si="30"/>
        <v>3</v>
      </c>
      <c r="EF125" s="13">
        <f t="shared" si="31"/>
        <v>1</v>
      </c>
      <c r="EG125" s="13">
        <f>[2]新神器!HD127</f>
        <v>1606011</v>
      </c>
      <c r="EH125" s="13" t="str">
        <f>[2]新神器!HE127</f>
        <v>神器3-1 : 1级</v>
      </c>
      <c r="EI125" s="13">
        <f>[2]新神器!HG127</f>
        <v>1</v>
      </c>
      <c r="EJ125" s="13">
        <f>[2]新神器!HI127</f>
        <v>1</v>
      </c>
      <c r="EK125" s="13">
        <f>[1]新神器!$AW126*6</f>
        <v>1590</v>
      </c>
      <c r="EL125" s="13">
        <f t="shared" si="32"/>
        <v>1590</v>
      </c>
      <c r="EM125" s="13">
        <f t="shared" si="27"/>
        <v>20</v>
      </c>
      <c r="EN125" s="13">
        <f>[2]新神器!$HK127</f>
        <v>2250</v>
      </c>
      <c r="EO125" s="13">
        <f t="shared" si="33"/>
        <v>22.25</v>
      </c>
      <c r="EP125" s="13">
        <f t="shared" si="34"/>
        <v>428.76</v>
      </c>
    </row>
    <row r="126" spans="49:146" ht="16.5" x14ac:dyDescent="0.2">
      <c r="AW126" s="33">
        <v>4</v>
      </c>
      <c r="AX126" s="33">
        <v>18</v>
      </c>
      <c r="AY126" s="34">
        <f>INDEX($CF$5:$CF$56,数据母表!AX126)</f>
        <v>9</v>
      </c>
      <c r="AZ126" s="33">
        <f>[2]卡牌消耗!AB126</f>
        <v>0</v>
      </c>
      <c r="BA126" s="33">
        <f>[2]卡牌消耗!AC126</f>
        <v>0</v>
      </c>
      <c r="BB126" s="33">
        <f>[2]卡牌消耗!AD126</f>
        <v>55</v>
      </c>
      <c r="BC126" s="33">
        <f>[2]卡牌消耗!AE126</f>
        <v>0</v>
      </c>
      <c r="BD126" s="33">
        <f>[2]卡牌消耗!AF126</f>
        <v>0</v>
      </c>
      <c r="BE126" s="33">
        <f>[2]卡牌消耗!AG126</f>
        <v>0</v>
      </c>
      <c r="BF126" s="33">
        <f>[2]卡牌消耗!AH126</f>
        <v>6150</v>
      </c>
      <c r="CL126" s="34">
        <v>122</v>
      </c>
      <c r="CM126" s="34">
        <v>2</v>
      </c>
      <c r="CN126" s="13">
        <f>[2]卡牌消耗!DA126</f>
        <v>54650</v>
      </c>
      <c r="CO126" s="13">
        <f t="shared" si="28"/>
        <v>21860</v>
      </c>
      <c r="DG126" s="33">
        <v>122</v>
      </c>
      <c r="DH126" s="33">
        <f>[2]装备!AM127*8</f>
        <v>61360</v>
      </c>
      <c r="DI126" s="33">
        <f>[2]装备!AN127*8</f>
        <v>98200</v>
      </c>
      <c r="DJ126" s="33">
        <f>[2]装备!AO127*8</f>
        <v>122720</v>
      </c>
      <c r="DK126" s="33">
        <f>[2]装备!AP127*8</f>
        <v>147280</v>
      </c>
      <c r="DN126" s="13">
        <v>122</v>
      </c>
      <c r="DO126" s="13">
        <v>1</v>
      </c>
      <c r="DP126" s="13">
        <f t="shared" si="29"/>
        <v>61360</v>
      </c>
      <c r="ED126" s="13">
        <f>[2]新神器!GZ128</f>
        <v>9</v>
      </c>
      <c r="EE126" s="13">
        <f t="shared" si="30"/>
        <v>3</v>
      </c>
      <c r="EF126" s="13">
        <f t="shared" si="31"/>
        <v>1</v>
      </c>
      <c r="EG126" s="13">
        <f>[2]新神器!HD128</f>
        <v>1606011</v>
      </c>
      <c r="EH126" s="13" t="str">
        <f>[2]新神器!HE128</f>
        <v>神器3-1 : 2级</v>
      </c>
      <c r="EI126" s="13">
        <f>[2]新神器!HG128</f>
        <v>2</v>
      </c>
      <c r="EJ126" s="13">
        <f>[2]新神器!HI128</f>
        <v>1</v>
      </c>
      <c r="EK126" s="13">
        <f>[1]新神器!$AW127*6</f>
        <v>2520</v>
      </c>
      <c r="EL126" s="13">
        <f t="shared" si="32"/>
        <v>930</v>
      </c>
      <c r="EM126" s="13">
        <f t="shared" si="27"/>
        <v>20</v>
      </c>
      <c r="EN126" s="13">
        <f>[2]新神器!$HK128</f>
        <v>2350</v>
      </c>
      <c r="EO126" s="13">
        <f t="shared" si="33"/>
        <v>22.35</v>
      </c>
      <c r="EP126" s="13">
        <f t="shared" si="34"/>
        <v>249.66</v>
      </c>
    </row>
    <row r="127" spans="49:146" ht="16.5" x14ac:dyDescent="0.2">
      <c r="AW127" s="33">
        <v>4</v>
      </c>
      <c r="AX127" s="33">
        <v>19</v>
      </c>
      <c r="AY127" s="34">
        <f>INDEX($CF$5:$CF$56,数据母表!AX127)</f>
        <v>10</v>
      </c>
      <c r="AZ127" s="33">
        <f>[2]卡牌消耗!AB127</f>
        <v>0</v>
      </c>
      <c r="BA127" s="33">
        <f>[2]卡牌消耗!AC127</f>
        <v>0</v>
      </c>
      <c r="BB127" s="33">
        <f>[2]卡牌消耗!AD127</f>
        <v>55</v>
      </c>
      <c r="BC127" s="33">
        <f>[2]卡牌消耗!AE127</f>
        <v>0</v>
      </c>
      <c r="BD127" s="33">
        <f>[2]卡牌消耗!AF127</f>
        <v>0</v>
      </c>
      <c r="BE127" s="33">
        <f>[2]卡牌消耗!AG127</f>
        <v>0</v>
      </c>
      <c r="BF127" s="33">
        <f>[2]卡牌消耗!AH127</f>
        <v>6150</v>
      </c>
      <c r="CL127" s="34">
        <v>123</v>
      </c>
      <c r="CM127" s="34">
        <v>2</v>
      </c>
      <c r="CN127" s="13">
        <f>[2]卡牌消耗!DA127</f>
        <v>57100</v>
      </c>
      <c r="CO127" s="13">
        <f t="shared" si="28"/>
        <v>22840</v>
      </c>
      <c r="DG127" s="33">
        <v>123</v>
      </c>
      <c r="DH127" s="33">
        <f>[2]装备!AM128*8</f>
        <v>62680</v>
      </c>
      <c r="DI127" s="33">
        <f>[2]装备!AN128*8</f>
        <v>100280</v>
      </c>
      <c r="DJ127" s="33">
        <f>[2]装备!AO128*8</f>
        <v>125360</v>
      </c>
      <c r="DK127" s="33">
        <f>[2]装备!AP128*8</f>
        <v>150400</v>
      </c>
      <c r="DN127" s="13">
        <v>123</v>
      </c>
      <c r="DO127" s="13">
        <v>1</v>
      </c>
      <c r="DP127" s="13">
        <f t="shared" si="29"/>
        <v>62680</v>
      </c>
      <c r="ED127" s="13">
        <f>[2]新神器!GZ129</f>
        <v>9</v>
      </c>
      <c r="EE127" s="13">
        <f t="shared" si="30"/>
        <v>3</v>
      </c>
      <c r="EF127" s="13">
        <f t="shared" si="31"/>
        <v>1</v>
      </c>
      <c r="EG127" s="13">
        <f>[2]新神器!HD129</f>
        <v>1606011</v>
      </c>
      <c r="EH127" s="13" t="str">
        <f>[2]新神器!HE129</f>
        <v>神器3-1 : 3级</v>
      </c>
      <c r="EI127" s="13">
        <f>[2]新神器!HG129</f>
        <v>3</v>
      </c>
      <c r="EJ127" s="13">
        <f>[2]新神器!HI129</f>
        <v>1</v>
      </c>
      <c r="EK127" s="13">
        <f>[1]新神器!$AW128*6</f>
        <v>3462</v>
      </c>
      <c r="EL127" s="13">
        <f t="shared" si="32"/>
        <v>942</v>
      </c>
      <c r="EM127" s="13">
        <f t="shared" si="27"/>
        <v>20</v>
      </c>
      <c r="EN127" s="13">
        <f>[2]新神器!$HK129</f>
        <v>2400</v>
      </c>
      <c r="EO127" s="13">
        <f t="shared" si="33"/>
        <v>22.4</v>
      </c>
      <c r="EP127" s="13">
        <f t="shared" si="34"/>
        <v>252.32</v>
      </c>
    </row>
    <row r="128" spans="49:146" ht="16.5" x14ac:dyDescent="0.2">
      <c r="AW128" s="33">
        <v>4</v>
      </c>
      <c r="AX128" s="33">
        <v>20</v>
      </c>
      <c r="AY128" s="34">
        <f>INDEX($CF$5:$CF$56,数据母表!AX128)</f>
        <v>10</v>
      </c>
      <c r="AZ128" s="33">
        <f>[2]卡牌消耗!AB128</f>
        <v>0</v>
      </c>
      <c r="BA128" s="33">
        <f>[2]卡牌消耗!AC128</f>
        <v>0</v>
      </c>
      <c r="BB128" s="33">
        <f>[2]卡牌消耗!AD128</f>
        <v>85</v>
      </c>
      <c r="BC128" s="33">
        <f>[2]卡牌消耗!AE128</f>
        <v>0</v>
      </c>
      <c r="BD128" s="33">
        <f>[2]卡牌消耗!AF128</f>
        <v>0</v>
      </c>
      <c r="BE128" s="33">
        <f>[2]卡牌消耗!AG128</f>
        <v>0</v>
      </c>
      <c r="BF128" s="33">
        <f>[2]卡牌消耗!AH128</f>
        <v>7550</v>
      </c>
      <c r="CL128" s="34">
        <v>124</v>
      </c>
      <c r="CM128" s="34">
        <v>2</v>
      </c>
      <c r="CN128" s="13">
        <f>[2]卡牌消耗!DA128</f>
        <v>59600</v>
      </c>
      <c r="CO128" s="13">
        <f t="shared" si="28"/>
        <v>23840</v>
      </c>
      <c r="DG128" s="33">
        <v>124</v>
      </c>
      <c r="DH128" s="33">
        <f>[2]装备!AM129*8</f>
        <v>64000</v>
      </c>
      <c r="DI128" s="33">
        <f>[2]装备!AN129*8</f>
        <v>102360</v>
      </c>
      <c r="DJ128" s="33">
        <f>[2]装备!AO129*8</f>
        <v>127960</v>
      </c>
      <c r="DK128" s="33">
        <f>[2]装备!AP129*8</f>
        <v>153560</v>
      </c>
      <c r="DN128" s="13">
        <v>124</v>
      </c>
      <c r="DO128" s="13">
        <v>1</v>
      </c>
      <c r="DP128" s="13">
        <f t="shared" si="29"/>
        <v>64000</v>
      </c>
      <c r="ED128" s="13">
        <f>[2]新神器!GZ130</f>
        <v>9</v>
      </c>
      <c r="EE128" s="13">
        <f t="shared" si="30"/>
        <v>3</v>
      </c>
      <c r="EF128" s="13">
        <f t="shared" si="31"/>
        <v>1</v>
      </c>
      <c r="EG128" s="13">
        <f>[2]新神器!HD130</f>
        <v>1606011</v>
      </c>
      <c r="EH128" s="13" t="str">
        <f>[2]新神器!HE130</f>
        <v>神器3-1 : 4级</v>
      </c>
      <c r="EI128" s="13">
        <f>[2]新神器!HG130</f>
        <v>4</v>
      </c>
      <c r="EJ128" s="13">
        <f>[2]新神器!HI130</f>
        <v>2</v>
      </c>
      <c r="EK128" s="13">
        <f>[1]新神器!$AW129*6</f>
        <v>4476</v>
      </c>
      <c r="EL128" s="13">
        <f t="shared" si="32"/>
        <v>1014</v>
      </c>
      <c r="EM128" s="13">
        <f t="shared" si="27"/>
        <v>40</v>
      </c>
      <c r="EN128" s="13">
        <f>[2]新神器!$HK130</f>
        <v>2500</v>
      </c>
      <c r="EO128" s="13">
        <f t="shared" si="33"/>
        <v>42.5</v>
      </c>
      <c r="EP128" s="13">
        <f t="shared" si="34"/>
        <v>143.15</v>
      </c>
    </row>
    <row r="129" spans="49:146" ht="16.5" x14ac:dyDescent="0.2">
      <c r="AW129" s="33">
        <v>4</v>
      </c>
      <c r="AX129" s="33">
        <v>21</v>
      </c>
      <c r="AY129" s="34">
        <f>INDEX($CF$5:$CF$56,数据母表!AX129)</f>
        <v>10</v>
      </c>
      <c r="AZ129" s="33">
        <f>[2]卡牌消耗!AB129</f>
        <v>0</v>
      </c>
      <c r="BA129" s="33">
        <f>[2]卡牌消耗!AC129</f>
        <v>0</v>
      </c>
      <c r="BB129" s="33">
        <f>[2]卡牌消耗!AD129</f>
        <v>85</v>
      </c>
      <c r="BC129" s="33">
        <f>[2]卡牌消耗!AE129</f>
        <v>0</v>
      </c>
      <c r="BD129" s="33">
        <f>[2]卡牌消耗!AF129</f>
        <v>0</v>
      </c>
      <c r="BE129" s="33">
        <f>[2]卡牌消耗!AG129</f>
        <v>0</v>
      </c>
      <c r="BF129" s="33">
        <f>[2]卡牌消耗!AH129</f>
        <v>7550</v>
      </c>
      <c r="CL129" s="34">
        <v>125</v>
      </c>
      <c r="CM129" s="34">
        <v>2</v>
      </c>
      <c r="CN129" s="13">
        <f>[2]卡牌消耗!DA129</f>
        <v>59800</v>
      </c>
      <c r="CO129" s="13">
        <f t="shared" si="28"/>
        <v>23920</v>
      </c>
      <c r="DG129" s="33">
        <v>125</v>
      </c>
      <c r="DH129" s="33">
        <f>[2]装备!AM130*8</f>
        <v>65280</v>
      </c>
      <c r="DI129" s="33">
        <f>[2]装备!AN130*8</f>
        <v>104440</v>
      </c>
      <c r="DJ129" s="33">
        <f>[2]装备!AO130*8</f>
        <v>130560</v>
      </c>
      <c r="DK129" s="33">
        <f>[2]装备!AP130*8</f>
        <v>156680</v>
      </c>
      <c r="DN129" s="13">
        <v>125</v>
      </c>
      <c r="DO129" s="13">
        <v>1</v>
      </c>
      <c r="DP129" s="13">
        <f t="shared" si="29"/>
        <v>65280</v>
      </c>
      <c r="ED129" s="13">
        <f>[2]新神器!GZ131</f>
        <v>9</v>
      </c>
      <c r="EE129" s="13">
        <f t="shared" si="30"/>
        <v>3</v>
      </c>
      <c r="EF129" s="13">
        <f t="shared" si="31"/>
        <v>1</v>
      </c>
      <c r="EG129" s="13">
        <f>[2]新神器!HD131</f>
        <v>1606011</v>
      </c>
      <c r="EH129" s="13" t="str">
        <f>[2]新神器!HE131</f>
        <v>神器3-1 : 5级</v>
      </c>
      <c r="EI129" s="13">
        <f>[2]新神器!HG131</f>
        <v>5</v>
      </c>
      <c r="EJ129" s="13">
        <f>[2]新神器!HI131</f>
        <v>2</v>
      </c>
      <c r="EK129" s="13">
        <f>[1]新神器!$AW130*6</f>
        <v>5556</v>
      </c>
      <c r="EL129" s="13">
        <f t="shared" si="32"/>
        <v>1080</v>
      </c>
      <c r="EM129" s="13">
        <f t="shared" si="27"/>
        <v>40</v>
      </c>
      <c r="EN129" s="13">
        <f>[2]新神器!$HK131</f>
        <v>2550</v>
      </c>
      <c r="EO129" s="13">
        <f t="shared" si="33"/>
        <v>42.55</v>
      </c>
      <c r="EP129" s="13">
        <f t="shared" si="34"/>
        <v>152.29</v>
      </c>
    </row>
    <row r="130" spans="49:146" ht="16.5" x14ac:dyDescent="0.2">
      <c r="AW130" s="33">
        <v>4</v>
      </c>
      <c r="AX130" s="33">
        <v>22</v>
      </c>
      <c r="AY130" s="34">
        <f>INDEX($CF$5:$CF$56,数据母表!AX130)</f>
        <v>11</v>
      </c>
      <c r="AZ130" s="33">
        <f>[2]卡牌消耗!AB130</f>
        <v>0</v>
      </c>
      <c r="BA130" s="33">
        <f>[2]卡牌消耗!AC130</f>
        <v>0</v>
      </c>
      <c r="BB130" s="33">
        <f>[2]卡牌消耗!AD130</f>
        <v>85</v>
      </c>
      <c r="BC130" s="33">
        <f>[2]卡牌消耗!AE130</f>
        <v>0</v>
      </c>
      <c r="BD130" s="33">
        <f>[2]卡牌消耗!AF130</f>
        <v>0</v>
      </c>
      <c r="BE130" s="33">
        <f>[2]卡牌消耗!AG130</f>
        <v>0</v>
      </c>
      <c r="BF130" s="33">
        <f>[2]卡牌消耗!AH130</f>
        <v>7550</v>
      </c>
      <c r="CL130" s="34">
        <v>126</v>
      </c>
      <c r="CM130" s="34">
        <v>2</v>
      </c>
      <c r="CN130" s="13">
        <f>[2]卡牌消耗!DA130</f>
        <v>62800</v>
      </c>
      <c r="CO130" s="13">
        <f t="shared" si="28"/>
        <v>25120</v>
      </c>
      <c r="DG130" s="33">
        <v>126</v>
      </c>
      <c r="DH130" s="33">
        <f>[2]装备!AM131*8</f>
        <v>66600</v>
      </c>
      <c r="DI130" s="33">
        <f>[2]装备!AN131*8</f>
        <v>106560</v>
      </c>
      <c r="DJ130" s="33">
        <f>[2]装备!AO131*8</f>
        <v>133200</v>
      </c>
      <c r="DK130" s="33">
        <f>[2]装备!AP131*8</f>
        <v>159840</v>
      </c>
      <c r="DN130" s="13">
        <v>126</v>
      </c>
      <c r="DO130" s="13">
        <v>1</v>
      </c>
      <c r="DP130" s="13">
        <f t="shared" si="29"/>
        <v>66600</v>
      </c>
      <c r="ED130" s="13">
        <f>[2]新神器!GZ132</f>
        <v>9</v>
      </c>
      <c r="EE130" s="13">
        <f t="shared" si="30"/>
        <v>3</v>
      </c>
      <c r="EF130" s="13">
        <f t="shared" si="31"/>
        <v>1</v>
      </c>
      <c r="EG130" s="13">
        <f>[2]新神器!HD132</f>
        <v>1606011</v>
      </c>
      <c r="EH130" s="13" t="str">
        <f>[2]新神器!HE132</f>
        <v>神器3-1 : 6级</v>
      </c>
      <c r="EI130" s="13">
        <f>[2]新神器!HG132</f>
        <v>6</v>
      </c>
      <c r="EJ130" s="13">
        <f>[2]新神器!HI132</f>
        <v>2</v>
      </c>
      <c r="EK130" s="13">
        <f>[1]新神器!$AW131*6</f>
        <v>6714</v>
      </c>
      <c r="EL130" s="13">
        <f t="shared" si="32"/>
        <v>1158</v>
      </c>
      <c r="EM130" s="13">
        <f t="shared" si="27"/>
        <v>40</v>
      </c>
      <c r="EN130" s="13">
        <f>[2]新神器!$HK132</f>
        <v>2650</v>
      </c>
      <c r="EO130" s="13">
        <f t="shared" si="33"/>
        <v>42.65</v>
      </c>
      <c r="EP130" s="13">
        <f t="shared" si="34"/>
        <v>162.91</v>
      </c>
    </row>
    <row r="131" spans="49:146" ht="16.5" x14ac:dyDescent="0.2">
      <c r="AW131" s="33">
        <v>4</v>
      </c>
      <c r="AX131" s="33">
        <v>23</v>
      </c>
      <c r="AY131" s="34">
        <f>INDEX($CF$5:$CF$56,数据母表!AX131)</f>
        <v>11</v>
      </c>
      <c r="AZ131" s="33">
        <f>[2]卡牌消耗!AB131</f>
        <v>0</v>
      </c>
      <c r="BA131" s="33">
        <f>[2]卡牌消耗!AC131</f>
        <v>0</v>
      </c>
      <c r="BB131" s="33">
        <f>[2]卡牌消耗!AD131</f>
        <v>0</v>
      </c>
      <c r="BC131" s="33">
        <f>[2]卡牌消耗!AE131</f>
        <v>25</v>
      </c>
      <c r="BD131" s="33">
        <f>[2]卡牌消耗!AF131</f>
        <v>0</v>
      </c>
      <c r="BE131" s="33">
        <f>[2]卡牌消耗!AG131</f>
        <v>0</v>
      </c>
      <c r="BF131" s="33">
        <f>[2]卡牌消耗!AH131</f>
        <v>10350</v>
      </c>
      <c r="CL131" s="34">
        <v>127</v>
      </c>
      <c r="CM131" s="34">
        <v>2</v>
      </c>
      <c r="CN131" s="13">
        <f>[2]卡牌消耗!DA131</f>
        <v>65800</v>
      </c>
      <c r="CO131" s="13">
        <f t="shared" si="28"/>
        <v>26320</v>
      </c>
      <c r="DG131" s="33">
        <v>127</v>
      </c>
      <c r="DH131" s="33">
        <f>[2]装备!AM132*8</f>
        <v>67880</v>
      </c>
      <c r="DI131" s="33">
        <f>[2]装备!AN132*8</f>
        <v>108640</v>
      </c>
      <c r="DJ131" s="33">
        <f>[2]装备!AO132*8</f>
        <v>135800</v>
      </c>
      <c r="DK131" s="33">
        <f>[2]装备!AP132*8</f>
        <v>162960</v>
      </c>
      <c r="DN131" s="13">
        <v>127</v>
      </c>
      <c r="DO131" s="13">
        <v>1</v>
      </c>
      <c r="DP131" s="13">
        <f t="shared" si="29"/>
        <v>67880</v>
      </c>
      <c r="ED131" s="13">
        <f>[2]新神器!GZ133</f>
        <v>9</v>
      </c>
      <c r="EE131" s="13">
        <f t="shared" si="30"/>
        <v>3</v>
      </c>
      <c r="EF131" s="13">
        <f t="shared" si="31"/>
        <v>1</v>
      </c>
      <c r="EG131" s="13">
        <f>[2]新神器!HD133</f>
        <v>1606011</v>
      </c>
      <c r="EH131" s="13" t="str">
        <f>[2]新神器!HE133</f>
        <v>神器3-1 : 7级</v>
      </c>
      <c r="EI131" s="13">
        <f>[2]新神器!HG133</f>
        <v>7</v>
      </c>
      <c r="EJ131" s="13">
        <f>[2]新神器!HI133</f>
        <v>3</v>
      </c>
      <c r="EK131" s="13">
        <f>[1]新神器!$AW132*6</f>
        <v>7938</v>
      </c>
      <c r="EL131" s="13">
        <f t="shared" si="32"/>
        <v>1224</v>
      </c>
      <c r="EM131" s="13">
        <f t="shared" si="27"/>
        <v>60</v>
      </c>
      <c r="EN131" s="13">
        <f>[2]新神器!$HK133</f>
        <v>2700</v>
      </c>
      <c r="EO131" s="13">
        <f t="shared" si="33"/>
        <v>62.7</v>
      </c>
      <c r="EP131" s="13">
        <f t="shared" si="34"/>
        <v>117.13</v>
      </c>
    </row>
    <row r="132" spans="49:146" ht="16.5" x14ac:dyDescent="0.2">
      <c r="AW132" s="33">
        <v>4</v>
      </c>
      <c r="AX132" s="33">
        <v>24</v>
      </c>
      <c r="AY132" s="34">
        <f>INDEX($CF$5:$CF$56,数据母表!AX132)</f>
        <v>11</v>
      </c>
      <c r="AZ132" s="33">
        <f>[2]卡牌消耗!AB132</f>
        <v>0</v>
      </c>
      <c r="BA132" s="33">
        <f>[2]卡牌消耗!AC132</f>
        <v>0</v>
      </c>
      <c r="BB132" s="33">
        <f>[2]卡牌消耗!AD132</f>
        <v>0</v>
      </c>
      <c r="BC132" s="33">
        <f>[2]卡牌消耗!AE132</f>
        <v>25</v>
      </c>
      <c r="BD132" s="33">
        <f>[2]卡牌消耗!AF132</f>
        <v>0</v>
      </c>
      <c r="BE132" s="33">
        <f>[2]卡牌消耗!AG132</f>
        <v>0</v>
      </c>
      <c r="BF132" s="33">
        <f>[2]卡牌消耗!AH132</f>
        <v>10350</v>
      </c>
      <c r="CL132" s="34">
        <v>128</v>
      </c>
      <c r="CM132" s="34">
        <v>2</v>
      </c>
      <c r="CN132" s="13">
        <f>[2]卡牌消耗!DA132</f>
        <v>68750</v>
      </c>
      <c r="CO132" s="13">
        <f t="shared" si="28"/>
        <v>27500</v>
      </c>
      <c r="DG132" s="33">
        <v>128</v>
      </c>
      <c r="DH132" s="33">
        <f>[2]装备!AM133*8</f>
        <v>69200</v>
      </c>
      <c r="DI132" s="33">
        <f>[2]装备!AN133*8</f>
        <v>110720</v>
      </c>
      <c r="DJ132" s="33">
        <f>[2]装备!AO133*8</f>
        <v>138400</v>
      </c>
      <c r="DK132" s="33">
        <f>[2]装备!AP133*8</f>
        <v>166080</v>
      </c>
      <c r="DN132" s="13">
        <v>128</v>
      </c>
      <c r="DO132" s="13">
        <v>1</v>
      </c>
      <c r="DP132" s="13">
        <f t="shared" si="29"/>
        <v>69200</v>
      </c>
      <c r="ED132" s="13">
        <f>[2]新神器!GZ134</f>
        <v>9</v>
      </c>
      <c r="EE132" s="13">
        <f t="shared" si="30"/>
        <v>3</v>
      </c>
      <c r="EF132" s="13">
        <f t="shared" si="31"/>
        <v>1</v>
      </c>
      <c r="EG132" s="13">
        <f>[2]新神器!HD134</f>
        <v>1606011</v>
      </c>
      <c r="EH132" s="13" t="str">
        <f>[2]新神器!HE134</f>
        <v>神器3-1 : 8级</v>
      </c>
      <c r="EI132" s="13">
        <f>[2]新神器!HG134</f>
        <v>8</v>
      </c>
      <c r="EJ132" s="13">
        <f>[2]新神器!HI134</f>
        <v>3</v>
      </c>
      <c r="EK132" s="13">
        <f>[1]新神器!$AW133*6</f>
        <v>9234</v>
      </c>
      <c r="EL132" s="13">
        <f t="shared" si="32"/>
        <v>1296</v>
      </c>
      <c r="EM132" s="13">
        <f t="shared" si="27"/>
        <v>60</v>
      </c>
      <c r="EN132" s="13">
        <f>[2]新神器!$HK134</f>
        <v>2750</v>
      </c>
      <c r="EO132" s="13">
        <f t="shared" si="33"/>
        <v>62.75</v>
      </c>
      <c r="EP132" s="13">
        <f t="shared" si="34"/>
        <v>123.92</v>
      </c>
    </row>
    <row r="133" spans="49:146" ht="16.5" x14ac:dyDescent="0.2">
      <c r="AW133" s="33">
        <v>4</v>
      </c>
      <c r="AX133" s="33">
        <v>25</v>
      </c>
      <c r="AY133" s="34">
        <f>INDEX($CF$5:$CF$56,数据母表!AX133)</f>
        <v>12</v>
      </c>
      <c r="AZ133" s="33">
        <f>[2]卡牌消耗!AB133</f>
        <v>0</v>
      </c>
      <c r="BA133" s="33">
        <f>[2]卡牌消耗!AC133</f>
        <v>0</v>
      </c>
      <c r="BB133" s="33">
        <f>[2]卡牌消耗!AD133</f>
        <v>0</v>
      </c>
      <c r="BC133" s="33">
        <f>[2]卡牌消耗!AE133</f>
        <v>25</v>
      </c>
      <c r="BD133" s="33">
        <f>[2]卡牌消耗!AF133</f>
        <v>0</v>
      </c>
      <c r="BE133" s="33">
        <f>[2]卡牌消耗!AG133</f>
        <v>0</v>
      </c>
      <c r="BF133" s="33">
        <f>[2]卡牌消耗!AH133</f>
        <v>11300</v>
      </c>
      <c r="CL133" s="34">
        <v>129</v>
      </c>
      <c r="CM133" s="34">
        <v>2</v>
      </c>
      <c r="CN133" s="13">
        <f>[2]卡牌消耗!DA133</f>
        <v>71750</v>
      </c>
      <c r="CO133" s="13">
        <f t="shared" si="28"/>
        <v>28700</v>
      </c>
      <c r="DG133" s="33">
        <v>129</v>
      </c>
      <c r="DH133" s="33">
        <f>[2]装备!AM134*8</f>
        <v>70520</v>
      </c>
      <c r="DI133" s="33">
        <f>[2]装备!AN134*8</f>
        <v>112800</v>
      </c>
      <c r="DJ133" s="33">
        <f>[2]装备!AO134*8</f>
        <v>141000</v>
      </c>
      <c r="DK133" s="33">
        <f>[2]装备!AP134*8</f>
        <v>169200</v>
      </c>
      <c r="DN133" s="13">
        <v>129</v>
      </c>
      <c r="DO133" s="13">
        <v>1</v>
      </c>
      <c r="DP133" s="13">
        <f t="shared" si="29"/>
        <v>70520</v>
      </c>
      <c r="ED133" s="13">
        <f>[2]新神器!GZ135</f>
        <v>9</v>
      </c>
      <c r="EE133" s="13">
        <f t="shared" si="30"/>
        <v>3</v>
      </c>
      <c r="EF133" s="13">
        <f t="shared" si="31"/>
        <v>1</v>
      </c>
      <c r="EG133" s="13">
        <f>[2]新神器!HD135</f>
        <v>1606011</v>
      </c>
      <c r="EH133" s="13" t="str">
        <f>[2]新神器!HE135</f>
        <v>神器3-1 : 9级</v>
      </c>
      <c r="EI133" s="13">
        <f>[2]新神器!HG135</f>
        <v>9</v>
      </c>
      <c r="EJ133" s="13">
        <f>[2]新神器!HI135</f>
        <v>3</v>
      </c>
      <c r="EK133" s="13">
        <f>[1]新神器!$AW134*6</f>
        <v>10536</v>
      </c>
      <c r="EL133" s="13">
        <f t="shared" si="32"/>
        <v>1302</v>
      </c>
      <c r="EM133" s="13">
        <f t="shared" ref="EM133:EM196" si="39">EJ133*INDEX($DX$5:$DX$46,MATCH(EG133,$DW$5:$DW$46,0))</f>
        <v>60</v>
      </c>
      <c r="EN133" s="13">
        <f>[2]新神器!$HK135</f>
        <v>2850</v>
      </c>
      <c r="EO133" s="13">
        <f t="shared" si="33"/>
        <v>62.85</v>
      </c>
      <c r="EP133" s="13">
        <f t="shared" si="34"/>
        <v>124.3</v>
      </c>
    </row>
    <row r="134" spans="49:146" ht="16.5" x14ac:dyDescent="0.2">
      <c r="AW134" s="33">
        <v>4</v>
      </c>
      <c r="AX134" s="33">
        <v>26</v>
      </c>
      <c r="AY134" s="34">
        <f>INDEX($CF$5:$CF$56,数据母表!AX134)</f>
        <v>12</v>
      </c>
      <c r="AZ134" s="33">
        <f>[2]卡牌消耗!AB134</f>
        <v>0</v>
      </c>
      <c r="BA134" s="33">
        <f>[2]卡牌消耗!AC134</f>
        <v>0</v>
      </c>
      <c r="BB134" s="33">
        <f>[2]卡牌消耗!AD134</f>
        <v>0</v>
      </c>
      <c r="BC134" s="33">
        <f>[2]卡牌消耗!AE134</f>
        <v>30</v>
      </c>
      <c r="BD134" s="33">
        <f>[2]卡牌消耗!AF134</f>
        <v>0</v>
      </c>
      <c r="BE134" s="33">
        <f>[2]卡牌消耗!AG134</f>
        <v>0</v>
      </c>
      <c r="BF134" s="33">
        <f>[2]卡牌消耗!AH134</f>
        <v>13150</v>
      </c>
      <c r="CL134" s="34">
        <v>130</v>
      </c>
      <c r="CM134" s="34">
        <v>2</v>
      </c>
      <c r="CN134" s="13">
        <f>[2]卡牌消耗!DA134</f>
        <v>73850</v>
      </c>
      <c r="CO134" s="13">
        <f t="shared" ref="CO134:CO197" si="40">CN134/2.5</f>
        <v>29540</v>
      </c>
      <c r="DG134" s="33">
        <v>130</v>
      </c>
      <c r="DH134" s="33">
        <f>[2]装备!AM135*8</f>
        <v>71800</v>
      </c>
      <c r="DI134" s="33">
        <f>[2]装备!AN135*8</f>
        <v>114880</v>
      </c>
      <c r="DJ134" s="33">
        <f>[2]装备!AO135*8</f>
        <v>143640</v>
      </c>
      <c r="DK134" s="33">
        <f>[2]装备!AP135*8</f>
        <v>172360</v>
      </c>
      <c r="DN134" s="13">
        <v>130</v>
      </c>
      <c r="DO134" s="13">
        <v>1</v>
      </c>
      <c r="DP134" s="13">
        <f t="shared" ref="DP134:DP197" si="41">INDEX($DH$5:$DK$154,DN134,MIN(DO134,4))</f>
        <v>71800</v>
      </c>
      <c r="ED134" s="13">
        <f>[2]新神器!GZ136</f>
        <v>9</v>
      </c>
      <c r="EE134" s="13">
        <f t="shared" ref="EE134:EE197" si="42">INDEX($DT$5:$DT$46,ED134)</f>
        <v>3</v>
      </c>
      <c r="EF134" s="13">
        <f t="shared" ref="EF134:EF197" si="43">INDEX($DV$5:$DV$46,ED134)</f>
        <v>1</v>
      </c>
      <c r="EG134" s="13">
        <f>[2]新神器!HD136</f>
        <v>1606011</v>
      </c>
      <c r="EH134" s="13" t="str">
        <f>[2]新神器!HE136</f>
        <v>神器3-1 : 10级</v>
      </c>
      <c r="EI134" s="13">
        <f>[2]新神器!HG136</f>
        <v>10</v>
      </c>
      <c r="EJ134" s="13">
        <f>[2]新神器!HI136</f>
        <v>5</v>
      </c>
      <c r="EK134" s="13">
        <f>[1]新神器!$AW135*6</f>
        <v>11976</v>
      </c>
      <c r="EL134" s="13">
        <f t="shared" ref="EL134:EL197" si="44">IF(EI134&gt;1,EK134-EK133,EK134)</f>
        <v>1440</v>
      </c>
      <c r="EM134" s="13">
        <f t="shared" si="39"/>
        <v>100</v>
      </c>
      <c r="EN134" s="13">
        <f>[2]新神器!$HK136</f>
        <v>2900</v>
      </c>
      <c r="EO134" s="13">
        <f t="shared" ref="EO134:EO197" si="45">EM134+EN134/1000</f>
        <v>102.9</v>
      </c>
      <c r="EP134" s="13">
        <f t="shared" ref="EP134:EP197" si="46">ROUND(EL134*6/EO134,2)</f>
        <v>83.97</v>
      </c>
    </row>
    <row r="135" spans="49:146" ht="16.5" x14ac:dyDescent="0.2">
      <c r="AW135" s="33">
        <v>4</v>
      </c>
      <c r="AX135" s="33">
        <v>27</v>
      </c>
      <c r="AY135" s="34">
        <f>INDEX($CF$5:$CF$56,数据母表!AX135)</f>
        <v>12</v>
      </c>
      <c r="AZ135" s="33">
        <f>[2]卡牌消耗!AB135</f>
        <v>0</v>
      </c>
      <c r="BA135" s="33">
        <f>[2]卡牌消耗!AC135</f>
        <v>0</v>
      </c>
      <c r="BB135" s="33">
        <f>[2]卡牌消耗!AD135</f>
        <v>0</v>
      </c>
      <c r="BC135" s="33">
        <f>[2]卡牌消耗!AE135</f>
        <v>30</v>
      </c>
      <c r="BD135" s="33">
        <f>[2]卡牌消耗!AF135</f>
        <v>0</v>
      </c>
      <c r="BE135" s="33">
        <f>[2]卡牌消耗!AG135</f>
        <v>0</v>
      </c>
      <c r="BF135" s="33">
        <f>[2]卡牌消耗!AH135</f>
        <v>13150</v>
      </c>
      <c r="CL135" s="34">
        <v>131</v>
      </c>
      <c r="CM135" s="34">
        <v>2</v>
      </c>
      <c r="CN135" s="13">
        <f>[2]卡牌消耗!DA135</f>
        <v>77550</v>
      </c>
      <c r="CO135" s="13">
        <f t="shared" si="40"/>
        <v>31020</v>
      </c>
      <c r="DG135" s="33">
        <v>131</v>
      </c>
      <c r="DH135" s="33">
        <f>[2]装备!AM136*8</f>
        <v>73120</v>
      </c>
      <c r="DI135" s="33">
        <f>[2]装备!AN136*8</f>
        <v>117000</v>
      </c>
      <c r="DJ135" s="33">
        <f>[2]装备!AO136*8</f>
        <v>146240</v>
      </c>
      <c r="DK135" s="33">
        <f>[2]装备!AP136*8</f>
        <v>175480</v>
      </c>
      <c r="DN135" s="13">
        <v>131</v>
      </c>
      <c r="DO135" s="13">
        <v>1</v>
      </c>
      <c r="DP135" s="13">
        <f t="shared" si="41"/>
        <v>73120</v>
      </c>
      <c r="ED135" s="13">
        <f>[2]新神器!GZ137</f>
        <v>9</v>
      </c>
      <c r="EE135" s="13">
        <f t="shared" si="42"/>
        <v>3</v>
      </c>
      <c r="EF135" s="13">
        <f t="shared" si="43"/>
        <v>1</v>
      </c>
      <c r="EG135" s="13">
        <f>[2]新神器!HD137</f>
        <v>1606011</v>
      </c>
      <c r="EH135" s="13" t="str">
        <f>[2]新神器!HE137</f>
        <v>神器3-1 : 11级</v>
      </c>
      <c r="EI135" s="13">
        <f>[2]新神器!HG137</f>
        <v>11</v>
      </c>
      <c r="EJ135" s="13">
        <f>[2]新神器!HI137</f>
        <v>5</v>
      </c>
      <c r="EK135" s="13">
        <f>[1]新神器!$AW136*6</f>
        <v>13422</v>
      </c>
      <c r="EL135" s="13">
        <f t="shared" si="44"/>
        <v>1446</v>
      </c>
      <c r="EM135" s="13">
        <f t="shared" si="39"/>
        <v>100</v>
      </c>
      <c r="EN135" s="13">
        <f>[2]新神器!$HK137</f>
        <v>2950</v>
      </c>
      <c r="EO135" s="13">
        <f t="shared" si="45"/>
        <v>102.95</v>
      </c>
      <c r="EP135" s="13">
        <f t="shared" si="46"/>
        <v>84.27</v>
      </c>
    </row>
    <row r="136" spans="49:146" ht="16.5" x14ac:dyDescent="0.2">
      <c r="AW136" s="33">
        <v>4</v>
      </c>
      <c r="AX136" s="33">
        <v>28</v>
      </c>
      <c r="AY136" s="34">
        <f>INDEX($CF$5:$CF$56,数据母表!AX136)</f>
        <v>13</v>
      </c>
      <c r="AZ136" s="33">
        <f>[2]卡牌消耗!AB136</f>
        <v>0</v>
      </c>
      <c r="BA136" s="33">
        <f>[2]卡牌消耗!AC136</f>
        <v>0</v>
      </c>
      <c r="BB136" s="33">
        <f>[2]卡牌消耗!AD136</f>
        <v>0</v>
      </c>
      <c r="BC136" s="33">
        <f>[2]卡牌消耗!AE136</f>
        <v>30</v>
      </c>
      <c r="BD136" s="33">
        <f>[2]卡牌消耗!AF136</f>
        <v>0</v>
      </c>
      <c r="BE136" s="33">
        <f>[2]卡牌消耗!AG136</f>
        <v>0</v>
      </c>
      <c r="BF136" s="33">
        <f>[2]卡牌消耗!AH136</f>
        <v>13150</v>
      </c>
      <c r="CL136" s="34">
        <v>132</v>
      </c>
      <c r="CM136" s="34">
        <v>2</v>
      </c>
      <c r="CN136" s="13">
        <f>[2]卡牌消耗!DA136</f>
        <v>81250</v>
      </c>
      <c r="CO136" s="13">
        <f t="shared" si="40"/>
        <v>32500</v>
      </c>
      <c r="DG136" s="33">
        <v>132</v>
      </c>
      <c r="DH136" s="33">
        <f>[2]装备!AM137*8</f>
        <v>74440</v>
      </c>
      <c r="DI136" s="33">
        <f>[2]装备!AN137*8</f>
        <v>119080</v>
      </c>
      <c r="DJ136" s="33">
        <f>[2]装备!AO137*8</f>
        <v>148840</v>
      </c>
      <c r="DK136" s="33">
        <f>[2]装备!AP137*8</f>
        <v>178600</v>
      </c>
      <c r="DN136" s="13">
        <v>132</v>
      </c>
      <c r="DO136" s="13">
        <v>1</v>
      </c>
      <c r="DP136" s="13">
        <f t="shared" si="41"/>
        <v>74440</v>
      </c>
      <c r="ED136" s="13">
        <f>[2]新神器!GZ138</f>
        <v>9</v>
      </c>
      <c r="EE136" s="13">
        <f t="shared" si="42"/>
        <v>3</v>
      </c>
      <c r="EF136" s="13">
        <f t="shared" si="43"/>
        <v>1</v>
      </c>
      <c r="EG136" s="13">
        <f>[2]新神器!HD138</f>
        <v>1606011</v>
      </c>
      <c r="EH136" s="13" t="str">
        <f>[2]新神器!HE138</f>
        <v>神器3-1 : 12级</v>
      </c>
      <c r="EI136" s="13">
        <f>[2]新神器!HG138</f>
        <v>12</v>
      </c>
      <c r="EJ136" s="13">
        <f>[2]新神器!HI138</f>
        <v>6</v>
      </c>
      <c r="EK136" s="13">
        <f>[1]新神器!$AW137*6</f>
        <v>15000</v>
      </c>
      <c r="EL136" s="13">
        <f t="shared" si="44"/>
        <v>1578</v>
      </c>
      <c r="EM136" s="13">
        <f t="shared" si="39"/>
        <v>120</v>
      </c>
      <c r="EN136" s="13">
        <f>[2]新神器!$HK138</f>
        <v>3050</v>
      </c>
      <c r="EO136" s="13">
        <f t="shared" si="45"/>
        <v>123.05</v>
      </c>
      <c r="EP136" s="13">
        <f t="shared" si="46"/>
        <v>76.94</v>
      </c>
    </row>
    <row r="137" spans="49:146" ht="16.5" x14ac:dyDescent="0.2">
      <c r="AW137" s="33">
        <v>4</v>
      </c>
      <c r="AX137" s="33">
        <v>29</v>
      </c>
      <c r="AY137" s="34">
        <f>INDEX($CF$5:$CF$56,数据母表!AX137)</f>
        <v>13</v>
      </c>
      <c r="AZ137" s="33">
        <f>[2]卡牌消耗!AB137</f>
        <v>0</v>
      </c>
      <c r="BA137" s="33">
        <f>[2]卡牌消耗!AC137</f>
        <v>0</v>
      </c>
      <c r="BB137" s="33">
        <f>[2]卡牌消耗!AD137</f>
        <v>0</v>
      </c>
      <c r="BC137" s="33">
        <f>[2]卡牌消耗!AE137</f>
        <v>30</v>
      </c>
      <c r="BD137" s="33">
        <f>[2]卡牌消耗!AF137</f>
        <v>0</v>
      </c>
      <c r="BE137" s="33">
        <f>[2]卡牌消耗!AG137</f>
        <v>0</v>
      </c>
      <c r="BF137" s="33">
        <f>[2]卡牌消耗!AH137</f>
        <v>13350</v>
      </c>
      <c r="CL137" s="34">
        <v>133</v>
      </c>
      <c r="CM137" s="34">
        <v>2</v>
      </c>
      <c r="CN137" s="13">
        <f>[2]卡牌消耗!DA137</f>
        <v>84950</v>
      </c>
      <c r="CO137" s="13">
        <f t="shared" si="40"/>
        <v>33980</v>
      </c>
      <c r="DG137" s="33">
        <v>133</v>
      </c>
      <c r="DH137" s="33">
        <f>[2]装备!AM138*8</f>
        <v>75720</v>
      </c>
      <c r="DI137" s="33">
        <f>[2]装备!AN138*8</f>
        <v>121160</v>
      </c>
      <c r="DJ137" s="33">
        <f>[2]装备!AO138*8</f>
        <v>151480</v>
      </c>
      <c r="DK137" s="33">
        <f>[2]装备!AP138*8</f>
        <v>181760</v>
      </c>
      <c r="DN137" s="13">
        <v>133</v>
      </c>
      <c r="DO137" s="13">
        <v>1</v>
      </c>
      <c r="DP137" s="13">
        <f t="shared" si="41"/>
        <v>75720</v>
      </c>
      <c r="ED137" s="13">
        <f>[2]新神器!GZ139</f>
        <v>9</v>
      </c>
      <c r="EE137" s="13">
        <f t="shared" si="42"/>
        <v>3</v>
      </c>
      <c r="EF137" s="13">
        <f t="shared" si="43"/>
        <v>1</v>
      </c>
      <c r="EG137" s="13">
        <f>[2]新神器!HD139</f>
        <v>1606011</v>
      </c>
      <c r="EH137" s="13" t="str">
        <f>[2]新神器!HE139</f>
        <v>神器3-1 : 13级</v>
      </c>
      <c r="EI137" s="13">
        <f>[2]新神器!HG139</f>
        <v>13</v>
      </c>
      <c r="EJ137" s="13">
        <f>[2]新神器!HI139</f>
        <v>7</v>
      </c>
      <c r="EK137" s="13">
        <f>[1]新神器!$AW138*6</f>
        <v>16590</v>
      </c>
      <c r="EL137" s="13">
        <f t="shared" si="44"/>
        <v>1590</v>
      </c>
      <c r="EM137" s="13">
        <f t="shared" si="39"/>
        <v>140</v>
      </c>
      <c r="EN137" s="13">
        <f>[2]新神器!$HK139</f>
        <v>3100</v>
      </c>
      <c r="EO137" s="13">
        <f t="shared" si="45"/>
        <v>143.1</v>
      </c>
      <c r="EP137" s="13">
        <f t="shared" si="46"/>
        <v>66.67</v>
      </c>
    </row>
    <row r="138" spans="49:146" ht="16.5" x14ac:dyDescent="0.2">
      <c r="AW138" s="33">
        <v>4</v>
      </c>
      <c r="AX138" s="33">
        <v>30</v>
      </c>
      <c r="AY138" s="34">
        <f>INDEX($CF$5:$CF$56,数据母表!AX138)</f>
        <v>13</v>
      </c>
      <c r="AZ138" s="33">
        <f>[2]卡牌消耗!AB138</f>
        <v>0</v>
      </c>
      <c r="BA138" s="33">
        <f>[2]卡牌消耗!AC138</f>
        <v>0</v>
      </c>
      <c r="BB138" s="33">
        <f>[2]卡牌消耗!AD138</f>
        <v>0</v>
      </c>
      <c r="BC138" s="33">
        <f>[2]卡牌消耗!AE138</f>
        <v>30</v>
      </c>
      <c r="BD138" s="33">
        <f>[2]卡牌消耗!AF138</f>
        <v>0</v>
      </c>
      <c r="BE138" s="33">
        <f>[2]卡牌消耗!AG138</f>
        <v>0</v>
      </c>
      <c r="BF138" s="33">
        <f>[2]卡牌消耗!AH138</f>
        <v>13350</v>
      </c>
      <c r="CL138" s="34">
        <v>134</v>
      </c>
      <c r="CM138" s="34">
        <v>2</v>
      </c>
      <c r="CN138" s="13">
        <f>[2]卡牌消耗!DA138</f>
        <v>88650</v>
      </c>
      <c r="CO138" s="13">
        <f t="shared" si="40"/>
        <v>35460</v>
      </c>
      <c r="DG138" s="33">
        <v>134</v>
      </c>
      <c r="DH138" s="33">
        <f>[2]装备!AM139*8</f>
        <v>77040</v>
      </c>
      <c r="DI138" s="33">
        <f>[2]装备!AN139*8</f>
        <v>123240</v>
      </c>
      <c r="DJ138" s="33">
        <f>[2]装备!AO139*8</f>
        <v>154080</v>
      </c>
      <c r="DK138" s="33">
        <f>[2]装备!AP139*8</f>
        <v>184880</v>
      </c>
      <c r="DN138" s="13">
        <v>134</v>
      </c>
      <c r="DO138" s="13">
        <v>1</v>
      </c>
      <c r="DP138" s="13">
        <f t="shared" si="41"/>
        <v>77040</v>
      </c>
      <c r="ED138" s="13">
        <f>[2]新神器!GZ140</f>
        <v>9</v>
      </c>
      <c r="EE138" s="13">
        <f t="shared" si="42"/>
        <v>3</v>
      </c>
      <c r="EF138" s="13">
        <f t="shared" si="43"/>
        <v>1</v>
      </c>
      <c r="EG138" s="13">
        <f>[2]新神器!HD140</f>
        <v>1606011</v>
      </c>
      <c r="EH138" s="13" t="str">
        <f>[2]新神器!HE140</f>
        <v>神器3-1 : 14级</v>
      </c>
      <c r="EI138" s="13">
        <f>[2]新神器!HG140</f>
        <v>14</v>
      </c>
      <c r="EJ138" s="13">
        <f>[2]新神器!HI140</f>
        <v>7</v>
      </c>
      <c r="EK138" s="13">
        <f>[1]新神器!$AW139*6</f>
        <v>18252</v>
      </c>
      <c r="EL138" s="13">
        <f t="shared" si="44"/>
        <v>1662</v>
      </c>
      <c r="EM138" s="13">
        <f t="shared" si="39"/>
        <v>140</v>
      </c>
      <c r="EN138" s="13">
        <f>[2]新神器!$HK140</f>
        <v>3150</v>
      </c>
      <c r="EO138" s="13">
        <f t="shared" si="45"/>
        <v>143.15</v>
      </c>
      <c r="EP138" s="13">
        <f t="shared" si="46"/>
        <v>69.66</v>
      </c>
    </row>
    <row r="139" spans="49:146" ht="16.5" x14ac:dyDescent="0.2">
      <c r="AW139" s="33">
        <v>4</v>
      </c>
      <c r="AX139" s="33">
        <v>31</v>
      </c>
      <c r="AY139" s="34">
        <f>INDEX($CF$5:$CF$56,数据母表!AX139)</f>
        <v>14</v>
      </c>
      <c r="AZ139" s="33">
        <f>[2]卡牌消耗!AB139</f>
        <v>0</v>
      </c>
      <c r="BA139" s="33">
        <f>[2]卡牌消耗!AC139</f>
        <v>0</v>
      </c>
      <c r="BB139" s="33">
        <f>[2]卡牌消耗!AD139</f>
        <v>0</v>
      </c>
      <c r="BC139" s="33">
        <f>[2]卡牌消耗!AE139</f>
        <v>30</v>
      </c>
      <c r="BD139" s="33">
        <f>[2]卡牌消耗!AF139</f>
        <v>0</v>
      </c>
      <c r="BE139" s="33">
        <f>[2]卡牌消耗!AG139</f>
        <v>0</v>
      </c>
      <c r="BF139" s="33">
        <f>[2]卡牌消耗!AH139</f>
        <v>13350</v>
      </c>
      <c r="CL139" s="34">
        <v>135</v>
      </c>
      <c r="CM139" s="34">
        <v>2</v>
      </c>
      <c r="CN139" s="13">
        <f>[2]卡牌消耗!DA139</f>
        <v>92700</v>
      </c>
      <c r="CO139" s="13">
        <f t="shared" si="40"/>
        <v>37080</v>
      </c>
      <c r="DG139" s="33">
        <v>135</v>
      </c>
      <c r="DH139" s="33">
        <f>[2]装备!AM140*8</f>
        <v>78360</v>
      </c>
      <c r="DI139" s="33">
        <f>[2]装备!AN140*8</f>
        <v>125360</v>
      </c>
      <c r="DJ139" s="33">
        <f>[2]装备!AO140*8</f>
        <v>156680</v>
      </c>
      <c r="DK139" s="33">
        <f>[2]装备!AP140*8</f>
        <v>188000</v>
      </c>
      <c r="DN139" s="13">
        <v>135</v>
      </c>
      <c r="DO139" s="13">
        <v>1</v>
      </c>
      <c r="DP139" s="13">
        <f t="shared" si="41"/>
        <v>78360</v>
      </c>
      <c r="ED139" s="13">
        <f>[2]新神器!GZ141</f>
        <v>9</v>
      </c>
      <c r="EE139" s="13">
        <f t="shared" si="42"/>
        <v>3</v>
      </c>
      <c r="EF139" s="13">
        <f t="shared" si="43"/>
        <v>1</v>
      </c>
      <c r="EG139" s="13">
        <f>[2]新神器!HD141</f>
        <v>1606011</v>
      </c>
      <c r="EH139" s="13" t="str">
        <f>[2]新神器!HE141</f>
        <v>神器3-1 : 15级</v>
      </c>
      <c r="EI139" s="13">
        <f>[2]新神器!HG141</f>
        <v>15</v>
      </c>
      <c r="EJ139" s="13">
        <f>[2]新神器!HI141</f>
        <v>7</v>
      </c>
      <c r="EK139" s="13">
        <f>[1]新神器!$AW140*6</f>
        <v>19980</v>
      </c>
      <c r="EL139" s="13">
        <f t="shared" si="44"/>
        <v>1728</v>
      </c>
      <c r="EM139" s="13">
        <f t="shared" si="39"/>
        <v>140</v>
      </c>
      <c r="EN139" s="13">
        <f>[2]新神器!$HK141</f>
        <v>3200</v>
      </c>
      <c r="EO139" s="13">
        <f t="shared" si="45"/>
        <v>143.19999999999999</v>
      </c>
      <c r="EP139" s="13">
        <f t="shared" si="46"/>
        <v>72.400000000000006</v>
      </c>
    </row>
    <row r="140" spans="49:146" ht="16.5" x14ac:dyDescent="0.2">
      <c r="AW140" s="33">
        <v>4</v>
      </c>
      <c r="AX140" s="33">
        <v>32</v>
      </c>
      <c r="AY140" s="34">
        <f>INDEX($CF$5:$CF$56,数据母表!AX140)</f>
        <v>14</v>
      </c>
      <c r="AZ140" s="33">
        <f>[2]卡牌消耗!AB140</f>
        <v>0</v>
      </c>
      <c r="BA140" s="33">
        <f>[2]卡牌消耗!AC140</f>
        <v>0</v>
      </c>
      <c r="BB140" s="33">
        <f>[2]卡牌消耗!AD140</f>
        <v>0</v>
      </c>
      <c r="BC140" s="33">
        <f>[2]卡牌消耗!AE140</f>
        <v>30</v>
      </c>
      <c r="BD140" s="33">
        <f>[2]卡牌消耗!AF140</f>
        <v>0</v>
      </c>
      <c r="BE140" s="33">
        <f>[2]卡牌消耗!AG140</f>
        <v>3</v>
      </c>
      <c r="BF140" s="33">
        <f>[2]卡牌消耗!AH140</f>
        <v>18350</v>
      </c>
      <c r="CL140" s="34">
        <v>136</v>
      </c>
      <c r="CM140" s="34">
        <v>2</v>
      </c>
      <c r="CN140" s="13">
        <f>[2]卡牌消耗!DA140</f>
        <v>97300</v>
      </c>
      <c r="CO140" s="13">
        <f t="shared" si="40"/>
        <v>38920</v>
      </c>
      <c r="DG140" s="33">
        <v>136</v>
      </c>
      <c r="DH140" s="33">
        <f>[2]装备!AM141*8</f>
        <v>159560</v>
      </c>
      <c r="DI140" s="33">
        <f>[2]装备!AN141*8</f>
        <v>255320</v>
      </c>
      <c r="DJ140" s="33">
        <f>[2]装备!AO141*8</f>
        <v>319120</v>
      </c>
      <c r="DK140" s="33">
        <f>[2]装备!AP141*8</f>
        <v>382960</v>
      </c>
      <c r="DN140" s="13">
        <v>136</v>
      </c>
      <c r="DO140" s="13">
        <v>1</v>
      </c>
      <c r="DP140" s="13">
        <f t="shared" si="41"/>
        <v>159560</v>
      </c>
      <c r="ED140" s="13">
        <f>[2]新神器!GZ142</f>
        <v>9</v>
      </c>
      <c r="EE140" s="13">
        <f t="shared" si="42"/>
        <v>3</v>
      </c>
      <c r="EF140" s="13">
        <f t="shared" si="43"/>
        <v>1</v>
      </c>
      <c r="EG140" s="13">
        <f>[2]新神器!HD142</f>
        <v>1606011</v>
      </c>
      <c r="EH140" s="13" t="str">
        <f>[2]新神器!HE142</f>
        <v>神器3-1 : 16级</v>
      </c>
      <c r="EI140" s="13">
        <f>[2]新神器!HG142</f>
        <v>16</v>
      </c>
      <c r="EJ140" s="13">
        <f>[2]新神器!HI142</f>
        <v>10</v>
      </c>
      <c r="EK140" s="13">
        <f>[1]新神器!$AW141*6</f>
        <v>21786</v>
      </c>
      <c r="EL140" s="13">
        <f t="shared" si="44"/>
        <v>1806</v>
      </c>
      <c r="EM140" s="13">
        <f t="shared" si="39"/>
        <v>200</v>
      </c>
      <c r="EN140" s="13">
        <f>[2]新神器!$HK142</f>
        <v>3250</v>
      </c>
      <c r="EO140" s="13">
        <f t="shared" si="45"/>
        <v>203.25</v>
      </c>
      <c r="EP140" s="13">
        <f t="shared" si="46"/>
        <v>53.31</v>
      </c>
    </row>
    <row r="141" spans="49:146" ht="16.5" x14ac:dyDescent="0.2">
      <c r="AW141" s="33">
        <v>4</v>
      </c>
      <c r="AX141" s="33">
        <v>33</v>
      </c>
      <c r="AY141" s="34">
        <f>INDEX($CF$5:$CF$56,数据母表!AX141)</f>
        <v>14</v>
      </c>
      <c r="AZ141" s="33">
        <f>[2]卡牌消耗!AB141</f>
        <v>0</v>
      </c>
      <c r="BA141" s="33">
        <f>[2]卡牌消耗!AC141</f>
        <v>0</v>
      </c>
      <c r="BB141" s="33">
        <f>[2]卡牌消耗!AD141</f>
        <v>0</v>
      </c>
      <c r="BC141" s="33">
        <f>[2]卡牌消耗!AE141</f>
        <v>30</v>
      </c>
      <c r="BD141" s="33">
        <f>[2]卡牌消耗!AF141</f>
        <v>0</v>
      </c>
      <c r="BE141" s="33">
        <f>[2]卡牌消耗!AG141</f>
        <v>3</v>
      </c>
      <c r="BF141" s="33">
        <f>[2]卡牌消耗!AH141</f>
        <v>18350</v>
      </c>
      <c r="CL141" s="34">
        <v>137</v>
      </c>
      <c r="CM141" s="34">
        <v>2</v>
      </c>
      <c r="CN141" s="13">
        <f>[2]卡牌消耗!DA141</f>
        <v>101950</v>
      </c>
      <c r="CO141" s="13">
        <f t="shared" si="40"/>
        <v>40780</v>
      </c>
      <c r="DG141" s="33">
        <v>137</v>
      </c>
      <c r="DH141" s="33">
        <f>[2]装备!AM142*8</f>
        <v>174760</v>
      </c>
      <c r="DI141" s="33">
        <f>[2]装备!AN142*8</f>
        <v>279600</v>
      </c>
      <c r="DJ141" s="33">
        <f>[2]装备!AO142*8</f>
        <v>349520</v>
      </c>
      <c r="DK141" s="33">
        <f>[2]装备!AP142*8</f>
        <v>419440</v>
      </c>
      <c r="DN141" s="13">
        <v>137</v>
      </c>
      <c r="DO141" s="13">
        <v>1</v>
      </c>
      <c r="DP141" s="13">
        <f t="shared" si="41"/>
        <v>174760</v>
      </c>
      <c r="ED141" s="13">
        <f>[2]新神器!GZ143</f>
        <v>9</v>
      </c>
      <c r="EE141" s="13">
        <f t="shared" si="42"/>
        <v>3</v>
      </c>
      <c r="EF141" s="13">
        <f t="shared" si="43"/>
        <v>1</v>
      </c>
      <c r="EG141" s="13">
        <f>[2]新神器!HD143</f>
        <v>1606011</v>
      </c>
      <c r="EH141" s="13" t="str">
        <f>[2]新神器!HE143</f>
        <v>神器3-1 : 17级</v>
      </c>
      <c r="EI141" s="13">
        <f>[2]新神器!HG143</f>
        <v>17</v>
      </c>
      <c r="EJ141" s="13">
        <f>[2]新神器!HI143</f>
        <v>10</v>
      </c>
      <c r="EK141" s="13">
        <f>[1]新神器!$AW142*6</f>
        <v>23598</v>
      </c>
      <c r="EL141" s="13">
        <f t="shared" si="44"/>
        <v>1812</v>
      </c>
      <c r="EM141" s="13">
        <f t="shared" si="39"/>
        <v>200</v>
      </c>
      <c r="EN141" s="13">
        <f>[2]新神器!$HK143</f>
        <v>3350</v>
      </c>
      <c r="EO141" s="13">
        <f t="shared" si="45"/>
        <v>203.35</v>
      </c>
      <c r="EP141" s="13">
        <f t="shared" si="46"/>
        <v>53.46</v>
      </c>
    </row>
    <row r="142" spans="49:146" ht="16.5" x14ac:dyDescent="0.2">
      <c r="AW142" s="33">
        <v>4</v>
      </c>
      <c r="AX142" s="33">
        <v>34</v>
      </c>
      <c r="AY142" s="34">
        <f>INDEX($CF$5:$CF$56,数据母表!AX142)</f>
        <v>15</v>
      </c>
      <c r="AZ142" s="33">
        <f>[2]卡牌消耗!AB142</f>
        <v>0</v>
      </c>
      <c r="BA142" s="33">
        <f>[2]卡牌消耗!AC142</f>
        <v>0</v>
      </c>
      <c r="BB142" s="33">
        <f>[2]卡牌消耗!AD142</f>
        <v>0</v>
      </c>
      <c r="BC142" s="33">
        <f>[2]卡牌消耗!AE142</f>
        <v>35</v>
      </c>
      <c r="BD142" s="33">
        <f>[2]卡牌消耗!AF142</f>
        <v>0</v>
      </c>
      <c r="BE142" s="33">
        <f>[2]卡牌消耗!AG142</f>
        <v>3</v>
      </c>
      <c r="BF142" s="33">
        <f>[2]卡牌消耗!AH142</f>
        <v>18350</v>
      </c>
      <c r="CL142" s="34">
        <v>138</v>
      </c>
      <c r="CM142" s="34">
        <v>2</v>
      </c>
      <c r="CN142" s="13">
        <f>[2]卡牌消耗!DA142</f>
        <v>106600</v>
      </c>
      <c r="CO142" s="13">
        <f t="shared" si="40"/>
        <v>42640</v>
      </c>
      <c r="DG142" s="33">
        <v>138</v>
      </c>
      <c r="DH142" s="33">
        <f>[2]装备!AM143*8</f>
        <v>189960</v>
      </c>
      <c r="DI142" s="33">
        <f>[2]装备!AN143*8</f>
        <v>303920</v>
      </c>
      <c r="DJ142" s="33">
        <f>[2]装备!AO143*8</f>
        <v>379920</v>
      </c>
      <c r="DK142" s="33">
        <f>[2]装备!AP143*8</f>
        <v>455880</v>
      </c>
      <c r="DN142" s="13">
        <v>138</v>
      </c>
      <c r="DO142" s="13">
        <v>1</v>
      </c>
      <c r="DP142" s="13">
        <f t="shared" si="41"/>
        <v>189960</v>
      </c>
      <c r="ED142" s="13">
        <f>[2]新神器!GZ144</f>
        <v>9</v>
      </c>
      <c r="EE142" s="13">
        <f t="shared" si="42"/>
        <v>3</v>
      </c>
      <c r="EF142" s="13">
        <f t="shared" si="43"/>
        <v>1</v>
      </c>
      <c r="EG142" s="13">
        <f>[2]新神器!HD144</f>
        <v>1606011</v>
      </c>
      <c r="EH142" s="13" t="str">
        <f>[2]新神器!HE144</f>
        <v>神器3-1 : 18级</v>
      </c>
      <c r="EI142" s="13">
        <f>[2]新神器!HG144</f>
        <v>18</v>
      </c>
      <c r="EJ142" s="13">
        <f>[2]新神器!HI144</f>
        <v>10</v>
      </c>
      <c r="EK142" s="13">
        <f>[1]新神器!$AW143*6</f>
        <v>25542</v>
      </c>
      <c r="EL142" s="13">
        <f t="shared" si="44"/>
        <v>1944</v>
      </c>
      <c r="EM142" s="13">
        <f t="shared" si="39"/>
        <v>200</v>
      </c>
      <c r="EN142" s="13">
        <f>[2]新神器!$HK144</f>
        <v>3400</v>
      </c>
      <c r="EO142" s="13">
        <f t="shared" si="45"/>
        <v>203.4</v>
      </c>
      <c r="EP142" s="13">
        <f t="shared" si="46"/>
        <v>57.35</v>
      </c>
    </row>
    <row r="143" spans="49:146" ht="16.5" x14ac:dyDescent="0.2">
      <c r="AW143" s="33">
        <v>4</v>
      </c>
      <c r="AX143" s="33">
        <v>35</v>
      </c>
      <c r="AY143" s="34">
        <f>INDEX($CF$5:$CF$56,数据母表!AX143)</f>
        <v>15</v>
      </c>
      <c r="AZ143" s="33">
        <f>[2]卡牌消耗!AB143</f>
        <v>0</v>
      </c>
      <c r="BA143" s="33">
        <f>[2]卡牌消耗!AC143</f>
        <v>0</v>
      </c>
      <c r="BB143" s="33">
        <f>[2]卡牌消耗!AD143</f>
        <v>0</v>
      </c>
      <c r="BC143" s="33">
        <f>[2]卡牌消耗!AE143</f>
        <v>35</v>
      </c>
      <c r="BD143" s="33">
        <f>[2]卡牌消耗!AF143</f>
        <v>0</v>
      </c>
      <c r="BE143" s="33">
        <f>[2]卡牌消耗!AG143</f>
        <v>3</v>
      </c>
      <c r="BF143" s="33">
        <f>[2]卡牌消耗!AH143</f>
        <v>23350</v>
      </c>
      <c r="CL143" s="34">
        <v>139</v>
      </c>
      <c r="CM143" s="34">
        <v>2</v>
      </c>
      <c r="CN143" s="13">
        <f>[2]卡牌消耗!DA143</f>
        <v>111250</v>
      </c>
      <c r="CO143" s="13">
        <f t="shared" si="40"/>
        <v>44500</v>
      </c>
      <c r="DG143" s="33">
        <v>139</v>
      </c>
      <c r="DH143" s="33">
        <f>[2]装备!AM144*8</f>
        <v>205160</v>
      </c>
      <c r="DI143" s="33">
        <f>[2]装备!AN144*8</f>
        <v>328240</v>
      </c>
      <c r="DJ143" s="33">
        <f>[2]装备!AO144*8</f>
        <v>410320</v>
      </c>
      <c r="DK143" s="33">
        <f>[2]装备!AP144*8</f>
        <v>492360</v>
      </c>
      <c r="DN143" s="13">
        <v>139</v>
      </c>
      <c r="DO143" s="13">
        <v>1</v>
      </c>
      <c r="DP143" s="13">
        <f t="shared" si="41"/>
        <v>205160</v>
      </c>
      <c r="ED143" s="13">
        <f>[2]新神器!GZ145</f>
        <v>10</v>
      </c>
      <c r="EE143" s="13">
        <f t="shared" si="42"/>
        <v>3</v>
      </c>
      <c r="EF143" s="13">
        <f t="shared" si="43"/>
        <v>1</v>
      </c>
      <c r="EG143" s="13">
        <f>[2]新神器!HD145</f>
        <v>1606012</v>
      </c>
      <c r="EH143" s="13" t="str">
        <f>[2]新神器!HE145</f>
        <v>神器3-2 : 1级</v>
      </c>
      <c r="EI143" s="13">
        <f>[2]新神器!HG145</f>
        <v>1</v>
      </c>
      <c r="EJ143" s="13">
        <f>[2]新神器!HI145</f>
        <v>1</v>
      </c>
      <c r="EK143" s="13">
        <f>[1]新神器!$AW144*6</f>
        <v>930</v>
      </c>
      <c r="EL143" s="13">
        <f t="shared" si="44"/>
        <v>930</v>
      </c>
      <c r="EM143" s="13">
        <f t="shared" si="39"/>
        <v>20</v>
      </c>
      <c r="EN143" s="13">
        <f>[2]新神器!$HK145</f>
        <v>2250</v>
      </c>
      <c r="EO143" s="13">
        <f t="shared" si="45"/>
        <v>22.25</v>
      </c>
      <c r="EP143" s="13">
        <f t="shared" si="46"/>
        <v>250.79</v>
      </c>
    </row>
    <row r="144" spans="49:146" ht="16.5" x14ac:dyDescent="0.2">
      <c r="AW144" s="33">
        <v>4</v>
      </c>
      <c r="AX144" s="33">
        <v>36</v>
      </c>
      <c r="AY144" s="34">
        <f>INDEX($CF$5:$CF$56,数据母表!AX144)</f>
        <v>15</v>
      </c>
      <c r="AZ144" s="33">
        <f>[2]卡牌消耗!AB144</f>
        <v>0</v>
      </c>
      <c r="BA144" s="33">
        <f>[2]卡牌消耗!AC144</f>
        <v>0</v>
      </c>
      <c r="BB144" s="33">
        <f>[2]卡牌消耗!AD144</f>
        <v>0</v>
      </c>
      <c r="BC144" s="33">
        <f>[2]卡牌消耗!AE144</f>
        <v>35</v>
      </c>
      <c r="BD144" s="33">
        <f>[2]卡牌消耗!AF144</f>
        <v>0</v>
      </c>
      <c r="BE144" s="33">
        <f>[2]卡牌消耗!AG144</f>
        <v>3</v>
      </c>
      <c r="BF144" s="33">
        <f>[2]卡牌消耗!AH144</f>
        <v>23350</v>
      </c>
      <c r="CL144" s="34">
        <v>140</v>
      </c>
      <c r="CM144" s="34">
        <v>2</v>
      </c>
      <c r="CN144" s="13">
        <f>[2]卡牌消耗!DA144</f>
        <v>116850</v>
      </c>
      <c r="CO144" s="13">
        <f t="shared" si="40"/>
        <v>46740</v>
      </c>
      <c r="DG144" s="33">
        <v>140</v>
      </c>
      <c r="DH144" s="33">
        <f>[2]装备!AM145*8</f>
        <v>220360</v>
      </c>
      <c r="DI144" s="33">
        <f>[2]装备!AN145*8</f>
        <v>352560</v>
      </c>
      <c r="DJ144" s="33">
        <f>[2]装备!AO145*8</f>
        <v>440680</v>
      </c>
      <c r="DK144" s="33">
        <f>[2]装备!AP145*8</f>
        <v>528840</v>
      </c>
      <c r="DN144" s="13">
        <v>140</v>
      </c>
      <c r="DO144" s="13">
        <v>1</v>
      </c>
      <c r="DP144" s="13">
        <f t="shared" si="41"/>
        <v>220360</v>
      </c>
      <c r="ED144" s="13">
        <f>[2]新神器!GZ146</f>
        <v>10</v>
      </c>
      <c r="EE144" s="13">
        <f t="shared" si="42"/>
        <v>3</v>
      </c>
      <c r="EF144" s="13">
        <f t="shared" si="43"/>
        <v>1</v>
      </c>
      <c r="EG144" s="13">
        <f>[2]新神器!HD146</f>
        <v>1606012</v>
      </c>
      <c r="EH144" s="13" t="str">
        <f>[2]新神器!HE146</f>
        <v>神器3-2 : 2级</v>
      </c>
      <c r="EI144" s="13">
        <f>[2]新神器!HG146</f>
        <v>2</v>
      </c>
      <c r="EJ144" s="13">
        <f>[2]新神器!HI146</f>
        <v>1</v>
      </c>
      <c r="EK144" s="13">
        <f>[1]新神器!$AW145*6</f>
        <v>1440</v>
      </c>
      <c r="EL144" s="13">
        <f t="shared" si="44"/>
        <v>510</v>
      </c>
      <c r="EM144" s="13">
        <f t="shared" si="39"/>
        <v>20</v>
      </c>
      <c r="EN144" s="13">
        <f>[2]新神器!$HK146</f>
        <v>2350</v>
      </c>
      <c r="EO144" s="13">
        <f t="shared" si="45"/>
        <v>22.35</v>
      </c>
      <c r="EP144" s="13">
        <f t="shared" si="46"/>
        <v>136.91</v>
      </c>
    </row>
    <row r="145" spans="49:146" ht="16.5" x14ac:dyDescent="0.2">
      <c r="AW145" s="33">
        <v>4</v>
      </c>
      <c r="AX145" s="33">
        <v>37</v>
      </c>
      <c r="AY145" s="34">
        <f>INDEX($CF$5:$CF$56,数据母表!AX145)</f>
        <v>16</v>
      </c>
      <c r="AZ145" s="33">
        <f>[2]卡牌消耗!AB145</f>
        <v>0</v>
      </c>
      <c r="BA145" s="33">
        <f>[2]卡牌消耗!AC145</f>
        <v>0</v>
      </c>
      <c r="BB145" s="33">
        <f>[2]卡牌消耗!AD145</f>
        <v>0</v>
      </c>
      <c r="BC145" s="33">
        <f>[2]卡牌消耗!AE145</f>
        <v>35</v>
      </c>
      <c r="BD145" s="33">
        <f>[2]卡牌消耗!AF145</f>
        <v>0</v>
      </c>
      <c r="BE145" s="33">
        <f>[2]卡牌消耗!AG145</f>
        <v>3</v>
      </c>
      <c r="BF145" s="33">
        <f>[2]卡牌消耗!AH145</f>
        <v>25000</v>
      </c>
      <c r="CL145" s="34">
        <v>141</v>
      </c>
      <c r="CM145" s="34">
        <v>2</v>
      </c>
      <c r="CN145" s="13">
        <f>[2]卡牌消耗!DA145</f>
        <v>122700</v>
      </c>
      <c r="CO145" s="13">
        <f t="shared" si="40"/>
        <v>49080</v>
      </c>
      <c r="DG145" s="33">
        <v>141</v>
      </c>
      <c r="DH145" s="33">
        <f>[2]装备!AM146*8</f>
        <v>235560</v>
      </c>
      <c r="DI145" s="33">
        <f>[2]装备!AN146*8</f>
        <v>376880</v>
      </c>
      <c r="DJ145" s="33">
        <f>[2]装备!AO146*8</f>
        <v>471080</v>
      </c>
      <c r="DK145" s="33">
        <f>[2]装备!AP146*8</f>
        <v>565320</v>
      </c>
      <c r="DN145" s="13">
        <v>141</v>
      </c>
      <c r="DO145" s="13">
        <v>1</v>
      </c>
      <c r="DP145" s="13">
        <f t="shared" si="41"/>
        <v>235560</v>
      </c>
      <c r="ED145" s="13">
        <f>[2]新神器!GZ147</f>
        <v>10</v>
      </c>
      <c r="EE145" s="13">
        <f t="shared" si="42"/>
        <v>3</v>
      </c>
      <c r="EF145" s="13">
        <f t="shared" si="43"/>
        <v>1</v>
      </c>
      <c r="EG145" s="13">
        <f>[2]新神器!HD147</f>
        <v>1606012</v>
      </c>
      <c r="EH145" s="13" t="str">
        <f>[2]新神器!HE147</f>
        <v>神器3-2 : 3级</v>
      </c>
      <c r="EI145" s="13">
        <f>[2]新神器!HG147</f>
        <v>3</v>
      </c>
      <c r="EJ145" s="13">
        <f>[2]新神器!HI147</f>
        <v>1</v>
      </c>
      <c r="EK145" s="13">
        <f>[1]新神器!$AW146*6</f>
        <v>1992</v>
      </c>
      <c r="EL145" s="13">
        <f t="shared" si="44"/>
        <v>552</v>
      </c>
      <c r="EM145" s="13">
        <f t="shared" si="39"/>
        <v>20</v>
      </c>
      <c r="EN145" s="13">
        <f>[2]新神器!$HK147</f>
        <v>2400</v>
      </c>
      <c r="EO145" s="13">
        <f t="shared" si="45"/>
        <v>22.4</v>
      </c>
      <c r="EP145" s="13">
        <f t="shared" si="46"/>
        <v>147.86000000000001</v>
      </c>
    </row>
    <row r="146" spans="49:146" ht="16.5" x14ac:dyDescent="0.2">
      <c r="AW146" s="33">
        <v>4</v>
      </c>
      <c r="AX146" s="33">
        <v>38</v>
      </c>
      <c r="AY146" s="34">
        <f>INDEX($CF$5:$CF$56,数据母表!AX146)</f>
        <v>16</v>
      </c>
      <c r="AZ146" s="33">
        <f>[2]卡牌消耗!AB146</f>
        <v>0</v>
      </c>
      <c r="BA146" s="33">
        <f>[2]卡牌消耗!AC146</f>
        <v>0</v>
      </c>
      <c r="BB146" s="33">
        <f>[2]卡牌消耗!AD146</f>
        <v>0</v>
      </c>
      <c r="BC146" s="33">
        <f>[2]卡牌消耗!AE146</f>
        <v>0</v>
      </c>
      <c r="BD146" s="33">
        <f>[2]卡牌消耗!AF146</f>
        <v>10</v>
      </c>
      <c r="BE146" s="33">
        <f>[2]卡牌消耗!AG146</f>
        <v>3</v>
      </c>
      <c r="BF146" s="33">
        <f>[2]卡牌消耗!AH146</f>
        <v>32250</v>
      </c>
      <c r="CL146" s="34">
        <v>142</v>
      </c>
      <c r="CM146" s="34">
        <v>2</v>
      </c>
      <c r="CN146" s="13">
        <f>[2]卡牌消耗!DA146</f>
        <v>128550</v>
      </c>
      <c r="CO146" s="13">
        <f t="shared" si="40"/>
        <v>51420</v>
      </c>
      <c r="DG146" s="33">
        <v>142</v>
      </c>
      <c r="DH146" s="33">
        <f>[2]装备!AM147*8</f>
        <v>250760</v>
      </c>
      <c r="DI146" s="33">
        <f>[2]装备!AN147*8</f>
        <v>401200</v>
      </c>
      <c r="DJ146" s="33">
        <f>[2]装备!AO147*8</f>
        <v>501480</v>
      </c>
      <c r="DK146" s="33">
        <f>[2]装备!AP147*8</f>
        <v>601760</v>
      </c>
      <c r="DN146" s="13">
        <v>142</v>
      </c>
      <c r="DO146" s="13">
        <v>1</v>
      </c>
      <c r="DP146" s="13">
        <f t="shared" si="41"/>
        <v>250760</v>
      </c>
      <c r="ED146" s="13">
        <f>[2]新神器!GZ148</f>
        <v>10</v>
      </c>
      <c r="EE146" s="13">
        <f t="shared" si="42"/>
        <v>3</v>
      </c>
      <c r="EF146" s="13">
        <f t="shared" si="43"/>
        <v>1</v>
      </c>
      <c r="EG146" s="13">
        <f>[2]新神器!HD148</f>
        <v>1606012</v>
      </c>
      <c r="EH146" s="13" t="str">
        <f>[2]新神器!HE148</f>
        <v>神器3-2 : 4级</v>
      </c>
      <c r="EI146" s="13">
        <f>[2]新神器!HG148</f>
        <v>4</v>
      </c>
      <c r="EJ146" s="13">
        <f>[2]新神器!HI148</f>
        <v>2</v>
      </c>
      <c r="EK146" s="13">
        <f>[1]新神器!$AW147*6</f>
        <v>2556</v>
      </c>
      <c r="EL146" s="13">
        <f t="shared" si="44"/>
        <v>564</v>
      </c>
      <c r="EM146" s="13">
        <f t="shared" si="39"/>
        <v>40</v>
      </c>
      <c r="EN146" s="13">
        <f>[2]新神器!$HK148</f>
        <v>2500</v>
      </c>
      <c r="EO146" s="13">
        <f t="shared" si="45"/>
        <v>42.5</v>
      </c>
      <c r="EP146" s="13">
        <f t="shared" si="46"/>
        <v>79.62</v>
      </c>
    </row>
    <row r="147" spans="49:146" ht="16.5" x14ac:dyDescent="0.2">
      <c r="AW147" s="33">
        <v>4</v>
      </c>
      <c r="AX147" s="33">
        <v>39</v>
      </c>
      <c r="AY147" s="34">
        <f>INDEX($CF$5:$CF$56,数据母表!AX147)</f>
        <v>16</v>
      </c>
      <c r="AZ147" s="33">
        <f>[2]卡牌消耗!AB147</f>
        <v>0</v>
      </c>
      <c r="BA147" s="33">
        <f>[2]卡牌消耗!AC147</f>
        <v>0</v>
      </c>
      <c r="BB147" s="33">
        <f>[2]卡牌消耗!AD147</f>
        <v>0</v>
      </c>
      <c r="BC147" s="33">
        <f>[2]卡牌消耗!AE147</f>
        <v>0</v>
      </c>
      <c r="BD147" s="33">
        <f>[2]卡牌消耗!AF147</f>
        <v>10</v>
      </c>
      <c r="BE147" s="33">
        <f>[2]卡牌消耗!AG147</f>
        <v>3</v>
      </c>
      <c r="BF147" s="33">
        <f>[2]卡牌消耗!AH147</f>
        <v>32250</v>
      </c>
      <c r="CL147" s="34">
        <v>143</v>
      </c>
      <c r="CM147" s="34">
        <v>2</v>
      </c>
      <c r="CN147" s="13">
        <f>[2]卡牌消耗!DA147</f>
        <v>134400</v>
      </c>
      <c r="CO147" s="13">
        <f t="shared" si="40"/>
        <v>53760</v>
      </c>
      <c r="DG147" s="33">
        <v>143</v>
      </c>
      <c r="DH147" s="33">
        <f>[2]装备!AM148*8</f>
        <v>265960</v>
      </c>
      <c r="DI147" s="33">
        <f>[2]装备!AN148*8</f>
        <v>425520</v>
      </c>
      <c r="DJ147" s="33">
        <f>[2]装备!AO148*8</f>
        <v>531880</v>
      </c>
      <c r="DK147" s="33">
        <f>[2]装备!AP148*8</f>
        <v>638240</v>
      </c>
      <c r="DN147" s="13">
        <v>143</v>
      </c>
      <c r="DO147" s="13">
        <v>1</v>
      </c>
      <c r="DP147" s="13">
        <f t="shared" si="41"/>
        <v>265960</v>
      </c>
      <c r="ED147" s="13">
        <f>[2]新神器!GZ149</f>
        <v>10</v>
      </c>
      <c r="EE147" s="13">
        <f t="shared" si="42"/>
        <v>3</v>
      </c>
      <c r="EF147" s="13">
        <f t="shared" si="43"/>
        <v>1</v>
      </c>
      <c r="EG147" s="13">
        <f>[2]新神器!HD149</f>
        <v>1606012</v>
      </c>
      <c r="EH147" s="13" t="str">
        <f>[2]新神器!HE149</f>
        <v>神器3-2 : 5级</v>
      </c>
      <c r="EI147" s="13">
        <f>[2]新神器!HG149</f>
        <v>5</v>
      </c>
      <c r="EJ147" s="13">
        <f>[2]新神器!HI149</f>
        <v>2</v>
      </c>
      <c r="EK147" s="13">
        <f>[1]新神器!$AW148*6</f>
        <v>3186</v>
      </c>
      <c r="EL147" s="13">
        <f t="shared" si="44"/>
        <v>630</v>
      </c>
      <c r="EM147" s="13">
        <f t="shared" si="39"/>
        <v>40</v>
      </c>
      <c r="EN147" s="13">
        <f>[2]新神器!$HK149</f>
        <v>2550</v>
      </c>
      <c r="EO147" s="13">
        <f t="shared" si="45"/>
        <v>42.55</v>
      </c>
      <c r="EP147" s="13">
        <f t="shared" si="46"/>
        <v>88.84</v>
      </c>
    </row>
    <row r="148" spans="49:146" ht="16.5" x14ac:dyDescent="0.2">
      <c r="AW148" s="33">
        <v>4</v>
      </c>
      <c r="AX148" s="33">
        <v>40</v>
      </c>
      <c r="AY148" s="34">
        <f>INDEX($CF$5:$CF$56,数据母表!AX148)</f>
        <v>17</v>
      </c>
      <c r="AZ148" s="33">
        <f>[2]卡牌消耗!AB148</f>
        <v>0</v>
      </c>
      <c r="BA148" s="33">
        <f>[2]卡牌消耗!AC148</f>
        <v>0</v>
      </c>
      <c r="BB148" s="33">
        <f>[2]卡牌消耗!AD148</f>
        <v>0</v>
      </c>
      <c r="BC148" s="33">
        <f>[2]卡牌消耗!AE148</f>
        <v>0</v>
      </c>
      <c r="BD148" s="33">
        <f>[2]卡牌消耗!AF148</f>
        <v>10</v>
      </c>
      <c r="BE148" s="33">
        <f>[2]卡牌消耗!AG148</f>
        <v>3</v>
      </c>
      <c r="BF148" s="33">
        <f>[2]卡牌消耗!AH148</f>
        <v>32250</v>
      </c>
      <c r="CL148" s="34">
        <v>144</v>
      </c>
      <c r="CM148" s="34">
        <v>2</v>
      </c>
      <c r="CN148" s="13">
        <f>[2]卡牌消耗!DA148</f>
        <v>140200</v>
      </c>
      <c r="CO148" s="13">
        <f t="shared" si="40"/>
        <v>56080</v>
      </c>
      <c r="DG148" s="33">
        <v>144</v>
      </c>
      <c r="DH148" s="33">
        <f>[2]装备!AM149*8</f>
        <v>281120</v>
      </c>
      <c r="DI148" s="33">
        <f>[2]装备!AN149*8</f>
        <v>449800</v>
      </c>
      <c r="DJ148" s="33">
        <f>[2]装备!AO149*8</f>
        <v>562280</v>
      </c>
      <c r="DK148" s="33">
        <f>[2]装备!AP149*8</f>
        <v>674720</v>
      </c>
      <c r="DN148" s="13">
        <v>144</v>
      </c>
      <c r="DO148" s="13">
        <v>1</v>
      </c>
      <c r="DP148" s="13">
        <f t="shared" si="41"/>
        <v>281120</v>
      </c>
      <c r="ED148" s="13">
        <f>[2]新神器!GZ150</f>
        <v>10</v>
      </c>
      <c r="EE148" s="13">
        <f t="shared" si="42"/>
        <v>3</v>
      </c>
      <c r="EF148" s="13">
        <f t="shared" si="43"/>
        <v>1</v>
      </c>
      <c r="EG148" s="13">
        <f>[2]新神器!HD150</f>
        <v>1606012</v>
      </c>
      <c r="EH148" s="13" t="str">
        <f>[2]新神器!HE150</f>
        <v>神器3-2 : 6级</v>
      </c>
      <c r="EI148" s="13">
        <f>[2]新神器!HG150</f>
        <v>6</v>
      </c>
      <c r="EJ148" s="13">
        <f>[2]新神器!HI150</f>
        <v>2</v>
      </c>
      <c r="EK148" s="13">
        <f>[1]新神器!$AW149*6</f>
        <v>3864</v>
      </c>
      <c r="EL148" s="13">
        <f t="shared" si="44"/>
        <v>678</v>
      </c>
      <c r="EM148" s="13">
        <f t="shared" si="39"/>
        <v>40</v>
      </c>
      <c r="EN148" s="13">
        <f>[2]新神器!$HK150</f>
        <v>2650</v>
      </c>
      <c r="EO148" s="13">
        <f t="shared" si="45"/>
        <v>42.65</v>
      </c>
      <c r="EP148" s="13">
        <f t="shared" si="46"/>
        <v>95.38</v>
      </c>
    </row>
    <row r="149" spans="49:146" ht="16.5" x14ac:dyDescent="0.2">
      <c r="AW149" s="33">
        <v>4</v>
      </c>
      <c r="AX149" s="33">
        <v>41</v>
      </c>
      <c r="AY149" s="34">
        <f>INDEX($CF$5:$CF$56,数据母表!AX149)</f>
        <v>17</v>
      </c>
      <c r="AZ149" s="33">
        <f>[2]卡牌消耗!AB149</f>
        <v>0</v>
      </c>
      <c r="BA149" s="33">
        <f>[2]卡牌消耗!AC149</f>
        <v>0</v>
      </c>
      <c r="BB149" s="33">
        <f>[2]卡牌消耗!AD149</f>
        <v>0</v>
      </c>
      <c r="BC149" s="33">
        <f>[2]卡牌消耗!AE149</f>
        <v>0</v>
      </c>
      <c r="BD149" s="33">
        <f>[2]卡牌消耗!AF149</f>
        <v>10</v>
      </c>
      <c r="BE149" s="33">
        <f>[2]卡牌消耗!AG149</f>
        <v>3</v>
      </c>
      <c r="BF149" s="33">
        <f>[2]卡牌消耗!AH149</f>
        <v>44300</v>
      </c>
      <c r="CL149" s="34">
        <v>145</v>
      </c>
      <c r="CM149" s="34">
        <v>2</v>
      </c>
      <c r="CN149" s="13">
        <f>[2]卡牌消耗!DA149</f>
        <v>139800</v>
      </c>
      <c r="CO149" s="13">
        <f t="shared" si="40"/>
        <v>55920</v>
      </c>
      <c r="DG149" s="33">
        <v>145</v>
      </c>
      <c r="DH149" s="33">
        <f>[2]装备!AM150*8</f>
        <v>296320</v>
      </c>
      <c r="DI149" s="33">
        <f>[2]装备!AN150*8</f>
        <v>474120</v>
      </c>
      <c r="DJ149" s="33">
        <f>[2]装备!AO150*8</f>
        <v>592680</v>
      </c>
      <c r="DK149" s="33">
        <f>[2]装备!AP150*8</f>
        <v>711200</v>
      </c>
      <c r="DN149" s="13">
        <v>145</v>
      </c>
      <c r="DO149" s="13">
        <v>1</v>
      </c>
      <c r="DP149" s="13">
        <f t="shared" si="41"/>
        <v>296320</v>
      </c>
      <c r="ED149" s="13">
        <f>[2]新神器!GZ151</f>
        <v>10</v>
      </c>
      <c r="EE149" s="13">
        <f t="shared" si="42"/>
        <v>3</v>
      </c>
      <c r="EF149" s="13">
        <f t="shared" si="43"/>
        <v>1</v>
      </c>
      <c r="EG149" s="13">
        <f>[2]新神器!HD151</f>
        <v>1606012</v>
      </c>
      <c r="EH149" s="13" t="str">
        <f>[2]新神器!HE151</f>
        <v>神器3-2 : 7级</v>
      </c>
      <c r="EI149" s="13">
        <f>[2]新神器!HG151</f>
        <v>7</v>
      </c>
      <c r="EJ149" s="13">
        <f>[2]新神器!HI151</f>
        <v>3</v>
      </c>
      <c r="EK149" s="13">
        <f>[1]新神器!$AW150*6</f>
        <v>4548</v>
      </c>
      <c r="EL149" s="13">
        <f t="shared" si="44"/>
        <v>684</v>
      </c>
      <c r="EM149" s="13">
        <f t="shared" si="39"/>
        <v>60</v>
      </c>
      <c r="EN149" s="13">
        <f>[2]新神器!$HK151</f>
        <v>2700</v>
      </c>
      <c r="EO149" s="13">
        <f t="shared" si="45"/>
        <v>62.7</v>
      </c>
      <c r="EP149" s="13">
        <f t="shared" si="46"/>
        <v>65.45</v>
      </c>
    </row>
    <row r="150" spans="49:146" ht="16.5" x14ac:dyDescent="0.2">
      <c r="AW150" s="33">
        <v>4</v>
      </c>
      <c r="AX150" s="33">
        <v>42</v>
      </c>
      <c r="AY150" s="34">
        <f>INDEX($CF$5:$CF$56,数据母表!AX150)</f>
        <v>17</v>
      </c>
      <c r="AZ150" s="33">
        <f>[2]卡牌消耗!AB150</f>
        <v>0</v>
      </c>
      <c r="BA150" s="33">
        <f>[2]卡牌消耗!AC150</f>
        <v>0</v>
      </c>
      <c r="BB150" s="33">
        <f>[2]卡牌消耗!AD150</f>
        <v>0</v>
      </c>
      <c r="BC150" s="33">
        <f>[2]卡牌消耗!AE150</f>
        <v>0</v>
      </c>
      <c r="BD150" s="33">
        <f>[2]卡牌消耗!AF150</f>
        <v>10</v>
      </c>
      <c r="BE150" s="33">
        <f>[2]卡牌消耗!AG150</f>
        <v>3</v>
      </c>
      <c r="BF150" s="33">
        <f>[2]卡牌消耗!AH150</f>
        <v>44300</v>
      </c>
      <c r="CL150" s="34">
        <v>146</v>
      </c>
      <c r="CM150" s="34">
        <v>2</v>
      </c>
      <c r="CN150" s="13">
        <f>[2]卡牌消耗!DA150</f>
        <v>146800</v>
      </c>
      <c r="CO150" s="13">
        <f t="shared" si="40"/>
        <v>58720</v>
      </c>
      <c r="DG150" s="33">
        <v>146</v>
      </c>
      <c r="DH150" s="33">
        <f>[2]装备!AM151*8</f>
        <v>311520</v>
      </c>
      <c r="DI150" s="33">
        <f>[2]装备!AN151*8</f>
        <v>498440</v>
      </c>
      <c r="DJ150" s="33">
        <f>[2]装备!AO151*8</f>
        <v>623040</v>
      </c>
      <c r="DK150" s="33">
        <f>[2]装备!AP151*8</f>
        <v>747680</v>
      </c>
      <c r="DN150" s="13">
        <v>146</v>
      </c>
      <c r="DO150" s="13">
        <v>1</v>
      </c>
      <c r="DP150" s="13">
        <f t="shared" si="41"/>
        <v>311520</v>
      </c>
      <c r="ED150" s="13">
        <f>[2]新神器!GZ152</f>
        <v>10</v>
      </c>
      <c r="EE150" s="13">
        <f t="shared" si="42"/>
        <v>3</v>
      </c>
      <c r="EF150" s="13">
        <f t="shared" si="43"/>
        <v>1</v>
      </c>
      <c r="EG150" s="13">
        <f>[2]新神器!HD152</f>
        <v>1606012</v>
      </c>
      <c r="EH150" s="13" t="str">
        <f>[2]新神器!HE152</f>
        <v>神器3-2 : 8级</v>
      </c>
      <c r="EI150" s="13">
        <f>[2]新神器!HG152</f>
        <v>8</v>
      </c>
      <c r="EJ150" s="13">
        <f>[2]新神器!HI152</f>
        <v>3</v>
      </c>
      <c r="EK150" s="13">
        <f>[1]新神器!$AW151*6</f>
        <v>5274</v>
      </c>
      <c r="EL150" s="13">
        <f t="shared" si="44"/>
        <v>726</v>
      </c>
      <c r="EM150" s="13">
        <f t="shared" si="39"/>
        <v>60</v>
      </c>
      <c r="EN150" s="13">
        <f>[2]新神器!$HK152</f>
        <v>2750</v>
      </c>
      <c r="EO150" s="13">
        <f t="shared" si="45"/>
        <v>62.75</v>
      </c>
      <c r="EP150" s="13">
        <f t="shared" si="46"/>
        <v>69.42</v>
      </c>
    </row>
    <row r="151" spans="49:146" ht="16.5" x14ac:dyDescent="0.2">
      <c r="AW151" s="33">
        <v>4</v>
      </c>
      <c r="AX151" s="33">
        <v>43</v>
      </c>
      <c r="AY151" s="34">
        <f>INDEX($CF$5:$CF$56,数据母表!AX151)</f>
        <v>18</v>
      </c>
      <c r="AZ151" s="33">
        <f>[2]卡牌消耗!AB151</f>
        <v>0</v>
      </c>
      <c r="BA151" s="33">
        <f>[2]卡牌消耗!AC151</f>
        <v>0</v>
      </c>
      <c r="BB151" s="33">
        <f>[2]卡牌消耗!AD151</f>
        <v>0</v>
      </c>
      <c r="BC151" s="33">
        <f>[2]卡牌消耗!AE151</f>
        <v>0</v>
      </c>
      <c r="BD151" s="33">
        <f>[2]卡牌消耗!AF151</f>
        <v>10</v>
      </c>
      <c r="BE151" s="33">
        <f>[2]卡牌消耗!AG151</f>
        <v>3</v>
      </c>
      <c r="BF151" s="33">
        <f>[2]卡牌消耗!AH151</f>
        <v>44300</v>
      </c>
      <c r="CL151" s="34">
        <v>147</v>
      </c>
      <c r="CM151" s="34">
        <v>2</v>
      </c>
      <c r="CN151" s="13">
        <f>[2]卡牌消耗!DA151</f>
        <v>153800</v>
      </c>
      <c r="CO151" s="13">
        <f t="shared" si="40"/>
        <v>61520</v>
      </c>
      <c r="DG151" s="33">
        <v>147</v>
      </c>
      <c r="DH151" s="33">
        <f>[2]装备!AM152*8</f>
        <v>326720</v>
      </c>
      <c r="DI151" s="33">
        <f>[2]装备!AN152*8</f>
        <v>522760</v>
      </c>
      <c r="DJ151" s="33">
        <f>[2]装备!AO152*8</f>
        <v>653440</v>
      </c>
      <c r="DK151" s="33">
        <f>[2]装备!AP152*8</f>
        <v>784120</v>
      </c>
      <c r="DN151" s="13">
        <v>147</v>
      </c>
      <c r="DO151" s="13">
        <v>1</v>
      </c>
      <c r="DP151" s="13">
        <f t="shared" si="41"/>
        <v>326720</v>
      </c>
      <c r="ED151" s="13">
        <f>[2]新神器!GZ153</f>
        <v>10</v>
      </c>
      <c r="EE151" s="13">
        <f t="shared" si="42"/>
        <v>3</v>
      </c>
      <c r="EF151" s="13">
        <f t="shared" si="43"/>
        <v>1</v>
      </c>
      <c r="EG151" s="13">
        <f>[2]新神器!HD153</f>
        <v>1606012</v>
      </c>
      <c r="EH151" s="13" t="str">
        <f>[2]新神器!HE153</f>
        <v>神器3-2 : 9级</v>
      </c>
      <c r="EI151" s="13">
        <f>[2]新神器!HG153</f>
        <v>9</v>
      </c>
      <c r="EJ151" s="13">
        <f>[2]新神器!HI153</f>
        <v>3</v>
      </c>
      <c r="EK151" s="13">
        <f>[1]新神器!$AW152*6</f>
        <v>6036</v>
      </c>
      <c r="EL151" s="13">
        <f t="shared" si="44"/>
        <v>762</v>
      </c>
      <c r="EM151" s="13">
        <f t="shared" si="39"/>
        <v>60</v>
      </c>
      <c r="EN151" s="13">
        <f>[2]新神器!$HK153</f>
        <v>2850</v>
      </c>
      <c r="EO151" s="13">
        <f t="shared" si="45"/>
        <v>62.85</v>
      </c>
      <c r="EP151" s="13">
        <f t="shared" si="46"/>
        <v>72.739999999999995</v>
      </c>
    </row>
    <row r="152" spans="49:146" ht="16.5" x14ac:dyDescent="0.2">
      <c r="AW152" s="33">
        <v>4</v>
      </c>
      <c r="AX152" s="33">
        <v>44</v>
      </c>
      <c r="AY152" s="34">
        <f>INDEX($CF$5:$CF$56,数据母表!AX152)</f>
        <v>18</v>
      </c>
      <c r="AZ152" s="33">
        <f>[2]卡牌消耗!AB152</f>
        <v>0</v>
      </c>
      <c r="BA152" s="33">
        <f>[2]卡牌消耗!AC152</f>
        <v>0</v>
      </c>
      <c r="BB152" s="33">
        <f>[2]卡牌消耗!AD152</f>
        <v>0</v>
      </c>
      <c r="BC152" s="33">
        <f>[2]卡牌消耗!AE152</f>
        <v>0</v>
      </c>
      <c r="BD152" s="33">
        <f>[2]卡牌消耗!AF152</f>
        <v>15</v>
      </c>
      <c r="BE152" s="33">
        <f>[2]卡牌消耗!AG152</f>
        <v>3</v>
      </c>
      <c r="BF152" s="33">
        <f>[2]卡牌消耗!AH152</f>
        <v>56400</v>
      </c>
      <c r="CL152" s="34">
        <v>148</v>
      </c>
      <c r="CM152" s="34">
        <v>2</v>
      </c>
      <c r="CN152" s="13">
        <f>[2]卡牌消耗!DA152</f>
        <v>160750</v>
      </c>
      <c r="CO152" s="13">
        <f t="shared" si="40"/>
        <v>64300</v>
      </c>
      <c r="DG152" s="33">
        <v>148</v>
      </c>
      <c r="DH152" s="33">
        <f>[2]装备!AM153*8</f>
        <v>341920</v>
      </c>
      <c r="DI152" s="33">
        <f>[2]装备!AN153*8</f>
        <v>547080</v>
      </c>
      <c r="DJ152" s="33">
        <f>[2]装备!AO153*8</f>
        <v>683840</v>
      </c>
      <c r="DK152" s="33">
        <f>[2]装备!AP153*8</f>
        <v>820600</v>
      </c>
      <c r="DN152" s="13">
        <v>148</v>
      </c>
      <c r="DO152" s="13">
        <v>1</v>
      </c>
      <c r="DP152" s="13">
        <f t="shared" si="41"/>
        <v>341920</v>
      </c>
      <c r="ED152" s="13">
        <f>[2]新神器!GZ154</f>
        <v>10</v>
      </c>
      <c r="EE152" s="13">
        <f t="shared" si="42"/>
        <v>3</v>
      </c>
      <c r="EF152" s="13">
        <f t="shared" si="43"/>
        <v>1</v>
      </c>
      <c r="EG152" s="13">
        <f>[2]新神器!HD154</f>
        <v>1606012</v>
      </c>
      <c r="EH152" s="13" t="str">
        <f>[2]新神器!HE154</f>
        <v>神器3-2 : 10级</v>
      </c>
      <c r="EI152" s="13">
        <f>[2]新神器!HG154</f>
        <v>10</v>
      </c>
      <c r="EJ152" s="13">
        <f>[2]新神器!HI154</f>
        <v>5</v>
      </c>
      <c r="EK152" s="13">
        <f>[1]新神器!$AW153*6</f>
        <v>6846</v>
      </c>
      <c r="EL152" s="13">
        <f t="shared" si="44"/>
        <v>810</v>
      </c>
      <c r="EM152" s="13">
        <f t="shared" si="39"/>
        <v>100</v>
      </c>
      <c r="EN152" s="13">
        <f>[2]新神器!$HK154</f>
        <v>2900</v>
      </c>
      <c r="EO152" s="13">
        <f t="shared" si="45"/>
        <v>102.9</v>
      </c>
      <c r="EP152" s="13">
        <f t="shared" si="46"/>
        <v>47.23</v>
      </c>
    </row>
    <row r="153" spans="49:146" ht="16.5" x14ac:dyDescent="0.2">
      <c r="AW153" s="33">
        <v>4</v>
      </c>
      <c r="AX153" s="33">
        <v>45</v>
      </c>
      <c r="AY153" s="34">
        <f>INDEX($CF$5:$CF$56,数据母表!AX153)</f>
        <v>18</v>
      </c>
      <c r="AZ153" s="33">
        <f>[2]卡牌消耗!AB153</f>
        <v>0</v>
      </c>
      <c r="BA153" s="33">
        <f>[2]卡牌消耗!AC153</f>
        <v>0</v>
      </c>
      <c r="BB153" s="33">
        <f>[2]卡牌消耗!AD153</f>
        <v>0</v>
      </c>
      <c r="BC153" s="33">
        <f>[2]卡牌消耗!AE153</f>
        <v>0</v>
      </c>
      <c r="BD153" s="33">
        <f>[2]卡牌消耗!AF153</f>
        <v>15</v>
      </c>
      <c r="BE153" s="33">
        <f>[2]卡牌消耗!AG153</f>
        <v>3</v>
      </c>
      <c r="BF153" s="33">
        <f>[2]卡牌消耗!AH153</f>
        <v>56400</v>
      </c>
      <c r="CL153" s="34">
        <v>149</v>
      </c>
      <c r="CM153" s="34">
        <v>2</v>
      </c>
      <c r="CN153" s="13">
        <f>[2]卡牌消耗!DA153</f>
        <v>167750</v>
      </c>
      <c r="CO153" s="13">
        <f t="shared" si="40"/>
        <v>67100</v>
      </c>
      <c r="DG153" s="33">
        <v>149</v>
      </c>
      <c r="DH153" s="33">
        <f>[2]装备!AM154*8</f>
        <v>357120</v>
      </c>
      <c r="DI153" s="33">
        <f>[2]装备!AN154*8</f>
        <v>571400</v>
      </c>
      <c r="DJ153" s="33">
        <f>[2]装备!AO154*8</f>
        <v>714240</v>
      </c>
      <c r="DK153" s="33">
        <f>[2]装备!AP154*8</f>
        <v>857080</v>
      </c>
      <c r="DN153" s="13">
        <v>149</v>
      </c>
      <c r="DO153" s="13">
        <v>1</v>
      </c>
      <c r="DP153" s="13">
        <f t="shared" si="41"/>
        <v>357120</v>
      </c>
      <c r="ED153" s="13">
        <f>[2]新神器!GZ155</f>
        <v>10</v>
      </c>
      <c r="EE153" s="13">
        <f t="shared" si="42"/>
        <v>3</v>
      </c>
      <c r="EF153" s="13">
        <f t="shared" si="43"/>
        <v>1</v>
      </c>
      <c r="EG153" s="13">
        <f>[2]新神器!HD155</f>
        <v>1606012</v>
      </c>
      <c r="EH153" s="13" t="str">
        <f>[2]新神器!HE155</f>
        <v>神器3-2 : 11级</v>
      </c>
      <c r="EI153" s="13">
        <f>[2]新神器!HG155</f>
        <v>11</v>
      </c>
      <c r="EJ153" s="13">
        <f>[2]新神器!HI155</f>
        <v>5</v>
      </c>
      <c r="EK153" s="13">
        <f>[1]新神器!$AW154*6</f>
        <v>7692</v>
      </c>
      <c r="EL153" s="13">
        <f t="shared" si="44"/>
        <v>846</v>
      </c>
      <c r="EM153" s="13">
        <f t="shared" si="39"/>
        <v>100</v>
      </c>
      <c r="EN153" s="13">
        <f>[2]新神器!$HK155</f>
        <v>2950</v>
      </c>
      <c r="EO153" s="13">
        <f t="shared" si="45"/>
        <v>102.95</v>
      </c>
      <c r="EP153" s="13">
        <f t="shared" si="46"/>
        <v>49.31</v>
      </c>
    </row>
    <row r="154" spans="49:146" ht="16.5" x14ac:dyDescent="0.2">
      <c r="AW154" s="33">
        <v>4</v>
      </c>
      <c r="AX154" s="33">
        <v>46</v>
      </c>
      <c r="AY154" s="34">
        <f>INDEX($CF$5:$CF$56,数据母表!AX154)</f>
        <v>19</v>
      </c>
      <c r="AZ154" s="33">
        <f>[2]卡牌消耗!AB154</f>
        <v>0</v>
      </c>
      <c r="BA154" s="33">
        <f>[2]卡牌消耗!AC154</f>
        <v>0</v>
      </c>
      <c r="BB154" s="33">
        <f>[2]卡牌消耗!AD154</f>
        <v>0</v>
      </c>
      <c r="BC154" s="33">
        <f>[2]卡牌消耗!AE154</f>
        <v>0</v>
      </c>
      <c r="BD154" s="33">
        <f>[2]卡牌消耗!AF154</f>
        <v>15</v>
      </c>
      <c r="BE154" s="33">
        <f>[2]卡牌消耗!AG154</f>
        <v>3</v>
      </c>
      <c r="BF154" s="33">
        <f>[2]卡牌消耗!AH154</f>
        <v>60450</v>
      </c>
      <c r="CL154" s="34">
        <v>150</v>
      </c>
      <c r="CM154" s="34">
        <v>2</v>
      </c>
      <c r="CN154" s="13">
        <f>[2]卡牌消耗!DA154</f>
        <v>279600</v>
      </c>
      <c r="CO154" s="13">
        <f t="shared" si="40"/>
        <v>111840</v>
      </c>
      <c r="DG154" s="33">
        <v>150</v>
      </c>
      <c r="DH154" s="33">
        <f>[2]装备!AM155*8</f>
        <v>372320</v>
      </c>
      <c r="DI154" s="33">
        <f>[2]装备!AN155*8</f>
        <v>595680</v>
      </c>
      <c r="DJ154" s="33">
        <f>[2]装备!AO155*8</f>
        <v>744640</v>
      </c>
      <c r="DK154" s="33">
        <f>[2]装备!AP155*8</f>
        <v>893560</v>
      </c>
      <c r="DN154" s="13">
        <v>150</v>
      </c>
      <c r="DO154" s="13">
        <v>1</v>
      </c>
      <c r="DP154" s="13">
        <f t="shared" si="41"/>
        <v>372320</v>
      </c>
      <c r="ED154" s="13">
        <f>[2]新神器!GZ156</f>
        <v>10</v>
      </c>
      <c r="EE154" s="13">
        <f t="shared" si="42"/>
        <v>3</v>
      </c>
      <c r="EF154" s="13">
        <f t="shared" si="43"/>
        <v>1</v>
      </c>
      <c r="EG154" s="13">
        <f>[2]新神器!HD156</f>
        <v>1606012</v>
      </c>
      <c r="EH154" s="13" t="str">
        <f>[2]新神器!HE156</f>
        <v>神器3-2 : 12级</v>
      </c>
      <c r="EI154" s="13">
        <f>[2]新神器!HG156</f>
        <v>12</v>
      </c>
      <c r="EJ154" s="13">
        <f>[2]新神器!HI156</f>
        <v>6</v>
      </c>
      <c r="EK154" s="13">
        <f>[1]新神器!$AW155*6</f>
        <v>8580</v>
      </c>
      <c r="EL154" s="13">
        <f t="shared" si="44"/>
        <v>888</v>
      </c>
      <c r="EM154" s="13">
        <f t="shared" si="39"/>
        <v>120</v>
      </c>
      <c r="EN154" s="13">
        <f>[2]新神器!$HK156</f>
        <v>3050</v>
      </c>
      <c r="EO154" s="13">
        <f t="shared" si="45"/>
        <v>123.05</v>
      </c>
      <c r="EP154" s="13">
        <f t="shared" si="46"/>
        <v>43.3</v>
      </c>
    </row>
    <row r="155" spans="49:146" ht="16.5" x14ac:dyDescent="0.2">
      <c r="AW155" s="33">
        <v>4</v>
      </c>
      <c r="AX155" s="33">
        <v>47</v>
      </c>
      <c r="AY155" s="34">
        <f>INDEX($CF$5:$CF$56,数据母表!AX155)</f>
        <v>19</v>
      </c>
      <c r="AZ155" s="33">
        <f>[2]卡牌消耗!AB155</f>
        <v>0</v>
      </c>
      <c r="BA155" s="33">
        <f>[2]卡牌消耗!AC155</f>
        <v>0</v>
      </c>
      <c r="BB155" s="33">
        <f>[2]卡牌消耗!AD155</f>
        <v>0</v>
      </c>
      <c r="BC155" s="33">
        <f>[2]卡牌消耗!AE155</f>
        <v>0</v>
      </c>
      <c r="BD155" s="33">
        <f>[2]卡牌消耗!AF155</f>
        <v>15</v>
      </c>
      <c r="BE155" s="33">
        <f>[2]卡牌消耗!AG155</f>
        <v>3</v>
      </c>
      <c r="BF155" s="33">
        <f>[2]卡牌消耗!AH155</f>
        <v>123100</v>
      </c>
      <c r="CL155" s="34">
        <v>1</v>
      </c>
      <c r="CM155" s="34">
        <v>3</v>
      </c>
      <c r="CN155" s="13">
        <f>[2]卡牌消耗!DB5</f>
        <v>300</v>
      </c>
      <c r="CO155" s="13">
        <f t="shared" si="40"/>
        <v>120</v>
      </c>
      <c r="DN155" s="13">
        <v>1</v>
      </c>
      <c r="DO155" s="13">
        <v>2</v>
      </c>
      <c r="DP155" s="13">
        <f t="shared" si="41"/>
        <v>800</v>
      </c>
      <c r="ED155" s="13">
        <f>[2]新神器!GZ157</f>
        <v>10</v>
      </c>
      <c r="EE155" s="13">
        <f t="shared" si="42"/>
        <v>3</v>
      </c>
      <c r="EF155" s="13">
        <f t="shared" si="43"/>
        <v>1</v>
      </c>
      <c r="EG155" s="13">
        <f>[2]新神器!HD157</f>
        <v>1606012</v>
      </c>
      <c r="EH155" s="13" t="str">
        <f>[2]新神器!HE157</f>
        <v>神器3-2 : 13级</v>
      </c>
      <c r="EI155" s="13">
        <f>[2]新神器!HG157</f>
        <v>13</v>
      </c>
      <c r="EJ155" s="13">
        <f>[2]新神器!HI157</f>
        <v>7</v>
      </c>
      <c r="EK155" s="13">
        <f>[1]新神器!$AW156*6</f>
        <v>9480</v>
      </c>
      <c r="EL155" s="13">
        <f t="shared" si="44"/>
        <v>900</v>
      </c>
      <c r="EM155" s="13">
        <f t="shared" si="39"/>
        <v>140</v>
      </c>
      <c r="EN155" s="13">
        <f>[2]新神器!$HK157</f>
        <v>3100</v>
      </c>
      <c r="EO155" s="13">
        <f t="shared" si="45"/>
        <v>143.1</v>
      </c>
      <c r="EP155" s="13">
        <f t="shared" si="46"/>
        <v>37.74</v>
      </c>
    </row>
    <row r="156" spans="49:146" ht="16.5" x14ac:dyDescent="0.2">
      <c r="AW156" s="33">
        <v>4</v>
      </c>
      <c r="AX156" s="33">
        <v>48</v>
      </c>
      <c r="AY156" s="34">
        <f>INDEX($CF$5:$CF$56,数据母表!AX156)</f>
        <v>19</v>
      </c>
      <c r="AZ156" s="33">
        <f>[2]卡牌消耗!AB156</f>
        <v>0</v>
      </c>
      <c r="BA156" s="33">
        <f>[2]卡牌消耗!AC156</f>
        <v>0</v>
      </c>
      <c r="BB156" s="33">
        <f>[2]卡牌消耗!AD156</f>
        <v>0</v>
      </c>
      <c r="BC156" s="33">
        <f>[2]卡牌消耗!AE156</f>
        <v>0</v>
      </c>
      <c r="BD156" s="33">
        <f>[2]卡牌消耗!AF156</f>
        <v>15</v>
      </c>
      <c r="BE156" s="33">
        <f>[2]卡牌消耗!AG156</f>
        <v>3</v>
      </c>
      <c r="BF156" s="33">
        <f>[2]卡牌消耗!AH156</f>
        <v>123100</v>
      </c>
      <c r="CL156" s="34">
        <v>2</v>
      </c>
      <c r="CM156" s="34">
        <v>3</v>
      </c>
      <c r="CN156" s="13">
        <f>[2]卡牌消耗!DB6</f>
        <v>400</v>
      </c>
      <c r="CO156" s="13">
        <f t="shared" si="40"/>
        <v>160</v>
      </c>
      <c r="DN156" s="13">
        <v>2</v>
      </c>
      <c r="DO156" s="13">
        <v>2</v>
      </c>
      <c r="DP156" s="13">
        <f t="shared" si="41"/>
        <v>800</v>
      </c>
      <c r="ED156" s="13">
        <f>[2]新神器!GZ158</f>
        <v>10</v>
      </c>
      <c r="EE156" s="13">
        <f t="shared" si="42"/>
        <v>3</v>
      </c>
      <c r="EF156" s="13">
        <f t="shared" si="43"/>
        <v>1</v>
      </c>
      <c r="EG156" s="13">
        <f>[2]新神器!HD158</f>
        <v>1606012</v>
      </c>
      <c r="EH156" s="13" t="str">
        <f>[2]新神器!HE158</f>
        <v>神器3-2 : 14级</v>
      </c>
      <c r="EI156" s="13">
        <f>[2]新神器!HG158</f>
        <v>14</v>
      </c>
      <c r="EJ156" s="13">
        <f>[2]新神器!HI158</f>
        <v>7</v>
      </c>
      <c r="EK156" s="13">
        <f>[1]新神器!$AW157*6</f>
        <v>10452</v>
      </c>
      <c r="EL156" s="13">
        <f t="shared" si="44"/>
        <v>972</v>
      </c>
      <c r="EM156" s="13">
        <f t="shared" si="39"/>
        <v>140</v>
      </c>
      <c r="EN156" s="13">
        <f>[2]新神器!$HK158</f>
        <v>3150</v>
      </c>
      <c r="EO156" s="13">
        <f t="shared" si="45"/>
        <v>143.15</v>
      </c>
      <c r="EP156" s="13">
        <f t="shared" si="46"/>
        <v>40.74</v>
      </c>
    </row>
    <row r="157" spans="49:146" ht="16.5" x14ac:dyDescent="0.2">
      <c r="AW157" s="33">
        <v>4</v>
      </c>
      <c r="AX157" s="33">
        <v>49</v>
      </c>
      <c r="AY157" s="34">
        <f>INDEX($CF$5:$CF$56,数据母表!AX157)</f>
        <v>20</v>
      </c>
      <c r="AZ157" s="33">
        <f>[2]卡牌消耗!AB157</f>
        <v>0</v>
      </c>
      <c r="BA157" s="33">
        <f>[2]卡牌消耗!AC157</f>
        <v>0</v>
      </c>
      <c r="BB157" s="33">
        <f>[2]卡牌消耗!AD157</f>
        <v>0</v>
      </c>
      <c r="BC157" s="33">
        <f>[2]卡牌消耗!AE157</f>
        <v>0</v>
      </c>
      <c r="BD157" s="33">
        <f>[2]卡牌消耗!AF157</f>
        <v>15</v>
      </c>
      <c r="BE157" s="33">
        <f>[2]卡牌消耗!AG157</f>
        <v>3</v>
      </c>
      <c r="BF157" s="33">
        <f>[2]卡牌消耗!AH157</f>
        <v>123100</v>
      </c>
      <c r="CL157" s="34">
        <v>3</v>
      </c>
      <c r="CM157" s="34">
        <v>3</v>
      </c>
      <c r="CN157" s="13">
        <f>[2]卡牌消耗!DB7</f>
        <v>450</v>
      </c>
      <c r="CO157" s="13">
        <f t="shared" si="40"/>
        <v>180</v>
      </c>
      <c r="DN157" s="13">
        <v>3</v>
      </c>
      <c r="DO157" s="13">
        <v>2</v>
      </c>
      <c r="DP157" s="13">
        <f t="shared" si="41"/>
        <v>840</v>
      </c>
      <c r="ED157" s="13">
        <f>[2]新神器!GZ159</f>
        <v>10</v>
      </c>
      <c r="EE157" s="13">
        <f t="shared" si="42"/>
        <v>3</v>
      </c>
      <c r="EF157" s="13">
        <f t="shared" si="43"/>
        <v>1</v>
      </c>
      <c r="EG157" s="13">
        <f>[2]新神器!HD159</f>
        <v>1606012</v>
      </c>
      <c r="EH157" s="13" t="str">
        <f>[2]新神器!HE159</f>
        <v>神器3-2 : 15级</v>
      </c>
      <c r="EI157" s="13">
        <f>[2]新神器!HG159</f>
        <v>15</v>
      </c>
      <c r="EJ157" s="13">
        <f>[2]新神器!HI159</f>
        <v>7</v>
      </c>
      <c r="EK157" s="13">
        <f>[1]新神器!$AW158*6</f>
        <v>11430</v>
      </c>
      <c r="EL157" s="13">
        <f t="shared" si="44"/>
        <v>978</v>
      </c>
      <c r="EM157" s="13">
        <f t="shared" si="39"/>
        <v>140</v>
      </c>
      <c r="EN157" s="13">
        <f>[2]新神器!$HK159</f>
        <v>3200</v>
      </c>
      <c r="EO157" s="13">
        <f t="shared" si="45"/>
        <v>143.19999999999999</v>
      </c>
      <c r="EP157" s="13">
        <f t="shared" si="46"/>
        <v>40.98</v>
      </c>
    </row>
    <row r="158" spans="49:146" ht="16.5" x14ac:dyDescent="0.2">
      <c r="AW158" s="33">
        <v>4</v>
      </c>
      <c r="AX158" s="33">
        <v>50</v>
      </c>
      <c r="AY158" s="34">
        <f>INDEX($CF$5:$CF$56,数据母表!AX158)</f>
        <v>20</v>
      </c>
      <c r="AZ158" s="33">
        <f>[2]卡牌消耗!AB158</f>
        <v>0</v>
      </c>
      <c r="BA158" s="33">
        <f>[2]卡牌消耗!AC158</f>
        <v>0</v>
      </c>
      <c r="BB158" s="33">
        <f>[2]卡牌消耗!AD158</f>
        <v>0</v>
      </c>
      <c r="BC158" s="33">
        <f>[2]卡牌消耗!AE158</f>
        <v>0</v>
      </c>
      <c r="BD158" s="33">
        <f>[2]卡牌消耗!AF158</f>
        <v>15</v>
      </c>
      <c r="BE158" s="33">
        <f>[2]卡牌消耗!AG158</f>
        <v>3</v>
      </c>
      <c r="BF158" s="33">
        <f>[2]卡牌消耗!AH158</f>
        <v>205150</v>
      </c>
      <c r="CL158" s="34">
        <v>4</v>
      </c>
      <c r="CM158" s="34">
        <v>3</v>
      </c>
      <c r="CN158" s="13">
        <f>[2]卡牌消耗!DB8</f>
        <v>500</v>
      </c>
      <c r="CO158" s="13">
        <f t="shared" si="40"/>
        <v>200</v>
      </c>
      <c r="DN158" s="13">
        <v>4</v>
      </c>
      <c r="DO158" s="13">
        <v>2</v>
      </c>
      <c r="DP158" s="13">
        <f t="shared" si="41"/>
        <v>880</v>
      </c>
      <c r="ED158" s="13">
        <f>[2]新神器!GZ160</f>
        <v>10</v>
      </c>
      <c r="EE158" s="13">
        <f t="shared" si="42"/>
        <v>3</v>
      </c>
      <c r="EF158" s="13">
        <f t="shared" si="43"/>
        <v>1</v>
      </c>
      <c r="EG158" s="13">
        <f>[2]新神器!HD160</f>
        <v>1606012</v>
      </c>
      <c r="EH158" s="13" t="str">
        <f>[2]新神器!HE160</f>
        <v>神器3-2 : 16级</v>
      </c>
      <c r="EI158" s="13">
        <f>[2]新神器!HG160</f>
        <v>16</v>
      </c>
      <c r="EJ158" s="13">
        <f>[2]新神器!HI160</f>
        <v>10</v>
      </c>
      <c r="EK158" s="13">
        <f>[1]新神器!$AW159*6</f>
        <v>12456</v>
      </c>
      <c r="EL158" s="13">
        <f t="shared" si="44"/>
        <v>1026</v>
      </c>
      <c r="EM158" s="13">
        <f t="shared" si="39"/>
        <v>200</v>
      </c>
      <c r="EN158" s="13">
        <f>[2]新神器!$HK160</f>
        <v>3250</v>
      </c>
      <c r="EO158" s="13">
        <f t="shared" si="45"/>
        <v>203.25</v>
      </c>
      <c r="EP158" s="13">
        <f t="shared" si="46"/>
        <v>30.29</v>
      </c>
    </row>
    <row r="159" spans="49:146" ht="16.5" x14ac:dyDescent="0.2">
      <c r="AW159" s="33">
        <v>4</v>
      </c>
      <c r="AX159" s="33">
        <v>51</v>
      </c>
      <c r="AY159" s="34">
        <f>INDEX($CF$5:$CF$56,数据母表!AX159)</f>
        <v>20</v>
      </c>
      <c r="AZ159" s="33">
        <f>[2]卡牌消耗!AB159</f>
        <v>0</v>
      </c>
      <c r="BA159" s="33">
        <f>[2]卡牌消耗!AC159</f>
        <v>0</v>
      </c>
      <c r="BB159" s="33">
        <f>[2]卡牌消耗!AD159</f>
        <v>0</v>
      </c>
      <c r="BC159" s="33">
        <f>[2]卡牌消耗!AE159</f>
        <v>0</v>
      </c>
      <c r="BD159" s="33">
        <f>[2]卡牌消耗!AF159</f>
        <v>15</v>
      </c>
      <c r="BE159" s="33">
        <f>[2]卡牌消耗!AG159</f>
        <v>3</v>
      </c>
      <c r="BF159" s="33">
        <f>[2]卡牌消耗!AH159</f>
        <v>225650</v>
      </c>
      <c r="CL159" s="34">
        <v>5</v>
      </c>
      <c r="CM159" s="34">
        <v>3</v>
      </c>
      <c r="CN159" s="13">
        <f>[2]卡牌消耗!DB9</f>
        <v>600</v>
      </c>
      <c r="CO159" s="13">
        <f t="shared" si="40"/>
        <v>240</v>
      </c>
      <c r="DN159" s="13">
        <v>5</v>
      </c>
      <c r="DO159" s="13">
        <v>2</v>
      </c>
      <c r="DP159" s="13">
        <f t="shared" si="41"/>
        <v>920</v>
      </c>
      <c r="ED159" s="13">
        <f>[2]新神器!GZ161</f>
        <v>10</v>
      </c>
      <c r="EE159" s="13">
        <f t="shared" si="42"/>
        <v>3</v>
      </c>
      <c r="EF159" s="13">
        <f t="shared" si="43"/>
        <v>1</v>
      </c>
      <c r="EG159" s="13">
        <f>[2]新神器!HD161</f>
        <v>1606012</v>
      </c>
      <c r="EH159" s="13" t="str">
        <f>[2]新神器!HE161</f>
        <v>神器3-2 : 17级</v>
      </c>
      <c r="EI159" s="13">
        <f>[2]新神器!HG161</f>
        <v>17</v>
      </c>
      <c r="EJ159" s="13">
        <f>[2]新神器!HI161</f>
        <v>10</v>
      </c>
      <c r="EK159" s="13">
        <f>[1]新神器!$AW160*6</f>
        <v>13518</v>
      </c>
      <c r="EL159" s="13">
        <f t="shared" si="44"/>
        <v>1062</v>
      </c>
      <c r="EM159" s="13">
        <f t="shared" si="39"/>
        <v>200</v>
      </c>
      <c r="EN159" s="13">
        <f>[2]新神器!$HK161</f>
        <v>3350</v>
      </c>
      <c r="EO159" s="13">
        <f t="shared" si="45"/>
        <v>203.35</v>
      </c>
      <c r="EP159" s="13">
        <f t="shared" si="46"/>
        <v>31.34</v>
      </c>
    </row>
    <row r="160" spans="49:146" ht="16.5" x14ac:dyDescent="0.2">
      <c r="AW160" s="33">
        <v>4</v>
      </c>
      <c r="AX160" s="33">
        <v>52</v>
      </c>
      <c r="AY160" s="34">
        <f>INDEX($CF$5:$CF$56,数据母表!AX160)</f>
        <v>20</v>
      </c>
      <c r="AZ160" s="33">
        <f>[2]卡牌消耗!AB160</f>
        <v>0</v>
      </c>
      <c r="BA160" s="33">
        <f>[2]卡牌消耗!AC160</f>
        <v>0</v>
      </c>
      <c r="BB160" s="33">
        <f>[2]卡牌消耗!AD160</f>
        <v>0</v>
      </c>
      <c r="BC160" s="33">
        <f>[2]卡牌消耗!AE160</f>
        <v>0</v>
      </c>
      <c r="BD160" s="33">
        <f>[2]卡牌消耗!AF160</f>
        <v>15</v>
      </c>
      <c r="BE160" s="33">
        <f>[2]卡牌消耗!AG160</f>
        <v>3</v>
      </c>
      <c r="BF160" s="33">
        <f>[2]卡牌消耗!AH160</f>
        <v>225650</v>
      </c>
      <c r="CL160" s="34">
        <v>6</v>
      </c>
      <c r="CM160" s="34">
        <v>3</v>
      </c>
      <c r="CN160" s="13">
        <f>[2]卡牌消耗!DB10</f>
        <v>650</v>
      </c>
      <c r="CO160" s="13">
        <f t="shared" si="40"/>
        <v>260</v>
      </c>
      <c r="DN160" s="13">
        <v>6</v>
      </c>
      <c r="DO160" s="13">
        <v>2</v>
      </c>
      <c r="DP160" s="13">
        <f t="shared" si="41"/>
        <v>960</v>
      </c>
      <c r="ED160" s="13">
        <f>[2]新神器!GZ162</f>
        <v>10</v>
      </c>
      <c r="EE160" s="13">
        <f t="shared" si="42"/>
        <v>3</v>
      </c>
      <c r="EF160" s="13">
        <f t="shared" si="43"/>
        <v>1</v>
      </c>
      <c r="EG160" s="13">
        <f>[2]新神器!HD162</f>
        <v>1606012</v>
      </c>
      <c r="EH160" s="13" t="str">
        <f>[2]新神器!HE162</f>
        <v>神器3-2 : 18级</v>
      </c>
      <c r="EI160" s="13">
        <f>[2]新神器!HG162</f>
        <v>18</v>
      </c>
      <c r="EJ160" s="13">
        <f>[2]新神器!HI162</f>
        <v>10</v>
      </c>
      <c r="EK160" s="13">
        <f>[1]新神器!$AW161*6</f>
        <v>14622</v>
      </c>
      <c r="EL160" s="13">
        <f t="shared" si="44"/>
        <v>1104</v>
      </c>
      <c r="EM160" s="13">
        <f t="shared" si="39"/>
        <v>200</v>
      </c>
      <c r="EN160" s="13">
        <f>[2]新神器!$HK162</f>
        <v>3400</v>
      </c>
      <c r="EO160" s="13">
        <f t="shared" si="45"/>
        <v>203.4</v>
      </c>
      <c r="EP160" s="13">
        <f t="shared" si="46"/>
        <v>32.57</v>
      </c>
    </row>
    <row r="161" spans="49:146" ht="16.5" x14ac:dyDescent="0.2">
      <c r="AW161" s="33">
        <v>5</v>
      </c>
      <c r="AX161" s="33">
        <v>1</v>
      </c>
      <c r="AY161" s="34">
        <f>INDEX($CF$5:$CF$56,数据母表!AX161)</f>
        <v>1</v>
      </c>
      <c r="AZ161" s="33">
        <f>[2]卡牌消耗!AB161</f>
        <v>40</v>
      </c>
      <c r="BA161" s="33">
        <f>[2]卡牌消耗!AC161</f>
        <v>0</v>
      </c>
      <c r="BB161" s="33">
        <f>[2]卡牌消耗!AD161</f>
        <v>0</v>
      </c>
      <c r="BC161" s="33">
        <f>[2]卡牌消耗!AE161</f>
        <v>0</v>
      </c>
      <c r="BD161" s="33">
        <f>[2]卡牌消耗!AF161</f>
        <v>0</v>
      </c>
      <c r="BE161" s="33">
        <f>[2]卡牌消耗!AG161</f>
        <v>0</v>
      </c>
      <c r="BF161" s="33">
        <f>[2]卡牌消耗!AH161</f>
        <v>1750</v>
      </c>
      <c r="CL161" s="34">
        <v>7</v>
      </c>
      <c r="CM161" s="34">
        <v>3</v>
      </c>
      <c r="CN161" s="13">
        <f>[2]卡牌消耗!DB11</f>
        <v>700</v>
      </c>
      <c r="CO161" s="13">
        <f t="shared" si="40"/>
        <v>280</v>
      </c>
      <c r="DN161" s="13">
        <v>7</v>
      </c>
      <c r="DO161" s="13">
        <v>2</v>
      </c>
      <c r="DP161" s="13">
        <f t="shared" si="41"/>
        <v>1000</v>
      </c>
      <c r="ED161" s="13">
        <f>[2]新神器!GZ163</f>
        <v>11</v>
      </c>
      <c r="EE161" s="13">
        <f t="shared" si="42"/>
        <v>3</v>
      </c>
      <c r="EF161" s="13">
        <f t="shared" si="43"/>
        <v>2</v>
      </c>
      <c r="EG161" s="13">
        <f>[2]新神器!HD163</f>
        <v>1606013</v>
      </c>
      <c r="EH161" s="13" t="str">
        <f>[2]新神器!HE163</f>
        <v>神器3-3 : 1级</v>
      </c>
      <c r="EI161" s="13">
        <f>[2]新神器!HG163</f>
        <v>1</v>
      </c>
      <c r="EJ161" s="13">
        <f>[2]新神器!HI163</f>
        <v>1</v>
      </c>
      <c r="EK161" s="13">
        <f>[1]新神器!$AW162*6</f>
        <v>2382</v>
      </c>
      <c r="EL161" s="13">
        <f t="shared" si="44"/>
        <v>2382</v>
      </c>
      <c r="EM161" s="13">
        <f t="shared" si="39"/>
        <v>60</v>
      </c>
      <c r="EN161" s="13">
        <f>[2]新神器!$HK163</f>
        <v>3900</v>
      </c>
      <c r="EO161" s="13">
        <f t="shared" si="45"/>
        <v>63.9</v>
      </c>
      <c r="EP161" s="13">
        <f t="shared" si="46"/>
        <v>223.66</v>
      </c>
    </row>
    <row r="162" spans="49:146" ht="16.5" x14ac:dyDescent="0.2">
      <c r="AW162" s="33">
        <v>5</v>
      </c>
      <c r="AX162" s="33">
        <v>2</v>
      </c>
      <c r="AY162" s="34">
        <f>INDEX($CF$5:$CF$56,数据母表!AX162)</f>
        <v>2</v>
      </c>
      <c r="AZ162" s="33">
        <f>[2]卡牌消耗!AB162</f>
        <v>130</v>
      </c>
      <c r="BA162" s="33">
        <f>[2]卡牌消耗!AC162</f>
        <v>0</v>
      </c>
      <c r="BB162" s="33">
        <f>[2]卡牌消耗!AD162</f>
        <v>0</v>
      </c>
      <c r="BC162" s="33">
        <f>[2]卡牌消耗!AE162</f>
        <v>0</v>
      </c>
      <c r="BD162" s="33">
        <f>[2]卡牌消耗!AF162</f>
        <v>0</v>
      </c>
      <c r="BE162" s="33">
        <f>[2]卡牌消耗!AG162</f>
        <v>0</v>
      </c>
      <c r="BF162" s="33">
        <f>[2]卡牌消耗!AH162</f>
        <v>2100</v>
      </c>
      <c r="CL162" s="34">
        <v>8</v>
      </c>
      <c r="CM162" s="34">
        <v>3</v>
      </c>
      <c r="CN162" s="13">
        <f>[2]卡牌消耗!DB12</f>
        <v>750</v>
      </c>
      <c r="CO162" s="13">
        <f t="shared" si="40"/>
        <v>300</v>
      </c>
      <c r="DN162" s="13">
        <v>8</v>
      </c>
      <c r="DO162" s="13">
        <v>2</v>
      </c>
      <c r="DP162" s="13">
        <f t="shared" si="41"/>
        <v>1040</v>
      </c>
      <c r="ED162" s="13">
        <f>[2]新神器!GZ164</f>
        <v>11</v>
      </c>
      <c r="EE162" s="13">
        <f t="shared" si="42"/>
        <v>3</v>
      </c>
      <c r="EF162" s="13">
        <f t="shared" si="43"/>
        <v>2</v>
      </c>
      <c r="EG162" s="13">
        <f>[2]新神器!HD164</f>
        <v>1606013</v>
      </c>
      <c r="EH162" s="13" t="str">
        <f>[2]新神器!HE164</f>
        <v>神器3-3 : 2级</v>
      </c>
      <c r="EI162" s="13">
        <f>[2]新神器!HG164</f>
        <v>2</v>
      </c>
      <c r="EJ162" s="13">
        <f>[2]新神器!HI164</f>
        <v>1</v>
      </c>
      <c r="EK162" s="13">
        <f>[1]新神器!$AW163*6</f>
        <v>3750</v>
      </c>
      <c r="EL162" s="13">
        <f t="shared" si="44"/>
        <v>1368</v>
      </c>
      <c r="EM162" s="13">
        <f t="shared" si="39"/>
        <v>60</v>
      </c>
      <c r="EN162" s="13">
        <f>[2]新神器!$HK164</f>
        <v>4050</v>
      </c>
      <c r="EO162" s="13">
        <f t="shared" si="45"/>
        <v>64.05</v>
      </c>
      <c r="EP162" s="13">
        <f t="shared" si="46"/>
        <v>128.15</v>
      </c>
    </row>
    <row r="163" spans="49:146" ht="16.5" x14ac:dyDescent="0.2">
      <c r="AW163" s="33">
        <v>5</v>
      </c>
      <c r="AX163" s="33">
        <v>3</v>
      </c>
      <c r="AY163" s="34">
        <f>INDEX($CF$5:$CF$56,数据母表!AX163)</f>
        <v>2</v>
      </c>
      <c r="AZ163" s="33">
        <f>[2]卡牌消耗!AB163</f>
        <v>155</v>
      </c>
      <c r="BA163" s="33">
        <f>[2]卡牌消耗!AC163</f>
        <v>0</v>
      </c>
      <c r="BB163" s="33">
        <f>[2]卡牌消耗!AD163</f>
        <v>0</v>
      </c>
      <c r="BC163" s="33">
        <f>[2]卡牌消耗!AE163</f>
        <v>0</v>
      </c>
      <c r="BD163" s="33">
        <f>[2]卡牌消耗!AF163</f>
        <v>0</v>
      </c>
      <c r="BE163" s="33">
        <f>[2]卡牌消耗!AG163</f>
        <v>0</v>
      </c>
      <c r="BF163" s="33">
        <f>[2]卡牌消耗!AH163</f>
        <v>2100</v>
      </c>
      <c r="CL163" s="34">
        <v>9</v>
      </c>
      <c r="CM163" s="34">
        <v>3</v>
      </c>
      <c r="CN163" s="13">
        <f>[2]卡牌消耗!DB13</f>
        <v>750</v>
      </c>
      <c r="CO163" s="13">
        <f t="shared" si="40"/>
        <v>300</v>
      </c>
      <c r="DN163" s="13">
        <v>9</v>
      </c>
      <c r="DO163" s="13">
        <v>2</v>
      </c>
      <c r="DP163" s="13">
        <f t="shared" si="41"/>
        <v>1080</v>
      </c>
      <c r="ED163" s="13">
        <f>[2]新神器!GZ165</f>
        <v>11</v>
      </c>
      <c r="EE163" s="13">
        <f t="shared" si="42"/>
        <v>3</v>
      </c>
      <c r="EF163" s="13">
        <f t="shared" si="43"/>
        <v>2</v>
      </c>
      <c r="EG163" s="13">
        <f>[2]新神器!HD165</f>
        <v>1606013</v>
      </c>
      <c r="EH163" s="13" t="str">
        <f>[2]新神器!HE165</f>
        <v>神器3-3 : 3级</v>
      </c>
      <c r="EI163" s="13">
        <f>[2]新神器!HG165</f>
        <v>3</v>
      </c>
      <c r="EJ163" s="13">
        <f>[2]新神器!HI165</f>
        <v>1</v>
      </c>
      <c r="EK163" s="13">
        <f>[1]新神器!$AW164*6</f>
        <v>5196</v>
      </c>
      <c r="EL163" s="13">
        <f t="shared" si="44"/>
        <v>1446</v>
      </c>
      <c r="EM163" s="13">
        <f t="shared" si="39"/>
        <v>60</v>
      </c>
      <c r="EN163" s="13">
        <f>[2]新神器!$HK165</f>
        <v>4150</v>
      </c>
      <c r="EO163" s="13">
        <f t="shared" si="45"/>
        <v>64.150000000000006</v>
      </c>
      <c r="EP163" s="13">
        <f t="shared" si="46"/>
        <v>135.25</v>
      </c>
    </row>
    <row r="164" spans="49:146" ht="16.5" x14ac:dyDescent="0.2">
      <c r="AW164" s="33">
        <v>5</v>
      </c>
      <c r="AX164" s="33">
        <v>4</v>
      </c>
      <c r="AY164" s="34">
        <f>INDEX($CF$5:$CF$56,数据母表!AX164)</f>
        <v>3</v>
      </c>
      <c r="AZ164" s="33">
        <f>[2]卡牌消耗!AB164</f>
        <v>215</v>
      </c>
      <c r="BA164" s="33">
        <f>[2]卡牌消耗!AC164</f>
        <v>0</v>
      </c>
      <c r="BB164" s="33">
        <f>[2]卡牌消耗!AD164</f>
        <v>0</v>
      </c>
      <c r="BC164" s="33">
        <f>[2]卡牌消耗!AE164</f>
        <v>0</v>
      </c>
      <c r="BD164" s="33">
        <f>[2]卡牌消耗!AF164</f>
        <v>0</v>
      </c>
      <c r="BE164" s="33">
        <f>[2]卡牌消耗!AG164</f>
        <v>0</v>
      </c>
      <c r="BF164" s="33">
        <f>[2]卡牌消耗!AH164</f>
        <v>2100</v>
      </c>
      <c r="CL164" s="34">
        <v>10</v>
      </c>
      <c r="CM164" s="34">
        <v>3</v>
      </c>
      <c r="CN164" s="13">
        <f>[2]卡牌消耗!DB14</f>
        <v>800</v>
      </c>
      <c r="CO164" s="13">
        <f t="shared" si="40"/>
        <v>320</v>
      </c>
      <c r="DN164" s="13">
        <v>10</v>
      </c>
      <c r="DO164" s="13">
        <v>2</v>
      </c>
      <c r="DP164" s="13">
        <f t="shared" si="41"/>
        <v>1120</v>
      </c>
      <c r="ED164" s="13">
        <f>[2]新神器!GZ166</f>
        <v>11</v>
      </c>
      <c r="EE164" s="13">
        <f t="shared" si="42"/>
        <v>3</v>
      </c>
      <c r="EF164" s="13">
        <f t="shared" si="43"/>
        <v>2</v>
      </c>
      <c r="EG164" s="13">
        <f>[2]新神器!HD166</f>
        <v>1606013</v>
      </c>
      <c r="EH164" s="13" t="str">
        <f>[2]新神器!HE166</f>
        <v>神器3-3 : 4级</v>
      </c>
      <c r="EI164" s="13">
        <f>[2]新神器!HG166</f>
        <v>4</v>
      </c>
      <c r="EJ164" s="13">
        <f>[2]新神器!HI166</f>
        <v>2</v>
      </c>
      <c r="EK164" s="13">
        <f>[1]新神器!$AW165*6</f>
        <v>6714</v>
      </c>
      <c r="EL164" s="13">
        <f t="shared" si="44"/>
        <v>1518</v>
      </c>
      <c r="EM164" s="13">
        <f t="shared" si="39"/>
        <v>120</v>
      </c>
      <c r="EN164" s="13">
        <f>[2]新神器!$HK166</f>
        <v>4300</v>
      </c>
      <c r="EO164" s="13">
        <f t="shared" si="45"/>
        <v>124.3</v>
      </c>
      <c r="EP164" s="13">
        <f t="shared" si="46"/>
        <v>73.27</v>
      </c>
    </row>
    <row r="165" spans="49:146" ht="16.5" x14ac:dyDescent="0.2">
      <c r="AW165" s="33">
        <v>5</v>
      </c>
      <c r="AX165" s="33">
        <v>5</v>
      </c>
      <c r="AY165" s="34">
        <f>INDEX($CF$5:$CF$56,数据母表!AX165)</f>
        <v>3</v>
      </c>
      <c r="AZ165" s="33">
        <f>[2]卡牌消耗!AB165</f>
        <v>230</v>
      </c>
      <c r="BA165" s="33">
        <f>[2]卡牌消耗!AC165</f>
        <v>0</v>
      </c>
      <c r="BB165" s="33">
        <f>[2]卡牌消耗!AD165</f>
        <v>0</v>
      </c>
      <c r="BC165" s="33">
        <f>[2]卡牌消耗!AE165</f>
        <v>0</v>
      </c>
      <c r="BD165" s="33">
        <f>[2]卡牌消耗!AF165</f>
        <v>0</v>
      </c>
      <c r="BE165" s="33">
        <f>[2]卡牌消耗!AG165</f>
        <v>0</v>
      </c>
      <c r="BF165" s="33">
        <f>[2]卡牌消耗!AH165</f>
        <v>2100</v>
      </c>
      <c r="CL165" s="34">
        <v>11</v>
      </c>
      <c r="CM165" s="34">
        <v>3</v>
      </c>
      <c r="CN165" s="13">
        <f>[2]卡牌消耗!DB15</f>
        <v>850</v>
      </c>
      <c r="CO165" s="13">
        <f t="shared" si="40"/>
        <v>340</v>
      </c>
      <c r="DN165" s="13">
        <v>11</v>
      </c>
      <c r="DO165" s="13">
        <v>2</v>
      </c>
      <c r="DP165" s="13">
        <f t="shared" si="41"/>
        <v>1120</v>
      </c>
      <c r="ED165" s="13">
        <f>[2]新神器!GZ167</f>
        <v>11</v>
      </c>
      <c r="EE165" s="13">
        <f t="shared" si="42"/>
        <v>3</v>
      </c>
      <c r="EF165" s="13">
        <f t="shared" si="43"/>
        <v>2</v>
      </c>
      <c r="EG165" s="13">
        <f>[2]新神器!HD167</f>
        <v>1606013</v>
      </c>
      <c r="EH165" s="13" t="str">
        <f>[2]新神器!HE167</f>
        <v>神器3-3 : 5级</v>
      </c>
      <c r="EI165" s="13">
        <f>[2]新神器!HG167</f>
        <v>5</v>
      </c>
      <c r="EJ165" s="13">
        <f>[2]新神器!HI167</f>
        <v>2</v>
      </c>
      <c r="EK165" s="13">
        <f>[1]新神器!$AW166*6</f>
        <v>8364</v>
      </c>
      <c r="EL165" s="13">
        <f t="shared" si="44"/>
        <v>1650</v>
      </c>
      <c r="EM165" s="13">
        <f t="shared" si="39"/>
        <v>120</v>
      </c>
      <c r="EN165" s="13">
        <f>[2]新神器!$HK167</f>
        <v>4450</v>
      </c>
      <c r="EO165" s="13">
        <f t="shared" si="45"/>
        <v>124.45</v>
      </c>
      <c r="EP165" s="13">
        <f t="shared" si="46"/>
        <v>79.55</v>
      </c>
    </row>
    <row r="166" spans="49:146" ht="16.5" x14ac:dyDescent="0.2">
      <c r="AW166" s="33">
        <v>5</v>
      </c>
      <c r="AX166" s="33">
        <v>6</v>
      </c>
      <c r="AY166" s="34">
        <f>INDEX($CF$5:$CF$56,数据母表!AX166)</f>
        <v>4</v>
      </c>
      <c r="AZ166" s="33">
        <f>[2]卡牌消耗!AB166</f>
        <v>0</v>
      </c>
      <c r="BA166" s="33">
        <f>[2]卡牌消耗!AC166</f>
        <v>45</v>
      </c>
      <c r="BB166" s="33">
        <f>[2]卡牌消耗!AD166</f>
        <v>0</v>
      </c>
      <c r="BC166" s="33">
        <f>[2]卡牌消耗!AE166</f>
        <v>0</v>
      </c>
      <c r="BD166" s="33">
        <f>[2]卡牌消耗!AF166</f>
        <v>0</v>
      </c>
      <c r="BE166" s="33">
        <f>[2]卡牌消耗!AG166</f>
        <v>0</v>
      </c>
      <c r="BF166" s="33">
        <f>[2]卡牌消耗!AH166</f>
        <v>2550</v>
      </c>
      <c r="CL166" s="34">
        <v>12</v>
      </c>
      <c r="CM166" s="34">
        <v>3</v>
      </c>
      <c r="CN166" s="13">
        <f>[2]卡牌消耗!DB16</f>
        <v>900</v>
      </c>
      <c r="CO166" s="13">
        <f t="shared" si="40"/>
        <v>360</v>
      </c>
      <c r="DN166" s="13">
        <v>12</v>
      </c>
      <c r="DO166" s="13">
        <v>2</v>
      </c>
      <c r="DP166" s="13">
        <f t="shared" si="41"/>
        <v>1160</v>
      </c>
      <c r="ED166" s="13">
        <f>[2]新神器!GZ168</f>
        <v>11</v>
      </c>
      <c r="EE166" s="13">
        <f t="shared" si="42"/>
        <v>3</v>
      </c>
      <c r="EF166" s="13">
        <f t="shared" si="43"/>
        <v>2</v>
      </c>
      <c r="EG166" s="13">
        <f>[2]新神器!HD168</f>
        <v>1606013</v>
      </c>
      <c r="EH166" s="13" t="str">
        <f>[2]新神器!HE168</f>
        <v>神器3-3 : 6级</v>
      </c>
      <c r="EI166" s="13">
        <f>[2]新神器!HG168</f>
        <v>6</v>
      </c>
      <c r="EJ166" s="13">
        <f>[2]新神器!HI168</f>
        <v>2</v>
      </c>
      <c r="EK166" s="13">
        <f>[1]新神器!$AW167*6</f>
        <v>10098</v>
      </c>
      <c r="EL166" s="13">
        <f t="shared" si="44"/>
        <v>1734</v>
      </c>
      <c r="EM166" s="13">
        <f t="shared" si="39"/>
        <v>120</v>
      </c>
      <c r="EN166" s="13">
        <f>[2]新神器!$HK168</f>
        <v>4550</v>
      </c>
      <c r="EO166" s="13">
        <f t="shared" si="45"/>
        <v>124.55</v>
      </c>
      <c r="EP166" s="13">
        <f t="shared" si="46"/>
        <v>83.53</v>
      </c>
    </row>
    <row r="167" spans="49:146" ht="16.5" x14ac:dyDescent="0.2">
      <c r="AW167" s="33">
        <v>5</v>
      </c>
      <c r="AX167" s="33">
        <v>7</v>
      </c>
      <c r="AY167" s="34">
        <f>INDEX($CF$5:$CF$56,数据母表!AX167)</f>
        <v>4</v>
      </c>
      <c r="AZ167" s="33">
        <f>[2]卡牌消耗!AB167</f>
        <v>0</v>
      </c>
      <c r="BA167" s="33">
        <f>[2]卡牌消耗!AC167</f>
        <v>45</v>
      </c>
      <c r="BB167" s="33">
        <f>[2]卡牌消耗!AD167</f>
        <v>0</v>
      </c>
      <c r="BC167" s="33">
        <f>[2]卡牌消耗!AE167</f>
        <v>0</v>
      </c>
      <c r="BD167" s="33">
        <f>[2]卡牌消耗!AF167</f>
        <v>0</v>
      </c>
      <c r="BE167" s="33">
        <f>[2]卡牌消耗!AG167</f>
        <v>0</v>
      </c>
      <c r="BF167" s="33">
        <f>[2]卡牌消耗!AH167</f>
        <v>2550</v>
      </c>
      <c r="CL167" s="34">
        <v>13</v>
      </c>
      <c r="CM167" s="34">
        <v>3</v>
      </c>
      <c r="CN167" s="13">
        <f>[2]卡牌消耗!DB17</f>
        <v>900</v>
      </c>
      <c r="CO167" s="13">
        <f t="shared" si="40"/>
        <v>360</v>
      </c>
      <c r="DN167" s="13">
        <v>13</v>
      </c>
      <c r="DO167" s="13">
        <v>2</v>
      </c>
      <c r="DP167" s="13">
        <f t="shared" si="41"/>
        <v>1200</v>
      </c>
      <c r="ED167" s="13">
        <f>[2]新神器!GZ169</f>
        <v>11</v>
      </c>
      <c r="EE167" s="13">
        <f t="shared" si="42"/>
        <v>3</v>
      </c>
      <c r="EF167" s="13">
        <f t="shared" si="43"/>
        <v>2</v>
      </c>
      <c r="EG167" s="13">
        <f>[2]新神器!HD169</f>
        <v>1606013</v>
      </c>
      <c r="EH167" s="13" t="str">
        <f>[2]新神器!HE169</f>
        <v>神器3-3 : 7级</v>
      </c>
      <c r="EI167" s="13">
        <f>[2]新神器!HG169</f>
        <v>7</v>
      </c>
      <c r="EJ167" s="13">
        <f>[2]新神器!HI169</f>
        <v>3</v>
      </c>
      <c r="EK167" s="13">
        <f>[1]新神器!$AW168*6</f>
        <v>11904</v>
      </c>
      <c r="EL167" s="13">
        <f t="shared" si="44"/>
        <v>1806</v>
      </c>
      <c r="EM167" s="13">
        <f t="shared" si="39"/>
        <v>180</v>
      </c>
      <c r="EN167" s="13">
        <f>[2]新神器!$HK169</f>
        <v>4700</v>
      </c>
      <c r="EO167" s="13">
        <f t="shared" si="45"/>
        <v>184.7</v>
      </c>
      <c r="EP167" s="13">
        <f t="shared" si="46"/>
        <v>58.67</v>
      </c>
    </row>
    <row r="168" spans="49:146" ht="16.5" x14ac:dyDescent="0.2">
      <c r="AW168" s="33">
        <v>5</v>
      </c>
      <c r="AX168" s="33">
        <v>8</v>
      </c>
      <c r="AY168" s="34">
        <f>INDEX($CF$5:$CF$56,数据母表!AX168)</f>
        <v>5</v>
      </c>
      <c r="AZ168" s="33">
        <f>[2]卡牌消耗!AB168</f>
        <v>0</v>
      </c>
      <c r="BA168" s="33">
        <f>[2]卡牌消耗!AC168</f>
        <v>85</v>
      </c>
      <c r="BB168" s="33">
        <f>[2]卡牌消耗!AD168</f>
        <v>0</v>
      </c>
      <c r="BC168" s="33">
        <f>[2]卡牌消耗!AE168</f>
        <v>0</v>
      </c>
      <c r="BD168" s="33">
        <f>[2]卡牌消耗!AF168</f>
        <v>0</v>
      </c>
      <c r="BE168" s="33">
        <f>[2]卡牌消耗!AG168</f>
        <v>0</v>
      </c>
      <c r="BF168" s="33">
        <f>[2]卡牌消耗!AH168</f>
        <v>3800</v>
      </c>
      <c r="CL168" s="34">
        <v>14</v>
      </c>
      <c r="CM168" s="34">
        <v>3</v>
      </c>
      <c r="CN168" s="13">
        <f>[2]卡牌消耗!DB18</f>
        <v>950</v>
      </c>
      <c r="CO168" s="13">
        <f t="shared" si="40"/>
        <v>380</v>
      </c>
      <c r="DN168" s="13">
        <v>14</v>
      </c>
      <c r="DO168" s="13">
        <v>2</v>
      </c>
      <c r="DP168" s="13">
        <f t="shared" si="41"/>
        <v>1240</v>
      </c>
      <c r="ED168" s="13">
        <f>[2]新神器!GZ170</f>
        <v>11</v>
      </c>
      <c r="EE168" s="13">
        <f t="shared" si="42"/>
        <v>3</v>
      </c>
      <c r="EF168" s="13">
        <f t="shared" si="43"/>
        <v>2</v>
      </c>
      <c r="EG168" s="13">
        <f>[2]新神器!HD170</f>
        <v>1606013</v>
      </c>
      <c r="EH168" s="13" t="str">
        <f>[2]新神器!HE170</f>
        <v>神器3-3 : 8级</v>
      </c>
      <c r="EI168" s="13">
        <f>[2]新神器!HG170</f>
        <v>8</v>
      </c>
      <c r="EJ168" s="13">
        <f>[2]新神器!HI170</f>
        <v>3</v>
      </c>
      <c r="EK168" s="13">
        <f>[1]新神器!$AW169*6</f>
        <v>13848</v>
      </c>
      <c r="EL168" s="13">
        <f t="shared" si="44"/>
        <v>1944</v>
      </c>
      <c r="EM168" s="13">
        <f t="shared" si="39"/>
        <v>180</v>
      </c>
      <c r="EN168" s="13">
        <f>[2]新神器!$HK170</f>
        <v>4800</v>
      </c>
      <c r="EO168" s="13">
        <f t="shared" si="45"/>
        <v>184.8</v>
      </c>
      <c r="EP168" s="13">
        <f t="shared" si="46"/>
        <v>63.12</v>
      </c>
    </row>
    <row r="169" spans="49:146" ht="16.5" x14ac:dyDescent="0.2">
      <c r="AW169" s="33">
        <v>5</v>
      </c>
      <c r="AX169" s="33">
        <v>9</v>
      </c>
      <c r="AY169" s="34">
        <f>INDEX($CF$5:$CF$56,数据母表!AX169)</f>
        <v>5</v>
      </c>
      <c r="AZ169" s="33">
        <f>[2]卡牌消耗!AB169</f>
        <v>0</v>
      </c>
      <c r="BA169" s="33">
        <f>[2]卡牌消耗!AC169</f>
        <v>85</v>
      </c>
      <c r="BB169" s="33">
        <f>[2]卡牌消耗!AD169</f>
        <v>0</v>
      </c>
      <c r="BC169" s="33">
        <f>[2]卡牌消耗!AE169</f>
        <v>0</v>
      </c>
      <c r="BD169" s="33">
        <f>[2]卡牌消耗!AF169</f>
        <v>0</v>
      </c>
      <c r="BE169" s="33">
        <f>[2]卡牌消耗!AG169</f>
        <v>0</v>
      </c>
      <c r="BF169" s="33">
        <f>[2]卡牌消耗!AH169</f>
        <v>3800</v>
      </c>
      <c r="CL169" s="34">
        <v>15</v>
      </c>
      <c r="CM169" s="34">
        <v>3</v>
      </c>
      <c r="CN169" s="13">
        <f>[2]卡牌消耗!DB19</f>
        <v>1600</v>
      </c>
      <c r="CO169" s="13">
        <f t="shared" si="40"/>
        <v>640</v>
      </c>
      <c r="DN169" s="13">
        <v>15</v>
      </c>
      <c r="DO169" s="13">
        <v>2</v>
      </c>
      <c r="DP169" s="13">
        <f t="shared" si="41"/>
        <v>1280</v>
      </c>
      <c r="ED169" s="13">
        <f>[2]新神器!GZ171</f>
        <v>11</v>
      </c>
      <c r="EE169" s="13">
        <f t="shared" si="42"/>
        <v>3</v>
      </c>
      <c r="EF169" s="13">
        <f t="shared" si="43"/>
        <v>2</v>
      </c>
      <c r="EG169" s="13">
        <f>[2]新神器!HD171</f>
        <v>1606013</v>
      </c>
      <c r="EH169" s="13" t="str">
        <f>[2]新神器!HE171</f>
        <v>神器3-3 : 9级</v>
      </c>
      <c r="EI169" s="13">
        <f>[2]新神器!HG171</f>
        <v>9</v>
      </c>
      <c r="EJ169" s="13">
        <f>[2]新神器!HI171</f>
        <v>3</v>
      </c>
      <c r="EK169" s="13">
        <f>[1]新神器!$AW170*6</f>
        <v>15870</v>
      </c>
      <c r="EL169" s="13">
        <f t="shared" si="44"/>
        <v>2022</v>
      </c>
      <c r="EM169" s="13">
        <f t="shared" si="39"/>
        <v>180</v>
      </c>
      <c r="EN169" s="13">
        <f>[2]新神器!$HK171</f>
        <v>4900</v>
      </c>
      <c r="EO169" s="13">
        <f t="shared" si="45"/>
        <v>184.9</v>
      </c>
      <c r="EP169" s="13">
        <f t="shared" si="46"/>
        <v>65.61</v>
      </c>
    </row>
    <row r="170" spans="49:146" ht="16.5" x14ac:dyDescent="0.2">
      <c r="AW170" s="33">
        <v>5</v>
      </c>
      <c r="AX170" s="33">
        <v>10</v>
      </c>
      <c r="AY170" s="34">
        <f>INDEX($CF$5:$CF$56,数据母表!AX170)</f>
        <v>6</v>
      </c>
      <c r="AZ170" s="33">
        <f>[2]卡牌消耗!AB170</f>
        <v>0</v>
      </c>
      <c r="BA170" s="33">
        <f>[2]卡牌消耗!AC170</f>
        <v>130</v>
      </c>
      <c r="BB170" s="33">
        <f>[2]卡牌消耗!AD170</f>
        <v>0</v>
      </c>
      <c r="BC170" s="33">
        <f>[2]卡牌消耗!AE170</f>
        <v>0</v>
      </c>
      <c r="BD170" s="33">
        <f>[2]卡牌消耗!AF170</f>
        <v>0</v>
      </c>
      <c r="BE170" s="33">
        <f>[2]卡牌消耗!AG170</f>
        <v>0</v>
      </c>
      <c r="BF170" s="33">
        <f>[2]卡牌消耗!AH170</f>
        <v>6350</v>
      </c>
      <c r="CL170" s="34">
        <v>16</v>
      </c>
      <c r="CM170" s="34">
        <v>3</v>
      </c>
      <c r="CN170" s="13">
        <f>[2]卡牌消耗!DB20</f>
        <v>1800</v>
      </c>
      <c r="CO170" s="13">
        <f t="shared" si="40"/>
        <v>720</v>
      </c>
      <c r="DN170" s="13">
        <v>16</v>
      </c>
      <c r="DO170" s="13">
        <v>2</v>
      </c>
      <c r="DP170" s="13">
        <f t="shared" si="41"/>
        <v>1320</v>
      </c>
      <c r="ED170" s="13">
        <f>[2]新神器!GZ172</f>
        <v>11</v>
      </c>
      <c r="EE170" s="13">
        <f t="shared" si="42"/>
        <v>3</v>
      </c>
      <c r="EF170" s="13">
        <f t="shared" si="43"/>
        <v>2</v>
      </c>
      <c r="EG170" s="13">
        <f>[2]新神器!HD172</f>
        <v>1606013</v>
      </c>
      <c r="EH170" s="13" t="str">
        <f>[2]新神器!HE172</f>
        <v>神器3-3 : 10级</v>
      </c>
      <c r="EI170" s="13">
        <f>[2]新神器!HG172</f>
        <v>10</v>
      </c>
      <c r="EJ170" s="13">
        <f>[2]新神器!HI172</f>
        <v>5</v>
      </c>
      <c r="EK170" s="13">
        <f>[1]新神器!$AW171*6</f>
        <v>17964</v>
      </c>
      <c r="EL170" s="13">
        <f t="shared" si="44"/>
        <v>2094</v>
      </c>
      <c r="EM170" s="13">
        <f t="shared" si="39"/>
        <v>300</v>
      </c>
      <c r="EN170" s="13">
        <f>[2]新神器!$HK172</f>
        <v>5050</v>
      </c>
      <c r="EO170" s="13">
        <f t="shared" si="45"/>
        <v>305.05</v>
      </c>
      <c r="EP170" s="13">
        <f t="shared" si="46"/>
        <v>41.19</v>
      </c>
    </row>
    <row r="171" spans="49:146" ht="16.5" x14ac:dyDescent="0.2">
      <c r="AW171" s="33">
        <v>5</v>
      </c>
      <c r="AX171" s="33">
        <v>11</v>
      </c>
      <c r="AY171" s="34">
        <f>INDEX($CF$5:$CF$56,数据母表!AX171)</f>
        <v>6</v>
      </c>
      <c r="AZ171" s="33">
        <f>[2]卡牌消耗!AB171</f>
        <v>0</v>
      </c>
      <c r="BA171" s="33">
        <f>[2]卡牌消耗!AC171</f>
        <v>130</v>
      </c>
      <c r="BB171" s="33">
        <f>[2]卡牌消耗!AD171</f>
        <v>0</v>
      </c>
      <c r="BC171" s="33">
        <f>[2]卡牌消耗!AE171</f>
        <v>0</v>
      </c>
      <c r="BD171" s="33">
        <f>[2]卡牌消耗!AF171</f>
        <v>0</v>
      </c>
      <c r="BE171" s="33">
        <f>[2]卡牌消耗!AG171</f>
        <v>0</v>
      </c>
      <c r="BF171" s="33">
        <f>[2]卡牌消耗!AH171</f>
        <v>6350</v>
      </c>
      <c r="CL171" s="34">
        <v>17</v>
      </c>
      <c r="CM171" s="34">
        <v>3</v>
      </c>
      <c r="CN171" s="13">
        <f>[2]卡牌消耗!DB21</f>
        <v>2000</v>
      </c>
      <c r="CO171" s="13">
        <f t="shared" si="40"/>
        <v>800</v>
      </c>
      <c r="DN171" s="13">
        <v>17</v>
      </c>
      <c r="DO171" s="13">
        <v>2</v>
      </c>
      <c r="DP171" s="13">
        <f t="shared" si="41"/>
        <v>1360</v>
      </c>
      <c r="ED171" s="13">
        <f>[2]新神器!GZ173</f>
        <v>11</v>
      </c>
      <c r="EE171" s="13">
        <f t="shared" si="42"/>
        <v>3</v>
      </c>
      <c r="EF171" s="13">
        <f t="shared" si="43"/>
        <v>2</v>
      </c>
      <c r="EG171" s="13">
        <f>[2]新神器!HD173</f>
        <v>1606013</v>
      </c>
      <c r="EH171" s="13" t="str">
        <f>[2]新神器!HE173</f>
        <v>神器3-3 : 11级</v>
      </c>
      <c r="EI171" s="13">
        <f>[2]新神器!HG173</f>
        <v>11</v>
      </c>
      <c r="EJ171" s="13">
        <f>[2]新神器!HI173</f>
        <v>5</v>
      </c>
      <c r="EK171" s="13">
        <f>[1]新神器!$AW172*6</f>
        <v>20136</v>
      </c>
      <c r="EL171" s="13">
        <f t="shared" si="44"/>
        <v>2172</v>
      </c>
      <c r="EM171" s="13">
        <f t="shared" si="39"/>
        <v>300</v>
      </c>
      <c r="EN171" s="13">
        <f>[2]新神器!$HK173</f>
        <v>5150</v>
      </c>
      <c r="EO171" s="13">
        <f t="shared" si="45"/>
        <v>305.14999999999998</v>
      </c>
      <c r="EP171" s="13">
        <f t="shared" si="46"/>
        <v>42.71</v>
      </c>
    </row>
    <row r="172" spans="49:146" ht="16.5" x14ac:dyDescent="0.2">
      <c r="AW172" s="33">
        <v>5</v>
      </c>
      <c r="AX172" s="33">
        <v>12</v>
      </c>
      <c r="AY172" s="34">
        <f>INDEX($CF$5:$CF$56,数据母表!AX172)</f>
        <v>7</v>
      </c>
      <c r="AZ172" s="33">
        <f>[2]卡牌消耗!AB172</f>
        <v>0</v>
      </c>
      <c r="BA172" s="33">
        <f>[2]卡牌消耗!AC172</f>
        <v>175</v>
      </c>
      <c r="BB172" s="33">
        <f>[2]卡牌消耗!AD172</f>
        <v>0</v>
      </c>
      <c r="BC172" s="33">
        <f>[2]卡牌消耗!AE172</f>
        <v>0</v>
      </c>
      <c r="BD172" s="33">
        <f>[2]卡牌消耗!AF172</f>
        <v>0</v>
      </c>
      <c r="BE172" s="33">
        <f>[2]卡牌消耗!AG172</f>
        <v>0</v>
      </c>
      <c r="BF172" s="33">
        <f>[2]卡牌消耗!AH172</f>
        <v>5450</v>
      </c>
      <c r="CL172" s="34">
        <v>18</v>
      </c>
      <c r="CM172" s="34">
        <v>3</v>
      </c>
      <c r="CN172" s="13">
        <f>[2]卡牌消耗!DB22</f>
        <v>2200</v>
      </c>
      <c r="CO172" s="13">
        <f t="shared" si="40"/>
        <v>880</v>
      </c>
      <c r="DN172" s="13">
        <v>18</v>
      </c>
      <c r="DO172" s="13">
        <v>2</v>
      </c>
      <c r="DP172" s="13">
        <f t="shared" si="41"/>
        <v>1400</v>
      </c>
      <c r="ED172" s="13">
        <f>[2]新神器!GZ174</f>
        <v>11</v>
      </c>
      <c r="EE172" s="13">
        <f t="shared" si="42"/>
        <v>3</v>
      </c>
      <c r="EF172" s="13">
        <f t="shared" si="43"/>
        <v>2</v>
      </c>
      <c r="EG172" s="13">
        <f>[2]新神器!HD174</f>
        <v>1606013</v>
      </c>
      <c r="EH172" s="13" t="str">
        <f>[2]新神器!HE174</f>
        <v>神器3-3 : 12级</v>
      </c>
      <c r="EI172" s="13">
        <f>[2]新神器!HG174</f>
        <v>12</v>
      </c>
      <c r="EJ172" s="13">
        <f>[2]新神器!HI174</f>
        <v>6</v>
      </c>
      <c r="EK172" s="13">
        <f>[1]新神器!$AW173*6</f>
        <v>22446</v>
      </c>
      <c r="EL172" s="13">
        <f t="shared" si="44"/>
        <v>2310</v>
      </c>
      <c r="EM172" s="13">
        <f t="shared" si="39"/>
        <v>360</v>
      </c>
      <c r="EN172" s="13">
        <f>[2]新神器!$HK174</f>
        <v>5250</v>
      </c>
      <c r="EO172" s="13">
        <f t="shared" si="45"/>
        <v>365.25</v>
      </c>
      <c r="EP172" s="13">
        <f t="shared" si="46"/>
        <v>37.950000000000003</v>
      </c>
    </row>
    <row r="173" spans="49:146" ht="16.5" x14ac:dyDescent="0.2">
      <c r="AW173" s="33">
        <v>5</v>
      </c>
      <c r="AX173" s="33">
        <v>13</v>
      </c>
      <c r="AY173" s="34">
        <f>INDEX($CF$5:$CF$56,数据母表!AX173)</f>
        <v>7</v>
      </c>
      <c r="AZ173" s="33">
        <f>[2]卡牌消耗!AB173</f>
        <v>0</v>
      </c>
      <c r="BA173" s="33">
        <f>[2]卡牌消耗!AC173</f>
        <v>175</v>
      </c>
      <c r="BB173" s="33">
        <f>[2]卡牌消耗!AD173</f>
        <v>0</v>
      </c>
      <c r="BC173" s="33">
        <f>[2]卡牌消耗!AE173</f>
        <v>0</v>
      </c>
      <c r="BD173" s="33">
        <f>[2]卡牌消耗!AF173</f>
        <v>0</v>
      </c>
      <c r="BE173" s="33">
        <f>[2]卡牌消耗!AG173</f>
        <v>0</v>
      </c>
      <c r="BF173" s="33">
        <f>[2]卡牌消耗!AH173</f>
        <v>5450</v>
      </c>
      <c r="CL173" s="34">
        <v>19</v>
      </c>
      <c r="CM173" s="34">
        <v>3</v>
      </c>
      <c r="CN173" s="13">
        <f>[2]卡牌消耗!DB23</f>
        <v>2450</v>
      </c>
      <c r="CO173" s="13">
        <f t="shared" si="40"/>
        <v>980</v>
      </c>
      <c r="DN173" s="13">
        <v>19</v>
      </c>
      <c r="DO173" s="13">
        <v>2</v>
      </c>
      <c r="DP173" s="13">
        <f t="shared" si="41"/>
        <v>1440</v>
      </c>
      <c r="ED173" s="13">
        <f>[2]新神器!GZ175</f>
        <v>11</v>
      </c>
      <c r="EE173" s="13">
        <f t="shared" si="42"/>
        <v>3</v>
      </c>
      <c r="EF173" s="13">
        <f t="shared" si="43"/>
        <v>2</v>
      </c>
      <c r="EG173" s="13">
        <f>[2]新神器!HD175</f>
        <v>1606013</v>
      </c>
      <c r="EH173" s="13" t="str">
        <f>[2]新神器!HE175</f>
        <v>神器3-3 : 13级</v>
      </c>
      <c r="EI173" s="13">
        <f>[2]新神器!HG175</f>
        <v>13</v>
      </c>
      <c r="EJ173" s="13">
        <f>[2]新神器!HI175</f>
        <v>7</v>
      </c>
      <c r="EK173" s="13">
        <f>[1]新神器!$AW174*6</f>
        <v>24888</v>
      </c>
      <c r="EL173" s="13">
        <f t="shared" si="44"/>
        <v>2442</v>
      </c>
      <c r="EM173" s="13">
        <f t="shared" si="39"/>
        <v>420</v>
      </c>
      <c r="EN173" s="13">
        <f>[2]新神器!$HK175</f>
        <v>5350</v>
      </c>
      <c r="EO173" s="13">
        <f t="shared" si="45"/>
        <v>425.35</v>
      </c>
      <c r="EP173" s="13">
        <f t="shared" si="46"/>
        <v>34.450000000000003</v>
      </c>
    </row>
    <row r="174" spans="49:146" ht="16.5" x14ac:dyDescent="0.2">
      <c r="AW174" s="33">
        <v>5</v>
      </c>
      <c r="AX174" s="33">
        <v>14</v>
      </c>
      <c r="AY174" s="34">
        <f>INDEX($CF$5:$CF$56,数据母表!AX174)</f>
        <v>8</v>
      </c>
      <c r="AZ174" s="33">
        <f>[2]卡牌消耗!AB174</f>
        <v>0</v>
      </c>
      <c r="BA174" s="33">
        <f>[2]卡牌消耗!AC174</f>
        <v>0</v>
      </c>
      <c r="BB174" s="33">
        <f>[2]卡牌消耗!AD174</f>
        <v>35</v>
      </c>
      <c r="BC174" s="33">
        <f>[2]卡牌消耗!AE174</f>
        <v>0</v>
      </c>
      <c r="BD174" s="33">
        <f>[2]卡牌消耗!AF174</f>
        <v>0</v>
      </c>
      <c r="BE174" s="33">
        <f>[2]卡牌消耗!AG174</f>
        <v>0</v>
      </c>
      <c r="BF174" s="33">
        <f>[2]卡牌消耗!AH174</f>
        <v>6000</v>
      </c>
      <c r="CL174" s="34">
        <v>20</v>
      </c>
      <c r="CM174" s="34">
        <v>3</v>
      </c>
      <c r="CN174" s="13">
        <f>[2]卡牌消耗!DB24</f>
        <v>2650</v>
      </c>
      <c r="CO174" s="13">
        <f t="shared" si="40"/>
        <v>1060</v>
      </c>
      <c r="DN174" s="13">
        <v>20</v>
      </c>
      <c r="DO174" s="13">
        <v>2</v>
      </c>
      <c r="DP174" s="13">
        <f t="shared" si="41"/>
        <v>1440</v>
      </c>
      <c r="ED174" s="13">
        <f>[2]新神器!GZ176</f>
        <v>11</v>
      </c>
      <c r="EE174" s="13">
        <f t="shared" si="42"/>
        <v>3</v>
      </c>
      <c r="EF174" s="13">
        <f t="shared" si="43"/>
        <v>2</v>
      </c>
      <c r="EG174" s="13">
        <f>[2]新神器!HD176</f>
        <v>1606013</v>
      </c>
      <c r="EH174" s="13" t="str">
        <f>[2]新神器!HE176</f>
        <v>神器3-3 : 14级</v>
      </c>
      <c r="EI174" s="13">
        <f>[2]新神器!HG176</f>
        <v>14</v>
      </c>
      <c r="EJ174" s="13">
        <f>[2]新神器!HI176</f>
        <v>7</v>
      </c>
      <c r="EK174" s="13">
        <f>[1]新神器!$AW175*6</f>
        <v>27348</v>
      </c>
      <c r="EL174" s="13">
        <f t="shared" si="44"/>
        <v>2460</v>
      </c>
      <c r="EM174" s="13">
        <f t="shared" si="39"/>
        <v>420</v>
      </c>
      <c r="EN174" s="13">
        <f>[2]新神器!$HK176</f>
        <v>5450</v>
      </c>
      <c r="EO174" s="13">
        <f t="shared" si="45"/>
        <v>425.45</v>
      </c>
      <c r="EP174" s="13">
        <f t="shared" si="46"/>
        <v>34.69</v>
      </c>
    </row>
    <row r="175" spans="49:146" ht="16.5" x14ac:dyDescent="0.2">
      <c r="AW175" s="33">
        <v>5</v>
      </c>
      <c r="AX175" s="33">
        <v>15</v>
      </c>
      <c r="AY175" s="34">
        <f>INDEX($CF$5:$CF$56,数据母表!AX175)</f>
        <v>8</v>
      </c>
      <c r="AZ175" s="33">
        <f>[2]卡牌消耗!AB175</f>
        <v>0</v>
      </c>
      <c r="BA175" s="33">
        <f>[2]卡牌消耗!AC175</f>
        <v>0</v>
      </c>
      <c r="BB175" s="33">
        <f>[2]卡牌消耗!AD175</f>
        <v>35</v>
      </c>
      <c r="BC175" s="33">
        <f>[2]卡牌消耗!AE175</f>
        <v>0</v>
      </c>
      <c r="BD175" s="33">
        <f>[2]卡牌消耗!AF175</f>
        <v>0</v>
      </c>
      <c r="BE175" s="33">
        <f>[2]卡牌消耗!AG175</f>
        <v>0</v>
      </c>
      <c r="BF175" s="33">
        <f>[2]卡牌消耗!AH175</f>
        <v>6550</v>
      </c>
      <c r="CL175" s="34">
        <v>21</v>
      </c>
      <c r="CM175" s="34">
        <v>3</v>
      </c>
      <c r="CN175" s="13">
        <f>[2]卡牌消耗!DB25</f>
        <v>2850</v>
      </c>
      <c r="CO175" s="13">
        <f t="shared" si="40"/>
        <v>1140</v>
      </c>
      <c r="DN175" s="13">
        <v>21</v>
      </c>
      <c r="DO175" s="13">
        <v>2</v>
      </c>
      <c r="DP175" s="13">
        <f t="shared" si="41"/>
        <v>1480</v>
      </c>
      <c r="ED175" s="13">
        <f>[2]新神器!GZ177</f>
        <v>11</v>
      </c>
      <c r="EE175" s="13">
        <f t="shared" si="42"/>
        <v>3</v>
      </c>
      <c r="EF175" s="13">
        <f t="shared" si="43"/>
        <v>2</v>
      </c>
      <c r="EG175" s="13">
        <f>[2]新神器!HD177</f>
        <v>1606013</v>
      </c>
      <c r="EH175" s="13" t="str">
        <f>[2]新神器!HE177</f>
        <v>神器3-3 : 15级</v>
      </c>
      <c r="EI175" s="13">
        <f>[2]新神器!HG177</f>
        <v>15</v>
      </c>
      <c r="EJ175" s="13">
        <f>[2]新神器!HI177</f>
        <v>7</v>
      </c>
      <c r="EK175" s="13">
        <f>[1]新神器!$AW176*6</f>
        <v>29946</v>
      </c>
      <c r="EL175" s="13">
        <f t="shared" si="44"/>
        <v>2598</v>
      </c>
      <c r="EM175" s="13">
        <f t="shared" si="39"/>
        <v>420</v>
      </c>
      <c r="EN175" s="13">
        <f>[2]新神器!$HK177</f>
        <v>5550</v>
      </c>
      <c r="EO175" s="13">
        <f t="shared" si="45"/>
        <v>425.55</v>
      </c>
      <c r="EP175" s="13">
        <f t="shared" si="46"/>
        <v>36.630000000000003</v>
      </c>
    </row>
    <row r="176" spans="49:146" ht="16.5" x14ac:dyDescent="0.2">
      <c r="AW176" s="33">
        <v>5</v>
      </c>
      <c r="AX176" s="33">
        <v>16</v>
      </c>
      <c r="AY176" s="34">
        <f>INDEX($CF$5:$CF$56,数据母表!AX176)</f>
        <v>9</v>
      </c>
      <c r="AZ176" s="33">
        <f>[2]卡牌消耗!AB176</f>
        <v>0</v>
      </c>
      <c r="BA176" s="33">
        <f>[2]卡牌消耗!AC176</f>
        <v>0</v>
      </c>
      <c r="BB176" s="33">
        <f>[2]卡牌消耗!AD176</f>
        <v>35</v>
      </c>
      <c r="BC176" s="33">
        <f>[2]卡牌消耗!AE176</f>
        <v>0</v>
      </c>
      <c r="BD176" s="33">
        <f>[2]卡牌消耗!AF176</f>
        <v>0</v>
      </c>
      <c r="BE176" s="33">
        <f>[2]卡牌消耗!AG176</f>
        <v>0</v>
      </c>
      <c r="BF176" s="33">
        <f>[2]卡牌消耗!AH176</f>
        <v>6550</v>
      </c>
      <c r="CL176" s="34">
        <v>22</v>
      </c>
      <c r="CM176" s="34">
        <v>3</v>
      </c>
      <c r="CN176" s="13">
        <f>[2]卡牌消耗!DB26</f>
        <v>3050</v>
      </c>
      <c r="CO176" s="13">
        <f t="shared" si="40"/>
        <v>1220</v>
      </c>
      <c r="DN176" s="13">
        <v>22</v>
      </c>
      <c r="DO176" s="13">
        <v>2</v>
      </c>
      <c r="DP176" s="13">
        <f t="shared" si="41"/>
        <v>1520</v>
      </c>
      <c r="ED176" s="13">
        <f>[2]新神器!GZ178</f>
        <v>11</v>
      </c>
      <c r="EE176" s="13">
        <f t="shared" si="42"/>
        <v>3</v>
      </c>
      <c r="EF176" s="13">
        <f t="shared" si="43"/>
        <v>2</v>
      </c>
      <c r="EG176" s="13">
        <f>[2]新神器!HD178</f>
        <v>1606013</v>
      </c>
      <c r="EH176" s="13" t="str">
        <f>[2]新神器!HE178</f>
        <v>神器3-3 : 16级</v>
      </c>
      <c r="EI176" s="13">
        <f>[2]新神器!HG178</f>
        <v>16</v>
      </c>
      <c r="EJ176" s="13">
        <f>[2]新神器!HI178</f>
        <v>10</v>
      </c>
      <c r="EK176" s="13">
        <f>[1]新神器!$AW177*6</f>
        <v>32616</v>
      </c>
      <c r="EL176" s="13">
        <f t="shared" si="44"/>
        <v>2670</v>
      </c>
      <c r="EM176" s="13">
        <f t="shared" si="39"/>
        <v>600</v>
      </c>
      <c r="EN176" s="13">
        <f>[2]新神器!$HK178</f>
        <v>5650</v>
      </c>
      <c r="EO176" s="13">
        <f t="shared" si="45"/>
        <v>605.65</v>
      </c>
      <c r="EP176" s="13">
        <f t="shared" si="46"/>
        <v>26.45</v>
      </c>
    </row>
    <row r="177" spans="49:146" ht="16.5" x14ac:dyDescent="0.2">
      <c r="AW177" s="33">
        <v>5</v>
      </c>
      <c r="AX177" s="33">
        <v>17</v>
      </c>
      <c r="AY177" s="34">
        <f>INDEX($CF$5:$CF$56,数据母表!AX177)</f>
        <v>9</v>
      </c>
      <c r="AZ177" s="33">
        <f>[2]卡牌消耗!AB177</f>
        <v>0</v>
      </c>
      <c r="BA177" s="33">
        <f>[2]卡牌消耗!AC177</f>
        <v>0</v>
      </c>
      <c r="BB177" s="33">
        <f>[2]卡牌消耗!AD177</f>
        <v>70</v>
      </c>
      <c r="BC177" s="33">
        <f>[2]卡牌消耗!AE177</f>
        <v>0</v>
      </c>
      <c r="BD177" s="33">
        <f>[2]卡牌消耗!AF177</f>
        <v>0</v>
      </c>
      <c r="BE177" s="33">
        <f>[2]卡牌消耗!AG177</f>
        <v>0</v>
      </c>
      <c r="BF177" s="33">
        <f>[2]卡牌消耗!AH177</f>
        <v>8200</v>
      </c>
      <c r="CL177" s="34">
        <v>23</v>
      </c>
      <c r="CM177" s="34">
        <v>3</v>
      </c>
      <c r="CN177" s="13">
        <f>[2]卡牌消耗!DB27</f>
        <v>3250</v>
      </c>
      <c r="CO177" s="13">
        <f t="shared" si="40"/>
        <v>1300</v>
      </c>
      <c r="DN177" s="13">
        <v>23</v>
      </c>
      <c r="DO177" s="13">
        <v>2</v>
      </c>
      <c r="DP177" s="13">
        <f t="shared" si="41"/>
        <v>1560</v>
      </c>
      <c r="ED177" s="13">
        <f>[2]新神器!GZ179</f>
        <v>11</v>
      </c>
      <c r="EE177" s="13">
        <f t="shared" si="42"/>
        <v>3</v>
      </c>
      <c r="EF177" s="13">
        <f t="shared" si="43"/>
        <v>2</v>
      </c>
      <c r="EG177" s="13">
        <f>[2]新神器!HD179</f>
        <v>1606013</v>
      </c>
      <c r="EH177" s="13" t="str">
        <f>[2]新神器!HE179</f>
        <v>神器3-3 : 17级</v>
      </c>
      <c r="EI177" s="13">
        <f>[2]新神器!HG179</f>
        <v>17</v>
      </c>
      <c r="EJ177" s="13">
        <f>[2]新神器!HI179</f>
        <v>10</v>
      </c>
      <c r="EK177" s="13">
        <f>[1]新神器!$AW178*6</f>
        <v>35424</v>
      </c>
      <c r="EL177" s="13">
        <f t="shared" si="44"/>
        <v>2808</v>
      </c>
      <c r="EM177" s="13">
        <f t="shared" si="39"/>
        <v>600</v>
      </c>
      <c r="EN177" s="13">
        <f>[2]新神器!$HK179</f>
        <v>5750</v>
      </c>
      <c r="EO177" s="13">
        <f t="shared" si="45"/>
        <v>605.75</v>
      </c>
      <c r="EP177" s="13">
        <f t="shared" si="46"/>
        <v>27.81</v>
      </c>
    </row>
    <row r="178" spans="49:146" ht="16.5" x14ac:dyDescent="0.2">
      <c r="AW178" s="33">
        <v>5</v>
      </c>
      <c r="AX178" s="33">
        <v>18</v>
      </c>
      <c r="AY178" s="34">
        <f>INDEX($CF$5:$CF$56,数据母表!AX178)</f>
        <v>9</v>
      </c>
      <c r="AZ178" s="33">
        <f>[2]卡牌消耗!AB178</f>
        <v>0</v>
      </c>
      <c r="BA178" s="33">
        <f>[2]卡牌消耗!AC178</f>
        <v>0</v>
      </c>
      <c r="BB178" s="33">
        <f>[2]卡牌消耗!AD178</f>
        <v>70</v>
      </c>
      <c r="BC178" s="33">
        <f>[2]卡牌消耗!AE178</f>
        <v>0</v>
      </c>
      <c r="BD178" s="33">
        <f>[2]卡牌消耗!AF178</f>
        <v>0</v>
      </c>
      <c r="BE178" s="33">
        <f>[2]卡牌消耗!AG178</f>
        <v>0</v>
      </c>
      <c r="BF178" s="33">
        <f>[2]卡牌消耗!AH178</f>
        <v>8200</v>
      </c>
      <c r="CL178" s="34">
        <v>24</v>
      </c>
      <c r="CM178" s="34">
        <v>3</v>
      </c>
      <c r="CN178" s="13">
        <f>[2]卡牌消耗!DB28</f>
        <v>3450</v>
      </c>
      <c r="CO178" s="13">
        <f t="shared" si="40"/>
        <v>1380</v>
      </c>
      <c r="DN178" s="13">
        <v>24</v>
      </c>
      <c r="DO178" s="13">
        <v>2</v>
      </c>
      <c r="DP178" s="13">
        <f t="shared" si="41"/>
        <v>1600</v>
      </c>
      <c r="ED178" s="13">
        <f>[2]新神器!GZ180</f>
        <v>11</v>
      </c>
      <c r="EE178" s="13">
        <f t="shared" si="42"/>
        <v>3</v>
      </c>
      <c r="EF178" s="13">
        <f t="shared" si="43"/>
        <v>2</v>
      </c>
      <c r="EG178" s="13">
        <f>[2]新神器!HD180</f>
        <v>1606013</v>
      </c>
      <c r="EH178" s="13" t="str">
        <f>[2]新神器!HE180</f>
        <v>神器3-3 : 18级</v>
      </c>
      <c r="EI178" s="13">
        <f>[2]新神器!HG180</f>
        <v>18</v>
      </c>
      <c r="EJ178" s="13">
        <f>[2]新神器!HI180</f>
        <v>10</v>
      </c>
      <c r="EK178" s="13">
        <f>[1]新神器!$AW179*6</f>
        <v>38310</v>
      </c>
      <c r="EL178" s="13">
        <f t="shared" si="44"/>
        <v>2886</v>
      </c>
      <c r="EM178" s="13">
        <f t="shared" si="39"/>
        <v>600</v>
      </c>
      <c r="EN178" s="13">
        <f>[2]新神器!$HK180</f>
        <v>5850</v>
      </c>
      <c r="EO178" s="13">
        <f t="shared" si="45"/>
        <v>605.85</v>
      </c>
      <c r="EP178" s="13">
        <f t="shared" si="46"/>
        <v>28.58</v>
      </c>
    </row>
    <row r="179" spans="49:146" ht="16.5" x14ac:dyDescent="0.2">
      <c r="AW179" s="33">
        <v>5</v>
      </c>
      <c r="AX179" s="33">
        <v>19</v>
      </c>
      <c r="AY179" s="34">
        <f>INDEX($CF$5:$CF$56,数据母表!AX179)</f>
        <v>10</v>
      </c>
      <c r="AZ179" s="33">
        <f>[2]卡牌消耗!AB179</f>
        <v>0</v>
      </c>
      <c r="BA179" s="33">
        <f>[2]卡牌消耗!AC179</f>
        <v>0</v>
      </c>
      <c r="BB179" s="33">
        <f>[2]卡牌消耗!AD179</f>
        <v>70</v>
      </c>
      <c r="BC179" s="33">
        <f>[2]卡牌消耗!AE179</f>
        <v>0</v>
      </c>
      <c r="BD179" s="33">
        <f>[2]卡牌消耗!AF179</f>
        <v>0</v>
      </c>
      <c r="BE179" s="33">
        <f>[2]卡牌消耗!AG179</f>
        <v>0</v>
      </c>
      <c r="BF179" s="33">
        <f>[2]卡牌消耗!AH179</f>
        <v>8200</v>
      </c>
      <c r="CL179" s="34">
        <v>25</v>
      </c>
      <c r="CM179" s="34">
        <v>3</v>
      </c>
      <c r="CN179" s="13">
        <f>[2]卡牌消耗!DB29</f>
        <v>5800</v>
      </c>
      <c r="CO179" s="13">
        <f t="shared" si="40"/>
        <v>2320</v>
      </c>
      <c r="DN179" s="13">
        <v>25</v>
      </c>
      <c r="DO179" s="13">
        <v>2</v>
      </c>
      <c r="DP179" s="13">
        <f t="shared" si="41"/>
        <v>1640</v>
      </c>
      <c r="ED179" s="13">
        <f>[2]新神器!GZ181</f>
        <v>12</v>
      </c>
      <c r="EE179" s="13">
        <f t="shared" si="42"/>
        <v>3</v>
      </c>
      <c r="EF179" s="13">
        <f t="shared" si="43"/>
        <v>2</v>
      </c>
      <c r="EG179" s="13">
        <f>[2]新神器!HD181</f>
        <v>1606014</v>
      </c>
      <c r="EH179" s="13" t="str">
        <f>[2]新神器!HE181</f>
        <v>神器3-4 : 1级</v>
      </c>
      <c r="EI179" s="13">
        <f>[2]新神器!HG181</f>
        <v>1</v>
      </c>
      <c r="EJ179" s="13">
        <f>[2]新神器!HI181</f>
        <v>1</v>
      </c>
      <c r="EK179" s="13">
        <f>[1]新神器!$AW180*6</f>
        <v>2382</v>
      </c>
      <c r="EL179" s="13">
        <f t="shared" si="44"/>
        <v>2382</v>
      </c>
      <c r="EM179" s="13">
        <f t="shared" si="39"/>
        <v>60</v>
      </c>
      <c r="EN179" s="13">
        <f>[2]新神器!$HK181</f>
        <v>3900</v>
      </c>
      <c r="EO179" s="13">
        <f t="shared" si="45"/>
        <v>63.9</v>
      </c>
      <c r="EP179" s="13">
        <f t="shared" si="46"/>
        <v>223.66</v>
      </c>
    </row>
    <row r="180" spans="49:146" ht="16.5" x14ac:dyDescent="0.2">
      <c r="AW180" s="33">
        <v>5</v>
      </c>
      <c r="AX180" s="33">
        <v>20</v>
      </c>
      <c r="AY180" s="34">
        <f>INDEX($CF$5:$CF$56,数据母表!AX180)</f>
        <v>10</v>
      </c>
      <c r="AZ180" s="33">
        <f>[2]卡牌消耗!AB180</f>
        <v>0</v>
      </c>
      <c r="BA180" s="33">
        <f>[2]卡牌消耗!AC180</f>
        <v>0</v>
      </c>
      <c r="BB180" s="33">
        <f>[2]卡牌消耗!AD180</f>
        <v>105</v>
      </c>
      <c r="BC180" s="33">
        <f>[2]卡牌消耗!AE180</f>
        <v>0</v>
      </c>
      <c r="BD180" s="33">
        <f>[2]卡牌消耗!AF180</f>
        <v>0</v>
      </c>
      <c r="BE180" s="33">
        <f>[2]卡牌消耗!AG180</f>
        <v>0</v>
      </c>
      <c r="BF180" s="33">
        <f>[2]卡牌消耗!AH180</f>
        <v>10050</v>
      </c>
      <c r="CL180" s="34">
        <v>26</v>
      </c>
      <c r="CM180" s="34">
        <v>3</v>
      </c>
      <c r="CN180" s="13">
        <f>[2]卡牌消耗!DB30</f>
        <v>6100</v>
      </c>
      <c r="CO180" s="13">
        <f t="shared" si="40"/>
        <v>2440</v>
      </c>
      <c r="DN180" s="13">
        <v>26</v>
      </c>
      <c r="DO180" s="13">
        <v>2</v>
      </c>
      <c r="DP180" s="13">
        <f t="shared" si="41"/>
        <v>1680</v>
      </c>
      <c r="ED180" s="13">
        <f>[2]新神器!GZ182</f>
        <v>12</v>
      </c>
      <c r="EE180" s="13">
        <f t="shared" si="42"/>
        <v>3</v>
      </c>
      <c r="EF180" s="13">
        <f t="shared" si="43"/>
        <v>2</v>
      </c>
      <c r="EG180" s="13">
        <f>[2]新神器!HD182</f>
        <v>1606014</v>
      </c>
      <c r="EH180" s="13" t="str">
        <f>[2]新神器!HE182</f>
        <v>神器3-4 : 2级</v>
      </c>
      <c r="EI180" s="13">
        <f>[2]新神器!HG182</f>
        <v>2</v>
      </c>
      <c r="EJ180" s="13">
        <f>[2]新神器!HI182</f>
        <v>1</v>
      </c>
      <c r="EK180" s="13">
        <f>[1]新神器!$AW181*6</f>
        <v>3750</v>
      </c>
      <c r="EL180" s="13">
        <f t="shared" si="44"/>
        <v>1368</v>
      </c>
      <c r="EM180" s="13">
        <f t="shared" si="39"/>
        <v>60</v>
      </c>
      <c r="EN180" s="13">
        <f>[2]新神器!$HK182</f>
        <v>4050</v>
      </c>
      <c r="EO180" s="13">
        <f t="shared" si="45"/>
        <v>64.05</v>
      </c>
      <c r="EP180" s="13">
        <f t="shared" si="46"/>
        <v>128.15</v>
      </c>
    </row>
    <row r="181" spans="49:146" ht="16.5" x14ac:dyDescent="0.2">
      <c r="AW181" s="33">
        <v>5</v>
      </c>
      <c r="AX181" s="33">
        <v>21</v>
      </c>
      <c r="AY181" s="34">
        <f>INDEX($CF$5:$CF$56,数据母表!AX181)</f>
        <v>10</v>
      </c>
      <c r="AZ181" s="33">
        <f>[2]卡牌消耗!AB181</f>
        <v>0</v>
      </c>
      <c r="BA181" s="33">
        <f>[2]卡牌消耗!AC181</f>
        <v>0</v>
      </c>
      <c r="BB181" s="33">
        <f>[2]卡牌消耗!AD181</f>
        <v>105</v>
      </c>
      <c r="BC181" s="33">
        <f>[2]卡牌消耗!AE181</f>
        <v>0</v>
      </c>
      <c r="BD181" s="33">
        <f>[2]卡牌消耗!AF181</f>
        <v>0</v>
      </c>
      <c r="BE181" s="33">
        <f>[2]卡牌消耗!AG181</f>
        <v>0</v>
      </c>
      <c r="BF181" s="33">
        <f>[2]卡牌消耗!AH181</f>
        <v>10050</v>
      </c>
      <c r="CL181" s="34">
        <v>27</v>
      </c>
      <c r="CM181" s="34">
        <v>3</v>
      </c>
      <c r="CN181" s="13">
        <f>[2]卡牌消耗!DB31</f>
        <v>6400</v>
      </c>
      <c r="CO181" s="13">
        <f t="shared" si="40"/>
        <v>2560</v>
      </c>
      <c r="DN181" s="13">
        <v>27</v>
      </c>
      <c r="DO181" s="13">
        <v>2</v>
      </c>
      <c r="DP181" s="13">
        <f t="shared" si="41"/>
        <v>1720</v>
      </c>
      <c r="ED181" s="13">
        <f>[2]新神器!GZ183</f>
        <v>12</v>
      </c>
      <c r="EE181" s="13">
        <f t="shared" si="42"/>
        <v>3</v>
      </c>
      <c r="EF181" s="13">
        <f t="shared" si="43"/>
        <v>2</v>
      </c>
      <c r="EG181" s="13">
        <f>[2]新神器!HD183</f>
        <v>1606014</v>
      </c>
      <c r="EH181" s="13" t="str">
        <f>[2]新神器!HE183</f>
        <v>神器3-4 : 3级</v>
      </c>
      <c r="EI181" s="13">
        <f>[2]新神器!HG183</f>
        <v>3</v>
      </c>
      <c r="EJ181" s="13">
        <f>[2]新神器!HI183</f>
        <v>1</v>
      </c>
      <c r="EK181" s="13">
        <f>[1]新神器!$AW182*6</f>
        <v>5196</v>
      </c>
      <c r="EL181" s="13">
        <f t="shared" si="44"/>
        <v>1446</v>
      </c>
      <c r="EM181" s="13">
        <f t="shared" si="39"/>
        <v>60</v>
      </c>
      <c r="EN181" s="13">
        <f>[2]新神器!$HK183</f>
        <v>4150</v>
      </c>
      <c r="EO181" s="13">
        <f t="shared" si="45"/>
        <v>64.150000000000006</v>
      </c>
      <c r="EP181" s="13">
        <f t="shared" si="46"/>
        <v>135.25</v>
      </c>
    </row>
    <row r="182" spans="49:146" ht="16.5" x14ac:dyDescent="0.2">
      <c r="AW182" s="33">
        <v>5</v>
      </c>
      <c r="AX182" s="33">
        <v>22</v>
      </c>
      <c r="AY182" s="34">
        <f>INDEX($CF$5:$CF$56,数据母表!AX182)</f>
        <v>11</v>
      </c>
      <c r="AZ182" s="33">
        <f>[2]卡牌消耗!AB182</f>
        <v>0</v>
      </c>
      <c r="BA182" s="33">
        <f>[2]卡牌消耗!AC182</f>
        <v>0</v>
      </c>
      <c r="BB182" s="33">
        <f>[2]卡牌消耗!AD182</f>
        <v>105</v>
      </c>
      <c r="BC182" s="33">
        <f>[2]卡牌消耗!AE182</f>
        <v>0</v>
      </c>
      <c r="BD182" s="33">
        <f>[2]卡牌消耗!AF182</f>
        <v>0</v>
      </c>
      <c r="BE182" s="33">
        <f>[2]卡牌消耗!AG182</f>
        <v>0</v>
      </c>
      <c r="BF182" s="33">
        <f>[2]卡牌消耗!AH182</f>
        <v>10050</v>
      </c>
      <c r="CL182" s="34">
        <v>28</v>
      </c>
      <c r="CM182" s="34">
        <v>3</v>
      </c>
      <c r="CN182" s="13">
        <f>[2]卡牌消耗!DB32</f>
        <v>6700</v>
      </c>
      <c r="CO182" s="13">
        <f t="shared" si="40"/>
        <v>2680</v>
      </c>
      <c r="DN182" s="13">
        <v>28</v>
      </c>
      <c r="DO182" s="13">
        <v>2</v>
      </c>
      <c r="DP182" s="13">
        <f t="shared" si="41"/>
        <v>1760</v>
      </c>
      <c r="ED182" s="13">
        <f>[2]新神器!GZ184</f>
        <v>12</v>
      </c>
      <c r="EE182" s="13">
        <f t="shared" si="42"/>
        <v>3</v>
      </c>
      <c r="EF182" s="13">
        <f t="shared" si="43"/>
        <v>2</v>
      </c>
      <c r="EG182" s="13">
        <f>[2]新神器!HD184</f>
        <v>1606014</v>
      </c>
      <c r="EH182" s="13" t="str">
        <f>[2]新神器!HE184</f>
        <v>神器3-4 : 4级</v>
      </c>
      <c r="EI182" s="13">
        <f>[2]新神器!HG184</f>
        <v>4</v>
      </c>
      <c r="EJ182" s="13">
        <f>[2]新神器!HI184</f>
        <v>2</v>
      </c>
      <c r="EK182" s="13">
        <f>[1]新神器!$AW183*6</f>
        <v>6714</v>
      </c>
      <c r="EL182" s="13">
        <f t="shared" si="44"/>
        <v>1518</v>
      </c>
      <c r="EM182" s="13">
        <f t="shared" si="39"/>
        <v>120</v>
      </c>
      <c r="EN182" s="13">
        <f>[2]新神器!$HK184</f>
        <v>4300</v>
      </c>
      <c r="EO182" s="13">
        <f t="shared" si="45"/>
        <v>124.3</v>
      </c>
      <c r="EP182" s="13">
        <f t="shared" si="46"/>
        <v>73.27</v>
      </c>
    </row>
    <row r="183" spans="49:146" ht="16.5" x14ac:dyDescent="0.2">
      <c r="AW183" s="33">
        <v>5</v>
      </c>
      <c r="AX183" s="33">
        <v>23</v>
      </c>
      <c r="AY183" s="34">
        <f>INDEX($CF$5:$CF$56,数据母表!AX183)</f>
        <v>11</v>
      </c>
      <c r="AZ183" s="33">
        <f>[2]卡牌消耗!AB183</f>
        <v>0</v>
      </c>
      <c r="BA183" s="33">
        <f>[2]卡牌消耗!AC183</f>
        <v>0</v>
      </c>
      <c r="BB183" s="33">
        <f>[2]卡牌消耗!AD183</f>
        <v>0</v>
      </c>
      <c r="BC183" s="33">
        <f>[2]卡牌消耗!AE183</f>
        <v>30</v>
      </c>
      <c r="BD183" s="33">
        <f>[2]卡牌消耗!AF183</f>
        <v>0</v>
      </c>
      <c r="BE183" s="33">
        <f>[2]卡牌消耗!AG183</f>
        <v>0</v>
      </c>
      <c r="BF183" s="33">
        <f>[2]卡牌消耗!AH183</f>
        <v>13800</v>
      </c>
      <c r="CL183" s="34">
        <v>29</v>
      </c>
      <c r="CM183" s="34">
        <v>3</v>
      </c>
      <c r="CN183" s="13">
        <f>[2]卡牌消耗!DB33</f>
        <v>7000</v>
      </c>
      <c r="CO183" s="13">
        <f t="shared" si="40"/>
        <v>2800</v>
      </c>
      <c r="DN183" s="13">
        <v>29</v>
      </c>
      <c r="DO183" s="13">
        <v>2</v>
      </c>
      <c r="DP183" s="13">
        <f t="shared" si="41"/>
        <v>1800</v>
      </c>
      <c r="ED183" s="13">
        <f>[2]新神器!GZ185</f>
        <v>12</v>
      </c>
      <c r="EE183" s="13">
        <f t="shared" si="42"/>
        <v>3</v>
      </c>
      <c r="EF183" s="13">
        <f t="shared" si="43"/>
        <v>2</v>
      </c>
      <c r="EG183" s="13">
        <f>[2]新神器!HD185</f>
        <v>1606014</v>
      </c>
      <c r="EH183" s="13" t="str">
        <f>[2]新神器!HE185</f>
        <v>神器3-4 : 5级</v>
      </c>
      <c r="EI183" s="13">
        <f>[2]新神器!HG185</f>
        <v>5</v>
      </c>
      <c r="EJ183" s="13">
        <f>[2]新神器!HI185</f>
        <v>2</v>
      </c>
      <c r="EK183" s="13">
        <f>[1]新神器!$AW184*6</f>
        <v>8364</v>
      </c>
      <c r="EL183" s="13">
        <f t="shared" si="44"/>
        <v>1650</v>
      </c>
      <c r="EM183" s="13">
        <f t="shared" si="39"/>
        <v>120</v>
      </c>
      <c r="EN183" s="13">
        <f>[2]新神器!$HK185</f>
        <v>4450</v>
      </c>
      <c r="EO183" s="13">
        <f t="shared" si="45"/>
        <v>124.45</v>
      </c>
      <c r="EP183" s="13">
        <f t="shared" si="46"/>
        <v>79.55</v>
      </c>
    </row>
    <row r="184" spans="49:146" ht="16.5" x14ac:dyDescent="0.2">
      <c r="AW184" s="33">
        <v>5</v>
      </c>
      <c r="AX184" s="33">
        <v>24</v>
      </c>
      <c r="AY184" s="34">
        <f>INDEX($CF$5:$CF$56,数据母表!AX184)</f>
        <v>11</v>
      </c>
      <c r="AZ184" s="33">
        <f>[2]卡牌消耗!AB184</f>
        <v>0</v>
      </c>
      <c r="BA184" s="33">
        <f>[2]卡牌消耗!AC184</f>
        <v>0</v>
      </c>
      <c r="BB184" s="33">
        <f>[2]卡牌消耗!AD184</f>
        <v>0</v>
      </c>
      <c r="BC184" s="33">
        <f>[2]卡牌消耗!AE184</f>
        <v>30</v>
      </c>
      <c r="BD184" s="33">
        <f>[2]卡牌消耗!AF184</f>
        <v>0</v>
      </c>
      <c r="BE184" s="33">
        <f>[2]卡牌消耗!AG184</f>
        <v>0</v>
      </c>
      <c r="BF184" s="33">
        <f>[2]卡牌消耗!AH184</f>
        <v>13800</v>
      </c>
      <c r="CL184" s="34">
        <v>30</v>
      </c>
      <c r="CM184" s="34">
        <v>3</v>
      </c>
      <c r="CN184" s="13">
        <f>[2]卡牌消耗!DB34</f>
        <v>7400</v>
      </c>
      <c r="CO184" s="13">
        <f t="shared" si="40"/>
        <v>2960</v>
      </c>
      <c r="DN184" s="13">
        <v>30</v>
      </c>
      <c r="DO184" s="13">
        <v>2</v>
      </c>
      <c r="DP184" s="13">
        <f t="shared" si="41"/>
        <v>1800</v>
      </c>
      <c r="ED184" s="13">
        <f>[2]新神器!GZ186</f>
        <v>12</v>
      </c>
      <c r="EE184" s="13">
        <f t="shared" si="42"/>
        <v>3</v>
      </c>
      <c r="EF184" s="13">
        <f t="shared" si="43"/>
        <v>2</v>
      </c>
      <c r="EG184" s="13">
        <f>[2]新神器!HD186</f>
        <v>1606014</v>
      </c>
      <c r="EH184" s="13" t="str">
        <f>[2]新神器!HE186</f>
        <v>神器3-4 : 6级</v>
      </c>
      <c r="EI184" s="13">
        <f>[2]新神器!HG186</f>
        <v>6</v>
      </c>
      <c r="EJ184" s="13">
        <f>[2]新神器!HI186</f>
        <v>2</v>
      </c>
      <c r="EK184" s="13">
        <f>[1]新神器!$AW185*6</f>
        <v>10098</v>
      </c>
      <c r="EL184" s="13">
        <f t="shared" si="44"/>
        <v>1734</v>
      </c>
      <c r="EM184" s="13">
        <f t="shared" si="39"/>
        <v>120</v>
      </c>
      <c r="EN184" s="13">
        <f>[2]新神器!$HK186</f>
        <v>4550</v>
      </c>
      <c r="EO184" s="13">
        <f t="shared" si="45"/>
        <v>124.55</v>
      </c>
      <c r="EP184" s="13">
        <f t="shared" si="46"/>
        <v>83.53</v>
      </c>
    </row>
    <row r="185" spans="49:146" ht="16.5" x14ac:dyDescent="0.2">
      <c r="AW185" s="33">
        <v>5</v>
      </c>
      <c r="AX185" s="33">
        <v>25</v>
      </c>
      <c r="AY185" s="34">
        <f>INDEX($CF$5:$CF$56,数据母表!AX185)</f>
        <v>12</v>
      </c>
      <c r="AZ185" s="33">
        <f>[2]卡牌消耗!AB185</f>
        <v>0</v>
      </c>
      <c r="BA185" s="33">
        <f>[2]卡牌消耗!AC185</f>
        <v>0</v>
      </c>
      <c r="BB185" s="33">
        <f>[2]卡牌消耗!AD185</f>
        <v>0</v>
      </c>
      <c r="BC185" s="33">
        <f>[2]卡牌消耗!AE185</f>
        <v>30</v>
      </c>
      <c r="BD185" s="33">
        <f>[2]卡牌消耗!AF185</f>
        <v>0</v>
      </c>
      <c r="BE185" s="33">
        <f>[2]卡牌消耗!AG185</f>
        <v>0</v>
      </c>
      <c r="BF185" s="33">
        <f>[2]卡牌消耗!AH185</f>
        <v>15050</v>
      </c>
      <c r="CL185" s="34">
        <v>31</v>
      </c>
      <c r="CM185" s="34">
        <v>3</v>
      </c>
      <c r="CN185" s="13">
        <f>[2]卡牌消耗!DB35</f>
        <v>7750</v>
      </c>
      <c r="CO185" s="13">
        <f t="shared" si="40"/>
        <v>3100</v>
      </c>
      <c r="DN185" s="13">
        <v>31</v>
      </c>
      <c r="DO185" s="13">
        <v>2</v>
      </c>
      <c r="DP185" s="13">
        <f t="shared" si="41"/>
        <v>3560</v>
      </c>
      <c r="ED185" s="13">
        <f>[2]新神器!GZ187</f>
        <v>12</v>
      </c>
      <c r="EE185" s="13">
        <f t="shared" si="42"/>
        <v>3</v>
      </c>
      <c r="EF185" s="13">
        <f t="shared" si="43"/>
        <v>2</v>
      </c>
      <c r="EG185" s="13">
        <f>[2]新神器!HD187</f>
        <v>1606014</v>
      </c>
      <c r="EH185" s="13" t="str">
        <f>[2]新神器!HE187</f>
        <v>神器3-4 : 7级</v>
      </c>
      <c r="EI185" s="13">
        <f>[2]新神器!HG187</f>
        <v>7</v>
      </c>
      <c r="EJ185" s="13">
        <f>[2]新神器!HI187</f>
        <v>3</v>
      </c>
      <c r="EK185" s="13">
        <f>[1]新神器!$AW186*6</f>
        <v>11904</v>
      </c>
      <c r="EL185" s="13">
        <f t="shared" si="44"/>
        <v>1806</v>
      </c>
      <c r="EM185" s="13">
        <f t="shared" si="39"/>
        <v>180</v>
      </c>
      <c r="EN185" s="13">
        <f>[2]新神器!$HK187</f>
        <v>4700</v>
      </c>
      <c r="EO185" s="13">
        <f t="shared" si="45"/>
        <v>184.7</v>
      </c>
      <c r="EP185" s="13">
        <f t="shared" si="46"/>
        <v>58.67</v>
      </c>
    </row>
    <row r="186" spans="49:146" ht="16.5" x14ac:dyDescent="0.2">
      <c r="AW186" s="33">
        <v>5</v>
      </c>
      <c r="AX186" s="33">
        <v>26</v>
      </c>
      <c r="AY186" s="34">
        <f>INDEX($CF$5:$CF$56,数据母表!AX186)</f>
        <v>12</v>
      </c>
      <c r="AZ186" s="33">
        <f>[2]卡牌消耗!AB186</f>
        <v>0</v>
      </c>
      <c r="BA186" s="33">
        <f>[2]卡牌消耗!AC186</f>
        <v>0</v>
      </c>
      <c r="BB186" s="33">
        <f>[2]卡牌消耗!AD186</f>
        <v>0</v>
      </c>
      <c r="BC186" s="33">
        <f>[2]卡牌消耗!AE186</f>
        <v>35</v>
      </c>
      <c r="BD186" s="33">
        <f>[2]卡牌消耗!AF186</f>
        <v>0</v>
      </c>
      <c r="BE186" s="33">
        <f>[2]卡牌消耗!AG186</f>
        <v>0</v>
      </c>
      <c r="BF186" s="33">
        <f>[2]卡牌消耗!AH186</f>
        <v>17550</v>
      </c>
      <c r="CL186" s="34">
        <v>32</v>
      </c>
      <c r="CM186" s="34">
        <v>3</v>
      </c>
      <c r="CN186" s="13">
        <f>[2]卡牌消耗!DB36</f>
        <v>8150</v>
      </c>
      <c r="CO186" s="13">
        <f t="shared" si="40"/>
        <v>3260</v>
      </c>
      <c r="DN186" s="13">
        <v>32</v>
      </c>
      <c r="DO186" s="13">
        <v>2</v>
      </c>
      <c r="DP186" s="13">
        <f t="shared" si="41"/>
        <v>3800</v>
      </c>
      <c r="ED186" s="13">
        <f>[2]新神器!GZ188</f>
        <v>12</v>
      </c>
      <c r="EE186" s="13">
        <f t="shared" si="42"/>
        <v>3</v>
      </c>
      <c r="EF186" s="13">
        <f t="shared" si="43"/>
        <v>2</v>
      </c>
      <c r="EG186" s="13">
        <f>[2]新神器!HD188</f>
        <v>1606014</v>
      </c>
      <c r="EH186" s="13" t="str">
        <f>[2]新神器!HE188</f>
        <v>神器3-4 : 8级</v>
      </c>
      <c r="EI186" s="13">
        <f>[2]新神器!HG188</f>
        <v>8</v>
      </c>
      <c r="EJ186" s="13">
        <f>[2]新神器!HI188</f>
        <v>3</v>
      </c>
      <c r="EK186" s="13">
        <f>[1]新神器!$AW187*6</f>
        <v>13848</v>
      </c>
      <c r="EL186" s="13">
        <f t="shared" si="44"/>
        <v>1944</v>
      </c>
      <c r="EM186" s="13">
        <f t="shared" si="39"/>
        <v>180</v>
      </c>
      <c r="EN186" s="13">
        <f>[2]新神器!$HK188</f>
        <v>4800</v>
      </c>
      <c r="EO186" s="13">
        <f t="shared" si="45"/>
        <v>184.8</v>
      </c>
      <c r="EP186" s="13">
        <f t="shared" si="46"/>
        <v>63.12</v>
      </c>
    </row>
    <row r="187" spans="49:146" ht="16.5" x14ac:dyDescent="0.2">
      <c r="AW187" s="33">
        <v>5</v>
      </c>
      <c r="AX187" s="33">
        <v>27</v>
      </c>
      <c r="AY187" s="34">
        <f>INDEX($CF$5:$CF$56,数据母表!AX187)</f>
        <v>12</v>
      </c>
      <c r="AZ187" s="33">
        <f>[2]卡牌消耗!AB187</f>
        <v>0</v>
      </c>
      <c r="BA187" s="33">
        <f>[2]卡牌消耗!AC187</f>
        <v>0</v>
      </c>
      <c r="BB187" s="33">
        <f>[2]卡牌消耗!AD187</f>
        <v>0</v>
      </c>
      <c r="BC187" s="33">
        <f>[2]卡牌消耗!AE187</f>
        <v>35</v>
      </c>
      <c r="BD187" s="33">
        <f>[2]卡牌消耗!AF187</f>
        <v>0</v>
      </c>
      <c r="BE187" s="33">
        <f>[2]卡牌消耗!AG187</f>
        <v>0</v>
      </c>
      <c r="BF187" s="33">
        <f>[2]卡牌消耗!AH187</f>
        <v>17550</v>
      </c>
      <c r="CL187" s="34">
        <v>33</v>
      </c>
      <c r="CM187" s="34">
        <v>3</v>
      </c>
      <c r="CN187" s="13">
        <f>[2]卡牌消耗!DB37</f>
        <v>8500</v>
      </c>
      <c r="CO187" s="13">
        <f t="shared" si="40"/>
        <v>3400</v>
      </c>
      <c r="DN187" s="13">
        <v>33</v>
      </c>
      <c r="DO187" s="13">
        <v>2</v>
      </c>
      <c r="DP187" s="13">
        <f t="shared" si="41"/>
        <v>4040</v>
      </c>
      <c r="ED187" s="13">
        <f>[2]新神器!GZ189</f>
        <v>12</v>
      </c>
      <c r="EE187" s="13">
        <f t="shared" si="42"/>
        <v>3</v>
      </c>
      <c r="EF187" s="13">
        <f t="shared" si="43"/>
        <v>2</v>
      </c>
      <c r="EG187" s="13">
        <f>[2]新神器!HD189</f>
        <v>1606014</v>
      </c>
      <c r="EH187" s="13" t="str">
        <f>[2]新神器!HE189</f>
        <v>神器3-4 : 9级</v>
      </c>
      <c r="EI187" s="13">
        <f>[2]新神器!HG189</f>
        <v>9</v>
      </c>
      <c r="EJ187" s="13">
        <f>[2]新神器!HI189</f>
        <v>3</v>
      </c>
      <c r="EK187" s="13">
        <f>[1]新神器!$AW188*6</f>
        <v>15870</v>
      </c>
      <c r="EL187" s="13">
        <f t="shared" si="44"/>
        <v>2022</v>
      </c>
      <c r="EM187" s="13">
        <f t="shared" si="39"/>
        <v>180</v>
      </c>
      <c r="EN187" s="13">
        <f>[2]新神器!$HK189</f>
        <v>4900</v>
      </c>
      <c r="EO187" s="13">
        <f t="shared" si="45"/>
        <v>184.9</v>
      </c>
      <c r="EP187" s="13">
        <f t="shared" si="46"/>
        <v>65.61</v>
      </c>
    </row>
    <row r="188" spans="49:146" ht="16.5" x14ac:dyDescent="0.2">
      <c r="AW188" s="33">
        <v>5</v>
      </c>
      <c r="AX188" s="33">
        <v>28</v>
      </c>
      <c r="AY188" s="34">
        <f>INDEX($CF$5:$CF$56,数据母表!AX188)</f>
        <v>13</v>
      </c>
      <c r="AZ188" s="33">
        <f>[2]卡牌消耗!AB188</f>
        <v>0</v>
      </c>
      <c r="BA188" s="33">
        <f>[2]卡牌消耗!AC188</f>
        <v>0</v>
      </c>
      <c r="BB188" s="33">
        <f>[2]卡牌消耗!AD188</f>
        <v>0</v>
      </c>
      <c r="BC188" s="33">
        <f>[2]卡牌消耗!AE188</f>
        <v>35</v>
      </c>
      <c r="BD188" s="33">
        <f>[2]卡牌消耗!AF188</f>
        <v>0</v>
      </c>
      <c r="BE188" s="33">
        <f>[2]卡牌消耗!AG188</f>
        <v>0</v>
      </c>
      <c r="BF188" s="33">
        <f>[2]卡牌消耗!AH188</f>
        <v>17550</v>
      </c>
      <c r="CL188" s="34">
        <v>34</v>
      </c>
      <c r="CM188" s="34">
        <v>3</v>
      </c>
      <c r="CN188" s="13">
        <f>[2]卡牌消耗!DB38</f>
        <v>8850</v>
      </c>
      <c r="CO188" s="13">
        <f t="shared" si="40"/>
        <v>3540</v>
      </c>
      <c r="DN188" s="13">
        <v>34</v>
      </c>
      <c r="DO188" s="13">
        <v>2</v>
      </c>
      <c r="DP188" s="13">
        <f t="shared" si="41"/>
        <v>4320</v>
      </c>
      <c r="ED188" s="13">
        <f>[2]新神器!GZ190</f>
        <v>12</v>
      </c>
      <c r="EE188" s="13">
        <f t="shared" si="42"/>
        <v>3</v>
      </c>
      <c r="EF188" s="13">
        <f t="shared" si="43"/>
        <v>2</v>
      </c>
      <c r="EG188" s="13">
        <f>[2]新神器!HD190</f>
        <v>1606014</v>
      </c>
      <c r="EH188" s="13" t="str">
        <f>[2]新神器!HE190</f>
        <v>神器3-4 : 10级</v>
      </c>
      <c r="EI188" s="13">
        <f>[2]新神器!HG190</f>
        <v>10</v>
      </c>
      <c r="EJ188" s="13">
        <f>[2]新神器!HI190</f>
        <v>5</v>
      </c>
      <c r="EK188" s="13">
        <f>[1]新神器!$AW189*6</f>
        <v>17964</v>
      </c>
      <c r="EL188" s="13">
        <f t="shared" si="44"/>
        <v>2094</v>
      </c>
      <c r="EM188" s="13">
        <f t="shared" si="39"/>
        <v>300</v>
      </c>
      <c r="EN188" s="13">
        <f>[2]新神器!$HK190</f>
        <v>5050</v>
      </c>
      <c r="EO188" s="13">
        <f t="shared" si="45"/>
        <v>305.05</v>
      </c>
      <c r="EP188" s="13">
        <f t="shared" si="46"/>
        <v>41.19</v>
      </c>
    </row>
    <row r="189" spans="49:146" ht="16.5" x14ac:dyDescent="0.2">
      <c r="AW189" s="33">
        <v>5</v>
      </c>
      <c r="AX189" s="33">
        <v>29</v>
      </c>
      <c r="AY189" s="34">
        <f>INDEX($CF$5:$CF$56,数据母表!AX189)</f>
        <v>13</v>
      </c>
      <c r="AZ189" s="33">
        <f>[2]卡牌消耗!AB189</f>
        <v>0</v>
      </c>
      <c r="BA189" s="33">
        <f>[2]卡牌消耗!AC189</f>
        <v>0</v>
      </c>
      <c r="BB189" s="33">
        <f>[2]卡牌消耗!AD189</f>
        <v>0</v>
      </c>
      <c r="BC189" s="33">
        <f>[2]卡牌消耗!AE189</f>
        <v>40</v>
      </c>
      <c r="BD189" s="33">
        <f>[2]卡牌消耗!AF189</f>
        <v>0</v>
      </c>
      <c r="BE189" s="33">
        <f>[2]卡牌消耗!AG189</f>
        <v>0</v>
      </c>
      <c r="BF189" s="33">
        <f>[2]卡牌消耗!AH189</f>
        <v>17800</v>
      </c>
      <c r="CL189" s="34">
        <v>35</v>
      </c>
      <c r="CM189" s="34">
        <v>3</v>
      </c>
      <c r="CN189" s="13">
        <f>[2]卡牌消耗!DB39</f>
        <v>7600</v>
      </c>
      <c r="CO189" s="13">
        <f t="shared" si="40"/>
        <v>3040</v>
      </c>
      <c r="DN189" s="13">
        <v>35</v>
      </c>
      <c r="DO189" s="13">
        <v>2</v>
      </c>
      <c r="DP189" s="13">
        <f t="shared" si="41"/>
        <v>4560</v>
      </c>
      <c r="ED189" s="13">
        <f>[2]新神器!GZ191</f>
        <v>12</v>
      </c>
      <c r="EE189" s="13">
        <f t="shared" si="42"/>
        <v>3</v>
      </c>
      <c r="EF189" s="13">
        <f t="shared" si="43"/>
        <v>2</v>
      </c>
      <c r="EG189" s="13">
        <f>[2]新神器!HD191</f>
        <v>1606014</v>
      </c>
      <c r="EH189" s="13" t="str">
        <f>[2]新神器!HE191</f>
        <v>神器3-4 : 11级</v>
      </c>
      <c r="EI189" s="13">
        <f>[2]新神器!HG191</f>
        <v>11</v>
      </c>
      <c r="EJ189" s="13">
        <f>[2]新神器!HI191</f>
        <v>5</v>
      </c>
      <c r="EK189" s="13">
        <f>[1]新神器!$AW190*6</f>
        <v>20136</v>
      </c>
      <c r="EL189" s="13">
        <f t="shared" si="44"/>
        <v>2172</v>
      </c>
      <c r="EM189" s="13">
        <f t="shared" si="39"/>
        <v>300</v>
      </c>
      <c r="EN189" s="13">
        <f>[2]新神器!$HK191</f>
        <v>5150</v>
      </c>
      <c r="EO189" s="13">
        <f t="shared" si="45"/>
        <v>305.14999999999998</v>
      </c>
      <c r="EP189" s="13">
        <f t="shared" si="46"/>
        <v>42.71</v>
      </c>
    </row>
    <row r="190" spans="49:146" ht="16.5" x14ac:dyDescent="0.2">
      <c r="AW190" s="33">
        <v>5</v>
      </c>
      <c r="AX190" s="33">
        <v>30</v>
      </c>
      <c r="AY190" s="34">
        <f>INDEX($CF$5:$CF$56,数据母表!AX190)</f>
        <v>13</v>
      </c>
      <c r="AZ190" s="33">
        <f>[2]卡牌消耗!AB190</f>
        <v>0</v>
      </c>
      <c r="BA190" s="33">
        <f>[2]卡牌消耗!AC190</f>
        <v>0</v>
      </c>
      <c r="BB190" s="33">
        <f>[2]卡牌消耗!AD190</f>
        <v>0</v>
      </c>
      <c r="BC190" s="33">
        <f>[2]卡牌消耗!AE190</f>
        <v>40</v>
      </c>
      <c r="BD190" s="33">
        <f>[2]卡牌消耗!AF190</f>
        <v>0</v>
      </c>
      <c r="BE190" s="33">
        <f>[2]卡牌消耗!AG190</f>
        <v>0</v>
      </c>
      <c r="BF190" s="33">
        <f>[2]卡牌消耗!AH190</f>
        <v>17800</v>
      </c>
      <c r="CL190" s="34">
        <v>36</v>
      </c>
      <c r="CM190" s="34">
        <v>3</v>
      </c>
      <c r="CN190" s="13">
        <f>[2]卡牌消耗!DB40</f>
        <v>7950</v>
      </c>
      <c r="CO190" s="13">
        <f t="shared" si="40"/>
        <v>3180</v>
      </c>
      <c r="DN190" s="13">
        <v>36</v>
      </c>
      <c r="DO190" s="13">
        <v>2</v>
      </c>
      <c r="DP190" s="13">
        <f t="shared" si="41"/>
        <v>4800</v>
      </c>
      <c r="ED190" s="13">
        <f>[2]新神器!GZ192</f>
        <v>12</v>
      </c>
      <c r="EE190" s="13">
        <f t="shared" si="42"/>
        <v>3</v>
      </c>
      <c r="EF190" s="13">
        <f t="shared" si="43"/>
        <v>2</v>
      </c>
      <c r="EG190" s="13">
        <f>[2]新神器!HD192</f>
        <v>1606014</v>
      </c>
      <c r="EH190" s="13" t="str">
        <f>[2]新神器!HE192</f>
        <v>神器3-4 : 12级</v>
      </c>
      <c r="EI190" s="13">
        <f>[2]新神器!HG192</f>
        <v>12</v>
      </c>
      <c r="EJ190" s="13">
        <f>[2]新神器!HI192</f>
        <v>6</v>
      </c>
      <c r="EK190" s="13">
        <f>[1]新神器!$AW191*6</f>
        <v>22446</v>
      </c>
      <c r="EL190" s="13">
        <f t="shared" si="44"/>
        <v>2310</v>
      </c>
      <c r="EM190" s="13">
        <f t="shared" si="39"/>
        <v>360</v>
      </c>
      <c r="EN190" s="13">
        <f>[2]新神器!$HK192</f>
        <v>5250</v>
      </c>
      <c r="EO190" s="13">
        <f t="shared" si="45"/>
        <v>365.25</v>
      </c>
      <c r="EP190" s="13">
        <f t="shared" si="46"/>
        <v>37.950000000000003</v>
      </c>
    </row>
    <row r="191" spans="49:146" ht="16.5" x14ac:dyDescent="0.2">
      <c r="AW191" s="33">
        <v>5</v>
      </c>
      <c r="AX191" s="33">
        <v>31</v>
      </c>
      <c r="AY191" s="34">
        <f>INDEX($CF$5:$CF$56,数据母表!AX191)</f>
        <v>14</v>
      </c>
      <c r="AZ191" s="33">
        <f>[2]卡牌消耗!AB191</f>
        <v>0</v>
      </c>
      <c r="BA191" s="33">
        <f>[2]卡牌消耗!AC191</f>
        <v>0</v>
      </c>
      <c r="BB191" s="33">
        <f>[2]卡牌消耗!AD191</f>
        <v>0</v>
      </c>
      <c r="BC191" s="33">
        <f>[2]卡牌消耗!AE191</f>
        <v>40</v>
      </c>
      <c r="BD191" s="33">
        <f>[2]卡牌消耗!AF191</f>
        <v>0</v>
      </c>
      <c r="BE191" s="33">
        <f>[2]卡牌消耗!AG191</f>
        <v>0</v>
      </c>
      <c r="BF191" s="33">
        <f>[2]卡牌消耗!AH191</f>
        <v>17800</v>
      </c>
      <c r="CL191" s="34">
        <v>37</v>
      </c>
      <c r="CM191" s="34">
        <v>3</v>
      </c>
      <c r="CN191" s="13">
        <f>[2]卡牌消耗!DB41</f>
        <v>8350</v>
      </c>
      <c r="CO191" s="13">
        <f t="shared" si="40"/>
        <v>3340</v>
      </c>
      <c r="DN191" s="13">
        <v>37</v>
      </c>
      <c r="DO191" s="13">
        <v>2</v>
      </c>
      <c r="DP191" s="13">
        <f t="shared" si="41"/>
        <v>5080</v>
      </c>
      <c r="ED191" s="13">
        <f>[2]新神器!GZ193</f>
        <v>12</v>
      </c>
      <c r="EE191" s="13">
        <f t="shared" si="42"/>
        <v>3</v>
      </c>
      <c r="EF191" s="13">
        <f t="shared" si="43"/>
        <v>2</v>
      </c>
      <c r="EG191" s="13">
        <f>[2]新神器!HD193</f>
        <v>1606014</v>
      </c>
      <c r="EH191" s="13" t="str">
        <f>[2]新神器!HE193</f>
        <v>神器3-4 : 13级</v>
      </c>
      <c r="EI191" s="13">
        <f>[2]新神器!HG193</f>
        <v>13</v>
      </c>
      <c r="EJ191" s="13">
        <f>[2]新神器!HI193</f>
        <v>7</v>
      </c>
      <c r="EK191" s="13">
        <f>[1]新神器!$AW192*6</f>
        <v>24888</v>
      </c>
      <c r="EL191" s="13">
        <f t="shared" si="44"/>
        <v>2442</v>
      </c>
      <c r="EM191" s="13">
        <f t="shared" si="39"/>
        <v>420</v>
      </c>
      <c r="EN191" s="13">
        <f>[2]新神器!$HK193</f>
        <v>5350</v>
      </c>
      <c r="EO191" s="13">
        <f t="shared" si="45"/>
        <v>425.35</v>
      </c>
      <c r="EP191" s="13">
        <f t="shared" si="46"/>
        <v>34.450000000000003</v>
      </c>
    </row>
    <row r="192" spans="49:146" ht="16.5" x14ac:dyDescent="0.2">
      <c r="AW192" s="33">
        <v>5</v>
      </c>
      <c r="AX192" s="33">
        <v>32</v>
      </c>
      <c r="AY192" s="34">
        <f>INDEX($CF$5:$CF$56,数据母表!AX192)</f>
        <v>14</v>
      </c>
      <c r="AZ192" s="33">
        <f>[2]卡牌消耗!AB192</f>
        <v>0</v>
      </c>
      <c r="BA192" s="33">
        <f>[2]卡牌消耗!AC192</f>
        <v>0</v>
      </c>
      <c r="BB192" s="33">
        <f>[2]卡牌消耗!AD192</f>
        <v>0</v>
      </c>
      <c r="BC192" s="33">
        <f>[2]卡牌消耗!AE192</f>
        <v>40</v>
      </c>
      <c r="BD192" s="33">
        <f>[2]卡牌消耗!AF192</f>
        <v>0</v>
      </c>
      <c r="BE192" s="33">
        <f>[2]卡牌消耗!AG192</f>
        <v>3</v>
      </c>
      <c r="BF192" s="33">
        <f>[2]卡牌消耗!AH192</f>
        <v>24450</v>
      </c>
      <c r="CL192" s="34">
        <v>38</v>
      </c>
      <c r="CM192" s="34">
        <v>3</v>
      </c>
      <c r="CN192" s="13">
        <f>[2]卡牌消耗!DB42</f>
        <v>8700</v>
      </c>
      <c r="CO192" s="13">
        <f t="shared" si="40"/>
        <v>3480</v>
      </c>
      <c r="DN192" s="13">
        <v>38</v>
      </c>
      <c r="DO192" s="13">
        <v>2</v>
      </c>
      <c r="DP192" s="13">
        <f t="shared" si="41"/>
        <v>5320</v>
      </c>
      <c r="ED192" s="13">
        <f>[2]新神器!GZ194</f>
        <v>12</v>
      </c>
      <c r="EE192" s="13">
        <f t="shared" si="42"/>
        <v>3</v>
      </c>
      <c r="EF192" s="13">
        <f t="shared" si="43"/>
        <v>2</v>
      </c>
      <c r="EG192" s="13">
        <f>[2]新神器!HD194</f>
        <v>1606014</v>
      </c>
      <c r="EH192" s="13" t="str">
        <f>[2]新神器!HE194</f>
        <v>神器3-4 : 14级</v>
      </c>
      <c r="EI192" s="13">
        <f>[2]新神器!HG194</f>
        <v>14</v>
      </c>
      <c r="EJ192" s="13">
        <f>[2]新神器!HI194</f>
        <v>7</v>
      </c>
      <c r="EK192" s="13">
        <f>[1]新神器!$AW193*6</f>
        <v>27348</v>
      </c>
      <c r="EL192" s="13">
        <f t="shared" si="44"/>
        <v>2460</v>
      </c>
      <c r="EM192" s="13">
        <f t="shared" si="39"/>
        <v>420</v>
      </c>
      <c r="EN192" s="13">
        <f>[2]新神器!$HK194</f>
        <v>5450</v>
      </c>
      <c r="EO192" s="13">
        <f t="shared" si="45"/>
        <v>425.45</v>
      </c>
      <c r="EP192" s="13">
        <f t="shared" si="46"/>
        <v>34.69</v>
      </c>
    </row>
    <row r="193" spans="49:146" ht="16.5" x14ac:dyDescent="0.2">
      <c r="AW193" s="33">
        <v>5</v>
      </c>
      <c r="AX193" s="33">
        <v>33</v>
      </c>
      <c r="AY193" s="34">
        <f>INDEX($CF$5:$CF$56,数据母表!AX193)</f>
        <v>14</v>
      </c>
      <c r="AZ193" s="33">
        <f>[2]卡牌消耗!AB193</f>
        <v>0</v>
      </c>
      <c r="BA193" s="33">
        <f>[2]卡牌消耗!AC193</f>
        <v>0</v>
      </c>
      <c r="BB193" s="33">
        <f>[2]卡牌消耗!AD193</f>
        <v>0</v>
      </c>
      <c r="BC193" s="33">
        <f>[2]卡牌消耗!AE193</f>
        <v>40</v>
      </c>
      <c r="BD193" s="33">
        <f>[2]卡牌消耗!AF193</f>
        <v>0</v>
      </c>
      <c r="BE193" s="33">
        <f>[2]卡牌消耗!AG193</f>
        <v>3</v>
      </c>
      <c r="BF193" s="33">
        <f>[2]卡牌消耗!AH193</f>
        <v>24450</v>
      </c>
      <c r="CL193" s="34">
        <v>39</v>
      </c>
      <c r="CM193" s="34">
        <v>3</v>
      </c>
      <c r="CN193" s="13">
        <f>[2]卡牌消耗!DB43</f>
        <v>9100</v>
      </c>
      <c r="CO193" s="13">
        <f t="shared" si="40"/>
        <v>3640</v>
      </c>
      <c r="DN193" s="13">
        <v>39</v>
      </c>
      <c r="DO193" s="13">
        <v>2</v>
      </c>
      <c r="DP193" s="13">
        <f t="shared" si="41"/>
        <v>5560</v>
      </c>
      <c r="ED193" s="13">
        <f>[2]新神器!GZ195</f>
        <v>12</v>
      </c>
      <c r="EE193" s="13">
        <f t="shared" si="42"/>
        <v>3</v>
      </c>
      <c r="EF193" s="13">
        <f t="shared" si="43"/>
        <v>2</v>
      </c>
      <c r="EG193" s="13">
        <f>[2]新神器!HD195</f>
        <v>1606014</v>
      </c>
      <c r="EH193" s="13" t="str">
        <f>[2]新神器!HE195</f>
        <v>神器3-4 : 15级</v>
      </c>
      <c r="EI193" s="13">
        <f>[2]新神器!HG195</f>
        <v>15</v>
      </c>
      <c r="EJ193" s="13">
        <f>[2]新神器!HI195</f>
        <v>7</v>
      </c>
      <c r="EK193" s="13">
        <f>[1]新神器!$AW194*6</f>
        <v>29946</v>
      </c>
      <c r="EL193" s="13">
        <f t="shared" si="44"/>
        <v>2598</v>
      </c>
      <c r="EM193" s="13">
        <f t="shared" si="39"/>
        <v>420</v>
      </c>
      <c r="EN193" s="13">
        <f>[2]新神器!$HK195</f>
        <v>5550</v>
      </c>
      <c r="EO193" s="13">
        <f t="shared" si="45"/>
        <v>425.55</v>
      </c>
      <c r="EP193" s="13">
        <f t="shared" si="46"/>
        <v>36.630000000000003</v>
      </c>
    </row>
    <row r="194" spans="49:146" ht="16.5" x14ac:dyDescent="0.2">
      <c r="AW194" s="33">
        <v>5</v>
      </c>
      <c r="AX194" s="33">
        <v>34</v>
      </c>
      <c r="AY194" s="34">
        <f>INDEX($CF$5:$CF$56,数据母表!AX194)</f>
        <v>15</v>
      </c>
      <c r="AZ194" s="33">
        <f>[2]卡牌消耗!AB194</f>
        <v>0</v>
      </c>
      <c r="BA194" s="33">
        <f>[2]卡牌消耗!AC194</f>
        <v>0</v>
      </c>
      <c r="BB194" s="33">
        <f>[2]卡牌消耗!AD194</f>
        <v>0</v>
      </c>
      <c r="BC194" s="33">
        <f>[2]卡牌消耗!AE194</f>
        <v>45</v>
      </c>
      <c r="BD194" s="33">
        <f>[2]卡牌消耗!AF194</f>
        <v>0</v>
      </c>
      <c r="BE194" s="33">
        <f>[2]卡牌消耗!AG194</f>
        <v>3</v>
      </c>
      <c r="BF194" s="33">
        <f>[2]卡牌消耗!AH194</f>
        <v>24450</v>
      </c>
      <c r="CL194" s="34">
        <v>40</v>
      </c>
      <c r="CM194" s="34">
        <v>3</v>
      </c>
      <c r="CN194" s="13">
        <f>[2]卡牌消耗!DB44</f>
        <v>9250</v>
      </c>
      <c r="CO194" s="13">
        <f t="shared" si="40"/>
        <v>3700</v>
      </c>
      <c r="DN194" s="13">
        <v>40</v>
      </c>
      <c r="DO194" s="13">
        <v>2</v>
      </c>
      <c r="DP194" s="13">
        <f t="shared" si="41"/>
        <v>5800</v>
      </c>
      <c r="ED194" s="13">
        <f>[2]新神器!GZ196</f>
        <v>12</v>
      </c>
      <c r="EE194" s="13">
        <f t="shared" si="42"/>
        <v>3</v>
      </c>
      <c r="EF194" s="13">
        <f t="shared" si="43"/>
        <v>2</v>
      </c>
      <c r="EG194" s="13">
        <f>[2]新神器!HD196</f>
        <v>1606014</v>
      </c>
      <c r="EH194" s="13" t="str">
        <f>[2]新神器!HE196</f>
        <v>神器3-4 : 16级</v>
      </c>
      <c r="EI194" s="13">
        <f>[2]新神器!HG196</f>
        <v>16</v>
      </c>
      <c r="EJ194" s="13">
        <f>[2]新神器!HI196</f>
        <v>10</v>
      </c>
      <c r="EK194" s="13">
        <f>[1]新神器!$AW195*6</f>
        <v>32616</v>
      </c>
      <c r="EL194" s="13">
        <f t="shared" si="44"/>
        <v>2670</v>
      </c>
      <c r="EM194" s="13">
        <f t="shared" si="39"/>
        <v>600</v>
      </c>
      <c r="EN194" s="13">
        <f>[2]新神器!$HK196</f>
        <v>5650</v>
      </c>
      <c r="EO194" s="13">
        <f t="shared" si="45"/>
        <v>605.65</v>
      </c>
      <c r="EP194" s="13">
        <f t="shared" si="46"/>
        <v>26.45</v>
      </c>
    </row>
    <row r="195" spans="49:146" ht="16.5" x14ac:dyDescent="0.2">
      <c r="AW195" s="33">
        <v>5</v>
      </c>
      <c r="AX195" s="33">
        <v>35</v>
      </c>
      <c r="AY195" s="34">
        <f>INDEX($CF$5:$CF$56,数据母表!AX195)</f>
        <v>15</v>
      </c>
      <c r="AZ195" s="33">
        <f>[2]卡牌消耗!AB195</f>
        <v>0</v>
      </c>
      <c r="BA195" s="33">
        <f>[2]卡牌消耗!AC195</f>
        <v>0</v>
      </c>
      <c r="BB195" s="33">
        <f>[2]卡牌消耗!AD195</f>
        <v>0</v>
      </c>
      <c r="BC195" s="33">
        <f>[2]卡牌消耗!AE195</f>
        <v>45</v>
      </c>
      <c r="BD195" s="33">
        <f>[2]卡牌消耗!AF195</f>
        <v>0</v>
      </c>
      <c r="BE195" s="33">
        <f>[2]卡牌消耗!AG195</f>
        <v>3</v>
      </c>
      <c r="BF195" s="33">
        <f>[2]卡牌消耗!AH195</f>
        <v>31100</v>
      </c>
      <c r="CL195" s="34">
        <v>41</v>
      </c>
      <c r="CM195" s="34">
        <v>3</v>
      </c>
      <c r="CN195" s="13">
        <f>[2]卡牌消耗!DB45</f>
        <v>9700</v>
      </c>
      <c r="CO195" s="13">
        <f t="shared" si="40"/>
        <v>3880</v>
      </c>
      <c r="DN195" s="13">
        <v>41</v>
      </c>
      <c r="DO195" s="13">
        <v>2</v>
      </c>
      <c r="DP195" s="13">
        <f t="shared" si="41"/>
        <v>6080</v>
      </c>
      <c r="ED195" s="13">
        <f>[2]新神器!GZ197</f>
        <v>12</v>
      </c>
      <c r="EE195" s="13">
        <f t="shared" si="42"/>
        <v>3</v>
      </c>
      <c r="EF195" s="13">
        <f t="shared" si="43"/>
        <v>2</v>
      </c>
      <c r="EG195" s="13">
        <f>[2]新神器!HD197</f>
        <v>1606014</v>
      </c>
      <c r="EH195" s="13" t="str">
        <f>[2]新神器!HE197</f>
        <v>神器3-4 : 17级</v>
      </c>
      <c r="EI195" s="13">
        <f>[2]新神器!HG197</f>
        <v>17</v>
      </c>
      <c r="EJ195" s="13">
        <f>[2]新神器!HI197</f>
        <v>10</v>
      </c>
      <c r="EK195" s="13">
        <f>[1]新神器!$AW196*6</f>
        <v>35424</v>
      </c>
      <c r="EL195" s="13">
        <f t="shared" si="44"/>
        <v>2808</v>
      </c>
      <c r="EM195" s="13">
        <f t="shared" si="39"/>
        <v>600</v>
      </c>
      <c r="EN195" s="13">
        <f>[2]新神器!$HK197</f>
        <v>5750</v>
      </c>
      <c r="EO195" s="13">
        <f t="shared" si="45"/>
        <v>605.75</v>
      </c>
      <c r="EP195" s="13">
        <f t="shared" si="46"/>
        <v>27.81</v>
      </c>
    </row>
    <row r="196" spans="49:146" ht="16.5" x14ac:dyDescent="0.2">
      <c r="AW196" s="33">
        <v>5</v>
      </c>
      <c r="AX196" s="33">
        <v>36</v>
      </c>
      <c r="AY196" s="34">
        <f>INDEX($CF$5:$CF$56,数据母表!AX196)</f>
        <v>15</v>
      </c>
      <c r="AZ196" s="33">
        <f>[2]卡牌消耗!AB196</f>
        <v>0</v>
      </c>
      <c r="BA196" s="33">
        <f>[2]卡牌消耗!AC196</f>
        <v>0</v>
      </c>
      <c r="BB196" s="33">
        <f>[2]卡牌消耗!AD196</f>
        <v>0</v>
      </c>
      <c r="BC196" s="33">
        <f>[2]卡牌消耗!AE196</f>
        <v>45</v>
      </c>
      <c r="BD196" s="33">
        <f>[2]卡牌消耗!AF196</f>
        <v>0</v>
      </c>
      <c r="BE196" s="33">
        <f>[2]卡牌消耗!AG196</f>
        <v>3</v>
      </c>
      <c r="BF196" s="33">
        <f>[2]卡牌消耗!AH196</f>
        <v>31100</v>
      </c>
      <c r="CL196" s="34">
        <v>42</v>
      </c>
      <c r="CM196" s="34">
        <v>3</v>
      </c>
      <c r="CN196" s="13">
        <f>[2]卡牌消耗!DB46</f>
        <v>10150</v>
      </c>
      <c r="CO196" s="13">
        <f t="shared" si="40"/>
        <v>4060</v>
      </c>
      <c r="DN196" s="13">
        <v>42</v>
      </c>
      <c r="DO196" s="13">
        <v>2</v>
      </c>
      <c r="DP196" s="13">
        <f t="shared" si="41"/>
        <v>6320</v>
      </c>
      <c r="ED196" s="13">
        <f>[2]新神器!GZ198</f>
        <v>12</v>
      </c>
      <c r="EE196" s="13">
        <f t="shared" si="42"/>
        <v>3</v>
      </c>
      <c r="EF196" s="13">
        <f t="shared" si="43"/>
        <v>2</v>
      </c>
      <c r="EG196" s="13">
        <f>[2]新神器!HD198</f>
        <v>1606014</v>
      </c>
      <c r="EH196" s="13" t="str">
        <f>[2]新神器!HE198</f>
        <v>神器3-4 : 18级</v>
      </c>
      <c r="EI196" s="13">
        <f>[2]新神器!HG198</f>
        <v>18</v>
      </c>
      <c r="EJ196" s="13">
        <f>[2]新神器!HI198</f>
        <v>10</v>
      </c>
      <c r="EK196" s="13">
        <f>[1]新神器!$AW197*6</f>
        <v>38310</v>
      </c>
      <c r="EL196" s="13">
        <f t="shared" si="44"/>
        <v>2886</v>
      </c>
      <c r="EM196" s="13">
        <f t="shared" si="39"/>
        <v>600</v>
      </c>
      <c r="EN196" s="13">
        <f>[2]新神器!$HK198</f>
        <v>5850</v>
      </c>
      <c r="EO196" s="13">
        <f t="shared" si="45"/>
        <v>605.85</v>
      </c>
      <c r="EP196" s="13">
        <f t="shared" si="46"/>
        <v>28.58</v>
      </c>
    </row>
    <row r="197" spans="49:146" ht="16.5" x14ac:dyDescent="0.2">
      <c r="AW197" s="33">
        <v>5</v>
      </c>
      <c r="AX197" s="33">
        <v>37</v>
      </c>
      <c r="AY197" s="34">
        <f>INDEX($CF$5:$CF$56,数据母表!AX197)</f>
        <v>16</v>
      </c>
      <c r="AZ197" s="33">
        <f>[2]卡牌消耗!AB197</f>
        <v>0</v>
      </c>
      <c r="BA197" s="33">
        <f>[2]卡牌消耗!AC197</f>
        <v>0</v>
      </c>
      <c r="BB197" s="33">
        <f>[2]卡牌消耗!AD197</f>
        <v>0</v>
      </c>
      <c r="BC197" s="33">
        <f>[2]卡牌消耗!AE197</f>
        <v>45</v>
      </c>
      <c r="BD197" s="33">
        <f>[2]卡牌消耗!AF197</f>
        <v>0</v>
      </c>
      <c r="BE197" s="33">
        <f>[2]卡牌消耗!AG197</f>
        <v>4</v>
      </c>
      <c r="BF197" s="33">
        <f>[2]卡牌消耗!AH197</f>
        <v>33350</v>
      </c>
      <c r="CL197" s="34">
        <v>43</v>
      </c>
      <c r="CM197" s="34">
        <v>3</v>
      </c>
      <c r="CN197" s="13">
        <f>[2]卡牌消耗!DB47</f>
        <v>10650</v>
      </c>
      <c r="CO197" s="13">
        <f t="shared" si="40"/>
        <v>4260</v>
      </c>
      <c r="DN197" s="13">
        <v>43</v>
      </c>
      <c r="DO197" s="13">
        <v>2</v>
      </c>
      <c r="DP197" s="13">
        <f t="shared" si="41"/>
        <v>6560</v>
      </c>
      <c r="ED197" s="13">
        <f>[2]新神器!GZ199</f>
        <v>13</v>
      </c>
      <c r="EE197" s="13">
        <f t="shared" si="42"/>
        <v>3</v>
      </c>
      <c r="EF197" s="13">
        <f t="shared" si="43"/>
        <v>3</v>
      </c>
      <c r="EG197" s="13">
        <f>[2]新神器!HD199</f>
        <v>1606015</v>
      </c>
      <c r="EH197" s="13" t="str">
        <f>[2]新神器!HE199</f>
        <v>神器3-5 : 1级</v>
      </c>
      <c r="EI197" s="13">
        <f>[2]新神器!HG199</f>
        <v>1</v>
      </c>
      <c r="EJ197" s="13">
        <f>[2]新神器!HI199</f>
        <v>1</v>
      </c>
      <c r="EK197" s="13">
        <f>[1]新神器!$AW198*6</f>
        <v>1830</v>
      </c>
      <c r="EL197" s="13">
        <f t="shared" si="44"/>
        <v>1830</v>
      </c>
      <c r="EM197" s="13">
        <f t="shared" ref="EM197:EM260" si="47">EJ197*INDEX($DX$5:$DX$46,MATCH(EG197,$DW$5:$DW$46,0))</f>
        <v>140</v>
      </c>
      <c r="EN197" s="13">
        <f>[2]新神器!$HK199</f>
        <v>5950</v>
      </c>
      <c r="EO197" s="13">
        <f t="shared" si="45"/>
        <v>145.94999999999999</v>
      </c>
      <c r="EP197" s="13">
        <f t="shared" si="46"/>
        <v>75.23</v>
      </c>
    </row>
    <row r="198" spans="49:146" ht="16.5" x14ac:dyDescent="0.2">
      <c r="AW198" s="33">
        <v>5</v>
      </c>
      <c r="AX198" s="33">
        <v>38</v>
      </c>
      <c r="AY198" s="34">
        <f>INDEX($CF$5:$CF$56,数据母表!AX198)</f>
        <v>16</v>
      </c>
      <c r="AZ198" s="33">
        <f>[2]卡牌消耗!AB198</f>
        <v>0</v>
      </c>
      <c r="BA198" s="33">
        <f>[2]卡牌消耗!AC198</f>
        <v>0</v>
      </c>
      <c r="BB198" s="33">
        <f>[2]卡牌消耗!AD198</f>
        <v>0</v>
      </c>
      <c r="BC198" s="33">
        <f>[2]卡牌消耗!AE198</f>
        <v>0</v>
      </c>
      <c r="BD198" s="33">
        <f>[2]卡牌消耗!AF198</f>
        <v>10</v>
      </c>
      <c r="BE198" s="33">
        <f>[2]卡牌消耗!AG198</f>
        <v>4</v>
      </c>
      <c r="BF198" s="33">
        <f>[2]卡牌消耗!AH198</f>
        <v>43000</v>
      </c>
      <c r="CL198" s="34">
        <v>44</v>
      </c>
      <c r="CM198" s="34">
        <v>3</v>
      </c>
      <c r="CN198" s="13">
        <f>[2]卡牌消耗!DB48</f>
        <v>11100</v>
      </c>
      <c r="CO198" s="13">
        <f t="shared" ref="CO198:CO261" si="48">CN198/2.5</f>
        <v>4440</v>
      </c>
      <c r="DN198" s="13">
        <v>44</v>
      </c>
      <c r="DO198" s="13">
        <v>2</v>
      </c>
      <c r="DP198" s="13">
        <f t="shared" ref="DP198:DP261" si="49">INDEX($DH$5:$DK$154,DN198,MIN(DO198,4))</f>
        <v>6800</v>
      </c>
      <c r="ED198" s="13">
        <f>[2]新神器!GZ200</f>
        <v>13</v>
      </c>
      <c r="EE198" s="13">
        <f t="shared" ref="EE198:EE261" si="50">INDEX($DT$5:$DT$46,ED198)</f>
        <v>3</v>
      </c>
      <c r="EF198" s="13">
        <f t="shared" ref="EF198:EF261" si="51">INDEX($DV$5:$DV$46,ED198)</f>
        <v>3</v>
      </c>
      <c r="EG198" s="13">
        <f>[2]新神器!HD200</f>
        <v>1606015</v>
      </c>
      <c r="EH198" s="13" t="str">
        <f>[2]新神器!HE200</f>
        <v>神器3-5 : 2级</v>
      </c>
      <c r="EI198" s="13">
        <f>[2]新神器!HG200</f>
        <v>2</v>
      </c>
      <c r="EJ198" s="13">
        <f>[2]新神器!HI200</f>
        <v>1</v>
      </c>
      <c r="EK198" s="13">
        <f>[1]新神器!$AW199*6</f>
        <v>2850</v>
      </c>
      <c r="EL198" s="13">
        <f t="shared" ref="EL198:EL261" si="52">IF(EI198&gt;1,EK198-EK197,EK198)</f>
        <v>1020</v>
      </c>
      <c r="EM198" s="13">
        <f t="shared" si="47"/>
        <v>140</v>
      </c>
      <c r="EN198" s="13">
        <f>[2]新神器!$HK200</f>
        <v>6150</v>
      </c>
      <c r="EO198" s="13">
        <f t="shared" ref="EO198:EO261" si="53">EM198+EN198/1000</f>
        <v>146.15</v>
      </c>
      <c r="EP198" s="13">
        <f t="shared" ref="EP198:EP261" si="54">ROUND(EL198*6/EO198,2)</f>
        <v>41.87</v>
      </c>
    </row>
    <row r="199" spans="49:146" ht="16.5" x14ac:dyDescent="0.2">
      <c r="AW199" s="33">
        <v>5</v>
      </c>
      <c r="AX199" s="33">
        <v>39</v>
      </c>
      <c r="AY199" s="34">
        <f>INDEX($CF$5:$CF$56,数据母表!AX199)</f>
        <v>16</v>
      </c>
      <c r="AZ199" s="33">
        <f>[2]卡牌消耗!AB199</f>
        <v>0</v>
      </c>
      <c r="BA199" s="33">
        <f>[2]卡牌消耗!AC199</f>
        <v>0</v>
      </c>
      <c r="BB199" s="33">
        <f>[2]卡牌消耗!AD199</f>
        <v>0</v>
      </c>
      <c r="BC199" s="33">
        <f>[2]卡牌消耗!AE199</f>
        <v>0</v>
      </c>
      <c r="BD199" s="33">
        <f>[2]卡牌消耗!AF199</f>
        <v>10</v>
      </c>
      <c r="BE199" s="33">
        <f>[2]卡牌消耗!AG199</f>
        <v>4</v>
      </c>
      <c r="BF199" s="33">
        <f>[2]卡牌消耗!AH199</f>
        <v>43000</v>
      </c>
      <c r="CL199" s="34">
        <v>45</v>
      </c>
      <c r="CM199" s="34">
        <v>3</v>
      </c>
      <c r="CN199" s="13">
        <f>[2]卡牌消耗!DB49</f>
        <v>10000</v>
      </c>
      <c r="CO199" s="13">
        <f t="shared" si="48"/>
        <v>4000</v>
      </c>
      <c r="DN199" s="13">
        <v>45</v>
      </c>
      <c r="DO199" s="13">
        <v>2</v>
      </c>
      <c r="DP199" s="13">
        <f t="shared" si="49"/>
        <v>7040</v>
      </c>
      <c r="ED199" s="13">
        <f>[2]新神器!GZ201</f>
        <v>13</v>
      </c>
      <c r="EE199" s="13">
        <f t="shared" si="50"/>
        <v>3</v>
      </c>
      <c r="EF199" s="13">
        <f t="shared" si="51"/>
        <v>3</v>
      </c>
      <c r="EG199" s="13">
        <f>[2]新神器!HD201</f>
        <v>1606015</v>
      </c>
      <c r="EH199" s="13" t="str">
        <f>[2]新神器!HE201</f>
        <v>神器3-5 : 3级</v>
      </c>
      <c r="EI199" s="13">
        <f>[2]新神器!HG201</f>
        <v>3</v>
      </c>
      <c r="EJ199" s="13">
        <f>[2]新神器!HI201</f>
        <v>1</v>
      </c>
      <c r="EK199" s="13">
        <f>[1]新神器!$AW200*6</f>
        <v>3954</v>
      </c>
      <c r="EL199" s="13">
        <f t="shared" si="52"/>
        <v>1104</v>
      </c>
      <c r="EM199" s="13">
        <f t="shared" si="47"/>
        <v>140</v>
      </c>
      <c r="EN199" s="13">
        <f>[2]新神器!$HK201</f>
        <v>6400</v>
      </c>
      <c r="EO199" s="13">
        <f t="shared" si="53"/>
        <v>146.4</v>
      </c>
      <c r="EP199" s="13">
        <f t="shared" si="54"/>
        <v>45.25</v>
      </c>
    </row>
    <row r="200" spans="49:146" ht="16.5" x14ac:dyDescent="0.2">
      <c r="AW200" s="33">
        <v>5</v>
      </c>
      <c r="AX200" s="33">
        <v>40</v>
      </c>
      <c r="AY200" s="34">
        <f>INDEX($CF$5:$CF$56,数据母表!AX200)</f>
        <v>17</v>
      </c>
      <c r="AZ200" s="33">
        <f>[2]卡牌消耗!AB200</f>
        <v>0</v>
      </c>
      <c r="BA200" s="33">
        <f>[2]卡牌消耗!AC200</f>
        <v>0</v>
      </c>
      <c r="BB200" s="33">
        <f>[2]卡牌消耗!AD200</f>
        <v>0</v>
      </c>
      <c r="BC200" s="33">
        <f>[2]卡牌消耗!AE200</f>
        <v>0</v>
      </c>
      <c r="BD200" s="33">
        <f>[2]卡牌消耗!AF200</f>
        <v>10</v>
      </c>
      <c r="BE200" s="33">
        <f>[2]卡牌消耗!AG200</f>
        <v>4</v>
      </c>
      <c r="BF200" s="33">
        <f>[2]卡牌消耗!AH200</f>
        <v>43000</v>
      </c>
      <c r="CL200" s="34">
        <v>46</v>
      </c>
      <c r="CM200" s="34">
        <v>3</v>
      </c>
      <c r="CN200" s="13">
        <f>[2]卡牌消耗!DB50</f>
        <v>10500</v>
      </c>
      <c r="CO200" s="13">
        <f t="shared" si="48"/>
        <v>4200</v>
      </c>
      <c r="DN200" s="13">
        <v>46</v>
      </c>
      <c r="DO200" s="13">
        <v>2</v>
      </c>
      <c r="DP200" s="13">
        <f t="shared" si="49"/>
        <v>7320</v>
      </c>
      <c r="ED200" s="13">
        <f>[2]新神器!GZ202</f>
        <v>13</v>
      </c>
      <c r="EE200" s="13">
        <f t="shared" si="50"/>
        <v>3</v>
      </c>
      <c r="EF200" s="13">
        <f t="shared" si="51"/>
        <v>3</v>
      </c>
      <c r="EG200" s="13">
        <f>[2]新神器!HD202</f>
        <v>1606015</v>
      </c>
      <c r="EH200" s="13" t="str">
        <f>[2]新神器!HE202</f>
        <v>神器3-5 : 4级</v>
      </c>
      <c r="EI200" s="13">
        <f>[2]新神器!HG202</f>
        <v>4</v>
      </c>
      <c r="EJ200" s="13">
        <f>[2]新神器!HI202</f>
        <v>2</v>
      </c>
      <c r="EK200" s="13">
        <f>[1]新神器!$AW201*6</f>
        <v>5142</v>
      </c>
      <c r="EL200" s="13">
        <f t="shared" si="52"/>
        <v>1188</v>
      </c>
      <c r="EM200" s="13">
        <f t="shared" si="47"/>
        <v>280</v>
      </c>
      <c r="EN200" s="13">
        <f>[2]新神器!$HK202</f>
        <v>6600</v>
      </c>
      <c r="EO200" s="13">
        <f t="shared" si="53"/>
        <v>286.60000000000002</v>
      </c>
      <c r="EP200" s="13">
        <f t="shared" si="54"/>
        <v>24.87</v>
      </c>
    </row>
    <row r="201" spans="49:146" ht="16.5" x14ac:dyDescent="0.2">
      <c r="AW201" s="33">
        <v>5</v>
      </c>
      <c r="AX201" s="33">
        <v>41</v>
      </c>
      <c r="AY201" s="34">
        <f>INDEX($CF$5:$CF$56,数据母表!AX201)</f>
        <v>17</v>
      </c>
      <c r="AZ201" s="33">
        <f>[2]卡牌消耗!AB201</f>
        <v>0</v>
      </c>
      <c r="BA201" s="33">
        <f>[2]卡牌消耗!AC201</f>
        <v>0</v>
      </c>
      <c r="BB201" s="33">
        <f>[2]卡牌消耗!AD201</f>
        <v>0</v>
      </c>
      <c r="BC201" s="33">
        <f>[2]卡牌消耗!AE201</f>
        <v>0</v>
      </c>
      <c r="BD201" s="33">
        <f>[2]卡牌消耗!AF201</f>
        <v>15</v>
      </c>
      <c r="BE201" s="33">
        <f>[2]卡牌消耗!AG201</f>
        <v>4</v>
      </c>
      <c r="BF201" s="33">
        <f>[2]卡牌消耗!AH201</f>
        <v>59100</v>
      </c>
      <c r="CL201" s="34">
        <v>47</v>
      </c>
      <c r="CM201" s="34">
        <v>3</v>
      </c>
      <c r="CN201" s="13">
        <f>[2]卡牌消耗!DB51</f>
        <v>11000</v>
      </c>
      <c r="CO201" s="13">
        <f t="shared" si="48"/>
        <v>4400</v>
      </c>
      <c r="DN201" s="13">
        <v>47</v>
      </c>
      <c r="DO201" s="13">
        <v>2</v>
      </c>
      <c r="DP201" s="13">
        <f t="shared" si="49"/>
        <v>7560</v>
      </c>
      <c r="ED201" s="13">
        <f>[2]新神器!GZ203</f>
        <v>13</v>
      </c>
      <c r="EE201" s="13">
        <f t="shared" si="50"/>
        <v>3</v>
      </c>
      <c r="EF201" s="13">
        <f t="shared" si="51"/>
        <v>3</v>
      </c>
      <c r="EG201" s="13">
        <f>[2]新神器!HD203</f>
        <v>1606015</v>
      </c>
      <c r="EH201" s="13" t="str">
        <f>[2]新神器!HE203</f>
        <v>神器3-5 : 5级</v>
      </c>
      <c r="EI201" s="13">
        <f>[2]新神器!HG203</f>
        <v>5</v>
      </c>
      <c r="EJ201" s="13">
        <f>[2]新神器!HI203</f>
        <v>2</v>
      </c>
      <c r="EK201" s="13">
        <f>[1]新神器!$AW202*6</f>
        <v>6378</v>
      </c>
      <c r="EL201" s="13">
        <f t="shared" si="52"/>
        <v>1236</v>
      </c>
      <c r="EM201" s="13">
        <f t="shared" si="47"/>
        <v>280</v>
      </c>
      <c r="EN201" s="13">
        <f>[2]新神器!$HK203</f>
        <v>6750</v>
      </c>
      <c r="EO201" s="13">
        <f t="shared" si="53"/>
        <v>286.75</v>
      </c>
      <c r="EP201" s="13">
        <f t="shared" si="54"/>
        <v>25.86</v>
      </c>
    </row>
    <row r="202" spans="49:146" ht="16.5" x14ac:dyDescent="0.2">
      <c r="AW202" s="33">
        <v>5</v>
      </c>
      <c r="AX202" s="33">
        <v>42</v>
      </c>
      <c r="AY202" s="34">
        <f>INDEX($CF$5:$CF$56,数据母表!AX202)</f>
        <v>17</v>
      </c>
      <c r="AZ202" s="33">
        <f>[2]卡牌消耗!AB202</f>
        <v>0</v>
      </c>
      <c r="BA202" s="33">
        <f>[2]卡牌消耗!AC202</f>
        <v>0</v>
      </c>
      <c r="BB202" s="33">
        <f>[2]卡牌消耗!AD202</f>
        <v>0</v>
      </c>
      <c r="BC202" s="33">
        <f>[2]卡牌消耗!AE202</f>
        <v>0</v>
      </c>
      <c r="BD202" s="33">
        <f>[2]卡牌消耗!AF202</f>
        <v>15</v>
      </c>
      <c r="BE202" s="33">
        <f>[2]卡牌消耗!AG202</f>
        <v>4</v>
      </c>
      <c r="BF202" s="33">
        <f>[2]卡牌消耗!AH202</f>
        <v>59100</v>
      </c>
      <c r="CL202" s="34">
        <v>48</v>
      </c>
      <c r="CM202" s="34">
        <v>3</v>
      </c>
      <c r="CN202" s="13">
        <f>[2]卡牌消耗!DB52</f>
        <v>11500</v>
      </c>
      <c r="CO202" s="13">
        <f t="shared" si="48"/>
        <v>4600</v>
      </c>
      <c r="DN202" s="13">
        <v>48</v>
      </c>
      <c r="DO202" s="13">
        <v>2</v>
      </c>
      <c r="DP202" s="13">
        <f t="shared" si="49"/>
        <v>7800</v>
      </c>
      <c r="ED202" s="13">
        <f>[2]新神器!GZ204</f>
        <v>13</v>
      </c>
      <c r="EE202" s="13">
        <f t="shared" si="50"/>
        <v>3</v>
      </c>
      <c r="EF202" s="13">
        <f t="shared" si="51"/>
        <v>3</v>
      </c>
      <c r="EG202" s="13">
        <f>[2]新神器!HD204</f>
        <v>1606015</v>
      </c>
      <c r="EH202" s="13" t="str">
        <f>[2]新神器!HE204</f>
        <v>神器3-5 : 6级</v>
      </c>
      <c r="EI202" s="13">
        <f>[2]新神器!HG204</f>
        <v>6</v>
      </c>
      <c r="EJ202" s="13">
        <f>[2]新神器!HI204</f>
        <v>2</v>
      </c>
      <c r="EK202" s="13">
        <f>[1]新神器!$AW203*6</f>
        <v>7692</v>
      </c>
      <c r="EL202" s="13">
        <f t="shared" si="52"/>
        <v>1314</v>
      </c>
      <c r="EM202" s="13">
        <f t="shared" si="47"/>
        <v>280</v>
      </c>
      <c r="EN202" s="13">
        <f>[2]新神器!$HK204</f>
        <v>6950</v>
      </c>
      <c r="EO202" s="13">
        <f t="shared" si="53"/>
        <v>286.95</v>
      </c>
      <c r="EP202" s="13">
        <f t="shared" si="54"/>
        <v>27.48</v>
      </c>
    </row>
    <row r="203" spans="49:146" ht="16.5" x14ac:dyDescent="0.2">
      <c r="AW203" s="33">
        <v>5</v>
      </c>
      <c r="AX203" s="33">
        <v>43</v>
      </c>
      <c r="AY203" s="34">
        <f>INDEX($CF$5:$CF$56,数据母表!AX203)</f>
        <v>18</v>
      </c>
      <c r="AZ203" s="33">
        <f>[2]卡牌消耗!AB203</f>
        <v>0</v>
      </c>
      <c r="BA203" s="33">
        <f>[2]卡牌消耗!AC203</f>
        <v>0</v>
      </c>
      <c r="BB203" s="33">
        <f>[2]卡牌消耗!AD203</f>
        <v>0</v>
      </c>
      <c r="BC203" s="33">
        <f>[2]卡牌消耗!AE203</f>
        <v>0</v>
      </c>
      <c r="BD203" s="33">
        <f>[2]卡牌消耗!AF203</f>
        <v>15</v>
      </c>
      <c r="BE203" s="33">
        <f>[2]卡牌消耗!AG203</f>
        <v>4</v>
      </c>
      <c r="BF203" s="33">
        <f>[2]卡牌消耗!AH203</f>
        <v>59100</v>
      </c>
      <c r="CL203" s="34">
        <v>49</v>
      </c>
      <c r="CM203" s="34">
        <v>3</v>
      </c>
      <c r="CN203" s="13">
        <f>[2]卡牌消耗!DB53</f>
        <v>12000</v>
      </c>
      <c r="CO203" s="13">
        <f t="shared" si="48"/>
        <v>4800</v>
      </c>
      <c r="DN203" s="13">
        <v>49</v>
      </c>
      <c r="DO203" s="13">
        <v>2</v>
      </c>
      <c r="DP203" s="13">
        <f t="shared" si="49"/>
        <v>8040</v>
      </c>
      <c r="ED203" s="13">
        <f>[2]新神器!GZ205</f>
        <v>13</v>
      </c>
      <c r="EE203" s="13">
        <f t="shared" si="50"/>
        <v>3</v>
      </c>
      <c r="EF203" s="13">
        <f t="shared" si="51"/>
        <v>3</v>
      </c>
      <c r="EG203" s="13">
        <f>[2]新神器!HD205</f>
        <v>1606015</v>
      </c>
      <c r="EH203" s="13" t="str">
        <f>[2]新神器!HE205</f>
        <v>神器3-5 : 7级</v>
      </c>
      <c r="EI203" s="13">
        <f>[2]新神器!HG205</f>
        <v>7</v>
      </c>
      <c r="EJ203" s="13">
        <f>[2]新神器!HI205</f>
        <v>3</v>
      </c>
      <c r="EK203" s="13">
        <f>[1]新神器!$AW204*6</f>
        <v>9096</v>
      </c>
      <c r="EL203" s="13">
        <f t="shared" si="52"/>
        <v>1404</v>
      </c>
      <c r="EM203" s="13">
        <f t="shared" si="47"/>
        <v>420</v>
      </c>
      <c r="EN203" s="13">
        <f>[2]新神器!$HK205</f>
        <v>7150</v>
      </c>
      <c r="EO203" s="13">
        <f t="shared" si="53"/>
        <v>427.15</v>
      </c>
      <c r="EP203" s="13">
        <f t="shared" si="54"/>
        <v>19.72</v>
      </c>
    </row>
    <row r="204" spans="49:146" ht="16.5" x14ac:dyDescent="0.2">
      <c r="AW204" s="33">
        <v>5</v>
      </c>
      <c r="AX204" s="33">
        <v>44</v>
      </c>
      <c r="AY204" s="34">
        <f>INDEX($CF$5:$CF$56,数据母表!AX204)</f>
        <v>18</v>
      </c>
      <c r="AZ204" s="33">
        <f>[2]卡牌消耗!AB204</f>
        <v>0</v>
      </c>
      <c r="BA204" s="33">
        <f>[2]卡牌消耗!AC204</f>
        <v>0</v>
      </c>
      <c r="BB204" s="33">
        <f>[2]卡牌消耗!AD204</f>
        <v>0</v>
      </c>
      <c r="BC204" s="33">
        <f>[2]卡牌消耗!AE204</f>
        <v>0</v>
      </c>
      <c r="BD204" s="33">
        <f>[2]卡牌消耗!AF204</f>
        <v>15</v>
      </c>
      <c r="BE204" s="33">
        <f>[2]卡牌消耗!AG204</f>
        <v>4</v>
      </c>
      <c r="BF204" s="33">
        <f>[2]卡牌消耗!AH204</f>
        <v>75200</v>
      </c>
      <c r="CL204" s="34">
        <v>50</v>
      </c>
      <c r="CM204" s="34">
        <v>3</v>
      </c>
      <c r="CN204" s="13">
        <f>[2]卡牌消耗!DB54</f>
        <v>11150</v>
      </c>
      <c r="CO204" s="13">
        <f t="shared" si="48"/>
        <v>4460</v>
      </c>
      <c r="DN204" s="13">
        <v>50</v>
      </c>
      <c r="DO204" s="13">
        <v>2</v>
      </c>
      <c r="DP204" s="13">
        <f t="shared" si="49"/>
        <v>8320</v>
      </c>
      <c r="ED204" s="13">
        <f>[2]新神器!GZ206</f>
        <v>13</v>
      </c>
      <c r="EE204" s="13">
        <f t="shared" si="50"/>
        <v>3</v>
      </c>
      <c r="EF204" s="13">
        <f t="shared" si="51"/>
        <v>3</v>
      </c>
      <c r="EG204" s="13">
        <f>[2]新神器!HD206</f>
        <v>1606015</v>
      </c>
      <c r="EH204" s="13" t="str">
        <f>[2]新神器!HE206</f>
        <v>神器3-5 : 8级</v>
      </c>
      <c r="EI204" s="13">
        <f>[2]新神器!HG206</f>
        <v>8</v>
      </c>
      <c r="EJ204" s="13">
        <f>[2]新神器!HI206</f>
        <v>3</v>
      </c>
      <c r="EK204" s="13">
        <f>[1]新神器!$AW205*6</f>
        <v>10542</v>
      </c>
      <c r="EL204" s="13">
        <f t="shared" si="52"/>
        <v>1446</v>
      </c>
      <c r="EM204" s="13">
        <f t="shared" si="47"/>
        <v>420</v>
      </c>
      <c r="EN204" s="13">
        <f>[2]新神器!$HK206</f>
        <v>7350</v>
      </c>
      <c r="EO204" s="13">
        <f t="shared" si="53"/>
        <v>427.35</v>
      </c>
      <c r="EP204" s="13">
        <f t="shared" si="54"/>
        <v>20.3</v>
      </c>
    </row>
    <row r="205" spans="49:146" ht="16.5" x14ac:dyDescent="0.2">
      <c r="AW205" s="33">
        <v>5</v>
      </c>
      <c r="AX205" s="33">
        <v>45</v>
      </c>
      <c r="AY205" s="34">
        <f>INDEX($CF$5:$CF$56,数据母表!AX205)</f>
        <v>18</v>
      </c>
      <c r="AZ205" s="33">
        <f>[2]卡牌消耗!AB205</f>
        <v>0</v>
      </c>
      <c r="BA205" s="33">
        <f>[2]卡牌消耗!AC205</f>
        <v>0</v>
      </c>
      <c r="BB205" s="33">
        <f>[2]卡牌消耗!AD205</f>
        <v>0</v>
      </c>
      <c r="BC205" s="33">
        <f>[2]卡牌消耗!AE205</f>
        <v>0</v>
      </c>
      <c r="BD205" s="33">
        <f>[2]卡牌消耗!AF205</f>
        <v>15</v>
      </c>
      <c r="BE205" s="33">
        <f>[2]卡牌消耗!AG205</f>
        <v>4</v>
      </c>
      <c r="BF205" s="33">
        <f>[2]卡牌消耗!AH205</f>
        <v>75200</v>
      </c>
      <c r="CL205" s="34">
        <v>51</v>
      </c>
      <c r="CM205" s="34">
        <v>3</v>
      </c>
      <c r="CN205" s="13">
        <f>[2]卡牌消耗!DB55</f>
        <v>11700</v>
      </c>
      <c r="CO205" s="13">
        <f t="shared" si="48"/>
        <v>4680</v>
      </c>
      <c r="DN205" s="13">
        <v>51</v>
      </c>
      <c r="DO205" s="13">
        <v>2</v>
      </c>
      <c r="DP205" s="13">
        <f t="shared" si="49"/>
        <v>8920</v>
      </c>
      <c r="ED205" s="13">
        <f>[2]新神器!GZ207</f>
        <v>13</v>
      </c>
      <c r="EE205" s="13">
        <f t="shared" si="50"/>
        <v>3</v>
      </c>
      <c r="EF205" s="13">
        <f t="shared" si="51"/>
        <v>3</v>
      </c>
      <c r="EG205" s="13">
        <f>[2]新神器!HD207</f>
        <v>1606015</v>
      </c>
      <c r="EH205" s="13" t="str">
        <f>[2]新神器!HE207</f>
        <v>神器3-5 : 9级</v>
      </c>
      <c r="EI205" s="13">
        <f>[2]新神器!HG207</f>
        <v>9</v>
      </c>
      <c r="EJ205" s="13">
        <f>[2]新神器!HI207</f>
        <v>3</v>
      </c>
      <c r="EK205" s="13">
        <f>[1]新神器!$AW206*6</f>
        <v>12108</v>
      </c>
      <c r="EL205" s="13">
        <f t="shared" si="52"/>
        <v>1566</v>
      </c>
      <c r="EM205" s="13">
        <f t="shared" si="47"/>
        <v>420</v>
      </c>
      <c r="EN205" s="13">
        <f>[2]新神器!$HK207</f>
        <v>7500</v>
      </c>
      <c r="EO205" s="13">
        <f t="shared" si="53"/>
        <v>427.5</v>
      </c>
      <c r="EP205" s="13">
        <f t="shared" si="54"/>
        <v>21.98</v>
      </c>
    </row>
    <row r="206" spans="49:146" ht="16.5" x14ac:dyDescent="0.2">
      <c r="AW206" s="33">
        <v>5</v>
      </c>
      <c r="AX206" s="33">
        <v>46</v>
      </c>
      <c r="AY206" s="34">
        <f>INDEX($CF$5:$CF$56,数据母表!AX206)</f>
        <v>19</v>
      </c>
      <c r="AZ206" s="33">
        <f>[2]卡牌消耗!AB206</f>
        <v>0</v>
      </c>
      <c r="BA206" s="33">
        <f>[2]卡牌消耗!AC206</f>
        <v>0</v>
      </c>
      <c r="BB206" s="33">
        <f>[2]卡牌消耗!AD206</f>
        <v>0</v>
      </c>
      <c r="BC206" s="33">
        <f>[2]卡牌消耗!AE206</f>
        <v>0</v>
      </c>
      <c r="BD206" s="33">
        <f>[2]卡牌消耗!AF206</f>
        <v>15</v>
      </c>
      <c r="BE206" s="33">
        <f>[2]卡牌消耗!AG206</f>
        <v>4</v>
      </c>
      <c r="BF206" s="33">
        <f>[2]卡牌消耗!AH206</f>
        <v>80600</v>
      </c>
      <c r="CL206" s="34">
        <v>52</v>
      </c>
      <c r="CM206" s="34">
        <v>3</v>
      </c>
      <c r="CN206" s="13">
        <f>[2]卡牌消耗!DB56</f>
        <v>12250</v>
      </c>
      <c r="CO206" s="13">
        <f t="shared" si="48"/>
        <v>4900</v>
      </c>
      <c r="DN206" s="13">
        <v>52</v>
      </c>
      <c r="DO206" s="13">
        <v>2</v>
      </c>
      <c r="DP206" s="13">
        <f t="shared" si="49"/>
        <v>9320</v>
      </c>
      <c r="ED206" s="13">
        <f>[2]新神器!GZ208</f>
        <v>13</v>
      </c>
      <c r="EE206" s="13">
        <f t="shared" si="50"/>
        <v>3</v>
      </c>
      <c r="EF206" s="13">
        <f t="shared" si="51"/>
        <v>3</v>
      </c>
      <c r="EG206" s="13">
        <f>[2]新神器!HD208</f>
        <v>1606015</v>
      </c>
      <c r="EH206" s="13" t="str">
        <f>[2]新神器!HE208</f>
        <v>神器3-5 : 10级</v>
      </c>
      <c r="EI206" s="13">
        <f>[2]新神器!HG208</f>
        <v>10</v>
      </c>
      <c r="EJ206" s="13">
        <f>[2]新神器!HI208</f>
        <v>5</v>
      </c>
      <c r="EK206" s="13">
        <f>[1]新神器!$AW207*6</f>
        <v>13722</v>
      </c>
      <c r="EL206" s="13">
        <f t="shared" si="52"/>
        <v>1614</v>
      </c>
      <c r="EM206" s="13">
        <f t="shared" si="47"/>
        <v>700</v>
      </c>
      <c r="EN206" s="13">
        <f>[2]新神器!$HK208</f>
        <v>7700</v>
      </c>
      <c r="EO206" s="13">
        <f t="shared" si="53"/>
        <v>707.7</v>
      </c>
      <c r="EP206" s="13">
        <f t="shared" si="54"/>
        <v>13.68</v>
      </c>
    </row>
    <row r="207" spans="49:146" ht="16.5" x14ac:dyDescent="0.2">
      <c r="AW207" s="33">
        <v>5</v>
      </c>
      <c r="AX207" s="33">
        <v>47</v>
      </c>
      <c r="AY207" s="34">
        <f>INDEX($CF$5:$CF$56,数据母表!AX207)</f>
        <v>19</v>
      </c>
      <c r="AZ207" s="33">
        <f>[2]卡牌消耗!AB207</f>
        <v>0</v>
      </c>
      <c r="BA207" s="33">
        <f>[2]卡牌消耗!AC207</f>
        <v>0</v>
      </c>
      <c r="BB207" s="33">
        <f>[2]卡牌消耗!AD207</f>
        <v>0</v>
      </c>
      <c r="BC207" s="33">
        <f>[2]卡牌消耗!AE207</f>
        <v>0</v>
      </c>
      <c r="BD207" s="33">
        <f>[2]卡牌消耗!AF207</f>
        <v>15</v>
      </c>
      <c r="BE207" s="33">
        <f>[2]卡牌消耗!AG207</f>
        <v>4</v>
      </c>
      <c r="BF207" s="33">
        <f>[2]卡牌消耗!AH207</f>
        <v>164100</v>
      </c>
      <c r="CL207" s="34">
        <v>53</v>
      </c>
      <c r="CM207" s="34">
        <v>3</v>
      </c>
      <c r="CN207" s="13">
        <f>[2]卡牌消耗!DB57</f>
        <v>12800</v>
      </c>
      <c r="CO207" s="13">
        <f t="shared" si="48"/>
        <v>5120</v>
      </c>
      <c r="DN207" s="13">
        <v>53</v>
      </c>
      <c r="DO207" s="13">
        <v>2</v>
      </c>
      <c r="DP207" s="13">
        <f t="shared" si="49"/>
        <v>9720</v>
      </c>
      <c r="ED207" s="13">
        <f>[2]新神器!GZ209</f>
        <v>13</v>
      </c>
      <c r="EE207" s="13">
        <f t="shared" si="50"/>
        <v>3</v>
      </c>
      <c r="EF207" s="13">
        <f t="shared" si="51"/>
        <v>3</v>
      </c>
      <c r="EG207" s="13">
        <f>[2]新神器!HD209</f>
        <v>1606015</v>
      </c>
      <c r="EH207" s="13" t="str">
        <f>[2]新神器!HE209</f>
        <v>神器3-5 : 11级</v>
      </c>
      <c r="EI207" s="13">
        <f>[2]新神器!HG209</f>
        <v>11</v>
      </c>
      <c r="EJ207" s="13">
        <f>[2]新神器!HI209</f>
        <v>5</v>
      </c>
      <c r="EK207" s="13">
        <f>[1]新神器!$AW208*6</f>
        <v>15390</v>
      </c>
      <c r="EL207" s="13">
        <f t="shared" si="52"/>
        <v>1668</v>
      </c>
      <c r="EM207" s="13">
        <f t="shared" si="47"/>
        <v>700</v>
      </c>
      <c r="EN207" s="13">
        <f>[2]新神器!$HK209</f>
        <v>7850</v>
      </c>
      <c r="EO207" s="13">
        <f t="shared" si="53"/>
        <v>707.85</v>
      </c>
      <c r="EP207" s="13">
        <f t="shared" si="54"/>
        <v>14.14</v>
      </c>
    </row>
    <row r="208" spans="49:146" ht="16.5" x14ac:dyDescent="0.2">
      <c r="AW208" s="33">
        <v>5</v>
      </c>
      <c r="AX208" s="33">
        <v>48</v>
      </c>
      <c r="AY208" s="34">
        <f>INDEX($CF$5:$CF$56,数据母表!AX208)</f>
        <v>19</v>
      </c>
      <c r="AZ208" s="33">
        <f>[2]卡牌消耗!AB208</f>
        <v>0</v>
      </c>
      <c r="BA208" s="33">
        <f>[2]卡牌消耗!AC208</f>
        <v>0</v>
      </c>
      <c r="BB208" s="33">
        <f>[2]卡牌消耗!AD208</f>
        <v>0</v>
      </c>
      <c r="BC208" s="33">
        <f>[2]卡牌消耗!AE208</f>
        <v>0</v>
      </c>
      <c r="BD208" s="33">
        <f>[2]卡牌消耗!AF208</f>
        <v>15</v>
      </c>
      <c r="BE208" s="33">
        <f>[2]卡牌消耗!AG208</f>
        <v>4</v>
      </c>
      <c r="BF208" s="33">
        <f>[2]卡牌消耗!AH208</f>
        <v>164100</v>
      </c>
      <c r="CL208" s="34">
        <v>54</v>
      </c>
      <c r="CM208" s="34">
        <v>3</v>
      </c>
      <c r="CN208" s="13">
        <f>[2]卡牌消耗!DB58</f>
        <v>13350</v>
      </c>
      <c r="CO208" s="13">
        <f t="shared" si="48"/>
        <v>5340</v>
      </c>
      <c r="DN208" s="13">
        <v>54</v>
      </c>
      <c r="DO208" s="13">
        <v>2</v>
      </c>
      <c r="DP208" s="13">
        <f t="shared" si="49"/>
        <v>10120</v>
      </c>
      <c r="ED208" s="13">
        <f>[2]新神器!GZ210</f>
        <v>13</v>
      </c>
      <c r="EE208" s="13">
        <f t="shared" si="50"/>
        <v>3</v>
      </c>
      <c r="EF208" s="13">
        <f t="shared" si="51"/>
        <v>3</v>
      </c>
      <c r="EG208" s="13">
        <f>[2]新神器!HD210</f>
        <v>1606015</v>
      </c>
      <c r="EH208" s="13" t="str">
        <f>[2]新神器!HE210</f>
        <v>神器3-5 : 12级</v>
      </c>
      <c r="EI208" s="13">
        <f>[2]新神器!HG210</f>
        <v>12</v>
      </c>
      <c r="EJ208" s="13">
        <f>[2]新神器!HI210</f>
        <v>6</v>
      </c>
      <c r="EK208" s="13">
        <f>[1]新神器!$AW209*6</f>
        <v>17166</v>
      </c>
      <c r="EL208" s="13">
        <f t="shared" si="52"/>
        <v>1776</v>
      </c>
      <c r="EM208" s="13">
        <f t="shared" si="47"/>
        <v>840</v>
      </c>
      <c r="EN208" s="13">
        <f>[2]新神器!$HK210</f>
        <v>8000</v>
      </c>
      <c r="EO208" s="13">
        <f t="shared" si="53"/>
        <v>848</v>
      </c>
      <c r="EP208" s="13">
        <f t="shared" si="54"/>
        <v>12.57</v>
      </c>
    </row>
    <row r="209" spans="49:146" ht="16.5" x14ac:dyDescent="0.2">
      <c r="AW209" s="33">
        <v>5</v>
      </c>
      <c r="AX209" s="33">
        <v>49</v>
      </c>
      <c r="AY209" s="34">
        <f>INDEX($CF$5:$CF$56,数据母表!AX209)</f>
        <v>20</v>
      </c>
      <c r="AZ209" s="33">
        <f>[2]卡牌消耗!AB209</f>
        <v>0</v>
      </c>
      <c r="BA209" s="33">
        <f>[2]卡牌消耗!AC209</f>
        <v>0</v>
      </c>
      <c r="BB209" s="33">
        <f>[2]卡牌消耗!AD209</f>
        <v>0</v>
      </c>
      <c r="BC209" s="33">
        <f>[2]卡牌消耗!AE209</f>
        <v>0</v>
      </c>
      <c r="BD209" s="33">
        <f>[2]卡牌消耗!AF209</f>
        <v>20</v>
      </c>
      <c r="BE209" s="33">
        <f>[2]卡牌消耗!AG209</f>
        <v>4</v>
      </c>
      <c r="BF209" s="33">
        <f>[2]卡牌消耗!AH209</f>
        <v>164100</v>
      </c>
      <c r="CL209" s="34">
        <v>55</v>
      </c>
      <c r="CM209" s="34">
        <v>3</v>
      </c>
      <c r="CN209" s="13">
        <f>[2]卡牌消耗!DB59</f>
        <v>12550</v>
      </c>
      <c r="CO209" s="13">
        <f t="shared" si="48"/>
        <v>5020</v>
      </c>
      <c r="DN209" s="13">
        <v>55</v>
      </c>
      <c r="DO209" s="13">
        <v>2</v>
      </c>
      <c r="DP209" s="13">
        <f t="shared" si="49"/>
        <v>10520</v>
      </c>
      <c r="ED209" s="13">
        <f>[2]新神器!GZ211</f>
        <v>13</v>
      </c>
      <c r="EE209" s="13">
        <f t="shared" si="50"/>
        <v>3</v>
      </c>
      <c r="EF209" s="13">
        <f t="shared" si="51"/>
        <v>3</v>
      </c>
      <c r="EG209" s="13">
        <f>[2]新神器!HD211</f>
        <v>1606015</v>
      </c>
      <c r="EH209" s="13" t="str">
        <f>[2]新神器!HE211</f>
        <v>神器3-5 : 13级</v>
      </c>
      <c r="EI209" s="13">
        <f>[2]新神器!HG211</f>
        <v>13</v>
      </c>
      <c r="EJ209" s="13">
        <f>[2]新神器!HI211</f>
        <v>7</v>
      </c>
      <c r="EK209" s="13">
        <f>[1]新神器!$AW210*6</f>
        <v>18996</v>
      </c>
      <c r="EL209" s="13">
        <f t="shared" si="52"/>
        <v>1830</v>
      </c>
      <c r="EM209" s="13">
        <f t="shared" si="47"/>
        <v>980</v>
      </c>
      <c r="EN209" s="13">
        <f>[2]新神器!$HK211</f>
        <v>8200</v>
      </c>
      <c r="EO209" s="13">
        <f t="shared" si="53"/>
        <v>988.2</v>
      </c>
      <c r="EP209" s="13">
        <f t="shared" si="54"/>
        <v>11.11</v>
      </c>
    </row>
    <row r="210" spans="49:146" ht="16.5" x14ac:dyDescent="0.2">
      <c r="AW210" s="33">
        <v>5</v>
      </c>
      <c r="AX210" s="33">
        <v>50</v>
      </c>
      <c r="AY210" s="34">
        <f>INDEX($CF$5:$CF$56,数据母表!AX210)</f>
        <v>20</v>
      </c>
      <c r="AZ210" s="33">
        <f>[2]卡牌消耗!AB210</f>
        <v>0</v>
      </c>
      <c r="BA210" s="33">
        <f>[2]卡牌消耗!AC210</f>
        <v>0</v>
      </c>
      <c r="BB210" s="33">
        <f>[2]卡牌消耗!AD210</f>
        <v>0</v>
      </c>
      <c r="BC210" s="33">
        <f>[2]卡牌消耗!AE210</f>
        <v>0</v>
      </c>
      <c r="BD210" s="33">
        <f>[2]卡牌消耗!AF210</f>
        <v>20</v>
      </c>
      <c r="BE210" s="33">
        <f>[2]卡牌消耗!AG210</f>
        <v>4</v>
      </c>
      <c r="BF210" s="33">
        <f>[2]卡牌消耗!AH210</f>
        <v>273550</v>
      </c>
      <c r="CL210" s="34">
        <v>56</v>
      </c>
      <c r="CM210" s="34">
        <v>3</v>
      </c>
      <c r="CN210" s="13">
        <f>[2]卡牌消耗!DB60</f>
        <v>13150</v>
      </c>
      <c r="CO210" s="13">
        <f t="shared" si="48"/>
        <v>5260</v>
      </c>
      <c r="DN210" s="13">
        <v>56</v>
      </c>
      <c r="DO210" s="13">
        <v>2</v>
      </c>
      <c r="DP210" s="13">
        <f t="shared" si="49"/>
        <v>10920</v>
      </c>
      <c r="ED210" s="13">
        <f>[2]新神器!GZ212</f>
        <v>13</v>
      </c>
      <c r="EE210" s="13">
        <f t="shared" si="50"/>
        <v>3</v>
      </c>
      <c r="EF210" s="13">
        <f t="shared" si="51"/>
        <v>3</v>
      </c>
      <c r="EG210" s="13">
        <f>[2]新神器!HD212</f>
        <v>1606015</v>
      </c>
      <c r="EH210" s="13" t="str">
        <f>[2]新神器!HE212</f>
        <v>神器3-5 : 14级</v>
      </c>
      <c r="EI210" s="13">
        <f>[2]新神器!HG212</f>
        <v>14</v>
      </c>
      <c r="EJ210" s="13">
        <f>[2]新神器!HI212</f>
        <v>7</v>
      </c>
      <c r="EK210" s="13">
        <f>[1]新神器!$AW211*6</f>
        <v>20904</v>
      </c>
      <c r="EL210" s="13">
        <f t="shared" si="52"/>
        <v>1908</v>
      </c>
      <c r="EM210" s="13">
        <f t="shared" si="47"/>
        <v>980</v>
      </c>
      <c r="EN210" s="13">
        <f>[2]新神器!$HK212</f>
        <v>8350</v>
      </c>
      <c r="EO210" s="13">
        <f t="shared" si="53"/>
        <v>988.35</v>
      </c>
      <c r="EP210" s="13">
        <f t="shared" si="54"/>
        <v>11.58</v>
      </c>
    </row>
    <row r="211" spans="49:146" ht="16.5" x14ac:dyDescent="0.2">
      <c r="AW211" s="33">
        <v>5</v>
      </c>
      <c r="AX211" s="33">
        <v>51</v>
      </c>
      <c r="AY211" s="34">
        <f>INDEX($CF$5:$CF$56,数据母表!AX211)</f>
        <v>20</v>
      </c>
      <c r="AZ211" s="33">
        <f>[2]卡牌消耗!AB211</f>
        <v>0</v>
      </c>
      <c r="BA211" s="33">
        <f>[2]卡牌消耗!AC211</f>
        <v>0</v>
      </c>
      <c r="BB211" s="33">
        <f>[2]卡牌消耗!AD211</f>
        <v>0</v>
      </c>
      <c r="BC211" s="33">
        <f>[2]卡牌消耗!AE211</f>
        <v>0</v>
      </c>
      <c r="BD211" s="33">
        <f>[2]卡牌消耗!AF211</f>
        <v>20</v>
      </c>
      <c r="BE211" s="33">
        <f>[2]卡牌消耗!AG211</f>
        <v>4</v>
      </c>
      <c r="BF211" s="33">
        <f>[2]卡牌消耗!AH211</f>
        <v>300900</v>
      </c>
      <c r="CL211" s="34">
        <v>57</v>
      </c>
      <c r="CM211" s="34">
        <v>3</v>
      </c>
      <c r="CN211" s="13">
        <f>[2]卡牌消耗!DB61</f>
        <v>13800</v>
      </c>
      <c r="CO211" s="13">
        <f t="shared" si="48"/>
        <v>5520</v>
      </c>
      <c r="DN211" s="13">
        <v>57</v>
      </c>
      <c r="DO211" s="13">
        <v>2</v>
      </c>
      <c r="DP211" s="13">
        <f t="shared" si="49"/>
        <v>11320</v>
      </c>
      <c r="ED211" s="13">
        <f>[2]新神器!GZ213</f>
        <v>13</v>
      </c>
      <c r="EE211" s="13">
        <f t="shared" si="50"/>
        <v>3</v>
      </c>
      <c r="EF211" s="13">
        <f t="shared" si="51"/>
        <v>3</v>
      </c>
      <c r="EG211" s="13">
        <f>[2]新神器!HD213</f>
        <v>1606015</v>
      </c>
      <c r="EH211" s="13" t="str">
        <f>[2]新神器!HE213</f>
        <v>神器3-5 : 15级</v>
      </c>
      <c r="EI211" s="13">
        <f>[2]新神器!HG213</f>
        <v>15</v>
      </c>
      <c r="EJ211" s="13">
        <f>[2]新神器!HI213</f>
        <v>7</v>
      </c>
      <c r="EK211" s="13">
        <f>[1]新神器!$AW212*6</f>
        <v>22866</v>
      </c>
      <c r="EL211" s="13">
        <f t="shared" si="52"/>
        <v>1962</v>
      </c>
      <c r="EM211" s="13">
        <f t="shared" si="47"/>
        <v>980</v>
      </c>
      <c r="EN211" s="13">
        <f>[2]新神器!$HK213</f>
        <v>8500</v>
      </c>
      <c r="EO211" s="13">
        <f t="shared" si="53"/>
        <v>988.5</v>
      </c>
      <c r="EP211" s="13">
        <f t="shared" si="54"/>
        <v>11.91</v>
      </c>
    </row>
    <row r="212" spans="49:146" ht="16.5" x14ac:dyDescent="0.2">
      <c r="AW212" s="33">
        <v>5</v>
      </c>
      <c r="AX212" s="33">
        <v>52</v>
      </c>
      <c r="AY212" s="34">
        <f>INDEX($CF$5:$CF$56,数据母表!AX212)</f>
        <v>20</v>
      </c>
      <c r="AZ212" s="33">
        <f>[2]卡牌消耗!AB212</f>
        <v>0</v>
      </c>
      <c r="BA212" s="33">
        <f>[2]卡牌消耗!AC212</f>
        <v>0</v>
      </c>
      <c r="BB212" s="33">
        <f>[2]卡牌消耗!AD212</f>
        <v>0</v>
      </c>
      <c r="BC212" s="33">
        <f>[2]卡牌消耗!AE212</f>
        <v>0</v>
      </c>
      <c r="BD212" s="33">
        <f>[2]卡牌消耗!AF212</f>
        <v>20</v>
      </c>
      <c r="BE212" s="33">
        <f>[2]卡牌消耗!AG212</f>
        <v>4</v>
      </c>
      <c r="BF212" s="33">
        <f>[2]卡牌消耗!AH212</f>
        <v>300900</v>
      </c>
      <c r="CL212" s="34">
        <v>58</v>
      </c>
      <c r="CM212" s="34">
        <v>3</v>
      </c>
      <c r="CN212" s="13">
        <f>[2]卡牌消耗!DB62</f>
        <v>14400</v>
      </c>
      <c r="CO212" s="13">
        <f t="shared" si="48"/>
        <v>5760</v>
      </c>
      <c r="DN212" s="13">
        <v>58</v>
      </c>
      <c r="DO212" s="13">
        <v>2</v>
      </c>
      <c r="DP212" s="13">
        <f t="shared" si="49"/>
        <v>11720</v>
      </c>
      <c r="ED212" s="13">
        <f>[2]新神器!GZ214</f>
        <v>13</v>
      </c>
      <c r="EE212" s="13">
        <f t="shared" si="50"/>
        <v>3</v>
      </c>
      <c r="EF212" s="13">
        <f t="shared" si="51"/>
        <v>3</v>
      </c>
      <c r="EG212" s="13">
        <f>[2]新神器!HD214</f>
        <v>1606015</v>
      </c>
      <c r="EH212" s="13" t="str">
        <f>[2]新神器!HE214</f>
        <v>神器3-5 : 16级</v>
      </c>
      <c r="EI212" s="13">
        <f>[2]新神器!HG214</f>
        <v>16</v>
      </c>
      <c r="EJ212" s="13">
        <f>[2]新神器!HI214</f>
        <v>10</v>
      </c>
      <c r="EK212" s="13">
        <f>[1]新神器!$AW213*6</f>
        <v>24942</v>
      </c>
      <c r="EL212" s="13">
        <f t="shared" si="52"/>
        <v>2076</v>
      </c>
      <c r="EM212" s="13">
        <f t="shared" si="47"/>
        <v>1400</v>
      </c>
      <c r="EN212" s="13">
        <f>[2]新神器!$HK214</f>
        <v>8650</v>
      </c>
      <c r="EO212" s="13">
        <f t="shared" si="53"/>
        <v>1408.65</v>
      </c>
      <c r="EP212" s="13">
        <f t="shared" si="54"/>
        <v>8.84</v>
      </c>
    </row>
    <row r="213" spans="49:146" ht="16.5" x14ac:dyDescent="0.2">
      <c r="CL213" s="34">
        <v>59</v>
      </c>
      <c r="CM213" s="34">
        <v>3</v>
      </c>
      <c r="CN213" s="13">
        <f>[2]卡牌消耗!DB63</f>
        <v>15050</v>
      </c>
      <c r="CO213" s="13">
        <f t="shared" si="48"/>
        <v>6020</v>
      </c>
      <c r="DN213" s="13">
        <v>59</v>
      </c>
      <c r="DO213" s="13">
        <v>2</v>
      </c>
      <c r="DP213" s="13">
        <f t="shared" si="49"/>
        <v>12120</v>
      </c>
      <c r="ED213" s="13">
        <f>[2]新神器!GZ215</f>
        <v>13</v>
      </c>
      <c r="EE213" s="13">
        <f t="shared" si="50"/>
        <v>3</v>
      </c>
      <c r="EF213" s="13">
        <f t="shared" si="51"/>
        <v>3</v>
      </c>
      <c r="EG213" s="13">
        <f>[2]新神器!HD215</f>
        <v>1606015</v>
      </c>
      <c r="EH213" s="13" t="str">
        <f>[2]新神器!HE215</f>
        <v>神器3-5 : 17级</v>
      </c>
      <c r="EI213" s="13">
        <f>[2]新神器!HG215</f>
        <v>17</v>
      </c>
      <c r="EJ213" s="13">
        <f>[2]新神器!HI215</f>
        <v>10</v>
      </c>
      <c r="EK213" s="13">
        <f>[1]新神器!$AW214*6</f>
        <v>27066</v>
      </c>
      <c r="EL213" s="13">
        <f t="shared" si="52"/>
        <v>2124</v>
      </c>
      <c r="EM213" s="13">
        <f t="shared" si="47"/>
        <v>1400</v>
      </c>
      <c r="EN213" s="13">
        <f>[2]新神器!$HK215</f>
        <v>8800</v>
      </c>
      <c r="EO213" s="13">
        <f t="shared" si="53"/>
        <v>1408.8</v>
      </c>
      <c r="EP213" s="13">
        <f t="shared" si="54"/>
        <v>9.0500000000000007</v>
      </c>
    </row>
    <row r="214" spans="49:146" ht="16.5" x14ac:dyDescent="0.2">
      <c r="CL214" s="34">
        <v>60</v>
      </c>
      <c r="CM214" s="34">
        <v>3</v>
      </c>
      <c r="CN214" s="13">
        <f>[2]卡牌消耗!DB64</f>
        <v>13750</v>
      </c>
      <c r="CO214" s="13">
        <f t="shared" si="48"/>
        <v>5500</v>
      </c>
      <c r="DN214" s="13">
        <v>60</v>
      </c>
      <c r="DO214" s="13">
        <v>2</v>
      </c>
      <c r="DP214" s="13">
        <f t="shared" si="49"/>
        <v>12520</v>
      </c>
      <c r="ED214" s="13">
        <f>[2]新神器!GZ216</f>
        <v>13</v>
      </c>
      <c r="EE214" s="13">
        <f t="shared" si="50"/>
        <v>3</v>
      </c>
      <c r="EF214" s="13">
        <f t="shared" si="51"/>
        <v>3</v>
      </c>
      <c r="EG214" s="13">
        <f>[2]新神器!HD216</f>
        <v>1606015</v>
      </c>
      <c r="EH214" s="13" t="str">
        <f>[2]新神器!HE216</f>
        <v>神器3-5 : 18级</v>
      </c>
      <c r="EI214" s="13">
        <f>[2]新神器!HG216</f>
        <v>18</v>
      </c>
      <c r="EJ214" s="13">
        <f>[2]新神器!HI216</f>
        <v>10</v>
      </c>
      <c r="EK214" s="13">
        <f>[1]新神器!$AW215*6</f>
        <v>29244</v>
      </c>
      <c r="EL214" s="13">
        <f t="shared" si="52"/>
        <v>2178</v>
      </c>
      <c r="EM214" s="13">
        <f t="shared" si="47"/>
        <v>1400</v>
      </c>
      <c r="EN214" s="13">
        <f>[2]新神器!$HK216</f>
        <v>8950</v>
      </c>
      <c r="EO214" s="13">
        <f t="shared" si="53"/>
        <v>1408.95</v>
      </c>
      <c r="EP214" s="13">
        <f t="shared" si="54"/>
        <v>9.27</v>
      </c>
    </row>
    <row r="215" spans="49:146" ht="16.5" x14ac:dyDescent="0.2">
      <c r="CL215" s="34">
        <v>61</v>
      </c>
      <c r="CM215" s="34">
        <v>3</v>
      </c>
      <c r="CN215" s="13">
        <f>[2]卡牌消耗!DB65</f>
        <v>14450</v>
      </c>
      <c r="CO215" s="13">
        <f t="shared" si="48"/>
        <v>5780</v>
      </c>
      <c r="DN215" s="13">
        <v>61</v>
      </c>
      <c r="DO215" s="13">
        <v>2</v>
      </c>
      <c r="DP215" s="13">
        <f t="shared" si="49"/>
        <v>12920</v>
      </c>
      <c r="ED215" s="13">
        <f>[2]新神器!GZ217</f>
        <v>14</v>
      </c>
      <c r="EE215" s="13">
        <f t="shared" si="50"/>
        <v>3</v>
      </c>
      <c r="EF215" s="13">
        <f t="shared" si="51"/>
        <v>4</v>
      </c>
      <c r="EG215" s="13">
        <f>[2]新神器!HD217</f>
        <v>1606016</v>
      </c>
      <c r="EH215" s="13" t="str">
        <f>[2]新神器!HE217</f>
        <v>神器3-6 : 1级</v>
      </c>
      <c r="EI215" s="13">
        <f>[2]新神器!HG217</f>
        <v>1</v>
      </c>
      <c r="EJ215" s="13">
        <f>[2]新神器!HI217</f>
        <v>1</v>
      </c>
      <c r="EK215" s="13">
        <f>[1]新神器!$AW216*6</f>
        <v>7020</v>
      </c>
      <c r="EL215" s="13">
        <f t="shared" si="52"/>
        <v>7020</v>
      </c>
      <c r="EM215" s="13">
        <f t="shared" si="47"/>
        <v>300</v>
      </c>
      <c r="EN215" s="13">
        <f>[2]新神器!$HK217</f>
        <v>8700</v>
      </c>
      <c r="EO215" s="13">
        <f t="shared" si="53"/>
        <v>308.7</v>
      </c>
      <c r="EP215" s="13">
        <f t="shared" si="54"/>
        <v>136.44</v>
      </c>
    </row>
    <row r="216" spans="49:146" ht="16.5" x14ac:dyDescent="0.2">
      <c r="CL216" s="34">
        <v>62</v>
      </c>
      <c r="CM216" s="34">
        <v>3</v>
      </c>
      <c r="CN216" s="13">
        <f>[2]卡牌消耗!DB66</f>
        <v>15150</v>
      </c>
      <c r="CO216" s="13">
        <f t="shared" si="48"/>
        <v>6060</v>
      </c>
      <c r="DN216" s="13">
        <v>62</v>
      </c>
      <c r="DO216" s="13">
        <v>2</v>
      </c>
      <c r="DP216" s="13">
        <f t="shared" si="49"/>
        <v>13320</v>
      </c>
      <c r="ED216" s="13">
        <f>[2]新神器!GZ218</f>
        <v>14</v>
      </c>
      <c r="EE216" s="13">
        <f t="shared" si="50"/>
        <v>3</v>
      </c>
      <c r="EF216" s="13">
        <f t="shared" si="51"/>
        <v>4</v>
      </c>
      <c r="EG216" s="13">
        <f>[2]新神器!HD218</f>
        <v>1606016</v>
      </c>
      <c r="EH216" s="13" t="str">
        <f>[2]新神器!HE218</f>
        <v>神器3-6 : 2级</v>
      </c>
      <c r="EI216" s="13">
        <f>[2]新神器!HG218</f>
        <v>2</v>
      </c>
      <c r="EJ216" s="13">
        <f>[2]新神器!HI218</f>
        <v>1</v>
      </c>
      <c r="EK216" s="13">
        <f>[1]新神器!$AW217*6</f>
        <v>11490</v>
      </c>
      <c r="EL216" s="13">
        <f t="shared" si="52"/>
        <v>4470</v>
      </c>
      <c r="EM216" s="13">
        <f t="shared" si="47"/>
        <v>300</v>
      </c>
      <c r="EN216" s="13">
        <f>[2]新神器!$HK218</f>
        <v>9050</v>
      </c>
      <c r="EO216" s="13">
        <f t="shared" si="53"/>
        <v>309.05</v>
      </c>
      <c r="EP216" s="13">
        <f t="shared" si="54"/>
        <v>86.78</v>
      </c>
    </row>
    <row r="217" spans="49:146" ht="16.5" x14ac:dyDescent="0.2">
      <c r="CL217" s="34">
        <v>63</v>
      </c>
      <c r="CM217" s="34">
        <v>3</v>
      </c>
      <c r="CN217" s="13">
        <f>[2]卡牌消耗!DB67</f>
        <v>15850</v>
      </c>
      <c r="CO217" s="13">
        <f t="shared" si="48"/>
        <v>6340</v>
      </c>
      <c r="DN217" s="13">
        <v>63</v>
      </c>
      <c r="DO217" s="13">
        <v>2</v>
      </c>
      <c r="DP217" s="13">
        <f t="shared" si="49"/>
        <v>13720</v>
      </c>
      <c r="ED217" s="13">
        <f>[2]新神器!GZ219</f>
        <v>14</v>
      </c>
      <c r="EE217" s="13">
        <f t="shared" si="50"/>
        <v>3</v>
      </c>
      <c r="EF217" s="13">
        <f t="shared" si="51"/>
        <v>4</v>
      </c>
      <c r="EG217" s="13">
        <f>[2]新神器!HD219</f>
        <v>1606016</v>
      </c>
      <c r="EH217" s="13" t="str">
        <f>[2]新神器!HE219</f>
        <v>神器3-6 : 3级</v>
      </c>
      <c r="EI217" s="13">
        <f>[2]新神器!HG219</f>
        <v>3</v>
      </c>
      <c r="EJ217" s="13">
        <f>[2]新神器!HI219</f>
        <v>1</v>
      </c>
      <c r="EK217" s="13">
        <f>[1]新神器!$AW218*6</f>
        <v>16170</v>
      </c>
      <c r="EL217" s="13">
        <f t="shared" si="52"/>
        <v>4680</v>
      </c>
      <c r="EM217" s="13">
        <f t="shared" si="47"/>
        <v>300</v>
      </c>
      <c r="EN217" s="13">
        <f>[2]新神器!$HK219</f>
        <v>9350</v>
      </c>
      <c r="EO217" s="13">
        <f t="shared" si="53"/>
        <v>309.35000000000002</v>
      </c>
      <c r="EP217" s="13">
        <f t="shared" si="54"/>
        <v>90.77</v>
      </c>
    </row>
    <row r="218" spans="49:146" ht="16.5" x14ac:dyDescent="0.2">
      <c r="CL218" s="34">
        <v>64</v>
      </c>
      <c r="CM218" s="34">
        <v>3</v>
      </c>
      <c r="CN218" s="13">
        <f>[2]卡牌消耗!DB68</f>
        <v>16550</v>
      </c>
      <c r="CO218" s="13">
        <f t="shared" si="48"/>
        <v>6620</v>
      </c>
      <c r="DN218" s="13">
        <v>64</v>
      </c>
      <c r="DO218" s="13">
        <v>2</v>
      </c>
      <c r="DP218" s="13">
        <f t="shared" si="49"/>
        <v>14120</v>
      </c>
      <c r="ED218" s="13">
        <f>[2]新神器!GZ220</f>
        <v>14</v>
      </c>
      <c r="EE218" s="13">
        <f t="shared" si="50"/>
        <v>3</v>
      </c>
      <c r="EF218" s="13">
        <f t="shared" si="51"/>
        <v>4</v>
      </c>
      <c r="EG218" s="13">
        <f>[2]新神器!HD220</f>
        <v>1606016</v>
      </c>
      <c r="EH218" s="13" t="str">
        <f>[2]新神器!HE220</f>
        <v>神器3-6 : 4级</v>
      </c>
      <c r="EI218" s="13">
        <f>[2]新神器!HG220</f>
        <v>4</v>
      </c>
      <c r="EJ218" s="13">
        <f>[2]新神器!HI220</f>
        <v>2</v>
      </c>
      <c r="EK218" s="13">
        <f>[1]新神器!$AW219*6</f>
        <v>21090</v>
      </c>
      <c r="EL218" s="13">
        <f t="shared" si="52"/>
        <v>4920</v>
      </c>
      <c r="EM218" s="13">
        <f t="shared" si="47"/>
        <v>600</v>
      </c>
      <c r="EN218" s="13">
        <f>[2]新神器!$HK220</f>
        <v>9650</v>
      </c>
      <c r="EO218" s="13">
        <f t="shared" si="53"/>
        <v>609.65</v>
      </c>
      <c r="EP218" s="13">
        <f t="shared" si="54"/>
        <v>48.42</v>
      </c>
    </row>
    <row r="219" spans="49:146" ht="16.5" x14ac:dyDescent="0.2">
      <c r="CL219" s="34">
        <v>65</v>
      </c>
      <c r="CM219" s="34">
        <v>3</v>
      </c>
      <c r="CN219" s="13">
        <f>[2]卡牌消耗!DB69</f>
        <v>15150</v>
      </c>
      <c r="CO219" s="13">
        <f t="shared" si="48"/>
        <v>6060</v>
      </c>
      <c r="DN219" s="13">
        <v>65</v>
      </c>
      <c r="DO219" s="13">
        <v>2</v>
      </c>
      <c r="DP219" s="13">
        <f t="shared" si="49"/>
        <v>14560</v>
      </c>
      <c r="ED219" s="13">
        <f>[2]新神器!GZ221</f>
        <v>14</v>
      </c>
      <c r="EE219" s="13">
        <f t="shared" si="50"/>
        <v>3</v>
      </c>
      <c r="EF219" s="13">
        <f t="shared" si="51"/>
        <v>4</v>
      </c>
      <c r="EG219" s="13">
        <f>[2]新神器!HD221</f>
        <v>1606016</v>
      </c>
      <c r="EH219" s="13" t="str">
        <f>[2]新神器!HE221</f>
        <v>神器3-6 : 5级</v>
      </c>
      <c r="EI219" s="13">
        <f>[2]新神器!HG221</f>
        <v>5</v>
      </c>
      <c r="EJ219" s="13">
        <f>[2]新神器!HI221</f>
        <v>2</v>
      </c>
      <c r="EK219" s="13">
        <f>[1]新神器!$AW220*6</f>
        <v>26250</v>
      </c>
      <c r="EL219" s="13">
        <f t="shared" si="52"/>
        <v>5160</v>
      </c>
      <c r="EM219" s="13">
        <f t="shared" si="47"/>
        <v>600</v>
      </c>
      <c r="EN219" s="13">
        <f>[2]新神器!$HK221</f>
        <v>9900</v>
      </c>
      <c r="EO219" s="13">
        <f t="shared" si="53"/>
        <v>609.9</v>
      </c>
      <c r="EP219" s="13">
        <f t="shared" si="54"/>
        <v>50.76</v>
      </c>
    </row>
    <row r="220" spans="49:146" ht="16.5" x14ac:dyDescent="0.2">
      <c r="CL220" s="34">
        <v>66</v>
      </c>
      <c r="CM220" s="34">
        <v>3</v>
      </c>
      <c r="CN220" s="13">
        <f>[2]卡牌消耗!DB70</f>
        <v>15900</v>
      </c>
      <c r="CO220" s="13">
        <f t="shared" si="48"/>
        <v>6360</v>
      </c>
      <c r="DN220" s="13">
        <v>66</v>
      </c>
      <c r="DO220" s="13">
        <v>2</v>
      </c>
      <c r="DP220" s="13">
        <f t="shared" si="49"/>
        <v>14960</v>
      </c>
      <c r="ED220" s="13">
        <f>[2]新神器!GZ222</f>
        <v>14</v>
      </c>
      <c r="EE220" s="13">
        <f t="shared" si="50"/>
        <v>3</v>
      </c>
      <c r="EF220" s="13">
        <f t="shared" si="51"/>
        <v>4</v>
      </c>
      <c r="EG220" s="13">
        <f>[2]新神器!HD222</f>
        <v>1606016</v>
      </c>
      <c r="EH220" s="13" t="str">
        <f>[2]新神器!HE222</f>
        <v>神器3-6 : 6级</v>
      </c>
      <c r="EI220" s="13">
        <f>[2]新神器!HG222</f>
        <v>6</v>
      </c>
      <c r="EJ220" s="13">
        <f>[2]新神器!HI222</f>
        <v>2</v>
      </c>
      <c r="EK220" s="13">
        <f>[1]新神器!$AW221*6</f>
        <v>31650</v>
      </c>
      <c r="EL220" s="13">
        <f t="shared" si="52"/>
        <v>5400</v>
      </c>
      <c r="EM220" s="13">
        <f t="shared" si="47"/>
        <v>600</v>
      </c>
      <c r="EN220" s="13">
        <f>[2]新神器!$HK222</f>
        <v>10200</v>
      </c>
      <c r="EO220" s="13">
        <f t="shared" si="53"/>
        <v>610.20000000000005</v>
      </c>
      <c r="EP220" s="13">
        <f t="shared" si="54"/>
        <v>53.1</v>
      </c>
    </row>
    <row r="221" spans="49:146" ht="16.5" x14ac:dyDescent="0.2">
      <c r="CL221" s="34">
        <v>67</v>
      </c>
      <c r="CM221" s="34">
        <v>3</v>
      </c>
      <c r="CN221" s="13">
        <f>[2]卡牌消耗!DB71</f>
        <v>16650</v>
      </c>
      <c r="CO221" s="13">
        <f t="shared" si="48"/>
        <v>6660</v>
      </c>
      <c r="DN221" s="13">
        <v>67</v>
      </c>
      <c r="DO221" s="13">
        <v>2</v>
      </c>
      <c r="DP221" s="13">
        <f t="shared" si="49"/>
        <v>15360</v>
      </c>
      <c r="ED221" s="13">
        <f>[2]新神器!GZ223</f>
        <v>14</v>
      </c>
      <c r="EE221" s="13">
        <f t="shared" si="50"/>
        <v>3</v>
      </c>
      <c r="EF221" s="13">
        <f t="shared" si="51"/>
        <v>4</v>
      </c>
      <c r="EG221" s="13">
        <f>[2]新神器!HD223</f>
        <v>1606016</v>
      </c>
      <c r="EH221" s="13" t="str">
        <f>[2]新神器!HE223</f>
        <v>神器3-6 : 7级</v>
      </c>
      <c r="EI221" s="13">
        <f>[2]新神器!HG223</f>
        <v>7</v>
      </c>
      <c r="EJ221" s="13">
        <f>[2]新神器!HI223</f>
        <v>3</v>
      </c>
      <c r="EK221" s="13">
        <f>[1]新神器!$AW222*6</f>
        <v>37290</v>
      </c>
      <c r="EL221" s="13">
        <f t="shared" si="52"/>
        <v>5640</v>
      </c>
      <c r="EM221" s="13">
        <f t="shared" si="47"/>
        <v>900</v>
      </c>
      <c r="EN221" s="13">
        <f>[2]新神器!$HK223</f>
        <v>10450</v>
      </c>
      <c r="EO221" s="13">
        <f t="shared" si="53"/>
        <v>910.45</v>
      </c>
      <c r="EP221" s="13">
        <f t="shared" si="54"/>
        <v>37.17</v>
      </c>
    </row>
    <row r="222" spans="49:146" ht="16.5" x14ac:dyDescent="0.2">
      <c r="CL222" s="34">
        <v>68</v>
      </c>
      <c r="CM222" s="34">
        <v>3</v>
      </c>
      <c r="CN222" s="13">
        <f>[2]卡牌消耗!DB72</f>
        <v>17400</v>
      </c>
      <c r="CO222" s="13">
        <f t="shared" si="48"/>
        <v>6960</v>
      </c>
      <c r="DN222" s="13">
        <v>68</v>
      </c>
      <c r="DO222" s="13">
        <v>2</v>
      </c>
      <c r="DP222" s="13">
        <f t="shared" si="49"/>
        <v>15760</v>
      </c>
      <c r="ED222" s="13">
        <f>[2]新神器!GZ224</f>
        <v>14</v>
      </c>
      <c r="EE222" s="13">
        <f t="shared" si="50"/>
        <v>3</v>
      </c>
      <c r="EF222" s="13">
        <f t="shared" si="51"/>
        <v>4</v>
      </c>
      <c r="EG222" s="13">
        <f>[2]新神器!HD224</f>
        <v>1606016</v>
      </c>
      <c r="EH222" s="13" t="str">
        <f>[2]新神器!HE224</f>
        <v>神器3-6 : 8级</v>
      </c>
      <c r="EI222" s="13">
        <f>[2]新神器!HG224</f>
        <v>8</v>
      </c>
      <c r="EJ222" s="13">
        <f>[2]新神器!HI224</f>
        <v>3</v>
      </c>
      <c r="EK222" s="13">
        <f>[1]新神器!$AW223*6</f>
        <v>43140</v>
      </c>
      <c r="EL222" s="13">
        <f t="shared" si="52"/>
        <v>5850</v>
      </c>
      <c r="EM222" s="13">
        <f t="shared" si="47"/>
        <v>900</v>
      </c>
      <c r="EN222" s="13">
        <f>[2]新神器!$HK224</f>
        <v>10750</v>
      </c>
      <c r="EO222" s="13">
        <f t="shared" si="53"/>
        <v>910.75</v>
      </c>
      <c r="EP222" s="13">
        <f t="shared" si="54"/>
        <v>38.54</v>
      </c>
    </row>
    <row r="223" spans="49:146" ht="16.5" x14ac:dyDescent="0.2">
      <c r="CL223" s="34">
        <v>69</v>
      </c>
      <c r="CM223" s="34">
        <v>3</v>
      </c>
      <c r="CN223" s="13">
        <f>[2]卡牌消耗!DB73</f>
        <v>18150</v>
      </c>
      <c r="CO223" s="13">
        <f t="shared" si="48"/>
        <v>7260</v>
      </c>
      <c r="DN223" s="13">
        <v>69</v>
      </c>
      <c r="DO223" s="13">
        <v>2</v>
      </c>
      <c r="DP223" s="13">
        <f t="shared" si="49"/>
        <v>16160</v>
      </c>
      <c r="ED223" s="13">
        <f>[2]新神器!GZ225</f>
        <v>14</v>
      </c>
      <c r="EE223" s="13">
        <f t="shared" si="50"/>
        <v>3</v>
      </c>
      <c r="EF223" s="13">
        <f t="shared" si="51"/>
        <v>4</v>
      </c>
      <c r="EG223" s="13">
        <f>[2]新神器!HD225</f>
        <v>1606016</v>
      </c>
      <c r="EH223" s="13" t="str">
        <f>[2]新神器!HE225</f>
        <v>神器3-6 : 9级</v>
      </c>
      <c r="EI223" s="13">
        <f>[2]新神器!HG225</f>
        <v>9</v>
      </c>
      <c r="EJ223" s="13">
        <f>[2]新神器!HI225</f>
        <v>3</v>
      </c>
      <c r="EK223" s="13">
        <f>[1]新神器!$AW224*6</f>
        <v>49230</v>
      </c>
      <c r="EL223" s="13">
        <f t="shared" si="52"/>
        <v>6090</v>
      </c>
      <c r="EM223" s="13">
        <f t="shared" si="47"/>
        <v>900</v>
      </c>
      <c r="EN223" s="13">
        <f>[2]新神器!$HK225</f>
        <v>11000</v>
      </c>
      <c r="EO223" s="13">
        <f t="shared" si="53"/>
        <v>911</v>
      </c>
      <c r="EP223" s="13">
        <f t="shared" si="54"/>
        <v>40.11</v>
      </c>
    </row>
    <row r="224" spans="49:146" ht="16.5" x14ac:dyDescent="0.2">
      <c r="CL224" s="34">
        <v>70</v>
      </c>
      <c r="CM224" s="34">
        <v>3</v>
      </c>
      <c r="CN224" s="13">
        <f>[2]卡牌消耗!DB74</f>
        <v>18450</v>
      </c>
      <c r="CO224" s="13">
        <f t="shared" si="48"/>
        <v>7380</v>
      </c>
      <c r="DN224" s="13">
        <v>70</v>
      </c>
      <c r="DO224" s="13">
        <v>2</v>
      </c>
      <c r="DP224" s="13">
        <f t="shared" si="49"/>
        <v>16560</v>
      </c>
      <c r="ED224" s="13">
        <f>[2]新神器!GZ226</f>
        <v>14</v>
      </c>
      <c r="EE224" s="13">
        <f t="shared" si="50"/>
        <v>3</v>
      </c>
      <c r="EF224" s="13">
        <f t="shared" si="51"/>
        <v>4</v>
      </c>
      <c r="EG224" s="13">
        <f>[2]新神器!HD226</f>
        <v>1606016</v>
      </c>
      <c r="EH224" s="13" t="str">
        <f>[2]新神器!HE226</f>
        <v>神器3-6 : 10级</v>
      </c>
      <c r="EI224" s="13">
        <f>[2]新神器!HG226</f>
        <v>10</v>
      </c>
      <c r="EJ224" s="13">
        <f>[2]新神器!HI226</f>
        <v>5</v>
      </c>
      <c r="EK224" s="13">
        <f>[1]新神器!$AW225*6</f>
        <v>55560</v>
      </c>
      <c r="EL224" s="13">
        <f t="shared" si="52"/>
        <v>6330</v>
      </c>
      <c r="EM224" s="13">
        <f t="shared" si="47"/>
        <v>1500</v>
      </c>
      <c r="EN224" s="13">
        <f>[2]新神器!$HK226</f>
        <v>11250</v>
      </c>
      <c r="EO224" s="13">
        <f t="shared" si="53"/>
        <v>1511.25</v>
      </c>
      <c r="EP224" s="13">
        <f t="shared" si="54"/>
        <v>25.13</v>
      </c>
    </row>
    <row r="225" spans="90:146" ht="16.5" x14ac:dyDescent="0.2">
      <c r="CL225" s="34">
        <v>71</v>
      </c>
      <c r="CM225" s="34">
        <v>3</v>
      </c>
      <c r="CN225" s="13">
        <f>[2]卡牌消耗!DB75</f>
        <v>19400</v>
      </c>
      <c r="CO225" s="13">
        <f t="shared" si="48"/>
        <v>7760</v>
      </c>
      <c r="DN225" s="13">
        <v>71</v>
      </c>
      <c r="DO225" s="13">
        <v>2</v>
      </c>
      <c r="DP225" s="13">
        <f t="shared" si="49"/>
        <v>20480</v>
      </c>
      <c r="ED225" s="13">
        <f>[2]新神器!GZ227</f>
        <v>14</v>
      </c>
      <c r="EE225" s="13">
        <f t="shared" si="50"/>
        <v>3</v>
      </c>
      <c r="EF225" s="13">
        <f t="shared" si="51"/>
        <v>4</v>
      </c>
      <c r="EG225" s="13">
        <f>[2]新神器!HD227</f>
        <v>1606016</v>
      </c>
      <c r="EH225" s="13" t="str">
        <f>[2]新神器!HE227</f>
        <v>神器3-6 : 11级</v>
      </c>
      <c r="EI225" s="13">
        <f>[2]新神器!HG227</f>
        <v>11</v>
      </c>
      <c r="EJ225" s="13">
        <f>[2]新神器!HI227</f>
        <v>5</v>
      </c>
      <c r="EK225" s="13">
        <f>[1]新神器!$AW226*6</f>
        <v>62100</v>
      </c>
      <c r="EL225" s="13">
        <f t="shared" si="52"/>
        <v>6540</v>
      </c>
      <c r="EM225" s="13">
        <f t="shared" si="47"/>
        <v>1500</v>
      </c>
      <c r="EN225" s="13">
        <f>[2]新神器!$HK227</f>
        <v>11500</v>
      </c>
      <c r="EO225" s="13">
        <f t="shared" si="53"/>
        <v>1511.5</v>
      </c>
      <c r="EP225" s="13">
        <f t="shared" si="54"/>
        <v>25.96</v>
      </c>
    </row>
    <row r="226" spans="90:146" ht="16.5" x14ac:dyDescent="0.2">
      <c r="CL226" s="34">
        <v>72</v>
      </c>
      <c r="CM226" s="34">
        <v>3</v>
      </c>
      <c r="CN226" s="13">
        <f>[2]卡牌消耗!DB76</f>
        <v>20300</v>
      </c>
      <c r="CO226" s="13">
        <f t="shared" si="48"/>
        <v>8120</v>
      </c>
      <c r="DN226" s="13">
        <v>72</v>
      </c>
      <c r="DO226" s="13">
        <v>2</v>
      </c>
      <c r="DP226" s="13">
        <f t="shared" si="49"/>
        <v>21400</v>
      </c>
      <c r="ED226" s="13">
        <f>[2]新神器!GZ228</f>
        <v>14</v>
      </c>
      <c r="EE226" s="13">
        <f t="shared" si="50"/>
        <v>3</v>
      </c>
      <c r="EF226" s="13">
        <f t="shared" si="51"/>
        <v>4</v>
      </c>
      <c r="EG226" s="13">
        <f>[2]新神器!HD228</f>
        <v>1606016</v>
      </c>
      <c r="EH226" s="13" t="str">
        <f>[2]新神器!HE228</f>
        <v>神器3-6 : 12级</v>
      </c>
      <c r="EI226" s="13">
        <f>[2]新神器!HG228</f>
        <v>12</v>
      </c>
      <c r="EJ226" s="13">
        <f>[2]新神器!HI228</f>
        <v>6</v>
      </c>
      <c r="EK226" s="13">
        <f>[1]新神器!$AW227*6</f>
        <v>68910</v>
      </c>
      <c r="EL226" s="13">
        <f t="shared" si="52"/>
        <v>6810</v>
      </c>
      <c r="EM226" s="13">
        <f t="shared" si="47"/>
        <v>1800</v>
      </c>
      <c r="EN226" s="13">
        <f>[2]新神器!$HK228</f>
        <v>11750</v>
      </c>
      <c r="EO226" s="13">
        <f t="shared" si="53"/>
        <v>1811.75</v>
      </c>
      <c r="EP226" s="13">
        <f t="shared" si="54"/>
        <v>22.55</v>
      </c>
    </row>
    <row r="227" spans="90:146" ht="16.5" x14ac:dyDescent="0.2">
      <c r="CL227" s="34">
        <v>73</v>
      </c>
      <c r="CM227" s="34">
        <v>3</v>
      </c>
      <c r="CN227" s="13">
        <f>[2]卡牌消耗!DB77</f>
        <v>21250</v>
      </c>
      <c r="CO227" s="13">
        <f t="shared" si="48"/>
        <v>8500</v>
      </c>
      <c r="DN227" s="13">
        <v>73</v>
      </c>
      <c r="DO227" s="13">
        <v>2</v>
      </c>
      <c r="DP227" s="13">
        <f t="shared" si="49"/>
        <v>22360</v>
      </c>
      <c r="ED227" s="13">
        <f>[2]新神器!GZ229</f>
        <v>14</v>
      </c>
      <c r="EE227" s="13">
        <f t="shared" si="50"/>
        <v>3</v>
      </c>
      <c r="EF227" s="13">
        <f t="shared" si="51"/>
        <v>4</v>
      </c>
      <c r="EG227" s="13">
        <f>[2]新神器!HD229</f>
        <v>1606016</v>
      </c>
      <c r="EH227" s="13" t="str">
        <f>[2]新神器!HE229</f>
        <v>神器3-6 : 13级</v>
      </c>
      <c r="EI227" s="13">
        <f>[2]新神器!HG229</f>
        <v>13</v>
      </c>
      <c r="EJ227" s="13">
        <f>[2]新神器!HI229</f>
        <v>7</v>
      </c>
      <c r="EK227" s="13">
        <f>[1]新神器!$AW228*6</f>
        <v>75930</v>
      </c>
      <c r="EL227" s="13">
        <f t="shared" si="52"/>
        <v>7020</v>
      </c>
      <c r="EM227" s="13">
        <f t="shared" si="47"/>
        <v>2100</v>
      </c>
      <c r="EN227" s="13">
        <f>[2]新神器!$HK229</f>
        <v>11950</v>
      </c>
      <c r="EO227" s="13">
        <f t="shared" si="53"/>
        <v>2111.9499999999998</v>
      </c>
      <c r="EP227" s="13">
        <f t="shared" si="54"/>
        <v>19.940000000000001</v>
      </c>
    </row>
    <row r="228" spans="90:146" ht="16.5" x14ac:dyDescent="0.2">
      <c r="CL228" s="34">
        <v>74</v>
      </c>
      <c r="CM228" s="34">
        <v>3</v>
      </c>
      <c r="CN228" s="13">
        <f>[2]卡牌消耗!DB78</f>
        <v>22150</v>
      </c>
      <c r="CO228" s="13">
        <f t="shared" si="48"/>
        <v>8860</v>
      </c>
      <c r="DN228" s="13">
        <v>74</v>
      </c>
      <c r="DO228" s="13">
        <v>2</v>
      </c>
      <c r="DP228" s="13">
        <f t="shared" si="49"/>
        <v>23280</v>
      </c>
      <c r="ED228" s="13">
        <f>[2]新神器!GZ230</f>
        <v>14</v>
      </c>
      <c r="EE228" s="13">
        <f t="shared" si="50"/>
        <v>3</v>
      </c>
      <c r="EF228" s="13">
        <f t="shared" si="51"/>
        <v>4</v>
      </c>
      <c r="EG228" s="13">
        <f>[2]新神器!HD230</f>
        <v>1606016</v>
      </c>
      <c r="EH228" s="13" t="str">
        <f>[2]新神器!HE230</f>
        <v>神器3-6 : 14级</v>
      </c>
      <c r="EI228" s="13">
        <f>[2]新神器!HG230</f>
        <v>14</v>
      </c>
      <c r="EJ228" s="13">
        <f>[2]新神器!HI230</f>
        <v>7</v>
      </c>
      <c r="EK228" s="13">
        <f>[1]新神器!$AW229*6</f>
        <v>83190</v>
      </c>
      <c r="EL228" s="13">
        <f t="shared" si="52"/>
        <v>7260</v>
      </c>
      <c r="EM228" s="13">
        <f t="shared" si="47"/>
        <v>2100</v>
      </c>
      <c r="EN228" s="13">
        <f>[2]新神器!$HK230</f>
        <v>12200</v>
      </c>
      <c r="EO228" s="13">
        <f t="shared" si="53"/>
        <v>2112.1999999999998</v>
      </c>
      <c r="EP228" s="13">
        <f t="shared" si="54"/>
        <v>20.62</v>
      </c>
    </row>
    <row r="229" spans="90:146" ht="16.5" x14ac:dyDescent="0.2">
      <c r="CL229" s="34">
        <v>75</v>
      </c>
      <c r="CM229" s="34">
        <v>3</v>
      </c>
      <c r="CN229" s="13">
        <f>[2]卡牌消耗!DB79</f>
        <v>20700</v>
      </c>
      <c r="CO229" s="13">
        <f t="shared" si="48"/>
        <v>8280</v>
      </c>
      <c r="DN229" s="13">
        <v>75</v>
      </c>
      <c r="DO229" s="13">
        <v>2</v>
      </c>
      <c r="DP229" s="13">
        <f t="shared" si="49"/>
        <v>24200</v>
      </c>
      <c r="ED229" s="13">
        <f>[2]新神器!GZ231</f>
        <v>14</v>
      </c>
      <c r="EE229" s="13">
        <f t="shared" si="50"/>
        <v>3</v>
      </c>
      <c r="EF229" s="13">
        <f t="shared" si="51"/>
        <v>4</v>
      </c>
      <c r="EG229" s="13">
        <f>[2]新神器!HD231</f>
        <v>1606016</v>
      </c>
      <c r="EH229" s="13" t="str">
        <f>[2]新神器!HE231</f>
        <v>神器3-6 : 15级</v>
      </c>
      <c r="EI229" s="13">
        <f>[2]新神器!HG231</f>
        <v>15</v>
      </c>
      <c r="EJ229" s="13">
        <f>[2]新神器!HI231</f>
        <v>7</v>
      </c>
      <c r="EK229" s="13">
        <f>[1]新神器!$AW230*6</f>
        <v>90660</v>
      </c>
      <c r="EL229" s="13">
        <f t="shared" si="52"/>
        <v>7470</v>
      </c>
      <c r="EM229" s="13">
        <f t="shared" si="47"/>
        <v>2100</v>
      </c>
      <c r="EN229" s="13">
        <f>[2]新神器!$HK231</f>
        <v>12450</v>
      </c>
      <c r="EO229" s="13">
        <f t="shared" si="53"/>
        <v>2112.4499999999998</v>
      </c>
      <c r="EP229" s="13">
        <f t="shared" si="54"/>
        <v>21.22</v>
      </c>
    </row>
    <row r="230" spans="90:146" ht="16.5" x14ac:dyDescent="0.2">
      <c r="CL230" s="34">
        <v>76</v>
      </c>
      <c r="CM230" s="34">
        <v>3</v>
      </c>
      <c r="CN230" s="13">
        <f>[2]卡牌消耗!DB80</f>
        <v>21750</v>
      </c>
      <c r="CO230" s="13">
        <f t="shared" si="48"/>
        <v>8700</v>
      </c>
      <c r="DN230" s="13">
        <v>76</v>
      </c>
      <c r="DO230" s="13">
        <v>2</v>
      </c>
      <c r="DP230" s="13">
        <f t="shared" si="49"/>
        <v>25120</v>
      </c>
      <c r="ED230" s="13">
        <f>[2]新神器!GZ232</f>
        <v>14</v>
      </c>
      <c r="EE230" s="13">
        <f t="shared" si="50"/>
        <v>3</v>
      </c>
      <c r="EF230" s="13">
        <f t="shared" si="51"/>
        <v>4</v>
      </c>
      <c r="EG230" s="13">
        <f>[2]新神器!HD232</f>
        <v>1606016</v>
      </c>
      <c r="EH230" s="13" t="str">
        <f>[2]新神器!HE232</f>
        <v>神器3-6 : 16级</v>
      </c>
      <c r="EI230" s="13">
        <f>[2]新神器!HG232</f>
        <v>16</v>
      </c>
      <c r="EJ230" s="13">
        <f>[2]新神器!HI232</f>
        <v>10</v>
      </c>
      <c r="EK230" s="13">
        <f>[1]新神器!$AW231*6</f>
        <v>98400</v>
      </c>
      <c r="EL230" s="13">
        <f t="shared" si="52"/>
        <v>7740</v>
      </c>
      <c r="EM230" s="13">
        <f t="shared" si="47"/>
        <v>3000</v>
      </c>
      <c r="EN230" s="13">
        <f>[2]新神器!$HK232</f>
        <v>12650</v>
      </c>
      <c r="EO230" s="13">
        <f t="shared" si="53"/>
        <v>3012.65</v>
      </c>
      <c r="EP230" s="13">
        <f t="shared" si="54"/>
        <v>15.42</v>
      </c>
    </row>
    <row r="231" spans="90:146" ht="16.5" x14ac:dyDescent="0.2">
      <c r="CL231" s="34">
        <v>77</v>
      </c>
      <c r="CM231" s="34">
        <v>3</v>
      </c>
      <c r="CN231" s="13">
        <f>[2]卡牌消耗!DB81</f>
        <v>22800</v>
      </c>
      <c r="CO231" s="13">
        <f t="shared" si="48"/>
        <v>9120</v>
      </c>
      <c r="DN231" s="13">
        <v>77</v>
      </c>
      <c r="DO231" s="13">
        <v>2</v>
      </c>
      <c r="DP231" s="13">
        <f t="shared" si="49"/>
        <v>26040</v>
      </c>
      <c r="ED231" s="13">
        <f>[2]新神器!GZ233</f>
        <v>14</v>
      </c>
      <c r="EE231" s="13">
        <f t="shared" si="50"/>
        <v>3</v>
      </c>
      <c r="EF231" s="13">
        <f t="shared" si="51"/>
        <v>4</v>
      </c>
      <c r="EG231" s="13">
        <f>[2]新神器!HD233</f>
        <v>1606016</v>
      </c>
      <c r="EH231" s="13" t="str">
        <f>[2]新神器!HE233</f>
        <v>神器3-6 : 17级</v>
      </c>
      <c r="EI231" s="13">
        <f>[2]新神器!HG233</f>
        <v>17</v>
      </c>
      <c r="EJ231" s="13">
        <f>[2]新神器!HI233</f>
        <v>10</v>
      </c>
      <c r="EK231" s="13">
        <f>[1]新神器!$AW232*6</f>
        <v>106350</v>
      </c>
      <c r="EL231" s="13">
        <f t="shared" si="52"/>
        <v>7950</v>
      </c>
      <c r="EM231" s="13">
        <f t="shared" si="47"/>
        <v>3000</v>
      </c>
      <c r="EN231" s="13">
        <f>[2]新神器!$HK233</f>
        <v>12850</v>
      </c>
      <c r="EO231" s="13">
        <f t="shared" si="53"/>
        <v>3012.85</v>
      </c>
      <c r="EP231" s="13">
        <f t="shared" si="54"/>
        <v>15.83</v>
      </c>
    </row>
    <row r="232" spans="90:146" ht="16.5" x14ac:dyDescent="0.2">
      <c r="CL232" s="34">
        <v>78</v>
      </c>
      <c r="CM232" s="34">
        <v>3</v>
      </c>
      <c r="CN232" s="13">
        <f>[2]卡牌消耗!DB82</f>
        <v>23850</v>
      </c>
      <c r="CO232" s="13">
        <f t="shared" si="48"/>
        <v>9540</v>
      </c>
      <c r="DN232" s="13">
        <v>78</v>
      </c>
      <c r="DO232" s="13">
        <v>2</v>
      </c>
      <c r="DP232" s="13">
        <f t="shared" si="49"/>
        <v>26960</v>
      </c>
      <c r="ED232" s="13">
        <f>[2]新神器!GZ234</f>
        <v>14</v>
      </c>
      <c r="EE232" s="13">
        <f t="shared" si="50"/>
        <v>3</v>
      </c>
      <c r="EF232" s="13">
        <f t="shared" si="51"/>
        <v>4</v>
      </c>
      <c r="EG232" s="13">
        <f>[2]新神器!HD234</f>
        <v>1606016</v>
      </c>
      <c r="EH232" s="13" t="str">
        <f>[2]新神器!HE234</f>
        <v>神器3-6 : 18级</v>
      </c>
      <c r="EI232" s="13">
        <f>[2]新神器!HG234</f>
        <v>18</v>
      </c>
      <c r="EJ232" s="13">
        <f>[2]新神器!HI234</f>
        <v>10</v>
      </c>
      <c r="EK232" s="13">
        <f>[1]新神器!$AW233*6</f>
        <v>114540</v>
      </c>
      <c r="EL232" s="13">
        <f t="shared" si="52"/>
        <v>8190</v>
      </c>
      <c r="EM232" s="13">
        <f t="shared" si="47"/>
        <v>3000</v>
      </c>
      <c r="EN232" s="13">
        <f>[2]新神器!$HK234</f>
        <v>13100</v>
      </c>
      <c r="EO232" s="13">
        <f t="shared" si="53"/>
        <v>3013.1</v>
      </c>
      <c r="EP232" s="13">
        <f t="shared" si="54"/>
        <v>16.309999999999999</v>
      </c>
    </row>
    <row r="233" spans="90:146" ht="16.5" x14ac:dyDescent="0.2">
      <c r="CL233" s="34">
        <v>79</v>
      </c>
      <c r="CM233" s="34">
        <v>3</v>
      </c>
      <c r="CN233" s="13">
        <f>[2]卡牌消耗!DB83</f>
        <v>24850</v>
      </c>
      <c r="CO233" s="13">
        <f t="shared" si="48"/>
        <v>9940</v>
      </c>
      <c r="DN233" s="13">
        <v>79</v>
      </c>
      <c r="DO233" s="13">
        <v>2</v>
      </c>
      <c r="DP233" s="13">
        <f t="shared" si="49"/>
        <v>27880</v>
      </c>
      <c r="ED233" s="13">
        <f>[2]新神器!GZ235</f>
        <v>15</v>
      </c>
      <c r="EE233" s="13">
        <f t="shared" si="50"/>
        <v>4</v>
      </c>
      <c r="EF233" s="13">
        <f t="shared" si="51"/>
        <v>1</v>
      </c>
      <c r="EG233" s="13">
        <f>[2]新神器!HD235</f>
        <v>1606017</v>
      </c>
      <c r="EH233" s="13" t="str">
        <f>[2]新神器!HE235</f>
        <v>神器4-1 : 1级</v>
      </c>
      <c r="EI233" s="13">
        <f>[2]新神器!HG235</f>
        <v>1</v>
      </c>
      <c r="EJ233" s="13">
        <f>[2]新神器!HI235</f>
        <v>1</v>
      </c>
      <c r="EK233" s="13">
        <f>[1]新神器!$AW234*6</f>
        <v>1788</v>
      </c>
      <c r="EL233" s="13">
        <f t="shared" si="52"/>
        <v>1788</v>
      </c>
      <c r="EM233" s="13">
        <f t="shared" si="47"/>
        <v>25</v>
      </c>
      <c r="EN233" s="13">
        <f>[2]新神器!$HK235</f>
        <v>2850</v>
      </c>
      <c r="EO233" s="13">
        <f t="shared" si="53"/>
        <v>27.85</v>
      </c>
      <c r="EP233" s="13">
        <f t="shared" si="54"/>
        <v>385.21</v>
      </c>
    </row>
    <row r="234" spans="90:146" ht="16.5" x14ac:dyDescent="0.2">
      <c r="CL234" s="34">
        <v>80</v>
      </c>
      <c r="CM234" s="34">
        <v>3</v>
      </c>
      <c r="CN234" s="13">
        <f>[2]卡牌消耗!DB84</f>
        <v>24350</v>
      </c>
      <c r="CO234" s="13">
        <f t="shared" si="48"/>
        <v>9740</v>
      </c>
      <c r="DN234" s="13">
        <v>80</v>
      </c>
      <c r="DO234" s="13">
        <v>2</v>
      </c>
      <c r="DP234" s="13">
        <f t="shared" si="49"/>
        <v>28800</v>
      </c>
      <c r="ED234" s="13">
        <f>[2]新神器!GZ236</f>
        <v>15</v>
      </c>
      <c r="EE234" s="13">
        <f t="shared" si="50"/>
        <v>4</v>
      </c>
      <c r="EF234" s="13">
        <f t="shared" si="51"/>
        <v>1</v>
      </c>
      <c r="EG234" s="13">
        <f>[2]新神器!HD236</f>
        <v>1606017</v>
      </c>
      <c r="EH234" s="13" t="str">
        <f>[2]新神器!HE236</f>
        <v>神器4-1 : 2级</v>
      </c>
      <c r="EI234" s="13">
        <f>[2]新神器!HG236</f>
        <v>2</v>
      </c>
      <c r="EJ234" s="13">
        <f>[2]新神器!HI236</f>
        <v>1</v>
      </c>
      <c r="EK234" s="13">
        <f>[1]新神器!$AW235*6</f>
        <v>2784</v>
      </c>
      <c r="EL234" s="13">
        <f t="shared" si="52"/>
        <v>996</v>
      </c>
      <c r="EM234" s="13">
        <f t="shared" si="47"/>
        <v>25</v>
      </c>
      <c r="EN234" s="13">
        <f>[2]新神器!$HK236</f>
        <v>2950</v>
      </c>
      <c r="EO234" s="13">
        <f t="shared" si="53"/>
        <v>27.95</v>
      </c>
      <c r="EP234" s="13">
        <f t="shared" si="54"/>
        <v>213.81</v>
      </c>
    </row>
    <row r="235" spans="90:146" ht="16.5" x14ac:dyDescent="0.2">
      <c r="CL235" s="34">
        <v>81</v>
      </c>
      <c r="CM235" s="34">
        <v>3</v>
      </c>
      <c r="CN235" s="13">
        <f>[2]卡牌消耗!DB85</f>
        <v>25550</v>
      </c>
      <c r="CO235" s="13">
        <f t="shared" si="48"/>
        <v>10220</v>
      </c>
      <c r="DN235" s="13">
        <v>81</v>
      </c>
      <c r="DO235" s="13">
        <v>2</v>
      </c>
      <c r="DP235" s="13">
        <f t="shared" si="49"/>
        <v>29720</v>
      </c>
      <c r="ED235" s="13">
        <f>[2]新神器!GZ237</f>
        <v>15</v>
      </c>
      <c r="EE235" s="13">
        <f t="shared" si="50"/>
        <v>4</v>
      </c>
      <c r="EF235" s="13">
        <f t="shared" si="51"/>
        <v>1</v>
      </c>
      <c r="EG235" s="13">
        <f>[2]新神器!HD237</f>
        <v>1606017</v>
      </c>
      <c r="EH235" s="13" t="str">
        <f>[2]新神器!HE237</f>
        <v>神器4-1 : 3级</v>
      </c>
      <c r="EI235" s="13">
        <f>[2]新神器!HG237</f>
        <v>3</v>
      </c>
      <c r="EJ235" s="13">
        <f>[2]新神器!HI237</f>
        <v>1</v>
      </c>
      <c r="EK235" s="13">
        <f>[1]新神器!$AW236*6</f>
        <v>3846</v>
      </c>
      <c r="EL235" s="13">
        <f t="shared" si="52"/>
        <v>1062</v>
      </c>
      <c r="EM235" s="13">
        <f t="shared" si="47"/>
        <v>25</v>
      </c>
      <c r="EN235" s="13">
        <f>[2]新神器!$HK237</f>
        <v>3050</v>
      </c>
      <c r="EO235" s="13">
        <f t="shared" si="53"/>
        <v>28.05</v>
      </c>
      <c r="EP235" s="13">
        <f t="shared" si="54"/>
        <v>227.17</v>
      </c>
    </row>
    <row r="236" spans="90:146" ht="16.5" x14ac:dyDescent="0.2">
      <c r="CL236" s="34">
        <v>82</v>
      </c>
      <c r="CM236" s="34">
        <v>3</v>
      </c>
      <c r="CN236" s="13">
        <f>[2]卡牌消耗!DB86</f>
        <v>26800</v>
      </c>
      <c r="CO236" s="13">
        <f t="shared" si="48"/>
        <v>10720</v>
      </c>
      <c r="DN236" s="13">
        <v>82</v>
      </c>
      <c r="DO236" s="13">
        <v>2</v>
      </c>
      <c r="DP236" s="13">
        <f t="shared" si="49"/>
        <v>30680</v>
      </c>
      <c r="ED236" s="13">
        <f>[2]新神器!GZ238</f>
        <v>15</v>
      </c>
      <c r="EE236" s="13">
        <f t="shared" si="50"/>
        <v>4</v>
      </c>
      <c r="EF236" s="13">
        <f t="shared" si="51"/>
        <v>1</v>
      </c>
      <c r="EG236" s="13">
        <f>[2]新神器!HD238</f>
        <v>1606017</v>
      </c>
      <c r="EH236" s="13" t="str">
        <f>[2]新神器!HE238</f>
        <v>神器4-1 : 4级</v>
      </c>
      <c r="EI236" s="13">
        <f>[2]新神器!HG238</f>
        <v>4</v>
      </c>
      <c r="EJ236" s="13">
        <f>[2]新神器!HI238</f>
        <v>2</v>
      </c>
      <c r="EK236" s="13">
        <f>[1]新神器!$AW237*6</f>
        <v>5004</v>
      </c>
      <c r="EL236" s="13">
        <f t="shared" si="52"/>
        <v>1158</v>
      </c>
      <c r="EM236" s="13">
        <f t="shared" si="47"/>
        <v>50</v>
      </c>
      <c r="EN236" s="13">
        <f>[2]新神器!$HK238</f>
        <v>3150</v>
      </c>
      <c r="EO236" s="13">
        <f t="shared" si="53"/>
        <v>53.15</v>
      </c>
      <c r="EP236" s="13">
        <f t="shared" si="54"/>
        <v>130.72</v>
      </c>
    </row>
    <row r="237" spans="90:146" ht="16.5" x14ac:dyDescent="0.2">
      <c r="CL237" s="34">
        <v>83</v>
      </c>
      <c r="CM237" s="34">
        <v>3</v>
      </c>
      <c r="CN237" s="13">
        <f>[2]卡牌消耗!DB87</f>
        <v>28000</v>
      </c>
      <c r="CO237" s="13">
        <f t="shared" si="48"/>
        <v>11200</v>
      </c>
      <c r="DN237" s="13">
        <v>83</v>
      </c>
      <c r="DO237" s="13">
        <v>2</v>
      </c>
      <c r="DP237" s="13">
        <f t="shared" si="49"/>
        <v>31600</v>
      </c>
      <c r="ED237" s="13">
        <f>[2]新神器!GZ239</f>
        <v>15</v>
      </c>
      <c r="EE237" s="13">
        <f t="shared" si="50"/>
        <v>4</v>
      </c>
      <c r="EF237" s="13">
        <f t="shared" si="51"/>
        <v>1</v>
      </c>
      <c r="EG237" s="13">
        <f>[2]新神器!HD239</f>
        <v>1606017</v>
      </c>
      <c r="EH237" s="13" t="str">
        <f>[2]新神器!HE239</f>
        <v>神器4-1 : 5级</v>
      </c>
      <c r="EI237" s="13">
        <f>[2]新神器!HG239</f>
        <v>5</v>
      </c>
      <c r="EJ237" s="13">
        <f>[2]新神器!HI239</f>
        <v>2</v>
      </c>
      <c r="EK237" s="13">
        <f>[1]新神器!$AW238*6</f>
        <v>6228</v>
      </c>
      <c r="EL237" s="13">
        <f t="shared" si="52"/>
        <v>1224</v>
      </c>
      <c r="EM237" s="13">
        <f t="shared" si="47"/>
        <v>50</v>
      </c>
      <c r="EN237" s="13">
        <f>[2]新神器!$HK239</f>
        <v>3250</v>
      </c>
      <c r="EO237" s="13">
        <f t="shared" si="53"/>
        <v>53.25</v>
      </c>
      <c r="EP237" s="13">
        <f t="shared" si="54"/>
        <v>137.91999999999999</v>
      </c>
    </row>
    <row r="238" spans="90:146" ht="16.5" x14ac:dyDescent="0.2">
      <c r="CL238" s="34">
        <v>84</v>
      </c>
      <c r="CM238" s="34">
        <v>3</v>
      </c>
      <c r="CN238" s="13">
        <f>[2]卡牌消耗!DB88</f>
        <v>29200</v>
      </c>
      <c r="CO238" s="13">
        <f t="shared" si="48"/>
        <v>11680</v>
      </c>
      <c r="DN238" s="13">
        <v>84</v>
      </c>
      <c r="DO238" s="13">
        <v>2</v>
      </c>
      <c r="DP238" s="13">
        <f t="shared" si="49"/>
        <v>32520</v>
      </c>
      <c r="ED238" s="13">
        <f>[2]新神器!GZ240</f>
        <v>15</v>
      </c>
      <c r="EE238" s="13">
        <f t="shared" si="50"/>
        <v>4</v>
      </c>
      <c r="EF238" s="13">
        <f t="shared" si="51"/>
        <v>1</v>
      </c>
      <c r="EG238" s="13">
        <f>[2]新神器!HD240</f>
        <v>1606017</v>
      </c>
      <c r="EH238" s="13" t="str">
        <f>[2]新神器!HE240</f>
        <v>神器4-1 : 6级</v>
      </c>
      <c r="EI238" s="13">
        <f>[2]新神器!HG240</f>
        <v>6</v>
      </c>
      <c r="EJ238" s="13">
        <f>[2]新神器!HI240</f>
        <v>2</v>
      </c>
      <c r="EK238" s="13">
        <f>[1]新神器!$AW239*6</f>
        <v>7488</v>
      </c>
      <c r="EL238" s="13">
        <f t="shared" si="52"/>
        <v>1260</v>
      </c>
      <c r="EM238" s="13">
        <f t="shared" si="47"/>
        <v>50</v>
      </c>
      <c r="EN238" s="13">
        <f>[2]新神器!$HK240</f>
        <v>3350</v>
      </c>
      <c r="EO238" s="13">
        <f t="shared" si="53"/>
        <v>53.35</v>
      </c>
      <c r="EP238" s="13">
        <f t="shared" si="54"/>
        <v>141.71</v>
      </c>
    </row>
    <row r="239" spans="90:146" ht="16.5" x14ac:dyDescent="0.2">
      <c r="CL239" s="34">
        <v>85</v>
      </c>
      <c r="CM239" s="34">
        <v>3</v>
      </c>
      <c r="CN239" s="13">
        <f>[2]卡牌消耗!DB89</f>
        <v>28900</v>
      </c>
      <c r="CO239" s="13">
        <f t="shared" si="48"/>
        <v>11560</v>
      </c>
      <c r="DN239" s="13">
        <v>85</v>
      </c>
      <c r="DO239" s="13">
        <v>2</v>
      </c>
      <c r="DP239" s="13">
        <f t="shared" si="49"/>
        <v>33440</v>
      </c>
      <c r="ED239" s="13">
        <f>[2]新神器!GZ241</f>
        <v>15</v>
      </c>
      <c r="EE239" s="13">
        <f t="shared" si="50"/>
        <v>4</v>
      </c>
      <c r="EF239" s="13">
        <f t="shared" si="51"/>
        <v>1</v>
      </c>
      <c r="EG239" s="13">
        <f>[2]新神器!HD241</f>
        <v>1606017</v>
      </c>
      <c r="EH239" s="13" t="str">
        <f>[2]新神器!HE241</f>
        <v>神器4-1 : 7级</v>
      </c>
      <c r="EI239" s="13">
        <f>[2]新神器!HG241</f>
        <v>7</v>
      </c>
      <c r="EJ239" s="13">
        <f>[2]新神器!HI241</f>
        <v>3</v>
      </c>
      <c r="EK239" s="13">
        <f>[1]新神器!$AW240*6</f>
        <v>8844</v>
      </c>
      <c r="EL239" s="13">
        <f t="shared" si="52"/>
        <v>1356</v>
      </c>
      <c r="EM239" s="13">
        <f t="shared" si="47"/>
        <v>75</v>
      </c>
      <c r="EN239" s="13">
        <f>[2]新神器!$HK241</f>
        <v>3400</v>
      </c>
      <c r="EO239" s="13">
        <f t="shared" si="53"/>
        <v>78.400000000000006</v>
      </c>
      <c r="EP239" s="13">
        <f t="shared" si="54"/>
        <v>103.78</v>
      </c>
    </row>
    <row r="240" spans="90:146" ht="16.5" x14ac:dyDescent="0.2">
      <c r="CL240" s="34">
        <v>86</v>
      </c>
      <c r="CM240" s="34">
        <v>3</v>
      </c>
      <c r="CN240" s="13">
        <f>[2]卡牌消耗!DB90</f>
        <v>30350</v>
      </c>
      <c r="CO240" s="13">
        <f t="shared" si="48"/>
        <v>12140</v>
      </c>
      <c r="DN240" s="13">
        <v>86</v>
      </c>
      <c r="DO240" s="13">
        <v>2</v>
      </c>
      <c r="DP240" s="13">
        <f t="shared" si="49"/>
        <v>34360</v>
      </c>
      <c r="ED240" s="13">
        <f>[2]新神器!GZ242</f>
        <v>15</v>
      </c>
      <c r="EE240" s="13">
        <f t="shared" si="50"/>
        <v>4</v>
      </c>
      <c r="EF240" s="13">
        <f t="shared" si="51"/>
        <v>1</v>
      </c>
      <c r="EG240" s="13">
        <f>[2]新神器!HD242</f>
        <v>1606017</v>
      </c>
      <c r="EH240" s="13" t="str">
        <f>[2]新神器!HE242</f>
        <v>神器4-1 : 8级</v>
      </c>
      <c r="EI240" s="13">
        <f>[2]新神器!HG242</f>
        <v>8</v>
      </c>
      <c r="EJ240" s="13">
        <f>[2]新神器!HI242</f>
        <v>3</v>
      </c>
      <c r="EK240" s="13">
        <f>[1]新神器!$AW241*6</f>
        <v>10302</v>
      </c>
      <c r="EL240" s="13">
        <f t="shared" si="52"/>
        <v>1458</v>
      </c>
      <c r="EM240" s="13">
        <f t="shared" si="47"/>
        <v>75</v>
      </c>
      <c r="EN240" s="13">
        <f>[2]新神器!$HK242</f>
        <v>3500</v>
      </c>
      <c r="EO240" s="13">
        <f t="shared" si="53"/>
        <v>78.5</v>
      </c>
      <c r="EP240" s="13">
        <f t="shared" si="54"/>
        <v>111.44</v>
      </c>
    </row>
    <row r="241" spans="90:146" ht="16.5" x14ac:dyDescent="0.2">
      <c r="CL241" s="34">
        <v>87</v>
      </c>
      <c r="CM241" s="34">
        <v>3</v>
      </c>
      <c r="CN241" s="13">
        <f>[2]卡牌消耗!DB91</f>
        <v>31800</v>
      </c>
      <c r="CO241" s="13">
        <f t="shared" si="48"/>
        <v>12720</v>
      </c>
      <c r="DN241" s="13">
        <v>87</v>
      </c>
      <c r="DO241" s="13">
        <v>2</v>
      </c>
      <c r="DP241" s="13">
        <f t="shared" si="49"/>
        <v>35280</v>
      </c>
      <c r="ED241" s="13">
        <f>[2]新神器!GZ243</f>
        <v>15</v>
      </c>
      <c r="EE241" s="13">
        <f t="shared" si="50"/>
        <v>4</v>
      </c>
      <c r="EF241" s="13">
        <f t="shared" si="51"/>
        <v>1</v>
      </c>
      <c r="EG241" s="13">
        <f>[2]新神器!HD243</f>
        <v>1606017</v>
      </c>
      <c r="EH241" s="13" t="str">
        <f>[2]新神器!HE243</f>
        <v>神器4-1 : 9级</v>
      </c>
      <c r="EI241" s="13">
        <f>[2]新神器!HG243</f>
        <v>9</v>
      </c>
      <c r="EJ241" s="13">
        <f>[2]新神器!HI243</f>
        <v>3</v>
      </c>
      <c r="EK241" s="13">
        <f>[1]新神器!$AW242*6</f>
        <v>11790</v>
      </c>
      <c r="EL241" s="13">
        <f t="shared" si="52"/>
        <v>1488</v>
      </c>
      <c r="EM241" s="13">
        <f t="shared" si="47"/>
        <v>75</v>
      </c>
      <c r="EN241" s="13">
        <f>[2]新神器!$HK243</f>
        <v>3600</v>
      </c>
      <c r="EO241" s="13">
        <f t="shared" si="53"/>
        <v>78.599999999999994</v>
      </c>
      <c r="EP241" s="13">
        <f t="shared" si="54"/>
        <v>113.59</v>
      </c>
    </row>
    <row r="242" spans="90:146" ht="16.5" x14ac:dyDescent="0.2">
      <c r="CL242" s="34">
        <v>88</v>
      </c>
      <c r="CM242" s="34">
        <v>3</v>
      </c>
      <c r="CN242" s="13">
        <f>[2]卡牌消耗!DB92</f>
        <v>33250</v>
      </c>
      <c r="CO242" s="13">
        <f t="shared" si="48"/>
        <v>13300</v>
      </c>
      <c r="DN242" s="13">
        <v>88</v>
      </c>
      <c r="DO242" s="13">
        <v>2</v>
      </c>
      <c r="DP242" s="13">
        <f t="shared" si="49"/>
        <v>36200</v>
      </c>
      <c r="ED242" s="13">
        <f>[2]新神器!GZ244</f>
        <v>15</v>
      </c>
      <c r="EE242" s="13">
        <f t="shared" si="50"/>
        <v>4</v>
      </c>
      <c r="EF242" s="13">
        <f t="shared" si="51"/>
        <v>1</v>
      </c>
      <c r="EG242" s="13">
        <f>[2]新神器!HD244</f>
        <v>1606017</v>
      </c>
      <c r="EH242" s="13" t="str">
        <f>[2]新神器!HE244</f>
        <v>神器4-1 : 10级</v>
      </c>
      <c r="EI242" s="13">
        <f>[2]新神器!HG244</f>
        <v>10</v>
      </c>
      <c r="EJ242" s="13">
        <f>[2]新神器!HI244</f>
        <v>5</v>
      </c>
      <c r="EK242" s="13">
        <f>[1]新神器!$AW243*6</f>
        <v>13350</v>
      </c>
      <c r="EL242" s="13">
        <f t="shared" si="52"/>
        <v>1560</v>
      </c>
      <c r="EM242" s="13">
        <f t="shared" si="47"/>
        <v>125</v>
      </c>
      <c r="EN242" s="13">
        <f>[2]新神器!$HK244</f>
        <v>3650</v>
      </c>
      <c r="EO242" s="13">
        <f t="shared" si="53"/>
        <v>128.65</v>
      </c>
      <c r="EP242" s="13">
        <f t="shared" si="54"/>
        <v>72.760000000000005</v>
      </c>
    </row>
    <row r="243" spans="90:146" ht="16.5" x14ac:dyDescent="0.2">
      <c r="CL243" s="34">
        <v>89</v>
      </c>
      <c r="CM243" s="34">
        <v>3</v>
      </c>
      <c r="CN243" s="13">
        <f>[2]卡牌消耗!DB93</f>
        <v>34700</v>
      </c>
      <c r="CO243" s="13">
        <f t="shared" si="48"/>
        <v>13880</v>
      </c>
      <c r="DN243" s="13">
        <v>89</v>
      </c>
      <c r="DO243" s="13">
        <v>2</v>
      </c>
      <c r="DP243" s="13">
        <f t="shared" si="49"/>
        <v>37120</v>
      </c>
      <c r="ED243" s="13">
        <f>[2]新神器!GZ245</f>
        <v>15</v>
      </c>
      <c r="EE243" s="13">
        <f t="shared" si="50"/>
        <v>4</v>
      </c>
      <c r="EF243" s="13">
        <f t="shared" si="51"/>
        <v>1</v>
      </c>
      <c r="EG243" s="13">
        <f>[2]新神器!HD245</f>
        <v>1606017</v>
      </c>
      <c r="EH243" s="13" t="str">
        <f>[2]新神器!HE245</f>
        <v>神器4-1 : 11级</v>
      </c>
      <c r="EI243" s="13">
        <f>[2]新神器!HG245</f>
        <v>11</v>
      </c>
      <c r="EJ243" s="13">
        <f>[2]新神器!HI245</f>
        <v>5</v>
      </c>
      <c r="EK243" s="13">
        <f>[1]新神器!$AW244*6</f>
        <v>15006</v>
      </c>
      <c r="EL243" s="13">
        <f t="shared" si="52"/>
        <v>1656</v>
      </c>
      <c r="EM243" s="13">
        <f t="shared" si="47"/>
        <v>125</v>
      </c>
      <c r="EN243" s="13">
        <f>[2]新神器!$HK245</f>
        <v>3750</v>
      </c>
      <c r="EO243" s="13">
        <f t="shared" si="53"/>
        <v>128.75</v>
      </c>
      <c r="EP243" s="13">
        <f t="shared" si="54"/>
        <v>77.17</v>
      </c>
    </row>
    <row r="244" spans="90:146" ht="16.5" x14ac:dyDescent="0.2">
      <c r="CL244" s="34">
        <v>90</v>
      </c>
      <c r="CM244" s="34">
        <v>3</v>
      </c>
      <c r="CN244" s="13">
        <f>[2]卡牌消耗!DB94</f>
        <v>33150</v>
      </c>
      <c r="CO244" s="13">
        <f t="shared" si="48"/>
        <v>13260</v>
      </c>
      <c r="DN244" s="13">
        <v>90</v>
      </c>
      <c r="DO244" s="13">
        <v>2</v>
      </c>
      <c r="DP244" s="13">
        <f t="shared" si="49"/>
        <v>38040</v>
      </c>
      <c r="ED244" s="13">
        <f>[2]新神器!GZ246</f>
        <v>15</v>
      </c>
      <c r="EE244" s="13">
        <f t="shared" si="50"/>
        <v>4</v>
      </c>
      <c r="EF244" s="13">
        <f t="shared" si="51"/>
        <v>1</v>
      </c>
      <c r="EG244" s="13">
        <f>[2]新神器!HD246</f>
        <v>1606017</v>
      </c>
      <c r="EH244" s="13" t="str">
        <f>[2]新神器!HE246</f>
        <v>神器4-1 : 12级</v>
      </c>
      <c r="EI244" s="13">
        <f>[2]新神器!HG246</f>
        <v>12</v>
      </c>
      <c r="EJ244" s="13">
        <f>[2]新神器!HI246</f>
        <v>6</v>
      </c>
      <c r="EK244" s="13">
        <f>[1]新神器!$AW245*6</f>
        <v>16728</v>
      </c>
      <c r="EL244" s="13">
        <f t="shared" si="52"/>
        <v>1722</v>
      </c>
      <c r="EM244" s="13">
        <f t="shared" si="47"/>
        <v>150</v>
      </c>
      <c r="EN244" s="13">
        <f>[2]新神器!$HK246</f>
        <v>3850</v>
      </c>
      <c r="EO244" s="13">
        <f t="shared" si="53"/>
        <v>153.85</v>
      </c>
      <c r="EP244" s="13">
        <f t="shared" si="54"/>
        <v>67.16</v>
      </c>
    </row>
    <row r="245" spans="90:146" ht="16.5" x14ac:dyDescent="0.2">
      <c r="CL245" s="34">
        <v>91</v>
      </c>
      <c r="CM245" s="34">
        <v>3</v>
      </c>
      <c r="CN245" s="13">
        <f>[2]卡牌消耗!DB95</f>
        <v>34800</v>
      </c>
      <c r="CO245" s="13">
        <f t="shared" si="48"/>
        <v>13920</v>
      </c>
      <c r="DN245" s="13">
        <v>91</v>
      </c>
      <c r="DO245" s="13">
        <v>2</v>
      </c>
      <c r="DP245" s="13">
        <f t="shared" si="49"/>
        <v>36280</v>
      </c>
      <c r="ED245" s="13">
        <f>[2]新神器!GZ247</f>
        <v>15</v>
      </c>
      <c r="EE245" s="13">
        <f t="shared" si="50"/>
        <v>4</v>
      </c>
      <c r="EF245" s="13">
        <f t="shared" si="51"/>
        <v>1</v>
      </c>
      <c r="EG245" s="13">
        <f>[2]新神器!HD247</f>
        <v>1606017</v>
      </c>
      <c r="EH245" s="13" t="str">
        <f>[2]新神器!HE247</f>
        <v>神器4-1 : 13级</v>
      </c>
      <c r="EI245" s="13">
        <f>[2]新神器!HG247</f>
        <v>13</v>
      </c>
      <c r="EJ245" s="13">
        <f>[2]新神器!HI247</f>
        <v>7</v>
      </c>
      <c r="EK245" s="13">
        <f>[1]新神器!$AW246*6</f>
        <v>18516</v>
      </c>
      <c r="EL245" s="13">
        <f t="shared" si="52"/>
        <v>1788</v>
      </c>
      <c r="EM245" s="13">
        <f t="shared" si="47"/>
        <v>175</v>
      </c>
      <c r="EN245" s="13">
        <f>[2]新神器!$HK247</f>
        <v>3900</v>
      </c>
      <c r="EO245" s="13">
        <f t="shared" si="53"/>
        <v>178.9</v>
      </c>
      <c r="EP245" s="13">
        <f t="shared" si="54"/>
        <v>59.97</v>
      </c>
    </row>
    <row r="246" spans="90:146" ht="16.5" x14ac:dyDescent="0.2">
      <c r="CL246" s="34">
        <v>92</v>
      </c>
      <c r="CM246" s="34">
        <v>3</v>
      </c>
      <c r="CN246" s="13">
        <f>[2]卡牌消耗!DB96</f>
        <v>36450</v>
      </c>
      <c r="CO246" s="13">
        <f t="shared" si="48"/>
        <v>14580</v>
      </c>
      <c r="DN246" s="13">
        <v>92</v>
      </c>
      <c r="DO246" s="13">
        <v>2</v>
      </c>
      <c r="DP246" s="13">
        <f t="shared" si="49"/>
        <v>37920</v>
      </c>
      <c r="ED246" s="13">
        <f>[2]新神器!GZ248</f>
        <v>15</v>
      </c>
      <c r="EE246" s="13">
        <f t="shared" si="50"/>
        <v>4</v>
      </c>
      <c r="EF246" s="13">
        <f t="shared" si="51"/>
        <v>1</v>
      </c>
      <c r="EG246" s="13">
        <f>[2]新神器!HD248</f>
        <v>1606017</v>
      </c>
      <c r="EH246" s="13" t="str">
        <f>[2]新神器!HE248</f>
        <v>神器4-1 : 14级</v>
      </c>
      <c r="EI246" s="13">
        <f>[2]新神器!HG248</f>
        <v>14</v>
      </c>
      <c r="EJ246" s="13">
        <f>[2]新神器!HI248</f>
        <v>7</v>
      </c>
      <c r="EK246" s="13">
        <f>[1]新神器!$AW247*6</f>
        <v>20370</v>
      </c>
      <c r="EL246" s="13">
        <f t="shared" si="52"/>
        <v>1854</v>
      </c>
      <c r="EM246" s="13">
        <f t="shared" si="47"/>
        <v>175</v>
      </c>
      <c r="EN246" s="13">
        <f>[2]新神器!$HK248</f>
        <v>4000</v>
      </c>
      <c r="EO246" s="13">
        <f t="shared" si="53"/>
        <v>179</v>
      </c>
      <c r="EP246" s="13">
        <f t="shared" si="54"/>
        <v>62.15</v>
      </c>
    </row>
    <row r="247" spans="90:146" ht="16.5" x14ac:dyDescent="0.2">
      <c r="CL247" s="34">
        <v>93</v>
      </c>
      <c r="CM247" s="34">
        <v>3</v>
      </c>
      <c r="CN247" s="13">
        <f>[2]卡牌消耗!DB97</f>
        <v>38100</v>
      </c>
      <c r="CO247" s="13">
        <f t="shared" si="48"/>
        <v>15240</v>
      </c>
      <c r="DN247" s="13">
        <v>93</v>
      </c>
      <c r="DO247" s="13">
        <v>2</v>
      </c>
      <c r="DP247" s="13">
        <f t="shared" si="49"/>
        <v>39560</v>
      </c>
      <c r="ED247" s="13">
        <f>[2]新神器!GZ249</f>
        <v>15</v>
      </c>
      <c r="EE247" s="13">
        <f t="shared" si="50"/>
        <v>4</v>
      </c>
      <c r="EF247" s="13">
        <f t="shared" si="51"/>
        <v>1</v>
      </c>
      <c r="EG247" s="13">
        <f>[2]新神器!HD249</f>
        <v>1606017</v>
      </c>
      <c r="EH247" s="13" t="str">
        <f>[2]新神器!HE249</f>
        <v>神器4-1 : 15级</v>
      </c>
      <c r="EI247" s="13">
        <f>[2]新神器!HG249</f>
        <v>15</v>
      </c>
      <c r="EJ247" s="13">
        <f>[2]新神器!HI249</f>
        <v>7</v>
      </c>
      <c r="EK247" s="13">
        <f>[1]新神器!$AW248*6</f>
        <v>22290</v>
      </c>
      <c r="EL247" s="13">
        <f t="shared" si="52"/>
        <v>1920</v>
      </c>
      <c r="EM247" s="13">
        <f t="shared" si="47"/>
        <v>175</v>
      </c>
      <c r="EN247" s="13">
        <f>[2]新神器!$HK249</f>
        <v>4050</v>
      </c>
      <c r="EO247" s="13">
        <f t="shared" si="53"/>
        <v>179.05</v>
      </c>
      <c r="EP247" s="13">
        <f t="shared" si="54"/>
        <v>64.34</v>
      </c>
    </row>
    <row r="248" spans="90:146" ht="16.5" x14ac:dyDescent="0.2">
      <c r="CL248" s="34">
        <v>94</v>
      </c>
      <c r="CM248" s="34">
        <v>3</v>
      </c>
      <c r="CN248" s="13">
        <f>[2]卡牌消耗!DB98</f>
        <v>39750</v>
      </c>
      <c r="CO248" s="13">
        <f t="shared" si="48"/>
        <v>15900</v>
      </c>
      <c r="DN248" s="13">
        <v>94</v>
      </c>
      <c r="DO248" s="13">
        <v>2</v>
      </c>
      <c r="DP248" s="13">
        <f t="shared" si="49"/>
        <v>41200</v>
      </c>
      <c r="ED248" s="13">
        <f>[2]新神器!GZ250</f>
        <v>15</v>
      </c>
      <c r="EE248" s="13">
        <f t="shared" si="50"/>
        <v>4</v>
      </c>
      <c r="EF248" s="13">
        <f t="shared" si="51"/>
        <v>1</v>
      </c>
      <c r="EG248" s="13">
        <f>[2]新神器!HD250</f>
        <v>1606017</v>
      </c>
      <c r="EH248" s="13" t="str">
        <f>[2]新神器!HE250</f>
        <v>神器4-1 : 16级</v>
      </c>
      <c r="EI248" s="13">
        <f>[2]新神器!HG250</f>
        <v>16</v>
      </c>
      <c r="EJ248" s="13">
        <f>[2]新神器!HI250</f>
        <v>10</v>
      </c>
      <c r="EK248" s="13">
        <f>[1]新神器!$AW249*6</f>
        <v>24282</v>
      </c>
      <c r="EL248" s="13">
        <f t="shared" si="52"/>
        <v>1992</v>
      </c>
      <c r="EM248" s="13">
        <f t="shared" si="47"/>
        <v>250</v>
      </c>
      <c r="EN248" s="13">
        <f>[2]新神器!$HK250</f>
        <v>4150</v>
      </c>
      <c r="EO248" s="13">
        <f t="shared" si="53"/>
        <v>254.15</v>
      </c>
      <c r="EP248" s="13">
        <f t="shared" si="54"/>
        <v>47.03</v>
      </c>
    </row>
    <row r="249" spans="90:146" ht="16.5" x14ac:dyDescent="0.2">
      <c r="CL249" s="34">
        <v>95</v>
      </c>
      <c r="CM249" s="34">
        <v>3</v>
      </c>
      <c r="CN249" s="13">
        <f>[2]卡牌消耗!DB99</f>
        <v>36850</v>
      </c>
      <c r="CO249" s="13">
        <f t="shared" si="48"/>
        <v>14740</v>
      </c>
      <c r="DN249" s="13">
        <v>95</v>
      </c>
      <c r="DO249" s="13">
        <v>2</v>
      </c>
      <c r="DP249" s="13">
        <f t="shared" si="49"/>
        <v>42840</v>
      </c>
      <c r="ED249" s="13">
        <f>[2]新神器!GZ251</f>
        <v>15</v>
      </c>
      <c r="EE249" s="13">
        <f t="shared" si="50"/>
        <v>4</v>
      </c>
      <c r="EF249" s="13">
        <f t="shared" si="51"/>
        <v>1</v>
      </c>
      <c r="EG249" s="13">
        <f>[2]新神器!HD251</f>
        <v>1606017</v>
      </c>
      <c r="EH249" s="13" t="str">
        <f>[2]新神器!HE251</f>
        <v>神器4-1 : 17级</v>
      </c>
      <c r="EI249" s="13">
        <f>[2]新神器!HG251</f>
        <v>17</v>
      </c>
      <c r="EJ249" s="13">
        <f>[2]新神器!HI251</f>
        <v>10</v>
      </c>
      <c r="EK249" s="13">
        <f>[1]新神器!$AW250*6</f>
        <v>26364</v>
      </c>
      <c r="EL249" s="13">
        <f t="shared" si="52"/>
        <v>2082</v>
      </c>
      <c r="EM249" s="13">
        <f t="shared" si="47"/>
        <v>250</v>
      </c>
      <c r="EN249" s="13">
        <f>[2]新神器!$HK251</f>
        <v>4200</v>
      </c>
      <c r="EO249" s="13">
        <f t="shared" si="53"/>
        <v>254.2</v>
      </c>
      <c r="EP249" s="13">
        <f t="shared" si="54"/>
        <v>49.14</v>
      </c>
    </row>
    <row r="250" spans="90:146" ht="16.5" x14ac:dyDescent="0.2">
      <c r="CL250" s="34">
        <v>96</v>
      </c>
      <c r="CM250" s="34">
        <v>3</v>
      </c>
      <c r="CN250" s="13">
        <f>[2]卡牌消耗!DB100</f>
        <v>38700</v>
      </c>
      <c r="CO250" s="13">
        <f t="shared" si="48"/>
        <v>15480</v>
      </c>
      <c r="DN250" s="13">
        <v>96</v>
      </c>
      <c r="DO250" s="13">
        <v>2</v>
      </c>
      <c r="DP250" s="13">
        <f t="shared" si="49"/>
        <v>44480</v>
      </c>
      <c r="ED250" s="13">
        <f>[2]新神器!GZ252</f>
        <v>15</v>
      </c>
      <c r="EE250" s="13">
        <f t="shared" si="50"/>
        <v>4</v>
      </c>
      <c r="EF250" s="13">
        <f t="shared" si="51"/>
        <v>1</v>
      </c>
      <c r="EG250" s="13">
        <f>[2]新神器!HD252</f>
        <v>1606017</v>
      </c>
      <c r="EH250" s="13" t="str">
        <f>[2]新神器!HE252</f>
        <v>神器4-1 : 18级</v>
      </c>
      <c r="EI250" s="13">
        <f>[2]新神器!HG252</f>
        <v>18</v>
      </c>
      <c r="EJ250" s="13">
        <f>[2]新神器!HI252</f>
        <v>10</v>
      </c>
      <c r="EK250" s="13">
        <f>[1]新神器!$AW251*6</f>
        <v>28488</v>
      </c>
      <c r="EL250" s="13">
        <f t="shared" si="52"/>
        <v>2124</v>
      </c>
      <c r="EM250" s="13">
        <f t="shared" si="47"/>
        <v>250</v>
      </c>
      <c r="EN250" s="13">
        <f>[2]新神器!$HK252</f>
        <v>4250</v>
      </c>
      <c r="EO250" s="13">
        <f t="shared" si="53"/>
        <v>254.25</v>
      </c>
      <c r="EP250" s="13">
        <f t="shared" si="54"/>
        <v>50.12</v>
      </c>
    </row>
    <row r="251" spans="90:146" ht="16.5" x14ac:dyDescent="0.2">
      <c r="CL251" s="34">
        <v>97</v>
      </c>
      <c r="CM251" s="34">
        <v>3</v>
      </c>
      <c r="CN251" s="13">
        <f>[2]卡牌消耗!DB101</f>
        <v>40550</v>
      </c>
      <c r="CO251" s="13">
        <f t="shared" si="48"/>
        <v>16220</v>
      </c>
      <c r="DN251" s="13">
        <v>97</v>
      </c>
      <c r="DO251" s="13">
        <v>2</v>
      </c>
      <c r="DP251" s="13">
        <f t="shared" si="49"/>
        <v>46120</v>
      </c>
      <c r="ED251" s="13">
        <f>[2]新神器!GZ253</f>
        <v>16</v>
      </c>
      <c r="EE251" s="13">
        <f t="shared" si="50"/>
        <v>4</v>
      </c>
      <c r="EF251" s="13">
        <f t="shared" si="51"/>
        <v>1</v>
      </c>
      <c r="EG251" s="13">
        <f>[2]新神器!HD253</f>
        <v>1606018</v>
      </c>
      <c r="EH251" s="13" t="str">
        <f>[2]新神器!HE253</f>
        <v>神器4-2 : 1级</v>
      </c>
      <c r="EI251" s="13">
        <f>[2]新神器!HG253</f>
        <v>1</v>
      </c>
      <c r="EJ251" s="13">
        <f>[2]新神器!HI253</f>
        <v>1</v>
      </c>
      <c r="EK251" s="13">
        <f>[1]新神器!$AW252*6</f>
        <v>3300</v>
      </c>
      <c r="EL251" s="13">
        <f t="shared" si="52"/>
        <v>3300</v>
      </c>
      <c r="EM251" s="13">
        <f t="shared" si="47"/>
        <v>25</v>
      </c>
      <c r="EN251" s="13">
        <f>[2]新神器!$HK253</f>
        <v>2850</v>
      </c>
      <c r="EO251" s="13">
        <f t="shared" si="53"/>
        <v>27.85</v>
      </c>
      <c r="EP251" s="13">
        <f t="shared" si="54"/>
        <v>710.95</v>
      </c>
    </row>
    <row r="252" spans="90:146" ht="16.5" x14ac:dyDescent="0.2">
      <c r="CL252" s="34">
        <v>98</v>
      </c>
      <c r="CM252" s="34">
        <v>3</v>
      </c>
      <c r="CN252" s="13">
        <f>[2]卡牌消耗!DB102</f>
        <v>42400</v>
      </c>
      <c r="CO252" s="13">
        <f t="shared" si="48"/>
        <v>16960</v>
      </c>
      <c r="DN252" s="13">
        <v>98</v>
      </c>
      <c r="DO252" s="13">
        <v>2</v>
      </c>
      <c r="DP252" s="13">
        <f t="shared" si="49"/>
        <v>47760</v>
      </c>
      <c r="ED252" s="13">
        <f>[2]新神器!GZ254</f>
        <v>16</v>
      </c>
      <c r="EE252" s="13">
        <f t="shared" si="50"/>
        <v>4</v>
      </c>
      <c r="EF252" s="13">
        <f t="shared" si="51"/>
        <v>1</v>
      </c>
      <c r="EG252" s="13">
        <f>[2]新神器!HD254</f>
        <v>1606018</v>
      </c>
      <c r="EH252" s="13" t="str">
        <f>[2]新神器!HE254</f>
        <v>神器4-2 : 2级</v>
      </c>
      <c r="EI252" s="13">
        <f>[2]新神器!HG254</f>
        <v>2</v>
      </c>
      <c r="EJ252" s="13">
        <f>[2]新神器!HI254</f>
        <v>1</v>
      </c>
      <c r="EK252" s="13">
        <f>[1]新神器!$AW253*6</f>
        <v>5100</v>
      </c>
      <c r="EL252" s="13">
        <f t="shared" si="52"/>
        <v>1800</v>
      </c>
      <c r="EM252" s="13">
        <f t="shared" si="47"/>
        <v>25</v>
      </c>
      <c r="EN252" s="13">
        <f>[2]新神器!$HK254</f>
        <v>2950</v>
      </c>
      <c r="EO252" s="13">
        <f t="shared" si="53"/>
        <v>27.95</v>
      </c>
      <c r="EP252" s="13">
        <f t="shared" si="54"/>
        <v>386.4</v>
      </c>
    </row>
    <row r="253" spans="90:146" ht="16.5" x14ac:dyDescent="0.2">
      <c r="CL253" s="34">
        <v>99</v>
      </c>
      <c r="CM253" s="34">
        <v>3</v>
      </c>
      <c r="CN253" s="13">
        <f>[2]卡牌消耗!DB103</f>
        <v>44250</v>
      </c>
      <c r="CO253" s="13">
        <f t="shared" si="48"/>
        <v>17700</v>
      </c>
      <c r="DN253" s="13">
        <v>99</v>
      </c>
      <c r="DO253" s="13">
        <v>2</v>
      </c>
      <c r="DP253" s="13">
        <f t="shared" si="49"/>
        <v>49400</v>
      </c>
      <c r="ED253" s="13">
        <f>[2]新神器!GZ255</f>
        <v>16</v>
      </c>
      <c r="EE253" s="13">
        <f t="shared" si="50"/>
        <v>4</v>
      </c>
      <c r="EF253" s="13">
        <f t="shared" si="51"/>
        <v>1</v>
      </c>
      <c r="EG253" s="13">
        <f>[2]新神器!HD255</f>
        <v>1606018</v>
      </c>
      <c r="EH253" s="13" t="str">
        <f>[2]新神器!HE255</f>
        <v>神器4-2 : 3级</v>
      </c>
      <c r="EI253" s="13">
        <f>[2]新神器!HG255</f>
        <v>3</v>
      </c>
      <c r="EJ253" s="13">
        <f>[2]新神器!HI255</f>
        <v>1</v>
      </c>
      <c r="EK253" s="13">
        <f>[1]新神器!$AW254*6</f>
        <v>7080</v>
      </c>
      <c r="EL253" s="13">
        <f t="shared" si="52"/>
        <v>1980</v>
      </c>
      <c r="EM253" s="13">
        <f t="shared" si="47"/>
        <v>25</v>
      </c>
      <c r="EN253" s="13">
        <f>[2]新神器!$HK255</f>
        <v>3050</v>
      </c>
      <c r="EO253" s="13">
        <f t="shared" si="53"/>
        <v>28.05</v>
      </c>
      <c r="EP253" s="13">
        <f t="shared" si="54"/>
        <v>423.53</v>
      </c>
    </row>
    <row r="254" spans="90:146" ht="16.5" x14ac:dyDescent="0.2">
      <c r="CL254" s="34">
        <v>100</v>
      </c>
      <c r="CM254" s="34">
        <v>3</v>
      </c>
      <c r="CN254" s="13">
        <f>[2]卡牌消耗!DB104</f>
        <v>41100</v>
      </c>
      <c r="CO254" s="13">
        <f t="shared" si="48"/>
        <v>16440</v>
      </c>
      <c r="DN254" s="13">
        <v>100</v>
      </c>
      <c r="DO254" s="13">
        <v>2</v>
      </c>
      <c r="DP254" s="13">
        <f t="shared" si="49"/>
        <v>51040</v>
      </c>
      <c r="ED254" s="13">
        <f>[2]新神器!GZ256</f>
        <v>16</v>
      </c>
      <c r="EE254" s="13">
        <f t="shared" si="50"/>
        <v>4</v>
      </c>
      <c r="EF254" s="13">
        <f t="shared" si="51"/>
        <v>1</v>
      </c>
      <c r="EG254" s="13">
        <f>[2]新神器!HD256</f>
        <v>1606018</v>
      </c>
      <c r="EH254" s="13" t="str">
        <f>[2]新神器!HE256</f>
        <v>神器4-2 : 4级</v>
      </c>
      <c r="EI254" s="13">
        <f>[2]新神器!HG256</f>
        <v>4</v>
      </c>
      <c r="EJ254" s="13">
        <f>[2]新神器!HI256</f>
        <v>2</v>
      </c>
      <c r="EK254" s="13">
        <f>[1]新神器!$AW255*6</f>
        <v>9210</v>
      </c>
      <c r="EL254" s="13">
        <f t="shared" si="52"/>
        <v>2130</v>
      </c>
      <c r="EM254" s="13">
        <f t="shared" si="47"/>
        <v>50</v>
      </c>
      <c r="EN254" s="13">
        <f>[2]新神器!$HK256</f>
        <v>3150</v>
      </c>
      <c r="EO254" s="13">
        <f t="shared" si="53"/>
        <v>53.15</v>
      </c>
      <c r="EP254" s="13">
        <f t="shared" si="54"/>
        <v>240.45</v>
      </c>
    </row>
    <row r="255" spans="90:146" ht="16.5" x14ac:dyDescent="0.2">
      <c r="CL255" s="34">
        <v>101</v>
      </c>
      <c r="CM255" s="34">
        <v>3</v>
      </c>
      <c r="CN255" s="13">
        <f>[2]卡牌消耗!DB105</f>
        <v>43150</v>
      </c>
      <c r="CO255" s="13">
        <f t="shared" si="48"/>
        <v>17260</v>
      </c>
      <c r="DN255" s="13">
        <v>101</v>
      </c>
      <c r="DO255" s="13">
        <v>2</v>
      </c>
      <c r="DP255" s="13">
        <f t="shared" si="49"/>
        <v>52680</v>
      </c>
      <c r="ED255" s="13">
        <f>[2]新神器!GZ257</f>
        <v>16</v>
      </c>
      <c r="EE255" s="13">
        <f t="shared" si="50"/>
        <v>4</v>
      </c>
      <c r="EF255" s="13">
        <f t="shared" si="51"/>
        <v>1</v>
      </c>
      <c r="EG255" s="13">
        <f>[2]新神器!HD257</f>
        <v>1606018</v>
      </c>
      <c r="EH255" s="13" t="str">
        <f>[2]新神器!HE257</f>
        <v>神器4-2 : 5级</v>
      </c>
      <c r="EI255" s="13">
        <f>[2]新神器!HG257</f>
        <v>5</v>
      </c>
      <c r="EJ255" s="13">
        <f>[2]新神器!HI257</f>
        <v>2</v>
      </c>
      <c r="EK255" s="13">
        <f>[1]新神器!$AW256*6</f>
        <v>11400</v>
      </c>
      <c r="EL255" s="13">
        <f t="shared" si="52"/>
        <v>2190</v>
      </c>
      <c r="EM255" s="13">
        <f t="shared" si="47"/>
        <v>50</v>
      </c>
      <c r="EN255" s="13">
        <f>[2]新神器!$HK257</f>
        <v>3250</v>
      </c>
      <c r="EO255" s="13">
        <f t="shared" si="53"/>
        <v>53.25</v>
      </c>
      <c r="EP255" s="13">
        <f t="shared" si="54"/>
        <v>246.76</v>
      </c>
    </row>
    <row r="256" spans="90:146" ht="16.5" x14ac:dyDescent="0.2">
      <c r="CL256" s="34">
        <v>102</v>
      </c>
      <c r="CM256" s="34">
        <v>3</v>
      </c>
      <c r="CN256" s="13">
        <f>[2]卡牌消耗!DB106</f>
        <v>45200</v>
      </c>
      <c r="CO256" s="13">
        <f t="shared" si="48"/>
        <v>18080</v>
      </c>
      <c r="DN256" s="13">
        <v>102</v>
      </c>
      <c r="DO256" s="13">
        <v>2</v>
      </c>
      <c r="DP256" s="13">
        <f t="shared" si="49"/>
        <v>54320</v>
      </c>
      <c r="ED256" s="13">
        <f>[2]新神器!GZ258</f>
        <v>16</v>
      </c>
      <c r="EE256" s="13">
        <f t="shared" si="50"/>
        <v>4</v>
      </c>
      <c r="EF256" s="13">
        <f t="shared" si="51"/>
        <v>1</v>
      </c>
      <c r="EG256" s="13">
        <f>[2]新神器!HD258</f>
        <v>1606018</v>
      </c>
      <c r="EH256" s="13" t="str">
        <f>[2]新神器!HE258</f>
        <v>神器4-2 : 6级</v>
      </c>
      <c r="EI256" s="13">
        <f>[2]新神器!HG258</f>
        <v>6</v>
      </c>
      <c r="EJ256" s="13">
        <f>[2]新神器!HI258</f>
        <v>2</v>
      </c>
      <c r="EK256" s="13">
        <f>[1]新神器!$AW257*6</f>
        <v>13740</v>
      </c>
      <c r="EL256" s="13">
        <f t="shared" si="52"/>
        <v>2340</v>
      </c>
      <c r="EM256" s="13">
        <f t="shared" si="47"/>
        <v>50</v>
      </c>
      <c r="EN256" s="13">
        <f>[2]新神器!$HK258</f>
        <v>3350</v>
      </c>
      <c r="EO256" s="13">
        <f t="shared" si="53"/>
        <v>53.35</v>
      </c>
      <c r="EP256" s="13">
        <f t="shared" si="54"/>
        <v>263.17</v>
      </c>
    </row>
    <row r="257" spans="90:146" ht="16.5" x14ac:dyDescent="0.2">
      <c r="CL257" s="34">
        <v>103</v>
      </c>
      <c r="CM257" s="34">
        <v>3</v>
      </c>
      <c r="CN257" s="13">
        <f>[2]卡牌消耗!DB107</f>
        <v>47250</v>
      </c>
      <c r="CO257" s="13">
        <f t="shared" si="48"/>
        <v>18900</v>
      </c>
      <c r="DN257" s="13">
        <v>103</v>
      </c>
      <c r="DO257" s="13">
        <v>2</v>
      </c>
      <c r="DP257" s="13">
        <f t="shared" si="49"/>
        <v>55960</v>
      </c>
      <c r="ED257" s="13">
        <f>[2]新神器!GZ259</f>
        <v>16</v>
      </c>
      <c r="EE257" s="13">
        <f t="shared" si="50"/>
        <v>4</v>
      </c>
      <c r="EF257" s="13">
        <f t="shared" si="51"/>
        <v>1</v>
      </c>
      <c r="EG257" s="13">
        <f>[2]新神器!HD259</f>
        <v>1606018</v>
      </c>
      <c r="EH257" s="13" t="str">
        <f>[2]新神器!HE259</f>
        <v>神器4-2 : 7级</v>
      </c>
      <c r="EI257" s="13">
        <f>[2]新神器!HG259</f>
        <v>7</v>
      </c>
      <c r="EJ257" s="13">
        <f>[2]新神器!HI259</f>
        <v>3</v>
      </c>
      <c r="EK257" s="13">
        <f>[1]新神器!$AW258*6</f>
        <v>16230</v>
      </c>
      <c r="EL257" s="13">
        <f t="shared" si="52"/>
        <v>2490</v>
      </c>
      <c r="EM257" s="13">
        <f t="shared" si="47"/>
        <v>75</v>
      </c>
      <c r="EN257" s="13">
        <f>[2]新神器!$HK259</f>
        <v>3400</v>
      </c>
      <c r="EO257" s="13">
        <f t="shared" si="53"/>
        <v>78.400000000000006</v>
      </c>
      <c r="EP257" s="13">
        <f t="shared" si="54"/>
        <v>190.56</v>
      </c>
    </row>
    <row r="258" spans="90:146" ht="16.5" x14ac:dyDescent="0.2">
      <c r="CL258" s="34">
        <v>104</v>
      </c>
      <c r="CM258" s="34">
        <v>3</v>
      </c>
      <c r="CN258" s="13">
        <f>[2]卡牌消耗!DB108</f>
        <v>49300</v>
      </c>
      <c r="CO258" s="13">
        <f t="shared" si="48"/>
        <v>19720</v>
      </c>
      <c r="DN258" s="13">
        <v>104</v>
      </c>
      <c r="DO258" s="13">
        <v>2</v>
      </c>
      <c r="DP258" s="13">
        <f t="shared" si="49"/>
        <v>57600</v>
      </c>
      <c r="ED258" s="13">
        <f>[2]新神器!GZ260</f>
        <v>16</v>
      </c>
      <c r="EE258" s="13">
        <f t="shared" si="50"/>
        <v>4</v>
      </c>
      <c r="EF258" s="13">
        <f t="shared" si="51"/>
        <v>1</v>
      </c>
      <c r="EG258" s="13">
        <f>[2]新神器!HD260</f>
        <v>1606018</v>
      </c>
      <c r="EH258" s="13" t="str">
        <f>[2]新神器!HE260</f>
        <v>神器4-2 : 8级</v>
      </c>
      <c r="EI258" s="13">
        <f>[2]新神器!HG260</f>
        <v>8</v>
      </c>
      <c r="EJ258" s="13">
        <f>[2]新神器!HI260</f>
        <v>3</v>
      </c>
      <c r="EK258" s="13">
        <f>[1]新神器!$AW259*6</f>
        <v>18930</v>
      </c>
      <c r="EL258" s="13">
        <f t="shared" si="52"/>
        <v>2700</v>
      </c>
      <c r="EM258" s="13">
        <f t="shared" si="47"/>
        <v>75</v>
      </c>
      <c r="EN258" s="13">
        <f>[2]新神器!$HK260</f>
        <v>3500</v>
      </c>
      <c r="EO258" s="13">
        <f t="shared" si="53"/>
        <v>78.5</v>
      </c>
      <c r="EP258" s="13">
        <f t="shared" si="54"/>
        <v>206.37</v>
      </c>
    </row>
    <row r="259" spans="90:146" ht="16.5" x14ac:dyDescent="0.2">
      <c r="CL259" s="34">
        <v>105</v>
      </c>
      <c r="CM259" s="34">
        <v>3</v>
      </c>
      <c r="CN259" s="13">
        <f>[2]卡牌消耗!DB109</f>
        <v>44450</v>
      </c>
      <c r="CO259" s="13">
        <f t="shared" si="48"/>
        <v>17780</v>
      </c>
      <c r="DN259" s="13">
        <v>105</v>
      </c>
      <c r="DO259" s="13">
        <v>2</v>
      </c>
      <c r="DP259" s="13">
        <f t="shared" si="49"/>
        <v>59200</v>
      </c>
      <c r="ED259" s="13">
        <f>[2]新神器!GZ261</f>
        <v>16</v>
      </c>
      <c r="EE259" s="13">
        <f t="shared" si="50"/>
        <v>4</v>
      </c>
      <c r="EF259" s="13">
        <f t="shared" si="51"/>
        <v>1</v>
      </c>
      <c r="EG259" s="13">
        <f>[2]新神器!HD261</f>
        <v>1606018</v>
      </c>
      <c r="EH259" s="13" t="str">
        <f>[2]新神器!HE261</f>
        <v>神器4-2 : 9级</v>
      </c>
      <c r="EI259" s="13">
        <f>[2]新神器!HG261</f>
        <v>9</v>
      </c>
      <c r="EJ259" s="13">
        <f>[2]新神器!HI261</f>
        <v>3</v>
      </c>
      <c r="EK259" s="13">
        <f>[1]新神器!$AW260*6</f>
        <v>21660</v>
      </c>
      <c r="EL259" s="13">
        <f t="shared" si="52"/>
        <v>2730</v>
      </c>
      <c r="EM259" s="13">
        <f t="shared" si="47"/>
        <v>75</v>
      </c>
      <c r="EN259" s="13">
        <f>[2]新神器!$HK261</f>
        <v>3600</v>
      </c>
      <c r="EO259" s="13">
        <f t="shared" si="53"/>
        <v>78.599999999999994</v>
      </c>
      <c r="EP259" s="13">
        <f t="shared" si="54"/>
        <v>208.4</v>
      </c>
    </row>
    <row r="260" spans="90:146" ht="16.5" x14ac:dyDescent="0.2">
      <c r="CL260" s="34">
        <v>106</v>
      </c>
      <c r="CM260" s="34">
        <v>3</v>
      </c>
      <c r="CN260" s="13">
        <f>[2]卡牌消耗!DB110</f>
        <v>46650</v>
      </c>
      <c r="CO260" s="13">
        <f t="shared" si="48"/>
        <v>18660</v>
      </c>
      <c r="DN260" s="13">
        <v>106</v>
      </c>
      <c r="DO260" s="13">
        <v>2</v>
      </c>
      <c r="DP260" s="13">
        <f t="shared" si="49"/>
        <v>60840</v>
      </c>
      <c r="ED260" s="13">
        <f>[2]新神器!GZ262</f>
        <v>16</v>
      </c>
      <c r="EE260" s="13">
        <f t="shared" si="50"/>
        <v>4</v>
      </c>
      <c r="EF260" s="13">
        <f t="shared" si="51"/>
        <v>1</v>
      </c>
      <c r="EG260" s="13">
        <f>[2]新神器!HD262</f>
        <v>1606018</v>
      </c>
      <c r="EH260" s="13" t="str">
        <f>[2]新神器!HE262</f>
        <v>神器4-2 : 10级</v>
      </c>
      <c r="EI260" s="13">
        <f>[2]新神器!HG262</f>
        <v>10</v>
      </c>
      <c r="EJ260" s="13">
        <f>[2]新神器!HI262</f>
        <v>5</v>
      </c>
      <c r="EK260" s="13">
        <f>[1]新神器!$AW261*6</f>
        <v>24510</v>
      </c>
      <c r="EL260" s="13">
        <f t="shared" si="52"/>
        <v>2850</v>
      </c>
      <c r="EM260" s="13">
        <f t="shared" si="47"/>
        <v>125</v>
      </c>
      <c r="EN260" s="13">
        <f>[2]新神器!$HK262</f>
        <v>3650</v>
      </c>
      <c r="EO260" s="13">
        <f t="shared" si="53"/>
        <v>128.65</v>
      </c>
      <c r="EP260" s="13">
        <f t="shared" si="54"/>
        <v>132.91999999999999</v>
      </c>
    </row>
    <row r="261" spans="90:146" ht="16.5" x14ac:dyDescent="0.2">
      <c r="CL261" s="34">
        <v>107</v>
      </c>
      <c r="CM261" s="34">
        <v>3</v>
      </c>
      <c r="CN261" s="13">
        <f>[2]卡牌消耗!DB111</f>
        <v>48900</v>
      </c>
      <c r="CO261" s="13">
        <f t="shared" si="48"/>
        <v>19560</v>
      </c>
      <c r="DN261" s="13">
        <v>107</v>
      </c>
      <c r="DO261" s="13">
        <v>2</v>
      </c>
      <c r="DP261" s="13">
        <f t="shared" si="49"/>
        <v>62480</v>
      </c>
      <c r="ED261" s="13">
        <f>[2]新神器!GZ263</f>
        <v>16</v>
      </c>
      <c r="EE261" s="13">
        <f t="shared" si="50"/>
        <v>4</v>
      </c>
      <c r="EF261" s="13">
        <f t="shared" si="51"/>
        <v>1</v>
      </c>
      <c r="EG261" s="13">
        <f>[2]新神器!HD263</f>
        <v>1606018</v>
      </c>
      <c r="EH261" s="13" t="str">
        <f>[2]新神器!HE263</f>
        <v>神器4-2 : 11级</v>
      </c>
      <c r="EI261" s="13">
        <f>[2]新神器!HG263</f>
        <v>11</v>
      </c>
      <c r="EJ261" s="13">
        <f>[2]新神器!HI263</f>
        <v>5</v>
      </c>
      <c r="EK261" s="13">
        <f>[1]新神器!$AW262*6</f>
        <v>27570</v>
      </c>
      <c r="EL261" s="13">
        <f t="shared" si="52"/>
        <v>3060</v>
      </c>
      <c r="EM261" s="13">
        <f t="shared" ref="EM261:EM324" si="55">EJ261*INDEX($DX$5:$DX$46,MATCH(EG261,$DW$5:$DW$46,0))</f>
        <v>125</v>
      </c>
      <c r="EN261" s="13">
        <f>[2]新神器!$HK263</f>
        <v>3750</v>
      </c>
      <c r="EO261" s="13">
        <f t="shared" si="53"/>
        <v>128.75</v>
      </c>
      <c r="EP261" s="13">
        <f t="shared" si="54"/>
        <v>142.6</v>
      </c>
    </row>
    <row r="262" spans="90:146" ht="16.5" x14ac:dyDescent="0.2">
      <c r="CL262" s="34">
        <v>108</v>
      </c>
      <c r="CM262" s="34">
        <v>3</v>
      </c>
      <c r="CN262" s="13">
        <f>[2]卡牌消耗!DB112</f>
        <v>51100</v>
      </c>
      <c r="CO262" s="13">
        <f t="shared" ref="CO262:CO325" si="56">CN262/2.5</f>
        <v>20440</v>
      </c>
      <c r="DN262" s="13">
        <v>108</v>
      </c>
      <c r="DO262" s="13">
        <v>2</v>
      </c>
      <c r="DP262" s="13">
        <f t="shared" ref="DP262:DP325" si="57">INDEX($DH$5:$DK$154,DN262,MIN(DO262,4))</f>
        <v>64120</v>
      </c>
      <c r="ED262" s="13">
        <f>[2]新神器!GZ264</f>
        <v>16</v>
      </c>
      <c r="EE262" s="13">
        <f t="shared" ref="EE262:EE325" si="58">INDEX($DT$5:$DT$46,ED262)</f>
        <v>4</v>
      </c>
      <c r="EF262" s="13">
        <f t="shared" ref="EF262:EF325" si="59">INDEX($DV$5:$DV$46,ED262)</f>
        <v>1</v>
      </c>
      <c r="EG262" s="13">
        <f>[2]新神器!HD264</f>
        <v>1606018</v>
      </c>
      <c r="EH262" s="13" t="str">
        <f>[2]新神器!HE264</f>
        <v>神器4-2 : 12级</v>
      </c>
      <c r="EI262" s="13">
        <f>[2]新神器!HG264</f>
        <v>12</v>
      </c>
      <c r="EJ262" s="13">
        <f>[2]新神器!HI264</f>
        <v>6</v>
      </c>
      <c r="EK262" s="13">
        <f>[1]新神器!$AW263*6</f>
        <v>30690</v>
      </c>
      <c r="EL262" s="13">
        <f t="shared" ref="EL262:EL325" si="60">IF(EI262&gt;1,EK262-EK261,EK262)</f>
        <v>3120</v>
      </c>
      <c r="EM262" s="13">
        <f t="shared" si="55"/>
        <v>150</v>
      </c>
      <c r="EN262" s="13">
        <f>[2]新神器!$HK264</f>
        <v>3850</v>
      </c>
      <c r="EO262" s="13">
        <f t="shared" ref="EO262:EO325" si="61">EM262+EN262/1000</f>
        <v>153.85</v>
      </c>
      <c r="EP262" s="13">
        <f t="shared" ref="EP262:EP325" si="62">ROUND(EL262*6/EO262,2)</f>
        <v>121.68</v>
      </c>
    </row>
    <row r="263" spans="90:146" ht="16.5" x14ac:dyDescent="0.2">
      <c r="CL263" s="34">
        <v>109</v>
      </c>
      <c r="CM263" s="34">
        <v>3</v>
      </c>
      <c r="CN263" s="13">
        <f>[2]卡牌消耗!DB113</f>
        <v>53350</v>
      </c>
      <c r="CO263" s="13">
        <f t="shared" si="56"/>
        <v>21340</v>
      </c>
      <c r="DN263" s="13">
        <v>109</v>
      </c>
      <c r="DO263" s="13">
        <v>2</v>
      </c>
      <c r="DP263" s="13">
        <f t="shared" si="57"/>
        <v>65760</v>
      </c>
      <c r="ED263" s="13">
        <f>[2]新神器!GZ265</f>
        <v>16</v>
      </c>
      <c r="EE263" s="13">
        <f t="shared" si="58"/>
        <v>4</v>
      </c>
      <c r="EF263" s="13">
        <f t="shared" si="59"/>
        <v>1</v>
      </c>
      <c r="EG263" s="13">
        <f>[2]新神器!HD265</f>
        <v>1606018</v>
      </c>
      <c r="EH263" s="13" t="str">
        <f>[2]新神器!HE265</f>
        <v>神器4-2 : 13级</v>
      </c>
      <c r="EI263" s="13">
        <f>[2]新神器!HG265</f>
        <v>13</v>
      </c>
      <c r="EJ263" s="13">
        <f>[2]新神器!HI265</f>
        <v>7</v>
      </c>
      <c r="EK263" s="13">
        <f>[1]新神器!$AW264*6</f>
        <v>33990</v>
      </c>
      <c r="EL263" s="13">
        <f t="shared" si="60"/>
        <v>3300</v>
      </c>
      <c r="EM263" s="13">
        <f t="shared" si="55"/>
        <v>175</v>
      </c>
      <c r="EN263" s="13">
        <f>[2]新神器!$HK265</f>
        <v>3900</v>
      </c>
      <c r="EO263" s="13">
        <f t="shared" si="61"/>
        <v>178.9</v>
      </c>
      <c r="EP263" s="13">
        <f t="shared" si="62"/>
        <v>110.68</v>
      </c>
    </row>
    <row r="264" spans="90:146" ht="16.5" x14ac:dyDescent="0.2">
      <c r="CL264" s="34">
        <v>110</v>
      </c>
      <c r="CM264" s="34">
        <v>3</v>
      </c>
      <c r="CN264" s="13">
        <f>[2]卡牌消耗!DB114</f>
        <v>49550</v>
      </c>
      <c r="CO264" s="13">
        <f t="shared" si="56"/>
        <v>19820</v>
      </c>
      <c r="DN264" s="13">
        <v>110</v>
      </c>
      <c r="DO264" s="13">
        <v>2</v>
      </c>
      <c r="DP264" s="13">
        <f t="shared" si="57"/>
        <v>67400</v>
      </c>
      <c r="ED264" s="13">
        <f>[2]新神器!GZ266</f>
        <v>16</v>
      </c>
      <c r="EE264" s="13">
        <f t="shared" si="58"/>
        <v>4</v>
      </c>
      <c r="EF264" s="13">
        <f t="shared" si="59"/>
        <v>1</v>
      </c>
      <c r="EG264" s="13">
        <f>[2]新神器!HD266</f>
        <v>1606018</v>
      </c>
      <c r="EH264" s="13" t="str">
        <f>[2]新神器!HE266</f>
        <v>神器4-2 : 14级</v>
      </c>
      <c r="EI264" s="13">
        <f>[2]新神器!HG266</f>
        <v>14</v>
      </c>
      <c r="EJ264" s="13">
        <f>[2]新神器!HI266</f>
        <v>7</v>
      </c>
      <c r="EK264" s="13">
        <f>[1]新神器!$AW265*6</f>
        <v>37410</v>
      </c>
      <c r="EL264" s="13">
        <f t="shared" si="60"/>
        <v>3420</v>
      </c>
      <c r="EM264" s="13">
        <f t="shared" si="55"/>
        <v>175</v>
      </c>
      <c r="EN264" s="13">
        <f>[2]新神器!$HK266</f>
        <v>4000</v>
      </c>
      <c r="EO264" s="13">
        <f t="shared" si="61"/>
        <v>179</v>
      </c>
      <c r="EP264" s="13">
        <f t="shared" si="62"/>
        <v>114.64</v>
      </c>
    </row>
    <row r="265" spans="90:146" ht="16.5" x14ac:dyDescent="0.2">
      <c r="CL265" s="34">
        <v>111</v>
      </c>
      <c r="CM265" s="34">
        <v>3</v>
      </c>
      <c r="CN265" s="13">
        <f>[2]卡牌消耗!DB115</f>
        <v>52050</v>
      </c>
      <c r="CO265" s="13">
        <f t="shared" si="56"/>
        <v>20820</v>
      </c>
      <c r="DN265" s="13">
        <v>111</v>
      </c>
      <c r="DO265" s="13">
        <v>2</v>
      </c>
      <c r="DP265" s="13">
        <f t="shared" si="57"/>
        <v>75200</v>
      </c>
      <c r="ED265" s="13">
        <f>[2]新神器!GZ267</f>
        <v>16</v>
      </c>
      <c r="EE265" s="13">
        <f t="shared" si="58"/>
        <v>4</v>
      </c>
      <c r="EF265" s="13">
        <f t="shared" si="59"/>
        <v>1</v>
      </c>
      <c r="EG265" s="13">
        <f>[2]新神器!HD267</f>
        <v>1606018</v>
      </c>
      <c r="EH265" s="13" t="str">
        <f>[2]新神器!HE267</f>
        <v>神器4-2 : 15级</v>
      </c>
      <c r="EI265" s="13">
        <f>[2]新神器!HG267</f>
        <v>15</v>
      </c>
      <c r="EJ265" s="13">
        <f>[2]新神器!HI267</f>
        <v>7</v>
      </c>
      <c r="EK265" s="13">
        <f>[1]新神器!$AW266*6</f>
        <v>40950</v>
      </c>
      <c r="EL265" s="13">
        <f t="shared" si="60"/>
        <v>3540</v>
      </c>
      <c r="EM265" s="13">
        <f t="shared" si="55"/>
        <v>175</v>
      </c>
      <c r="EN265" s="13">
        <f>[2]新神器!$HK267</f>
        <v>4050</v>
      </c>
      <c r="EO265" s="13">
        <f t="shared" si="61"/>
        <v>179.05</v>
      </c>
      <c r="EP265" s="13">
        <f t="shared" si="62"/>
        <v>118.63</v>
      </c>
    </row>
    <row r="266" spans="90:146" ht="16.5" x14ac:dyDescent="0.2">
      <c r="CL266" s="34">
        <v>112</v>
      </c>
      <c r="CM266" s="34">
        <v>3</v>
      </c>
      <c r="CN266" s="13">
        <f>[2]卡牌消耗!DB116</f>
        <v>54550</v>
      </c>
      <c r="CO266" s="13">
        <f t="shared" si="56"/>
        <v>21820</v>
      </c>
      <c r="DN266" s="13">
        <v>112</v>
      </c>
      <c r="DO266" s="13">
        <v>2</v>
      </c>
      <c r="DP266" s="13">
        <f t="shared" si="57"/>
        <v>77280</v>
      </c>
      <c r="ED266" s="13">
        <f>[2]新神器!GZ268</f>
        <v>16</v>
      </c>
      <c r="EE266" s="13">
        <f t="shared" si="58"/>
        <v>4</v>
      </c>
      <c r="EF266" s="13">
        <f t="shared" si="59"/>
        <v>1</v>
      </c>
      <c r="EG266" s="13">
        <f>[2]新神器!HD268</f>
        <v>1606018</v>
      </c>
      <c r="EH266" s="13" t="str">
        <f>[2]新神器!HE268</f>
        <v>神器4-2 : 16级</v>
      </c>
      <c r="EI266" s="13">
        <f>[2]新神器!HG268</f>
        <v>16</v>
      </c>
      <c r="EJ266" s="13">
        <f>[2]新神器!HI268</f>
        <v>10</v>
      </c>
      <c r="EK266" s="13">
        <f>[1]新神器!$AW267*6</f>
        <v>44610</v>
      </c>
      <c r="EL266" s="13">
        <f t="shared" si="60"/>
        <v>3660</v>
      </c>
      <c r="EM266" s="13">
        <f t="shared" si="55"/>
        <v>250</v>
      </c>
      <c r="EN266" s="13">
        <f>[2]新神器!$HK268</f>
        <v>4150</v>
      </c>
      <c r="EO266" s="13">
        <f t="shared" si="61"/>
        <v>254.15</v>
      </c>
      <c r="EP266" s="13">
        <f t="shared" si="62"/>
        <v>86.41</v>
      </c>
    </row>
    <row r="267" spans="90:146" ht="16.5" x14ac:dyDescent="0.2">
      <c r="CL267" s="34">
        <v>113</v>
      </c>
      <c r="CM267" s="34">
        <v>3</v>
      </c>
      <c r="CN267" s="13">
        <f>[2]卡牌消耗!DB117</f>
        <v>57000</v>
      </c>
      <c r="CO267" s="13">
        <f t="shared" si="56"/>
        <v>22800</v>
      </c>
      <c r="DN267" s="13">
        <v>113</v>
      </c>
      <c r="DO267" s="13">
        <v>2</v>
      </c>
      <c r="DP267" s="13">
        <f t="shared" si="57"/>
        <v>79400</v>
      </c>
      <c r="ED267" s="13">
        <f>[2]新神器!GZ269</f>
        <v>16</v>
      </c>
      <c r="EE267" s="13">
        <f t="shared" si="58"/>
        <v>4</v>
      </c>
      <c r="EF267" s="13">
        <f t="shared" si="59"/>
        <v>1</v>
      </c>
      <c r="EG267" s="13">
        <f>[2]新神器!HD269</f>
        <v>1606018</v>
      </c>
      <c r="EH267" s="13" t="str">
        <f>[2]新神器!HE269</f>
        <v>神器4-2 : 17级</v>
      </c>
      <c r="EI267" s="13">
        <f>[2]新神器!HG269</f>
        <v>17</v>
      </c>
      <c r="EJ267" s="13">
        <f>[2]新神器!HI269</f>
        <v>10</v>
      </c>
      <c r="EK267" s="13">
        <f>[1]新神器!$AW268*6</f>
        <v>48420</v>
      </c>
      <c r="EL267" s="13">
        <f t="shared" si="60"/>
        <v>3810</v>
      </c>
      <c r="EM267" s="13">
        <f t="shared" si="55"/>
        <v>250</v>
      </c>
      <c r="EN267" s="13">
        <f>[2]新神器!$HK269</f>
        <v>4200</v>
      </c>
      <c r="EO267" s="13">
        <f t="shared" si="61"/>
        <v>254.2</v>
      </c>
      <c r="EP267" s="13">
        <f t="shared" si="62"/>
        <v>89.93</v>
      </c>
    </row>
    <row r="268" spans="90:146" ht="16.5" x14ac:dyDescent="0.2">
      <c r="CL268" s="34">
        <v>114</v>
      </c>
      <c r="CM268" s="34">
        <v>3</v>
      </c>
      <c r="CN268" s="13">
        <f>[2]卡牌消耗!DB118</f>
        <v>59500</v>
      </c>
      <c r="CO268" s="13">
        <f t="shared" si="56"/>
        <v>23800</v>
      </c>
      <c r="DN268" s="13">
        <v>114</v>
      </c>
      <c r="DO268" s="13">
        <v>2</v>
      </c>
      <c r="DP268" s="13">
        <f t="shared" si="57"/>
        <v>81480</v>
      </c>
      <c r="ED268" s="13">
        <f>[2]新神器!GZ270</f>
        <v>16</v>
      </c>
      <c r="EE268" s="13">
        <f t="shared" si="58"/>
        <v>4</v>
      </c>
      <c r="EF268" s="13">
        <f t="shared" si="59"/>
        <v>1</v>
      </c>
      <c r="EG268" s="13">
        <f>[2]新神器!HD270</f>
        <v>1606018</v>
      </c>
      <c r="EH268" s="13" t="str">
        <f>[2]新神器!HE270</f>
        <v>神器4-2 : 18级</v>
      </c>
      <c r="EI268" s="13">
        <f>[2]新神器!HG270</f>
        <v>18</v>
      </c>
      <c r="EJ268" s="13">
        <f>[2]新神器!HI270</f>
        <v>10</v>
      </c>
      <c r="EK268" s="13">
        <f>[1]新神器!$AW269*6</f>
        <v>52320</v>
      </c>
      <c r="EL268" s="13">
        <f t="shared" si="60"/>
        <v>3900</v>
      </c>
      <c r="EM268" s="13">
        <f t="shared" si="55"/>
        <v>250</v>
      </c>
      <c r="EN268" s="13">
        <f>[2]新神器!$HK270</f>
        <v>4250</v>
      </c>
      <c r="EO268" s="13">
        <f t="shared" si="61"/>
        <v>254.25</v>
      </c>
      <c r="EP268" s="13">
        <f t="shared" si="62"/>
        <v>92.04</v>
      </c>
    </row>
    <row r="269" spans="90:146" ht="16.5" x14ac:dyDescent="0.2">
      <c r="CL269" s="34">
        <v>115</v>
      </c>
      <c r="CM269" s="34">
        <v>3</v>
      </c>
      <c r="CN269" s="13">
        <f>[2]卡牌消耗!DB119</f>
        <v>53800</v>
      </c>
      <c r="CO269" s="13">
        <f t="shared" si="56"/>
        <v>21520</v>
      </c>
      <c r="DN269" s="13">
        <v>115</v>
      </c>
      <c r="DO269" s="13">
        <v>2</v>
      </c>
      <c r="DP269" s="13">
        <f t="shared" si="57"/>
        <v>83560</v>
      </c>
      <c r="ED269" s="13">
        <f>[2]新神器!GZ271</f>
        <v>17</v>
      </c>
      <c r="EE269" s="13">
        <f t="shared" si="58"/>
        <v>4</v>
      </c>
      <c r="EF269" s="13">
        <f t="shared" si="59"/>
        <v>2</v>
      </c>
      <c r="EG269" s="13">
        <f>[2]新神器!HD271</f>
        <v>1606019</v>
      </c>
      <c r="EH269" s="13" t="str">
        <f>[2]新神器!HE271</f>
        <v>神器4-3 : 1级</v>
      </c>
      <c r="EI269" s="13">
        <f>[2]新神器!HG271</f>
        <v>1</v>
      </c>
      <c r="EJ269" s="13">
        <f>[2]新神器!HI271</f>
        <v>1</v>
      </c>
      <c r="EK269" s="13">
        <f>[1]新神器!$AW270*6</f>
        <v>2682</v>
      </c>
      <c r="EL269" s="13">
        <f t="shared" si="60"/>
        <v>2682</v>
      </c>
      <c r="EM269" s="13">
        <f t="shared" si="55"/>
        <v>75</v>
      </c>
      <c r="EN269" s="13">
        <f>[2]新神器!$HK271</f>
        <v>4900</v>
      </c>
      <c r="EO269" s="13">
        <f t="shared" si="61"/>
        <v>79.900000000000006</v>
      </c>
      <c r="EP269" s="13">
        <f t="shared" si="62"/>
        <v>201.4</v>
      </c>
    </row>
    <row r="270" spans="90:146" ht="16.5" x14ac:dyDescent="0.2">
      <c r="CL270" s="34">
        <v>116</v>
      </c>
      <c r="CM270" s="34">
        <v>3</v>
      </c>
      <c r="CN270" s="13">
        <f>[2]卡牌消耗!DB120</f>
        <v>56450</v>
      </c>
      <c r="CO270" s="13">
        <f t="shared" si="56"/>
        <v>22580</v>
      </c>
      <c r="DN270" s="13">
        <v>116</v>
      </c>
      <c r="DO270" s="13">
        <v>2</v>
      </c>
      <c r="DP270" s="13">
        <f t="shared" si="57"/>
        <v>85640</v>
      </c>
      <c r="ED270" s="13">
        <f>[2]新神器!GZ272</f>
        <v>17</v>
      </c>
      <c r="EE270" s="13">
        <f t="shared" si="58"/>
        <v>4</v>
      </c>
      <c r="EF270" s="13">
        <f t="shared" si="59"/>
        <v>2</v>
      </c>
      <c r="EG270" s="13">
        <f>[2]新神器!HD272</f>
        <v>1606019</v>
      </c>
      <c r="EH270" s="13" t="str">
        <f>[2]新神器!HE272</f>
        <v>神器4-3 : 2级</v>
      </c>
      <c r="EI270" s="13">
        <f>[2]新神器!HG272</f>
        <v>2</v>
      </c>
      <c r="EJ270" s="13">
        <f>[2]新神器!HI272</f>
        <v>1</v>
      </c>
      <c r="EK270" s="13">
        <f>[1]新神器!$AW271*6</f>
        <v>4176</v>
      </c>
      <c r="EL270" s="13">
        <f t="shared" si="60"/>
        <v>1494</v>
      </c>
      <c r="EM270" s="13">
        <f t="shared" si="55"/>
        <v>75</v>
      </c>
      <c r="EN270" s="13">
        <f>[2]新神器!$HK272</f>
        <v>5100</v>
      </c>
      <c r="EO270" s="13">
        <f t="shared" si="61"/>
        <v>80.099999999999994</v>
      </c>
      <c r="EP270" s="13">
        <f t="shared" si="62"/>
        <v>111.91</v>
      </c>
    </row>
    <row r="271" spans="90:146" ht="16.5" x14ac:dyDescent="0.2">
      <c r="CL271" s="34">
        <v>117</v>
      </c>
      <c r="CM271" s="34">
        <v>3</v>
      </c>
      <c r="CN271" s="13">
        <f>[2]卡牌消耗!DB121</f>
        <v>59150</v>
      </c>
      <c r="CO271" s="13">
        <f t="shared" si="56"/>
        <v>23660</v>
      </c>
      <c r="DN271" s="13">
        <v>117</v>
      </c>
      <c r="DO271" s="13">
        <v>2</v>
      </c>
      <c r="DP271" s="13">
        <f t="shared" si="57"/>
        <v>87760</v>
      </c>
      <c r="ED271" s="13">
        <f>[2]新神器!GZ273</f>
        <v>17</v>
      </c>
      <c r="EE271" s="13">
        <f t="shared" si="58"/>
        <v>4</v>
      </c>
      <c r="EF271" s="13">
        <f t="shared" si="59"/>
        <v>2</v>
      </c>
      <c r="EG271" s="13">
        <f>[2]新神器!HD273</f>
        <v>1606019</v>
      </c>
      <c r="EH271" s="13" t="str">
        <f>[2]新神器!HE273</f>
        <v>神器4-3 : 3级</v>
      </c>
      <c r="EI271" s="13">
        <f>[2]新神器!HG273</f>
        <v>3</v>
      </c>
      <c r="EJ271" s="13">
        <f>[2]新神器!HI273</f>
        <v>1</v>
      </c>
      <c r="EK271" s="13">
        <f>[1]新神器!$AW272*6</f>
        <v>5796</v>
      </c>
      <c r="EL271" s="13">
        <f t="shared" si="60"/>
        <v>1620</v>
      </c>
      <c r="EM271" s="13">
        <f t="shared" si="55"/>
        <v>75</v>
      </c>
      <c r="EN271" s="13">
        <f>[2]新神器!$HK273</f>
        <v>5300</v>
      </c>
      <c r="EO271" s="13">
        <f t="shared" si="61"/>
        <v>80.3</v>
      </c>
      <c r="EP271" s="13">
        <f t="shared" si="62"/>
        <v>121.05</v>
      </c>
    </row>
    <row r="272" spans="90:146" ht="16.5" x14ac:dyDescent="0.2">
      <c r="CL272" s="34">
        <v>118</v>
      </c>
      <c r="CM272" s="34">
        <v>3</v>
      </c>
      <c r="CN272" s="13">
        <f>[2]卡牌消耗!DB122</f>
        <v>61850</v>
      </c>
      <c r="CO272" s="13">
        <f t="shared" si="56"/>
        <v>24740</v>
      </c>
      <c r="DN272" s="13">
        <v>118</v>
      </c>
      <c r="DO272" s="13">
        <v>2</v>
      </c>
      <c r="DP272" s="13">
        <f t="shared" si="57"/>
        <v>89840</v>
      </c>
      <c r="ED272" s="13">
        <f>[2]新神器!GZ274</f>
        <v>17</v>
      </c>
      <c r="EE272" s="13">
        <f t="shared" si="58"/>
        <v>4</v>
      </c>
      <c r="EF272" s="13">
        <f t="shared" si="59"/>
        <v>2</v>
      </c>
      <c r="EG272" s="13">
        <f>[2]新神器!HD274</f>
        <v>1606019</v>
      </c>
      <c r="EH272" s="13" t="str">
        <f>[2]新神器!HE274</f>
        <v>神器4-3 : 4级</v>
      </c>
      <c r="EI272" s="13">
        <f>[2]新神器!HG274</f>
        <v>4</v>
      </c>
      <c r="EJ272" s="13">
        <f>[2]新神器!HI274</f>
        <v>2</v>
      </c>
      <c r="EK272" s="13">
        <f>[1]新神器!$AW273*6</f>
        <v>7488</v>
      </c>
      <c r="EL272" s="13">
        <f t="shared" si="60"/>
        <v>1692</v>
      </c>
      <c r="EM272" s="13">
        <f t="shared" si="55"/>
        <v>150</v>
      </c>
      <c r="EN272" s="13">
        <f>[2]新神器!$HK274</f>
        <v>5450</v>
      </c>
      <c r="EO272" s="13">
        <f t="shared" si="61"/>
        <v>155.44999999999999</v>
      </c>
      <c r="EP272" s="13">
        <f t="shared" si="62"/>
        <v>65.31</v>
      </c>
    </row>
    <row r="273" spans="90:146" ht="16.5" x14ac:dyDescent="0.2">
      <c r="CL273" s="34">
        <v>119</v>
      </c>
      <c r="CM273" s="34">
        <v>3</v>
      </c>
      <c r="CN273" s="13">
        <f>[2]卡牌消耗!DB123</f>
        <v>64550</v>
      </c>
      <c r="CO273" s="13">
        <f t="shared" si="56"/>
        <v>25820</v>
      </c>
      <c r="DN273" s="13">
        <v>119</v>
      </c>
      <c r="DO273" s="13">
        <v>2</v>
      </c>
      <c r="DP273" s="13">
        <f t="shared" si="57"/>
        <v>91920</v>
      </c>
      <c r="ED273" s="13">
        <f>[2]新神器!GZ275</f>
        <v>17</v>
      </c>
      <c r="EE273" s="13">
        <f t="shared" si="58"/>
        <v>4</v>
      </c>
      <c r="EF273" s="13">
        <f t="shared" si="59"/>
        <v>2</v>
      </c>
      <c r="EG273" s="13">
        <f>[2]新神器!HD275</f>
        <v>1606019</v>
      </c>
      <c r="EH273" s="13" t="str">
        <f>[2]新神器!HE275</f>
        <v>神器4-3 : 5级</v>
      </c>
      <c r="EI273" s="13">
        <f>[2]新神器!HG275</f>
        <v>5</v>
      </c>
      <c r="EJ273" s="13">
        <f>[2]新神器!HI275</f>
        <v>2</v>
      </c>
      <c r="EK273" s="13">
        <f>[1]新神器!$AW274*6</f>
        <v>9312</v>
      </c>
      <c r="EL273" s="13">
        <f t="shared" si="60"/>
        <v>1824</v>
      </c>
      <c r="EM273" s="13">
        <f t="shared" si="55"/>
        <v>150</v>
      </c>
      <c r="EN273" s="13">
        <f>[2]新神器!$HK275</f>
        <v>5600</v>
      </c>
      <c r="EO273" s="13">
        <f t="shared" si="61"/>
        <v>155.6</v>
      </c>
      <c r="EP273" s="13">
        <f t="shared" si="62"/>
        <v>70.33</v>
      </c>
    </row>
    <row r="274" spans="90:146" ht="16.5" x14ac:dyDescent="0.2">
      <c r="CL274" s="34">
        <v>120</v>
      </c>
      <c r="CM274" s="34">
        <v>3</v>
      </c>
      <c r="CN274" s="13">
        <f>[2]卡牌消耗!DB124</f>
        <v>62100</v>
      </c>
      <c r="CO274" s="13">
        <f t="shared" si="56"/>
        <v>24840</v>
      </c>
      <c r="DN274" s="13">
        <v>120</v>
      </c>
      <c r="DO274" s="13">
        <v>2</v>
      </c>
      <c r="DP274" s="13">
        <f t="shared" si="57"/>
        <v>94000</v>
      </c>
      <c r="ED274" s="13">
        <f>[2]新神器!GZ276</f>
        <v>17</v>
      </c>
      <c r="EE274" s="13">
        <f t="shared" si="58"/>
        <v>4</v>
      </c>
      <c r="EF274" s="13">
        <f t="shared" si="59"/>
        <v>2</v>
      </c>
      <c r="EG274" s="13">
        <f>[2]新神器!HD276</f>
        <v>1606019</v>
      </c>
      <c r="EH274" s="13" t="str">
        <f>[2]新神器!HE276</f>
        <v>神器4-3 : 6级</v>
      </c>
      <c r="EI274" s="13">
        <f>[2]新神器!HG276</f>
        <v>6</v>
      </c>
      <c r="EJ274" s="13">
        <f>[2]新神器!HI276</f>
        <v>2</v>
      </c>
      <c r="EK274" s="13">
        <f>[1]新神器!$AW275*6</f>
        <v>11262</v>
      </c>
      <c r="EL274" s="13">
        <f t="shared" si="60"/>
        <v>1950</v>
      </c>
      <c r="EM274" s="13">
        <f t="shared" si="55"/>
        <v>150</v>
      </c>
      <c r="EN274" s="13">
        <f>[2]新神器!$HK276</f>
        <v>5750</v>
      </c>
      <c r="EO274" s="13">
        <f t="shared" si="61"/>
        <v>155.75</v>
      </c>
      <c r="EP274" s="13">
        <f t="shared" si="62"/>
        <v>75.12</v>
      </c>
    </row>
    <row r="275" spans="90:146" ht="16.5" x14ac:dyDescent="0.2">
      <c r="CL275" s="34">
        <v>121</v>
      </c>
      <c r="CM275" s="34">
        <v>3</v>
      </c>
      <c r="CN275" s="13">
        <f>[2]卡牌消耗!DB125</f>
        <v>65200</v>
      </c>
      <c r="CO275" s="13">
        <f t="shared" si="56"/>
        <v>26080</v>
      </c>
      <c r="DN275" s="13">
        <v>121</v>
      </c>
      <c r="DO275" s="13">
        <v>2</v>
      </c>
      <c r="DP275" s="13">
        <f t="shared" si="57"/>
        <v>96120</v>
      </c>
      <c r="ED275" s="13">
        <f>[2]新神器!GZ277</f>
        <v>17</v>
      </c>
      <c r="EE275" s="13">
        <f t="shared" si="58"/>
        <v>4</v>
      </c>
      <c r="EF275" s="13">
        <f t="shared" si="59"/>
        <v>2</v>
      </c>
      <c r="EG275" s="13">
        <f>[2]新神器!HD277</f>
        <v>1606019</v>
      </c>
      <c r="EH275" s="13" t="str">
        <f>[2]新神器!HE277</f>
        <v>神器4-3 : 7级</v>
      </c>
      <c r="EI275" s="13">
        <f>[2]新神器!HG277</f>
        <v>7</v>
      </c>
      <c r="EJ275" s="13">
        <f>[2]新神器!HI277</f>
        <v>3</v>
      </c>
      <c r="EK275" s="13">
        <f>[1]新神器!$AW276*6</f>
        <v>13284</v>
      </c>
      <c r="EL275" s="13">
        <f t="shared" si="60"/>
        <v>2022</v>
      </c>
      <c r="EM275" s="13">
        <f t="shared" si="55"/>
        <v>225</v>
      </c>
      <c r="EN275" s="13">
        <f>[2]新神器!$HK277</f>
        <v>5950</v>
      </c>
      <c r="EO275" s="13">
        <f t="shared" si="61"/>
        <v>230.95</v>
      </c>
      <c r="EP275" s="13">
        <f t="shared" si="62"/>
        <v>52.53</v>
      </c>
    </row>
    <row r="276" spans="90:146" ht="16.5" x14ac:dyDescent="0.2">
      <c r="CL276" s="34">
        <v>122</v>
      </c>
      <c r="CM276" s="34">
        <v>3</v>
      </c>
      <c r="CN276" s="13">
        <f>[2]卡牌消耗!DB126</f>
        <v>68300</v>
      </c>
      <c r="CO276" s="13">
        <f t="shared" si="56"/>
        <v>27320</v>
      </c>
      <c r="DN276" s="13">
        <v>122</v>
      </c>
      <c r="DO276" s="13">
        <v>2</v>
      </c>
      <c r="DP276" s="13">
        <f t="shared" si="57"/>
        <v>98200</v>
      </c>
      <c r="ED276" s="13">
        <f>[2]新神器!GZ278</f>
        <v>17</v>
      </c>
      <c r="EE276" s="13">
        <f t="shared" si="58"/>
        <v>4</v>
      </c>
      <c r="EF276" s="13">
        <f t="shared" si="59"/>
        <v>2</v>
      </c>
      <c r="EG276" s="13">
        <f>[2]新神器!HD278</f>
        <v>1606019</v>
      </c>
      <c r="EH276" s="13" t="str">
        <f>[2]新神器!HE278</f>
        <v>神器4-3 : 8级</v>
      </c>
      <c r="EI276" s="13">
        <f>[2]新神器!HG278</f>
        <v>8</v>
      </c>
      <c r="EJ276" s="13">
        <f>[2]新神器!HI278</f>
        <v>3</v>
      </c>
      <c r="EK276" s="13">
        <f>[1]新神器!$AW277*6</f>
        <v>15438</v>
      </c>
      <c r="EL276" s="13">
        <f t="shared" si="60"/>
        <v>2154</v>
      </c>
      <c r="EM276" s="13">
        <f t="shared" si="55"/>
        <v>225</v>
      </c>
      <c r="EN276" s="13">
        <f>[2]新神器!$HK278</f>
        <v>6050</v>
      </c>
      <c r="EO276" s="13">
        <f t="shared" si="61"/>
        <v>231.05</v>
      </c>
      <c r="EP276" s="13">
        <f t="shared" si="62"/>
        <v>55.94</v>
      </c>
    </row>
    <row r="277" spans="90:146" ht="16.5" x14ac:dyDescent="0.2">
      <c r="CL277" s="34">
        <v>123</v>
      </c>
      <c r="CM277" s="34">
        <v>3</v>
      </c>
      <c r="CN277" s="13">
        <f>[2]卡牌消耗!DB127</f>
        <v>71400</v>
      </c>
      <c r="CO277" s="13">
        <f t="shared" si="56"/>
        <v>28560</v>
      </c>
      <c r="DN277" s="13">
        <v>123</v>
      </c>
      <c r="DO277" s="13">
        <v>2</v>
      </c>
      <c r="DP277" s="13">
        <f t="shared" si="57"/>
        <v>100280</v>
      </c>
      <c r="ED277" s="13">
        <f>[2]新神器!GZ279</f>
        <v>17</v>
      </c>
      <c r="EE277" s="13">
        <f t="shared" si="58"/>
        <v>4</v>
      </c>
      <c r="EF277" s="13">
        <f t="shared" si="59"/>
        <v>2</v>
      </c>
      <c r="EG277" s="13">
        <f>[2]新神器!HD279</f>
        <v>1606019</v>
      </c>
      <c r="EH277" s="13" t="str">
        <f>[2]新神器!HE279</f>
        <v>神器4-3 : 9级</v>
      </c>
      <c r="EI277" s="13">
        <f>[2]新神器!HG279</f>
        <v>9</v>
      </c>
      <c r="EJ277" s="13">
        <f>[2]新神器!HI279</f>
        <v>3</v>
      </c>
      <c r="EK277" s="13">
        <f>[1]新神器!$AW278*6</f>
        <v>17688</v>
      </c>
      <c r="EL277" s="13">
        <f t="shared" si="60"/>
        <v>2250</v>
      </c>
      <c r="EM277" s="13">
        <f t="shared" si="55"/>
        <v>225</v>
      </c>
      <c r="EN277" s="13">
        <f>[2]新神器!$HK279</f>
        <v>6200</v>
      </c>
      <c r="EO277" s="13">
        <f t="shared" si="61"/>
        <v>231.2</v>
      </c>
      <c r="EP277" s="13">
        <f t="shared" si="62"/>
        <v>58.39</v>
      </c>
    </row>
    <row r="278" spans="90:146" ht="16.5" x14ac:dyDescent="0.2">
      <c r="CL278" s="34">
        <v>124</v>
      </c>
      <c r="CM278" s="34">
        <v>3</v>
      </c>
      <c r="CN278" s="13">
        <f>[2]卡牌消耗!DB128</f>
        <v>74500</v>
      </c>
      <c r="CO278" s="13">
        <f t="shared" si="56"/>
        <v>29800</v>
      </c>
      <c r="DN278" s="13">
        <v>124</v>
      </c>
      <c r="DO278" s="13">
        <v>2</v>
      </c>
      <c r="DP278" s="13">
        <f t="shared" si="57"/>
        <v>102360</v>
      </c>
      <c r="ED278" s="13">
        <f>[2]新神器!GZ280</f>
        <v>17</v>
      </c>
      <c r="EE278" s="13">
        <f t="shared" si="58"/>
        <v>4</v>
      </c>
      <c r="EF278" s="13">
        <f t="shared" si="59"/>
        <v>2</v>
      </c>
      <c r="EG278" s="13">
        <f>[2]新神器!HD280</f>
        <v>1606019</v>
      </c>
      <c r="EH278" s="13" t="str">
        <f>[2]新神器!HE280</f>
        <v>神器4-3 : 10级</v>
      </c>
      <c r="EI278" s="13">
        <f>[2]新神器!HG280</f>
        <v>10</v>
      </c>
      <c r="EJ278" s="13">
        <f>[2]新神器!HI280</f>
        <v>5</v>
      </c>
      <c r="EK278" s="13">
        <f>[1]新神器!$AW279*6</f>
        <v>20040</v>
      </c>
      <c r="EL278" s="13">
        <f t="shared" si="60"/>
        <v>2352</v>
      </c>
      <c r="EM278" s="13">
        <f t="shared" si="55"/>
        <v>375</v>
      </c>
      <c r="EN278" s="13">
        <f>[2]新神器!$HK280</f>
        <v>6350</v>
      </c>
      <c r="EO278" s="13">
        <f t="shared" si="61"/>
        <v>381.35</v>
      </c>
      <c r="EP278" s="13">
        <f t="shared" si="62"/>
        <v>37.01</v>
      </c>
    </row>
    <row r="279" spans="90:146" ht="16.5" x14ac:dyDescent="0.2">
      <c r="CL279" s="34">
        <v>125</v>
      </c>
      <c r="CM279" s="34">
        <v>3</v>
      </c>
      <c r="CN279" s="13">
        <f>[2]卡牌消耗!DB129</f>
        <v>74750</v>
      </c>
      <c r="CO279" s="13">
        <f t="shared" si="56"/>
        <v>29900</v>
      </c>
      <c r="DN279" s="13">
        <v>125</v>
      </c>
      <c r="DO279" s="13">
        <v>2</v>
      </c>
      <c r="DP279" s="13">
        <f t="shared" si="57"/>
        <v>104440</v>
      </c>
      <c r="ED279" s="13">
        <f>[2]新神器!GZ281</f>
        <v>17</v>
      </c>
      <c r="EE279" s="13">
        <f t="shared" si="58"/>
        <v>4</v>
      </c>
      <c r="EF279" s="13">
        <f t="shared" si="59"/>
        <v>2</v>
      </c>
      <c r="EG279" s="13">
        <f>[2]新神器!HD281</f>
        <v>1606019</v>
      </c>
      <c r="EH279" s="13" t="str">
        <f>[2]新神器!HE281</f>
        <v>神器4-3 : 11级</v>
      </c>
      <c r="EI279" s="13">
        <f>[2]新神器!HG281</f>
        <v>11</v>
      </c>
      <c r="EJ279" s="13">
        <f>[2]新神器!HI281</f>
        <v>5</v>
      </c>
      <c r="EK279" s="13">
        <f>[1]新神器!$AW280*6</f>
        <v>22494</v>
      </c>
      <c r="EL279" s="13">
        <f t="shared" si="60"/>
        <v>2454</v>
      </c>
      <c r="EM279" s="13">
        <f t="shared" si="55"/>
        <v>375</v>
      </c>
      <c r="EN279" s="13">
        <f>[2]新神器!$HK281</f>
        <v>6500</v>
      </c>
      <c r="EO279" s="13">
        <f t="shared" si="61"/>
        <v>381.5</v>
      </c>
      <c r="EP279" s="13">
        <f t="shared" si="62"/>
        <v>38.6</v>
      </c>
    </row>
    <row r="280" spans="90:146" ht="16.5" x14ac:dyDescent="0.2">
      <c r="CL280" s="34">
        <v>126</v>
      </c>
      <c r="CM280" s="34">
        <v>3</v>
      </c>
      <c r="CN280" s="13">
        <f>[2]卡牌消耗!DB130</f>
        <v>78500</v>
      </c>
      <c r="CO280" s="13">
        <f t="shared" si="56"/>
        <v>31400</v>
      </c>
      <c r="DN280" s="13">
        <v>126</v>
      </c>
      <c r="DO280" s="13">
        <v>2</v>
      </c>
      <c r="DP280" s="13">
        <f t="shared" si="57"/>
        <v>106560</v>
      </c>
      <c r="ED280" s="13">
        <f>[2]新神器!GZ282</f>
        <v>17</v>
      </c>
      <c r="EE280" s="13">
        <f t="shared" si="58"/>
        <v>4</v>
      </c>
      <c r="EF280" s="13">
        <f t="shared" si="59"/>
        <v>2</v>
      </c>
      <c r="EG280" s="13">
        <f>[2]新神器!HD282</f>
        <v>1606019</v>
      </c>
      <c r="EH280" s="13" t="str">
        <f>[2]新神器!HE282</f>
        <v>神器4-3 : 12级</v>
      </c>
      <c r="EI280" s="13">
        <f>[2]新神器!HG282</f>
        <v>12</v>
      </c>
      <c r="EJ280" s="13">
        <f>[2]新神器!HI282</f>
        <v>6</v>
      </c>
      <c r="EK280" s="13">
        <f>[1]新神器!$AW281*6</f>
        <v>25074</v>
      </c>
      <c r="EL280" s="13">
        <f t="shared" si="60"/>
        <v>2580</v>
      </c>
      <c r="EM280" s="13">
        <f t="shared" si="55"/>
        <v>450</v>
      </c>
      <c r="EN280" s="13">
        <f>[2]新神器!$HK282</f>
        <v>6650</v>
      </c>
      <c r="EO280" s="13">
        <f t="shared" si="61"/>
        <v>456.65</v>
      </c>
      <c r="EP280" s="13">
        <f t="shared" si="62"/>
        <v>33.9</v>
      </c>
    </row>
    <row r="281" spans="90:146" ht="16.5" x14ac:dyDescent="0.2">
      <c r="CL281" s="34">
        <v>127</v>
      </c>
      <c r="CM281" s="34">
        <v>3</v>
      </c>
      <c r="CN281" s="13">
        <f>[2]卡牌消耗!DB131</f>
        <v>82250</v>
      </c>
      <c r="CO281" s="13">
        <f t="shared" si="56"/>
        <v>32900</v>
      </c>
      <c r="DN281" s="13">
        <v>127</v>
      </c>
      <c r="DO281" s="13">
        <v>2</v>
      </c>
      <c r="DP281" s="13">
        <f t="shared" si="57"/>
        <v>108640</v>
      </c>
      <c r="ED281" s="13">
        <f>[2]新神器!GZ283</f>
        <v>17</v>
      </c>
      <c r="EE281" s="13">
        <f t="shared" si="58"/>
        <v>4</v>
      </c>
      <c r="EF281" s="13">
        <f t="shared" si="59"/>
        <v>2</v>
      </c>
      <c r="EG281" s="13">
        <f>[2]新神器!HD283</f>
        <v>1606019</v>
      </c>
      <c r="EH281" s="13" t="str">
        <f>[2]新神器!HE283</f>
        <v>神器4-3 : 13级</v>
      </c>
      <c r="EI281" s="13">
        <f>[2]新神器!HG283</f>
        <v>13</v>
      </c>
      <c r="EJ281" s="13">
        <f>[2]新神器!HI283</f>
        <v>7</v>
      </c>
      <c r="EK281" s="13">
        <f>[1]新神器!$AW282*6</f>
        <v>27756</v>
      </c>
      <c r="EL281" s="13">
        <f t="shared" si="60"/>
        <v>2682</v>
      </c>
      <c r="EM281" s="13">
        <f t="shared" si="55"/>
        <v>525</v>
      </c>
      <c r="EN281" s="13">
        <f>[2]新神器!$HK283</f>
        <v>6750</v>
      </c>
      <c r="EO281" s="13">
        <f t="shared" si="61"/>
        <v>531.75</v>
      </c>
      <c r="EP281" s="13">
        <f t="shared" si="62"/>
        <v>30.26</v>
      </c>
    </row>
    <row r="282" spans="90:146" ht="16.5" x14ac:dyDescent="0.2">
      <c r="CL282" s="34">
        <v>128</v>
      </c>
      <c r="CM282" s="34">
        <v>3</v>
      </c>
      <c r="CN282" s="13">
        <f>[2]卡牌消耗!DB132</f>
        <v>85950</v>
      </c>
      <c r="CO282" s="13">
        <f t="shared" si="56"/>
        <v>34380</v>
      </c>
      <c r="DN282" s="13">
        <v>128</v>
      </c>
      <c r="DO282" s="13">
        <v>2</v>
      </c>
      <c r="DP282" s="13">
        <f t="shared" si="57"/>
        <v>110720</v>
      </c>
      <c r="ED282" s="13">
        <f>[2]新神器!GZ284</f>
        <v>17</v>
      </c>
      <c r="EE282" s="13">
        <f t="shared" si="58"/>
        <v>4</v>
      </c>
      <c r="EF282" s="13">
        <f t="shared" si="59"/>
        <v>2</v>
      </c>
      <c r="EG282" s="13">
        <f>[2]新神器!HD284</f>
        <v>1606019</v>
      </c>
      <c r="EH282" s="13" t="str">
        <f>[2]新神器!HE284</f>
        <v>神器4-3 : 14级</v>
      </c>
      <c r="EI282" s="13">
        <f>[2]新神器!HG284</f>
        <v>14</v>
      </c>
      <c r="EJ282" s="13">
        <f>[2]新神器!HI284</f>
        <v>7</v>
      </c>
      <c r="EK282" s="13">
        <f>[1]新神器!$AW283*6</f>
        <v>30540</v>
      </c>
      <c r="EL282" s="13">
        <f t="shared" si="60"/>
        <v>2784</v>
      </c>
      <c r="EM282" s="13">
        <f t="shared" si="55"/>
        <v>525</v>
      </c>
      <c r="EN282" s="13">
        <f>[2]新神器!$HK284</f>
        <v>6900</v>
      </c>
      <c r="EO282" s="13">
        <f t="shared" si="61"/>
        <v>531.9</v>
      </c>
      <c r="EP282" s="13">
        <f t="shared" si="62"/>
        <v>31.4</v>
      </c>
    </row>
    <row r="283" spans="90:146" ht="16.5" x14ac:dyDescent="0.2">
      <c r="CL283" s="34">
        <v>129</v>
      </c>
      <c r="CM283" s="34">
        <v>3</v>
      </c>
      <c r="CN283" s="13">
        <f>[2]卡牌消耗!DB133</f>
        <v>89700</v>
      </c>
      <c r="CO283" s="13">
        <f t="shared" si="56"/>
        <v>35880</v>
      </c>
      <c r="DN283" s="13">
        <v>129</v>
      </c>
      <c r="DO283" s="13">
        <v>2</v>
      </c>
      <c r="DP283" s="13">
        <f t="shared" si="57"/>
        <v>112800</v>
      </c>
      <c r="ED283" s="13">
        <f>[2]新神器!GZ285</f>
        <v>17</v>
      </c>
      <c r="EE283" s="13">
        <f t="shared" si="58"/>
        <v>4</v>
      </c>
      <c r="EF283" s="13">
        <f t="shared" si="59"/>
        <v>2</v>
      </c>
      <c r="EG283" s="13">
        <f>[2]新神器!HD285</f>
        <v>1606019</v>
      </c>
      <c r="EH283" s="13" t="str">
        <f>[2]新神器!HE285</f>
        <v>神器4-3 : 15级</v>
      </c>
      <c r="EI283" s="13">
        <f>[2]新神器!HG285</f>
        <v>15</v>
      </c>
      <c r="EJ283" s="13">
        <f>[2]新神器!HI285</f>
        <v>7</v>
      </c>
      <c r="EK283" s="13">
        <f>[1]新神器!$AW284*6</f>
        <v>33420</v>
      </c>
      <c r="EL283" s="13">
        <f t="shared" si="60"/>
        <v>2880</v>
      </c>
      <c r="EM283" s="13">
        <f t="shared" si="55"/>
        <v>525</v>
      </c>
      <c r="EN283" s="13">
        <f>[2]新神器!$HK285</f>
        <v>7050</v>
      </c>
      <c r="EO283" s="13">
        <f t="shared" si="61"/>
        <v>532.04999999999995</v>
      </c>
      <c r="EP283" s="13">
        <f t="shared" si="62"/>
        <v>32.479999999999997</v>
      </c>
    </row>
    <row r="284" spans="90:146" ht="16.5" x14ac:dyDescent="0.2">
      <c r="CL284" s="34">
        <v>130</v>
      </c>
      <c r="CM284" s="34">
        <v>3</v>
      </c>
      <c r="CN284" s="13">
        <f>[2]卡牌消耗!DB134</f>
        <v>92350</v>
      </c>
      <c r="CO284" s="13">
        <f t="shared" si="56"/>
        <v>36940</v>
      </c>
      <c r="DN284" s="13">
        <v>130</v>
      </c>
      <c r="DO284" s="13">
        <v>2</v>
      </c>
      <c r="DP284" s="13">
        <f t="shared" si="57"/>
        <v>114880</v>
      </c>
      <c r="ED284" s="13">
        <f>[2]新神器!GZ286</f>
        <v>17</v>
      </c>
      <c r="EE284" s="13">
        <f t="shared" si="58"/>
        <v>4</v>
      </c>
      <c r="EF284" s="13">
        <f t="shared" si="59"/>
        <v>2</v>
      </c>
      <c r="EG284" s="13">
        <f>[2]新神器!HD286</f>
        <v>1606019</v>
      </c>
      <c r="EH284" s="13" t="str">
        <f>[2]新神器!HE286</f>
        <v>神器4-3 : 16级</v>
      </c>
      <c r="EI284" s="13">
        <f>[2]新神器!HG286</f>
        <v>16</v>
      </c>
      <c r="EJ284" s="13">
        <f>[2]新神器!HI286</f>
        <v>10</v>
      </c>
      <c r="EK284" s="13">
        <f>[1]新神器!$AW285*6</f>
        <v>36438</v>
      </c>
      <c r="EL284" s="13">
        <f t="shared" si="60"/>
        <v>3018</v>
      </c>
      <c r="EM284" s="13">
        <f t="shared" si="55"/>
        <v>750</v>
      </c>
      <c r="EN284" s="13">
        <f>[2]新神器!$HK286</f>
        <v>7150</v>
      </c>
      <c r="EO284" s="13">
        <f t="shared" si="61"/>
        <v>757.15</v>
      </c>
      <c r="EP284" s="13">
        <f t="shared" si="62"/>
        <v>23.92</v>
      </c>
    </row>
    <row r="285" spans="90:146" ht="16.5" x14ac:dyDescent="0.2">
      <c r="CL285" s="34">
        <v>131</v>
      </c>
      <c r="CM285" s="34">
        <v>3</v>
      </c>
      <c r="CN285" s="13">
        <f>[2]卡牌消耗!DB135</f>
        <v>96950</v>
      </c>
      <c r="CO285" s="13">
        <f t="shared" si="56"/>
        <v>38780</v>
      </c>
      <c r="DN285" s="13">
        <v>131</v>
      </c>
      <c r="DO285" s="13">
        <v>2</v>
      </c>
      <c r="DP285" s="13">
        <f t="shared" si="57"/>
        <v>117000</v>
      </c>
      <c r="ED285" s="13">
        <f>[2]新神器!GZ287</f>
        <v>17</v>
      </c>
      <c r="EE285" s="13">
        <f t="shared" si="58"/>
        <v>4</v>
      </c>
      <c r="EF285" s="13">
        <f t="shared" si="59"/>
        <v>2</v>
      </c>
      <c r="EG285" s="13">
        <f>[2]新神器!HD287</f>
        <v>1606019</v>
      </c>
      <c r="EH285" s="13" t="str">
        <f>[2]新神器!HE287</f>
        <v>神器4-3 : 17级</v>
      </c>
      <c r="EI285" s="13">
        <f>[2]新神器!HG287</f>
        <v>17</v>
      </c>
      <c r="EJ285" s="13">
        <f>[2]新神器!HI287</f>
        <v>10</v>
      </c>
      <c r="EK285" s="13">
        <f>[1]新神器!$AW286*6</f>
        <v>39546</v>
      </c>
      <c r="EL285" s="13">
        <f t="shared" si="60"/>
        <v>3108</v>
      </c>
      <c r="EM285" s="13">
        <f t="shared" si="55"/>
        <v>750</v>
      </c>
      <c r="EN285" s="13">
        <f>[2]新神器!$HK287</f>
        <v>7300</v>
      </c>
      <c r="EO285" s="13">
        <f t="shared" si="61"/>
        <v>757.3</v>
      </c>
      <c r="EP285" s="13">
        <f t="shared" si="62"/>
        <v>24.62</v>
      </c>
    </row>
    <row r="286" spans="90:146" ht="16.5" x14ac:dyDescent="0.2">
      <c r="CL286" s="34">
        <v>132</v>
      </c>
      <c r="CM286" s="34">
        <v>3</v>
      </c>
      <c r="CN286" s="13">
        <f>[2]卡牌消耗!DB136</f>
        <v>101600</v>
      </c>
      <c r="CO286" s="13">
        <f t="shared" si="56"/>
        <v>40640</v>
      </c>
      <c r="DN286" s="13">
        <v>132</v>
      </c>
      <c r="DO286" s="13">
        <v>2</v>
      </c>
      <c r="DP286" s="13">
        <f t="shared" si="57"/>
        <v>119080</v>
      </c>
      <c r="ED286" s="13">
        <f>[2]新神器!GZ288</f>
        <v>17</v>
      </c>
      <c r="EE286" s="13">
        <f t="shared" si="58"/>
        <v>4</v>
      </c>
      <c r="EF286" s="13">
        <f t="shared" si="59"/>
        <v>2</v>
      </c>
      <c r="EG286" s="13">
        <f>[2]新神器!HD288</f>
        <v>1606019</v>
      </c>
      <c r="EH286" s="13" t="str">
        <f>[2]新神器!HE288</f>
        <v>神器4-3 : 18级</v>
      </c>
      <c r="EI286" s="13">
        <f>[2]新神器!HG288</f>
        <v>18</v>
      </c>
      <c r="EJ286" s="13">
        <f>[2]新神器!HI288</f>
        <v>10</v>
      </c>
      <c r="EK286" s="13">
        <f>[1]新神器!$AW287*6</f>
        <v>42762</v>
      </c>
      <c r="EL286" s="13">
        <f t="shared" si="60"/>
        <v>3216</v>
      </c>
      <c r="EM286" s="13">
        <f t="shared" si="55"/>
        <v>750</v>
      </c>
      <c r="EN286" s="13">
        <f>[2]新神器!$HK288</f>
        <v>7400</v>
      </c>
      <c r="EO286" s="13">
        <f t="shared" si="61"/>
        <v>757.4</v>
      </c>
      <c r="EP286" s="13">
        <f t="shared" si="62"/>
        <v>25.48</v>
      </c>
    </row>
    <row r="287" spans="90:146" ht="16.5" x14ac:dyDescent="0.2">
      <c r="CL287" s="34">
        <v>133</v>
      </c>
      <c r="CM287" s="34">
        <v>3</v>
      </c>
      <c r="CN287" s="13">
        <f>[2]卡牌消耗!DB137</f>
        <v>106200</v>
      </c>
      <c r="CO287" s="13">
        <f t="shared" si="56"/>
        <v>42480</v>
      </c>
      <c r="DN287" s="13">
        <v>133</v>
      </c>
      <c r="DO287" s="13">
        <v>2</v>
      </c>
      <c r="DP287" s="13">
        <f t="shared" si="57"/>
        <v>121160</v>
      </c>
      <c r="ED287" s="13">
        <f>[2]新神器!GZ289</f>
        <v>18</v>
      </c>
      <c r="EE287" s="13">
        <f t="shared" si="58"/>
        <v>4</v>
      </c>
      <c r="EF287" s="13">
        <f t="shared" si="59"/>
        <v>2</v>
      </c>
      <c r="EG287" s="13">
        <f>[2]新神器!HD289</f>
        <v>1606020</v>
      </c>
      <c r="EH287" s="13" t="str">
        <f>[2]新神器!HE289</f>
        <v>神器4-4 : 1级</v>
      </c>
      <c r="EI287" s="13">
        <f>[2]新神器!HG289</f>
        <v>1</v>
      </c>
      <c r="EJ287" s="13">
        <f>[2]新神器!HI289</f>
        <v>1</v>
      </c>
      <c r="EK287" s="13">
        <f>[1]新神器!$AW288*6</f>
        <v>2682</v>
      </c>
      <c r="EL287" s="13">
        <f t="shared" si="60"/>
        <v>2682</v>
      </c>
      <c r="EM287" s="13">
        <f t="shared" si="55"/>
        <v>75</v>
      </c>
      <c r="EN287" s="13">
        <f>[2]新神器!$HK289</f>
        <v>4900</v>
      </c>
      <c r="EO287" s="13">
        <f t="shared" si="61"/>
        <v>79.900000000000006</v>
      </c>
      <c r="EP287" s="13">
        <f t="shared" si="62"/>
        <v>201.4</v>
      </c>
    </row>
    <row r="288" spans="90:146" ht="16.5" x14ac:dyDescent="0.2">
      <c r="CL288" s="34">
        <v>134</v>
      </c>
      <c r="CM288" s="34">
        <v>3</v>
      </c>
      <c r="CN288" s="13">
        <f>[2]卡牌消耗!DB138</f>
        <v>110800</v>
      </c>
      <c r="CO288" s="13">
        <f t="shared" si="56"/>
        <v>44320</v>
      </c>
      <c r="DN288" s="13">
        <v>134</v>
      </c>
      <c r="DO288" s="13">
        <v>2</v>
      </c>
      <c r="DP288" s="13">
        <f t="shared" si="57"/>
        <v>123240</v>
      </c>
      <c r="ED288" s="13">
        <f>[2]新神器!GZ290</f>
        <v>18</v>
      </c>
      <c r="EE288" s="13">
        <f t="shared" si="58"/>
        <v>4</v>
      </c>
      <c r="EF288" s="13">
        <f t="shared" si="59"/>
        <v>2</v>
      </c>
      <c r="EG288" s="13">
        <f>[2]新神器!HD290</f>
        <v>1606020</v>
      </c>
      <c r="EH288" s="13" t="str">
        <f>[2]新神器!HE290</f>
        <v>神器4-4 : 2级</v>
      </c>
      <c r="EI288" s="13">
        <f>[2]新神器!HG290</f>
        <v>2</v>
      </c>
      <c r="EJ288" s="13">
        <f>[2]新神器!HI290</f>
        <v>1</v>
      </c>
      <c r="EK288" s="13">
        <f>[1]新神器!$AW289*6</f>
        <v>4176</v>
      </c>
      <c r="EL288" s="13">
        <f t="shared" si="60"/>
        <v>1494</v>
      </c>
      <c r="EM288" s="13">
        <f t="shared" si="55"/>
        <v>75</v>
      </c>
      <c r="EN288" s="13">
        <f>[2]新神器!$HK290</f>
        <v>5100</v>
      </c>
      <c r="EO288" s="13">
        <f t="shared" si="61"/>
        <v>80.099999999999994</v>
      </c>
      <c r="EP288" s="13">
        <f t="shared" si="62"/>
        <v>111.91</v>
      </c>
    </row>
    <row r="289" spans="90:146" ht="16.5" x14ac:dyDescent="0.2">
      <c r="CL289" s="34">
        <v>135</v>
      </c>
      <c r="CM289" s="34">
        <v>3</v>
      </c>
      <c r="CN289" s="13">
        <f>[2]卡牌消耗!DB139</f>
        <v>115850</v>
      </c>
      <c r="CO289" s="13">
        <f t="shared" si="56"/>
        <v>46340</v>
      </c>
      <c r="DN289" s="13">
        <v>135</v>
      </c>
      <c r="DO289" s="13">
        <v>2</v>
      </c>
      <c r="DP289" s="13">
        <f t="shared" si="57"/>
        <v>125360</v>
      </c>
      <c r="ED289" s="13">
        <f>[2]新神器!GZ291</f>
        <v>18</v>
      </c>
      <c r="EE289" s="13">
        <f t="shared" si="58"/>
        <v>4</v>
      </c>
      <c r="EF289" s="13">
        <f t="shared" si="59"/>
        <v>2</v>
      </c>
      <c r="EG289" s="13">
        <f>[2]新神器!HD291</f>
        <v>1606020</v>
      </c>
      <c r="EH289" s="13" t="str">
        <f>[2]新神器!HE291</f>
        <v>神器4-4 : 3级</v>
      </c>
      <c r="EI289" s="13">
        <f>[2]新神器!HG291</f>
        <v>3</v>
      </c>
      <c r="EJ289" s="13">
        <f>[2]新神器!HI291</f>
        <v>1</v>
      </c>
      <c r="EK289" s="13">
        <f>[1]新神器!$AW290*6</f>
        <v>5796</v>
      </c>
      <c r="EL289" s="13">
        <f t="shared" si="60"/>
        <v>1620</v>
      </c>
      <c r="EM289" s="13">
        <f t="shared" si="55"/>
        <v>75</v>
      </c>
      <c r="EN289" s="13">
        <f>[2]新神器!$HK291</f>
        <v>5300</v>
      </c>
      <c r="EO289" s="13">
        <f t="shared" si="61"/>
        <v>80.3</v>
      </c>
      <c r="EP289" s="13">
        <f t="shared" si="62"/>
        <v>121.05</v>
      </c>
    </row>
    <row r="290" spans="90:146" ht="16.5" x14ac:dyDescent="0.2">
      <c r="CL290" s="34">
        <v>136</v>
      </c>
      <c r="CM290" s="34">
        <v>3</v>
      </c>
      <c r="CN290" s="13">
        <f>[2]卡牌消耗!DB140</f>
        <v>121650</v>
      </c>
      <c r="CO290" s="13">
        <f t="shared" si="56"/>
        <v>48660</v>
      </c>
      <c r="DN290" s="13">
        <v>136</v>
      </c>
      <c r="DO290" s="13">
        <v>2</v>
      </c>
      <c r="DP290" s="13">
        <f t="shared" si="57"/>
        <v>255320</v>
      </c>
      <c r="ED290" s="13">
        <f>[2]新神器!GZ292</f>
        <v>18</v>
      </c>
      <c r="EE290" s="13">
        <f t="shared" si="58"/>
        <v>4</v>
      </c>
      <c r="EF290" s="13">
        <f t="shared" si="59"/>
        <v>2</v>
      </c>
      <c r="EG290" s="13">
        <f>[2]新神器!HD292</f>
        <v>1606020</v>
      </c>
      <c r="EH290" s="13" t="str">
        <f>[2]新神器!HE292</f>
        <v>神器4-4 : 4级</v>
      </c>
      <c r="EI290" s="13">
        <f>[2]新神器!HG292</f>
        <v>4</v>
      </c>
      <c r="EJ290" s="13">
        <f>[2]新神器!HI292</f>
        <v>2</v>
      </c>
      <c r="EK290" s="13">
        <f>[1]新神器!$AW291*6</f>
        <v>7488</v>
      </c>
      <c r="EL290" s="13">
        <f t="shared" si="60"/>
        <v>1692</v>
      </c>
      <c r="EM290" s="13">
        <f t="shared" si="55"/>
        <v>150</v>
      </c>
      <c r="EN290" s="13">
        <f>[2]新神器!$HK292</f>
        <v>5450</v>
      </c>
      <c r="EO290" s="13">
        <f t="shared" si="61"/>
        <v>155.44999999999999</v>
      </c>
      <c r="EP290" s="13">
        <f t="shared" si="62"/>
        <v>65.31</v>
      </c>
    </row>
    <row r="291" spans="90:146" ht="16.5" x14ac:dyDescent="0.2">
      <c r="CL291" s="34">
        <v>137</v>
      </c>
      <c r="CM291" s="34">
        <v>3</v>
      </c>
      <c r="CN291" s="13">
        <f>[2]卡牌消耗!DB141</f>
        <v>127450</v>
      </c>
      <c r="CO291" s="13">
        <f t="shared" si="56"/>
        <v>50980</v>
      </c>
      <c r="DN291" s="13">
        <v>137</v>
      </c>
      <c r="DO291" s="13">
        <v>2</v>
      </c>
      <c r="DP291" s="13">
        <f t="shared" si="57"/>
        <v>279600</v>
      </c>
      <c r="ED291" s="13">
        <f>[2]新神器!GZ293</f>
        <v>18</v>
      </c>
      <c r="EE291" s="13">
        <f t="shared" si="58"/>
        <v>4</v>
      </c>
      <c r="EF291" s="13">
        <f t="shared" si="59"/>
        <v>2</v>
      </c>
      <c r="EG291" s="13">
        <f>[2]新神器!HD293</f>
        <v>1606020</v>
      </c>
      <c r="EH291" s="13" t="str">
        <f>[2]新神器!HE293</f>
        <v>神器4-4 : 5级</v>
      </c>
      <c r="EI291" s="13">
        <f>[2]新神器!HG293</f>
        <v>5</v>
      </c>
      <c r="EJ291" s="13">
        <f>[2]新神器!HI293</f>
        <v>2</v>
      </c>
      <c r="EK291" s="13">
        <f>[1]新神器!$AW292*6</f>
        <v>9312</v>
      </c>
      <c r="EL291" s="13">
        <f t="shared" si="60"/>
        <v>1824</v>
      </c>
      <c r="EM291" s="13">
        <f t="shared" si="55"/>
        <v>150</v>
      </c>
      <c r="EN291" s="13">
        <f>[2]新神器!$HK293</f>
        <v>5600</v>
      </c>
      <c r="EO291" s="13">
        <f t="shared" si="61"/>
        <v>155.6</v>
      </c>
      <c r="EP291" s="13">
        <f t="shared" si="62"/>
        <v>70.33</v>
      </c>
    </row>
    <row r="292" spans="90:146" ht="16.5" x14ac:dyDescent="0.2">
      <c r="CL292" s="34">
        <v>138</v>
      </c>
      <c r="CM292" s="34">
        <v>3</v>
      </c>
      <c r="CN292" s="13">
        <f>[2]卡牌消耗!DB142</f>
        <v>133250</v>
      </c>
      <c r="CO292" s="13">
        <f t="shared" si="56"/>
        <v>53300</v>
      </c>
      <c r="DN292" s="13">
        <v>138</v>
      </c>
      <c r="DO292" s="13">
        <v>2</v>
      </c>
      <c r="DP292" s="13">
        <f t="shared" si="57"/>
        <v>303920</v>
      </c>
      <c r="ED292" s="13">
        <f>[2]新神器!GZ294</f>
        <v>18</v>
      </c>
      <c r="EE292" s="13">
        <f t="shared" si="58"/>
        <v>4</v>
      </c>
      <c r="EF292" s="13">
        <f t="shared" si="59"/>
        <v>2</v>
      </c>
      <c r="EG292" s="13">
        <f>[2]新神器!HD294</f>
        <v>1606020</v>
      </c>
      <c r="EH292" s="13" t="str">
        <f>[2]新神器!HE294</f>
        <v>神器4-4 : 6级</v>
      </c>
      <c r="EI292" s="13">
        <f>[2]新神器!HG294</f>
        <v>6</v>
      </c>
      <c r="EJ292" s="13">
        <f>[2]新神器!HI294</f>
        <v>2</v>
      </c>
      <c r="EK292" s="13">
        <f>[1]新神器!$AW293*6</f>
        <v>11262</v>
      </c>
      <c r="EL292" s="13">
        <f t="shared" si="60"/>
        <v>1950</v>
      </c>
      <c r="EM292" s="13">
        <f t="shared" si="55"/>
        <v>150</v>
      </c>
      <c r="EN292" s="13">
        <f>[2]新神器!$HK294</f>
        <v>5750</v>
      </c>
      <c r="EO292" s="13">
        <f t="shared" si="61"/>
        <v>155.75</v>
      </c>
      <c r="EP292" s="13">
        <f t="shared" si="62"/>
        <v>75.12</v>
      </c>
    </row>
    <row r="293" spans="90:146" ht="16.5" x14ac:dyDescent="0.2">
      <c r="CL293" s="34">
        <v>139</v>
      </c>
      <c r="CM293" s="34">
        <v>3</v>
      </c>
      <c r="CN293" s="13">
        <f>[2]卡牌消耗!DB143</f>
        <v>139050</v>
      </c>
      <c r="CO293" s="13">
        <f t="shared" si="56"/>
        <v>55620</v>
      </c>
      <c r="DN293" s="13">
        <v>139</v>
      </c>
      <c r="DO293" s="13">
        <v>2</v>
      </c>
      <c r="DP293" s="13">
        <f t="shared" si="57"/>
        <v>328240</v>
      </c>
      <c r="ED293" s="13">
        <f>[2]新神器!GZ295</f>
        <v>18</v>
      </c>
      <c r="EE293" s="13">
        <f t="shared" si="58"/>
        <v>4</v>
      </c>
      <c r="EF293" s="13">
        <f t="shared" si="59"/>
        <v>2</v>
      </c>
      <c r="EG293" s="13">
        <f>[2]新神器!HD295</f>
        <v>1606020</v>
      </c>
      <c r="EH293" s="13" t="str">
        <f>[2]新神器!HE295</f>
        <v>神器4-4 : 7级</v>
      </c>
      <c r="EI293" s="13">
        <f>[2]新神器!HG295</f>
        <v>7</v>
      </c>
      <c r="EJ293" s="13">
        <f>[2]新神器!HI295</f>
        <v>3</v>
      </c>
      <c r="EK293" s="13">
        <f>[1]新神器!$AW294*6</f>
        <v>13284</v>
      </c>
      <c r="EL293" s="13">
        <f t="shared" si="60"/>
        <v>2022</v>
      </c>
      <c r="EM293" s="13">
        <f t="shared" si="55"/>
        <v>225</v>
      </c>
      <c r="EN293" s="13">
        <f>[2]新神器!$HK295</f>
        <v>5950</v>
      </c>
      <c r="EO293" s="13">
        <f t="shared" si="61"/>
        <v>230.95</v>
      </c>
      <c r="EP293" s="13">
        <f t="shared" si="62"/>
        <v>52.53</v>
      </c>
    </row>
    <row r="294" spans="90:146" ht="16.5" x14ac:dyDescent="0.2">
      <c r="CL294" s="34">
        <v>140</v>
      </c>
      <c r="CM294" s="34">
        <v>3</v>
      </c>
      <c r="CN294" s="13">
        <f>[2]卡牌消耗!DB144</f>
        <v>146050</v>
      </c>
      <c r="CO294" s="13">
        <f t="shared" si="56"/>
        <v>58420</v>
      </c>
      <c r="DN294" s="13">
        <v>140</v>
      </c>
      <c r="DO294" s="13">
        <v>2</v>
      </c>
      <c r="DP294" s="13">
        <f t="shared" si="57"/>
        <v>352560</v>
      </c>
      <c r="ED294" s="13">
        <f>[2]新神器!GZ296</f>
        <v>18</v>
      </c>
      <c r="EE294" s="13">
        <f t="shared" si="58"/>
        <v>4</v>
      </c>
      <c r="EF294" s="13">
        <f t="shared" si="59"/>
        <v>2</v>
      </c>
      <c r="EG294" s="13">
        <f>[2]新神器!HD296</f>
        <v>1606020</v>
      </c>
      <c r="EH294" s="13" t="str">
        <f>[2]新神器!HE296</f>
        <v>神器4-4 : 8级</v>
      </c>
      <c r="EI294" s="13">
        <f>[2]新神器!HG296</f>
        <v>8</v>
      </c>
      <c r="EJ294" s="13">
        <f>[2]新神器!HI296</f>
        <v>3</v>
      </c>
      <c r="EK294" s="13">
        <f>[1]新神器!$AW295*6</f>
        <v>15438</v>
      </c>
      <c r="EL294" s="13">
        <f t="shared" si="60"/>
        <v>2154</v>
      </c>
      <c r="EM294" s="13">
        <f t="shared" si="55"/>
        <v>225</v>
      </c>
      <c r="EN294" s="13">
        <f>[2]新神器!$HK296</f>
        <v>6050</v>
      </c>
      <c r="EO294" s="13">
        <f t="shared" si="61"/>
        <v>231.05</v>
      </c>
      <c r="EP294" s="13">
        <f t="shared" si="62"/>
        <v>55.94</v>
      </c>
    </row>
    <row r="295" spans="90:146" ht="16.5" x14ac:dyDescent="0.2">
      <c r="CL295" s="34">
        <v>141</v>
      </c>
      <c r="CM295" s="34">
        <v>3</v>
      </c>
      <c r="CN295" s="13">
        <f>[2]卡牌消耗!DB145</f>
        <v>153350</v>
      </c>
      <c r="CO295" s="13">
        <f t="shared" si="56"/>
        <v>61340</v>
      </c>
      <c r="DN295" s="13">
        <v>141</v>
      </c>
      <c r="DO295" s="13">
        <v>2</v>
      </c>
      <c r="DP295" s="13">
        <f t="shared" si="57"/>
        <v>376880</v>
      </c>
      <c r="ED295" s="13">
        <f>[2]新神器!GZ297</f>
        <v>18</v>
      </c>
      <c r="EE295" s="13">
        <f t="shared" si="58"/>
        <v>4</v>
      </c>
      <c r="EF295" s="13">
        <f t="shared" si="59"/>
        <v>2</v>
      </c>
      <c r="EG295" s="13">
        <f>[2]新神器!HD297</f>
        <v>1606020</v>
      </c>
      <c r="EH295" s="13" t="str">
        <f>[2]新神器!HE297</f>
        <v>神器4-4 : 9级</v>
      </c>
      <c r="EI295" s="13">
        <f>[2]新神器!HG297</f>
        <v>9</v>
      </c>
      <c r="EJ295" s="13">
        <f>[2]新神器!HI297</f>
        <v>3</v>
      </c>
      <c r="EK295" s="13">
        <f>[1]新神器!$AW296*6</f>
        <v>17688</v>
      </c>
      <c r="EL295" s="13">
        <f t="shared" si="60"/>
        <v>2250</v>
      </c>
      <c r="EM295" s="13">
        <f t="shared" si="55"/>
        <v>225</v>
      </c>
      <c r="EN295" s="13">
        <f>[2]新神器!$HK297</f>
        <v>6200</v>
      </c>
      <c r="EO295" s="13">
        <f t="shared" si="61"/>
        <v>231.2</v>
      </c>
      <c r="EP295" s="13">
        <f t="shared" si="62"/>
        <v>58.39</v>
      </c>
    </row>
    <row r="296" spans="90:146" ht="16.5" x14ac:dyDescent="0.2">
      <c r="CL296" s="34">
        <v>142</v>
      </c>
      <c r="CM296" s="34">
        <v>3</v>
      </c>
      <c r="CN296" s="13">
        <f>[2]卡牌消耗!DB146</f>
        <v>160700</v>
      </c>
      <c r="CO296" s="13">
        <f t="shared" si="56"/>
        <v>64280</v>
      </c>
      <c r="DN296" s="13">
        <v>142</v>
      </c>
      <c r="DO296" s="13">
        <v>2</v>
      </c>
      <c r="DP296" s="13">
        <f t="shared" si="57"/>
        <v>401200</v>
      </c>
      <c r="ED296" s="13">
        <f>[2]新神器!GZ298</f>
        <v>18</v>
      </c>
      <c r="EE296" s="13">
        <f t="shared" si="58"/>
        <v>4</v>
      </c>
      <c r="EF296" s="13">
        <f t="shared" si="59"/>
        <v>2</v>
      </c>
      <c r="EG296" s="13">
        <f>[2]新神器!HD298</f>
        <v>1606020</v>
      </c>
      <c r="EH296" s="13" t="str">
        <f>[2]新神器!HE298</f>
        <v>神器4-4 : 10级</v>
      </c>
      <c r="EI296" s="13">
        <f>[2]新神器!HG298</f>
        <v>10</v>
      </c>
      <c r="EJ296" s="13">
        <f>[2]新神器!HI298</f>
        <v>5</v>
      </c>
      <c r="EK296" s="13">
        <f>[1]新神器!$AW297*6</f>
        <v>20040</v>
      </c>
      <c r="EL296" s="13">
        <f t="shared" si="60"/>
        <v>2352</v>
      </c>
      <c r="EM296" s="13">
        <f t="shared" si="55"/>
        <v>375</v>
      </c>
      <c r="EN296" s="13">
        <f>[2]新神器!$HK298</f>
        <v>6350</v>
      </c>
      <c r="EO296" s="13">
        <f t="shared" si="61"/>
        <v>381.35</v>
      </c>
      <c r="EP296" s="13">
        <f t="shared" si="62"/>
        <v>37.01</v>
      </c>
    </row>
    <row r="297" spans="90:146" ht="16.5" x14ac:dyDescent="0.2">
      <c r="CL297" s="34">
        <v>143</v>
      </c>
      <c r="CM297" s="34">
        <v>3</v>
      </c>
      <c r="CN297" s="13">
        <f>[2]卡牌消耗!DB147</f>
        <v>168000</v>
      </c>
      <c r="CO297" s="13">
        <f t="shared" si="56"/>
        <v>67200</v>
      </c>
      <c r="DN297" s="13">
        <v>143</v>
      </c>
      <c r="DO297" s="13">
        <v>2</v>
      </c>
      <c r="DP297" s="13">
        <f t="shared" si="57"/>
        <v>425520</v>
      </c>
      <c r="ED297" s="13">
        <f>[2]新神器!GZ299</f>
        <v>18</v>
      </c>
      <c r="EE297" s="13">
        <f t="shared" si="58"/>
        <v>4</v>
      </c>
      <c r="EF297" s="13">
        <f t="shared" si="59"/>
        <v>2</v>
      </c>
      <c r="EG297" s="13">
        <f>[2]新神器!HD299</f>
        <v>1606020</v>
      </c>
      <c r="EH297" s="13" t="str">
        <f>[2]新神器!HE299</f>
        <v>神器4-4 : 11级</v>
      </c>
      <c r="EI297" s="13">
        <f>[2]新神器!HG299</f>
        <v>11</v>
      </c>
      <c r="EJ297" s="13">
        <f>[2]新神器!HI299</f>
        <v>5</v>
      </c>
      <c r="EK297" s="13">
        <f>[1]新神器!$AW298*6</f>
        <v>22494</v>
      </c>
      <c r="EL297" s="13">
        <f t="shared" si="60"/>
        <v>2454</v>
      </c>
      <c r="EM297" s="13">
        <f t="shared" si="55"/>
        <v>375</v>
      </c>
      <c r="EN297" s="13">
        <f>[2]新神器!$HK299</f>
        <v>6500</v>
      </c>
      <c r="EO297" s="13">
        <f t="shared" si="61"/>
        <v>381.5</v>
      </c>
      <c r="EP297" s="13">
        <f t="shared" si="62"/>
        <v>38.6</v>
      </c>
    </row>
    <row r="298" spans="90:146" ht="16.5" x14ac:dyDescent="0.2">
      <c r="CL298" s="34">
        <v>144</v>
      </c>
      <c r="CM298" s="34">
        <v>3</v>
      </c>
      <c r="CN298" s="13">
        <f>[2]卡牌消耗!DB148</f>
        <v>175300</v>
      </c>
      <c r="CO298" s="13">
        <f t="shared" si="56"/>
        <v>70120</v>
      </c>
      <c r="DN298" s="13">
        <v>144</v>
      </c>
      <c r="DO298" s="13">
        <v>2</v>
      </c>
      <c r="DP298" s="13">
        <f t="shared" si="57"/>
        <v>449800</v>
      </c>
      <c r="ED298" s="13">
        <f>[2]新神器!GZ300</f>
        <v>18</v>
      </c>
      <c r="EE298" s="13">
        <f t="shared" si="58"/>
        <v>4</v>
      </c>
      <c r="EF298" s="13">
        <f t="shared" si="59"/>
        <v>2</v>
      </c>
      <c r="EG298" s="13">
        <f>[2]新神器!HD300</f>
        <v>1606020</v>
      </c>
      <c r="EH298" s="13" t="str">
        <f>[2]新神器!HE300</f>
        <v>神器4-4 : 12级</v>
      </c>
      <c r="EI298" s="13">
        <f>[2]新神器!HG300</f>
        <v>12</v>
      </c>
      <c r="EJ298" s="13">
        <f>[2]新神器!HI300</f>
        <v>6</v>
      </c>
      <c r="EK298" s="13">
        <f>[1]新神器!$AW299*6</f>
        <v>25074</v>
      </c>
      <c r="EL298" s="13">
        <f t="shared" si="60"/>
        <v>2580</v>
      </c>
      <c r="EM298" s="13">
        <f t="shared" si="55"/>
        <v>450</v>
      </c>
      <c r="EN298" s="13">
        <f>[2]新神器!$HK300</f>
        <v>6650</v>
      </c>
      <c r="EO298" s="13">
        <f t="shared" si="61"/>
        <v>456.65</v>
      </c>
      <c r="EP298" s="13">
        <f t="shared" si="62"/>
        <v>33.9</v>
      </c>
    </row>
    <row r="299" spans="90:146" ht="16.5" x14ac:dyDescent="0.2">
      <c r="CL299" s="34">
        <v>145</v>
      </c>
      <c r="CM299" s="34">
        <v>3</v>
      </c>
      <c r="CN299" s="13">
        <f>[2]卡牌消耗!DB149</f>
        <v>174750</v>
      </c>
      <c r="CO299" s="13">
        <f t="shared" si="56"/>
        <v>69900</v>
      </c>
      <c r="DN299" s="13">
        <v>145</v>
      </c>
      <c r="DO299" s="13">
        <v>2</v>
      </c>
      <c r="DP299" s="13">
        <f t="shared" si="57"/>
        <v>474120</v>
      </c>
      <c r="ED299" s="13">
        <f>[2]新神器!GZ301</f>
        <v>18</v>
      </c>
      <c r="EE299" s="13">
        <f t="shared" si="58"/>
        <v>4</v>
      </c>
      <c r="EF299" s="13">
        <f t="shared" si="59"/>
        <v>2</v>
      </c>
      <c r="EG299" s="13">
        <f>[2]新神器!HD301</f>
        <v>1606020</v>
      </c>
      <c r="EH299" s="13" t="str">
        <f>[2]新神器!HE301</f>
        <v>神器4-4 : 13级</v>
      </c>
      <c r="EI299" s="13">
        <f>[2]新神器!HG301</f>
        <v>13</v>
      </c>
      <c r="EJ299" s="13">
        <f>[2]新神器!HI301</f>
        <v>7</v>
      </c>
      <c r="EK299" s="13">
        <f>[1]新神器!$AW300*6</f>
        <v>27756</v>
      </c>
      <c r="EL299" s="13">
        <f t="shared" si="60"/>
        <v>2682</v>
      </c>
      <c r="EM299" s="13">
        <f t="shared" si="55"/>
        <v>525</v>
      </c>
      <c r="EN299" s="13">
        <f>[2]新神器!$HK301</f>
        <v>6750</v>
      </c>
      <c r="EO299" s="13">
        <f t="shared" si="61"/>
        <v>531.75</v>
      </c>
      <c r="EP299" s="13">
        <f t="shared" si="62"/>
        <v>30.26</v>
      </c>
    </row>
    <row r="300" spans="90:146" ht="16.5" x14ac:dyDescent="0.2">
      <c r="CL300" s="34">
        <v>146</v>
      </c>
      <c r="CM300" s="34">
        <v>3</v>
      </c>
      <c r="CN300" s="13">
        <f>[2]卡牌消耗!DB150</f>
        <v>183500</v>
      </c>
      <c r="CO300" s="13">
        <f t="shared" si="56"/>
        <v>73400</v>
      </c>
      <c r="DN300" s="13">
        <v>146</v>
      </c>
      <c r="DO300" s="13">
        <v>2</v>
      </c>
      <c r="DP300" s="13">
        <f t="shared" si="57"/>
        <v>498440</v>
      </c>
      <c r="ED300" s="13">
        <f>[2]新神器!GZ302</f>
        <v>18</v>
      </c>
      <c r="EE300" s="13">
        <f t="shared" si="58"/>
        <v>4</v>
      </c>
      <c r="EF300" s="13">
        <f t="shared" si="59"/>
        <v>2</v>
      </c>
      <c r="EG300" s="13">
        <f>[2]新神器!HD302</f>
        <v>1606020</v>
      </c>
      <c r="EH300" s="13" t="str">
        <f>[2]新神器!HE302</f>
        <v>神器4-4 : 14级</v>
      </c>
      <c r="EI300" s="13">
        <f>[2]新神器!HG302</f>
        <v>14</v>
      </c>
      <c r="EJ300" s="13">
        <f>[2]新神器!HI302</f>
        <v>7</v>
      </c>
      <c r="EK300" s="13">
        <f>[1]新神器!$AW301*6</f>
        <v>30540</v>
      </c>
      <c r="EL300" s="13">
        <f t="shared" si="60"/>
        <v>2784</v>
      </c>
      <c r="EM300" s="13">
        <f t="shared" si="55"/>
        <v>525</v>
      </c>
      <c r="EN300" s="13">
        <f>[2]新神器!$HK302</f>
        <v>6900</v>
      </c>
      <c r="EO300" s="13">
        <f t="shared" si="61"/>
        <v>531.9</v>
      </c>
      <c r="EP300" s="13">
        <f t="shared" si="62"/>
        <v>31.4</v>
      </c>
    </row>
    <row r="301" spans="90:146" ht="16.5" x14ac:dyDescent="0.2">
      <c r="CL301" s="34">
        <v>147</v>
      </c>
      <c r="CM301" s="34">
        <v>3</v>
      </c>
      <c r="CN301" s="13">
        <f>[2]卡牌消耗!DB151</f>
        <v>192250</v>
      </c>
      <c r="CO301" s="13">
        <f t="shared" si="56"/>
        <v>76900</v>
      </c>
      <c r="DN301" s="13">
        <v>147</v>
      </c>
      <c r="DO301" s="13">
        <v>2</v>
      </c>
      <c r="DP301" s="13">
        <f t="shared" si="57"/>
        <v>522760</v>
      </c>
      <c r="ED301" s="13">
        <f>[2]新神器!GZ303</f>
        <v>18</v>
      </c>
      <c r="EE301" s="13">
        <f t="shared" si="58"/>
        <v>4</v>
      </c>
      <c r="EF301" s="13">
        <f t="shared" si="59"/>
        <v>2</v>
      </c>
      <c r="EG301" s="13">
        <f>[2]新神器!HD303</f>
        <v>1606020</v>
      </c>
      <c r="EH301" s="13" t="str">
        <f>[2]新神器!HE303</f>
        <v>神器4-4 : 15级</v>
      </c>
      <c r="EI301" s="13">
        <f>[2]新神器!HG303</f>
        <v>15</v>
      </c>
      <c r="EJ301" s="13">
        <f>[2]新神器!HI303</f>
        <v>7</v>
      </c>
      <c r="EK301" s="13">
        <f>[1]新神器!$AW302*6</f>
        <v>33420</v>
      </c>
      <c r="EL301" s="13">
        <f t="shared" si="60"/>
        <v>2880</v>
      </c>
      <c r="EM301" s="13">
        <f t="shared" si="55"/>
        <v>525</v>
      </c>
      <c r="EN301" s="13">
        <f>[2]新神器!$HK303</f>
        <v>7050</v>
      </c>
      <c r="EO301" s="13">
        <f t="shared" si="61"/>
        <v>532.04999999999995</v>
      </c>
      <c r="EP301" s="13">
        <f t="shared" si="62"/>
        <v>32.479999999999997</v>
      </c>
    </row>
    <row r="302" spans="90:146" ht="16.5" x14ac:dyDescent="0.2">
      <c r="CL302" s="34">
        <v>148</v>
      </c>
      <c r="CM302" s="34">
        <v>3</v>
      </c>
      <c r="CN302" s="13">
        <f>[2]卡牌消耗!DB152</f>
        <v>200950</v>
      </c>
      <c r="CO302" s="13">
        <f t="shared" si="56"/>
        <v>80380</v>
      </c>
      <c r="DN302" s="13">
        <v>148</v>
      </c>
      <c r="DO302" s="13">
        <v>2</v>
      </c>
      <c r="DP302" s="13">
        <f t="shared" si="57"/>
        <v>547080</v>
      </c>
      <c r="ED302" s="13">
        <f>[2]新神器!GZ304</f>
        <v>18</v>
      </c>
      <c r="EE302" s="13">
        <f t="shared" si="58"/>
        <v>4</v>
      </c>
      <c r="EF302" s="13">
        <f t="shared" si="59"/>
        <v>2</v>
      </c>
      <c r="EG302" s="13">
        <f>[2]新神器!HD304</f>
        <v>1606020</v>
      </c>
      <c r="EH302" s="13" t="str">
        <f>[2]新神器!HE304</f>
        <v>神器4-4 : 16级</v>
      </c>
      <c r="EI302" s="13">
        <f>[2]新神器!HG304</f>
        <v>16</v>
      </c>
      <c r="EJ302" s="13">
        <f>[2]新神器!HI304</f>
        <v>10</v>
      </c>
      <c r="EK302" s="13">
        <f>[1]新神器!$AW303*6</f>
        <v>36438</v>
      </c>
      <c r="EL302" s="13">
        <f t="shared" si="60"/>
        <v>3018</v>
      </c>
      <c r="EM302" s="13">
        <f t="shared" si="55"/>
        <v>750</v>
      </c>
      <c r="EN302" s="13">
        <f>[2]新神器!$HK304</f>
        <v>7150</v>
      </c>
      <c r="EO302" s="13">
        <f t="shared" si="61"/>
        <v>757.15</v>
      </c>
      <c r="EP302" s="13">
        <f t="shared" si="62"/>
        <v>23.92</v>
      </c>
    </row>
    <row r="303" spans="90:146" ht="16.5" x14ac:dyDescent="0.2">
      <c r="CL303" s="34">
        <v>149</v>
      </c>
      <c r="CM303" s="34">
        <v>3</v>
      </c>
      <c r="CN303" s="13">
        <f>[2]卡牌消耗!DB153</f>
        <v>209700</v>
      </c>
      <c r="CO303" s="13">
        <f t="shared" si="56"/>
        <v>83880</v>
      </c>
      <c r="DN303" s="13">
        <v>149</v>
      </c>
      <c r="DO303" s="13">
        <v>2</v>
      </c>
      <c r="DP303" s="13">
        <f t="shared" si="57"/>
        <v>571400</v>
      </c>
      <c r="ED303" s="13">
        <f>[2]新神器!GZ305</f>
        <v>18</v>
      </c>
      <c r="EE303" s="13">
        <f t="shared" si="58"/>
        <v>4</v>
      </c>
      <c r="EF303" s="13">
        <f t="shared" si="59"/>
        <v>2</v>
      </c>
      <c r="EG303" s="13">
        <f>[2]新神器!HD305</f>
        <v>1606020</v>
      </c>
      <c r="EH303" s="13" t="str">
        <f>[2]新神器!HE305</f>
        <v>神器4-4 : 17级</v>
      </c>
      <c r="EI303" s="13">
        <f>[2]新神器!HG305</f>
        <v>17</v>
      </c>
      <c r="EJ303" s="13">
        <f>[2]新神器!HI305</f>
        <v>10</v>
      </c>
      <c r="EK303" s="13">
        <f>[1]新神器!$AW304*6</f>
        <v>39546</v>
      </c>
      <c r="EL303" s="13">
        <f t="shared" si="60"/>
        <v>3108</v>
      </c>
      <c r="EM303" s="13">
        <f t="shared" si="55"/>
        <v>750</v>
      </c>
      <c r="EN303" s="13">
        <f>[2]新神器!$HK305</f>
        <v>7300</v>
      </c>
      <c r="EO303" s="13">
        <f t="shared" si="61"/>
        <v>757.3</v>
      </c>
      <c r="EP303" s="13">
        <f t="shared" si="62"/>
        <v>24.62</v>
      </c>
    </row>
    <row r="304" spans="90:146" ht="16.5" x14ac:dyDescent="0.2">
      <c r="CL304" s="34">
        <v>150</v>
      </c>
      <c r="CM304" s="34">
        <v>3</v>
      </c>
      <c r="CN304" s="13">
        <f>[2]卡牌消耗!DB154</f>
        <v>349500</v>
      </c>
      <c r="CO304" s="13">
        <f t="shared" si="56"/>
        <v>139800</v>
      </c>
      <c r="DN304" s="13">
        <v>150</v>
      </c>
      <c r="DO304" s="13">
        <v>2</v>
      </c>
      <c r="DP304" s="13">
        <f t="shared" si="57"/>
        <v>595680</v>
      </c>
      <c r="ED304" s="13">
        <f>[2]新神器!GZ306</f>
        <v>18</v>
      </c>
      <c r="EE304" s="13">
        <f t="shared" si="58"/>
        <v>4</v>
      </c>
      <c r="EF304" s="13">
        <f t="shared" si="59"/>
        <v>2</v>
      </c>
      <c r="EG304" s="13">
        <f>[2]新神器!HD306</f>
        <v>1606020</v>
      </c>
      <c r="EH304" s="13" t="str">
        <f>[2]新神器!HE306</f>
        <v>神器4-4 : 18级</v>
      </c>
      <c r="EI304" s="13">
        <f>[2]新神器!HG306</f>
        <v>18</v>
      </c>
      <c r="EJ304" s="13">
        <f>[2]新神器!HI306</f>
        <v>10</v>
      </c>
      <c r="EK304" s="13">
        <f>[1]新神器!$AW305*6</f>
        <v>42762</v>
      </c>
      <c r="EL304" s="13">
        <f t="shared" si="60"/>
        <v>3216</v>
      </c>
      <c r="EM304" s="13">
        <f t="shared" si="55"/>
        <v>750</v>
      </c>
      <c r="EN304" s="13">
        <f>[2]新神器!$HK306</f>
        <v>7400</v>
      </c>
      <c r="EO304" s="13">
        <f t="shared" si="61"/>
        <v>757.4</v>
      </c>
      <c r="EP304" s="13">
        <f t="shared" si="62"/>
        <v>25.48</v>
      </c>
    </row>
    <row r="305" spans="90:146" ht="16.5" x14ac:dyDescent="0.2">
      <c r="CL305" s="34">
        <v>1</v>
      </c>
      <c r="CM305" s="34">
        <v>4</v>
      </c>
      <c r="CN305" s="13">
        <f>[2]卡牌消耗!DC5</f>
        <v>350</v>
      </c>
      <c r="CO305" s="13">
        <f t="shared" si="56"/>
        <v>140</v>
      </c>
      <c r="DN305" s="13">
        <v>1</v>
      </c>
      <c r="DO305" s="13">
        <v>3</v>
      </c>
      <c r="DP305" s="13">
        <f t="shared" si="57"/>
        <v>960</v>
      </c>
      <c r="ED305" s="13">
        <f>[2]新神器!GZ307</f>
        <v>19</v>
      </c>
      <c r="EE305" s="13">
        <f t="shared" si="58"/>
        <v>4</v>
      </c>
      <c r="EF305" s="13">
        <f t="shared" si="59"/>
        <v>3</v>
      </c>
      <c r="EG305" s="13">
        <f>[2]新神器!HD307</f>
        <v>1606021</v>
      </c>
      <c r="EH305" s="13" t="str">
        <f>[2]新神器!HE307</f>
        <v>神器4-5 : 1级</v>
      </c>
      <c r="EI305" s="13">
        <f>[2]新神器!HG307</f>
        <v>1</v>
      </c>
      <c r="EJ305" s="13">
        <f>[2]新神器!HI307</f>
        <v>1</v>
      </c>
      <c r="EK305" s="13">
        <f>[1]新神器!$AW306*6</f>
        <v>5256</v>
      </c>
      <c r="EL305" s="13">
        <f t="shared" si="60"/>
        <v>5256</v>
      </c>
      <c r="EM305" s="13">
        <f t="shared" si="55"/>
        <v>175</v>
      </c>
      <c r="EN305" s="13">
        <f>[2]新神器!$HK307</f>
        <v>7550</v>
      </c>
      <c r="EO305" s="13">
        <f t="shared" si="61"/>
        <v>182.55</v>
      </c>
      <c r="EP305" s="13">
        <f t="shared" si="62"/>
        <v>172.75</v>
      </c>
    </row>
    <row r="306" spans="90:146" ht="16.5" x14ac:dyDescent="0.2">
      <c r="CL306" s="34">
        <v>2</v>
      </c>
      <c r="CM306" s="34">
        <v>4</v>
      </c>
      <c r="CN306" s="13">
        <f>[2]卡牌消耗!DC6</f>
        <v>450</v>
      </c>
      <c r="CO306" s="13">
        <f t="shared" si="56"/>
        <v>180</v>
      </c>
      <c r="DN306" s="13">
        <v>2</v>
      </c>
      <c r="DO306" s="13">
        <v>3</v>
      </c>
      <c r="DP306" s="13">
        <f t="shared" si="57"/>
        <v>1000</v>
      </c>
      <c r="ED306" s="13">
        <f>[2]新神器!GZ308</f>
        <v>19</v>
      </c>
      <c r="EE306" s="13">
        <f t="shared" si="58"/>
        <v>4</v>
      </c>
      <c r="EF306" s="13">
        <f t="shared" si="59"/>
        <v>3</v>
      </c>
      <c r="EG306" s="13">
        <f>[2]新神器!HD308</f>
        <v>1606021</v>
      </c>
      <c r="EH306" s="13" t="str">
        <f>[2]新神器!HE308</f>
        <v>神器4-5 : 2级</v>
      </c>
      <c r="EI306" s="13">
        <f>[2]新神器!HG308</f>
        <v>2</v>
      </c>
      <c r="EJ306" s="13">
        <f>[2]新神器!HI308</f>
        <v>1</v>
      </c>
      <c r="EK306" s="13">
        <f>[1]新神器!$AW307*6</f>
        <v>8208</v>
      </c>
      <c r="EL306" s="13">
        <f t="shared" si="60"/>
        <v>2952</v>
      </c>
      <c r="EM306" s="13">
        <f t="shared" si="55"/>
        <v>175</v>
      </c>
      <c r="EN306" s="13">
        <f>[2]新神器!$HK308</f>
        <v>7800</v>
      </c>
      <c r="EO306" s="13">
        <f t="shared" si="61"/>
        <v>182.8</v>
      </c>
      <c r="EP306" s="13">
        <f t="shared" si="62"/>
        <v>96.89</v>
      </c>
    </row>
    <row r="307" spans="90:146" ht="16.5" x14ac:dyDescent="0.2">
      <c r="CL307" s="34">
        <v>3</v>
      </c>
      <c r="CM307" s="34">
        <v>4</v>
      </c>
      <c r="CN307" s="13">
        <f>[2]卡牌消耗!DC7</f>
        <v>550</v>
      </c>
      <c r="CO307" s="13">
        <f t="shared" si="56"/>
        <v>220</v>
      </c>
      <c r="DN307" s="13">
        <v>3</v>
      </c>
      <c r="DO307" s="13">
        <v>3</v>
      </c>
      <c r="DP307" s="13">
        <f t="shared" si="57"/>
        <v>1080</v>
      </c>
      <c r="ED307" s="13">
        <f>[2]新神器!GZ309</f>
        <v>19</v>
      </c>
      <c r="EE307" s="13">
        <f t="shared" si="58"/>
        <v>4</v>
      </c>
      <c r="EF307" s="13">
        <f t="shared" si="59"/>
        <v>3</v>
      </c>
      <c r="EG307" s="13">
        <f>[2]新神器!HD309</f>
        <v>1606021</v>
      </c>
      <c r="EH307" s="13" t="str">
        <f>[2]新神器!HE309</f>
        <v>神器4-5 : 3级</v>
      </c>
      <c r="EI307" s="13">
        <f>[2]新神器!HG309</f>
        <v>3</v>
      </c>
      <c r="EJ307" s="13">
        <f>[2]新神器!HI309</f>
        <v>1</v>
      </c>
      <c r="EK307" s="13">
        <f>[1]新神器!$AW308*6</f>
        <v>11406</v>
      </c>
      <c r="EL307" s="13">
        <f t="shared" si="60"/>
        <v>3198</v>
      </c>
      <c r="EM307" s="13">
        <f t="shared" si="55"/>
        <v>175</v>
      </c>
      <c r="EN307" s="13">
        <f>[2]新神器!$HK309</f>
        <v>8050</v>
      </c>
      <c r="EO307" s="13">
        <f t="shared" si="61"/>
        <v>183.05</v>
      </c>
      <c r="EP307" s="13">
        <f t="shared" si="62"/>
        <v>104.82</v>
      </c>
    </row>
    <row r="308" spans="90:146" ht="16.5" x14ac:dyDescent="0.2">
      <c r="CL308" s="34">
        <v>4</v>
      </c>
      <c r="CM308" s="34">
        <v>4</v>
      </c>
      <c r="CN308" s="13">
        <f>[2]卡牌消耗!DC8</f>
        <v>600</v>
      </c>
      <c r="CO308" s="13">
        <f t="shared" si="56"/>
        <v>240</v>
      </c>
      <c r="DN308" s="13">
        <v>4</v>
      </c>
      <c r="DO308" s="13">
        <v>3</v>
      </c>
      <c r="DP308" s="13">
        <f t="shared" si="57"/>
        <v>1120</v>
      </c>
      <c r="ED308" s="13">
        <f>[2]新神器!GZ310</f>
        <v>19</v>
      </c>
      <c r="EE308" s="13">
        <f t="shared" si="58"/>
        <v>4</v>
      </c>
      <c r="EF308" s="13">
        <f t="shared" si="59"/>
        <v>3</v>
      </c>
      <c r="EG308" s="13">
        <f>[2]新神器!HD310</f>
        <v>1606021</v>
      </c>
      <c r="EH308" s="13" t="str">
        <f>[2]新神器!HE310</f>
        <v>神器4-5 : 4级</v>
      </c>
      <c r="EI308" s="13">
        <f>[2]新神器!HG310</f>
        <v>4</v>
      </c>
      <c r="EJ308" s="13">
        <f>[2]新神器!HI310</f>
        <v>2</v>
      </c>
      <c r="EK308" s="13">
        <f>[1]新神器!$AW309*6</f>
        <v>14772</v>
      </c>
      <c r="EL308" s="13">
        <f t="shared" si="60"/>
        <v>3366</v>
      </c>
      <c r="EM308" s="13">
        <f t="shared" si="55"/>
        <v>350</v>
      </c>
      <c r="EN308" s="13">
        <f>[2]新神器!$HK310</f>
        <v>8350</v>
      </c>
      <c r="EO308" s="13">
        <f t="shared" si="61"/>
        <v>358.35</v>
      </c>
      <c r="EP308" s="13">
        <f t="shared" si="62"/>
        <v>56.36</v>
      </c>
    </row>
    <row r="309" spans="90:146" ht="16.5" x14ac:dyDescent="0.2">
      <c r="CL309" s="34">
        <v>5</v>
      </c>
      <c r="CM309" s="34">
        <v>4</v>
      </c>
      <c r="CN309" s="13">
        <f>[2]卡牌消耗!DC9</f>
        <v>700</v>
      </c>
      <c r="CO309" s="13">
        <f t="shared" si="56"/>
        <v>280</v>
      </c>
      <c r="DN309" s="13">
        <v>5</v>
      </c>
      <c r="DO309" s="13">
        <v>3</v>
      </c>
      <c r="DP309" s="13">
        <f t="shared" si="57"/>
        <v>1160</v>
      </c>
      <c r="ED309" s="13">
        <f>[2]新神器!GZ311</f>
        <v>19</v>
      </c>
      <c r="EE309" s="13">
        <f t="shared" si="58"/>
        <v>4</v>
      </c>
      <c r="EF309" s="13">
        <f t="shared" si="59"/>
        <v>3</v>
      </c>
      <c r="EG309" s="13">
        <f>[2]新神器!HD311</f>
        <v>1606021</v>
      </c>
      <c r="EH309" s="13" t="str">
        <f>[2]新神器!HE311</f>
        <v>神器4-5 : 5级</v>
      </c>
      <c r="EI309" s="13">
        <f>[2]新神器!HG311</f>
        <v>5</v>
      </c>
      <c r="EJ309" s="13">
        <f>[2]新神器!HI311</f>
        <v>2</v>
      </c>
      <c r="EK309" s="13">
        <f>[1]新神器!$AW310*6</f>
        <v>18390</v>
      </c>
      <c r="EL309" s="13">
        <f t="shared" si="60"/>
        <v>3618</v>
      </c>
      <c r="EM309" s="13">
        <f t="shared" si="55"/>
        <v>350</v>
      </c>
      <c r="EN309" s="13">
        <f>[2]新神器!$HK311</f>
        <v>8550</v>
      </c>
      <c r="EO309" s="13">
        <f t="shared" si="61"/>
        <v>358.55</v>
      </c>
      <c r="EP309" s="13">
        <f t="shared" si="62"/>
        <v>60.54</v>
      </c>
    </row>
    <row r="310" spans="90:146" ht="16.5" x14ac:dyDescent="0.2">
      <c r="CL310" s="34">
        <v>6</v>
      </c>
      <c r="CM310" s="34">
        <v>4</v>
      </c>
      <c r="CN310" s="13">
        <f>[2]卡牌消耗!DC10</f>
        <v>750</v>
      </c>
      <c r="CO310" s="13">
        <f t="shared" si="56"/>
        <v>300</v>
      </c>
      <c r="DN310" s="13">
        <v>6</v>
      </c>
      <c r="DO310" s="13">
        <v>3</v>
      </c>
      <c r="DP310" s="13">
        <f t="shared" si="57"/>
        <v>1200</v>
      </c>
      <c r="ED310" s="13">
        <f>[2]新神器!GZ312</f>
        <v>19</v>
      </c>
      <c r="EE310" s="13">
        <f t="shared" si="58"/>
        <v>4</v>
      </c>
      <c r="EF310" s="13">
        <f t="shared" si="59"/>
        <v>3</v>
      </c>
      <c r="EG310" s="13">
        <f>[2]新神器!HD312</f>
        <v>1606021</v>
      </c>
      <c r="EH310" s="13" t="str">
        <f>[2]新神器!HE312</f>
        <v>神器4-5 : 6级</v>
      </c>
      <c r="EI310" s="13">
        <f>[2]新神器!HG312</f>
        <v>6</v>
      </c>
      <c r="EJ310" s="13">
        <f>[2]新神器!HI312</f>
        <v>2</v>
      </c>
      <c r="EK310" s="13">
        <f>[1]新神器!$AW311*6</f>
        <v>22176</v>
      </c>
      <c r="EL310" s="13">
        <f t="shared" si="60"/>
        <v>3786</v>
      </c>
      <c r="EM310" s="13">
        <f t="shared" si="55"/>
        <v>350</v>
      </c>
      <c r="EN310" s="13">
        <f>[2]新神器!$HK312</f>
        <v>8800</v>
      </c>
      <c r="EO310" s="13">
        <f t="shared" si="61"/>
        <v>358.8</v>
      </c>
      <c r="EP310" s="13">
        <f t="shared" si="62"/>
        <v>63.31</v>
      </c>
    </row>
    <row r="311" spans="90:146" ht="16.5" x14ac:dyDescent="0.2">
      <c r="CL311" s="34">
        <v>7</v>
      </c>
      <c r="CM311" s="34">
        <v>4</v>
      </c>
      <c r="CN311" s="13">
        <f>[2]卡牌消耗!DC11</f>
        <v>850</v>
      </c>
      <c r="CO311" s="13">
        <f t="shared" si="56"/>
        <v>340</v>
      </c>
      <c r="DN311" s="13">
        <v>7</v>
      </c>
      <c r="DO311" s="13">
        <v>3</v>
      </c>
      <c r="DP311" s="13">
        <f t="shared" si="57"/>
        <v>1240</v>
      </c>
      <c r="ED311" s="13">
        <f>[2]新神器!GZ313</f>
        <v>19</v>
      </c>
      <c r="EE311" s="13">
        <f t="shared" si="58"/>
        <v>4</v>
      </c>
      <c r="EF311" s="13">
        <f t="shared" si="59"/>
        <v>3</v>
      </c>
      <c r="EG311" s="13">
        <f>[2]新神器!HD313</f>
        <v>1606021</v>
      </c>
      <c r="EH311" s="13" t="str">
        <f>[2]新神器!HE313</f>
        <v>神器4-5 : 7级</v>
      </c>
      <c r="EI311" s="13">
        <f>[2]新神器!HG313</f>
        <v>7</v>
      </c>
      <c r="EJ311" s="13">
        <f>[2]新神器!HI313</f>
        <v>3</v>
      </c>
      <c r="EK311" s="13">
        <f>[1]新神器!$AW312*6</f>
        <v>26178</v>
      </c>
      <c r="EL311" s="13">
        <f t="shared" si="60"/>
        <v>4002</v>
      </c>
      <c r="EM311" s="13">
        <f t="shared" si="55"/>
        <v>525</v>
      </c>
      <c r="EN311" s="13">
        <f>[2]新神器!$HK313</f>
        <v>9050</v>
      </c>
      <c r="EO311" s="13">
        <f t="shared" si="61"/>
        <v>534.04999999999995</v>
      </c>
      <c r="EP311" s="13">
        <f t="shared" si="62"/>
        <v>44.96</v>
      </c>
    </row>
    <row r="312" spans="90:146" ht="16.5" x14ac:dyDescent="0.2">
      <c r="CL312" s="34">
        <v>8</v>
      </c>
      <c r="CM312" s="34">
        <v>4</v>
      </c>
      <c r="CN312" s="13">
        <f>[2]卡牌消耗!DC12</f>
        <v>900</v>
      </c>
      <c r="CO312" s="13">
        <f t="shared" si="56"/>
        <v>360</v>
      </c>
      <c r="DN312" s="13">
        <v>8</v>
      </c>
      <c r="DO312" s="13">
        <v>3</v>
      </c>
      <c r="DP312" s="13">
        <f t="shared" si="57"/>
        <v>1280</v>
      </c>
      <c r="ED312" s="13">
        <f>[2]新神器!GZ314</f>
        <v>19</v>
      </c>
      <c r="EE312" s="13">
        <f t="shared" si="58"/>
        <v>4</v>
      </c>
      <c r="EF312" s="13">
        <f t="shared" si="59"/>
        <v>3</v>
      </c>
      <c r="EG312" s="13">
        <f>[2]新神器!HD314</f>
        <v>1606021</v>
      </c>
      <c r="EH312" s="13" t="str">
        <f>[2]新神器!HE314</f>
        <v>神器4-5 : 8级</v>
      </c>
      <c r="EI312" s="13">
        <f>[2]新神器!HG314</f>
        <v>8</v>
      </c>
      <c r="EJ312" s="13">
        <f>[2]新神器!HI314</f>
        <v>3</v>
      </c>
      <c r="EK312" s="13">
        <f>[1]新神器!$AW313*6</f>
        <v>30408</v>
      </c>
      <c r="EL312" s="13">
        <f t="shared" si="60"/>
        <v>4230</v>
      </c>
      <c r="EM312" s="13">
        <f t="shared" si="55"/>
        <v>525</v>
      </c>
      <c r="EN312" s="13">
        <f>[2]新神器!$HK314</f>
        <v>9300</v>
      </c>
      <c r="EO312" s="13">
        <f t="shared" si="61"/>
        <v>534.29999999999995</v>
      </c>
      <c r="EP312" s="13">
        <f t="shared" si="62"/>
        <v>47.5</v>
      </c>
    </row>
    <row r="313" spans="90:146" ht="16.5" x14ac:dyDescent="0.2">
      <c r="CL313" s="34">
        <v>9</v>
      </c>
      <c r="CM313" s="34">
        <v>4</v>
      </c>
      <c r="CN313" s="13">
        <f>[2]卡牌消耗!DC13</f>
        <v>900</v>
      </c>
      <c r="CO313" s="13">
        <f t="shared" si="56"/>
        <v>360</v>
      </c>
      <c r="DN313" s="13">
        <v>9</v>
      </c>
      <c r="DO313" s="13">
        <v>3</v>
      </c>
      <c r="DP313" s="13">
        <f t="shared" si="57"/>
        <v>1320</v>
      </c>
      <c r="ED313" s="13">
        <f>[2]新神器!GZ315</f>
        <v>19</v>
      </c>
      <c r="EE313" s="13">
        <f t="shared" si="58"/>
        <v>4</v>
      </c>
      <c r="EF313" s="13">
        <f t="shared" si="59"/>
        <v>3</v>
      </c>
      <c r="EG313" s="13">
        <f>[2]新神器!HD315</f>
        <v>1606021</v>
      </c>
      <c r="EH313" s="13" t="str">
        <f>[2]新神器!HE315</f>
        <v>神器4-5 : 9级</v>
      </c>
      <c r="EI313" s="13">
        <f>[2]新神器!HG315</f>
        <v>9</v>
      </c>
      <c r="EJ313" s="13">
        <f>[2]新神器!HI315</f>
        <v>3</v>
      </c>
      <c r="EK313" s="13">
        <f>[1]新神器!$AW314*6</f>
        <v>34866</v>
      </c>
      <c r="EL313" s="13">
        <f t="shared" si="60"/>
        <v>4458</v>
      </c>
      <c r="EM313" s="13">
        <f t="shared" si="55"/>
        <v>525</v>
      </c>
      <c r="EN313" s="13">
        <f>[2]新神器!$HK315</f>
        <v>9500</v>
      </c>
      <c r="EO313" s="13">
        <f t="shared" si="61"/>
        <v>534.5</v>
      </c>
      <c r="EP313" s="13">
        <f t="shared" si="62"/>
        <v>50.04</v>
      </c>
    </row>
    <row r="314" spans="90:146" ht="16.5" x14ac:dyDescent="0.2">
      <c r="CL314" s="34">
        <v>10</v>
      </c>
      <c r="CM314" s="34">
        <v>4</v>
      </c>
      <c r="CN314" s="13">
        <f>[2]卡牌消耗!DC14</f>
        <v>950</v>
      </c>
      <c r="CO314" s="13">
        <f t="shared" si="56"/>
        <v>380</v>
      </c>
      <c r="DN314" s="13">
        <v>10</v>
      </c>
      <c r="DO314" s="13">
        <v>3</v>
      </c>
      <c r="DP314" s="13">
        <f t="shared" si="57"/>
        <v>1360</v>
      </c>
      <c r="ED314" s="13">
        <f>[2]新神器!GZ316</f>
        <v>19</v>
      </c>
      <c r="EE314" s="13">
        <f t="shared" si="58"/>
        <v>4</v>
      </c>
      <c r="EF314" s="13">
        <f t="shared" si="59"/>
        <v>3</v>
      </c>
      <c r="EG314" s="13">
        <f>[2]新神器!HD316</f>
        <v>1606021</v>
      </c>
      <c r="EH314" s="13" t="str">
        <f>[2]新神器!HE316</f>
        <v>神器4-5 : 10级</v>
      </c>
      <c r="EI314" s="13">
        <f>[2]新神器!HG316</f>
        <v>10</v>
      </c>
      <c r="EJ314" s="13">
        <f>[2]新神器!HI316</f>
        <v>5</v>
      </c>
      <c r="EK314" s="13">
        <f>[1]新神器!$AW315*6</f>
        <v>39510</v>
      </c>
      <c r="EL314" s="13">
        <f t="shared" si="60"/>
        <v>4644</v>
      </c>
      <c r="EM314" s="13">
        <f t="shared" si="55"/>
        <v>875</v>
      </c>
      <c r="EN314" s="13">
        <f>[2]新神器!$HK316</f>
        <v>9700</v>
      </c>
      <c r="EO314" s="13">
        <f t="shared" si="61"/>
        <v>884.7</v>
      </c>
      <c r="EP314" s="13">
        <f t="shared" si="62"/>
        <v>31.5</v>
      </c>
    </row>
    <row r="315" spans="90:146" ht="16.5" x14ac:dyDescent="0.2">
      <c r="CL315" s="34">
        <v>11</v>
      </c>
      <c r="CM315" s="34">
        <v>4</v>
      </c>
      <c r="CN315" s="13">
        <f>[2]卡牌消耗!DC15</f>
        <v>1000</v>
      </c>
      <c r="CO315" s="13">
        <f t="shared" si="56"/>
        <v>400</v>
      </c>
      <c r="DN315" s="13">
        <v>11</v>
      </c>
      <c r="DO315" s="13">
        <v>3</v>
      </c>
      <c r="DP315" s="13">
        <f t="shared" si="57"/>
        <v>1440</v>
      </c>
      <c r="ED315" s="13">
        <f>[2]新神器!GZ317</f>
        <v>19</v>
      </c>
      <c r="EE315" s="13">
        <f t="shared" si="58"/>
        <v>4</v>
      </c>
      <c r="EF315" s="13">
        <f t="shared" si="59"/>
        <v>3</v>
      </c>
      <c r="EG315" s="13">
        <f>[2]新神器!HD317</f>
        <v>1606021</v>
      </c>
      <c r="EH315" s="13" t="str">
        <f>[2]新神器!HE317</f>
        <v>神器4-5 : 11级</v>
      </c>
      <c r="EI315" s="13">
        <f>[2]新神器!HG317</f>
        <v>11</v>
      </c>
      <c r="EJ315" s="13">
        <f>[2]新神器!HI317</f>
        <v>5</v>
      </c>
      <c r="EK315" s="13">
        <f>[1]新神器!$AW316*6</f>
        <v>44382</v>
      </c>
      <c r="EL315" s="13">
        <f t="shared" si="60"/>
        <v>4872</v>
      </c>
      <c r="EM315" s="13">
        <f t="shared" si="55"/>
        <v>875</v>
      </c>
      <c r="EN315" s="13">
        <f>[2]新神器!$HK317</f>
        <v>9950</v>
      </c>
      <c r="EO315" s="13">
        <f t="shared" si="61"/>
        <v>884.95</v>
      </c>
      <c r="EP315" s="13">
        <f t="shared" si="62"/>
        <v>33.03</v>
      </c>
    </row>
    <row r="316" spans="90:146" ht="16.5" x14ac:dyDescent="0.2">
      <c r="CL316" s="34">
        <v>12</v>
      </c>
      <c r="CM316" s="34">
        <v>4</v>
      </c>
      <c r="CN316" s="13">
        <f>[2]卡牌消耗!DC16</f>
        <v>1050</v>
      </c>
      <c r="CO316" s="13">
        <f t="shared" si="56"/>
        <v>420</v>
      </c>
      <c r="DN316" s="13">
        <v>12</v>
      </c>
      <c r="DO316" s="13">
        <v>3</v>
      </c>
      <c r="DP316" s="13">
        <f t="shared" si="57"/>
        <v>1480</v>
      </c>
      <c r="ED316" s="13">
        <f>[2]新神器!GZ318</f>
        <v>19</v>
      </c>
      <c r="EE316" s="13">
        <f t="shared" si="58"/>
        <v>4</v>
      </c>
      <c r="EF316" s="13">
        <f t="shared" si="59"/>
        <v>3</v>
      </c>
      <c r="EG316" s="13">
        <f>[2]新神器!HD318</f>
        <v>1606021</v>
      </c>
      <c r="EH316" s="13" t="str">
        <f>[2]新神器!HE318</f>
        <v>神器4-5 : 12级</v>
      </c>
      <c r="EI316" s="13">
        <f>[2]新神器!HG318</f>
        <v>12</v>
      </c>
      <c r="EJ316" s="13">
        <f>[2]新神器!HI318</f>
        <v>6</v>
      </c>
      <c r="EK316" s="13">
        <f>[1]新神器!$AW317*6</f>
        <v>49440</v>
      </c>
      <c r="EL316" s="13">
        <f t="shared" si="60"/>
        <v>5058</v>
      </c>
      <c r="EM316" s="13">
        <f t="shared" si="55"/>
        <v>1050</v>
      </c>
      <c r="EN316" s="13">
        <f>[2]新神器!$HK318</f>
        <v>10150</v>
      </c>
      <c r="EO316" s="13">
        <f t="shared" si="61"/>
        <v>1060.1500000000001</v>
      </c>
      <c r="EP316" s="13">
        <f t="shared" si="62"/>
        <v>28.63</v>
      </c>
    </row>
    <row r="317" spans="90:146" ht="16.5" x14ac:dyDescent="0.2">
      <c r="CL317" s="34">
        <v>13</v>
      </c>
      <c r="CM317" s="34">
        <v>4</v>
      </c>
      <c r="CN317" s="13">
        <f>[2]卡牌消耗!DC17</f>
        <v>1100</v>
      </c>
      <c r="CO317" s="13">
        <f t="shared" si="56"/>
        <v>440</v>
      </c>
      <c r="DN317" s="13">
        <v>13</v>
      </c>
      <c r="DO317" s="13">
        <v>3</v>
      </c>
      <c r="DP317" s="13">
        <f t="shared" si="57"/>
        <v>1520</v>
      </c>
      <c r="ED317" s="13">
        <f>[2]新神器!GZ319</f>
        <v>19</v>
      </c>
      <c r="EE317" s="13">
        <f t="shared" si="58"/>
        <v>4</v>
      </c>
      <c r="EF317" s="13">
        <f t="shared" si="59"/>
        <v>3</v>
      </c>
      <c r="EG317" s="13">
        <f>[2]新神器!HD319</f>
        <v>1606021</v>
      </c>
      <c r="EH317" s="13" t="str">
        <f>[2]新神器!HE319</f>
        <v>神器4-5 : 13级</v>
      </c>
      <c r="EI317" s="13">
        <f>[2]新神器!HG319</f>
        <v>13</v>
      </c>
      <c r="EJ317" s="13">
        <f>[2]新神器!HI319</f>
        <v>7</v>
      </c>
      <c r="EK317" s="13">
        <f>[1]新神器!$AW318*6</f>
        <v>54702</v>
      </c>
      <c r="EL317" s="13">
        <f t="shared" si="60"/>
        <v>5262</v>
      </c>
      <c r="EM317" s="13">
        <f t="shared" si="55"/>
        <v>1225</v>
      </c>
      <c r="EN317" s="13">
        <f>[2]新神器!$HK319</f>
        <v>10350</v>
      </c>
      <c r="EO317" s="13">
        <f t="shared" si="61"/>
        <v>1235.3499999999999</v>
      </c>
      <c r="EP317" s="13">
        <f t="shared" si="62"/>
        <v>25.56</v>
      </c>
    </row>
    <row r="318" spans="90:146" ht="16.5" x14ac:dyDescent="0.2">
      <c r="CL318" s="34">
        <v>14</v>
      </c>
      <c r="CM318" s="34">
        <v>4</v>
      </c>
      <c r="CN318" s="13">
        <f>[2]卡牌消耗!DC18</f>
        <v>1150</v>
      </c>
      <c r="CO318" s="13">
        <f t="shared" si="56"/>
        <v>460</v>
      </c>
      <c r="DN318" s="13">
        <v>14</v>
      </c>
      <c r="DO318" s="13">
        <v>3</v>
      </c>
      <c r="DP318" s="13">
        <f t="shared" si="57"/>
        <v>1560</v>
      </c>
      <c r="ED318" s="13">
        <f>[2]新神器!GZ320</f>
        <v>19</v>
      </c>
      <c r="EE318" s="13">
        <f t="shared" si="58"/>
        <v>4</v>
      </c>
      <c r="EF318" s="13">
        <f t="shared" si="59"/>
        <v>3</v>
      </c>
      <c r="EG318" s="13">
        <f>[2]新神器!HD320</f>
        <v>1606021</v>
      </c>
      <c r="EH318" s="13" t="str">
        <f>[2]新神器!HE320</f>
        <v>神器4-5 : 14级</v>
      </c>
      <c r="EI318" s="13">
        <f>[2]新神器!HG320</f>
        <v>14</v>
      </c>
      <c r="EJ318" s="13">
        <f>[2]新神器!HI320</f>
        <v>7</v>
      </c>
      <c r="EK318" s="13">
        <f>[1]新神器!$AW319*6</f>
        <v>60210</v>
      </c>
      <c r="EL318" s="13">
        <f t="shared" si="60"/>
        <v>5508</v>
      </c>
      <c r="EM318" s="13">
        <f t="shared" si="55"/>
        <v>1225</v>
      </c>
      <c r="EN318" s="13">
        <f>[2]新神器!$HK320</f>
        <v>10550</v>
      </c>
      <c r="EO318" s="13">
        <f t="shared" si="61"/>
        <v>1235.55</v>
      </c>
      <c r="EP318" s="13">
        <f t="shared" si="62"/>
        <v>26.75</v>
      </c>
    </row>
    <row r="319" spans="90:146" ht="16.5" x14ac:dyDescent="0.2">
      <c r="CL319" s="34">
        <v>15</v>
      </c>
      <c r="CM319" s="34">
        <v>4</v>
      </c>
      <c r="CN319" s="13">
        <f>[2]卡牌消耗!DC19</f>
        <v>1950</v>
      </c>
      <c r="CO319" s="13">
        <f t="shared" si="56"/>
        <v>780</v>
      </c>
      <c r="DN319" s="13">
        <v>15</v>
      </c>
      <c r="DO319" s="13">
        <v>3</v>
      </c>
      <c r="DP319" s="13">
        <f t="shared" si="57"/>
        <v>1600</v>
      </c>
      <c r="ED319" s="13">
        <f>[2]新神器!GZ321</f>
        <v>19</v>
      </c>
      <c r="EE319" s="13">
        <f t="shared" si="58"/>
        <v>4</v>
      </c>
      <c r="EF319" s="13">
        <f t="shared" si="59"/>
        <v>3</v>
      </c>
      <c r="EG319" s="13">
        <f>[2]新神器!HD321</f>
        <v>1606021</v>
      </c>
      <c r="EH319" s="13" t="str">
        <f>[2]新神器!HE321</f>
        <v>神器4-5 : 15级</v>
      </c>
      <c r="EI319" s="13">
        <f>[2]新神器!HG321</f>
        <v>15</v>
      </c>
      <c r="EJ319" s="13">
        <f>[2]新神器!HI321</f>
        <v>7</v>
      </c>
      <c r="EK319" s="13">
        <f>[1]新神器!$AW320*6</f>
        <v>65916</v>
      </c>
      <c r="EL319" s="13">
        <f t="shared" si="60"/>
        <v>5706</v>
      </c>
      <c r="EM319" s="13">
        <f t="shared" si="55"/>
        <v>1225</v>
      </c>
      <c r="EN319" s="13">
        <f>[2]新神器!$HK321</f>
        <v>10750</v>
      </c>
      <c r="EO319" s="13">
        <f t="shared" si="61"/>
        <v>1235.75</v>
      </c>
      <c r="EP319" s="13">
        <f t="shared" si="62"/>
        <v>27.7</v>
      </c>
    </row>
    <row r="320" spans="90:146" ht="16.5" x14ac:dyDescent="0.2">
      <c r="CL320" s="34">
        <v>16</v>
      </c>
      <c r="CM320" s="34">
        <v>4</v>
      </c>
      <c r="CN320" s="13">
        <f>[2]卡牌消耗!DC20</f>
        <v>2200</v>
      </c>
      <c r="CO320" s="13">
        <f t="shared" si="56"/>
        <v>880</v>
      </c>
      <c r="DN320" s="13">
        <v>16</v>
      </c>
      <c r="DO320" s="13">
        <v>3</v>
      </c>
      <c r="DP320" s="13">
        <f t="shared" si="57"/>
        <v>1640</v>
      </c>
      <c r="ED320" s="13">
        <f>[2]新神器!GZ322</f>
        <v>19</v>
      </c>
      <c r="EE320" s="13">
        <f t="shared" si="58"/>
        <v>4</v>
      </c>
      <c r="EF320" s="13">
        <f t="shared" si="59"/>
        <v>3</v>
      </c>
      <c r="EG320" s="13">
        <f>[2]新神器!HD322</f>
        <v>1606021</v>
      </c>
      <c r="EH320" s="13" t="str">
        <f>[2]新神器!HE322</f>
        <v>神器4-5 : 16级</v>
      </c>
      <c r="EI320" s="13">
        <f>[2]新神器!HG322</f>
        <v>16</v>
      </c>
      <c r="EJ320" s="13">
        <f>[2]新神器!HI322</f>
        <v>10</v>
      </c>
      <c r="EK320" s="13">
        <f>[1]新神器!$AW321*6</f>
        <v>71808</v>
      </c>
      <c r="EL320" s="13">
        <f t="shared" si="60"/>
        <v>5892</v>
      </c>
      <c r="EM320" s="13">
        <f t="shared" si="55"/>
        <v>1750</v>
      </c>
      <c r="EN320" s="13">
        <f>[2]新神器!$HK322</f>
        <v>10950</v>
      </c>
      <c r="EO320" s="13">
        <f t="shared" si="61"/>
        <v>1760.95</v>
      </c>
      <c r="EP320" s="13">
        <f t="shared" si="62"/>
        <v>20.079999999999998</v>
      </c>
    </row>
    <row r="321" spans="90:146" ht="16.5" x14ac:dyDescent="0.2">
      <c r="CL321" s="34">
        <v>17</v>
      </c>
      <c r="CM321" s="34">
        <v>4</v>
      </c>
      <c r="CN321" s="13">
        <f>[2]卡牌消耗!DC21</f>
        <v>2400</v>
      </c>
      <c r="CO321" s="13">
        <f t="shared" si="56"/>
        <v>960</v>
      </c>
      <c r="DN321" s="13">
        <v>17</v>
      </c>
      <c r="DO321" s="13">
        <v>3</v>
      </c>
      <c r="DP321" s="13">
        <f t="shared" si="57"/>
        <v>1680</v>
      </c>
      <c r="ED321" s="13">
        <f>[2]新神器!GZ323</f>
        <v>19</v>
      </c>
      <c r="EE321" s="13">
        <f t="shared" si="58"/>
        <v>4</v>
      </c>
      <c r="EF321" s="13">
        <f t="shared" si="59"/>
        <v>3</v>
      </c>
      <c r="EG321" s="13">
        <f>[2]新神器!HD323</f>
        <v>1606021</v>
      </c>
      <c r="EH321" s="13" t="str">
        <f>[2]新神器!HE323</f>
        <v>神器4-5 : 17级</v>
      </c>
      <c r="EI321" s="13">
        <f>[2]新神器!HG323</f>
        <v>17</v>
      </c>
      <c r="EJ321" s="13">
        <f>[2]新神器!HI323</f>
        <v>10</v>
      </c>
      <c r="EK321" s="13">
        <f>[1]新神器!$AW322*6</f>
        <v>77934</v>
      </c>
      <c r="EL321" s="13">
        <f t="shared" si="60"/>
        <v>6126</v>
      </c>
      <c r="EM321" s="13">
        <f t="shared" si="55"/>
        <v>1750</v>
      </c>
      <c r="EN321" s="13">
        <f>[2]新神器!$HK323</f>
        <v>11150</v>
      </c>
      <c r="EO321" s="13">
        <f t="shared" si="61"/>
        <v>1761.15</v>
      </c>
      <c r="EP321" s="13">
        <f t="shared" si="62"/>
        <v>20.87</v>
      </c>
    </row>
    <row r="322" spans="90:146" ht="16.5" x14ac:dyDescent="0.2">
      <c r="CL322" s="34">
        <v>18</v>
      </c>
      <c r="CM322" s="34">
        <v>4</v>
      </c>
      <c r="CN322" s="13">
        <f>[2]卡牌消耗!DC22</f>
        <v>2650</v>
      </c>
      <c r="CO322" s="13">
        <f t="shared" si="56"/>
        <v>1060</v>
      </c>
      <c r="DN322" s="13">
        <v>18</v>
      </c>
      <c r="DO322" s="13">
        <v>3</v>
      </c>
      <c r="DP322" s="13">
        <f t="shared" si="57"/>
        <v>1720</v>
      </c>
      <c r="ED322" s="13">
        <f>[2]新神器!GZ324</f>
        <v>19</v>
      </c>
      <c r="EE322" s="13">
        <f t="shared" si="58"/>
        <v>4</v>
      </c>
      <c r="EF322" s="13">
        <f t="shared" si="59"/>
        <v>3</v>
      </c>
      <c r="EG322" s="13">
        <f>[2]新神器!HD324</f>
        <v>1606021</v>
      </c>
      <c r="EH322" s="13" t="str">
        <f>[2]新神器!HE324</f>
        <v>神器4-5 : 18级</v>
      </c>
      <c r="EI322" s="13">
        <f>[2]新神器!HG324</f>
        <v>18</v>
      </c>
      <c r="EJ322" s="13">
        <f>[2]新神器!HI324</f>
        <v>10</v>
      </c>
      <c r="EK322" s="13">
        <f>[1]新神器!$AW323*6</f>
        <v>84276</v>
      </c>
      <c r="EL322" s="13">
        <f t="shared" si="60"/>
        <v>6342</v>
      </c>
      <c r="EM322" s="13">
        <f t="shared" si="55"/>
        <v>1750</v>
      </c>
      <c r="EN322" s="13">
        <f>[2]新神器!$HK324</f>
        <v>11300</v>
      </c>
      <c r="EO322" s="13">
        <f t="shared" si="61"/>
        <v>1761.3</v>
      </c>
      <c r="EP322" s="13">
        <f t="shared" si="62"/>
        <v>21.6</v>
      </c>
    </row>
    <row r="323" spans="90:146" ht="16.5" x14ac:dyDescent="0.2">
      <c r="CL323" s="34">
        <v>19</v>
      </c>
      <c r="CM323" s="34">
        <v>4</v>
      </c>
      <c r="CN323" s="13">
        <f>[2]卡牌消耗!DC23</f>
        <v>2900</v>
      </c>
      <c r="CO323" s="13">
        <f t="shared" si="56"/>
        <v>1160</v>
      </c>
      <c r="DN323" s="13">
        <v>19</v>
      </c>
      <c r="DO323" s="13">
        <v>3</v>
      </c>
      <c r="DP323" s="13">
        <f t="shared" si="57"/>
        <v>1800</v>
      </c>
      <c r="ED323" s="13">
        <f>[2]新神器!GZ325</f>
        <v>20</v>
      </c>
      <c r="EE323" s="13">
        <f t="shared" si="58"/>
        <v>4</v>
      </c>
      <c r="EF323" s="13">
        <f t="shared" si="59"/>
        <v>4</v>
      </c>
      <c r="EG323" s="13">
        <f>[2]新神器!HD325</f>
        <v>1606022</v>
      </c>
      <c r="EH323" s="13" t="str">
        <f>[2]新神器!HE325</f>
        <v>神器4-6 : 1级</v>
      </c>
      <c r="EI323" s="13">
        <f>[2]新神器!HG325</f>
        <v>1</v>
      </c>
      <c r="EJ323" s="13">
        <f>[2]新神器!HI325</f>
        <v>1</v>
      </c>
      <c r="EK323" s="13">
        <f>[1]新神器!$AW324*6</f>
        <v>2718</v>
      </c>
      <c r="EL323" s="13">
        <f t="shared" si="60"/>
        <v>2718</v>
      </c>
      <c r="EM323" s="13">
        <f t="shared" si="55"/>
        <v>375</v>
      </c>
      <c r="EN323" s="13">
        <f>[2]新神器!$HK325</f>
        <v>11000</v>
      </c>
      <c r="EO323" s="13">
        <f t="shared" si="61"/>
        <v>386</v>
      </c>
      <c r="EP323" s="13">
        <f t="shared" si="62"/>
        <v>42.25</v>
      </c>
    </row>
    <row r="324" spans="90:146" ht="16.5" x14ac:dyDescent="0.2">
      <c r="CL324" s="34">
        <v>20</v>
      </c>
      <c r="CM324" s="34">
        <v>4</v>
      </c>
      <c r="CN324" s="13">
        <f>[2]卡牌消耗!DC24</f>
        <v>3150</v>
      </c>
      <c r="CO324" s="13">
        <f t="shared" si="56"/>
        <v>1260</v>
      </c>
      <c r="DN324" s="13">
        <v>20</v>
      </c>
      <c r="DO324" s="13">
        <v>3</v>
      </c>
      <c r="DP324" s="13">
        <f t="shared" si="57"/>
        <v>1840</v>
      </c>
      <c r="ED324" s="13">
        <f>[2]新神器!GZ326</f>
        <v>20</v>
      </c>
      <c r="EE324" s="13">
        <f t="shared" si="58"/>
        <v>4</v>
      </c>
      <c r="EF324" s="13">
        <f t="shared" si="59"/>
        <v>4</v>
      </c>
      <c r="EG324" s="13">
        <f>[2]新神器!HD326</f>
        <v>1606022</v>
      </c>
      <c r="EH324" s="13" t="str">
        <f>[2]新神器!HE326</f>
        <v>神器4-6 : 2级</v>
      </c>
      <c r="EI324" s="13">
        <f>[2]新神器!HG326</f>
        <v>2</v>
      </c>
      <c r="EJ324" s="13">
        <f>[2]新神器!HI326</f>
        <v>1</v>
      </c>
      <c r="EK324" s="13">
        <f>[1]新神器!$AW325*6</f>
        <v>4764</v>
      </c>
      <c r="EL324" s="13">
        <f t="shared" si="60"/>
        <v>2046</v>
      </c>
      <c r="EM324" s="13">
        <f t="shared" si="55"/>
        <v>375</v>
      </c>
      <c r="EN324" s="13">
        <f>[2]新神器!$HK326</f>
        <v>11400</v>
      </c>
      <c r="EO324" s="13">
        <f t="shared" si="61"/>
        <v>386.4</v>
      </c>
      <c r="EP324" s="13">
        <f t="shared" si="62"/>
        <v>31.77</v>
      </c>
    </row>
    <row r="325" spans="90:146" ht="16.5" x14ac:dyDescent="0.2">
      <c r="CL325" s="34">
        <v>21</v>
      </c>
      <c r="CM325" s="34">
        <v>4</v>
      </c>
      <c r="CN325" s="13">
        <f>[2]卡牌消耗!DC25</f>
        <v>3400</v>
      </c>
      <c r="CO325" s="13">
        <f t="shared" si="56"/>
        <v>1360</v>
      </c>
      <c r="DN325" s="13">
        <v>21</v>
      </c>
      <c r="DO325" s="13">
        <v>3</v>
      </c>
      <c r="DP325" s="13">
        <f t="shared" si="57"/>
        <v>1880</v>
      </c>
      <c r="ED325" s="13">
        <f>[2]新神器!GZ327</f>
        <v>20</v>
      </c>
      <c r="EE325" s="13">
        <f t="shared" si="58"/>
        <v>4</v>
      </c>
      <c r="EF325" s="13">
        <f t="shared" si="59"/>
        <v>4</v>
      </c>
      <c r="EG325" s="13">
        <f>[2]新神器!HD327</f>
        <v>1606022</v>
      </c>
      <c r="EH325" s="13" t="str">
        <f>[2]新神器!HE327</f>
        <v>神器4-6 : 3级</v>
      </c>
      <c r="EI325" s="13">
        <f>[2]新神器!HG327</f>
        <v>3</v>
      </c>
      <c r="EJ325" s="13">
        <f>[2]新神器!HI327</f>
        <v>1</v>
      </c>
      <c r="EK325" s="13">
        <f>[1]新神器!$AW326*6</f>
        <v>6876</v>
      </c>
      <c r="EL325" s="13">
        <f t="shared" si="60"/>
        <v>2112</v>
      </c>
      <c r="EM325" s="13">
        <f t="shared" ref="EM325:EM388" si="63">EJ325*INDEX($DX$5:$DX$46,MATCH(EG325,$DW$5:$DW$46,0))</f>
        <v>375</v>
      </c>
      <c r="EN325" s="13">
        <f>[2]新神器!$HK327</f>
        <v>11800</v>
      </c>
      <c r="EO325" s="13">
        <f t="shared" si="61"/>
        <v>386.8</v>
      </c>
      <c r="EP325" s="13">
        <f t="shared" si="62"/>
        <v>32.76</v>
      </c>
    </row>
    <row r="326" spans="90:146" ht="16.5" x14ac:dyDescent="0.2">
      <c r="CL326" s="34">
        <v>22</v>
      </c>
      <c r="CM326" s="34">
        <v>4</v>
      </c>
      <c r="CN326" s="13">
        <f>[2]卡牌消耗!DC26</f>
        <v>3650</v>
      </c>
      <c r="CO326" s="13">
        <f t="shared" ref="CO326:CO389" si="64">CN326/2.5</f>
        <v>1460</v>
      </c>
      <c r="DN326" s="13">
        <v>22</v>
      </c>
      <c r="DO326" s="13">
        <v>3</v>
      </c>
      <c r="DP326" s="13">
        <f t="shared" ref="DP326:DP389" si="65">INDEX($DH$5:$DK$154,DN326,MIN(DO326,4))</f>
        <v>1920</v>
      </c>
      <c r="ED326" s="13">
        <f>[2]新神器!GZ328</f>
        <v>20</v>
      </c>
      <c r="EE326" s="13">
        <f t="shared" ref="EE326:EE389" si="66">INDEX($DT$5:$DT$46,ED326)</f>
        <v>4</v>
      </c>
      <c r="EF326" s="13">
        <f t="shared" ref="EF326:EF389" si="67">INDEX($DV$5:$DV$46,ED326)</f>
        <v>4</v>
      </c>
      <c r="EG326" s="13">
        <f>[2]新神器!HD328</f>
        <v>1606022</v>
      </c>
      <c r="EH326" s="13" t="str">
        <f>[2]新神器!HE328</f>
        <v>神器4-6 : 4级</v>
      </c>
      <c r="EI326" s="13">
        <f>[2]新神器!HG328</f>
        <v>4</v>
      </c>
      <c r="EJ326" s="13">
        <f>[2]新神器!HI328</f>
        <v>2</v>
      </c>
      <c r="EK326" s="13">
        <f>[1]新神器!$AW327*6</f>
        <v>9042</v>
      </c>
      <c r="EL326" s="13">
        <f t="shared" ref="EL326:EL389" si="68">IF(EI326&gt;1,EK326-EK325,EK326)</f>
        <v>2166</v>
      </c>
      <c r="EM326" s="13">
        <f t="shared" si="63"/>
        <v>750</v>
      </c>
      <c r="EN326" s="13">
        <f>[2]新神器!$HK328</f>
        <v>12200</v>
      </c>
      <c r="EO326" s="13">
        <f t="shared" ref="EO326:EO389" si="69">EM326+EN326/1000</f>
        <v>762.2</v>
      </c>
      <c r="EP326" s="13">
        <f t="shared" ref="EP326:EP389" si="70">ROUND(EL326*6/EO326,2)</f>
        <v>17.05</v>
      </c>
    </row>
    <row r="327" spans="90:146" ht="16.5" x14ac:dyDescent="0.2">
      <c r="CL327" s="34">
        <v>23</v>
      </c>
      <c r="CM327" s="34">
        <v>4</v>
      </c>
      <c r="CN327" s="13">
        <f>[2]卡牌消耗!DC27</f>
        <v>3900</v>
      </c>
      <c r="CO327" s="13">
        <f t="shared" si="64"/>
        <v>1560</v>
      </c>
      <c r="DN327" s="13">
        <v>23</v>
      </c>
      <c r="DO327" s="13">
        <v>3</v>
      </c>
      <c r="DP327" s="13">
        <f t="shared" si="65"/>
        <v>1960</v>
      </c>
      <c r="ED327" s="13">
        <f>[2]新神器!GZ329</f>
        <v>20</v>
      </c>
      <c r="EE327" s="13">
        <f t="shared" si="66"/>
        <v>4</v>
      </c>
      <c r="EF327" s="13">
        <f t="shared" si="67"/>
        <v>4</v>
      </c>
      <c r="EG327" s="13">
        <f>[2]新神器!HD329</f>
        <v>1606022</v>
      </c>
      <c r="EH327" s="13" t="str">
        <f>[2]新神器!HE329</f>
        <v>神器4-6 : 5级</v>
      </c>
      <c r="EI327" s="13">
        <f>[2]新神器!HG329</f>
        <v>5</v>
      </c>
      <c r="EJ327" s="13">
        <f>[2]新神器!HI329</f>
        <v>2</v>
      </c>
      <c r="EK327" s="13">
        <f>[1]新神器!$AW328*6</f>
        <v>11274</v>
      </c>
      <c r="EL327" s="13">
        <f t="shared" si="68"/>
        <v>2232</v>
      </c>
      <c r="EM327" s="13">
        <f t="shared" si="63"/>
        <v>750</v>
      </c>
      <c r="EN327" s="13">
        <f>[2]新神器!$HK329</f>
        <v>12550</v>
      </c>
      <c r="EO327" s="13">
        <f t="shared" si="69"/>
        <v>762.55</v>
      </c>
      <c r="EP327" s="13">
        <f t="shared" si="70"/>
        <v>17.559999999999999</v>
      </c>
    </row>
    <row r="328" spans="90:146" ht="16.5" x14ac:dyDescent="0.2">
      <c r="CL328" s="34">
        <v>24</v>
      </c>
      <c r="CM328" s="34">
        <v>4</v>
      </c>
      <c r="CN328" s="13">
        <f>[2]卡牌消耗!DC28</f>
        <v>4150</v>
      </c>
      <c r="CO328" s="13">
        <f t="shared" si="64"/>
        <v>1660</v>
      </c>
      <c r="DN328" s="13">
        <v>24</v>
      </c>
      <c r="DO328" s="13">
        <v>3</v>
      </c>
      <c r="DP328" s="13">
        <f t="shared" si="65"/>
        <v>2000</v>
      </c>
      <c r="ED328" s="13">
        <f>[2]新神器!GZ330</f>
        <v>20</v>
      </c>
      <c r="EE328" s="13">
        <f t="shared" si="66"/>
        <v>4</v>
      </c>
      <c r="EF328" s="13">
        <f t="shared" si="67"/>
        <v>4</v>
      </c>
      <c r="EG328" s="13">
        <f>[2]新神器!HD330</f>
        <v>1606022</v>
      </c>
      <c r="EH328" s="13" t="str">
        <f>[2]新神器!HE330</f>
        <v>神器4-6 : 6级</v>
      </c>
      <c r="EI328" s="13">
        <f>[2]新神器!HG330</f>
        <v>6</v>
      </c>
      <c r="EJ328" s="13">
        <f>[2]新神器!HI330</f>
        <v>2</v>
      </c>
      <c r="EK328" s="13">
        <f>[1]新神器!$AW329*6</f>
        <v>13566</v>
      </c>
      <c r="EL328" s="13">
        <f t="shared" si="68"/>
        <v>2292</v>
      </c>
      <c r="EM328" s="13">
        <f t="shared" si="63"/>
        <v>750</v>
      </c>
      <c r="EN328" s="13">
        <f>[2]新神器!$HK330</f>
        <v>12900</v>
      </c>
      <c r="EO328" s="13">
        <f t="shared" si="69"/>
        <v>762.9</v>
      </c>
      <c r="EP328" s="13">
        <f t="shared" si="70"/>
        <v>18.03</v>
      </c>
    </row>
    <row r="329" spans="90:146" ht="16.5" x14ac:dyDescent="0.2">
      <c r="CL329" s="34">
        <v>25</v>
      </c>
      <c r="CM329" s="34">
        <v>4</v>
      </c>
      <c r="CN329" s="13">
        <f>[2]卡牌消耗!DC29</f>
        <v>7000</v>
      </c>
      <c r="CO329" s="13">
        <f t="shared" si="64"/>
        <v>2800</v>
      </c>
      <c r="DN329" s="13">
        <v>25</v>
      </c>
      <c r="DO329" s="13">
        <v>3</v>
      </c>
      <c r="DP329" s="13">
        <f t="shared" si="65"/>
        <v>2040</v>
      </c>
      <c r="ED329" s="13">
        <f>[2]新神器!GZ331</f>
        <v>20</v>
      </c>
      <c r="EE329" s="13">
        <f t="shared" si="66"/>
        <v>4</v>
      </c>
      <c r="EF329" s="13">
        <f t="shared" si="67"/>
        <v>4</v>
      </c>
      <c r="EG329" s="13">
        <f>[2]新神器!HD331</f>
        <v>1606022</v>
      </c>
      <c r="EH329" s="13" t="str">
        <f>[2]新神器!HE331</f>
        <v>神器4-6 : 7级</v>
      </c>
      <c r="EI329" s="13">
        <f>[2]新神器!HG331</f>
        <v>7</v>
      </c>
      <c r="EJ329" s="13">
        <f>[2]新神器!HI331</f>
        <v>3</v>
      </c>
      <c r="EK329" s="13">
        <f>[1]新神器!$AW330*6</f>
        <v>15918</v>
      </c>
      <c r="EL329" s="13">
        <f t="shared" si="68"/>
        <v>2352</v>
      </c>
      <c r="EM329" s="13">
        <f t="shared" si="63"/>
        <v>1125</v>
      </c>
      <c r="EN329" s="13">
        <f>[2]新神器!$HK331</f>
        <v>13250</v>
      </c>
      <c r="EO329" s="13">
        <f t="shared" si="69"/>
        <v>1138.25</v>
      </c>
      <c r="EP329" s="13">
        <f t="shared" si="70"/>
        <v>12.4</v>
      </c>
    </row>
    <row r="330" spans="90:146" ht="16.5" x14ac:dyDescent="0.2">
      <c r="CL330" s="34">
        <v>26</v>
      </c>
      <c r="CM330" s="34">
        <v>4</v>
      </c>
      <c r="CN330" s="13">
        <f>[2]卡牌消耗!DC30</f>
        <v>7350</v>
      </c>
      <c r="CO330" s="13">
        <f t="shared" si="64"/>
        <v>2940</v>
      </c>
      <c r="DN330" s="13">
        <v>26</v>
      </c>
      <c r="DO330" s="13">
        <v>3</v>
      </c>
      <c r="DP330" s="13">
        <f t="shared" si="65"/>
        <v>2080</v>
      </c>
      <c r="ED330" s="13">
        <f>[2]新神器!GZ332</f>
        <v>20</v>
      </c>
      <c r="EE330" s="13">
        <f t="shared" si="66"/>
        <v>4</v>
      </c>
      <c r="EF330" s="13">
        <f t="shared" si="67"/>
        <v>4</v>
      </c>
      <c r="EG330" s="13">
        <f>[2]新神器!HD332</f>
        <v>1606022</v>
      </c>
      <c r="EH330" s="13" t="str">
        <f>[2]新神器!HE332</f>
        <v>神器4-6 : 8级</v>
      </c>
      <c r="EI330" s="13">
        <f>[2]新神器!HG332</f>
        <v>8</v>
      </c>
      <c r="EJ330" s="13">
        <f>[2]新神器!HI332</f>
        <v>3</v>
      </c>
      <c r="EK330" s="13">
        <f>[1]新神器!$AW331*6</f>
        <v>18330</v>
      </c>
      <c r="EL330" s="13">
        <f t="shared" si="68"/>
        <v>2412</v>
      </c>
      <c r="EM330" s="13">
        <f t="shared" si="63"/>
        <v>1125</v>
      </c>
      <c r="EN330" s="13">
        <f>[2]新神器!$HK332</f>
        <v>13600</v>
      </c>
      <c r="EO330" s="13">
        <f t="shared" si="69"/>
        <v>1138.5999999999999</v>
      </c>
      <c r="EP330" s="13">
        <f t="shared" si="70"/>
        <v>12.71</v>
      </c>
    </row>
    <row r="331" spans="90:146" ht="16.5" x14ac:dyDescent="0.2">
      <c r="CL331" s="34">
        <v>27</v>
      </c>
      <c r="CM331" s="34">
        <v>4</v>
      </c>
      <c r="CN331" s="13">
        <f>[2]卡牌消耗!DC31</f>
        <v>7700</v>
      </c>
      <c r="CO331" s="13">
        <f t="shared" si="64"/>
        <v>3080</v>
      </c>
      <c r="DN331" s="13">
        <v>27</v>
      </c>
      <c r="DO331" s="13">
        <v>3</v>
      </c>
      <c r="DP331" s="13">
        <f t="shared" si="65"/>
        <v>2160</v>
      </c>
      <c r="ED331" s="13">
        <f>[2]新神器!GZ333</f>
        <v>20</v>
      </c>
      <c r="EE331" s="13">
        <f t="shared" si="66"/>
        <v>4</v>
      </c>
      <c r="EF331" s="13">
        <f t="shared" si="67"/>
        <v>4</v>
      </c>
      <c r="EG331" s="13">
        <f>[2]新神器!HD333</f>
        <v>1606022</v>
      </c>
      <c r="EH331" s="13" t="str">
        <f>[2]新神器!HE333</f>
        <v>神器4-6 : 9级</v>
      </c>
      <c r="EI331" s="13">
        <f>[2]新神器!HG333</f>
        <v>9</v>
      </c>
      <c r="EJ331" s="13">
        <f>[2]新神器!HI333</f>
        <v>3</v>
      </c>
      <c r="EK331" s="13">
        <f>[1]新神器!$AW332*6</f>
        <v>20802</v>
      </c>
      <c r="EL331" s="13">
        <f t="shared" si="68"/>
        <v>2472</v>
      </c>
      <c r="EM331" s="13">
        <f t="shared" si="63"/>
        <v>1125</v>
      </c>
      <c r="EN331" s="13">
        <f>[2]新神器!$HK333</f>
        <v>13900</v>
      </c>
      <c r="EO331" s="13">
        <f t="shared" si="69"/>
        <v>1138.9000000000001</v>
      </c>
      <c r="EP331" s="13">
        <f t="shared" si="70"/>
        <v>13.02</v>
      </c>
    </row>
    <row r="332" spans="90:146" ht="16.5" x14ac:dyDescent="0.2">
      <c r="CL332" s="34">
        <v>28</v>
      </c>
      <c r="CM332" s="34">
        <v>4</v>
      </c>
      <c r="CN332" s="13">
        <f>[2]卡牌消耗!DC32</f>
        <v>8050</v>
      </c>
      <c r="CO332" s="13">
        <f t="shared" si="64"/>
        <v>3220</v>
      </c>
      <c r="DN332" s="13">
        <v>28</v>
      </c>
      <c r="DO332" s="13">
        <v>3</v>
      </c>
      <c r="DP332" s="13">
        <f t="shared" si="65"/>
        <v>2200</v>
      </c>
      <c r="ED332" s="13">
        <f>[2]新神器!GZ334</f>
        <v>20</v>
      </c>
      <c r="EE332" s="13">
        <f t="shared" si="66"/>
        <v>4</v>
      </c>
      <c r="EF332" s="13">
        <f t="shared" si="67"/>
        <v>4</v>
      </c>
      <c r="EG332" s="13">
        <f>[2]新神器!HD334</f>
        <v>1606022</v>
      </c>
      <c r="EH332" s="13" t="str">
        <f>[2]新神器!HE334</f>
        <v>神器4-6 : 10级</v>
      </c>
      <c r="EI332" s="13">
        <f>[2]新神器!HG334</f>
        <v>10</v>
      </c>
      <c r="EJ332" s="13">
        <f>[2]新神器!HI334</f>
        <v>5</v>
      </c>
      <c r="EK332" s="13">
        <f>[1]新神器!$AW333*6</f>
        <v>23340</v>
      </c>
      <c r="EL332" s="13">
        <f t="shared" si="68"/>
        <v>2538</v>
      </c>
      <c r="EM332" s="13">
        <f t="shared" si="63"/>
        <v>1875</v>
      </c>
      <c r="EN332" s="13">
        <f>[2]新神器!$HK334</f>
        <v>14250</v>
      </c>
      <c r="EO332" s="13">
        <f t="shared" si="69"/>
        <v>1889.25</v>
      </c>
      <c r="EP332" s="13">
        <f t="shared" si="70"/>
        <v>8.06</v>
      </c>
    </row>
    <row r="333" spans="90:146" ht="16.5" x14ac:dyDescent="0.2">
      <c r="CL333" s="34">
        <v>29</v>
      </c>
      <c r="CM333" s="34">
        <v>4</v>
      </c>
      <c r="CN333" s="13">
        <f>[2]卡牌消耗!DC33</f>
        <v>8400</v>
      </c>
      <c r="CO333" s="13">
        <f t="shared" si="64"/>
        <v>3360</v>
      </c>
      <c r="DN333" s="13">
        <v>29</v>
      </c>
      <c r="DO333" s="13">
        <v>3</v>
      </c>
      <c r="DP333" s="13">
        <f t="shared" si="65"/>
        <v>2240</v>
      </c>
      <c r="ED333" s="13">
        <f>[2]新神器!GZ335</f>
        <v>20</v>
      </c>
      <c r="EE333" s="13">
        <f t="shared" si="66"/>
        <v>4</v>
      </c>
      <c r="EF333" s="13">
        <f t="shared" si="67"/>
        <v>4</v>
      </c>
      <c r="EG333" s="13">
        <f>[2]新神器!HD335</f>
        <v>1606022</v>
      </c>
      <c r="EH333" s="13" t="str">
        <f>[2]新神器!HE335</f>
        <v>神器4-6 : 11级</v>
      </c>
      <c r="EI333" s="13">
        <f>[2]新神器!HG335</f>
        <v>11</v>
      </c>
      <c r="EJ333" s="13">
        <f>[2]新神器!HI335</f>
        <v>5</v>
      </c>
      <c r="EK333" s="13">
        <f>[1]新神器!$AW334*6</f>
        <v>25932</v>
      </c>
      <c r="EL333" s="13">
        <f t="shared" si="68"/>
        <v>2592</v>
      </c>
      <c r="EM333" s="13">
        <f t="shared" si="63"/>
        <v>1875</v>
      </c>
      <c r="EN333" s="13">
        <f>[2]新神器!$HK335</f>
        <v>14550</v>
      </c>
      <c r="EO333" s="13">
        <f t="shared" si="69"/>
        <v>1889.55</v>
      </c>
      <c r="EP333" s="13">
        <f t="shared" si="70"/>
        <v>8.23</v>
      </c>
    </row>
    <row r="334" spans="90:146" ht="16.5" x14ac:dyDescent="0.2">
      <c r="CL334" s="34">
        <v>30</v>
      </c>
      <c r="CM334" s="34">
        <v>4</v>
      </c>
      <c r="CN334" s="13">
        <f>[2]卡牌消耗!DC34</f>
        <v>8850</v>
      </c>
      <c r="CO334" s="13">
        <f t="shared" si="64"/>
        <v>3540</v>
      </c>
      <c r="DN334" s="13">
        <v>30</v>
      </c>
      <c r="DO334" s="13">
        <v>3</v>
      </c>
      <c r="DP334" s="13">
        <f t="shared" si="65"/>
        <v>2280</v>
      </c>
      <c r="ED334" s="13">
        <f>[2]新神器!GZ336</f>
        <v>20</v>
      </c>
      <c r="EE334" s="13">
        <f t="shared" si="66"/>
        <v>4</v>
      </c>
      <c r="EF334" s="13">
        <f t="shared" si="67"/>
        <v>4</v>
      </c>
      <c r="EG334" s="13">
        <f>[2]新神器!HD336</f>
        <v>1606022</v>
      </c>
      <c r="EH334" s="13" t="str">
        <f>[2]新神器!HE336</f>
        <v>神器4-6 : 12级</v>
      </c>
      <c r="EI334" s="13">
        <f>[2]新神器!HG336</f>
        <v>12</v>
      </c>
      <c r="EJ334" s="13">
        <f>[2]新神器!HI336</f>
        <v>6</v>
      </c>
      <c r="EK334" s="13">
        <f>[1]新神器!$AW335*6</f>
        <v>28590</v>
      </c>
      <c r="EL334" s="13">
        <f t="shared" si="68"/>
        <v>2658</v>
      </c>
      <c r="EM334" s="13">
        <f t="shared" si="63"/>
        <v>2250</v>
      </c>
      <c r="EN334" s="13">
        <f>[2]新神器!$HK336</f>
        <v>14850</v>
      </c>
      <c r="EO334" s="13">
        <f t="shared" si="69"/>
        <v>2264.85</v>
      </c>
      <c r="EP334" s="13">
        <f t="shared" si="70"/>
        <v>7.04</v>
      </c>
    </row>
    <row r="335" spans="90:146" ht="16.5" x14ac:dyDescent="0.2">
      <c r="CL335" s="34">
        <v>31</v>
      </c>
      <c r="CM335" s="34">
        <v>4</v>
      </c>
      <c r="CN335" s="13">
        <f>[2]卡牌消耗!DC35</f>
        <v>9300</v>
      </c>
      <c r="CO335" s="13">
        <f t="shared" si="64"/>
        <v>3720</v>
      </c>
      <c r="DN335" s="13">
        <v>31</v>
      </c>
      <c r="DO335" s="13">
        <v>3</v>
      </c>
      <c r="DP335" s="13">
        <f t="shared" si="65"/>
        <v>4440</v>
      </c>
      <c r="ED335" s="13">
        <f>[2]新神器!GZ337</f>
        <v>20</v>
      </c>
      <c r="EE335" s="13">
        <f t="shared" si="66"/>
        <v>4</v>
      </c>
      <c r="EF335" s="13">
        <f t="shared" si="67"/>
        <v>4</v>
      </c>
      <c r="EG335" s="13">
        <f>[2]新神器!HD337</f>
        <v>1606022</v>
      </c>
      <c r="EH335" s="13" t="str">
        <f>[2]新神器!HE337</f>
        <v>神器4-6 : 13级</v>
      </c>
      <c r="EI335" s="13">
        <f>[2]新神器!HG337</f>
        <v>13</v>
      </c>
      <c r="EJ335" s="13">
        <f>[2]新神器!HI337</f>
        <v>7</v>
      </c>
      <c r="EK335" s="13">
        <f>[1]新神器!$AW336*6</f>
        <v>31302</v>
      </c>
      <c r="EL335" s="13">
        <f t="shared" si="68"/>
        <v>2712</v>
      </c>
      <c r="EM335" s="13">
        <f t="shared" si="63"/>
        <v>2625</v>
      </c>
      <c r="EN335" s="13">
        <f>[2]新神器!$HK337</f>
        <v>15150</v>
      </c>
      <c r="EO335" s="13">
        <f t="shared" si="69"/>
        <v>2640.15</v>
      </c>
      <c r="EP335" s="13">
        <f t="shared" si="70"/>
        <v>6.16</v>
      </c>
    </row>
    <row r="336" spans="90:146" ht="16.5" x14ac:dyDescent="0.2">
      <c r="CL336" s="34">
        <v>32</v>
      </c>
      <c r="CM336" s="34">
        <v>4</v>
      </c>
      <c r="CN336" s="13">
        <f>[2]卡牌消耗!DC36</f>
        <v>9750</v>
      </c>
      <c r="CO336" s="13">
        <f t="shared" si="64"/>
        <v>3900</v>
      </c>
      <c r="DN336" s="13">
        <v>32</v>
      </c>
      <c r="DO336" s="13">
        <v>3</v>
      </c>
      <c r="DP336" s="13">
        <f t="shared" si="65"/>
        <v>4760</v>
      </c>
      <c r="ED336" s="13">
        <f>[2]新神器!GZ338</f>
        <v>20</v>
      </c>
      <c r="EE336" s="13">
        <f t="shared" si="66"/>
        <v>4</v>
      </c>
      <c r="EF336" s="13">
        <f t="shared" si="67"/>
        <v>4</v>
      </c>
      <c r="EG336" s="13">
        <f>[2]新神器!HD338</f>
        <v>1606022</v>
      </c>
      <c r="EH336" s="13" t="str">
        <f>[2]新神器!HE338</f>
        <v>神器4-6 : 14级</v>
      </c>
      <c r="EI336" s="13">
        <f>[2]新神器!HG338</f>
        <v>14</v>
      </c>
      <c r="EJ336" s="13">
        <f>[2]新神器!HI338</f>
        <v>7</v>
      </c>
      <c r="EK336" s="13">
        <f>[1]新神器!$AW337*6</f>
        <v>34080</v>
      </c>
      <c r="EL336" s="13">
        <f t="shared" si="68"/>
        <v>2778</v>
      </c>
      <c r="EM336" s="13">
        <f t="shared" si="63"/>
        <v>2625</v>
      </c>
      <c r="EN336" s="13">
        <f>[2]新神器!$HK338</f>
        <v>15450</v>
      </c>
      <c r="EO336" s="13">
        <f t="shared" si="69"/>
        <v>2640.45</v>
      </c>
      <c r="EP336" s="13">
        <f t="shared" si="70"/>
        <v>6.31</v>
      </c>
    </row>
    <row r="337" spans="90:146" ht="16.5" x14ac:dyDescent="0.2">
      <c r="CL337" s="34">
        <v>33</v>
      </c>
      <c r="CM337" s="34">
        <v>4</v>
      </c>
      <c r="CN337" s="13">
        <f>[2]卡牌消耗!DC37</f>
        <v>10200</v>
      </c>
      <c r="CO337" s="13">
        <f t="shared" si="64"/>
        <v>4080</v>
      </c>
      <c r="DN337" s="13">
        <v>33</v>
      </c>
      <c r="DO337" s="13">
        <v>3</v>
      </c>
      <c r="DP337" s="13">
        <f t="shared" si="65"/>
        <v>5080</v>
      </c>
      <c r="ED337" s="13">
        <f>[2]新神器!GZ339</f>
        <v>20</v>
      </c>
      <c r="EE337" s="13">
        <f t="shared" si="66"/>
        <v>4</v>
      </c>
      <c r="EF337" s="13">
        <f t="shared" si="67"/>
        <v>4</v>
      </c>
      <c r="EG337" s="13">
        <f>[2]新神器!HD339</f>
        <v>1606022</v>
      </c>
      <c r="EH337" s="13" t="str">
        <f>[2]新神器!HE339</f>
        <v>神器4-6 : 15级</v>
      </c>
      <c r="EI337" s="13">
        <f>[2]新神器!HG339</f>
        <v>15</v>
      </c>
      <c r="EJ337" s="13">
        <f>[2]新神器!HI339</f>
        <v>7</v>
      </c>
      <c r="EK337" s="13">
        <f>[1]新神器!$AW338*6</f>
        <v>36918</v>
      </c>
      <c r="EL337" s="13">
        <f t="shared" si="68"/>
        <v>2838</v>
      </c>
      <c r="EM337" s="13">
        <f t="shared" si="63"/>
        <v>2625</v>
      </c>
      <c r="EN337" s="13">
        <f>[2]新神器!$HK339</f>
        <v>15750</v>
      </c>
      <c r="EO337" s="13">
        <f t="shared" si="69"/>
        <v>2640.75</v>
      </c>
      <c r="EP337" s="13">
        <f t="shared" si="70"/>
        <v>6.45</v>
      </c>
    </row>
    <row r="338" spans="90:146" ht="16.5" x14ac:dyDescent="0.2">
      <c r="CL338" s="34">
        <v>34</v>
      </c>
      <c r="CM338" s="34">
        <v>4</v>
      </c>
      <c r="CN338" s="13">
        <f>[2]卡牌消耗!DC38</f>
        <v>10650</v>
      </c>
      <c r="CO338" s="13">
        <f t="shared" si="64"/>
        <v>4260</v>
      </c>
      <c r="DN338" s="13">
        <v>34</v>
      </c>
      <c r="DO338" s="13">
        <v>3</v>
      </c>
      <c r="DP338" s="13">
        <f t="shared" si="65"/>
        <v>5400</v>
      </c>
      <c r="ED338" s="13">
        <f>[2]新神器!GZ340</f>
        <v>20</v>
      </c>
      <c r="EE338" s="13">
        <f t="shared" si="66"/>
        <v>4</v>
      </c>
      <c r="EF338" s="13">
        <f t="shared" si="67"/>
        <v>4</v>
      </c>
      <c r="EG338" s="13">
        <f>[2]新神器!HD340</f>
        <v>1606022</v>
      </c>
      <c r="EH338" s="13" t="str">
        <f>[2]新神器!HE340</f>
        <v>神器4-6 : 16级</v>
      </c>
      <c r="EI338" s="13">
        <f>[2]新神器!HG340</f>
        <v>16</v>
      </c>
      <c r="EJ338" s="13">
        <f>[2]新神器!HI340</f>
        <v>10</v>
      </c>
      <c r="EK338" s="13">
        <f>[1]新神器!$AW339*6</f>
        <v>39816</v>
      </c>
      <c r="EL338" s="13">
        <f t="shared" si="68"/>
        <v>2898</v>
      </c>
      <c r="EM338" s="13">
        <f t="shared" si="63"/>
        <v>3750</v>
      </c>
      <c r="EN338" s="13">
        <f>[2]新神器!$HK340</f>
        <v>16000</v>
      </c>
      <c r="EO338" s="13">
        <f t="shared" si="69"/>
        <v>3766</v>
      </c>
      <c r="EP338" s="13">
        <f t="shared" si="70"/>
        <v>4.62</v>
      </c>
    </row>
    <row r="339" spans="90:146" ht="16.5" x14ac:dyDescent="0.2">
      <c r="CL339" s="34">
        <v>35</v>
      </c>
      <c r="CM339" s="34">
        <v>4</v>
      </c>
      <c r="CN339" s="13">
        <f>[2]卡牌消耗!DC39</f>
        <v>9100</v>
      </c>
      <c r="CO339" s="13">
        <f t="shared" si="64"/>
        <v>3640</v>
      </c>
      <c r="DN339" s="13">
        <v>35</v>
      </c>
      <c r="DO339" s="13">
        <v>3</v>
      </c>
      <c r="DP339" s="13">
        <f t="shared" si="65"/>
        <v>5680</v>
      </c>
      <c r="ED339" s="13">
        <f>[2]新神器!GZ341</f>
        <v>20</v>
      </c>
      <c r="EE339" s="13">
        <f t="shared" si="66"/>
        <v>4</v>
      </c>
      <c r="EF339" s="13">
        <f t="shared" si="67"/>
        <v>4</v>
      </c>
      <c r="EG339" s="13">
        <f>[2]新神器!HD341</f>
        <v>1606022</v>
      </c>
      <c r="EH339" s="13" t="str">
        <f>[2]新神器!HE341</f>
        <v>神器4-6 : 17级</v>
      </c>
      <c r="EI339" s="13">
        <f>[2]新神器!HG341</f>
        <v>17</v>
      </c>
      <c r="EJ339" s="13">
        <f>[2]新神器!HI341</f>
        <v>10</v>
      </c>
      <c r="EK339" s="13">
        <f>[1]新神器!$AW340*6</f>
        <v>42774</v>
      </c>
      <c r="EL339" s="13">
        <f t="shared" si="68"/>
        <v>2958</v>
      </c>
      <c r="EM339" s="13">
        <f t="shared" si="63"/>
        <v>3750</v>
      </c>
      <c r="EN339" s="13">
        <f>[2]新神器!$HK341</f>
        <v>16300</v>
      </c>
      <c r="EO339" s="13">
        <f t="shared" si="69"/>
        <v>3766.3</v>
      </c>
      <c r="EP339" s="13">
        <f t="shared" si="70"/>
        <v>4.71</v>
      </c>
    </row>
    <row r="340" spans="90:146" ht="16.5" x14ac:dyDescent="0.2">
      <c r="CL340" s="34">
        <v>36</v>
      </c>
      <c r="CM340" s="34">
        <v>4</v>
      </c>
      <c r="CN340" s="13">
        <f>[2]卡牌消耗!DC40</f>
        <v>9550</v>
      </c>
      <c r="CO340" s="13">
        <f t="shared" si="64"/>
        <v>3820</v>
      </c>
      <c r="DN340" s="13">
        <v>36</v>
      </c>
      <c r="DO340" s="13">
        <v>3</v>
      </c>
      <c r="DP340" s="13">
        <f t="shared" si="65"/>
        <v>6000</v>
      </c>
      <c r="ED340" s="13">
        <f>[2]新神器!GZ342</f>
        <v>20</v>
      </c>
      <c r="EE340" s="13">
        <f t="shared" si="66"/>
        <v>4</v>
      </c>
      <c r="EF340" s="13">
        <f t="shared" si="67"/>
        <v>4</v>
      </c>
      <c r="EG340" s="13">
        <f>[2]新神器!HD342</f>
        <v>1606022</v>
      </c>
      <c r="EH340" s="13" t="str">
        <f>[2]新神器!HE342</f>
        <v>神器4-6 : 18级</v>
      </c>
      <c r="EI340" s="13">
        <f>[2]新神器!HG342</f>
        <v>18</v>
      </c>
      <c r="EJ340" s="13">
        <f>[2]新神器!HI342</f>
        <v>10</v>
      </c>
      <c r="EK340" s="13">
        <f>[1]新神器!$AW341*6</f>
        <v>45792</v>
      </c>
      <c r="EL340" s="13">
        <f t="shared" si="68"/>
        <v>3018</v>
      </c>
      <c r="EM340" s="13">
        <f t="shared" si="63"/>
        <v>3750</v>
      </c>
      <c r="EN340" s="13">
        <f>[2]新神器!$HK342</f>
        <v>16550</v>
      </c>
      <c r="EO340" s="13">
        <f t="shared" si="69"/>
        <v>3766.55</v>
      </c>
      <c r="EP340" s="13">
        <f t="shared" si="70"/>
        <v>4.8099999999999996</v>
      </c>
    </row>
    <row r="341" spans="90:146" ht="16.5" x14ac:dyDescent="0.2">
      <c r="CL341" s="34">
        <v>37</v>
      </c>
      <c r="CM341" s="34">
        <v>4</v>
      </c>
      <c r="CN341" s="13">
        <f>[2]卡牌消耗!DC41</f>
        <v>10000</v>
      </c>
      <c r="CO341" s="13">
        <f t="shared" si="64"/>
        <v>4000</v>
      </c>
      <c r="DN341" s="13">
        <v>37</v>
      </c>
      <c r="DO341" s="13">
        <v>3</v>
      </c>
      <c r="DP341" s="13">
        <f t="shared" si="65"/>
        <v>6320</v>
      </c>
      <c r="ED341" s="13">
        <f>[2]新神器!GZ343</f>
        <v>21</v>
      </c>
      <c r="EE341" s="13">
        <f t="shared" si="66"/>
        <v>5</v>
      </c>
      <c r="EF341" s="13">
        <f t="shared" si="67"/>
        <v>1</v>
      </c>
      <c r="EG341" s="13">
        <f>[2]新神器!HD343</f>
        <v>1606023</v>
      </c>
      <c r="EH341" s="13" t="str">
        <f>[2]新神器!HE343</f>
        <v>神器5-1 : 1级</v>
      </c>
      <c r="EI341" s="13">
        <f>[2]新神器!HG343</f>
        <v>1</v>
      </c>
      <c r="EJ341" s="13">
        <f>[2]新神器!HI343</f>
        <v>1</v>
      </c>
      <c r="EK341" s="13">
        <f>[1]新神器!$AW342*6</f>
        <v>4224</v>
      </c>
      <c r="EL341" s="13">
        <f t="shared" si="68"/>
        <v>4224</v>
      </c>
      <c r="EM341" s="13">
        <f t="shared" si="63"/>
        <v>30</v>
      </c>
      <c r="EN341" s="13">
        <f>[2]新神器!$HK343</f>
        <v>4200</v>
      </c>
      <c r="EO341" s="13">
        <f t="shared" si="69"/>
        <v>34.200000000000003</v>
      </c>
      <c r="EP341" s="13">
        <f t="shared" si="70"/>
        <v>741.05</v>
      </c>
    </row>
    <row r="342" spans="90:146" ht="16.5" x14ac:dyDescent="0.2">
      <c r="CL342" s="34">
        <v>38</v>
      </c>
      <c r="CM342" s="34">
        <v>4</v>
      </c>
      <c r="CN342" s="13">
        <f>[2]卡牌消耗!DC42</f>
        <v>10450</v>
      </c>
      <c r="CO342" s="13">
        <f t="shared" si="64"/>
        <v>4180</v>
      </c>
      <c r="DN342" s="13">
        <v>38</v>
      </c>
      <c r="DO342" s="13">
        <v>3</v>
      </c>
      <c r="DP342" s="13">
        <f t="shared" si="65"/>
        <v>6640</v>
      </c>
      <c r="ED342" s="13">
        <f>[2]新神器!GZ344</f>
        <v>21</v>
      </c>
      <c r="EE342" s="13">
        <f t="shared" si="66"/>
        <v>5</v>
      </c>
      <c r="EF342" s="13">
        <f t="shared" si="67"/>
        <v>1</v>
      </c>
      <c r="EG342" s="13">
        <f>[2]新神器!HD344</f>
        <v>1606023</v>
      </c>
      <c r="EH342" s="13" t="str">
        <f>[2]新神器!HE344</f>
        <v>神器5-1 : 2级</v>
      </c>
      <c r="EI342" s="13">
        <f>[2]新神器!HG344</f>
        <v>2</v>
      </c>
      <c r="EJ342" s="13">
        <f>[2]新神器!HI344</f>
        <v>1</v>
      </c>
      <c r="EK342" s="13">
        <f>[1]新神器!$AW343*6</f>
        <v>6558</v>
      </c>
      <c r="EL342" s="13">
        <f t="shared" si="68"/>
        <v>2334</v>
      </c>
      <c r="EM342" s="13">
        <f t="shared" si="63"/>
        <v>30</v>
      </c>
      <c r="EN342" s="13">
        <f>[2]新神器!$HK344</f>
        <v>4400</v>
      </c>
      <c r="EO342" s="13">
        <f t="shared" si="69"/>
        <v>34.4</v>
      </c>
      <c r="EP342" s="13">
        <f t="shared" si="70"/>
        <v>407.09</v>
      </c>
    </row>
    <row r="343" spans="90:146" ht="16.5" x14ac:dyDescent="0.2">
      <c r="CL343" s="34">
        <v>39</v>
      </c>
      <c r="CM343" s="34">
        <v>4</v>
      </c>
      <c r="CN343" s="13">
        <f>[2]卡牌消耗!DC43</f>
        <v>10950</v>
      </c>
      <c r="CO343" s="13">
        <f t="shared" si="64"/>
        <v>4380</v>
      </c>
      <c r="DN343" s="13">
        <v>39</v>
      </c>
      <c r="DO343" s="13">
        <v>3</v>
      </c>
      <c r="DP343" s="13">
        <f t="shared" si="65"/>
        <v>6960</v>
      </c>
      <c r="ED343" s="13">
        <f>[2]新神器!GZ345</f>
        <v>21</v>
      </c>
      <c r="EE343" s="13">
        <f t="shared" si="66"/>
        <v>5</v>
      </c>
      <c r="EF343" s="13">
        <f t="shared" si="67"/>
        <v>1</v>
      </c>
      <c r="EG343" s="13">
        <f>[2]新神器!HD345</f>
        <v>1606023</v>
      </c>
      <c r="EH343" s="13" t="str">
        <f>[2]新神器!HE345</f>
        <v>神器5-1 : 3级</v>
      </c>
      <c r="EI343" s="13">
        <f>[2]新神器!HG345</f>
        <v>3</v>
      </c>
      <c r="EJ343" s="13">
        <f>[2]新神器!HI345</f>
        <v>1</v>
      </c>
      <c r="EK343" s="13">
        <f>[1]新神器!$AW344*6</f>
        <v>9078</v>
      </c>
      <c r="EL343" s="13">
        <f t="shared" si="68"/>
        <v>2520</v>
      </c>
      <c r="EM343" s="13">
        <f t="shared" si="63"/>
        <v>30</v>
      </c>
      <c r="EN343" s="13">
        <f>[2]新神器!$HK345</f>
        <v>4500</v>
      </c>
      <c r="EO343" s="13">
        <f t="shared" si="69"/>
        <v>34.5</v>
      </c>
      <c r="EP343" s="13">
        <f t="shared" si="70"/>
        <v>438.26</v>
      </c>
    </row>
    <row r="344" spans="90:146" ht="16.5" x14ac:dyDescent="0.2">
      <c r="CL344" s="34">
        <v>40</v>
      </c>
      <c r="CM344" s="34">
        <v>4</v>
      </c>
      <c r="CN344" s="13">
        <f>[2]卡牌消耗!DC44</f>
        <v>11100</v>
      </c>
      <c r="CO344" s="13">
        <f t="shared" si="64"/>
        <v>4440</v>
      </c>
      <c r="DN344" s="13">
        <v>40</v>
      </c>
      <c r="DO344" s="13">
        <v>3</v>
      </c>
      <c r="DP344" s="13">
        <f t="shared" si="65"/>
        <v>7280</v>
      </c>
      <c r="ED344" s="13">
        <f>[2]新神器!GZ346</f>
        <v>21</v>
      </c>
      <c r="EE344" s="13">
        <f t="shared" si="66"/>
        <v>5</v>
      </c>
      <c r="EF344" s="13">
        <f t="shared" si="67"/>
        <v>1</v>
      </c>
      <c r="EG344" s="13">
        <f>[2]新神器!HD346</f>
        <v>1606023</v>
      </c>
      <c r="EH344" s="13" t="str">
        <f>[2]新神器!HE346</f>
        <v>神器5-1 : 4级</v>
      </c>
      <c r="EI344" s="13">
        <f>[2]新神器!HG346</f>
        <v>4</v>
      </c>
      <c r="EJ344" s="13">
        <f>[2]新神器!HI346</f>
        <v>2</v>
      </c>
      <c r="EK344" s="13">
        <f>[1]新神器!$AW345*6</f>
        <v>11724</v>
      </c>
      <c r="EL344" s="13">
        <f t="shared" si="68"/>
        <v>2646</v>
      </c>
      <c r="EM344" s="13">
        <f t="shared" si="63"/>
        <v>60</v>
      </c>
      <c r="EN344" s="13">
        <f>[2]新神器!$HK346</f>
        <v>4650</v>
      </c>
      <c r="EO344" s="13">
        <f t="shared" si="69"/>
        <v>64.650000000000006</v>
      </c>
      <c r="EP344" s="13">
        <f t="shared" si="70"/>
        <v>245.57</v>
      </c>
    </row>
    <row r="345" spans="90:146" ht="16.5" x14ac:dyDescent="0.2">
      <c r="CL345" s="34">
        <v>41</v>
      </c>
      <c r="CM345" s="34">
        <v>4</v>
      </c>
      <c r="CN345" s="13">
        <f>[2]卡牌消耗!DC45</f>
        <v>11650</v>
      </c>
      <c r="CO345" s="13">
        <f t="shared" si="64"/>
        <v>4660</v>
      </c>
      <c r="DN345" s="13">
        <v>41</v>
      </c>
      <c r="DO345" s="13">
        <v>3</v>
      </c>
      <c r="DP345" s="13">
        <f t="shared" si="65"/>
        <v>7560</v>
      </c>
      <c r="ED345" s="13">
        <f>[2]新神器!GZ347</f>
        <v>21</v>
      </c>
      <c r="EE345" s="13">
        <f t="shared" si="66"/>
        <v>5</v>
      </c>
      <c r="EF345" s="13">
        <f t="shared" si="67"/>
        <v>1</v>
      </c>
      <c r="EG345" s="13">
        <f>[2]新神器!HD347</f>
        <v>1606023</v>
      </c>
      <c r="EH345" s="13" t="str">
        <f>[2]新神器!HE347</f>
        <v>神器5-1 : 5级</v>
      </c>
      <c r="EI345" s="13">
        <f>[2]新神器!HG347</f>
        <v>5</v>
      </c>
      <c r="EJ345" s="13">
        <f>[2]新神器!HI347</f>
        <v>2</v>
      </c>
      <c r="EK345" s="13">
        <f>[1]新神器!$AW346*6</f>
        <v>14562</v>
      </c>
      <c r="EL345" s="13">
        <f t="shared" si="68"/>
        <v>2838</v>
      </c>
      <c r="EM345" s="13">
        <f t="shared" si="63"/>
        <v>60</v>
      </c>
      <c r="EN345" s="13">
        <f>[2]新神器!$HK347</f>
        <v>4800</v>
      </c>
      <c r="EO345" s="13">
        <f t="shared" si="69"/>
        <v>64.8</v>
      </c>
      <c r="EP345" s="13">
        <f t="shared" si="70"/>
        <v>262.77999999999997</v>
      </c>
    </row>
    <row r="346" spans="90:146" ht="16.5" x14ac:dyDescent="0.2">
      <c r="CL346" s="34">
        <v>42</v>
      </c>
      <c r="CM346" s="34">
        <v>4</v>
      </c>
      <c r="CN346" s="13">
        <f>[2]卡牌消耗!DC46</f>
        <v>12200</v>
      </c>
      <c r="CO346" s="13">
        <f t="shared" si="64"/>
        <v>4880</v>
      </c>
      <c r="DN346" s="13">
        <v>42</v>
      </c>
      <c r="DO346" s="13">
        <v>3</v>
      </c>
      <c r="DP346" s="13">
        <f t="shared" si="65"/>
        <v>7880</v>
      </c>
      <c r="ED346" s="13">
        <f>[2]新神器!GZ348</f>
        <v>21</v>
      </c>
      <c r="EE346" s="13">
        <f t="shared" si="66"/>
        <v>5</v>
      </c>
      <c r="EF346" s="13">
        <f t="shared" si="67"/>
        <v>1</v>
      </c>
      <c r="EG346" s="13">
        <f>[2]新神器!HD348</f>
        <v>1606023</v>
      </c>
      <c r="EH346" s="13" t="str">
        <f>[2]新神器!HE348</f>
        <v>神器5-1 : 6级</v>
      </c>
      <c r="EI346" s="13">
        <f>[2]新神器!HG348</f>
        <v>6</v>
      </c>
      <c r="EJ346" s="13">
        <f>[2]新神器!HI348</f>
        <v>2</v>
      </c>
      <c r="EK346" s="13">
        <f>[1]新神器!$AW347*6</f>
        <v>17586</v>
      </c>
      <c r="EL346" s="13">
        <f t="shared" si="68"/>
        <v>3024</v>
      </c>
      <c r="EM346" s="13">
        <f t="shared" si="63"/>
        <v>60</v>
      </c>
      <c r="EN346" s="13">
        <f>[2]新神器!$HK348</f>
        <v>4950</v>
      </c>
      <c r="EO346" s="13">
        <f t="shared" si="69"/>
        <v>64.95</v>
      </c>
      <c r="EP346" s="13">
        <f t="shared" si="70"/>
        <v>279.35000000000002</v>
      </c>
    </row>
    <row r="347" spans="90:146" ht="16.5" x14ac:dyDescent="0.2">
      <c r="CL347" s="34">
        <v>43</v>
      </c>
      <c r="CM347" s="34">
        <v>4</v>
      </c>
      <c r="CN347" s="13">
        <f>[2]卡牌消耗!DC47</f>
        <v>12750</v>
      </c>
      <c r="CO347" s="13">
        <f t="shared" si="64"/>
        <v>5100</v>
      </c>
      <c r="DN347" s="13">
        <v>43</v>
      </c>
      <c r="DO347" s="13">
        <v>3</v>
      </c>
      <c r="DP347" s="13">
        <f t="shared" si="65"/>
        <v>8200</v>
      </c>
      <c r="ED347" s="13">
        <f>[2]新神器!GZ349</f>
        <v>21</v>
      </c>
      <c r="EE347" s="13">
        <f t="shared" si="66"/>
        <v>5</v>
      </c>
      <c r="EF347" s="13">
        <f t="shared" si="67"/>
        <v>1</v>
      </c>
      <c r="EG347" s="13">
        <f>[2]新神器!HD349</f>
        <v>1606023</v>
      </c>
      <c r="EH347" s="13" t="str">
        <f>[2]新神器!HE349</f>
        <v>神器5-1 : 7级</v>
      </c>
      <c r="EI347" s="13">
        <f>[2]新神器!HG349</f>
        <v>7</v>
      </c>
      <c r="EJ347" s="13">
        <f>[2]新神器!HI349</f>
        <v>3</v>
      </c>
      <c r="EK347" s="13">
        <f>[1]新神器!$AW348*6</f>
        <v>20802</v>
      </c>
      <c r="EL347" s="13">
        <f t="shared" si="68"/>
        <v>3216</v>
      </c>
      <c r="EM347" s="13">
        <f t="shared" si="63"/>
        <v>90</v>
      </c>
      <c r="EN347" s="13">
        <f>[2]新神器!$HK349</f>
        <v>5050</v>
      </c>
      <c r="EO347" s="13">
        <f t="shared" si="69"/>
        <v>95.05</v>
      </c>
      <c r="EP347" s="13">
        <f t="shared" si="70"/>
        <v>203.01</v>
      </c>
    </row>
    <row r="348" spans="90:146" ht="16.5" x14ac:dyDescent="0.2">
      <c r="CL348" s="34">
        <v>44</v>
      </c>
      <c r="CM348" s="34">
        <v>4</v>
      </c>
      <c r="CN348" s="13">
        <f>[2]卡牌消耗!DC48</f>
        <v>13300</v>
      </c>
      <c r="CO348" s="13">
        <f t="shared" si="64"/>
        <v>5320</v>
      </c>
      <c r="DN348" s="13">
        <v>44</v>
      </c>
      <c r="DO348" s="13">
        <v>3</v>
      </c>
      <c r="DP348" s="13">
        <f t="shared" si="65"/>
        <v>8520</v>
      </c>
      <c r="ED348" s="13">
        <f>[2]新神器!GZ350</f>
        <v>21</v>
      </c>
      <c r="EE348" s="13">
        <f t="shared" si="66"/>
        <v>5</v>
      </c>
      <c r="EF348" s="13">
        <f t="shared" si="67"/>
        <v>1</v>
      </c>
      <c r="EG348" s="13">
        <f>[2]新神器!HD350</f>
        <v>1606023</v>
      </c>
      <c r="EH348" s="13" t="str">
        <f>[2]新神器!HE350</f>
        <v>神器5-1 : 8级</v>
      </c>
      <c r="EI348" s="13">
        <f>[2]新神器!HG350</f>
        <v>8</v>
      </c>
      <c r="EJ348" s="13">
        <f>[2]新神器!HI350</f>
        <v>3</v>
      </c>
      <c r="EK348" s="13">
        <f>[1]新神器!$AW349*6</f>
        <v>24144</v>
      </c>
      <c r="EL348" s="13">
        <f t="shared" si="68"/>
        <v>3342</v>
      </c>
      <c r="EM348" s="13">
        <f t="shared" si="63"/>
        <v>90</v>
      </c>
      <c r="EN348" s="13">
        <f>[2]新神器!$HK350</f>
        <v>5200</v>
      </c>
      <c r="EO348" s="13">
        <f t="shared" si="69"/>
        <v>95.2</v>
      </c>
      <c r="EP348" s="13">
        <f t="shared" si="70"/>
        <v>210.63</v>
      </c>
    </row>
    <row r="349" spans="90:146" ht="16.5" x14ac:dyDescent="0.2">
      <c r="CL349" s="34">
        <v>45</v>
      </c>
      <c r="CM349" s="34">
        <v>4</v>
      </c>
      <c r="CN349" s="13">
        <f>[2]卡牌消耗!DC49</f>
        <v>12000</v>
      </c>
      <c r="CO349" s="13">
        <f t="shared" si="64"/>
        <v>4800</v>
      </c>
      <c r="DN349" s="13">
        <v>45</v>
      </c>
      <c r="DO349" s="13">
        <v>3</v>
      </c>
      <c r="DP349" s="13">
        <f t="shared" si="65"/>
        <v>8840</v>
      </c>
      <c r="ED349" s="13">
        <f>[2]新神器!GZ351</f>
        <v>21</v>
      </c>
      <c r="EE349" s="13">
        <f t="shared" si="66"/>
        <v>5</v>
      </c>
      <c r="EF349" s="13">
        <f t="shared" si="67"/>
        <v>1</v>
      </c>
      <c r="EG349" s="13">
        <f>[2]新神器!HD351</f>
        <v>1606023</v>
      </c>
      <c r="EH349" s="13" t="str">
        <f>[2]新神器!HE351</f>
        <v>神器5-1 : 9级</v>
      </c>
      <c r="EI349" s="13">
        <f>[2]新神器!HG351</f>
        <v>9</v>
      </c>
      <c r="EJ349" s="13">
        <f>[2]新神器!HI351</f>
        <v>3</v>
      </c>
      <c r="EK349" s="13">
        <f>[1]新神器!$AW350*6</f>
        <v>27672</v>
      </c>
      <c r="EL349" s="13">
        <f t="shared" si="68"/>
        <v>3528</v>
      </c>
      <c r="EM349" s="13">
        <f t="shared" si="63"/>
        <v>90</v>
      </c>
      <c r="EN349" s="13">
        <f>[2]新神器!$HK351</f>
        <v>5300</v>
      </c>
      <c r="EO349" s="13">
        <f t="shared" si="69"/>
        <v>95.3</v>
      </c>
      <c r="EP349" s="13">
        <f t="shared" si="70"/>
        <v>222.12</v>
      </c>
    </row>
    <row r="350" spans="90:146" ht="16.5" x14ac:dyDescent="0.2">
      <c r="CL350" s="34">
        <v>46</v>
      </c>
      <c r="CM350" s="34">
        <v>4</v>
      </c>
      <c r="CN350" s="13">
        <f>[2]卡牌消耗!DC50</f>
        <v>12600</v>
      </c>
      <c r="CO350" s="13">
        <f t="shared" si="64"/>
        <v>5040</v>
      </c>
      <c r="DN350" s="13">
        <v>46</v>
      </c>
      <c r="DO350" s="13">
        <v>3</v>
      </c>
      <c r="DP350" s="13">
        <f t="shared" si="65"/>
        <v>9120</v>
      </c>
      <c r="ED350" s="13">
        <f>[2]新神器!GZ352</f>
        <v>21</v>
      </c>
      <c r="EE350" s="13">
        <f t="shared" si="66"/>
        <v>5</v>
      </c>
      <c r="EF350" s="13">
        <f t="shared" si="67"/>
        <v>1</v>
      </c>
      <c r="EG350" s="13">
        <f>[2]新神器!HD352</f>
        <v>1606023</v>
      </c>
      <c r="EH350" s="13" t="str">
        <f>[2]新神器!HE352</f>
        <v>神器5-1 : 10级</v>
      </c>
      <c r="EI350" s="13">
        <f>[2]新神器!HG352</f>
        <v>10</v>
      </c>
      <c r="EJ350" s="13">
        <f>[2]新神器!HI352</f>
        <v>5</v>
      </c>
      <c r="EK350" s="13">
        <f>[1]新神器!$AW351*6</f>
        <v>31392</v>
      </c>
      <c r="EL350" s="13">
        <f t="shared" si="68"/>
        <v>3720</v>
      </c>
      <c r="EM350" s="13">
        <f t="shared" si="63"/>
        <v>150</v>
      </c>
      <c r="EN350" s="13">
        <f>[2]新神器!$HK352</f>
        <v>5450</v>
      </c>
      <c r="EO350" s="13">
        <f t="shared" si="69"/>
        <v>155.44999999999999</v>
      </c>
      <c r="EP350" s="13">
        <f t="shared" si="70"/>
        <v>143.58000000000001</v>
      </c>
    </row>
    <row r="351" spans="90:146" ht="16.5" x14ac:dyDescent="0.2">
      <c r="CL351" s="34">
        <v>47</v>
      </c>
      <c r="CM351" s="34">
        <v>4</v>
      </c>
      <c r="CN351" s="13">
        <f>[2]卡牌消耗!DC51</f>
        <v>13200</v>
      </c>
      <c r="CO351" s="13">
        <f t="shared" si="64"/>
        <v>5280</v>
      </c>
      <c r="DN351" s="13">
        <v>47</v>
      </c>
      <c r="DO351" s="13">
        <v>3</v>
      </c>
      <c r="DP351" s="13">
        <f t="shared" si="65"/>
        <v>9440</v>
      </c>
      <c r="ED351" s="13">
        <f>[2]新神器!GZ353</f>
        <v>21</v>
      </c>
      <c r="EE351" s="13">
        <f t="shared" si="66"/>
        <v>5</v>
      </c>
      <c r="EF351" s="13">
        <f t="shared" si="67"/>
        <v>1</v>
      </c>
      <c r="EG351" s="13">
        <f>[2]新神器!HD353</f>
        <v>1606023</v>
      </c>
      <c r="EH351" s="13" t="str">
        <f>[2]新神器!HE353</f>
        <v>神器5-1 : 11级</v>
      </c>
      <c r="EI351" s="13">
        <f>[2]新神器!HG353</f>
        <v>11</v>
      </c>
      <c r="EJ351" s="13">
        <f>[2]新神器!HI353</f>
        <v>5</v>
      </c>
      <c r="EK351" s="13">
        <f>[1]新神器!$AW352*6</f>
        <v>35238</v>
      </c>
      <c r="EL351" s="13">
        <f t="shared" si="68"/>
        <v>3846</v>
      </c>
      <c r="EM351" s="13">
        <f t="shared" si="63"/>
        <v>150</v>
      </c>
      <c r="EN351" s="13">
        <f>[2]新神器!$HK353</f>
        <v>5600</v>
      </c>
      <c r="EO351" s="13">
        <f t="shared" si="69"/>
        <v>155.6</v>
      </c>
      <c r="EP351" s="13">
        <f t="shared" si="70"/>
        <v>148.30000000000001</v>
      </c>
    </row>
    <row r="352" spans="90:146" ht="16.5" x14ac:dyDescent="0.2">
      <c r="CL352" s="34">
        <v>48</v>
      </c>
      <c r="CM352" s="34">
        <v>4</v>
      </c>
      <c r="CN352" s="13">
        <f>[2]卡牌消耗!DC52</f>
        <v>13800</v>
      </c>
      <c r="CO352" s="13">
        <f t="shared" si="64"/>
        <v>5520</v>
      </c>
      <c r="DN352" s="13">
        <v>48</v>
      </c>
      <c r="DO352" s="13">
        <v>3</v>
      </c>
      <c r="DP352" s="13">
        <f t="shared" si="65"/>
        <v>9760</v>
      </c>
      <c r="ED352" s="13">
        <f>[2]新神器!GZ354</f>
        <v>21</v>
      </c>
      <c r="EE352" s="13">
        <f t="shared" si="66"/>
        <v>5</v>
      </c>
      <c r="EF352" s="13">
        <f t="shared" si="67"/>
        <v>1</v>
      </c>
      <c r="EG352" s="13">
        <f>[2]新神器!HD354</f>
        <v>1606023</v>
      </c>
      <c r="EH352" s="13" t="str">
        <f>[2]新神器!HE354</f>
        <v>神器5-1 : 12级</v>
      </c>
      <c r="EI352" s="13">
        <f>[2]新神器!HG354</f>
        <v>12</v>
      </c>
      <c r="EJ352" s="13">
        <f>[2]新神器!HI354</f>
        <v>6</v>
      </c>
      <c r="EK352" s="13">
        <f>[1]新神器!$AW353*6</f>
        <v>39270</v>
      </c>
      <c r="EL352" s="13">
        <f t="shared" si="68"/>
        <v>4032</v>
      </c>
      <c r="EM352" s="13">
        <f t="shared" si="63"/>
        <v>180</v>
      </c>
      <c r="EN352" s="13">
        <f>[2]新神器!$HK354</f>
        <v>5700</v>
      </c>
      <c r="EO352" s="13">
        <f t="shared" si="69"/>
        <v>185.7</v>
      </c>
      <c r="EP352" s="13">
        <f t="shared" si="70"/>
        <v>130.27000000000001</v>
      </c>
    </row>
    <row r="353" spans="90:146" ht="16.5" x14ac:dyDescent="0.2">
      <c r="CL353" s="34">
        <v>49</v>
      </c>
      <c r="CM353" s="34">
        <v>4</v>
      </c>
      <c r="CN353" s="13">
        <f>[2]卡牌消耗!DC53</f>
        <v>14400</v>
      </c>
      <c r="CO353" s="13">
        <f t="shared" si="64"/>
        <v>5760</v>
      </c>
      <c r="DN353" s="13">
        <v>49</v>
      </c>
      <c r="DO353" s="13">
        <v>3</v>
      </c>
      <c r="DP353" s="13">
        <f t="shared" si="65"/>
        <v>10080</v>
      </c>
      <c r="ED353" s="13">
        <f>[2]新神器!GZ355</f>
        <v>21</v>
      </c>
      <c r="EE353" s="13">
        <f t="shared" si="66"/>
        <v>5</v>
      </c>
      <c r="EF353" s="13">
        <f t="shared" si="67"/>
        <v>1</v>
      </c>
      <c r="EG353" s="13">
        <f>[2]新神器!HD355</f>
        <v>1606023</v>
      </c>
      <c r="EH353" s="13" t="str">
        <f>[2]新神器!HE355</f>
        <v>神器5-1 : 13级</v>
      </c>
      <c r="EI353" s="13">
        <f>[2]新神器!HG355</f>
        <v>13</v>
      </c>
      <c r="EJ353" s="13">
        <f>[2]新神器!HI355</f>
        <v>7</v>
      </c>
      <c r="EK353" s="13">
        <f>[1]新神器!$AW354*6</f>
        <v>43434</v>
      </c>
      <c r="EL353" s="13">
        <f t="shared" si="68"/>
        <v>4164</v>
      </c>
      <c r="EM353" s="13">
        <f t="shared" si="63"/>
        <v>210</v>
      </c>
      <c r="EN353" s="13">
        <f>[2]新神器!$HK355</f>
        <v>5800</v>
      </c>
      <c r="EO353" s="13">
        <f t="shared" si="69"/>
        <v>215.8</v>
      </c>
      <c r="EP353" s="13">
        <f t="shared" si="70"/>
        <v>115.77</v>
      </c>
    </row>
    <row r="354" spans="90:146" ht="16.5" x14ac:dyDescent="0.2">
      <c r="CL354" s="34">
        <v>50</v>
      </c>
      <c r="CM354" s="34">
        <v>4</v>
      </c>
      <c r="CN354" s="13">
        <f>[2]卡牌消耗!DC54</f>
        <v>13350</v>
      </c>
      <c r="CO354" s="13">
        <f t="shared" si="64"/>
        <v>5340</v>
      </c>
      <c r="DN354" s="13">
        <v>50</v>
      </c>
      <c r="DO354" s="13">
        <v>3</v>
      </c>
      <c r="DP354" s="13">
        <f t="shared" si="65"/>
        <v>10400</v>
      </c>
      <c r="ED354" s="13">
        <f>[2]新神器!GZ356</f>
        <v>21</v>
      </c>
      <c r="EE354" s="13">
        <f t="shared" si="66"/>
        <v>5</v>
      </c>
      <c r="EF354" s="13">
        <f t="shared" si="67"/>
        <v>1</v>
      </c>
      <c r="EG354" s="13">
        <f>[2]新神器!HD356</f>
        <v>1606023</v>
      </c>
      <c r="EH354" s="13" t="str">
        <f>[2]新神器!HE356</f>
        <v>神器5-1 : 14级</v>
      </c>
      <c r="EI354" s="13">
        <f>[2]新神器!HG356</f>
        <v>14</v>
      </c>
      <c r="EJ354" s="13">
        <f>[2]新神器!HI356</f>
        <v>7</v>
      </c>
      <c r="EK354" s="13">
        <f>[1]新神器!$AW355*6</f>
        <v>47784</v>
      </c>
      <c r="EL354" s="13">
        <f t="shared" si="68"/>
        <v>4350</v>
      </c>
      <c r="EM354" s="13">
        <f t="shared" si="63"/>
        <v>210</v>
      </c>
      <c r="EN354" s="13">
        <f>[2]新神器!$HK356</f>
        <v>5900</v>
      </c>
      <c r="EO354" s="13">
        <f t="shared" si="69"/>
        <v>215.9</v>
      </c>
      <c r="EP354" s="13">
        <f t="shared" si="70"/>
        <v>120.89</v>
      </c>
    </row>
    <row r="355" spans="90:146" ht="16.5" x14ac:dyDescent="0.2">
      <c r="CL355" s="34">
        <v>51</v>
      </c>
      <c r="CM355" s="34">
        <v>4</v>
      </c>
      <c r="CN355" s="13">
        <f>[2]卡牌消耗!DC55</f>
        <v>14050</v>
      </c>
      <c r="CO355" s="13">
        <f t="shared" si="64"/>
        <v>5620</v>
      </c>
      <c r="DN355" s="13">
        <v>51</v>
      </c>
      <c r="DO355" s="13">
        <v>3</v>
      </c>
      <c r="DP355" s="13">
        <f t="shared" si="65"/>
        <v>11160</v>
      </c>
      <c r="ED355" s="13">
        <f>[2]新神器!GZ357</f>
        <v>21</v>
      </c>
      <c r="EE355" s="13">
        <f t="shared" si="66"/>
        <v>5</v>
      </c>
      <c r="EF355" s="13">
        <f t="shared" si="67"/>
        <v>1</v>
      </c>
      <c r="EG355" s="13">
        <f>[2]新神器!HD357</f>
        <v>1606023</v>
      </c>
      <c r="EH355" s="13" t="str">
        <f>[2]新神器!HE357</f>
        <v>神器5-1 : 15级</v>
      </c>
      <c r="EI355" s="13">
        <f>[2]新神器!HG357</f>
        <v>15</v>
      </c>
      <c r="EJ355" s="13">
        <f>[2]新神器!HI357</f>
        <v>7</v>
      </c>
      <c r="EK355" s="13">
        <f>[1]新神器!$AW356*6</f>
        <v>52320</v>
      </c>
      <c r="EL355" s="13">
        <f t="shared" si="68"/>
        <v>4536</v>
      </c>
      <c r="EM355" s="13">
        <f t="shared" si="63"/>
        <v>210</v>
      </c>
      <c r="EN355" s="13">
        <f>[2]新神器!$HK357</f>
        <v>6050</v>
      </c>
      <c r="EO355" s="13">
        <f t="shared" si="69"/>
        <v>216.05</v>
      </c>
      <c r="EP355" s="13">
        <f t="shared" si="70"/>
        <v>125.97</v>
      </c>
    </row>
    <row r="356" spans="90:146" ht="16.5" x14ac:dyDescent="0.2">
      <c r="CL356" s="34">
        <v>52</v>
      </c>
      <c r="CM356" s="34">
        <v>4</v>
      </c>
      <c r="CN356" s="13">
        <f>[2]卡牌消耗!DC56</f>
        <v>14700</v>
      </c>
      <c r="CO356" s="13">
        <f t="shared" si="64"/>
        <v>5880</v>
      </c>
      <c r="DN356" s="13">
        <v>52</v>
      </c>
      <c r="DO356" s="13">
        <v>3</v>
      </c>
      <c r="DP356" s="13">
        <f t="shared" si="65"/>
        <v>11640</v>
      </c>
      <c r="ED356" s="13">
        <f>[2]新神器!GZ358</f>
        <v>21</v>
      </c>
      <c r="EE356" s="13">
        <f t="shared" si="66"/>
        <v>5</v>
      </c>
      <c r="EF356" s="13">
        <f t="shared" si="67"/>
        <v>1</v>
      </c>
      <c r="EG356" s="13">
        <f>[2]新神器!HD358</f>
        <v>1606023</v>
      </c>
      <c r="EH356" s="13" t="str">
        <f>[2]新神器!HE358</f>
        <v>神器5-1 : 16级</v>
      </c>
      <c r="EI356" s="13">
        <f>[2]新神器!HG358</f>
        <v>16</v>
      </c>
      <c r="EJ356" s="13">
        <f>[2]新神器!HI358</f>
        <v>10</v>
      </c>
      <c r="EK356" s="13">
        <f>[1]新神器!$AW357*6</f>
        <v>57048</v>
      </c>
      <c r="EL356" s="13">
        <f t="shared" si="68"/>
        <v>4728</v>
      </c>
      <c r="EM356" s="13">
        <f t="shared" si="63"/>
        <v>300</v>
      </c>
      <c r="EN356" s="13">
        <f>[2]新神器!$HK358</f>
        <v>6150</v>
      </c>
      <c r="EO356" s="13">
        <f t="shared" si="69"/>
        <v>306.14999999999998</v>
      </c>
      <c r="EP356" s="13">
        <f t="shared" si="70"/>
        <v>92.66</v>
      </c>
    </row>
    <row r="357" spans="90:146" ht="16.5" x14ac:dyDescent="0.2">
      <c r="CL357" s="34">
        <v>53</v>
      </c>
      <c r="CM357" s="34">
        <v>4</v>
      </c>
      <c r="CN357" s="13">
        <f>[2]卡牌消耗!DC57</f>
        <v>15400</v>
      </c>
      <c r="CO357" s="13">
        <f t="shared" si="64"/>
        <v>6160</v>
      </c>
      <c r="DN357" s="13">
        <v>53</v>
      </c>
      <c r="DO357" s="13">
        <v>3</v>
      </c>
      <c r="DP357" s="13">
        <f t="shared" si="65"/>
        <v>12160</v>
      </c>
      <c r="ED357" s="13">
        <f>[2]新神器!GZ359</f>
        <v>21</v>
      </c>
      <c r="EE357" s="13">
        <f t="shared" si="66"/>
        <v>5</v>
      </c>
      <c r="EF357" s="13">
        <f t="shared" si="67"/>
        <v>1</v>
      </c>
      <c r="EG357" s="13">
        <f>[2]新神器!HD359</f>
        <v>1606023</v>
      </c>
      <c r="EH357" s="13" t="str">
        <f>[2]新神器!HE359</f>
        <v>神器5-1 : 17级</v>
      </c>
      <c r="EI357" s="13">
        <f>[2]新神器!HG359</f>
        <v>17</v>
      </c>
      <c r="EJ357" s="13">
        <f>[2]新神器!HI359</f>
        <v>10</v>
      </c>
      <c r="EK357" s="13">
        <f>[1]新神器!$AW358*6</f>
        <v>61902</v>
      </c>
      <c r="EL357" s="13">
        <f t="shared" si="68"/>
        <v>4854</v>
      </c>
      <c r="EM357" s="13">
        <f t="shared" si="63"/>
        <v>300</v>
      </c>
      <c r="EN357" s="13">
        <f>[2]新神器!$HK359</f>
        <v>6250</v>
      </c>
      <c r="EO357" s="13">
        <f t="shared" si="69"/>
        <v>306.25</v>
      </c>
      <c r="EP357" s="13">
        <f t="shared" si="70"/>
        <v>95.1</v>
      </c>
    </row>
    <row r="358" spans="90:146" ht="16.5" x14ac:dyDescent="0.2">
      <c r="CL358" s="34">
        <v>54</v>
      </c>
      <c r="CM358" s="34">
        <v>4</v>
      </c>
      <c r="CN358" s="13">
        <f>[2]卡牌消耗!DC58</f>
        <v>16050</v>
      </c>
      <c r="CO358" s="13">
        <f t="shared" si="64"/>
        <v>6420</v>
      </c>
      <c r="DN358" s="13">
        <v>54</v>
      </c>
      <c r="DO358" s="13">
        <v>3</v>
      </c>
      <c r="DP358" s="13">
        <f t="shared" si="65"/>
        <v>12640</v>
      </c>
      <c r="ED358" s="13">
        <f>[2]新神器!GZ360</f>
        <v>21</v>
      </c>
      <c r="EE358" s="13">
        <f t="shared" si="66"/>
        <v>5</v>
      </c>
      <c r="EF358" s="13">
        <f t="shared" si="67"/>
        <v>1</v>
      </c>
      <c r="EG358" s="13">
        <f>[2]新神器!HD360</f>
        <v>1606023</v>
      </c>
      <c r="EH358" s="13" t="str">
        <f>[2]新神器!HE360</f>
        <v>神器5-1 : 18级</v>
      </c>
      <c r="EI358" s="13">
        <f>[2]新神器!HG360</f>
        <v>18</v>
      </c>
      <c r="EJ358" s="13">
        <f>[2]新神器!HI360</f>
        <v>10</v>
      </c>
      <c r="EK358" s="13">
        <f>[1]新神器!$AW359*6</f>
        <v>66948</v>
      </c>
      <c r="EL358" s="13">
        <f t="shared" si="68"/>
        <v>5046</v>
      </c>
      <c r="EM358" s="13">
        <f t="shared" si="63"/>
        <v>300</v>
      </c>
      <c r="EN358" s="13">
        <f>[2]新神器!$HK360</f>
        <v>6350</v>
      </c>
      <c r="EO358" s="13">
        <f t="shared" si="69"/>
        <v>306.35000000000002</v>
      </c>
      <c r="EP358" s="13">
        <f t="shared" si="70"/>
        <v>98.83</v>
      </c>
    </row>
    <row r="359" spans="90:146" ht="16.5" x14ac:dyDescent="0.2">
      <c r="CL359" s="34">
        <v>55</v>
      </c>
      <c r="CM359" s="34">
        <v>4</v>
      </c>
      <c r="CN359" s="13">
        <f>[2]卡牌消耗!DC59</f>
        <v>15050</v>
      </c>
      <c r="CO359" s="13">
        <f t="shared" si="64"/>
        <v>6020</v>
      </c>
      <c r="DN359" s="13">
        <v>55</v>
      </c>
      <c r="DO359" s="13">
        <v>3</v>
      </c>
      <c r="DP359" s="13">
        <f t="shared" si="65"/>
        <v>13160</v>
      </c>
      <c r="ED359" s="13">
        <f>[2]新神器!GZ361</f>
        <v>22</v>
      </c>
      <c r="EE359" s="13">
        <f t="shared" si="66"/>
        <v>5</v>
      </c>
      <c r="EF359" s="13">
        <f t="shared" si="67"/>
        <v>1</v>
      </c>
      <c r="EG359" s="13">
        <f>[2]新神器!HD361</f>
        <v>1606024</v>
      </c>
      <c r="EH359" s="13" t="str">
        <f>[2]新神器!HE361</f>
        <v>神器5-2 : 1级</v>
      </c>
      <c r="EI359" s="13">
        <f>[2]新神器!HG361</f>
        <v>1</v>
      </c>
      <c r="EJ359" s="13">
        <f>[2]新神器!HI361</f>
        <v>1</v>
      </c>
      <c r="EK359" s="13">
        <f>[1]新神器!$AW360*6</f>
        <v>4224</v>
      </c>
      <c r="EL359" s="13">
        <f t="shared" si="68"/>
        <v>4224</v>
      </c>
      <c r="EM359" s="13">
        <f t="shared" si="63"/>
        <v>30</v>
      </c>
      <c r="EN359" s="13">
        <f>[2]新神器!$HK361</f>
        <v>4200</v>
      </c>
      <c r="EO359" s="13">
        <f t="shared" si="69"/>
        <v>34.200000000000003</v>
      </c>
      <c r="EP359" s="13">
        <f t="shared" si="70"/>
        <v>741.05</v>
      </c>
    </row>
    <row r="360" spans="90:146" ht="16.5" x14ac:dyDescent="0.2">
      <c r="CL360" s="34">
        <v>56</v>
      </c>
      <c r="CM360" s="34">
        <v>4</v>
      </c>
      <c r="CN360" s="13">
        <f>[2]卡牌消耗!DC60</f>
        <v>15800</v>
      </c>
      <c r="CO360" s="13">
        <f t="shared" si="64"/>
        <v>6320</v>
      </c>
      <c r="DN360" s="13">
        <v>56</v>
      </c>
      <c r="DO360" s="13">
        <v>3</v>
      </c>
      <c r="DP360" s="13">
        <f t="shared" si="65"/>
        <v>13640</v>
      </c>
      <c r="ED360" s="13">
        <f>[2]新神器!GZ362</f>
        <v>22</v>
      </c>
      <c r="EE360" s="13">
        <f t="shared" si="66"/>
        <v>5</v>
      </c>
      <c r="EF360" s="13">
        <f t="shared" si="67"/>
        <v>1</v>
      </c>
      <c r="EG360" s="13">
        <f>[2]新神器!HD362</f>
        <v>1606024</v>
      </c>
      <c r="EH360" s="13" t="str">
        <f>[2]新神器!HE362</f>
        <v>神器5-2 : 2级</v>
      </c>
      <c r="EI360" s="13">
        <f>[2]新神器!HG362</f>
        <v>2</v>
      </c>
      <c r="EJ360" s="13">
        <f>[2]新神器!HI362</f>
        <v>1</v>
      </c>
      <c r="EK360" s="13">
        <f>[1]新神器!$AW361*6</f>
        <v>6558</v>
      </c>
      <c r="EL360" s="13">
        <f t="shared" si="68"/>
        <v>2334</v>
      </c>
      <c r="EM360" s="13">
        <f t="shared" si="63"/>
        <v>30</v>
      </c>
      <c r="EN360" s="13">
        <f>[2]新神器!$HK362</f>
        <v>4400</v>
      </c>
      <c r="EO360" s="13">
        <f t="shared" si="69"/>
        <v>34.4</v>
      </c>
      <c r="EP360" s="13">
        <f t="shared" si="70"/>
        <v>407.09</v>
      </c>
    </row>
    <row r="361" spans="90:146" ht="16.5" x14ac:dyDescent="0.2">
      <c r="CL361" s="34">
        <v>57</v>
      </c>
      <c r="CM361" s="34">
        <v>4</v>
      </c>
      <c r="CN361" s="13">
        <f>[2]卡牌消耗!DC61</f>
        <v>16550</v>
      </c>
      <c r="CO361" s="13">
        <f t="shared" si="64"/>
        <v>6620</v>
      </c>
      <c r="DN361" s="13">
        <v>57</v>
      </c>
      <c r="DO361" s="13">
        <v>3</v>
      </c>
      <c r="DP361" s="13">
        <f t="shared" si="65"/>
        <v>14160</v>
      </c>
      <c r="ED361" s="13">
        <f>[2]新神器!GZ363</f>
        <v>22</v>
      </c>
      <c r="EE361" s="13">
        <f t="shared" si="66"/>
        <v>5</v>
      </c>
      <c r="EF361" s="13">
        <f t="shared" si="67"/>
        <v>1</v>
      </c>
      <c r="EG361" s="13">
        <f>[2]新神器!HD363</f>
        <v>1606024</v>
      </c>
      <c r="EH361" s="13" t="str">
        <f>[2]新神器!HE363</f>
        <v>神器5-2 : 3级</v>
      </c>
      <c r="EI361" s="13">
        <f>[2]新神器!HG363</f>
        <v>3</v>
      </c>
      <c r="EJ361" s="13">
        <f>[2]新神器!HI363</f>
        <v>1</v>
      </c>
      <c r="EK361" s="13">
        <f>[1]新神器!$AW362*6</f>
        <v>9078</v>
      </c>
      <c r="EL361" s="13">
        <f t="shared" si="68"/>
        <v>2520</v>
      </c>
      <c r="EM361" s="13">
        <f t="shared" si="63"/>
        <v>30</v>
      </c>
      <c r="EN361" s="13">
        <f>[2]新神器!$HK363</f>
        <v>4500</v>
      </c>
      <c r="EO361" s="13">
        <f t="shared" si="69"/>
        <v>34.5</v>
      </c>
      <c r="EP361" s="13">
        <f t="shared" si="70"/>
        <v>438.26</v>
      </c>
    </row>
    <row r="362" spans="90:146" ht="16.5" x14ac:dyDescent="0.2">
      <c r="CL362" s="34">
        <v>58</v>
      </c>
      <c r="CM362" s="34">
        <v>4</v>
      </c>
      <c r="CN362" s="13">
        <f>[2]卡牌消耗!DC62</f>
        <v>17300</v>
      </c>
      <c r="CO362" s="13">
        <f t="shared" si="64"/>
        <v>6920</v>
      </c>
      <c r="DN362" s="13">
        <v>58</v>
      </c>
      <c r="DO362" s="13">
        <v>3</v>
      </c>
      <c r="DP362" s="13">
        <f t="shared" si="65"/>
        <v>14640</v>
      </c>
      <c r="ED362" s="13">
        <f>[2]新神器!GZ364</f>
        <v>22</v>
      </c>
      <c r="EE362" s="13">
        <f t="shared" si="66"/>
        <v>5</v>
      </c>
      <c r="EF362" s="13">
        <f t="shared" si="67"/>
        <v>1</v>
      </c>
      <c r="EG362" s="13">
        <f>[2]新神器!HD364</f>
        <v>1606024</v>
      </c>
      <c r="EH362" s="13" t="str">
        <f>[2]新神器!HE364</f>
        <v>神器5-2 : 4级</v>
      </c>
      <c r="EI362" s="13">
        <f>[2]新神器!HG364</f>
        <v>4</v>
      </c>
      <c r="EJ362" s="13">
        <f>[2]新神器!HI364</f>
        <v>2</v>
      </c>
      <c r="EK362" s="13">
        <f>[1]新神器!$AW363*6</f>
        <v>11724</v>
      </c>
      <c r="EL362" s="13">
        <f t="shared" si="68"/>
        <v>2646</v>
      </c>
      <c r="EM362" s="13">
        <f t="shared" si="63"/>
        <v>60</v>
      </c>
      <c r="EN362" s="13">
        <f>[2]新神器!$HK364</f>
        <v>4650</v>
      </c>
      <c r="EO362" s="13">
        <f t="shared" si="69"/>
        <v>64.650000000000006</v>
      </c>
      <c r="EP362" s="13">
        <f t="shared" si="70"/>
        <v>245.57</v>
      </c>
    </row>
    <row r="363" spans="90:146" ht="16.5" x14ac:dyDescent="0.2">
      <c r="CL363" s="34">
        <v>59</v>
      </c>
      <c r="CM363" s="34">
        <v>4</v>
      </c>
      <c r="CN363" s="13">
        <f>[2]卡牌消耗!DC63</f>
        <v>18050</v>
      </c>
      <c r="CO363" s="13">
        <f t="shared" si="64"/>
        <v>7220</v>
      </c>
      <c r="DN363" s="13">
        <v>59</v>
      </c>
      <c r="DO363" s="13">
        <v>3</v>
      </c>
      <c r="DP363" s="13">
        <f t="shared" si="65"/>
        <v>15160</v>
      </c>
      <c r="ED363" s="13">
        <f>[2]新神器!GZ365</f>
        <v>22</v>
      </c>
      <c r="EE363" s="13">
        <f t="shared" si="66"/>
        <v>5</v>
      </c>
      <c r="EF363" s="13">
        <f t="shared" si="67"/>
        <v>1</v>
      </c>
      <c r="EG363" s="13">
        <f>[2]新神器!HD365</f>
        <v>1606024</v>
      </c>
      <c r="EH363" s="13" t="str">
        <f>[2]新神器!HE365</f>
        <v>神器5-2 : 5级</v>
      </c>
      <c r="EI363" s="13">
        <f>[2]新神器!HG365</f>
        <v>5</v>
      </c>
      <c r="EJ363" s="13">
        <f>[2]新神器!HI365</f>
        <v>2</v>
      </c>
      <c r="EK363" s="13">
        <f>[1]新神器!$AW364*6</f>
        <v>14562</v>
      </c>
      <c r="EL363" s="13">
        <f t="shared" si="68"/>
        <v>2838</v>
      </c>
      <c r="EM363" s="13">
        <f t="shared" si="63"/>
        <v>60</v>
      </c>
      <c r="EN363" s="13">
        <f>[2]新神器!$HK365</f>
        <v>4800</v>
      </c>
      <c r="EO363" s="13">
        <f t="shared" si="69"/>
        <v>64.8</v>
      </c>
      <c r="EP363" s="13">
        <f t="shared" si="70"/>
        <v>262.77999999999997</v>
      </c>
    </row>
    <row r="364" spans="90:146" ht="16.5" x14ac:dyDescent="0.2">
      <c r="CL364" s="34">
        <v>60</v>
      </c>
      <c r="CM364" s="34">
        <v>4</v>
      </c>
      <c r="CN364" s="13">
        <f>[2]卡牌消耗!DC64</f>
        <v>16500</v>
      </c>
      <c r="CO364" s="13">
        <f t="shared" si="64"/>
        <v>6600</v>
      </c>
      <c r="DN364" s="13">
        <v>60</v>
      </c>
      <c r="DO364" s="13">
        <v>3</v>
      </c>
      <c r="DP364" s="13">
        <f t="shared" si="65"/>
        <v>15680</v>
      </c>
      <c r="ED364" s="13">
        <f>[2]新神器!GZ366</f>
        <v>22</v>
      </c>
      <c r="EE364" s="13">
        <f t="shared" si="66"/>
        <v>5</v>
      </c>
      <c r="EF364" s="13">
        <f t="shared" si="67"/>
        <v>1</v>
      </c>
      <c r="EG364" s="13">
        <f>[2]新神器!HD366</f>
        <v>1606024</v>
      </c>
      <c r="EH364" s="13" t="str">
        <f>[2]新神器!HE366</f>
        <v>神器5-2 : 6级</v>
      </c>
      <c r="EI364" s="13">
        <f>[2]新神器!HG366</f>
        <v>6</v>
      </c>
      <c r="EJ364" s="13">
        <f>[2]新神器!HI366</f>
        <v>2</v>
      </c>
      <c r="EK364" s="13">
        <f>[1]新神器!$AW365*6</f>
        <v>17586</v>
      </c>
      <c r="EL364" s="13">
        <f t="shared" si="68"/>
        <v>3024</v>
      </c>
      <c r="EM364" s="13">
        <f t="shared" si="63"/>
        <v>60</v>
      </c>
      <c r="EN364" s="13">
        <f>[2]新神器!$HK366</f>
        <v>4950</v>
      </c>
      <c r="EO364" s="13">
        <f t="shared" si="69"/>
        <v>64.95</v>
      </c>
      <c r="EP364" s="13">
        <f t="shared" si="70"/>
        <v>279.35000000000002</v>
      </c>
    </row>
    <row r="365" spans="90:146" ht="16.5" x14ac:dyDescent="0.2">
      <c r="CL365" s="34">
        <v>61</v>
      </c>
      <c r="CM365" s="34">
        <v>4</v>
      </c>
      <c r="CN365" s="13">
        <f>[2]卡牌消耗!DC65</f>
        <v>17350</v>
      </c>
      <c r="CO365" s="13">
        <f t="shared" si="64"/>
        <v>6940</v>
      </c>
      <c r="DN365" s="13">
        <v>61</v>
      </c>
      <c r="DO365" s="13">
        <v>3</v>
      </c>
      <c r="DP365" s="13">
        <f t="shared" si="65"/>
        <v>16160</v>
      </c>
      <c r="ED365" s="13">
        <f>[2]新神器!GZ367</f>
        <v>22</v>
      </c>
      <c r="EE365" s="13">
        <f t="shared" si="66"/>
        <v>5</v>
      </c>
      <c r="EF365" s="13">
        <f t="shared" si="67"/>
        <v>1</v>
      </c>
      <c r="EG365" s="13">
        <f>[2]新神器!HD367</f>
        <v>1606024</v>
      </c>
      <c r="EH365" s="13" t="str">
        <f>[2]新神器!HE367</f>
        <v>神器5-2 : 7级</v>
      </c>
      <c r="EI365" s="13">
        <f>[2]新神器!HG367</f>
        <v>7</v>
      </c>
      <c r="EJ365" s="13">
        <f>[2]新神器!HI367</f>
        <v>3</v>
      </c>
      <c r="EK365" s="13">
        <f>[1]新神器!$AW366*6</f>
        <v>20802</v>
      </c>
      <c r="EL365" s="13">
        <f t="shared" si="68"/>
        <v>3216</v>
      </c>
      <c r="EM365" s="13">
        <f t="shared" si="63"/>
        <v>90</v>
      </c>
      <c r="EN365" s="13">
        <f>[2]新神器!$HK367</f>
        <v>5050</v>
      </c>
      <c r="EO365" s="13">
        <f t="shared" si="69"/>
        <v>95.05</v>
      </c>
      <c r="EP365" s="13">
        <f t="shared" si="70"/>
        <v>203.01</v>
      </c>
    </row>
    <row r="366" spans="90:146" ht="16.5" x14ac:dyDescent="0.2">
      <c r="CL366" s="34">
        <v>62</v>
      </c>
      <c r="CM366" s="34">
        <v>4</v>
      </c>
      <c r="CN366" s="13">
        <f>[2]卡牌消耗!DC66</f>
        <v>18200</v>
      </c>
      <c r="CO366" s="13">
        <f t="shared" si="64"/>
        <v>7280</v>
      </c>
      <c r="DN366" s="13">
        <v>62</v>
      </c>
      <c r="DO366" s="13">
        <v>3</v>
      </c>
      <c r="DP366" s="13">
        <f t="shared" si="65"/>
        <v>16680</v>
      </c>
      <c r="ED366" s="13">
        <f>[2]新神器!GZ368</f>
        <v>22</v>
      </c>
      <c r="EE366" s="13">
        <f t="shared" si="66"/>
        <v>5</v>
      </c>
      <c r="EF366" s="13">
        <f t="shared" si="67"/>
        <v>1</v>
      </c>
      <c r="EG366" s="13">
        <f>[2]新神器!HD368</f>
        <v>1606024</v>
      </c>
      <c r="EH366" s="13" t="str">
        <f>[2]新神器!HE368</f>
        <v>神器5-2 : 8级</v>
      </c>
      <c r="EI366" s="13">
        <f>[2]新神器!HG368</f>
        <v>8</v>
      </c>
      <c r="EJ366" s="13">
        <f>[2]新神器!HI368</f>
        <v>3</v>
      </c>
      <c r="EK366" s="13">
        <f>[1]新神器!$AW367*6</f>
        <v>24144</v>
      </c>
      <c r="EL366" s="13">
        <f t="shared" si="68"/>
        <v>3342</v>
      </c>
      <c r="EM366" s="13">
        <f t="shared" si="63"/>
        <v>90</v>
      </c>
      <c r="EN366" s="13">
        <f>[2]新神器!$HK368</f>
        <v>5200</v>
      </c>
      <c r="EO366" s="13">
        <f t="shared" si="69"/>
        <v>95.2</v>
      </c>
      <c r="EP366" s="13">
        <f t="shared" si="70"/>
        <v>210.63</v>
      </c>
    </row>
    <row r="367" spans="90:146" ht="16.5" x14ac:dyDescent="0.2">
      <c r="CL367" s="34">
        <v>63</v>
      </c>
      <c r="CM367" s="34">
        <v>4</v>
      </c>
      <c r="CN367" s="13">
        <f>[2]卡牌消耗!DC67</f>
        <v>19000</v>
      </c>
      <c r="CO367" s="13">
        <f t="shared" si="64"/>
        <v>7600</v>
      </c>
      <c r="DN367" s="13">
        <v>63</v>
      </c>
      <c r="DO367" s="13">
        <v>3</v>
      </c>
      <c r="DP367" s="13">
        <f t="shared" si="65"/>
        <v>17160</v>
      </c>
      <c r="ED367" s="13">
        <f>[2]新神器!GZ369</f>
        <v>22</v>
      </c>
      <c r="EE367" s="13">
        <f t="shared" si="66"/>
        <v>5</v>
      </c>
      <c r="EF367" s="13">
        <f t="shared" si="67"/>
        <v>1</v>
      </c>
      <c r="EG367" s="13">
        <f>[2]新神器!HD369</f>
        <v>1606024</v>
      </c>
      <c r="EH367" s="13" t="str">
        <f>[2]新神器!HE369</f>
        <v>神器5-2 : 9级</v>
      </c>
      <c r="EI367" s="13">
        <f>[2]新神器!HG369</f>
        <v>9</v>
      </c>
      <c r="EJ367" s="13">
        <f>[2]新神器!HI369</f>
        <v>3</v>
      </c>
      <c r="EK367" s="13">
        <f>[1]新神器!$AW368*6</f>
        <v>27672</v>
      </c>
      <c r="EL367" s="13">
        <f t="shared" si="68"/>
        <v>3528</v>
      </c>
      <c r="EM367" s="13">
        <f t="shared" si="63"/>
        <v>90</v>
      </c>
      <c r="EN367" s="13">
        <f>[2]新神器!$HK369</f>
        <v>5300</v>
      </c>
      <c r="EO367" s="13">
        <f t="shared" si="69"/>
        <v>95.3</v>
      </c>
      <c r="EP367" s="13">
        <f t="shared" si="70"/>
        <v>222.12</v>
      </c>
    </row>
    <row r="368" spans="90:146" ht="16.5" x14ac:dyDescent="0.2">
      <c r="CL368" s="34">
        <v>64</v>
      </c>
      <c r="CM368" s="34">
        <v>4</v>
      </c>
      <c r="CN368" s="13">
        <f>[2]卡牌消耗!DC68</f>
        <v>19850</v>
      </c>
      <c r="CO368" s="13">
        <f t="shared" si="64"/>
        <v>7940</v>
      </c>
      <c r="DN368" s="13">
        <v>64</v>
      </c>
      <c r="DO368" s="13">
        <v>3</v>
      </c>
      <c r="DP368" s="13">
        <f t="shared" si="65"/>
        <v>17680</v>
      </c>
      <c r="ED368" s="13">
        <f>[2]新神器!GZ370</f>
        <v>22</v>
      </c>
      <c r="EE368" s="13">
        <f t="shared" si="66"/>
        <v>5</v>
      </c>
      <c r="EF368" s="13">
        <f t="shared" si="67"/>
        <v>1</v>
      </c>
      <c r="EG368" s="13">
        <f>[2]新神器!HD370</f>
        <v>1606024</v>
      </c>
      <c r="EH368" s="13" t="str">
        <f>[2]新神器!HE370</f>
        <v>神器5-2 : 10级</v>
      </c>
      <c r="EI368" s="13">
        <f>[2]新神器!HG370</f>
        <v>10</v>
      </c>
      <c r="EJ368" s="13">
        <f>[2]新神器!HI370</f>
        <v>5</v>
      </c>
      <c r="EK368" s="13">
        <f>[1]新神器!$AW369*6</f>
        <v>31392</v>
      </c>
      <c r="EL368" s="13">
        <f t="shared" si="68"/>
        <v>3720</v>
      </c>
      <c r="EM368" s="13">
        <f t="shared" si="63"/>
        <v>150</v>
      </c>
      <c r="EN368" s="13">
        <f>[2]新神器!$HK370</f>
        <v>5450</v>
      </c>
      <c r="EO368" s="13">
        <f t="shared" si="69"/>
        <v>155.44999999999999</v>
      </c>
      <c r="EP368" s="13">
        <f t="shared" si="70"/>
        <v>143.58000000000001</v>
      </c>
    </row>
    <row r="369" spans="90:146" ht="16.5" x14ac:dyDescent="0.2">
      <c r="CL369" s="34">
        <v>65</v>
      </c>
      <c r="CM369" s="34">
        <v>4</v>
      </c>
      <c r="CN369" s="13">
        <f>[2]卡牌消耗!DC69</f>
        <v>18150</v>
      </c>
      <c r="CO369" s="13">
        <f t="shared" si="64"/>
        <v>7260</v>
      </c>
      <c r="DN369" s="13">
        <v>65</v>
      </c>
      <c r="DO369" s="13">
        <v>3</v>
      </c>
      <c r="DP369" s="13">
        <f t="shared" si="65"/>
        <v>18160</v>
      </c>
      <c r="ED369" s="13">
        <f>[2]新神器!GZ371</f>
        <v>22</v>
      </c>
      <c r="EE369" s="13">
        <f t="shared" si="66"/>
        <v>5</v>
      </c>
      <c r="EF369" s="13">
        <f t="shared" si="67"/>
        <v>1</v>
      </c>
      <c r="EG369" s="13">
        <f>[2]新神器!HD371</f>
        <v>1606024</v>
      </c>
      <c r="EH369" s="13" t="str">
        <f>[2]新神器!HE371</f>
        <v>神器5-2 : 11级</v>
      </c>
      <c r="EI369" s="13">
        <f>[2]新神器!HG371</f>
        <v>11</v>
      </c>
      <c r="EJ369" s="13">
        <f>[2]新神器!HI371</f>
        <v>5</v>
      </c>
      <c r="EK369" s="13">
        <f>[1]新神器!$AW370*6</f>
        <v>35238</v>
      </c>
      <c r="EL369" s="13">
        <f t="shared" si="68"/>
        <v>3846</v>
      </c>
      <c r="EM369" s="13">
        <f t="shared" si="63"/>
        <v>150</v>
      </c>
      <c r="EN369" s="13">
        <f>[2]新神器!$HK371</f>
        <v>5600</v>
      </c>
      <c r="EO369" s="13">
        <f t="shared" si="69"/>
        <v>155.6</v>
      </c>
      <c r="EP369" s="13">
        <f t="shared" si="70"/>
        <v>148.30000000000001</v>
      </c>
    </row>
    <row r="370" spans="90:146" ht="16.5" x14ac:dyDescent="0.2">
      <c r="CL370" s="34">
        <v>66</v>
      </c>
      <c r="CM370" s="34">
        <v>4</v>
      </c>
      <c r="CN370" s="13">
        <f>[2]卡牌消耗!DC70</f>
        <v>19100</v>
      </c>
      <c r="CO370" s="13">
        <f t="shared" si="64"/>
        <v>7640</v>
      </c>
      <c r="DN370" s="13">
        <v>66</v>
      </c>
      <c r="DO370" s="13">
        <v>3</v>
      </c>
      <c r="DP370" s="13">
        <f t="shared" si="65"/>
        <v>18680</v>
      </c>
      <c r="ED370" s="13">
        <f>[2]新神器!GZ372</f>
        <v>22</v>
      </c>
      <c r="EE370" s="13">
        <f t="shared" si="66"/>
        <v>5</v>
      </c>
      <c r="EF370" s="13">
        <f t="shared" si="67"/>
        <v>1</v>
      </c>
      <c r="EG370" s="13">
        <f>[2]新神器!HD372</f>
        <v>1606024</v>
      </c>
      <c r="EH370" s="13" t="str">
        <f>[2]新神器!HE372</f>
        <v>神器5-2 : 12级</v>
      </c>
      <c r="EI370" s="13">
        <f>[2]新神器!HG372</f>
        <v>12</v>
      </c>
      <c r="EJ370" s="13">
        <f>[2]新神器!HI372</f>
        <v>6</v>
      </c>
      <c r="EK370" s="13">
        <f>[1]新神器!$AW371*6</f>
        <v>39270</v>
      </c>
      <c r="EL370" s="13">
        <f t="shared" si="68"/>
        <v>4032</v>
      </c>
      <c r="EM370" s="13">
        <f t="shared" si="63"/>
        <v>180</v>
      </c>
      <c r="EN370" s="13">
        <f>[2]新神器!$HK372</f>
        <v>5700</v>
      </c>
      <c r="EO370" s="13">
        <f t="shared" si="69"/>
        <v>185.7</v>
      </c>
      <c r="EP370" s="13">
        <f t="shared" si="70"/>
        <v>130.27000000000001</v>
      </c>
    </row>
    <row r="371" spans="90:146" ht="16.5" x14ac:dyDescent="0.2">
      <c r="CL371" s="34">
        <v>67</v>
      </c>
      <c r="CM371" s="34">
        <v>4</v>
      </c>
      <c r="CN371" s="13">
        <f>[2]卡牌消耗!DC71</f>
        <v>20000</v>
      </c>
      <c r="CO371" s="13">
        <f t="shared" si="64"/>
        <v>8000</v>
      </c>
      <c r="DN371" s="13">
        <v>67</v>
      </c>
      <c r="DO371" s="13">
        <v>3</v>
      </c>
      <c r="DP371" s="13">
        <f t="shared" si="65"/>
        <v>19200</v>
      </c>
      <c r="ED371" s="13">
        <f>[2]新神器!GZ373</f>
        <v>22</v>
      </c>
      <c r="EE371" s="13">
        <f t="shared" si="66"/>
        <v>5</v>
      </c>
      <c r="EF371" s="13">
        <f t="shared" si="67"/>
        <v>1</v>
      </c>
      <c r="EG371" s="13">
        <f>[2]新神器!HD373</f>
        <v>1606024</v>
      </c>
      <c r="EH371" s="13" t="str">
        <f>[2]新神器!HE373</f>
        <v>神器5-2 : 13级</v>
      </c>
      <c r="EI371" s="13">
        <f>[2]新神器!HG373</f>
        <v>13</v>
      </c>
      <c r="EJ371" s="13">
        <f>[2]新神器!HI373</f>
        <v>7</v>
      </c>
      <c r="EK371" s="13">
        <f>[1]新神器!$AW372*6</f>
        <v>43434</v>
      </c>
      <c r="EL371" s="13">
        <f t="shared" si="68"/>
        <v>4164</v>
      </c>
      <c r="EM371" s="13">
        <f t="shared" si="63"/>
        <v>210</v>
      </c>
      <c r="EN371" s="13">
        <f>[2]新神器!$HK373</f>
        <v>5800</v>
      </c>
      <c r="EO371" s="13">
        <f t="shared" si="69"/>
        <v>215.8</v>
      </c>
      <c r="EP371" s="13">
        <f t="shared" si="70"/>
        <v>115.77</v>
      </c>
    </row>
    <row r="372" spans="90:146" ht="16.5" x14ac:dyDescent="0.2">
      <c r="CL372" s="34">
        <v>68</v>
      </c>
      <c r="CM372" s="34">
        <v>4</v>
      </c>
      <c r="CN372" s="13">
        <f>[2]卡牌消耗!DC72</f>
        <v>20900</v>
      </c>
      <c r="CO372" s="13">
        <f t="shared" si="64"/>
        <v>8360</v>
      </c>
      <c r="DN372" s="13">
        <v>68</v>
      </c>
      <c r="DO372" s="13">
        <v>3</v>
      </c>
      <c r="DP372" s="13">
        <f t="shared" si="65"/>
        <v>19680</v>
      </c>
      <c r="ED372" s="13">
        <f>[2]新神器!GZ374</f>
        <v>22</v>
      </c>
      <c r="EE372" s="13">
        <f t="shared" si="66"/>
        <v>5</v>
      </c>
      <c r="EF372" s="13">
        <f t="shared" si="67"/>
        <v>1</v>
      </c>
      <c r="EG372" s="13">
        <f>[2]新神器!HD374</f>
        <v>1606024</v>
      </c>
      <c r="EH372" s="13" t="str">
        <f>[2]新神器!HE374</f>
        <v>神器5-2 : 14级</v>
      </c>
      <c r="EI372" s="13">
        <f>[2]新神器!HG374</f>
        <v>14</v>
      </c>
      <c r="EJ372" s="13">
        <f>[2]新神器!HI374</f>
        <v>7</v>
      </c>
      <c r="EK372" s="13">
        <f>[1]新神器!$AW373*6</f>
        <v>47784</v>
      </c>
      <c r="EL372" s="13">
        <f t="shared" si="68"/>
        <v>4350</v>
      </c>
      <c r="EM372" s="13">
        <f t="shared" si="63"/>
        <v>210</v>
      </c>
      <c r="EN372" s="13">
        <f>[2]新神器!$HK374</f>
        <v>5900</v>
      </c>
      <c r="EO372" s="13">
        <f t="shared" si="69"/>
        <v>215.9</v>
      </c>
      <c r="EP372" s="13">
        <f t="shared" si="70"/>
        <v>120.89</v>
      </c>
    </row>
    <row r="373" spans="90:146" ht="16.5" x14ac:dyDescent="0.2">
      <c r="CL373" s="34">
        <v>69</v>
      </c>
      <c r="CM373" s="34">
        <v>4</v>
      </c>
      <c r="CN373" s="13">
        <f>[2]卡牌消耗!DC73</f>
        <v>21800</v>
      </c>
      <c r="CO373" s="13">
        <f t="shared" si="64"/>
        <v>8720</v>
      </c>
      <c r="DN373" s="13">
        <v>69</v>
      </c>
      <c r="DO373" s="13">
        <v>3</v>
      </c>
      <c r="DP373" s="13">
        <f t="shared" si="65"/>
        <v>20200</v>
      </c>
      <c r="ED373" s="13">
        <f>[2]新神器!GZ375</f>
        <v>22</v>
      </c>
      <c r="EE373" s="13">
        <f t="shared" si="66"/>
        <v>5</v>
      </c>
      <c r="EF373" s="13">
        <f t="shared" si="67"/>
        <v>1</v>
      </c>
      <c r="EG373" s="13">
        <f>[2]新神器!HD375</f>
        <v>1606024</v>
      </c>
      <c r="EH373" s="13" t="str">
        <f>[2]新神器!HE375</f>
        <v>神器5-2 : 15级</v>
      </c>
      <c r="EI373" s="13">
        <f>[2]新神器!HG375</f>
        <v>15</v>
      </c>
      <c r="EJ373" s="13">
        <f>[2]新神器!HI375</f>
        <v>7</v>
      </c>
      <c r="EK373" s="13">
        <f>[1]新神器!$AW374*6</f>
        <v>52320</v>
      </c>
      <c r="EL373" s="13">
        <f t="shared" si="68"/>
        <v>4536</v>
      </c>
      <c r="EM373" s="13">
        <f t="shared" si="63"/>
        <v>210</v>
      </c>
      <c r="EN373" s="13">
        <f>[2]新神器!$HK375</f>
        <v>6050</v>
      </c>
      <c r="EO373" s="13">
        <f t="shared" si="69"/>
        <v>216.05</v>
      </c>
      <c r="EP373" s="13">
        <f t="shared" si="70"/>
        <v>125.97</v>
      </c>
    </row>
    <row r="374" spans="90:146" ht="16.5" x14ac:dyDescent="0.2">
      <c r="CL374" s="34">
        <v>70</v>
      </c>
      <c r="CM374" s="34">
        <v>4</v>
      </c>
      <c r="CN374" s="13">
        <f>[2]卡牌消耗!DC74</f>
        <v>22150</v>
      </c>
      <c r="CO374" s="13">
        <f t="shared" si="64"/>
        <v>8860</v>
      </c>
      <c r="DN374" s="13">
        <v>70</v>
      </c>
      <c r="DO374" s="13">
        <v>3</v>
      </c>
      <c r="DP374" s="13">
        <f t="shared" si="65"/>
        <v>20680</v>
      </c>
      <c r="ED374" s="13">
        <f>[2]新神器!GZ376</f>
        <v>22</v>
      </c>
      <c r="EE374" s="13">
        <f t="shared" si="66"/>
        <v>5</v>
      </c>
      <c r="EF374" s="13">
        <f t="shared" si="67"/>
        <v>1</v>
      </c>
      <c r="EG374" s="13">
        <f>[2]新神器!HD376</f>
        <v>1606024</v>
      </c>
      <c r="EH374" s="13" t="str">
        <f>[2]新神器!HE376</f>
        <v>神器5-2 : 16级</v>
      </c>
      <c r="EI374" s="13">
        <f>[2]新神器!HG376</f>
        <v>16</v>
      </c>
      <c r="EJ374" s="13">
        <f>[2]新神器!HI376</f>
        <v>10</v>
      </c>
      <c r="EK374" s="13">
        <f>[1]新神器!$AW375*6</f>
        <v>57048</v>
      </c>
      <c r="EL374" s="13">
        <f t="shared" si="68"/>
        <v>4728</v>
      </c>
      <c r="EM374" s="13">
        <f t="shared" si="63"/>
        <v>300</v>
      </c>
      <c r="EN374" s="13">
        <f>[2]新神器!$HK376</f>
        <v>6150</v>
      </c>
      <c r="EO374" s="13">
        <f t="shared" si="69"/>
        <v>306.14999999999998</v>
      </c>
      <c r="EP374" s="13">
        <f t="shared" si="70"/>
        <v>92.66</v>
      </c>
    </row>
    <row r="375" spans="90:146" ht="16.5" x14ac:dyDescent="0.2">
      <c r="CL375" s="34">
        <v>71</v>
      </c>
      <c r="CM375" s="34">
        <v>4</v>
      </c>
      <c r="CN375" s="13">
        <f>[2]卡牌消耗!DC75</f>
        <v>23250</v>
      </c>
      <c r="CO375" s="13">
        <f t="shared" si="64"/>
        <v>9300</v>
      </c>
      <c r="DN375" s="13">
        <v>71</v>
      </c>
      <c r="DO375" s="13">
        <v>3</v>
      </c>
      <c r="DP375" s="13">
        <f t="shared" si="65"/>
        <v>25600</v>
      </c>
      <c r="ED375" s="13">
        <f>[2]新神器!GZ377</f>
        <v>22</v>
      </c>
      <c r="EE375" s="13">
        <f t="shared" si="66"/>
        <v>5</v>
      </c>
      <c r="EF375" s="13">
        <f t="shared" si="67"/>
        <v>1</v>
      </c>
      <c r="EG375" s="13">
        <f>[2]新神器!HD377</f>
        <v>1606024</v>
      </c>
      <c r="EH375" s="13" t="str">
        <f>[2]新神器!HE377</f>
        <v>神器5-2 : 17级</v>
      </c>
      <c r="EI375" s="13">
        <f>[2]新神器!HG377</f>
        <v>17</v>
      </c>
      <c r="EJ375" s="13">
        <f>[2]新神器!HI377</f>
        <v>10</v>
      </c>
      <c r="EK375" s="13">
        <f>[1]新神器!$AW376*6</f>
        <v>61902</v>
      </c>
      <c r="EL375" s="13">
        <f t="shared" si="68"/>
        <v>4854</v>
      </c>
      <c r="EM375" s="13">
        <f t="shared" si="63"/>
        <v>300</v>
      </c>
      <c r="EN375" s="13">
        <f>[2]新神器!$HK377</f>
        <v>6250</v>
      </c>
      <c r="EO375" s="13">
        <f t="shared" si="69"/>
        <v>306.25</v>
      </c>
      <c r="EP375" s="13">
        <f t="shared" si="70"/>
        <v>95.1</v>
      </c>
    </row>
    <row r="376" spans="90:146" ht="16.5" x14ac:dyDescent="0.2">
      <c r="CL376" s="34">
        <v>72</v>
      </c>
      <c r="CM376" s="34">
        <v>4</v>
      </c>
      <c r="CN376" s="13">
        <f>[2]卡牌消耗!DC76</f>
        <v>24400</v>
      </c>
      <c r="CO376" s="13">
        <f t="shared" si="64"/>
        <v>9760</v>
      </c>
      <c r="DN376" s="13">
        <v>72</v>
      </c>
      <c r="DO376" s="13">
        <v>3</v>
      </c>
      <c r="DP376" s="13">
        <f t="shared" si="65"/>
        <v>26760</v>
      </c>
      <c r="ED376" s="13">
        <f>[2]新神器!GZ378</f>
        <v>22</v>
      </c>
      <c r="EE376" s="13">
        <f t="shared" si="66"/>
        <v>5</v>
      </c>
      <c r="EF376" s="13">
        <f t="shared" si="67"/>
        <v>1</v>
      </c>
      <c r="EG376" s="13">
        <f>[2]新神器!HD378</f>
        <v>1606024</v>
      </c>
      <c r="EH376" s="13" t="str">
        <f>[2]新神器!HE378</f>
        <v>神器5-2 : 18级</v>
      </c>
      <c r="EI376" s="13">
        <f>[2]新神器!HG378</f>
        <v>18</v>
      </c>
      <c r="EJ376" s="13">
        <f>[2]新神器!HI378</f>
        <v>10</v>
      </c>
      <c r="EK376" s="13">
        <f>[1]新神器!$AW377*6</f>
        <v>66948</v>
      </c>
      <c r="EL376" s="13">
        <f t="shared" si="68"/>
        <v>5046</v>
      </c>
      <c r="EM376" s="13">
        <f t="shared" si="63"/>
        <v>300</v>
      </c>
      <c r="EN376" s="13">
        <f>[2]新神器!$HK378</f>
        <v>6350</v>
      </c>
      <c r="EO376" s="13">
        <f t="shared" si="69"/>
        <v>306.35000000000002</v>
      </c>
      <c r="EP376" s="13">
        <f t="shared" si="70"/>
        <v>98.83</v>
      </c>
    </row>
    <row r="377" spans="90:146" ht="16.5" x14ac:dyDescent="0.2">
      <c r="CL377" s="34">
        <v>73</v>
      </c>
      <c r="CM377" s="34">
        <v>4</v>
      </c>
      <c r="CN377" s="13">
        <f>[2]卡牌消耗!DC77</f>
        <v>25500</v>
      </c>
      <c r="CO377" s="13">
        <f t="shared" si="64"/>
        <v>10200</v>
      </c>
      <c r="DN377" s="13">
        <v>73</v>
      </c>
      <c r="DO377" s="13">
        <v>3</v>
      </c>
      <c r="DP377" s="13">
        <f t="shared" si="65"/>
        <v>27920</v>
      </c>
      <c r="ED377" s="13">
        <f>[2]新神器!GZ379</f>
        <v>23</v>
      </c>
      <c r="EE377" s="13">
        <f t="shared" si="66"/>
        <v>5</v>
      </c>
      <c r="EF377" s="13">
        <f t="shared" si="67"/>
        <v>2</v>
      </c>
      <c r="EG377" s="13">
        <f>[2]新神器!HD379</f>
        <v>1606025</v>
      </c>
      <c r="EH377" s="13" t="str">
        <f>[2]新神器!HE379</f>
        <v>神器5-3 : 1级</v>
      </c>
      <c r="EI377" s="13">
        <f>[2]新神器!HG379</f>
        <v>1</v>
      </c>
      <c r="EJ377" s="13">
        <f>[2]新神器!HI379</f>
        <v>1</v>
      </c>
      <c r="EK377" s="13">
        <f>[1]新神器!$AW378*6</f>
        <v>7470</v>
      </c>
      <c r="EL377" s="13">
        <f t="shared" si="68"/>
        <v>7470</v>
      </c>
      <c r="EM377" s="13">
        <f t="shared" si="63"/>
        <v>90</v>
      </c>
      <c r="EN377" s="13">
        <f>[2]新神器!$HK379</f>
        <v>7300</v>
      </c>
      <c r="EO377" s="13">
        <f t="shared" si="69"/>
        <v>97.3</v>
      </c>
      <c r="EP377" s="13">
        <f t="shared" si="70"/>
        <v>460.64</v>
      </c>
    </row>
    <row r="378" spans="90:146" ht="16.5" x14ac:dyDescent="0.2">
      <c r="CL378" s="34">
        <v>74</v>
      </c>
      <c r="CM378" s="34">
        <v>4</v>
      </c>
      <c r="CN378" s="13">
        <f>[2]卡牌消耗!DC78</f>
        <v>26600</v>
      </c>
      <c r="CO378" s="13">
        <f t="shared" si="64"/>
        <v>10640</v>
      </c>
      <c r="DN378" s="13">
        <v>74</v>
      </c>
      <c r="DO378" s="13">
        <v>3</v>
      </c>
      <c r="DP378" s="13">
        <f t="shared" si="65"/>
        <v>29080</v>
      </c>
      <c r="ED378" s="13">
        <f>[2]新神器!GZ380</f>
        <v>23</v>
      </c>
      <c r="EE378" s="13">
        <f t="shared" si="66"/>
        <v>5</v>
      </c>
      <c r="EF378" s="13">
        <f t="shared" si="67"/>
        <v>2</v>
      </c>
      <c r="EG378" s="13">
        <f>[2]新神器!HD380</f>
        <v>1606025</v>
      </c>
      <c r="EH378" s="13" t="str">
        <f>[2]新神器!HE380</f>
        <v>神器5-3 : 2级</v>
      </c>
      <c r="EI378" s="13">
        <f>[2]新神器!HG380</f>
        <v>2</v>
      </c>
      <c r="EJ378" s="13">
        <f>[2]新神器!HI380</f>
        <v>1</v>
      </c>
      <c r="EK378" s="13">
        <f>[1]新神器!$AW379*6</f>
        <v>11640</v>
      </c>
      <c r="EL378" s="13">
        <f t="shared" si="68"/>
        <v>4170</v>
      </c>
      <c r="EM378" s="13">
        <f t="shared" si="63"/>
        <v>90</v>
      </c>
      <c r="EN378" s="13">
        <f>[2]新神器!$HK380</f>
        <v>7550</v>
      </c>
      <c r="EO378" s="13">
        <f t="shared" si="69"/>
        <v>97.55</v>
      </c>
      <c r="EP378" s="13">
        <f t="shared" si="70"/>
        <v>256.48</v>
      </c>
    </row>
    <row r="379" spans="90:146" ht="16.5" x14ac:dyDescent="0.2">
      <c r="CL379" s="34">
        <v>75</v>
      </c>
      <c r="CM379" s="34">
        <v>4</v>
      </c>
      <c r="CN379" s="13">
        <f>[2]卡牌消耗!DC79</f>
        <v>24850</v>
      </c>
      <c r="CO379" s="13">
        <f t="shared" si="64"/>
        <v>9940</v>
      </c>
      <c r="DN379" s="13">
        <v>75</v>
      </c>
      <c r="DO379" s="13">
        <v>3</v>
      </c>
      <c r="DP379" s="13">
        <f t="shared" si="65"/>
        <v>30240</v>
      </c>
      <c r="ED379" s="13">
        <f>[2]新神器!GZ381</f>
        <v>23</v>
      </c>
      <c r="EE379" s="13">
        <f t="shared" si="66"/>
        <v>5</v>
      </c>
      <c r="EF379" s="13">
        <f t="shared" si="67"/>
        <v>2</v>
      </c>
      <c r="EG379" s="13">
        <f>[2]新神器!HD381</f>
        <v>1606025</v>
      </c>
      <c r="EH379" s="13" t="str">
        <f>[2]新神器!HE381</f>
        <v>神器5-3 : 3级</v>
      </c>
      <c r="EI379" s="13">
        <f>[2]新神器!HG381</f>
        <v>3</v>
      </c>
      <c r="EJ379" s="13">
        <f>[2]新神器!HI381</f>
        <v>1</v>
      </c>
      <c r="EK379" s="13">
        <f>[1]新神器!$AW380*6</f>
        <v>16110</v>
      </c>
      <c r="EL379" s="13">
        <f t="shared" si="68"/>
        <v>4470</v>
      </c>
      <c r="EM379" s="13">
        <f t="shared" si="63"/>
        <v>90</v>
      </c>
      <c r="EN379" s="13">
        <f>[2]新神器!$HK381</f>
        <v>7850</v>
      </c>
      <c r="EO379" s="13">
        <f t="shared" si="69"/>
        <v>97.85</v>
      </c>
      <c r="EP379" s="13">
        <f t="shared" si="70"/>
        <v>274.08999999999997</v>
      </c>
    </row>
    <row r="380" spans="90:146" ht="16.5" x14ac:dyDescent="0.2">
      <c r="CL380" s="34">
        <v>76</v>
      </c>
      <c r="CM380" s="34">
        <v>4</v>
      </c>
      <c r="CN380" s="13">
        <f>[2]卡牌消耗!DC80</f>
        <v>26100</v>
      </c>
      <c r="CO380" s="13">
        <f t="shared" si="64"/>
        <v>10440</v>
      </c>
      <c r="DN380" s="13">
        <v>76</v>
      </c>
      <c r="DO380" s="13">
        <v>3</v>
      </c>
      <c r="DP380" s="13">
        <f t="shared" si="65"/>
        <v>31400</v>
      </c>
      <c r="ED380" s="13">
        <f>[2]新神器!GZ382</f>
        <v>23</v>
      </c>
      <c r="EE380" s="13">
        <f t="shared" si="66"/>
        <v>5</v>
      </c>
      <c r="EF380" s="13">
        <f t="shared" si="67"/>
        <v>2</v>
      </c>
      <c r="EG380" s="13">
        <f>[2]新神器!HD382</f>
        <v>1606025</v>
      </c>
      <c r="EH380" s="13" t="str">
        <f>[2]新神器!HE382</f>
        <v>神器5-3 : 4级</v>
      </c>
      <c r="EI380" s="13">
        <f>[2]新神器!HG382</f>
        <v>4</v>
      </c>
      <c r="EJ380" s="13">
        <f>[2]新神器!HI382</f>
        <v>2</v>
      </c>
      <c r="EK380" s="13">
        <f>[1]新神器!$AW381*6</f>
        <v>20820</v>
      </c>
      <c r="EL380" s="13">
        <f t="shared" si="68"/>
        <v>4710</v>
      </c>
      <c r="EM380" s="13">
        <f t="shared" si="63"/>
        <v>180</v>
      </c>
      <c r="EN380" s="13">
        <f>[2]新神器!$HK382</f>
        <v>8100</v>
      </c>
      <c r="EO380" s="13">
        <f t="shared" si="69"/>
        <v>188.1</v>
      </c>
      <c r="EP380" s="13">
        <f t="shared" si="70"/>
        <v>150.24</v>
      </c>
    </row>
    <row r="381" spans="90:146" ht="16.5" x14ac:dyDescent="0.2">
      <c r="CL381" s="34">
        <v>77</v>
      </c>
      <c r="CM381" s="34">
        <v>4</v>
      </c>
      <c r="CN381" s="13">
        <f>[2]卡牌消耗!DC81</f>
        <v>27350</v>
      </c>
      <c r="CO381" s="13">
        <f t="shared" si="64"/>
        <v>10940</v>
      </c>
      <c r="DN381" s="13">
        <v>77</v>
      </c>
      <c r="DO381" s="13">
        <v>3</v>
      </c>
      <c r="DP381" s="13">
        <f t="shared" si="65"/>
        <v>32560</v>
      </c>
      <c r="ED381" s="13">
        <f>[2]新神器!GZ383</f>
        <v>23</v>
      </c>
      <c r="EE381" s="13">
        <f t="shared" si="66"/>
        <v>5</v>
      </c>
      <c r="EF381" s="13">
        <f t="shared" si="67"/>
        <v>2</v>
      </c>
      <c r="EG381" s="13">
        <f>[2]新神器!HD383</f>
        <v>1606025</v>
      </c>
      <c r="EH381" s="13" t="str">
        <f>[2]新神器!HE383</f>
        <v>神器5-3 : 5级</v>
      </c>
      <c r="EI381" s="13">
        <f>[2]新神器!HG383</f>
        <v>5</v>
      </c>
      <c r="EJ381" s="13">
        <f>[2]新神器!HI383</f>
        <v>2</v>
      </c>
      <c r="EK381" s="13">
        <f>[1]新神器!$AW382*6</f>
        <v>25890</v>
      </c>
      <c r="EL381" s="13">
        <f t="shared" si="68"/>
        <v>5070</v>
      </c>
      <c r="EM381" s="13">
        <f t="shared" si="63"/>
        <v>180</v>
      </c>
      <c r="EN381" s="13">
        <f>[2]新神器!$HK383</f>
        <v>8300</v>
      </c>
      <c r="EO381" s="13">
        <f t="shared" si="69"/>
        <v>188.3</v>
      </c>
      <c r="EP381" s="13">
        <f t="shared" si="70"/>
        <v>161.55000000000001</v>
      </c>
    </row>
    <row r="382" spans="90:146" ht="16.5" x14ac:dyDescent="0.2">
      <c r="CL382" s="34">
        <v>78</v>
      </c>
      <c r="CM382" s="34">
        <v>4</v>
      </c>
      <c r="CN382" s="13">
        <f>[2]卡牌消耗!DC82</f>
        <v>28600</v>
      </c>
      <c r="CO382" s="13">
        <f t="shared" si="64"/>
        <v>11440</v>
      </c>
      <c r="DN382" s="13">
        <v>78</v>
      </c>
      <c r="DO382" s="13">
        <v>3</v>
      </c>
      <c r="DP382" s="13">
        <f t="shared" si="65"/>
        <v>33720</v>
      </c>
      <c r="ED382" s="13">
        <f>[2]新神器!GZ384</f>
        <v>23</v>
      </c>
      <c r="EE382" s="13">
        <f t="shared" si="66"/>
        <v>5</v>
      </c>
      <c r="EF382" s="13">
        <f t="shared" si="67"/>
        <v>2</v>
      </c>
      <c r="EG382" s="13">
        <f>[2]新神器!HD384</f>
        <v>1606025</v>
      </c>
      <c r="EH382" s="13" t="str">
        <f>[2]新神器!HE384</f>
        <v>神器5-3 : 6级</v>
      </c>
      <c r="EI382" s="13">
        <f>[2]新神器!HG384</f>
        <v>6</v>
      </c>
      <c r="EJ382" s="13">
        <f>[2]新神器!HI384</f>
        <v>2</v>
      </c>
      <c r="EK382" s="13">
        <f>[1]新神器!$AW383*6</f>
        <v>31260</v>
      </c>
      <c r="EL382" s="13">
        <f t="shared" si="68"/>
        <v>5370</v>
      </c>
      <c r="EM382" s="13">
        <f t="shared" si="63"/>
        <v>180</v>
      </c>
      <c r="EN382" s="13">
        <f>[2]新神器!$HK384</f>
        <v>8550</v>
      </c>
      <c r="EO382" s="13">
        <f t="shared" si="69"/>
        <v>188.55</v>
      </c>
      <c r="EP382" s="13">
        <f t="shared" si="70"/>
        <v>170.88</v>
      </c>
    </row>
    <row r="383" spans="90:146" ht="16.5" x14ac:dyDescent="0.2">
      <c r="CL383" s="34">
        <v>79</v>
      </c>
      <c r="CM383" s="34">
        <v>4</v>
      </c>
      <c r="CN383" s="13">
        <f>[2]卡牌消耗!DC83</f>
        <v>29850</v>
      </c>
      <c r="CO383" s="13">
        <f t="shared" si="64"/>
        <v>11940</v>
      </c>
      <c r="DN383" s="13">
        <v>79</v>
      </c>
      <c r="DO383" s="13">
        <v>3</v>
      </c>
      <c r="DP383" s="13">
        <f t="shared" si="65"/>
        <v>34840</v>
      </c>
      <c r="ED383" s="13">
        <f>[2]新神器!GZ385</f>
        <v>23</v>
      </c>
      <c r="EE383" s="13">
        <f t="shared" si="66"/>
        <v>5</v>
      </c>
      <c r="EF383" s="13">
        <f t="shared" si="67"/>
        <v>2</v>
      </c>
      <c r="EG383" s="13">
        <f>[2]新神器!HD385</f>
        <v>1606025</v>
      </c>
      <c r="EH383" s="13" t="str">
        <f>[2]新神器!HE385</f>
        <v>神器5-3 : 7级</v>
      </c>
      <c r="EI383" s="13">
        <f>[2]新神器!HG385</f>
        <v>7</v>
      </c>
      <c r="EJ383" s="13">
        <f>[2]新神器!HI385</f>
        <v>3</v>
      </c>
      <c r="EK383" s="13">
        <f>[1]新神器!$AW384*6</f>
        <v>36930</v>
      </c>
      <c r="EL383" s="13">
        <f t="shared" si="68"/>
        <v>5670</v>
      </c>
      <c r="EM383" s="13">
        <f t="shared" si="63"/>
        <v>270</v>
      </c>
      <c r="EN383" s="13">
        <f>[2]新神器!$HK385</f>
        <v>8800</v>
      </c>
      <c r="EO383" s="13">
        <f t="shared" si="69"/>
        <v>278.8</v>
      </c>
      <c r="EP383" s="13">
        <f t="shared" si="70"/>
        <v>122.02</v>
      </c>
    </row>
    <row r="384" spans="90:146" ht="16.5" x14ac:dyDescent="0.2">
      <c r="CL384" s="34">
        <v>80</v>
      </c>
      <c r="CM384" s="34">
        <v>4</v>
      </c>
      <c r="CN384" s="13">
        <f>[2]卡牌消耗!DC84</f>
        <v>29200</v>
      </c>
      <c r="CO384" s="13">
        <f t="shared" si="64"/>
        <v>11680</v>
      </c>
      <c r="DN384" s="13">
        <v>80</v>
      </c>
      <c r="DO384" s="13">
        <v>3</v>
      </c>
      <c r="DP384" s="13">
        <f t="shared" si="65"/>
        <v>36000</v>
      </c>
      <c r="ED384" s="13">
        <f>[2]新神器!GZ386</f>
        <v>23</v>
      </c>
      <c r="EE384" s="13">
        <f t="shared" si="66"/>
        <v>5</v>
      </c>
      <c r="EF384" s="13">
        <f t="shared" si="67"/>
        <v>2</v>
      </c>
      <c r="EG384" s="13">
        <f>[2]新神器!HD386</f>
        <v>1606025</v>
      </c>
      <c r="EH384" s="13" t="str">
        <f>[2]新神器!HE386</f>
        <v>神器5-3 : 8级</v>
      </c>
      <c r="EI384" s="13">
        <f>[2]新神器!HG386</f>
        <v>8</v>
      </c>
      <c r="EJ384" s="13">
        <f>[2]新神器!HI386</f>
        <v>3</v>
      </c>
      <c r="EK384" s="13">
        <f>[1]新神器!$AW385*6</f>
        <v>42870</v>
      </c>
      <c r="EL384" s="13">
        <f t="shared" si="68"/>
        <v>5940</v>
      </c>
      <c r="EM384" s="13">
        <f t="shared" si="63"/>
        <v>270</v>
      </c>
      <c r="EN384" s="13">
        <f>[2]新神器!$HK386</f>
        <v>9000</v>
      </c>
      <c r="EO384" s="13">
        <f t="shared" si="69"/>
        <v>279</v>
      </c>
      <c r="EP384" s="13">
        <f t="shared" si="70"/>
        <v>127.74</v>
      </c>
    </row>
    <row r="385" spans="90:146" ht="16.5" x14ac:dyDescent="0.2">
      <c r="CL385" s="34">
        <v>81</v>
      </c>
      <c r="CM385" s="34">
        <v>4</v>
      </c>
      <c r="CN385" s="13">
        <f>[2]卡牌消耗!DC85</f>
        <v>30650</v>
      </c>
      <c r="CO385" s="13">
        <f t="shared" si="64"/>
        <v>12260</v>
      </c>
      <c r="DN385" s="13">
        <v>81</v>
      </c>
      <c r="DO385" s="13">
        <v>3</v>
      </c>
      <c r="DP385" s="13">
        <f t="shared" si="65"/>
        <v>37160</v>
      </c>
      <c r="ED385" s="13">
        <f>[2]新神器!GZ387</f>
        <v>23</v>
      </c>
      <c r="EE385" s="13">
        <f t="shared" si="66"/>
        <v>5</v>
      </c>
      <c r="EF385" s="13">
        <f t="shared" si="67"/>
        <v>2</v>
      </c>
      <c r="EG385" s="13">
        <f>[2]新神器!HD387</f>
        <v>1606025</v>
      </c>
      <c r="EH385" s="13" t="str">
        <f>[2]新神器!HE387</f>
        <v>神器5-3 : 9级</v>
      </c>
      <c r="EI385" s="13">
        <f>[2]新神器!HG387</f>
        <v>9</v>
      </c>
      <c r="EJ385" s="13">
        <f>[2]新神器!HI387</f>
        <v>3</v>
      </c>
      <c r="EK385" s="13">
        <f>[1]新神器!$AW386*6</f>
        <v>49140</v>
      </c>
      <c r="EL385" s="13">
        <f t="shared" si="68"/>
        <v>6270</v>
      </c>
      <c r="EM385" s="13">
        <f t="shared" si="63"/>
        <v>270</v>
      </c>
      <c r="EN385" s="13">
        <f>[2]新神器!$HK387</f>
        <v>9250</v>
      </c>
      <c r="EO385" s="13">
        <f t="shared" si="69"/>
        <v>279.25</v>
      </c>
      <c r="EP385" s="13">
        <f t="shared" si="70"/>
        <v>134.72</v>
      </c>
    </row>
    <row r="386" spans="90:146" ht="16.5" x14ac:dyDescent="0.2">
      <c r="CL386" s="34">
        <v>82</v>
      </c>
      <c r="CM386" s="34">
        <v>4</v>
      </c>
      <c r="CN386" s="13">
        <f>[2]卡牌消耗!DC86</f>
        <v>32150</v>
      </c>
      <c r="CO386" s="13">
        <f t="shared" si="64"/>
        <v>12860</v>
      </c>
      <c r="DN386" s="13">
        <v>82</v>
      </c>
      <c r="DO386" s="13">
        <v>3</v>
      </c>
      <c r="DP386" s="13">
        <f t="shared" si="65"/>
        <v>38320</v>
      </c>
      <c r="ED386" s="13">
        <f>[2]新神器!GZ388</f>
        <v>23</v>
      </c>
      <c r="EE386" s="13">
        <f t="shared" si="66"/>
        <v>5</v>
      </c>
      <c r="EF386" s="13">
        <f t="shared" si="67"/>
        <v>2</v>
      </c>
      <c r="EG386" s="13">
        <f>[2]新神器!HD388</f>
        <v>1606025</v>
      </c>
      <c r="EH386" s="13" t="str">
        <f>[2]新神器!HE388</f>
        <v>神器5-3 : 10级</v>
      </c>
      <c r="EI386" s="13">
        <f>[2]新神器!HG388</f>
        <v>10</v>
      </c>
      <c r="EJ386" s="13">
        <f>[2]新神器!HI388</f>
        <v>5</v>
      </c>
      <c r="EK386" s="13">
        <f>[1]新神器!$AW387*6</f>
        <v>55650</v>
      </c>
      <c r="EL386" s="13">
        <f t="shared" si="68"/>
        <v>6510</v>
      </c>
      <c r="EM386" s="13">
        <f t="shared" si="63"/>
        <v>450</v>
      </c>
      <c r="EN386" s="13">
        <f>[2]新神器!$HK388</f>
        <v>9450</v>
      </c>
      <c r="EO386" s="13">
        <f t="shared" si="69"/>
        <v>459.45</v>
      </c>
      <c r="EP386" s="13">
        <f t="shared" si="70"/>
        <v>85.01</v>
      </c>
    </row>
    <row r="387" spans="90:146" ht="16.5" x14ac:dyDescent="0.2">
      <c r="CL387" s="34">
        <v>83</v>
      </c>
      <c r="CM387" s="34">
        <v>4</v>
      </c>
      <c r="CN387" s="13">
        <f>[2]卡牌消耗!DC87</f>
        <v>33600</v>
      </c>
      <c r="CO387" s="13">
        <f t="shared" si="64"/>
        <v>13440</v>
      </c>
      <c r="DN387" s="13">
        <v>83</v>
      </c>
      <c r="DO387" s="13">
        <v>3</v>
      </c>
      <c r="DP387" s="13">
        <f t="shared" si="65"/>
        <v>39480</v>
      </c>
      <c r="ED387" s="13">
        <f>[2]新神器!GZ389</f>
        <v>23</v>
      </c>
      <c r="EE387" s="13">
        <f t="shared" si="66"/>
        <v>5</v>
      </c>
      <c r="EF387" s="13">
        <f t="shared" si="67"/>
        <v>2</v>
      </c>
      <c r="EG387" s="13">
        <f>[2]新神器!HD389</f>
        <v>1606025</v>
      </c>
      <c r="EH387" s="13" t="str">
        <f>[2]新神器!HE389</f>
        <v>神器5-3 : 11级</v>
      </c>
      <c r="EI387" s="13">
        <f>[2]新神器!HG389</f>
        <v>11</v>
      </c>
      <c r="EJ387" s="13">
        <f>[2]新神器!HI389</f>
        <v>5</v>
      </c>
      <c r="EK387" s="13">
        <f>[1]新神器!$AW388*6</f>
        <v>62520</v>
      </c>
      <c r="EL387" s="13">
        <f t="shared" si="68"/>
        <v>6870</v>
      </c>
      <c r="EM387" s="13">
        <f t="shared" si="63"/>
        <v>450</v>
      </c>
      <c r="EN387" s="13">
        <f>[2]新神器!$HK389</f>
        <v>9650</v>
      </c>
      <c r="EO387" s="13">
        <f t="shared" si="69"/>
        <v>459.65</v>
      </c>
      <c r="EP387" s="13">
        <f t="shared" si="70"/>
        <v>89.68</v>
      </c>
    </row>
    <row r="388" spans="90:146" ht="16.5" x14ac:dyDescent="0.2">
      <c r="CL388" s="34">
        <v>84</v>
      </c>
      <c r="CM388" s="34">
        <v>4</v>
      </c>
      <c r="CN388" s="13">
        <f>[2]卡牌消耗!DC88</f>
        <v>35050</v>
      </c>
      <c r="CO388" s="13">
        <f t="shared" si="64"/>
        <v>14020</v>
      </c>
      <c r="DN388" s="13">
        <v>84</v>
      </c>
      <c r="DO388" s="13">
        <v>3</v>
      </c>
      <c r="DP388" s="13">
        <f t="shared" si="65"/>
        <v>40640</v>
      </c>
      <c r="ED388" s="13">
        <f>[2]新神器!GZ390</f>
        <v>23</v>
      </c>
      <c r="EE388" s="13">
        <f t="shared" si="66"/>
        <v>5</v>
      </c>
      <c r="EF388" s="13">
        <f t="shared" si="67"/>
        <v>2</v>
      </c>
      <c r="EG388" s="13">
        <f>[2]新神器!HD390</f>
        <v>1606025</v>
      </c>
      <c r="EH388" s="13" t="str">
        <f>[2]新神器!HE390</f>
        <v>神器5-3 : 12级</v>
      </c>
      <c r="EI388" s="13">
        <f>[2]新神器!HG390</f>
        <v>12</v>
      </c>
      <c r="EJ388" s="13">
        <f>[2]新神器!HI390</f>
        <v>6</v>
      </c>
      <c r="EK388" s="13">
        <f>[1]新神器!$AW389*6</f>
        <v>69660</v>
      </c>
      <c r="EL388" s="13">
        <f t="shared" si="68"/>
        <v>7140</v>
      </c>
      <c r="EM388" s="13">
        <f t="shared" si="63"/>
        <v>540</v>
      </c>
      <c r="EN388" s="13">
        <f>[2]新神器!$HK390</f>
        <v>9850</v>
      </c>
      <c r="EO388" s="13">
        <f t="shared" si="69"/>
        <v>549.85</v>
      </c>
      <c r="EP388" s="13">
        <f t="shared" si="70"/>
        <v>77.91</v>
      </c>
    </row>
    <row r="389" spans="90:146" ht="16.5" x14ac:dyDescent="0.2">
      <c r="CL389" s="34">
        <v>85</v>
      </c>
      <c r="CM389" s="34">
        <v>4</v>
      </c>
      <c r="CN389" s="13">
        <f>[2]卡牌消耗!DC89</f>
        <v>34700</v>
      </c>
      <c r="CO389" s="13">
        <f t="shared" si="64"/>
        <v>13880</v>
      </c>
      <c r="DN389" s="13">
        <v>85</v>
      </c>
      <c r="DO389" s="13">
        <v>3</v>
      </c>
      <c r="DP389" s="13">
        <f t="shared" si="65"/>
        <v>41800</v>
      </c>
      <c r="ED389" s="13">
        <f>[2]新神器!GZ391</f>
        <v>23</v>
      </c>
      <c r="EE389" s="13">
        <f t="shared" si="66"/>
        <v>5</v>
      </c>
      <c r="EF389" s="13">
        <f t="shared" si="67"/>
        <v>2</v>
      </c>
      <c r="EG389" s="13">
        <f>[2]新神器!HD391</f>
        <v>1606025</v>
      </c>
      <c r="EH389" s="13" t="str">
        <f>[2]新神器!HE391</f>
        <v>神器5-3 : 13级</v>
      </c>
      <c r="EI389" s="13">
        <f>[2]新神器!HG391</f>
        <v>13</v>
      </c>
      <c r="EJ389" s="13">
        <f>[2]新神器!HI391</f>
        <v>7</v>
      </c>
      <c r="EK389" s="13">
        <f>[1]新神器!$AW390*6</f>
        <v>77130</v>
      </c>
      <c r="EL389" s="13">
        <f t="shared" si="68"/>
        <v>7470</v>
      </c>
      <c r="EM389" s="13">
        <f t="shared" ref="EM389:EM452" si="71">EJ389*INDEX($DX$5:$DX$46,MATCH(EG389,$DW$5:$DW$46,0))</f>
        <v>630</v>
      </c>
      <c r="EN389" s="13">
        <f>[2]新神器!$HK391</f>
        <v>10050</v>
      </c>
      <c r="EO389" s="13">
        <f t="shared" si="69"/>
        <v>640.04999999999995</v>
      </c>
      <c r="EP389" s="13">
        <f t="shared" si="70"/>
        <v>70.03</v>
      </c>
    </row>
    <row r="390" spans="90:146" ht="16.5" x14ac:dyDescent="0.2">
      <c r="CL390" s="34">
        <v>86</v>
      </c>
      <c r="CM390" s="34">
        <v>4</v>
      </c>
      <c r="CN390" s="13">
        <f>[2]卡牌消耗!DC90</f>
        <v>36400</v>
      </c>
      <c r="CO390" s="13">
        <f t="shared" ref="CO390:CO453" si="72">CN390/2.5</f>
        <v>14560</v>
      </c>
      <c r="DN390" s="13">
        <v>86</v>
      </c>
      <c r="DO390" s="13">
        <v>3</v>
      </c>
      <c r="DP390" s="13">
        <f t="shared" ref="DP390:DP453" si="73">INDEX($DH$5:$DK$154,DN390,MIN(DO390,4))</f>
        <v>42960</v>
      </c>
      <c r="ED390" s="13">
        <f>[2]新神器!GZ392</f>
        <v>23</v>
      </c>
      <c r="EE390" s="13">
        <f t="shared" ref="EE390:EE453" si="74">INDEX($DT$5:$DT$46,ED390)</f>
        <v>5</v>
      </c>
      <c r="EF390" s="13">
        <f t="shared" ref="EF390:EF453" si="75">INDEX($DV$5:$DV$46,ED390)</f>
        <v>2</v>
      </c>
      <c r="EG390" s="13">
        <f>[2]新神器!HD392</f>
        <v>1606025</v>
      </c>
      <c r="EH390" s="13" t="str">
        <f>[2]新神器!HE392</f>
        <v>神器5-3 : 14级</v>
      </c>
      <c r="EI390" s="13">
        <f>[2]新神器!HG392</f>
        <v>14</v>
      </c>
      <c r="EJ390" s="13">
        <f>[2]新神器!HI392</f>
        <v>7</v>
      </c>
      <c r="EK390" s="13">
        <f>[1]新神器!$AW391*6</f>
        <v>84870</v>
      </c>
      <c r="EL390" s="13">
        <f t="shared" ref="EL390:EL453" si="76">IF(EI390&gt;1,EK390-EK389,EK390)</f>
        <v>7740</v>
      </c>
      <c r="EM390" s="13">
        <f t="shared" si="71"/>
        <v>630</v>
      </c>
      <c r="EN390" s="13">
        <f>[2]新神器!$HK392</f>
        <v>10250</v>
      </c>
      <c r="EO390" s="13">
        <f t="shared" ref="EO390:EO453" si="77">EM390+EN390/1000</f>
        <v>640.25</v>
      </c>
      <c r="EP390" s="13">
        <f t="shared" ref="EP390:EP453" si="78">ROUND(EL390*6/EO390,2)</f>
        <v>72.53</v>
      </c>
    </row>
    <row r="391" spans="90:146" ht="16.5" x14ac:dyDescent="0.2">
      <c r="CL391" s="34">
        <v>87</v>
      </c>
      <c r="CM391" s="34">
        <v>4</v>
      </c>
      <c r="CN391" s="13">
        <f>[2]卡牌消耗!DC91</f>
        <v>38150</v>
      </c>
      <c r="CO391" s="13">
        <f t="shared" si="72"/>
        <v>15260</v>
      </c>
      <c r="DN391" s="13">
        <v>87</v>
      </c>
      <c r="DO391" s="13">
        <v>3</v>
      </c>
      <c r="DP391" s="13">
        <f t="shared" si="73"/>
        <v>44120</v>
      </c>
      <c r="ED391" s="13">
        <f>[2]新神器!GZ393</f>
        <v>23</v>
      </c>
      <c r="EE391" s="13">
        <f t="shared" si="74"/>
        <v>5</v>
      </c>
      <c r="EF391" s="13">
        <f t="shared" si="75"/>
        <v>2</v>
      </c>
      <c r="EG391" s="13">
        <f>[2]新神器!HD393</f>
        <v>1606025</v>
      </c>
      <c r="EH391" s="13" t="str">
        <f>[2]新神器!HE393</f>
        <v>神器5-3 : 15级</v>
      </c>
      <c r="EI391" s="13">
        <f>[2]新神器!HG393</f>
        <v>15</v>
      </c>
      <c r="EJ391" s="13">
        <f>[2]新神器!HI393</f>
        <v>7</v>
      </c>
      <c r="EK391" s="13">
        <f>[1]新神器!$AW392*6</f>
        <v>92880</v>
      </c>
      <c r="EL391" s="13">
        <f t="shared" si="76"/>
        <v>8010</v>
      </c>
      <c r="EM391" s="13">
        <f t="shared" si="71"/>
        <v>630</v>
      </c>
      <c r="EN391" s="13">
        <f>[2]新神器!$HK393</f>
        <v>10450</v>
      </c>
      <c r="EO391" s="13">
        <f t="shared" si="77"/>
        <v>640.45000000000005</v>
      </c>
      <c r="EP391" s="13">
        <f t="shared" si="78"/>
        <v>75.040000000000006</v>
      </c>
    </row>
    <row r="392" spans="90:146" ht="16.5" x14ac:dyDescent="0.2">
      <c r="CL392" s="34">
        <v>88</v>
      </c>
      <c r="CM392" s="34">
        <v>4</v>
      </c>
      <c r="CN392" s="13">
        <f>[2]卡牌消耗!DC92</f>
        <v>39900</v>
      </c>
      <c r="CO392" s="13">
        <f t="shared" si="72"/>
        <v>15960</v>
      </c>
      <c r="DN392" s="13">
        <v>88</v>
      </c>
      <c r="DO392" s="13">
        <v>3</v>
      </c>
      <c r="DP392" s="13">
        <f t="shared" si="73"/>
        <v>45240</v>
      </c>
      <c r="ED392" s="13">
        <f>[2]新神器!GZ394</f>
        <v>23</v>
      </c>
      <c r="EE392" s="13">
        <f t="shared" si="74"/>
        <v>5</v>
      </c>
      <c r="EF392" s="13">
        <f t="shared" si="75"/>
        <v>2</v>
      </c>
      <c r="EG392" s="13">
        <f>[2]新神器!HD394</f>
        <v>1606025</v>
      </c>
      <c r="EH392" s="13" t="str">
        <f>[2]新神器!HE394</f>
        <v>神器5-3 : 16级</v>
      </c>
      <c r="EI392" s="13">
        <f>[2]新神器!HG394</f>
        <v>16</v>
      </c>
      <c r="EJ392" s="13">
        <f>[2]新神器!HI394</f>
        <v>10</v>
      </c>
      <c r="EK392" s="13">
        <f>[1]新神器!$AW393*6</f>
        <v>101220</v>
      </c>
      <c r="EL392" s="13">
        <f t="shared" si="76"/>
        <v>8340</v>
      </c>
      <c r="EM392" s="13">
        <f t="shared" si="71"/>
        <v>900</v>
      </c>
      <c r="EN392" s="13">
        <f>[2]新神器!$HK394</f>
        <v>10650</v>
      </c>
      <c r="EO392" s="13">
        <f t="shared" si="77"/>
        <v>910.65</v>
      </c>
      <c r="EP392" s="13">
        <f t="shared" si="78"/>
        <v>54.95</v>
      </c>
    </row>
    <row r="393" spans="90:146" ht="16.5" x14ac:dyDescent="0.2">
      <c r="CL393" s="34">
        <v>89</v>
      </c>
      <c r="CM393" s="34">
        <v>4</v>
      </c>
      <c r="CN393" s="13">
        <f>[2]卡牌消耗!DC93</f>
        <v>41650</v>
      </c>
      <c r="CO393" s="13">
        <f t="shared" si="72"/>
        <v>16660</v>
      </c>
      <c r="DN393" s="13">
        <v>89</v>
      </c>
      <c r="DO393" s="13">
        <v>3</v>
      </c>
      <c r="DP393" s="13">
        <f t="shared" si="73"/>
        <v>46400</v>
      </c>
      <c r="ED393" s="13">
        <f>[2]新神器!GZ395</f>
        <v>23</v>
      </c>
      <c r="EE393" s="13">
        <f t="shared" si="74"/>
        <v>5</v>
      </c>
      <c r="EF393" s="13">
        <f t="shared" si="75"/>
        <v>2</v>
      </c>
      <c r="EG393" s="13">
        <f>[2]新神器!HD395</f>
        <v>1606025</v>
      </c>
      <c r="EH393" s="13" t="str">
        <f>[2]新神器!HE395</f>
        <v>神器5-3 : 17级</v>
      </c>
      <c r="EI393" s="13">
        <f>[2]新神器!HG395</f>
        <v>17</v>
      </c>
      <c r="EJ393" s="13">
        <f>[2]新神器!HI395</f>
        <v>10</v>
      </c>
      <c r="EK393" s="13">
        <f>[1]新神器!$AW394*6</f>
        <v>109860</v>
      </c>
      <c r="EL393" s="13">
        <f t="shared" si="76"/>
        <v>8640</v>
      </c>
      <c r="EM393" s="13">
        <f t="shared" si="71"/>
        <v>900</v>
      </c>
      <c r="EN393" s="13">
        <f>[2]新神器!$HK395</f>
        <v>10800</v>
      </c>
      <c r="EO393" s="13">
        <f t="shared" si="77"/>
        <v>910.8</v>
      </c>
      <c r="EP393" s="13">
        <f t="shared" si="78"/>
        <v>56.92</v>
      </c>
    </row>
    <row r="394" spans="90:146" ht="16.5" x14ac:dyDescent="0.2">
      <c r="CL394" s="34">
        <v>90</v>
      </c>
      <c r="CM394" s="34">
        <v>4</v>
      </c>
      <c r="CN394" s="13">
        <f>[2]卡牌消耗!DC94</f>
        <v>39750</v>
      </c>
      <c r="CO394" s="13">
        <f t="shared" si="72"/>
        <v>15900</v>
      </c>
      <c r="DN394" s="13">
        <v>90</v>
      </c>
      <c r="DO394" s="13">
        <v>3</v>
      </c>
      <c r="DP394" s="13">
        <f t="shared" si="73"/>
        <v>47560</v>
      </c>
      <c r="ED394" s="13">
        <f>[2]新神器!GZ396</f>
        <v>23</v>
      </c>
      <c r="EE394" s="13">
        <f t="shared" si="74"/>
        <v>5</v>
      </c>
      <c r="EF394" s="13">
        <f t="shared" si="75"/>
        <v>2</v>
      </c>
      <c r="EG394" s="13">
        <f>[2]新神器!HD396</f>
        <v>1606025</v>
      </c>
      <c r="EH394" s="13" t="str">
        <f>[2]新神器!HE396</f>
        <v>神器5-3 : 18级</v>
      </c>
      <c r="EI394" s="13">
        <f>[2]新神器!HG396</f>
        <v>18</v>
      </c>
      <c r="EJ394" s="13">
        <f>[2]新神器!HI396</f>
        <v>10</v>
      </c>
      <c r="EK394" s="13">
        <f>[1]新神器!$AW395*6</f>
        <v>118800</v>
      </c>
      <c r="EL394" s="13">
        <f t="shared" si="76"/>
        <v>8940</v>
      </c>
      <c r="EM394" s="13">
        <f t="shared" si="71"/>
        <v>900</v>
      </c>
      <c r="EN394" s="13">
        <f>[2]新神器!$HK396</f>
        <v>11000</v>
      </c>
      <c r="EO394" s="13">
        <f t="shared" si="77"/>
        <v>911</v>
      </c>
      <c r="EP394" s="13">
        <f t="shared" si="78"/>
        <v>58.88</v>
      </c>
    </row>
    <row r="395" spans="90:146" ht="16.5" x14ac:dyDescent="0.2">
      <c r="CL395" s="34">
        <v>91</v>
      </c>
      <c r="CM395" s="34">
        <v>4</v>
      </c>
      <c r="CN395" s="13">
        <f>[2]卡牌消耗!DC95</f>
        <v>41750</v>
      </c>
      <c r="CO395" s="13">
        <f t="shared" si="72"/>
        <v>16700</v>
      </c>
      <c r="DN395" s="13">
        <v>91</v>
      </c>
      <c r="DO395" s="13">
        <v>3</v>
      </c>
      <c r="DP395" s="13">
        <f t="shared" si="73"/>
        <v>45360</v>
      </c>
      <c r="ED395" s="13">
        <f>[2]新神器!GZ397</f>
        <v>24</v>
      </c>
      <c r="EE395" s="13">
        <f t="shared" si="74"/>
        <v>5</v>
      </c>
      <c r="EF395" s="13">
        <f t="shared" si="75"/>
        <v>2</v>
      </c>
      <c r="EG395" s="13">
        <f>[2]新神器!HD397</f>
        <v>1606026</v>
      </c>
      <c r="EH395" s="13" t="str">
        <f>[2]新神器!HE397</f>
        <v>神器5-4 : 1级</v>
      </c>
      <c r="EI395" s="13">
        <f>[2]新神器!HG397</f>
        <v>1</v>
      </c>
      <c r="EJ395" s="13">
        <f>[2]新神器!HI397</f>
        <v>1</v>
      </c>
      <c r="EK395" s="13">
        <f>[1]新神器!$AW396*6</f>
        <v>6306</v>
      </c>
      <c r="EL395" s="13">
        <f t="shared" si="76"/>
        <v>6306</v>
      </c>
      <c r="EM395" s="13">
        <f t="shared" si="71"/>
        <v>90</v>
      </c>
      <c r="EN395" s="13">
        <f>[2]新神器!$HK397</f>
        <v>7300</v>
      </c>
      <c r="EO395" s="13">
        <f t="shared" si="77"/>
        <v>97.3</v>
      </c>
      <c r="EP395" s="13">
        <f t="shared" si="78"/>
        <v>388.86</v>
      </c>
    </row>
    <row r="396" spans="90:146" ht="16.5" x14ac:dyDescent="0.2">
      <c r="CL396" s="34">
        <v>92</v>
      </c>
      <c r="CM396" s="34">
        <v>4</v>
      </c>
      <c r="CN396" s="13">
        <f>[2]卡牌消耗!DC96</f>
        <v>43750</v>
      </c>
      <c r="CO396" s="13">
        <f t="shared" si="72"/>
        <v>17500</v>
      </c>
      <c r="DN396" s="13">
        <v>92</v>
      </c>
      <c r="DO396" s="13">
        <v>3</v>
      </c>
      <c r="DP396" s="13">
        <f t="shared" si="73"/>
        <v>47400</v>
      </c>
      <c r="ED396" s="13">
        <f>[2]新神器!GZ398</f>
        <v>24</v>
      </c>
      <c r="EE396" s="13">
        <f t="shared" si="74"/>
        <v>5</v>
      </c>
      <c r="EF396" s="13">
        <f t="shared" si="75"/>
        <v>2</v>
      </c>
      <c r="EG396" s="13">
        <f>[2]新神器!HD398</f>
        <v>1606026</v>
      </c>
      <c r="EH396" s="13" t="str">
        <f>[2]新神器!HE398</f>
        <v>神器5-4 : 2级</v>
      </c>
      <c r="EI396" s="13">
        <f>[2]新神器!HG398</f>
        <v>2</v>
      </c>
      <c r="EJ396" s="13">
        <f>[2]新神器!HI398</f>
        <v>1</v>
      </c>
      <c r="EK396" s="13">
        <f>[1]新神器!$AW397*6</f>
        <v>9834</v>
      </c>
      <c r="EL396" s="13">
        <f t="shared" si="76"/>
        <v>3528</v>
      </c>
      <c r="EM396" s="13">
        <f t="shared" si="71"/>
        <v>90</v>
      </c>
      <c r="EN396" s="13">
        <f>[2]新神器!$HK398</f>
        <v>7550</v>
      </c>
      <c r="EO396" s="13">
        <f t="shared" si="77"/>
        <v>97.55</v>
      </c>
      <c r="EP396" s="13">
        <f t="shared" si="78"/>
        <v>217</v>
      </c>
    </row>
    <row r="397" spans="90:146" ht="16.5" x14ac:dyDescent="0.2">
      <c r="CL397" s="34">
        <v>93</v>
      </c>
      <c r="CM397" s="34">
        <v>4</v>
      </c>
      <c r="CN397" s="13">
        <f>[2]卡牌消耗!DC97</f>
        <v>45750</v>
      </c>
      <c r="CO397" s="13">
        <f t="shared" si="72"/>
        <v>18300</v>
      </c>
      <c r="DN397" s="13">
        <v>93</v>
      </c>
      <c r="DO397" s="13">
        <v>3</v>
      </c>
      <c r="DP397" s="13">
        <f t="shared" si="73"/>
        <v>49480</v>
      </c>
      <c r="ED397" s="13">
        <f>[2]新神器!GZ399</f>
        <v>24</v>
      </c>
      <c r="EE397" s="13">
        <f t="shared" si="74"/>
        <v>5</v>
      </c>
      <c r="EF397" s="13">
        <f t="shared" si="75"/>
        <v>2</v>
      </c>
      <c r="EG397" s="13">
        <f>[2]新神器!HD399</f>
        <v>1606026</v>
      </c>
      <c r="EH397" s="13" t="str">
        <f>[2]新神器!HE399</f>
        <v>神器5-4 : 3级</v>
      </c>
      <c r="EI397" s="13">
        <f>[2]新神器!HG399</f>
        <v>3</v>
      </c>
      <c r="EJ397" s="13">
        <f>[2]新神器!HI399</f>
        <v>1</v>
      </c>
      <c r="EK397" s="13">
        <f>[1]新神器!$AW398*6</f>
        <v>13614</v>
      </c>
      <c r="EL397" s="13">
        <f t="shared" si="76"/>
        <v>3780</v>
      </c>
      <c r="EM397" s="13">
        <f t="shared" si="71"/>
        <v>90</v>
      </c>
      <c r="EN397" s="13">
        <f>[2]新神器!$HK399</f>
        <v>7850</v>
      </c>
      <c r="EO397" s="13">
        <f t="shared" si="77"/>
        <v>97.85</v>
      </c>
      <c r="EP397" s="13">
        <f t="shared" si="78"/>
        <v>231.78</v>
      </c>
    </row>
    <row r="398" spans="90:146" ht="16.5" x14ac:dyDescent="0.2">
      <c r="CL398" s="34">
        <v>94</v>
      </c>
      <c r="CM398" s="34">
        <v>4</v>
      </c>
      <c r="CN398" s="13">
        <f>[2]卡牌消耗!DC98</f>
        <v>47750</v>
      </c>
      <c r="CO398" s="13">
        <f t="shared" si="72"/>
        <v>19100</v>
      </c>
      <c r="DN398" s="13">
        <v>94</v>
      </c>
      <c r="DO398" s="13">
        <v>3</v>
      </c>
      <c r="DP398" s="13">
        <f t="shared" si="73"/>
        <v>51520</v>
      </c>
      <c r="ED398" s="13">
        <f>[2]新神器!GZ400</f>
        <v>24</v>
      </c>
      <c r="EE398" s="13">
        <f t="shared" si="74"/>
        <v>5</v>
      </c>
      <c r="EF398" s="13">
        <f t="shared" si="75"/>
        <v>2</v>
      </c>
      <c r="EG398" s="13">
        <f>[2]新神器!HD400</f>
        <v>1606026</v>
      </c>
      <c r="EH398" s="13" t="str">
        <f>[2]新神器!HE400</f>
        <v>神器5-4 : 4级</v>
      </c>
      <c r="EI398" s="13">
        <f>[2]新神器!HG400</f>
        <v>4</v>
      </c>
      <c r="EJ398" s="13">
        <f>[2]新神器!HI400</f>
        <v>2</v>
      </c>
      <c r="EK398" s="13">
        <f>[1]新神器!$AW399*6</f>
        <v>17586</v>
      </c>
      <c r="EL398" s="13">
        <f t="shared" si="76"/>
        <v>3972</v>
      </c>
      <c r="EM398" s="13">
        <f t="shared" si="71"/>
        <v>180</v>
      </c>
      <c r="EN398" s="13">
        <f>[2]新神器!$HK400</f>
        <v>8100</v>
      </c>
      <c r="EO398" s="13">
        <f t="shared" si="77"/>
        <v>188.1</v>
      </c>
      <c r="EP398" s="13">
        <f t="shared" si="78"/>
        <v>126.7</v>
      </c>
    </row>
    <row r="399" spans="90:146" ht="16.5" x14ac:dyDescent="0.2">
      <c r="CL399" s="34">
        <v>95</v>
      </c>
      <c r="CM399" s="34">
        <v>4</v>
      </c>
      <c r="CN399" s="13">
        <f>[2]卡牌消耗!DC99</f>
        <v>44250</v>
      </c>
      <c r="CO399" s="13">
        <f t="shared" si="72"/>
        <v>17700</v>
      </c>
      <c r="DN399" s="13">
        <v>95</v>
      </c>
      <c r="DO399" s="13">
        <v>3</v>
      </c>
      <c r="DP399" s="13">
        <f t="shared" si="73"/>
        <v>53560</v>
      </c>
      <c r="ED399" s="13">
        <f>[2]新神器!GZ401</f>
        <v>24</v>
      </c>
      <c r="EE399" s="13">
        <f t="shared" si="74"/>
        <v>5</v>
      </c>
      <c r="EF399" s="13">
        <f t="shared" si="75"/>
        <v>2</v>
      </c>
      <c r="EG399" s="13">
        <f>[2]新神器!HD401</f>
        <v>1606026</v>
      </c>
      <c r="EH399" s="13" t="str">
        <f>[2]新神器!HE401</f>
        <v>神器5-4 : 5级</v>
      </c>
      <c r="EI399" s="13">
        <f>[2]新神器!HG401</f>
        <v>5</v>
      </c>
      <c r="EJ399" s="13">
        <f>[2]新神器!HI401</f>
        <v>2</v>
      </c>
      <c r="EK399" s="13">
        <f>[1]新神器!$AW400*6</f>
        <v>21876</v>
      </c>
      <c r="EL399" s="13">
        <f t="shared" si="76"/>
        <v>4290</v>
      </c>
      <c r="EM399" s="13">
        <f t="shared" si="71"/>
        <v>180</v>
      </c>
      <c r="EN399" s="13">
        <f>[2]新神器!$HK401</f>
        <v>8300</v>
      </c>
      <c r="EO399" s="13">
        <f t="shared" si="77"/>
        <v>188.3</v>
      </c>
      <c r="EP399" s="13">
        <f t="shared" si="78"/>
        <v>136.69999999999999</v>
      </c>
    </row>
    <row r="400" spans="90:146" ht="16.5" x14ac:dyDescent="0.2">
      <c r="CL400" s="34">
        <v>96</v>
      </c>
      <c r="CM400" s="34">
        <v>4</v>
      </c>
      <c r="CN400" s="13">
        <f>[2]卡牌消耗!DC100</f>
        <v>46450</v>
      </c>
      <c r="CO400" s="13">
        <f t="shared" si="72"/>
        <v>18580</v>
      </c>
      <c r="DN400" s="13">
        <v>96</v>
      </c>
      <c r="DO400" s="13">
        <v>3</v>
      </c>
      <c r="DP400" s="13">
        <f t="shared" si="73"/>
        <v>55600</v>
      </c>
      <c r="ED400" s="13">
        <f>[2]新神器!GZ402</f>
        <v>24</v>
      </c>
      <c r="EE400" s="13">
        <f t="shared" si="74"/>
        <v>5</v>
      </c>
      <c r="EF400" s="13">
        <f t="shared" si="75"/>
        <v>2</v>
      </c>
      <c r="EG400" s="13">
        <f>[2]新神器!HD402</f>
        <v>1606026</v>
      </c>
      <c r="EH400" s="13" t="str">
        <f>[2]新神器!HE402</f>
        <v>神器5-4 : 6级</v>
      </c>
      <c r="EI400" s="13">
        <f>[2]新神器!HG402</f>
        <v>6</v>
      </c>
      <c r="EJ400" s="13">
        <f>[2]新神器!HI402</f>
        <v>2</v>
      </c>
      <c r="EK400" s="13">
        <f>[1]新神器!$AW401*6</f>
        <v>26412</v>
      </c>
      <c r="EL400" s="13">
        <f t="shared" si="76"/>
        <v>4536</v>
      </c>
      <c r="EM400" s="13">
        <f t="shared" si="71"/>
        <v>180</v>
      </c>
      <c r="EN400" s="13">
        <f>[2]新神器!$HK402</f>
        <v>8550</v>
      </c>
      <c r="EO400" s="13">
        <f t="shared" si="77"/>
        <v>188.55</v>
      </c>
      <c r="EP400" s="13">
        <f t="shared" si="78"/>
        <v>144.34</v>
      </c>
    </row>
    <row r="401" spans="90:146" ht="16.5" x14ac:dyDescent="0.2">
      <c r="CL401" s="34">
        <v>97</v>
      </c>
      <c r="CM401" s="34">
        <v>4</v>
      </c>
      <c r="CN401" s="13">
        <f>[2]卡牌消耗!DC101</f>
        <v>48650</v>
      </c>
      <c r="CO401" s="13">
        <f t="shared" si="72"/>
        <v>19460</v>
      </c>
      <c r="DN401" s="13">
        <v>97</v>
      </c>
      <c r="DO401" s="13">
        <v>3</v>
      </c>
      <c r="DP401" s="13">
        <f t="shared" si="73"/>
        <v>57640</v>
      </c>
      <c r="ED401" s="13">
        <f>[2]新神器!GZ403</f>
        <v>24</v>
      </c>
      <c r="EE401" s="13">
        <f t="shared" si="74"/>
        <v>5</v>
      </c>
      <c r="EF401" s="13">
        <f t="shared" si="75"/>
        <v>2</v>
      </c>
      <c r="EG401" s="13">
        <f>[2]新神器!HD403</f>
        <v>1606026</v>
      </c>
      <c r="EH401" s="13" t="str">
        <f>[2]新神器!HE403</f>
        <v>神器5-4 : 7级</v>
      </c>
      <c r="EI401" s="13">
        <f>[2]新神器!HG403</f>
        <v>7</v>
      </c>
      <c r="EJ401" s="13">
        <f>[2]新神器!HI403</f>
        <v>3</v>
      </c>
      <c r="EK401" s="13">
        <f>[1]新神器!$AW402*6</f>
        <v>31206</v>
      </c>
      <c r="EL401" s="13">
        <f t="shared" si="76"/>
        <v>4794</v>
      </c>
      <c r="EM401" s="13">
        <f t="shared" si="71"/>
        <v>270</v>
      </c>
      <c r="EN401" s="13">
        <f>[2]新神器!$HK403</f>
        <v>8800</v>
      </c>
      <c r="EO401" s="13">
        <f t="shared" si="77"/>
        <v>278.8</v>
      </c>
      <c r="EP401" s="13">
        <f t="shared" si="78"/>
        <v>103.17</v>
      </c>
    </row>
    <row r="402" spans="90:146" ht="16.5" x14ac:dyDescent="0.2">
      <c r="CL402" s="34">
        <v>98</v>
      </c>
      <c r="CM402" s="34">
        <v>4</v>
      </c>
      <c r="CN402" s="13">
        <f>[2]卡牌消耗!DC102</f>
        <v>50850</v>
      </c>
      <c r="CO402" s="13">
        <f t="shared" si="72"/>
        <v>20340</v>
      </c>
      <c r="DN402" s="13">
        <v>98</v>
      </c>
      <c r="DO402" s="13">
        <v>3</v>
      </c>
      <c r="DP402" s="13">
        <f t="shared" si="73"/>
        <v>59680</v>
      </c>
      <c r="ED402" s="13">
        <f>[2]新神器!GZ404</f>
        <v>24</v>
      </c>
      <c r="EE402" s="13">
        <f t="shared" si="74"/>
        <v>5</v>
      </c>
      <c r="EF402" s="13">
        <f t="shared" si="75"/>
        <v>2</v>
      </c>
      <c r="EG402" s="13">
        <f>[2]新神器!HD404</f>
        <v>1606026</v>
      </c>
      <c r="EH402" s="13" t="str">
        <f>[2]新神器!HE404</f>
        <v>神器5-4 : 8级</v>
      </c>
      <c r="EI402" s="13">
        <f>[2]新神器!HG404</f>
        <v>8</v>
      </c>
      <c r="EJ402" s="13">
        <f>[2]新神器!HI404</f>
        <v>3</v>
      </c>
      <c r="EK402" s="13">
        <f>[1]新神器!$AW403*6</f>
        <v>36246</v>
      </c>
      <c r="EL402" s="13">
        <f t="shared" si="76"/>
        <v>5040</v>
      </c>
      <c r="EM402" s="13">
        <f t="shared" si="71"/>
        <v>270</v>
      </c>
      <c r="EN402" s="13">
        <f>[2]新神器!$HK404</f>
        <v>9000</v>
      </c>
      <c r="EO402" s="13">
        <f t="shared" si="77"/>
        <v>279</v>
      </c>
      <c r="EP402" s="13">
        <f t="shared" si="78"/>
        <v>108.39</v>
      </c>
    </row>
    <row r="403" spans="90:146" ht="16.5" x14ac:dyDescent="0.2">
      <c r="CL403" s="34">
        <v>99</v>
      </c>
      <c r="CM403" s="34">
        <v>4</v>
      </c>
      <c r="CN403" s="13">
        <f>[2]卡牌消耗!DC103</f>
        <v>53100</v>
      </c>
      <c r="CO403" s="13">
        <f t="shared" si="72"/>
        <v>21240</v>
      </c>
      <c r="DN403" s="13">
        <v>99</v>
      </c>
      <c r="DO403" s="13">
        <v>3</v>
      </c>
      <c r="DP403" s="13">
        <f t="shared" si="73"/>
        <v>61760</v>
      </c>
      <c r="ED403" s="13">
        <f>[2]新神器!GZ405</f>
        <v>24</v>
      </c>
      <c r="EE403" s="13">
        <f t="shared" si="74"/>
        <v>5</v>
      </c>
      <c r="EF403" s="13">
        <f t="shared" si="75"/>
        <v>2</v>
      </c>
      <c r="EG403" s="13">
        <f>[2]新神器!HD405</f>
        <v>1606026</v>
      </c>
      <c r="EH403" s="13" t="str">
        <f>[2]新神器!HE405</f>
        <v>神器5-4 : 9级</v>
      </c>
      <c r="EI403" s="13">
        <f>[2]新神器!HG405</f>
        <v>9</v>
      </c>
      <c r="EJ403" s="13">
        <f>[2]新神器!HI405</f>
        <v>3</v>
      </c>
      <c r="EK403" s="13">
        <f>[1]新神器!$AW404*6</f>
        <v>41538</v>
      </c>
      <c r="EL403" s="13">
        <f t="shared" si="76"/>
        <v>5292</v>
      </c>
      <c r="EM403" s="13">
        <f t="shared" si="71"/>
        <v>270</v>
      </c>
      <c r="EN403" s="13">
        <f>[2]新神器!$HK405</f>
        <v>9250</v>
      </c>
      <c r="EO403" s="13">
        <f t="shared" si="77"/>
        <v>279.25</v>
      </c>
      <c r="EP403" s="13">
        <f t="shared" si="78"/>
        <v>113.7</v>
      </c>
    </row>
    <row r="404" spans="90:146" ht="16.5" x14ac:dyDescent="0.2">
      <c r="CL404" s="34">
        <v>100</v>
      </c>
      <c r="CM404" s="34">
        <v>4</v>
      </c>
      <c r="CN404" s="13">
        <f>[2]卡牌消耗!DC104</f>
        <v>49300</v>
      </c>
      <c r="CO404" s="13">
        <f t="shared" si="72"/>
        <v>19720</v>
      </c>
      <c r="DN404" s="13">
        <v>100</v>
      </c>
      <c r="DO404" s="13">
        <v>3</v>
      </c>
      <c r="DP404" s="13">
        <f t="shared" si="73"/>
        <v>63800</v>
      </c>
      <c r="ED404" s="13">
        <f>[2]新神器!GZ406</f>
        <v>24</v>
      </c>
      <c r="EE404" s="13">
        <f t="shared" si="74"/>
        <v>5</v>
      </c>
      <c r="EF404" s="13">
        <f t="shared" si="75"/>
        <v>2</v>
      </c>
      <c r="EG404" s="13">
        <f>[2]新神器!HD406</f>
        <v>1606026</v>
      </c>
      <c r="EH404" s="13" t="str">
        <f>[2]新神器!HE406</f>
        <v>神器5-4 : 10级</v>
      </c>
      <c r="EI404" s="13">
        <f>[2]新神器!HG406</f>
        <v>10</v>
      </c>
      <c r="EJ404" s="13">
        <f>[2]新神器!HI406</f>
        <v>5</v>
      </c>
      <c r="EK404" s="13">
        <f>[1]新神器!$AW405*6</f>
        <v>47028</v>
      </c>
      <c r="EL404" s="13">
        <f t="shared" si="76"/>
        <v>5490</v>
      </c>
      <c r="EM404" s="13">
        <f t="shared" si="71"/>
        <v>450</v>
      </c>
      <c r="EN404" s="13">
        <f>[2]新神器!$HK406</f>
        <v>9450</v>
      </c>
      <c r="EO404" s="13">
        <f t="shared" si="77"/>
        <v>459.45</v>
      </c>
      <c r="EP404" s="13">
        <f t="shared" si="78"/>
        <v>71.69</v>
      </c>
    </row>
    <row r="405" spans="90:146" ht="16.5" x14ac:dyDescent="0.2">
      <c r="CL405" s="34">
        <v>101</v>
      </c>
      <c r="CM405" s="34">
        <v>4</v>
      </c>
      <c r="CN405" s="13">
        <f>[2]卡牌消耗!DC105</f>
        <v>51800</v>
      </c>
      <c r="CO405" s="13">
        <f t="shared" si="72"/>
        <v>20720</v>
      </c>
      <c r="DN405" s="13">
        <v>101</v>
      </c>
      <c r="DO405" s="13">
        <v>3</v>
      </c>
      <c r="DP405" s="13">
        <f t="shared" si="73"/>
        <v>65840</v>
      </c>
      <c r="ED405" s="13">
        <f>[2]新神器!GZ407</f>
        <v>24</v>
      </c>
      <c r="EE405" s="13">
        <f t="shared" si="74"/>
        <v>5</v>
      </c>
      <c r="EF405" s="13">
        <f t="shared" si="75"/>
        <v>2</v>
      </c>
      <c r="EG405" s="13">
        <f>[2]新神器!HD407</f>
        <v>1606026</v>
      </c>
      <c r="EH405" s="13" t="str">
        <f>[2]新神器!HE407</f>
        <v>神器5-4 : 11级</v>
      </c>
      <c r="EI405" s="13">
        <f>[2]新神器!HG407</f>
        <v>11</v>
      </c>
      <c r="EJ405" s="13">
        <f>[2]新神器!HI407</f>
        <v>5</v>
      </c>
      <c r="EK405" s="13">
        <f>[1]新神器!$AW406*6</f>
        <v>52824</v>
      </c>
      <c r="EL405" s="13">
        <f t="shared" si="76"/>
        <v>5796</v>
      </c>
      <c r="EM405" s="13">
        <f t="shared" si="71"/>
        <v>450</v>
      </c>
      <c r="EN405" s="13">
        <f>[2]新神器!$HK407</f>
        <v>9650</v>
      </c>
      <c r="EO405" s="13">
        <f t="shared" si="77"/>
        <v>459.65</v>
      </c>
      <c r="EP405" s="13">
        <f t="shared" si="78"/>
        <v>75.66</v>
      </c>
    </row>
    <row r="406" spans="90:146" ht="16.5" x14ac:dyDescent="0.2">
      <c r="CL406" s="34">
        <v>102</v>
      </c>
      <c r="CM406" s="34">
        <v>4</v>
      </c>
      <c r="CN406" s="13">
        <f>[2]卡牌消耗!DC106</f>
        <v>54250</v>
      </c>
      <c r="CO406" s="13">
        <f t="shared" si="72"/>
        <v>21700</v>
      </c>
      <c r="DN406" s="13">
        <v>102</v>
      </c>
      <c r="DO406" s="13">
        <v>3</v>
      </c>
      <c r="DP406" s="13">
        <f t="shared" si="73"/>
        <v>67880</v>
      </c>
      <c r="ED406" s="13">
        <f>[2]新神器!GZ408</f>
        <v>24</v>
      </c>
      <c r="EE406" s="13">
        <f t="shared" si="74"/>
        <v>5</v>
      </c>
      <c r="EF406" s="13">
        <f t="shared" si="75"/>
        <v>2</v>
      </c>
      <c r="EG406" s="13">
        <f>[2]新神器!HD408</f>
        <v>1606026</v>
      </c>
      <c r="EH406" s="13" t="str">
        <f>[2]新神器!HE408</f>
        <v>神器5-4 : 12级</v>
      </c>
      <c r="EI406" s="13">
        <f>[2]新神器!HG408</f>
        <v>12</v>
      </c>
      <c r="EJ406" s="13">
        <f>[2]新神器!HI408</f>
        <v>6</v>
      </c>
      <c r="EK406" s="13">
        <f>[1]新神器!$AW407*6</f>
        <v>58878</v>
      </c>
      <c r="EL406" s="13">
        <f t="shared" si="76"/>
        <v>6054</v>
      </c>
      <c r="EM406" s="13">
        <f t="shared" si="71"/>
        <v>540</v>
      </c>
      <c r="EN406" s="13">
        <f>[2]新神器!$HK408</f>
        <v>9850</v>
      </c>
      <c r="EO406" s="13">
        <f t="shared" si="77"/>
        <v>549.85</v>
      </c>
      <c r="EP406" s="13">
        <f t="shared" si="78"/>
        <v>66.06</v>
      </c>
    </row>
    <row r="407" spans="90:146" ht="16.5" x14ac:dyDescent="0.2">
      <c r="CL407" s="34">
        <v>103</v>
      </c>
      <c r="CM407" s="34">
        <v>4</v>
      </c>
      <c r="CN407" s="13">
        <f>[2]卡牌消耗!DC107</f>
        <v>56700</v>
      </c>
      <c r="CO407" s="13">
        <f t="shared" si="72"/>
        <v>22680</v>
      </c>
      <c r="DN407" s="13">
        <v>103</v>
      </c>
      <c r="DO407" s="13">
        <v>3</v>
      </c>
      <c r="DP407" s="13">
        <f t="shared" si="73"/>
        <v>69920</v>
      </c>
      <c r="ED407" s="13">
        <f>[2]新神器!GZ409</f>
        <v>24</v>
      </c>
      <c r="EE407" s="13">
        <f t="shared" si="74"/>
        <v>5</v>
      </c>
      <c r="EF407" s="13">
        <f t="shared" si="75"/>
        <v>2</v>
      </c>
      <c r="EG407" s="13">
        <f>[2]新神器!HD409</f>
        <v>1606026</v>
      </c>
      <c r="EH407" s="13" t="str">
        <f>[2]新神器!HE409</f>
        <v>神器5-4 : 13级</v>
      </c>
      <c r="EI407" s="13">
        <f>[2]新神器!HG409</f>
        <v>13</v>
      </c>
      <c r="EJ407" s="13">
        <f>[2]新神器!HI409</f>
        <v>7</v>
      </c>
      <c r="EK407" s="13">
        <f>[1]新神器!$AW408*6</f>
        <v>65178</v>
      </c>
      <c r="EL407" s="13">
        <f t="shared" si="76"/>
        <v>6300</v>
      </c>
      <c r="EM407" s="13">
        <f t="shared" si="71"/>
        <v>630</v>
      </c>
      <c r="EN407" s="13">
        <f>[2]新神器!$HK409</f>
        <v>10050</v>
      </c>
      <c r="EO407" s="13">
        <f t="shared" si="77"/>
        <v>640.04999999999995</v>
      </c>
      <c r="EP407" s="13">
        <f t="shared" si="78"/>
        <v>59.06</v>
      </c>
    </row>
    <row r="408" spans="90:146" ht="16.5" x14ac:dyDescent="0.2">
      <c r="CL408" s="34">
        <v>104</v>
      </c>
      <c r="CM408" s="34">
        <v>4</v>
      </c>
      <c r="CN408" s="13">
        <f>[2]卡牌消耗!DC108</f>
        <v>59200</v>
      </c>
      <c r="CO408" s="13">
        <f t="shared" si="72"/>
        <v>23680</v>
      </c>
      <c r="DN408" s="13">
        <v>104</v>
      </c>
      <c r="DO408" s="13">
        <v>3</v>
      </c>
      <c r="DP408" s="13">
        <f t="shared" si="73"/>
        <v>71960</v>
      </c>
      <c r="ED408" s="13">
        <f>[2]新神器!GZ410</f>
        <v>24</v>
      </c>
      <c r="EE408" s="13">
        <f t="shared" si="74"/>
        <v>5</v>
      </c>
      <c r="EF408" s="13">
        <f t="shared" si="75"/>
        <v>2</v>
      </c>
      <c r="EG408" s="13">
        <f>[2]新神器!HD410</f>
        <v>1606026</v>
      </c>
      <c r="EH408" s="13" t="str">
        <f>[2]新神器!HE410</f>
        <v>神器5-4 : 14级</v>
      </c>
      <c r="EI408" s="13">
        <f>[2]新神器!HG410</f>
        <v>14</v>
      </c>
      <c r="EJ408" s="13">
        <f>[2]新神器!HI410</f>
        <v>7</v>
      </c>
      <c r="EK408" s="13">
        <f>[1]新神器!$AW409*6</f>
        <v>71736</v>
      </c>
      <c r="EL408" s="13">
        <f t="shared" si="76"/>
        <v>6558</v>
      </c>
      <c r="EM408" s="13">
        <f t="shared" si="71"/>
        <v>630</v>
      </c>
      <c r="EN408" s="13">
        <f>[2]新神器!$HK410</f>
        <v>10250</v>
      </c>
      <c r="EO408" s="13">
        <f t="shared" si="77"/>
        <v>640.25</v>
      </c>
      <c r="EP408" s="13">
        <f t="shared" si="78"/>
        <v>61.46</v>
      </c>
    </row>
    <row r="409" spans="90:146" ht="16.5" x14ac:dyDescent="0.2">
      <c r="CL409" s="34">
        <v>105</v>
      </c>
      <c r="CM409" s="34">
        <v>4</v>
      </c>
      <c r="CN409" s="13">
        <f>[2]卡牌消耗!DC109</f>
        <v>53350</v>
      </c>
      <c r="CO409" s="13">
        <f t="shared" si="72"/>
        <v>21340</v>
      </c>
      <c r="DN409" s="13">
        <v>105</v>
      </c>
      <c r="DO409" s="13">
        <v>3</v>
      </c>
      <c r="DP409" s="13">
        <f t="shared" si="73"/>
        <v>74040</v>
      </c>
      <c r="ED409" s="13">
        <f>[2]新神器!GZ411</f>
        <v>24</v>
      </c>
      <c r="EE409" s="13">
        <f t="shared" si="74"/>
        <v>5</v>
      </c>
      <c r="EF409" s="13">
        <f t="shared" si="75"/>
        <v>2</v>
      </c>
      <c r="EG409" s="13">
        <f>[2]新神器!HD411</f>
        <v>1606026</v>
      </c>
      <c r="EH409" s="13" t="str">
        <f>[2]新神器!HE411</f>
        <v>神器5-4 : 15级</v>
      </c>
      <c r="EI409" s="13">
        <f>[2]新神器!HG411</f>
        <v>15</v>
      </c>
      <c r="EJ409" s="13">
        <f>[2]新神器!HI411</f>
        <v>7</v>
      </c>
      <c r="EK409" s="13">
        <f>[1]新神器!$AW410*6</f>
        <v>78486</v>
      </c>
      <c r="EL409" s="13">
        <f t="shared" si="76"/>
        <v>6750</v>
      </c>
      <c r="EM409" s="13">
        <f t="shared" si="71"/>
        <v>630</v>
      </c>
      <c r="EN409" s="13">
        <f>[2]新神器!$HK411</f>
        <v>10450</v>
      </c>
      <c r="EO409" s="13">
        <f t="shared" si="77"/>
        <v>640.45000000000005</v>
      </c>
      <c r="EP409" s="13">
        <f t="shared" si="78"/>
        <v>63.24</v>
      </c>
    </row>
    <row r="410" spans="90:146" ht="16.5" x14ac:dyDescent="0.2">
      <c r="CL410" s="34">
        <v>106</v>
      </c>
      <c r="CM410" s="34">
        <v>4</v>
      </c>
      <c r="CN410" s="13">
        <f>[2]卡牌消耗!DC110</f>
        <v>56000</v>
      </c>
      <c r="CO410" s="13">
        <f t="shared" si="72"/>
        <v>22400</v>
      </c>
      <c r="DN410" s="13">
        <v>106</v>
      </c>
      <c r="DO410" s="13">
        <v>3</v>
      </c>
      <c r="DP410" s="13">
        <f t="shared" si="73"/>
        <v>76080</v>
      </c>
      <c r="ED410" s="13">
        <f>[2]新神器!GZ412</f>
        <v>24</v>
      </c>
      <c r="EE410" s="13">
        <f t="shared" si="74"/>
        <v>5</v>
      </c>
      <c r="EF410" s="13">
        <f t="shared" si="75"/>
        <v>2</v>
      </c>
      <c r="EG410" s="13">
        <f>[2]新神器!HD412</f>
        <v>1606026</v>
      </c>
      <c r="EH410" s="13" t="str">
        <f>[2]新神器!HE412</f>
        <v>神器5-4 : 16级</v>
      </c>
      <c r="EI410" s="13">
        <f>[2]新神器!HG412</f>
        <v>16</v>
      </c>
      <c r="EJ410" s="13">
        <f>[2]新神器!HI412</f>
        <v>10</v>
      </c>
      <c r="EK410" s="13">
        <f>[1]新神器!$AW411*6</f>
        <v>85542</v>
      </c>
      <c r="EL410" s="13">
        <f t="shared" si="76"/>
        <v>7056</v>
      </c>
      <c r="EM410" s="13">
        <f t="shared" si="71"/>
        <v>900</v>
      </c>
      <c r="EN410" s="13">
        <f>[2]新神器!$HK412</f>
        <v>10650</v>
      </c>
      <c r="EO410" s="13">
        <f t="shared" si="77"/>
        <v>910.65</v>
      </c>
      <c r="EP410" s="13">
        <f t="shared" si="78"/>
        <v>46.49</v>
      </c>
    </row>
    <row r="411" spans="90:146" ht="16.5" x14ac:dyDescent="0.2">
      <c r="CL411" s="34">
        <v>107</v>
      </c>
      <c r="CM411" s="34">
        <v>4</v>
      </c>
      <c r="CN411" s="13">
        <f>[2]卡牌消耗!DC111</f>
        <v>58700</v>
      </c>
      <c r="CO411" s="13">
        <f t="shared" si="72"/>
        <v>23480</v>
      </c>
      <c r="DN411" s="13">
        <v>107</v>
      </c>
      <c r="DO411" s="13">
        <v>3</v>
      </c>
      <c r="DP411" s="13">
        <f t="shared" si="73"/>
        <v>78120</v>
      </c>
      <c r="ED411" s="13">
        <f>[2]新神器!GZ413</f>
        <v>24</v>
      </c>
      <c r="EE411" s="13">
        <f t="shared" si="74"/>
        <v>5</v>
      </c>
      <c r="EF411" s="13">
        <f t="shared" si="75"/>
        <v>2</v>
      </c>
      <c r="EG411" s="13">
        <f>[2]新神器!HD413</f>
        <v>1606026</v>
      </c>
      <c r="EH411" s="13" t="str">
        <f>[2]新神器!HE413</f>
        <v>神器5-4 : 17级</v>
      </c>
      <c r="EI411" s="13">
        <f>[2]新神器!HG413</f>
        <v>17</v>
      </c>
      <c r="EJ411" s="13">
        <f>[2]新神器!HI413</f>
        <v>10</v>
      </c>
      <c r="EK411" s="13">
        <f>[1]新神器!$AW412*6</f>
        <v>92856</v>
      </c>
      <c r="EL411" s="13">
        <f t="shared" si="76"/>
        <v>7314</v>
      </c>
      <c r="EM411" s="13">
        <f t="shared" si="71"/>
        <v>900</v>
      </c>
      <c r="EN411" s="13">
        <f>[2]新神器!$HK413</f>
        <v>10800</v>
      </c>
      <c r="EO411" s="13">
        <f t="shared" si="77"/>
        <v>910.8</v>
      </c>
      <c r="EP411" s="13">
        <f t="shared" si="78"/>
        <v>48.18</v>
      </c>
    </row>
    <row r="412" spans="90:146" ht="16.5" x14ac:dyDescent="0.2">
      <c r="CL412" s="34">
        <v>108</v>
      </c>
      <c r="CM412" s="34">
        <v>4</v>
      </c>
      <c r="CN412" s="13">
        <f>[2]卡牌消耗!DC112</f>
        <v>61350</v>
      </c>
      <c r="CO412" s="13">
        <f t="shared" si="72"/>
        <v>24540</v>
      </c>
      <c r="DN412" s="13">
        <v>108</v>
      </c>
      <c r="DO412" s="13">
        <v>3</v>
      </c>
      <c r="DP412" s="13">
        <f t="shared" si="73"/>
        <v>80160</v>
      </c>
      <c r="ED412" s="13">
        <f>[2]新神器!GZ414</f>
        <v>24</v>
      </c>
      <c r="EE412" s="13">
        <f t="shared" si="74"/>
        <v>5</v>
      </c>
      <c r="EF412" s="13">
        <f t="shared" si="75"/>
        <v>2</v>
      </c>
      <c r="EG412" s="13">
        <f>[2]新神器!HD414</f>
        <v>1606026</v>
      </c>
      <c r="EH412" s="13" t="str">
        <f>[2]新神器!HE414</f>
        <v>神器5-4 : 18级</v>
      </c>
      <c r="EI412" s="13">
        <f>[2]新神器!HG414</f>
        <v>18</v>
      </c>
      <c r="EJ412" s="13">
        <f>[2]新神器!HI414</f>
        <v>10</v>
      </c>
      <c r="EK412" s="13">
        <f>[1]新神器!$AW413*6</f>
        <v>100416</v>
      </c>
      <c r="EL412" s="13">
        <f t="shared" si="76"/>
        <v>7560</v>
      </c>
      <c r="EM412" s="13">
        <f t="shared" si="71"/>
        <v>900</v>
      </c>
      <c r="EN412" s="13">
        <f>[2]新神器!$HK414</f>
        <v>11000</v>
      </c>
      <c r="EO412" s="13">
        <f t="shared" si="77"/>
        <v>911</v>
      </c>
      <c r="EP412" s="13">
        <f t="shared" si="78"/>
        <v>49.79</v>
      </c>
    </row>
    <row r="413" spans="90:146" ht="16.5" x14ac:dyDescent="0.2">
      <c r="CL413" s="34">
        <v>109</v>
      </c>
      <c r="CM413" s="34">
        <v>4</v>
      </c>
      <c r="CN413" s="13">
        <f>[2]卡牌消耗!DC113</f>
        <v>64000</v>
      </c>
      <c r="CO413" s="13">
        <f t="shared" si="72"/>
        <v>25600</v>
      </c>
      <c r="DN413" s="13">
        <v>109</v>
      </c>
      <c r="DO413" s="13">
        <v>3</v>
      </c>
      <c r="DP413" s="13">
        <f t="shared" si="73"/>
        <v>82200</v>
      </c>
      <c r="ED413" s="13">
        <f>[2]新神器!GZ415</f>
        <v>25</v>
      </c>
      <c r="EE413" s="13">
        <f t="shared" si="74"/>
        <v>5</v>
      </c>
      <c r="EF413" s="13">
        <f t="shared" si="75"/>
        <v>3</v>
      </c>
      <c r="EG413" s="13">
        <f>[2]新神器!HD415</f>
        <v>1606027</v>
      </c>
      <c r="EH413" s="13" t="str">
        <f>[2]新神器!HE415</f>
        <v>神器5-5 : 1级</v>
      </c>
      <c r="EI413" s="13">
        <f>[2]新神器!HG415</f>
        <v>1</v>
      </c>
      <c r="EJ413" s="13">
        <f>[2]新神器!HI415</f>
        <v>1</v>
      </c>
      <c r="EK413" s="13">
        <f>[1]新神器!$AW414*6</f>
        <v>6372</v>
      </c>
      <c r="EL413" s="13">
        <f t="shared" si="76"/>
        <v>6372</v>
      </c>
      <c r="EM413" s="13">
        <f t="shared" si="71"/>
        <v>210</v>
      </c>
      <c r="EN413" s="13">
        <f>[2]新神器!$HK415</f>
        <v>11150</v>
      </c>
      <c r="EO413" s="13">
        <f t="shared" si="77"/>
        <v>221.15</v>
      </c>
      <c r="EP413" s="13">
        <f t="shared" si="78"/>
        <v>172.88</v>
      </c>
    </row>
    <row r="414" spans="90:146" ht="16.5" x14ac:dyDescent="0.2">
      <c r="CL414" s="34">
        <v>110</v>
      </c>
      <c r="CM414" s="34">
        <v>4</v>
      </c>
      <c r="CN414" s="13">
        <f>[2]卡牌消耗!DC114</f>
        <v>59500</v>
      </c>
      <c r="CO414" s="13">
        <f t="shared" si="72"/>
        <v>23800</v>
      </c>
      <c r="DN414" s="13">
        <v>110</v>
      </c>
      <c r="DO414" s="13">
        <v>3</v>
      </c>
      <c r="DP414" s="13">
        <f t="shared" si="73"/>
        <v>84240</v>
      </c>
      <c r="ED414" s="13">
        <f>[2]新神器!GZ416</f>
        <v>25</v>
      </c>
      <c r="EE414" s="13">
        <f t="shared" si="74"/>
        <v>5</v>
      </c>
      <c r="EF414" s="13">
        <f t="shared" si="75"/>
        <v>3</v>
      </c>
      <c r="EG414" s="13">
        <f>[2]新神器!HD416</f>
        <v>1606027</v>
      </c>
      <c r="EH414" s="13" t="str">
        <f>[2]新神器!HE416</f>
        <v>神器5-5 : 2级</v>
      </c>
      <c r="EI414" s="13">
        <f>[2]新神器!HG416</f>
        <v>2</v>
      </c>
      <c r="EJ414" s="13">
        <f>[2]新神器!HI416</f>
        <v>1</v>
      </c>
      <c r="EK414" s="13">
        <f>[1]新神器!$AW415*6</f>
        <v>9900</v>
      </c>
      <c r="EL414" s="13">
        <f t="shared" si="76"/>
        <v>3528</v>
      </c>
      <c r="EM414" s="13">
        <f t="shared" si="71"/>
        <v>210</v>
      </c>
      <c r="EN414" s="13">
        <f>[2]新神器!$HK416</f>
        <v>11550</v>
      </c>
      <c r="EO414" s="13">
        <f t="shared" si="77"/>
        <v>221.55</v>
      </c>
      <c r="EP414" s="13">
        <f t="shared" si="78"/>
        <v>95.55</v>
      </c>
    </row>
    <row r="415" spans="90:146" ht="16.5" x14ac:dyDescent="0.2">
      <c r="CL415" s="34">
        <v>111</v>
      </c>
      <c r="CM415" s="34">
        <v>4</v>
      </c>
      <c r="CN415" s="13">
        <f>[2]卡牌消耗!DC115</f>
        <v>62450</v>
      </c>
      <c r="CO415" s="13">
        <f t="shared" si="72"/>
        <v>24980</v>
      </c>
      <c r="DN415" s="13">
        <v>111</v>
      </c>
      <c r="DO415" s="13">
        <v>3</v>
      </c>
      <c r="DP415" s="13">
        <f t="shared" si="73"/>
        <v>94000</v>
      </c>
      <c r="ED415" s="13">
        <f>[2]新神器!GZ417</f>
        <v>25</v>
      </c>
      <c r="EE415" s="13">
        <f t="shared" si="74"/>
        <v>5</v>
      </c>
      <c r="EF415" s="13">
        <f t="shared" si="75"/>
        <v>3</v>
      </c>
      <c r="EG415" s="13">
        <f>[2]新神器!HD417</f>
        <v>1606027</v>
      </c>
      <c r="EH415" s="13" t="str">
        <f>[2]新神器!HE417</f>
        <v>神器5-5 : 3级</v>
      </c>
      <c r="EI415" s="13">
        <f>[2]新神器!HG417</f>
        <v>3</v>
      </c>
      <c r="EJ415" s="13">
        <f>[2]新神器!HI417</f>
        <v>1</v>
      </c>
      <c r="EK415" s="13">
        <f>[1]新神器!$AW416*6</f>
        <v>13716</v>
      </c>
      <c r="EL415" s="13">
        <f t="shared" si="76"/>
        <v>3816</v>
      </c>
      <c r="EM415" s="13">
        <f t="shared" si="71"/>
        <v>210</v>
      </c>
      <c r="EN415" s="13">
        <f>[2]新神器!$HK417</f>
        <v>11950</v>
      </c>
      <c r="EO415" s="13">
        <f t="shared" si="77"/>
        <v>221.95</v>
      </c>
      <c r="EP415" s="13">
        <f t="shared" si="78"/>
        <v>103.16</v>
      </c>
    </row>
    <row r="416" spans="90:146" ht="16.5" x14ac:dyDescent="0.2">
      <c r="CL416" s="34">
        <v>112</v>
      </c>
      <c r="CM416" s="34">
        <v>4</v>
      </c>
      <c r="CN416" s="13">
        <f>[2]卡牌消耗!DC116</f>
        <v>65450</v>
      </c>
      <c r="CO416" s="13">
        <f t="shared" si="72"/>
        <v>26180</v>
      </c>
      <c r="DN416" s="13">
        <v>112</v>
      </c>
      <c r="DO416" s="13">
        <v>3</v>
      </c>
      <c r="DP416" s="13">
        <f t="shared" si="73"/>
        <v>96640</v>
      </c>
      <c r="ED416" s="13">
        <f>[2]新神器!GZ418</f>
        <v>25</v>
      </c>
      <c r="EE416" s="13">
        <f t="shared" si="74"/>
        <v>5</v>
      </c>
      <c r="EF416" s="13">
        <f t="shared" si="75"/>
        <v>3</v>
      </c>
      <c r="EG416" s="13">
        <f>[2]新神器!HD418</f>
        <v>1606027</v>
      </c>
      <c r="EH416" s="13" t="str">
        <f>[2]新神器!HE418</f>
        <v>神器5-5 : 4级</v>
      </c>
      <c r="EI416" s="13">
        <f>[2]新神器!HG418</f>
        <v>4</v>
      </c>
      <c r="EJ416" s="13">
        <f>[2]新神器!HI418</f>
        <v>2</v>
      </c>
      <c r="EK416" s="13">
        <f>[1]新神器!$AW417*6</f>
        <v>17724</v>
      </c>
      <c r="EL416" s="13">
        <f t="shared" si="76"/>
        <v>4008</v>
      </c>
      <c r="EM416" s="13">
        <f t="shared" si="71"/>
        <v>420</v>
      </c>
      <c r="EN416" s="13">
        <f>[2]新神器!$HK418</f>
        <v>12350</v>
      </c>
      <c r="EO416" s="13">
        <f t="shared" si="77"/>
        <v>432.35</v>
      </c>
      <c r="EP416" s="13">
        <f t="shared" si="78"/>
        <v>55.62</v>
      </c>
    </row>
    <row r="417" spans="90:146" ht="16.5" x14ac:dyDescent="0.2">
      <c r="CL417" s="34">
        <v>113</v>
      </c>
      <c r="CM417" s="34">
        <v>4</v>
      </c>
      <c r="CN417" s="13">
        <f>[2]卡牌消耗!DC117</f>
        <v>68400</v>
      </c>
      <c r="CO417" s="13">
        <f t="shared" si="72"/>
        <v>27360</v>
      </c>
      <c r="DN417" s="13">
        <v>113</v>
      </c>
      <c r="DO417" s="13">
        <v>3</v>
      </c>
      <c r="DP417" s="13">
        <f t="shared" si="73"/>
        <v>99240</v>
      </c>
      <c r="ED417" s="13">
        <f>[2]新神器!GZ419</f>
        <v>25</v>
      </c>
      <c r="EE417" s="13">
        <f t="shared" si="74"/>
        <v>5</v>
      </c>
      <c r="EF417" s="13">
        <f t="shared" si="75"/>
        <v>3</v>
      </c>
      <c r="EG417" s="13">
        <f>[2]新神器!HD419</f>
        <v>1606027</v>
      </c>
      <c r="EH417" s="13" t="str">
        <f>[2]新神器!HE419</f>
        <v>神器5-5 : 5级</v>
      </c>
      <c r="EI417" s="13">
        <f>[2]新神器!HG419</f>
        <v>5</v>
      </c>
      <c r="EJ417" s="13">
        <f>[2]新神器!HI419</f>
        <v>2</v>
      </c>
      <c r="EK417" s="13">
        <f>[1]新神器!$AW418*6</f>
        <v>22014</v>
      </c>
      <c r="EL417" s="13">
        <f t="shared" si="76"/>
        <v>4290</v>
      </c>
      <c r="EM417" s="13">
        <f t="shared" si="71"/>
        <v>420</v>
      </c>
      <c r="EN417" s="13">
        <f>[2]新神器!$HK419</f>
        <v>12700</v>
      </c>
      <c r="EO417" s="13">
        <f t="shared" si="77"/>
        <v>432.7</v>
      </c>
      <c r="EP417" s="13">
        <f t="shared" si="78"/>
        <v>59.49</v>
      </c>
    </row>
    <row r="418" spans="90:146" ht="16.5" x14ac:dyDescent="0.2">
      <c r="CL418" s="34">
        <v>114</v>
      </c>
      <c r="CM418" s="34">
        <v>4</v>
      </c>
      <c r="CN418" s="13">
        <f>[2]卡牌消耗!DC118</f>
        <v>71400</v>
      </c>
      <c r="CO418" s="13">
        <f t="shared" si="72"/>
        <v>28560</v>
      </c>
      <c r="DN418" s="13">
        <v>114</v>
      </c>
      <c r="DO418" s="13">
        <v>3</v>
      </c>
      <c r="DP418" s="13">
        <f t="shared" si="73"/>
        <v>101840</v>
      </c>
      <c r="ED418" s="13">
        <f>[2]新神器!GZ420</f>
        <v>25</v>
      </c>
      <c r="EE418" s="13">
        <f t="shared" si="74"/>
        <v>5</v>
      </c>
      <c r="EF418" s="13">
        <f t="shared" si="75"/>
        <v>3</v>
      </c>
      <c r="EG418" s="13">
        <f>[2]新神器!HD420</f>
        <v>1606027</v>
      </c>
      <c r="EH418" s="13" t="str">
        <f>[2]新神器!HE420</f>
        <v>神器5-5 : 6级</v>
      </c>
      <c r="EI418" s="13">
        <f>[2]新神器!HG420</f>
        <v>6</v>
      </c>
      <c r="EJ418" s="13">
        <f>[2]新神器!HI420</f>
        <v>2</v>
      </c>
      <c r="EK418" s="13">
        <f>[1]新神器!$AW419*6</f>
        <v>26598</v>
      </c>
      <c r="EL418" s="13">
        <f t="shared" si="76"/>
        <v>4584</v>
      </c>
      <c r="EM418" s="13">
        <f t="shared" si="71"/>
        <v>420</v>
      </c>
      <c r="EN418" s="13">
        <f>[2]新神器!$HK420</f>
        <v>13100</v>
      </c>
      <c r="EO418" s="13">
        <f t="shared" si="77"/>
        <v>433.1</v>
      </c>
      <c r="EP418" s="13">
        <f t="shared" si="78"/>
        <v>63.5</v>
      </c>
    </row>
    <row r="419" spans="90:146" ht="16.5" x14ac:dyDescent="0.2">
      <c r="CL419" s="34">
        <v>115</v>
      </c>
      <c r="CM419" s="34">
        <v>4</v>
      </c>
      <c r="CN419" s="13">
        <f>[2]卡牌消耗!DC119</f>
        <v>64550</v>
      </c>
      <c r="CO419" s="13">
        <f t="shared" si="72"/>
        <v>25820</v>
      </c>
      <c r="DN419" s="13">
        <v>115</v>
      </c>
      <c r="DO419" s="13">
        <v>3</v>
      </c>
      <c r="DP419" s="13">
        <f t="shared" si="73"/>
        <v>104440</v>
      </c>
      <c r="ED419" s="13">
        <f>[2]新神器!GZ421</f>
        <v>25</v>
      </c>
      <c r="EE419" s="13">
        <f t="shared" si="74"/>
        <v>5</v>
      </c>
      <c r="EF419" s="13">
        <f t="shared" si="75"/>
        <v>3</v>
      </c>
      <c r="EG419" s="13">
        <f>[2]新神器!HD421</f>
        <v>1606027</v>
      </c>
      <c r="EH419" s="13" t="str">
        <f>[2]新神器!HE421</f>
        <v>神器5-5 : 7级</v>
      </c>
      <c r="EI419" s="13">
        <f>[2]新神器!HG421</f>
        <v>7</v>
      </c>
      <c r="EJ419" s="13">
        <f>[2]新神器!HI421</f>
        <v>3</v>
      </c>
      <c r="EK419" s="13">
        <f>[1]新神器!$AW420*6</f>
        <v>31434</v>
      </c>
      <c r="EL419" s="13">
        <f t="shared" si="76"/>
        <v>4836</v>
      </c>
      <c r="EM419" s="13">
        <f t="shared" si="71"/>
        <v>630</v>
      </c>
      <c r="EN419" s="13">
        <f>[2]新神器!$HK421</f>
        <v>13400</v>
      </c>
      <c r="EO419" s="13">
        <f t="shared" si="77"/>
        <v>643.4</v>
      </c>
      <c r="EP419" s="13">
        <f t="shared" si="78"/>
        <v>45.1</v>
      </c>
    </row>
    <row r="420" spans="90:146" ht="16.5" x14ac:dyDescent="0.2">
      <c r="CL420" s="34">
        <v>116</v>
      </c>
      <c r="CM420" s="34">
        <v>4</v>
      </c>
      <c r="CN420" s="13">
        <f>[2]卡牌消耗!DC120</f>
        <v>67750</v>
      </c>
      <c r="CO420" s="13">
        <f t="shared" si="72"/>
        <v>27100</v>
      </c>
      <c r="DN420" s="13">
        <v>116</v>
      </c>
      <c r="DO420" s="13">
        <v>3</v>
      </c>
      <c r="DP420" s="13">
        <f t="shared" si="73"/>
        <v>107080</v>
      </c>
      <c r="ED420" s="13">
        <f>[2]新神器!GZ422</f>
        <v>25</v>
      </c>
      <c r="EE420" s="13">
        <f t="shared" si="74"/>
        <v>5</v>
      </c>
      <c r="EF420" s="13">
        <f t="shared" si="75"/>
        <v>3</v>
      </c>
      <c r="EG420" s="13">
        <f>[2]新神器!HD422</f>
        <v>1606027</v>
      </c>
      <c r="EH420" s="13" t="str">
        <f>[2]新神器!HE422</f>
        <v>神器5-5 : 8级</v>
      </c>
      <c r="EI420" s="13">
        <f>[2]新神器!HG422</f>
        <v>8</v>
      </c>
      <c r="EJ420" s="13">
        <f>[2]新神器!HI422</f>
        <v>3</v>
      </c>
      <c r="EK420" s="13">
        <f>[1]新神器!$AW421*6</f>
        <v>36498</v>
      </c>
      <c r="EL420" s="13">
        <f t="shared" si="76"/>
        <v>5064</v>
      </c>
      <c r="EM420" s="13">
        <f t="shared" si="71"/>
        <v>630</v>
      </c>
      <c r="EN420" s="13">
        <f>[2]新神器!$HK422</f>
        <v>13750</v>
      </c>
      <c r="EO420" s="13">
        <f t="shared" si="77"/>
        <v>643.75</v>
      </c>
      <c r="EP420" s="13">
        <f t="shared" si="78"/>
        <v>47.2</v>
      </c>
    </row>
    <row r="421" spans="90:146" ht="16.5" x14ac:dyDescent="0.2">
      <c r="CL421" s="34">
        <v>117</v>
      </c>
      <c r="CM421" s="34">
        <v>4</v>
      </c>
      <c r="CN421" s="13">
        <f>[2]卡牌消耗!DC121</f>
        <v>71000</v>
      </c>
      <c r="CO421" s="13">
        <f t="shared" si="72"/>
        <v>28400</v>
      </c>
      <c r="DN421" s="13">
        <v>117</v>
      </c>
      <c r="DO421" s="13">
        <v>3</v>
      </c>
      <c r="DP421" s="13">
        <f t="shared" si="73"/>
        <v>109680</v>
      </c>
      <c r="ED421" s="13">
        <f>[2]新神器!GZ423</f>
        <v>25</v>
      </c>
      <c r="EE421" s="13">
        <f t="shared" si="74"/>
        <v>5</v>
      </c>
      <c r="EF421" s="13">
        <f t="shared" si="75"/>
        <v>3</v>
      </c>
      <c r="EG421" s="13">
        <f>[2]新神器!HD423</f>
        <v>1606027</v>
      </c>
      <c r="EH421" s="13" t="str">
        <f>[2]新神器!HE423</f>
        <v>神器5-5 : 9级</v>
      </c>
      <c r="EI421" s="13">
        <f>[2]新神器!HG423</f>
        <v>9</v>
      </c>
      <c r="EJ421" s="13">
        <f>[2]新神器!HI423</f>
        <v>3</v>
      </c>
      <c r="EK421" s="13">
        <f>[1]新神器!$AW422*6</f>
        <v>41820</v>
      </c>
      <c r="EL421" s="13">
        <f t="shared" si="76"/>
        <v>5322</v>
      </c>
      <c r="EM421" s="13">
        <f t="shared" si="71"/>
        <v>630</v>
      </c>
      <c r="EN421" s="13">
        <f>[2]新神器!$HK423</f>
        <v>14100</v>
      </c>
      <c r="EO421" s="13">
        <f t="shared" si="77"/>
        <v>644.1</v>
      </c>
      <c r="EP421" s="13">
        <f t="shared" si="78"/>
        <v>49.58</v>
      </c>
    </row>
    <row r="422" spans="90:146" ht="16.5" x14ac:dyDescent="0.2">
      <c r="CL422" s="34">
        <v>118</v>
      </c>
      <c r="CM422" s="34">
        <v>4</v>
      </c>
      <c r="CN422" s="13">
        <f>[2]卡牌消耗!DC122</f>
        <v>74250</v>
      </c>
      <c r="CO422" s="13">
        <f t="shared" si="72"/>
        <v>29700</v>
      </c>
      <c r="DN422" s="13">
        <v>118</v>
      </c>
      <c r="DO422" s="13">
        <v>3</v>
      </c>
      <c r="DP422" s="13">
        <f t="shared" si="73"/>
        <v>112280</v>
      </c>
      <c r="ED422" s="13">
        <f>[2]新神器!GZ424</f>
        <v>25</v>
      </c>
      <c r="EE422" s="13">
        <f t="shared" si="74"/>
        <v>5</v>
      </c>
      <c r="EF422" s="13">
        <f t="shared" si="75"/>
        <v>3</v>
      </c>
      <c r="EG422" s="13">
        <f>[2]新神器!HD424</f>
        <v>1606027</v>
      </c>
      <c r="EH422" s="13" t="str">
        <f>[2]新神器!HE424</f>
        <v>神器5-5 : 10级</v>
      </c>
      <c r="EI422" s="13">
        <f>[2]新神器!HG424</f>
        <v>10</v>
      </c>
      <c r="EJ422" s="13">
        <f>[2]新神器!HI424</f>
        <v>5</v>
      </c>
      <c r="EK422" s="13">
        <f>[1]新神器!$AW423*6</f>
        <v>47424</v>
      </c>
      <c r="EL422" s="13">
        <f t="shared" si="76"/>
        <v>5604</v>
      </c>
      <c r="EM422" s="13">
        <f t="shared" si="71"/>
        <v>1050</v>
      </c>
      <c r="EN422" s="13">
        <f>[2]新神器!$HK424</f>
        <v>14400</v>
      </c>
      <c r="EO422" s="13">
        <f t="shared" si="77"/>
        <v>1064.4000000000001</v>
      </c>
      <c r="EP422" s="13">
        <f t="shared" si="78"/>
        <v>31.59</v>
      </c>
    </row>
    <row r="423" spans="90:146" ht="16.5" x14ac:dyDescent="0.2">
      <c r="CL423" s="34">
        <v>119</v>
      </c>
      <c r="CM423" s="34">
        <v>4</v>
      </c>
      <c r="CN423" s="13">
        <f>[2]卡牌消耗!DC123</f>
        <v>77450</v>
      </c>
      <c r="CO423" s="13">
        <f t="shared" si="72"/>
        <v>30980</v>
      </c>
      <c r="DN423" s="13">
        <v>119</v>
      </c>
      <c r="DO423" s="13">
        <v>3</v>
      </c>
      <c r="DP423" s="13">
        <f t="shared" si="73"/>
        <v>114920</v>
      </c>
      <c r="ED423" s="13">
        <f>[2]新神器!GZ425</f>
        <v>25</v>
      </c>
      <c r="EE423" s="13">
        <f t="shared" si="74"/>
        <v>5</v>
      </c>
      <c r="EF423" s="13">
        <f t="shared" si="75"/>
        <v>3</v>
      </c>
      <c r="EG423" s="13">
        <f>[2]新神器!HD425</f>
        <v>1606027</v>
      </c>
      <c r="EH423" s="13" t="str">
        <f>[2]新神器!HE425</f>
        <v>神器5-5 : 11级</v>
      </c>
      <c r="EI423" s="13">
        <f>[2]新神器!HG425</f>
        <v>11</v>
      </c>
      <c r="EJ423" s="13">
        <f>[2]新神器!HI425</f>
        <v>5</v>
      </c>
      <c r="EK423" s="13">
        <f>[1]新神器!$AW424*6</f>
        <v>53226</v>
      </c>
      <c r="EL423" s="13">
        <f t="shared" si="76"/>
        <v>5802</v>
      </c>
      <c r="EM423" s="13">
        <f t="shared" si="71"/>
        <v>1050</v>
      </c>
      <c r="EN423" s="13">
        <f>[2]新神器!$HK425</f>
        <v>14750</v>
      </c>
      <c r="EO423" s="13">
        <f t="shared" si="77"/>
        <v>1064.75</v>
      </c>
      <c r="EP423" s="13">
        <f t="shared" si="78"/>
        <v>32.69</v>
      </c>
    </row>
    <row r="424" spans="90:146" ht="16.5" x14ac:dyDescent="0.2">
      <c r="CL424" s="34">
        <v>120</v>
      </c>
      <c r="CM424" s="34">
        <v>4</v>
      </c>
      <c r="CN424" s="13">
        <f>[2]卡牌消耗!DC124</f>
        <v>74500</v>
      </c>
      <c r="CO424" s="13">
        <f t="shared" si="72"/>
        <v>29800</v>
      </c>
      <c r="DN424" s="13">
        <v>120</v>
      </c>
      <c r="DO424" s="13">
        <v>3</v>
      </c>
      <c r="DP424" s="13">
        <f t="shared" si="73"/>
        <v>117520</v>
      </c>
      <c r="ED424" s="13">
        <f>[2]新神器!GZ426</f>
        <v>25</v>
      </c>
      <c r="EE424" s="13">
        <f t="shared" si="74"/>
        <v>5</v>
      </c>
      <c r="EF424" s="13">
        <f t="shared" si="75"/>
        <v>3</v>
      </c>
      <c r="EG424" s="13">
        <f>[2]新神器!HD426</f>
        <v>1606027</v>
      </c>
      <c r="EH424" s="13" t="str">
        <f>[2]新神器!HE426</f>
        <v>神器5-5 : 12级</v>
      </c>
      <c r="EI424" s="13">
        <f>[2]新神器!HG426</f>
        <v>12</v>
      </c>
      <c r="EJ424" s="13">
        <f>[2]新神器!HI426</f>
        <v>6</v>
      </c>
      <c r="EK424" s="13">
        <f>[1]新神器!$AW425*6</f>
        <v>59346</v>
      </c>
      <c r="EL424" s="13">
        <f t="shared" si="76"/>
        <v>6120</v>
      </c>
      <c r="EM424" s="13">
        <f t="shared" si="71"/>
        <v>1260</v>
      </c>
      <c r="EN424" s="13">
        <f>[2]新神器!$HK426</f>
        <v>15050</v>
      </c>
      <c r="EO424" s="13">
        <f t="shared" si="77"/>
        <v>1275.05</v>
      </c>
      <c r="EP424" s="13">
        <f t="shared" si="78"/>
        <v>28.8</v>
      </c>
    </row>
    <row r="425" spans="90:146" ht="16.5" x14ac:dyDescent="0.2">
      <c r="CL425" s="34">
        <v>121</v>
      </c>
      <c r="CM425" s="34">
        <v>4</v>
      </c>
      <c r="CN425" s="13">
        <f>[2]卡牌消耗!DC125</f>
        <v>78250</v>
      </c>
      <c r="CO425" s="13">
        <f t="shared" si="72"/>
        <v>31300</v>
      </c>
      <c r="DN425" s="13">
        <v>121</v>
      </c>
      <c r="DO425" s="13">
        <v>3</v>
      </c>
      <c r="DP425" s="13">
        <f t="shared" si="73"/>
        <v>120120</v>
      </c>
      <c r="ED425" s="13">
        <f>[2]新神器!GZ427</f>
        <v>25</v>
      </c>
      <c r="EE425" s="13">
        <f t="shared" si="74"/>
        <v>5</v>
      </c>
      <c r="EF425" s="13">
        <f t="shared" si="75"/>
        <v>3</v>
      </c>
      <c r="EG425" s="13">
        <f>[2]新神器!HD427</f>
        <v>1606027</v>
      </c>
      <c r="EH425" s="13" t="str">
        <f>[2]新神器!HE427</f>
        <v>神器5-5 : 13级</v>
      </c>
      <c r="EI425" s="13">
        <f>[2]新神器!HG427</f>
        <v>13</v>
      </c>
      <c r="EJ425" s="13">
        <f>[2]新神器!HI427</f>
        <v>7</v>
      </c>
      <c r="EK425" s="13">
        <f>[1]新神器!$AW426*6</f>
        <v>65628</v>
      </c>
      <c r="EL425" s="13">
        <f t="shared" si="76"/>
        <v>6282</v>
      </c>
      <c r="EM425" s="13">
        <f t="shared" si="71"/>
        <v>1470</v>
      </c>
      <c r="EN425" s="13">
        <f>[2]新神器!$HK427</f>
        <v>15350</v>
      </c>
      <c r="EO425" s="13">
        <f t="shared" si="77"/>
        <v>1485.35</v>
      </c>
      <c r="EP425" s="13">
        <f t="shared" si="78"/>
        <v>25.38</v>
      </c>
    </row>
    <row r="426" spans="90:146" ht="16.5" x14ac:dyDescent="0.2">
      <c r="CL426" s="34">
        <v>122</v>
      </c>
      <c r="CM426" s="34">
        <v>4</v>
      </c>
      <c r="CN426" s="13">
        <f>[2]卡牌消耗!DC126</f>
        <v>81950</v>
      </c>
      <c r="CO426" s="13">
        <f t="shared" si="72"/>
        <v>32780</v>
      </c>
      <c r="DN426" s="13">
        <v>122</v>
      </c>
      <c r="DO426" s="13">
        <v>3</v>
      </c>
      <c r="DP426" s="13">
        <f t="shared" si="73"/>
        <v>122720</v>
      </c>
      <c r="ED426" s="13">
        <f>[2]新神器!GZ428</f>
        <v>25</v>
      </c>
      <c r="EE426" s="13">
        <f t="shared" si="74"/>
        <v>5</v>
      </c>
      <c r="EF426" s="13">
        <f t="shared" si="75"/>
        <v>3</v>
      </c>
      <c r="EG426" s="13">
        <f>[2]新神器!HD428</f>
        <v>1606027</v>
      </c>
      <c r="EH426" s="13" t="str">
        <f>[2]新神器!HE428</f>
        <v>神器5-5 : 14级</v>
      </c>
      <c r="EI426" s="13">
        <f>[2]新神器!HG428</f>
        <v>14</v>
      </c>
      <c r="EJ426" s="13">
        <f>[2]新神器!HI428</f>
        <v>7</v>
      </c>
      <c r="EK426" s="13">
        <f>[1]新神器!$AW427*6</f>
        <v>72228</v>
      </c>
      <c r="EL426" s="13">
        <f t="shared" si="76"/>
        <v>6600</v>
      </c>
      <c r="EM426" s="13">
        <f t="shared" si="71"/>
        <v>1470</v>
      </c>
      <c r="EN426" s="13">
        <f>[2]新神器!$HK428</f>
        <v>15650</v>
      </c>
      <c r="EO426" s="13">
        <f t="shared" si="77"/>
        <v>1485.65</v>
      </c>
      <c r="EP426" s="13">
        <f t="shared" si="78"/>
        <v>26.65</v>
      </c>
    </row>
    <row r="427" spans="90:146" ht="16.5" x14ac:dyDescent="0.2">
      <c r="CL427" s="34">
        <v>123</v>
      </c>
      <c r="CM427" s="34">
        <v>4</v>
      </c>
      <c r="CN427" s="13">
        <f>[2]卡牌消耗!DC127</f>
        <v>85700</v>
      </c>
      <c r="CO427" s="13">
        <f t="shared" si="72"/>
        <v>34280</v>
      </c>
      <c r="DN427" s="13">
        <v>123</v>
      </c>
      <c r="DO427" s="13">
        <v>3</v>
      </c>
      <c r="DP427" s="13">
        <f t="shared" si="73"/>
        <v>125360</v>
      </c>
      <c r="ED427" s="13">
        <f>[2]新神器!GZ429</f>
        <v>25</v>
      </c>
      <c r="EE427" s="13">
        <f t="shared" si="74"/>
        <v>5</v>
      </c>
      <c r="EF427" s="13">
        <f t="shared" si="75"/>
        <v>3</v>
      </c>
      <c r="EG427" s="13">
        <f>[2]新神器!HD429</f>
        <v>1606027</v>
      </c>
      <c r="EH427" s="13" t="str">
        <f>[2]新神器!HE429</f>
        <v>神器5-5 : 15级</v>
      </c>
      <c r="EI427" s="13">
        <f>[2]新神器!HG429</f>
        <v>15</v>
      </c>
      <c r="EJ427" s="13">
        <f>[2]新神器!HI429</f>
        <v>7</v>
      </c>
      <c r="EK427" s="13">
        <f>[1]新神器!$AW428*6</f>
        <v>79056</v>
      </c>
      <c r="EL427" s="13">
        <f t="shared" si="76"/>
        <v>6828</v>
      </c>
      <c r="EM427" s="13">
        <f t="shared" si="71"/>
        <v>1470</v>
      </c>
      <c r="EN427" s="13">
        <f>[2]新神器!$HK429</f>
        <v>15950</v>
      </c>
      <c r="EO427" s="13">
        <f t="shared" si="77"/>
        <v>1485.95</v>
      </c>
      <c r="EP427" s="13">
        <f t="shared" si="78"/>
        <v>27.57</v>
      </c>
    </row>
    <row r="428" spans="90:146" ht="16.5" x14ac:dyDescent="0.2">
      <c r="CL428" s="34">
        <v>124</v>
      </c>
      <c r="CM428" s="34">
        <v>4</v>
      </c>
      <c r="CN428" s="13">
        <f>[2]卡牌消耗!DC128</f>
        <v>89450</v>
      </c>
      <c r="CO428" s="13">
        <f t="shared" si="72"/>
        <v>35780</v>
      </c>
      <c r="DN428" s="13">
        <v>124</v>
      </c>
      <c r="DO428" s="13">
        <v>3</v>
      </c>
      <c r="DP428" s="13">
        <f t="shared" si="73"/>
        <v>127960</v>
      </c>
      <c r="ED428" s="13">
        <f>[2]新神器!GZ430</f>
        <v>25</v>
      </c>
      <c r="EE428" s="13">
        <f t="shared" si="74"/>
        <v>5</v>
      </c>
      <c r="EF428" s="13">
        <f t="shared" si="75"/>
        <v>3</v>
      </c>
      <c r="EG428" s="13">
        <f>[2]新神器!HD430</f>
        <v>1606027</v>
      </c>
      <c r="EH428" s="13" t="str">
        <f>[2]新神器!HE430</f>
        <v>神器5-5 : 16级</v>
      </c>
      <c r="EI428" s="13">
        <f>[2]新神器!HG430</f>
        <v>16</v>
      </c>
      <c r="EJ428" s="13">
        <f>[2]新神器!HI430</f>
        <v>10</v>
      </c>
      <c r="EK428" s="13">
        <f>[1]新神器!$AW429*6</f>
        <v>86196</v>
      </c>
      <c r="EL428" s="13">
        <f t="shared" si="76"/>
        <v>7140</v>
      </c>
      <c r="EM428" s="13">
        <f t="shared" si="71"/>
        <v>2100</v>
      </c>
      <c r="EN428" s="13">
        <f>[2]新神器!$HK430</f>
        <v>16200</v>
      </c>
      <c r="EO428" s="13">
        <f t="shared" si="77"/>
        <v>2116.1999999999998</v>
      </c>
      <c r="EP428" s="13">
        <f t="shared" si="78"/>
        <v>20.239999999999998</v>
      </c>
    </row>
    <row r="429" spans="90:146" ht="16.5" x14ac:dyDescent="0.2">
      <c r="CL429" s="34">
        <v>125</v>
      </c>
      <c r="CM429" s="34">
        <v>4</v>
      </c>
      <c r="CN429" s="13">
        <f>[2]卡牌消耗!DC129</f>
        <v>89700</v>
      </c>
      <c r="CO429" s="13">
        <f t="shared" si="72"/>
        <v>35880</v>
      </c>
      <c r="DN429" s="13">
        <v>125</v>
      </c>
      <c r="DO429" s="13">
        <v>3</v>
      </c>
      <c r="DP429" s="13">
        <f t="shared" si="73"/>
        <v>130560</v>
      </c>
      <c r="ED429" s="13">
        <f>[2]新神器!GZ431</f>
        <v>25</v>
      </c>
      <c r="EE429" s="13">
        <f t="shared" si="74"/>
        <v>5</v>
      </c>
      <c r="EF429" s="13">
        <f t="shared" si="75"/>
        <v>3</v>
      </c>
      <c r="EG429" s="13">
        <f>[2]新神器!HD431</f>
        <v>1606027</v>
      </c>
      <c r="EH429" s="13" t="str">
        <f>[2]新神器!HE431</f>
        <v>神器5-5 : 17级</v>
      </c>
      <c r="EI429" s="13">
        <f>[2]新神器!HG431</f>
        <v>17</v>
      </c>
      <c r="EJ429" s="13">
        <f>[2]新神器!HI431</f>
        <v>10</v>
      </c>
      <c r="EK429" s="13">
        <f>[1]新神器!$AW430*6</f>
        <v>93534</v>
      </c>
      <c r="EL429" s="13">
        <f t="shared" si="76"/>
        <v>7338</v>
      </c>
      <c r="EM429" s="13">
        <f t="shared" si="71"/>
        <v>2100</v>
      </c>
      <c r="EN429" s="13">
        <f>[2]新神器!$HK431</f>
        <v>16500</v>
      </c>
      <c r="EO429" s="13">
        <f t="shared" si="77"/>
        <v>2116.5</v>
      </c>
      <c r="EP429" s="13">
        <f t="shared" si="78"/>
        <v>20.8</v>
      </c>
    </row>
    <row r="430" spans="90:146" ht="16.5" x14ac:dyDescent="0.2">
      <c r="CL430" s="34">
        <v>126</v>
      </c>
      <c r="CM430" s="34">
        <v>4</v>
      </c>
      <c r="CN430" s="13">
        <f>[2]卡牌消耗!DC130</f>
        <v>94200</v>
      </c>
      <c r="CO430" s="13">
        <f t="shared" si="72"/>
        <v>37680</v>
      </c>
      <c r="DN430" s="13">
        <v>126</v>
      </c>
      <c r="DO430" s="13">
        <v>3</v>
      </c>
      <c r="DP430" s="13">
        <f t="shared" si="73"/>
        <v>133200</v>
      </c>
      <c r="ED430" s="13">
        <f>[2]新神器!GZ432</f>
        <v>25</v>
      </c>
      <c r="EE430" s="13">
        <f t="shared" si="74"/>
        <v>5</v>
      </c>
      <c r="EF430" s="13">
        <f t="shared" si="75"/>
        <v>3</v>
      </c>
      <c r="EG430" s="13">
        <f>[2]新神器!HD432</f>
        <v>1606027</v>
      </c>
      <c r="EH430" s="13" t="str">
        <f>[2]新神器!HE432</f>
        <v>神器5-5 : 18级</v>
      </c>
      <c r="EI430" s="13">
        <f>[2]新神器!HG432</f>
        <v>18</v>
      </c>
      <c r="EJ430" s="13">
        <f>[2]新神器!HI432</f>
        <v>10</v>
      </c>
      <c r="EK430" s="13">
        <f>[1]新神器!$AW431*6</f>
        <v>101160</v>
      </c>
      <c r="EL430" s="13">
        <f t="shared" si="76"/>
        <v>7626</v>
      </c>
      <c r="EM430" s="13">
        <f t="shared" si="71"/>
        <v>2100</v>
      </c>
      <c r="EN430" s="13">
        <f>[2]新神器!$HK432</f>
        <v>16800</v>
      </c>
      <c r="EO430" s="13">
        <f t="shared" si="77"/>
        <v>2116.8000000000002</v>
      </c>
      <c r="EP430" s="13">
        <f t="shared" si="78"/>
        <v>21.62</v>
      </c>
    </row>
    <row r="431" spans="90:146" ht="16.5" x14ac:dyDescent="0.2">
      <c r="CL431" s="34">
        <v>127</v>
      </c>
      <c r="CM431" s="34">
        <v>4</v>
      </c>
      <c r="CN431" s="13">
        <f>[2]卡牌消耗!DC131</f>
        <v>98700</v>
      </c>
      <c r="CO431" s="13">
        <f t="shared" si="72"/>
        <v>39480</v>
      </c>
      <c r="DN431" s="13">
        <v>127</v>
      </c>
      <c r="DO431" s="13">
        <v>3</v>
      </c>
      <c r="DP431" s="13">
        <f t="shared" si="73"/>
        <v>135800</v>
      </c>
      <c r="ED431" s="13">
        <f>[2]新神器!GZ433</f>
        <v>26</v>
      </c>
      <c r="EE431" s="13">
        <f t="shared" si="74"/>
        <v>5</v>
      </c>
      <c r="EF431" s="13">
        <f t="shared" si="75"/>
        <v>4</v>
      </c>
      <c r="EG431" s="13">
        <f>[2]新神器!HD433</f>
        <v>1606028</v>
      </c>
      <c r="EH431" s="13" t="str">
        <f>[2]新神器!HE433</f>
        <v>神器5-6 : 1级</v>
      </c>
      <c r="EI431" s="13">
        <f>[2]新神器!HG433</f>
        <v>1</v>
      </c>
      <c r="EJ431" s="13">
        <f>[2]新神器!HI433</f>
        <v>1</v>
      </c>
      <c r="EK431" s="13">
        <f>[1]新神器!$AW432*6</f>
        <v>17940</v>
      </c>
      <c r="EL431" s="13">
        <f t="shared" si="76"/>
        <v>17940</v>
      </c>
      <c r="EM431" s="13">
        <f t="shared" si="71"/>
        <v>450</v>
      </c>
      <c r="EN431" s="13">
        <f>[2]新神器!$HK433</f>
        <v>16350</v>
      </c>
      <c r="EO431" s="13">
        <f t="shared" si="77"/>
        <v>466.35</v>
      </c>
      <c r="EP431" s="13">
        <f t="shared" si="78"/>
        <v>230.81</v>
      </c>
    </row>
    <row r="432" spans="90:146" ht="16.5" x14ac:dyDescent="0.2">
      <c r="CL432" s="34">
        <v>128</v>
      </c>
      <c r="CM432" s="34">
        <v>4</v>
      </c>
      <c r="CN432" s="13">
        <f>[2]卡牌消耗!DC132</f>
        <v>103150</v>
      </c>
      <c r="CO432" s="13">
        <f t="shared" si="72"/>
        <v>41260</v>
      </c>
      <c r="DN432" s="13">
        <v>128</v>
      </c>
      <c r="DO432" s="13">
        <v>3</v>
      </c>
      <c r="DP432" s="13">
        <f t="shared" si="73"/>
        <v>138400</v>
      </c>
      <c r="ED432" s="13">
        <f>[2]新神器!GZ434</f>
        <v>26</v>
      </c>
      <c r="EE432" s="13">
        <f t="shared" si="74"/>
        <v>5</v>
      </c>
      <c r="EF432" s="13">
        <f t="shared" si="75"/>
        <v>4</v>
      </c>
      <c r="EG432" s="13">
        <f>[2]新神器!HD434</f>
        <v>1606028</v>
      </c>
      <c r="EH432" s="13" t="str">
        <f>[2]新神器!HE434</f>
        <v>神器5-6 : 2级</v>
      </c>
      <c r="EI432" s="13">
        <f>[2]新神器!HG434</f>
        <v>2</v>
      </c>
      <c r="EJ432" s="13">
        <f>[2]新神器!HI434</f>
        <v>1</v>
      </c>
      <c r="EK432" s="13">
        <f>[1]新神器!$AW433*6</f>
        <v>28020</v>
      </c>
      <c r="EL432" s="13">
        <f t="shared" si="76"/>
        <v>10080</v>
      </c>
      <c r="EM432" s="13">
        <f t="shared" si="71"/>
        <v>450</v>
      </c>
      <c r="EN432" s="13">
        <f>[2]新神器!$HK434</f>
        <v>16950</v>
      </c>
      <c r="EO432" s="13">
        <f t="shared" si="77"/>
        <v>466.95</v>
      </c>
      <c r="EP432" s="13">
        <f t="shared" si="78"/>
        <v>129.52000000000001</v>
      </c>
    </row>
    <row r="433" spans="90:146" ht="16.5" x14ac:dyDescent="0.2">
      <c r="CL433" s="34">
        <v>129</v>
      </c>
      <c r="CM433" s="34">
        <v>4</v>
      </c>
      <c r="CN433" s="13">
        <f>[2]卡牌消耗!DC133</f>
        <v>107650</v>
      </c>
      <c r="CO433" s="13">
        <f t="shared" si="72"/>
        <v>43060</v>
      </c>
      <c r="DN433" s="13">
        <v>129</v>
      </c>
      <c r="DO433" s="13">
        <v>3</v>
      </c>
      <c r="DP433" s="13">
        <f t="shared" si="73"/>
        <v>141000</v>
      </c>
      <c r="ED433" s="13">
        <f>[2]新神器!GZ435</f>
        <v>26</v>
      </c>
      <c r="EE433" s="13">
        <f t="shared" si="74"/>
        <v>5</v>
      </c>
      <c r="EF433" s="13">
        <f t="shared" si="75"/>
        <v>4</v>
      </c>
      <c r="EG433" s="13">
        <f>[2]新神器!HD435</f>
        <v>1606028</v>
      </c>
      <c r="EH433" s="13" t="str">
        <f>[2]新神器!HE435</f>
        <v>神器5-6 : 3级</v>
      </c>
      <c r="EI433" s="13">
        <f>[2]新神器!HG435</f>
        <v>3</v>
      </c>
      <c r="EJ433" s="13">
        <f>[2]新神器!HI435</f>
        <v>1</v>
      </c>
      <c r="EK433" s="13">
        <f>[1]新神器!$AW434*6</f>
        <v>38820</v>
      </c>
      <c r="EL433" s="13">
        <f t="shared" si="76"/>
        <v>10800</v>
      </c>
      <c r="EM433" s="13">
        <f t="shared" si="71"/>
        <v>450</v>
      </c>
      <c r="EN433" s="13">
        <f>[2]新神器!$HK435</f>
        <v>17500</v>
      </c>
      <c r="EO433" s="13">
        <f t="shared" si="77"/>
        <v>467.5</v>
      </c>
      <c r="EP433" s="13">
        <f t="shared" si="78"/>
        <v>138.61000000000001</v>
      </c>
    </row>
    <row r="434" spans="90:146" ht="16.5" x14ac:dyDescent="0.2">
      <c r="CL434" s="34">
        <v>130</v>
      </c>
      <c r="CM434" s="34">
        <v>4</v>
      </c>
      <c r="CN434" s="13">
        <f>[2]卡牌消耗!DC134</f>
        <v>110800</v>
      </c>
      <c r="CO434" s="13">
        <f t="shared" si="72"/>
        <v>44320</v>
      </c>
      <c r="DN434" s="13">
        <v>130</v>
      </c>
      <c r="DO434" s="13">
        <v>3</v>
      </c>
      <c r="DP434" s="13">
        <f t="shared" si="73"/>
        <v>143640</v>
      </c>
      <c r="ED434" s="13">
        <f>[2]新神器!GZ436</f>
        <v>26</v>
      </c>
      <c r="EE434" s="13">
        <f t="shared" si="74"/>
        <v>5</v>
      </c>
      <c r="EF434" s="13">
        <f t="shared" si="75"/>
        <v>4</v>
      </c>
      <c r="EG434" s="13">
        <f>[2]新神器!HD436</f>
        <v>1606028</v>
      </c>
      <c r="EH434" s="13" t="str">
        <f>[2]新神器!HE436</f>
        <v>神器5-6 : 4级</v>
      </c>
      <c r="EI434" s="13">
        <f>[2]新神器!HG436</f>
        <v>4</v>
      </c>
      <c r="EJ434" s="13">
        <f>[2]新神器!HI436</f>
        <v>2</v>
      </c>
      <c r="EK434" s="13">
        <f>[1]新神器!$AW435*6</f>
        <v>50280</v>
      </c>
      <c r="EL434" s="13">
        <f t="shared" si="76"/>
        <v>11460</v>
      </c>
      <c r="EM434" s="13">
        <f t="shared" si="71"/>
        <v>900</v>
      </c>
      <c r="EN434" s="13">
        <f>[2]新神器!$HK436</f>
        <v>18050</v>
      </c>
      <c r="EO434" s="13">
        <f t="shared" si="77"/>
        <v>918.05</v>
      </c>
      <c r="EP434" s="13">
        <f t="shared" si="78"/>
        <v>74.900000000000006</v>
      </c>
    </row>
    <row r="435" spans="90:146" ht="16.5" x14ac:dyDescent="0.2">
      <c r="CL435" s="34">
        <v>131</v>
      </c>
      <c r="CM435" s="34">
        <v>4</v>
      </c>
      <c r="CN435" s="13">
        <f>[2]卡牌消耗!DC135</f>
        <v>116350</v>
      </c>
      <c r="CO435" s="13">
        <f t="shared" si="72"/>
        <v>46540</v>
      </c>
      <c r="DN435" s="13">
        <v>131</v>
      </c>
      <c r="DO435" s="13">
        <v>3</v>
      </c>
      <c r="DP435" s="13">
        <f t="shared" si="73"/>
        <v>146240</v>
      </c>
      <c r="ED435" s="13">
        <f>[2]新神器!GZ437</f>
        <v>26</v>
      </c>
      <c r="EE435" s="13">
        <f t="shared" si="74"/>
        <v>5</v>
      </c>
      <c r="EF435" s="13">
        <f t="shared" si="75"/>
        <v>4</v>
      </c>
      <c r="EG435" s="13">
        <f>[2]新神器!HD437</f>
        <v>1606028</v>
      </c>
      <c r="EH435" s="13" t="str">
        <f>[2]新神器!HE437</f>
        <v>神器5-6 : 5级</v>
      </c>
      <c r="EI435" s="13">
        <f>[2]新神器!HG437</f>
        <v>5</v>
      </c>
      <c r="EJ435" s="13">
        <f>[2]新神器!HI437</f>
        <v>2</v>
      </c>
      <c r="EK435" s="13">
        <f>[1]新神器!$AW436*6</f>
        <v>62520</v>
      </c>
      <c r="EL435" s="13">
        <f t="shared" si="76"/>
        <v>12240</v>
      </c>
      <c r="EM435" s="13">
        <f t="shared" si="71"/>
        <v>900</v>
      </c>
      <c r="EN435" s="13">
        <f>[2]新神器!$HK437</f>
        <v>18600</v>
      </c>
      <c r="EO435" s="13">
        <f t="shared" si="77"/>
        <v>918.6</v>
      </c>
      <c r="EP435" s="13">
        <f t="shared" si="78"/>
        <v>79.95</v>
      </c>
    </row>
    <row r="436" spans="90:146" ht="16.5" x14ac:dyDescent="0.2">
      <c r="CL436" s="34">
        <v>132</v>
      </c>
      <c r="CM436" s="34">
        <v>4</v>
      </c>
      <c r="CN436" s="13">
        <f>[2]卡牌消耗!DC136</f>
        <v>121900</v>
      </c>
      <c r="CO436" s="13">
        <f t="shared" si="72"/>
        <v>48760</v>
      </c>
      <c r="DN436" s="13">
        <v>132</v>
      </c>
      <c r="DO436" s="13">
        <v>3</v>
      </c>
      <c r="DP436" s="13">
        <f t="shared" si="73"/>
        <v>148840</v>
      </c>
      <c r="ED436" s="13">
        <f>[2]新神器!GZ438</f>
        <v>26</v>
      </c>
      <c r="EE436" s="13">
        <f t="shared" si="74"/>
        <v>5</v>
      </c>
      <c r="EF436" s="13">
        <f t="shared" si="75"/>
        <v>4</v>
      </c>
      <c r="EG436" s="13">
        <f>[2]新神器!HD438</f>
        <v>1606028</v>
      </c>
      <c r="EH436" s="13" t="str">
        <f>[2]新神器!HE438</f>
        <v>神器5-6 : 6级</v>
      </c>
      <c r="EI436" s="13">
        <f>[2]新神器!HG438</f>
        <v>6</v>
      </c>
      <c r="EJ436" s="13">
        <f>[2]新神器!HI438</f>
        <v>2</v>
      </c>
      <c r="EK436" s="13">
        <f>[1]新神器!$AW437*6</f>
        <v>75420</v>
      </c>
      <c r="EL436" s="13">
        <f t="shared" si="76"/>
        <v>12900</v>
      </c>
      <c r="EM436" s="13">
        <f t="shared" si="71"/>
        <v>900</v>
      </c>
      <c r="EN436" s="13">
        <f>[2]新神器!$HK438</f>
        <v>19150</v>
      </c>
      <c r="EO436" s="13">
        <f t="shared" si="77"/>
        <v>919.15</v>
      </c>
      <c r="EP436" s="13">
        <f t="shared" si="78"/>
        <v>84.21</v>
      </c>
    </row>
    <row r="437" spans="90:146" ht="16.5" x14ac:dyDescent="0.2">
      <c r="CL437" s="34">
        <v>133</v>
      </c>
      <c r="CM437" s="34">
        <v>4</v>
      </c>
      <c r="CN437" s="13">
        <f>[2]卡牌消耗!DC137</f>
        <v>127450</v>
      </c>
      <c r="CO437" s="13">
        <f t="shared" si="72"/>
        <v>50980</v>
      </c>
      <c r="DN437" s="13">
        <v>133</v>
      </c>
      <c r="DO437" s="13">
        <v>3</v>
      </c>
      <c r="DP437" s="13">
        <f t="shared" si="73"/>
        <v>151480</v>
      </c>
      <c r="ED437" s="13">
        <f>[2]新神器!GZ439</f>
        <v>26</v>
      </c>
      <c r="EE437" s="13">
        <f t="shared" si="74"/>
        <v>5</v>
      </c>
      <c r="EF437" s="13">
        <f t="shared" si="75"/>
        <v>4</v>
      </c>
      <c r="EG437" s="13">
        <f>[2]新神器!HD439</f>
        <v>1606028</v>
      </c>
      <c r="EH437" s="13" t="str">
        <f>[2]新神器!HE439</f>
        <v>神器5-6 : 7级</v>
      </c>
      <c r="EI437" s="13">
        <f>[2]新神器!HG439</f>
        <v>7</v>
      </c>
      <c r="EJ437" s="13">
        <f>[2]新神器!HI439</f>
        <v>3</v>
      </c>
      <c r="EK437" s="13">
        <f>[1]新神器!$AW438*6</f>
        <v>89100</v>
      </c>
      <c r="EL437" s="13">
        <f t="shared" si="76"/>
        <v>13680</v>
      </c>
      <c r="EM437" s="13">
        <f t="shared" si="71"/>
        <v>1350</v>
      </c>
      <c r="EN437" s="13">
        <f>[2]新神器!$HK439</f>
        <v>19650</v>
      </c>
      <c r="EO437" s="13">
        <f t="shared" si="77"/>
        <v>1369.65</v>
      </c>
      <c r="EP437" s="13">
        <f t="shared" si="78"/>
        <v>59.93</v>
      </c>
    </row>
    <row r="438" spans="90:146" ht="16.5" x14ac:dyDescent="0.2">
      <c r="CL438" s="34">
        <v>134</v>
      </c>
      <c r="CM438" s="34">
        <v>4</v>
      </c>
      <c r="CN438" s="13">
        <f>[2]卡牌消耗!DC138</f>
        <v>133000</v>
      </c>
      <c r="CO438" s="13">
        <f t="shared" si="72"/>
        <v>53200</v>
      </c>
      <c r="DN438" s="13">
        <v>134</v>
      </c>
      <c r="DO438" s="13">
        <v>3</v>
      </c>
      <c r="DP438" s="13">
        <f t="shared" si="73"/>
        <v>154080</v>
      </c>
      <c r="ED438" s="13">
        <f>[2]新神器!GZ440</f>
        <v>26</v>
      </c>
      <c r="EE438" s="13">
        <f t="shared" si="74"/>
        <v>5</v>
      </c>
      <c r="EF438" s="13">
        <f t="shared" si="75"/>
        <v>4</v>
      </c>
      <c r="EG438" s="13">
        <f>[2]新神器!HD440</f>
        <v>1606028</v>
      </c>
      <c r="EH438" s="13" t="str">
        <f>[2]新神器!HE440</f>
        <v>神器5-6 : 8级</v>
      </c>
      <c r="EI438" s="13">
        <f>[2]新神器!HG440</f>
        <v>8</v>
      </c>
      <c r="EJ438" s="13">
        <f>[2]新神器!HI440</f>
        <v>3</v>
      </c>
      <c r="EK438" s="13">
        <f>[1]新神器!$AW439*6</f>
        <v>103440</v>
      </c>
      <c r="EL438" s="13">
        <f t="shared" si="76"/>
        <v>14340</v>
      </c>
      <c r="EM438" s="13">
        <f t="shared" si="71"/>
        <v>1350</v>
      </c>
      <c r="EN438" s="13">
        <f>[2]新神器!$HK440</f>
        <v>20150</v>
      </c>
      <c r="EO438" s="13">
        <f t="shared" si="77"/>
        <v>1370.15</v>
      </c>
      <c r="EP438" s="13">
        <f t="shared" si="78"/>
        <v>62.8</v>
      </c>
    </row>
    <row r="439" spans="90:146" ht="16.5" x14ac:dyDescent="0.2">
      <c r="CL439" s="34">
        <v>135</v>
      </c>
      <c r="CM439" s="34">
        <v>4</v>
      </c>
      <c r="CN439" s="13">
        <f>[2]卡牌消耗!DC139</f>
        <v>139050</v>
      </c>
      <c r="CO439" s="13">
        <f t="shared" si="72"/>
        <v>55620</v>
      </c>
      <c r="DN439" s="13">
        <v>135</v>
      </c>
      <c r="DO439" s="13">
        <v>3</v>
      </c>
      <c r="DP439" s="13">
        <f t="shared" si="73"/>
        <v>156680</v>
      </c>
      <c r="ED439" s="13">
        <f>[2]新神器!GZ441</f>
        <v>26</v>
      </c>
      <c r="EE439" s="13">
        <f t="shared" si="74"/>
        <v>5</v>
      </c>
      <c r="EF439" s="13">
        <f t="shared" si="75"/>
        <v>4</v>
      </c>
      <c r="EG439" s="13">
        <f>[2]新神器!HD441</f>
        <v>1606028</v>
      </c>
      <c r="EH439" s="13" t="str">
        <f>[2]新神器!HE441</f>
        <v>神器5-6 : 9级</v>
      </c>
      <c r="EI439" s="13">
        <f>[2]新神器!HG441</f>
        <v>9</v>
      </c>
      <c r="EJ439" s="13">
        <f>[2]新神器!HI441</f>
        <v>3</v>
      </c>
      <c r="EK439" s="13">
        <f>[1]新神器!$AW440*6</f>
        <v>118560</v>
      </c>
      <c r="EL439" s="13">
        <f t="shared" si="76"/>
        <v>15120</v>
      </c>
      <c r="EM439" s="13">
        <f t="shared" si="71"/>
        <v>1350</v>
      </c>
      <c r="EN439" s="13">
        <f>[2]新神器!$HK441</f>
        <v>20650</v>
      </c>
      <c r="EO439" s="13">
        <f t="shared" si="77"/>
        <v>1370.65</v>
      </c>
      <c r="EP439" s="13">
        <f t="shared" si="78"/>
        <v>66.19</v>
      </c>
    </row>
    <row r="440" spans="90:146" ht="16.5" x14ac:dyDescent="0.2">
      <c r="CL440" s="34">
        <v>136</v>
      </c>
      <c r="CM440" s="34">
        <v>4</v>
      </c>
      <c r="CN440" s="13">
        <f>[2]卡牌消耗!DC140</f>
        <v>146000</v>
      </c>
      <c r="CO440" s="13">
        <f t="shared" si="72"/>
        <v>58400</v>
      </c>
      <c r="DN440" s="13">
        <v>136</v>
      </c>
      <c r="DO440" s="13">
        <v>3</v>
      </c>
      <c r="DP440" s="13">
        <f t="shared" si="73"/>
        <v>319120</v>
      </c>
      <c r="ED440" s="13">
        <f>[2]新神器!GZ442</f>
        <v>26</v>
      </c>
      <c r="EE440" s="13">
        <f t="shared" si="74"/>
        <v>5</v>
      </c>
      <c r="EF440" s="13">
        <f t="shared" si="75"/>
        <v>4</v>
      </c>
      <c r="EG440" s="13">
        <f>[2]新神器!HD442</f>
        <v>1606028</v>
      </c>
      <c r="EH440" s="13" t="str">
        <f>[2]新神器!HE442</f>
        <v>神器5-6 : 10级</v>
      </c>
      <c r="EI440" s="13">
        <f>[2]新神器!HG442</f>
        <v>10</v>
      </c>
      <c r="EJ440" s="13">
        <f>[2]新神器!HI442</f>
        <v>5</v>
      </c>
      <c r="EK440" s="13">
        <f>[1]新神器!$AW441*6</f>
        <v>134340</v>
      </c>
      <c r="EL440" s="13">
        <f t="shared" si="76"/>
        <v>15780</v>
      </c>
      <c r="EM440" s="13">
        <f t="shared" si="71"/>
        <v>2250</v>
      </c>
      <c r="EN440" s="13">
        <f>[2]新神器!$HK442</f>
        <v>21100</v>
      </c>
      <c r="EO440" s="13">
        <f t="shared" si="77"/>
        <v>2271.1</v>
      </c>
      <c r="EP440" s="13">
        <f t="shared" si="78"/>
        <v>41.69</v>
      </c>
    </row>
    <row r="441" spans="90:146" ht="16.5" x14ac:dyDescent="0.2">
      <c r="CL441" s="34">
        <v>137</v>
      </c>
      <c r="CM441" s="34">
        <v>4</v>
      </c>
      <c r="CN441" s="13">
        <f>[2]卡牌消耗!DC141</f>
        <v>152950</v>
      </c>
      <c r="CO441" s="13">
        <f t="shared" si="72"/>
        <v>61180</v>
      </c>
      <c r="DN441" s="13">
        <v>137</v>
      </c>
      <c r="DO441" s="13">
        <v>3</v>
      </c>
      <c r="DP441" s="13">
        <f t="shared" si="73"/>
        <v>349520</v>
      </c>
      <c r="ED441" s="13">
        <f>[2]新神器!GZ443</f>
        <v>26</v>
      </c>
      <c r="EE441" s="13">
        <f t="shared" si="74"/>
        <v>5</v>
      </c>
      <c r="EF441" s="13">
        <f t="shared" si="75"/>
        <v>4</v>
      </c>
      <c r="EG441" s="13">
        <f>[2]新神器!HD443</f>
        <v>1606028</v>
      </c>
      <c r="EH441" s="13" t="str">
        <f>[2]新神器!HE443</f>
        <v>神器5-6 : 11级</v>
      </c>
      <c r="EI441" s="13">
        <f>[2]新神器!HG443</f>
        <v>11</v>
      </c>
      <c r="EJ441" s="13">
        <f>[2]新神器!HI443</f>
        <v>5</v>
      </c>
      <c r="EK441" s="13">
        <f>[1]新神器!$AW442*6</f>
        <v>150900</v>
      </c>
      <c r="EL441" s="13">
        <f t="shared" si="76"/>
        <v>16560</v>
      </c>
      <c r="EM441" s="13">
        <f t="shared" si="71"/>
        <v>2250</v>
      </c>
      <c r="EN441" s="13">
        <f>[2]新神器!$HK443</f>
        <v>21550</v>
      </c>
      <c r="EO441" s="13">
        <f t="shared" si="77"/>
        <v>2271.5500000000002</v>
      </c>
      <c r="EP441" s="13">
        <f t="shared" si="78"/>
        <v>43.74</v>
      </c>
    </row>
    <row r="442" spans="90:146" ht="16.5" x14ac:dyDescent="0.2">
      <c r="CL442" s="34">
        <v>138</v>
      </c>
      <c r="CM442" s="34">
        <v>4</v>
      </c>
      <c r="CN442" s="13">
        <f>[2]卡牌消耗!DC142</f>
        <v>159900</v>
      </c>
      <c r="CO442" s="13">
        <f t="shared" si="72"/>
        <v>63960</v>
      </c>
      <c r="DN442" s="13">
        <v>138</v>
      </c>
      <c r="DO442" s="13">
        <v>3</v>
      </c>
      <c r="DP442" s="13">
        <f t="shared" si="73"/>
        <v>379920</v>
      </c>
      <c r="ED442" s="13">
        <f>[2]新神器!GZ444</f>
        <v>26</v>
      </c>
      <c r="EE442" s="13">
        <f t="shared" si="74"/>
        <v>5</v>
      </c>
      <c r="EF442" s="13">
        <f t="shared" si="75"/>
        <v>4</v>
      </c>
      <c r="EG442" s="13">
        <f>[2]新神器!HD444</f>
        <v>1606028</v>
      </c>
      <c r="EH442" s="13" t="str">
        <f>[2]新神器!HE444</f>
        <v>神器5-6 : 12级</v>
      </c>
      <c r="EI442" s="13">
        <f>[2]新神器!HG444</f>
        <v>12</v>
      </c>
      <c r="EJ442" s="13">
        <f>[2]新神器!HI444</f>
        <v>6</v>
      </c>
      <c r="EK442" s="13">
        <f>[1]新神器!$AW443*6</f>
        <v>168120</v>
      </c>
      <c r="EL442" s="13">
        <f t="shared" si="76"/>
        <v>17220</v>
      </c>
      <c r="EM442" s="13">
        <f t="shared" si="71"/>
        <v>2700</v>
      </c>
      <c r="EN442" s="13">
        <f>[2]新神器!$HK444</f>
        <v>22000</v>
      </c>
      <c r="EO442" s="13">
        <f t="shared" si="77"/>
        <v>2722</v>
      </c>
      <c r="EP442" s="13">
        <f t="shared" si="78"/>
        <v>37.96</v>
      </c>
    </row>
    <row r="443" spans="90:146" ht="16.5" x14ac:dyDescent="0.2">
      <c r="CL443" s="34">
        <v>139</v>
      </c>
      <c r="CM443" s="34">
        <v>4</v>
      </c>
      <c r="CN443" s="13">
        <f>[2]卡牌消耗!DC143</f>
        <v>166850</v>
      </c>
      <c r="CO443" s="13">
        <f t="shared" si="72"/>
        <v>66740</v>
      </c>
      <c r="DN443" s="13">
        <v>139</v>
      </c>
      <c r="DO443" s="13">
        <v>3</v>
      </c>
      <c r="DP443" s="13">
        <f t="shared" si="73"/>
        <v>410320</v>
      </c>
      <c r="ED443" s="13">
        <f>[2]新神器!GZ445</f>
        <v>26</v>
      </c>
      <c r="EE443" s="13">
        <f t="shared" si="74"/>
        <v>5</v>
      </c>
      <c r="EF443" s="13">
        <f t="shared" si="75"/>
        <v>4</v>
      </c>
      <c r="EG443" s="13">
        <f>[2]新神器!HD445</f>
        <v>1606028</v>
      </c>
      <c r="EH443" s="13" t="str">
        <f>[2]新神器!HE445</f>
        <v>神器5-6 : 13级</v>
      </c>
      <c r="EI443" s="13">
        <f>[2]新神器!HG445</f>
        <v>13</v>
      </c>
      <c r="EJ443" s="13">
        <f>[2]新神器!HI445</f>
        <v>7</v>
      </c>
      <c r="EK443" s="13">
        <f>[1]新神器!$AW444*6</f>
        <v>186060</v>
      </c>
      <c r="EL443" s="13">
        <f t="shared" si="76"/>
        <v>17940</v>
      </c>
      <c r="EM443" s="13">
        <f t="shared" si="71"/>
        <v>3150</v>
      </c>
      <c r="EN443" s="13">
        <f>[2]新神器!$HK445</f>
        <v>22450</v>
      </c>
      <c r="EO443" s="13">
        <f t="shared" si="77"/>
        <v>3172.45</v>
      </c>
      <c r="EP443" s="13">
        <f t="shared" si="78"/>
        <v>33.93</v>
      </c>
    </row>
    <row r="444" spans="90:146" ht="16.5" x14ac:dyDescent="0.2">
      <c r="CL444" s="34">
        <v>140</v>
      </c>
      <c r="CM444" s="34">
        <v>4</v>
      </c>
      <c r="CN444" s="13">
        <f>[2]卡牌消耗!DC144</f>
        <v>175300</v>
      </c>
      <c r="CO444" s="13">
        <f t="shared" si="72"/>
        <v>70120</v>
      </c>
      <c r="DN444" s="13">
        <v>140</v>
      </c>
      <c r="DO444" s="13">
        <v>3</v>
      </c>
      <c r="DP444" s="13">
        <f t="shared" si="73"/>
        <v>440680</v>
      </c>
      <c r="ED444" s="13">
        <f>[2]新神器!GZ446</f>
        <v>26</v>
      </c>
      <c r="EE444" s="13">
        <f t="shared" si="74"/>
        <v>5</v>
      </c>
      <c r="EF444" s="13">
        <f t="shared" si="75"/>
        <v>4</v>
      </c>
      <c r="EG444" s="13">
        <f>[2]新神器!HD446</f>
        <v>1606028</v>
      </c>
      <c r="EH444" s="13" t="str">
        <f>[2]新神器!HE446</f>
        <v>神器5-6 : 14级</v>
      </c>
      <c r="EI444" s="13">
        <f>[2]新神器!HG446</f>
        <v>14</v>
      </c>
      <c r="EJ444" s="13">
        <f>[2]新神器!HI446</f>
        <v>7</v>
      </c>
      <c r="EK444" s="13">
        <f>[1]新神器!$AW445*6</f>
        <v>204780</v>
      </c>
      <c r="EL444" s="13">
        <f t="shared" si="76"/>
        <v>18720</v>
      </c>
      <c r="EM444" s="13">
        <f t="shared" si="71"/>
        <v>3150</v>
      </c>
      <c r="EN444" s="13">
        <f>[2]新神器!$HK446</f>
        <v>22900</v>
      </c>
      <c r="EO444" s="13">
        <f t="shared" si="77"/>
        <v>3172.9</v>
      </c>
      <c r="EP444" s="13">
        <f t="shared" si="78"/>
        <v>35.4</v>
      </c>
    </row>
    <row r="445" spans="90:146" ht="16.5" x14ac:dyDescent="0.2">
      <c r="CL445" s="34">
        <v>141</v>
      </c>
      <c r="CM445" s="34">
        <v>4</v>
      </c>
      <c r="CN445" s="13">
        <f>[2]卡牌消耗!DC145</f>
        <v>184050</v>
      </c>
      <c r="CO445" s="13">
        <f t="shared" si="72"/>
        <v>73620</v>
      </c>
      <c r="DN445" s="13">
        <v>141</v>
      </c>
      <c r="DO445" s="13">
        <v>3</v>
      </c>
      <c r="DP445" s="13">
        <f t="shared" si="73"/>
        <v>471080</v>
      </c>
      <c r="ED445" s="13">
        <f>[2]新神器!GZ447</f>
        <v>26</v>
      </c>
      <c r="EE445" s="13">
        <f t="shared" si="74"/>
        <v>5</v>
      </c>
      <c r="EF445" s="13">
        <f t="shared" si="75"/>
        <v>4</v>
      </c>
      <c r="EG445" s="13">
        <f>[2]新神器!HD447</f>
        <v>1606028</v>
      </c>
      <c r="EH445" s="13" t="str">
        <f>[2]新神器!HE447</f>
        <v>神器5-6 : 15级</v>
      </c>
      <c r="EI445" s="13">
        <f>[2]新神器!HG447</f>
        <v>15</v>
      </c>
      <c r="EJ445" s="13">
        <f>[2]新神器!HI447</f>
        <v>7</v>
      </c>
      <c r="EK445" s="13">
        <f>[1]新神器!$AW446*6</f>
        <v>224160</v>
      </c>
      <c r="EL445" s="13">
        <f t="shared" si="76"/>
        <v>19380</v>
      </c>
      <c r="EM445" s="13">
        <f t="shared" si="71"/>
        <v>3150</v>
      </c>
      <c r="EN445" s="13">
        <f>[2]新神器!$HK447</f>
        <v>23350</v>
      </c>
      <c r="EO445" s="13">
        <f t="shared" si="77"/>
        <v>3173.35</v>
      </c>
      <c r="EP445" s="13">
        <f t="shared" si="78"/>
        <v>36.64</v>
      </c>
    </row>
    <row r="446" spans="90:146" ht="16.5" x14ac:dyDescent="0.2">
      <c r="CL446" s="34">
        <v>142</v>
      </c>
      <c r="CM446" s="34">
        <v>4</v>
      </c>
      <c r="CN446" s="13">
        <f>[2]卡牌消耗!DC146</f>
        <v>192800</v>
      </c>
      <c r="CO446" s="13">
        <f t="shared" si="72"/>
        <v>77120</v>
      </c>
      <c r="DN446" s="13">
        <v>142</v>
      </c>
      <c r="DO446" s="13">
        <v>3</v>
      </c>
      <c r="DP446" s="13">
        <f t="shared" si="73"/>
        <v>501480</v>
      </c>
      <c r="ED446" s="13">
        <f>[2]新神器!GZ448</f>
        <v>26</v>
      </c>
      <c r="EE446" s="13">
        <f t="shared" si="74"/>
        <v>5</v>
      </c>
      <c r="EF446" s="13">
        <f t="shared" si="75"/>
        <v>4</v>
      </c>
      <c r="EG446" s="13">
        <f>[2]新神器!HD448</f>
        <v>1606028</v>
      </c>
      <c r="EH446" s="13" t="str">
        <f>[2]新神器!HE448</f>
        <v>神器5-6 : 16级</v>
      </c>
      <c r="EI446" s="13">
        <f>[2]新神器!HG448</f>
        <v>16</v>
      </c>
      <c r="EJ446" s="13">
        <f>[2]新神器!HI448</f>
        <v>10</v>
      </c>
      <c r="EK446" s="13">
        <f>[1]新神器!$AW447*6</f>
        <v>244260</v>
      </c>
      <c r="EL446" s="13">
        <f t="shared" si="76"/>
        <v>20100</v>
      </c>
      <c r="EM446" s="13">
        <f t="shared" si="71"/>
        <v>4500</v>
      </c>
      <c r="EN446" s="13">
        <f>[2]新神器!$HK448</f>
        <v>23750</v>
      </c>
      <c r="EO446" s="13">
        <f t="shared" si="77"/>
        <v>4523.75</v>
      </c>
      <c r="EP446" s="13">
        <f t="shared" si="78"/>
        <v>26.66</v>
      </c>
    </row>
    <row r="447" spans="90:146" ht="16.5" x14ac:dyDescent="0.2">
      <c r="CL447" s="34">
        <v>143</v>
      </c>
      <c r="CM447" s="34">
        <v>4</v>
      </c>
      <c r="CN447" s="13">
        <f>[2]卡牌消耗!DC147</f>
        <v>201600</v>
      </c>
      <c r="CO447" s="13">
        <f t="shared" si="72"/>
        <v>80640</v>
      </c>
      <c r="DN447" s="13">
        <v>143</v>
      </c>
      <c r="DO447" s="13">
        <v>3</v>
      </c>
      <c r="DP447" s="13">
        <f t="shared" si="73"/>
        <v>531880</v>
      </c>
      <c r="ED447" s="13">
        <f>[2]新神器!GZ449</f>
        <v>26</v>
      </c>
      <c r="EE447" s="13">
        <f t="shared" si="74"/>
        <v>5</v>
      </c>
      <c r="EF447" s="13">
        <f t="shared" si="75"/>
        <v>4</v>
      </c>
      <c r="EG447" s="13">
        <f>[2]新神器!HD449</f>
        <v>1606028</v>
      </c>
      <c r="EH447" s="13" t="str">
        <f>[2]新神器!HE449</f>
        <v>神器5-6 : 17级</v>
      </c>
      <c r="EI447" s="13">
        <f>[2]新神器!HG449</f>
        <v>17</v>
      </c>
      <c r="EJ447" s="13">
        <f>[2]新神器!HI449</f>
        <v>10</v>
      </c>
      <c r="EK447" s="13">
        <f>[1]新神器!$AW448*6</f>
        <v>265080</v>
      </c>
      <c r="EL447" s="13">
        <f t="shared" si="76"/>
        <v>20820</v>
      </c>
      <c r="EM447" s="13">
        <f t="shared" si="71"/>
        <v>4500</v>
      </c>
      <c r="EN447" s="13">
        <f>[2]新神器!$HK449</f>
        <v>24150</v>
      </c>
      <c r="EO447" s="13">
        <f t="shared" si="77"/>
        <v>4524.1499999999996</v>
      </c>
      <c r="EP447" s="13">
        <f t="shared" si="78"/>
        <v>27.61</v>
      </c>
    </row>
    <row r="448" spans="90:146" ht="16.5" x14ac:dyDescent="0.2">
      <c r="CL448" s="34">
        <v>144</v>
      </c>
      <c r="CM448" s="34">
        <v>4</v>
      </c>
      <c r="CN448" s="13">
        <f>[2]卡牌消耗!DC148</f>
        <v>210350</v>
      </c>
      <c r="CO448" s="13">
        <f t="shared" si="72"/>
        <v>84140</v>
      </c>
      <c r="DN448" s="13">
        <v>144</v>
      </c>
      <c r="DO448" s="13">
        <v>3</v>
      </c>
      <c r="DP448" s="13">
        <f t="shared" si="73"/>
        <v>562280</v>
      </c>
      <c r="ED448" s="13">
        <f>[2]新神器!GZ450</f>
        <v>26</v>
      </c>
      <c r="EE448" s="13">
        <f t="shared" si="74"/>
        <v>5</v>
      </c>
      <c r="EF448" s="13">
        <f t="shared" si="75"/>
        <v>4</v>
      </c>
      <c r="EG448" s="13">
        <f>[2]新神器!HD450</f>
        <v>1606028</v>
      </c>
      <c r="EH448" s="13" t="str">
        <f>[2]新神器!HE450</f>
        <v>神器5-6 : 18级</v>
      </c>
      <c r="EI448" s="13">
        <f>[2]新神器!HG450</f>
        <v>18</v>
      </c>
      <c r="EJ448" s="13">
        <f>[2]新神器!HI450</f>
        <v>10</v>
      </c>
      <c r="EK448" s="13">
        <f>[1]新神器!$AW449*6</f>
        <v>286680</v>
      </c>
      <c r="EL448" s="13">
        <f t="shared" si="76"/>
        <v>21600</v>
      </c>
      <c r="EM448" s="13">
        <f t="shared" si="71"/>
        <v>4500</v>
      </c>
      <c r="EN448" s="13">
        <f>[2]新神器!$HK450</f>
        <v>24550</v>
      </c>
      <c r="EO448" s="13">
        <f t="shared" si="77"/>
        <v>4524.55</v>
      </c>
      <c r="EP448" s="13">
        <f t="shared" si="78"/>
        <v>28.64</v>
      </c>
    </row>
    <row r="449" spans="90:146" ht="16.5" x14ac:dyDescent="0.2">
      <c r="CL449" s="34">
        <v>145</v>
      </c>
      <c r="CM449" s="34">
        <v>4</v>
      </c>
      <c r="CN449" s="13">
        <f>[2]卡牌消耗!DC149</f>
        <v>209700</v>
      </c>
      <c r="CO449" s="13">
        <f t="shared" si="72"/>
        <v>83880</v>
      </c>
      <c r="DN449" s="13">
        <v>145</v>
      </c>
      <c r="DO449" s="13">
        <v>3</v>
      </c>
      <c r="DP449" s="13">
        <f t="shared" si="73"/>
        <v>592680</v>
      </c>
      <c r="ED449" s="13">
        <f>[2]新神器!GZ451</f>
        <v>27</v>
      </c>
      <c r="EE449" s="13">
        <f t="shared" si="74"/>
        <v>6</v>
      </c>
      <c r="EF449" s="13">
        <f t="shared" si="75"/>
        <v>2</v>
      </c>
      <c r="EG449" s="13">
        <f>[2]新神器!HD451</f>
        <v>1606029</v>
      </c>
      <c r="EH449" s="13" t="str">
        <f>[2]新神器!HE451</f>
        <v>神器6-1 : 1级</v>
      </c>
      <c r="EI449" s="13">
        <f>[2]新神器!HG451</f>
        <v>1</v>
      </c>
      <c r="EJ449" s="13">
        <f>[2]新神器!HI451</f>
        <v>1</v>
      </c>
      <c r="EK449" s="13">
        <f>[1]新神器!$AW450*6</f>
        <v>7890</v>
      </c>
      <c r="EL449" s="13">
        <f t="shared" si="76"/>
        <v>7890</v>
      </c>
      <c r="EM449" s="13">
        <f t="shared" si="71"/>
        <v>120</v>
      </c>
      <c r="EN449" s="13">
        <f>[2]新神器!$HK451</f>
        <v>10850</v>
      </c>
      <c r="EO449" s="13">
        <f t="shared" si="77"/>
        <v>130.85</v>
      </c>
      <c r="EP449" s="13">
        <f t="shared" si="78"/>
        <v>361.79</v>
      </c>
    </row>
    <row r="450" spans="90:146" ht="16.5" x14ac:dyDescent="0.2">
      <c r="CL450" s="34">
        <v>146</v>
      </c>
      <c r="CM450" s="34">
        <v>4</v>
      </c>
      <c r="CN450" s="13">
        <f>[2]卡牌消耗!DC150</f>
        <v>220200</v>
      </c>
      <c r="CO450" s="13">
        <f t="shared" si="72"/>
        <v>88080</v>
      </c>
      <c r="DN450" s="13">
        <v>146</v>
      </c>
      <c r="DO450" s="13">
        <v>3</v>
      </c>
      <c r="DP450" s="13">
        <f t="shared" si="73"/>
        <v>623040</v>
      </c>
      <c r="ED450" s="13">
        <f>[2]新神器!GZ452</f>
        <v>27</v>
      </c>
      <c r="EE450" s="13">
        <f t="shared" si="74"/>
        <v>6</v>
      </c>
      <c r="EF450" s="13">
        <f t="shared" si="75"/>
        <v>2</v>
      </c>
      <c r="EG450" s="13">
        <f>[2]新神器!HD452</f>
        <v>1606029</v>
      </c>
      <c r="EH450" s="13" t="str">
        <f>[2]新神器!HE452</f>
        <v>神器6-1 : 2级</v>
      </c>
      <c r="EI450" s="13">
        <f>[2]新神器!HG452</f>
        <v>2</v>
      </c>
      <c r="EJ450" s="13">
        <f>[2]新神器!HI452</f>
        <v>1</v>
      </c>
      <c r="EK450" s="13">
        <f>[1]新神器!$AW451*6</f>
        <v>12300</v>
      </c>
      <c r="EL450" s="13">
        <f t="shared" si="76"/>
        <v>4410</v>
      </c>
      <c r="EM450" s="13">
        <f t="shared" si="71"/>
        <v>120</v>
      </c>
      <c r="EN450" s="13">
        <f>[2]新神器!$HK452</f>
        <v>11250</v>
      </c>
      <c r="EO450" s="13">
        <f t="shared" si="77"/>
        <v>131.25</v>
      </c>
      <c r="EP450" s="13">
        <f t="shared" si="78"/>
        <v>201.6</v>
      </c>
    </row>
    <row r="451" spans="90:146" ht="16.5" x14ac:dyDescent="0.2">
      <c r="CL451" s="34">
        <v>147</v>
      </c>
      <c r="CM451" s="34">
        <v>4</v>
      </c>
      <c r="CN451" s="13">
        <f>[2]卡牌消耗!DC151</f>
        <v>230700</v>
      </c>
      <c r="CO451" s="13">
        <f t="shared" si="72"/>
        <v>92280</v>
      </c>
      <c r="DN451" s="13">
        <v>147</v>
      </c>
      <c r="DO451" s="13">
        <v>3</v>
      </c>
      <c r="DP451" s="13">
        <f t="shared" si="73"/>
        <v>653440</v>
      </c>
      <c r="ED451" s="13">
        <f>[2]新神器!GZ453</f>
        <v>27</v>
      </c>
      <c r="EE451" s="13">
        <f t="shared" si="74"/>
        <v>6</v>
      </c>
      <c r="EF451" s="13">
        <f t="shared" si="75"/>
        <v>2</v>
      </c>
      <c r="EG451" s="13">
        <f>[2]新神器!HD453</f>
        <v>1606029</v>
      </c>
      <c r="EH451" s="13" t="str">
        <f>[2]新神器!HE453</f>
        <v>神器6-1 : 3级</v>
      </c>
      <c r="EI451" s="13">
        <f>[2]新神器!HG453</f>
        <v>3</v>
      </c>
      <c r="EJ451" s="13">
        <f>[2]新神器!HI453</f>
        <v>1</v>
      </c>
      <c r="EK451" s="13">
        <f>[1]新神器!$AW452*6</f>
        <v>17010</v>
      </c>
      <c r="EL451" s="13">
        <f t="shared" si="76"/>
        <v>4710</v>
      </c>
      <c r="EM451" s="13">
        <f t="shared" si="71"/>
        <v>120</v>
      </c>
      <c r="EN451" s="13">
        <f>[2]新神器!$HK453</f>
        <v>11600</v>
      </c>
      <c r="EO451" s="13">
        <f t="shared" si="77"/>
        <v>131.6</v>
      </c>
      <c r="EP451" s="13">
        <f t="shared" si="78"/>
        <v>214.74</v>
      </c>
    </row>
    <row r="452" spans="90:146" ht="16.5" x14ac:dyDescent="0.2">
      <c r="CL452" s="34">
        <v>148</v>
      </c>
      <c r="CM452" s="34">
        <v>4</v>
      </c>
      <c r="CN452" s="13">
        <f>[2]卡牌消耗!DC152</f>
        <v>241150</v>
      </c>
      <c r="CO452" s="13">
        <f t="shared" si="72"/>
        <v>96460</v>
      </c>
      <c r="DN452" s="13">
        <v>148</v>
      </c>
      <c r="DO452" s="13">
        <v>3</v>
      </c>
      <c r="DP452" s="13">
        <f t="shared" si="73"/>
        <v>683840</v>
      </c>
      <c r="ED452" s="13">
        <f>[2]新神器!GZ454</f>
        <v>27</v>
      </c>
      <c r="EE452" s="13">
        <f t="shared" si="74"/>
        <v>6</v>
      </c>
      <c r="EF452" s="13">
        <f t="shared" si="75"/>
        <v>2</v>
      </c>
      <c r="EG452" s="13">
        <f>[2]新神器!HD454</f>
        <v>1606029</v>
      </c>
      <c r="EH452" s="13" t="str">
        <f>[2]新神器!HE454</f>
        <v>神器6-1 : 4级</v>
      </c>
      <c r="EI452" s="13">
        <f>[2]新神器!HG454</f>
        <v>4</v>
      </c>
      <c r="EJ452" s="13">
        <f>[2]新神器!HI454</f>
        <v>2</v>
      </c>
      <c r="EK452" s="13">
        <f>[1]新神器!$AW453*6</f>
        <v>22020</v>
      </c>
      <c r="EL452" s="13">
        <f t="shared" si="76"/>
        <v>5010</v>
      </c>
      <c r="EM452" s="13">
        <f t="shared" si="71"/>
        <v>240</v>
      </c>
      <c r="EN452" s="13">
        <f>[2]新神器!$HK454</f>
        <v>12000</v>
      </c>
      <c r="EO452" s="13">
        <f t="shared" si="77"/>
        <v>252</v>
      </c>
      <c r="EP452" s="13">
        <f t="shared" si="78"/>
        <v>119.29</v>
      </c>
    </row>
    <row r="453" spans="90:146" ht="16.5" x14ac:dyDescent="0.2">
      <c r="CL453" s="34">
        <v>149</v>
      </c>
      <c r="CM453" s="34">
        <v>4</v>
      </c>
      <c r="CN453" s="13">
        <f>[2]卡牌消耗!DC153</f>
        <v>251650</v>
      </c>
      <c r="CO453" s="13">
        <f t="shared" si="72"/>
        <v>100660</v>
      </c>
      <c r="DN453" s="13">
        <v>149</v>
      </c>
      <c r="DO453" s="13">
        <v>3</v>
      </c>
      <c r="DP453" s="13">
        <f t="shared" si="73"/>
        <v>714240</v>
      </c>
      <c r="ED453" s="13">
        <f>[2]新神器!GZ455</f>
        <v>27</v>
      </c>
      <c r="EE453" s="13">
        <f t="shared" si="74"/>
        <v>6</v>
      </c>
      <c r="EF453" s="13">
        <f t="shared" si="75"/>
        <v>2</v>
      </c>
      <c r="EG453" s="13">
        <f>[2]新神器!HD455</f>
        <v>1606029</v>
      </c>
      <c r="EH453" s="13" t="str">
        <f>[2]新神器!HE455</f>
        <v>神器6-1 : 5级</v>
      </c>
      <c r="EI453" s="13">
        <f>[2]新神器!HG455</f>
        <v>5</v>
      </c>
      <c r="EJ453" s="13">
        <f>[2]新神器!HI455</f>
        <v>2</v>
      </c>
      <c r="EK453" s="13">
        <f>[1]新神器!$AW454*6</f>
        <v>27360</v>
      </c>
      <c r="EL453" s="13">
        <f t="shared" si="76"/>
        <v>5340</v>
      </c>
      <c r="EM453" s="13">
        <f t="shared" ref="EM453:EM516" si="79">EJ453*INDEX($DX$5:$DX$46,MATCH(EG453,$DW$5:$DW$46,0))</f>
        <v>240</v>
      </c>
      <c r="EN453" s="13">
        <f>[2]新神器!$HK455</f>
        <v>12350</v>
      </c>
      <c r="EO453" s="13">
        <f t="shared" si="77"/>
        <v>252.35</v>
      </c>
      <c r="EP453" s="13">
        <f t="shared" si="78"/>
        <v>126.97</v>
      </c>
    </row>
    <row r="454" spans="90:146" ht="16.5" x14ac:dyDescent="0.2">
      <c r="CL454" s="34">
        <v>150</v>
      </c>
      <c r="CM454" s="34">
        <v>4</v>
      </c>
      <c r="CN454" s="13">
        <f>[2]卡牌消耗!DC154</f>
        <v>419450</v>
      </c>
      <c r="CO454" s="13">
        <f t="shared" ref="CO454:CO517" si="80">CN454/2.5</f>
        <v>167780</v>
      </c>
      <c r="DN454" s="13">
        <v>150</v>
      </c>
      <c r="DO454" s="13">
        <v>3</v>
      </c>
      <c r="DP454" s="13">
        <f t="shared" ref="DP454:DP517" si="81">INDEX($DH$5:$DK$154,DN454,MIN(DO454,4))</f>
        <v>744640</v>
      </c>
      <c r="ED454" s="13">
        <f>[2]新神器!GZ456</f>
        <v>27</v>
      </c>
      <c r="EE454" s="13">
        <f t="shared" ref="EE454:EE517" si="82">INDEX($DT$5:$DT$46,ED454)</f>
        <v>6</v>
      </c>
      <c r="EF454" s="13">
        <f t="shared" ref="EF454:EF517" si="83">INDEX($DV$5:$DV$46,ED454)</f>
        <v>2</v>
      </c>
      <c r="EG454" s="13">
        <f>[2]新神器!HD456</f>
        <v>1606029</v>
      </c>
      <c r="EH454" s="13" t="str">
        <f>[2]新神器!HE456</f>
        <v>神器6-1 : 6级</v>
      </c>
      <c r="EI454" s="13">
        <f>[2]新神器!HG456</f>
        <v>6</v>
      </c>
      <c r="EJ454" s="13">
        <f>[2]新神器!HI456</f>
        <v>2</v>
      </c>
      <c r="EK454" s="13">
        <f>[1]新神器!$AW455*6</f>
        <v>33030</v>
      </c>
      <c r="EL454" s="13">
        <f t="shared" ref="EL454:EL517" si="84">IF(EI454&gt;1,EK454-EK453,EK454)</f>
        <v>5670</v>
      </c>
      <c r="EM454" s="13">
        <f t="shared" si="79"/>
        <v>240</v>
      </c>
      <c r="EN454" s="13">
        <f>[2]新神器!$HK456</f>
        <v>12700</v>
      </c>
      <c r="EO454" s="13">
        <f t="shared" ref="EO454:EO517" si="85">EM454+EN454/1000</f>
        <v>252.7</v>
      </c>
      <c r="EP454" s="13">
        <f t="shared" ref="EP454:EP517" si="86">ROUND(EL454*6/EO454,2)</f>
        <v>134.63</v>
      </c>
    </row>
    <row r="455" spans="90:146" ht="16.5" x14ac:dyDescent="0.2">
      <c r="CL455" s="34">
        <v>1</v>
      </c>
      <c r="CM455" s="34">
        <v>5</v>
      </c>
      <c r="CN455" s="13">
        <f>[2]卡牌消耗!DD5</f>
        <v>450</v>
      </c>
      <c r="CO455" s="13">
        <f t="shared" si="80"/>
        <v>180</v>
      </c>
      <c r="DN455" s="13">
        <v>1</v>
      </c>
      <c r="DO455" s="13">
        <v>4</v>
      </c>
      <c r="DP455" s="13">
        <f t="shared" si="81"/>
        <v>1160</v>
      </c>
      <c r="ED455" s="13">
        <f>[2]新神器!GZ457</f>
        <v>27</v>
      </c>
      <c r="EE455" s="13">
        <f t="shared" si="82"/>
        <v>6</v>
      </c>
      <c r="EF455" s="13">
        <f t="shared" si="83"/>
        <v>2</v>
      </c>
      <c r="EG455" s="13">
        <f>[2]新神器!HD457</f>
        <v>1606029</v>
      </c>
      <c r="EH455" s="13" t="str">
        <f>[2]新神器!HE457</f>
        <v>神器6-1 : 7级</v>
      </c>
      <c r="EI455" s="13">
        <f>[2]新神器!HG457</f>
        <v>7</v>
      </c>
      <c r="EJ455" s="13">
        <f>[2]新神器!HI457</f>
        <v>3</v>
      </c>
      <c r="EK455" s="13">
        <f>[1]新神器!$AW456*6</f>
        <v>39060</v>
      </c>
      <c r="EL455" s="13">
        <f t="shared" si="84"/>
        <v>6030</v>
      </c>
      <c r="EM455" s="13">
        <f t="shared" si="79"/>
        <v>360</v>
      </c>
      <c r="EN455" s="13">
        <f>[2]新神器!$HK457</f>
        <v>13050</v>
      </c>
      <c r="EO455" s="13">
        <f t="shared" si="85"/>
        <v>373.05</v>
      </c>
      <c r="EP455" s="13">
        <f t="shared" si="86"/>
        <v>96.98</v>
      </c>
    </row>
    <row r="456" spans="90:146" ht="16.5" x14ac:dyDescent="0.2">
      <c r="CL456" s="34">
        <v>2</v>
      </c>
      <c r="CM456" s="34">
        <v>5</v>
      </c>
      <c r="CN456" s="13">
        <f>[2]卡牌消耗!DD6</f>
        <v>600</v>
      </c>
      <c r="CO456" s="13">
        <f t="shared" si="80"/>
        <v>240</v>
      </c>
      <c r="DN456" s="13">
        <v>2</v>
      </c>
      <c r="DO456" s="13">
        <v>4</v>
      </c>
      <c r="DP456" s="13">
        <f t="shared" si="81"/>
        <v>1200</v>
      </c>
      <c r="ED456" s="13">
        <f>[2]新神器!GZ458</f>
        <v>27</v>
      </c>
      <c r="EE456" s="13">
        <f t="shared" si="82"/>
        <v>6</v>
      </c>
      <c r="EF456" s="13">
        <f t="shared" si="83"/>
        <v>2</v>
      </c>
      <c r="EG456" s="13">
        <f>[2]新神器!HD458</f>
        <v>1606029</v>
      </c>
      <c r="EH456" s="13" t="str">
        <f>[2]新神器!HE458</f>
        <v>神器6-1 : 8级</v>
      </c>
      <c r="EI456" s="13">
        <f>[2]新神器!HG458</f>
        <v>8</v>
      </c>
      <c r="EJ456" s="13">
        <f>[2]新神器!HI458</f>
        <v>3</v>
      </c>
      <c r="EK456" s="13">
        <f>[1]新神器!$AW457*6</f>
        <v>45330</v>
      </c>
      <c r="EL456" s="13">
        <f t="shared" si="84"/>
        <v>6270</v>
      </c>
      <c r="EM456" s="13">
        <f t="shared" si="79"/>
        <v>360</v>
      </c>
      <c r="EN456" s="13">
        <f>[2]新神器!$HK458</f>
        <v>13350</v>
      </c>
      <c r="EO456" s="13">
        <f t="shared" si="85"/>
        <v>373.35</v>
      </c>
      <c r="EP456" s="13">
        <f t="shared" si="86"/>
        <v>100.76</v>
      </c>
    </row>
    <row r="457" spans="90:146" ht="16.5" x14ac:dyDescent="0.2">
      <c r="CL457" s="34">
        <v>3</v>
      </c>
      <c r="CM457" s="34">
        <v>5</v>
      </c>
      <c r="CN457" s="13">
        <f>[2]卡牌消耗!DD7</f>
        <v>650</v>
      </c>
      <c r="CO457" s="13">
        <f t="shared" si="80"/>
        <v>260</v>
      </c>
      <c r="DN457" s="13">
        <v>3</v>
      </c>
      <c r="DO457" s="13">
        <v>4</v>
      </c>
      <c r="DP457" s="13">
        <f t="shared" si="81"/>
        <v>1280</v>
      </c>
      <c r="ED457" s="13">
        <f>[2]新神器!GZ459</f>
        <v>27</v>
      </c>
      <c r="EE457" s="13">
        <f t="shared" si="82"/>
        <v>6</v>
      </c>
      <c r="EF457" s="13">
        <f t="shared" si="83"/>
        <v>2</v>
      </c>
      <c r="EG457" s="13">
        <f>[2]新神器!HD459</f>
        <v>1606029</v>
      </c>
      <c r="EH457" s="13" t="str">
        <f>[2]新神器!HE459</f>
        <v>神器6-1 : 9级</v>
      </c>
      <c r="EI457" s="13">
        <f>[2]新神器!HG459</f>
        <v>9</v>
      </c>
      <c r="EJ457" s="13">
        <f>[2]新神器!HI459</f>
        <v>3</v>
      </c>
      <c r="EK457" s="13">
        <f>[1]新神器!$AW458*6</f>
        <v>51960</v>
      </c>
      <c r="EL457" s="13">
        <f t="shared" si="84"/>
        <v>6630</v>
      </c>
      <c r="EM457" s="13">
        <f t="shared" si="79"/>
        <v>360</v>
      </c>
      <c r="EN457" s="13">
        <f>[2]新神器!$HK459</f>
        <v>13700</v>
      </c>
      <c r="EO457" s="13">
        <f t="shared" si="85"/>
        <v>373.7</v>
      </c>
      <c r="EP457" s="13">
        <f t="shared" si="86"/>
        <v>106.45</v>
      </c>
    </row>
    <row r="458" spans="90:146" ht="16.5" x14ac:dyDescent="0.2">
      <c r="CL458" s="34">
        <v>4</v>
      </c>
      <c r="CM458" s="34">
        <v>5</v>
      </c>
      <c r="CN458" s="13">
        <f>[2]卡牌消耗!DD8</f>
        <v>750</v>
      </c>
      <c r="CO458" s="13">
        <f t="shared" si="80"/>
        <v>300</v>
      </c>
      <c r="DN458" s="13">
        <v>4</v>
      </c>
      <c r="DO458" s="13">
        <v>4</v>
      </c>
      <c r="DP458" s="13">
        <f t="shared" si="81"/>
        <v>1320</v>
      </c>
      <c r="ED458" s="13">
        <f>[2]新神器!GZ460</f>
        <v>27</v>
      </c>
      <c r="EE458" s="13">
        <f t="shared" si="82"/>
        <v>6</v>
      </c>
      <c r="EF458" s="13">
        <f t="shared" si="83"/>
        <v>2</v>
      </c>
      <c r="EG458" s="13">
        <f>[2]新神器!HD460</f>
        <v>1606029</v>
      </c>
      <c r="EH458" s="13" t="str">
        <f>[2]新神器!HE460</f>
        <v>神器6-1 : 10级</v>
      </c>
      <c r="EI458" s="13">
        <f>[2]新神器!HG460</f>
        <v>10</v>
      </c>
      <c r="EJ458" s="13">
        <f>[2]新神器!HI460</f>
        <v>5</v>
      </c>
      <c r="EK458" s="13">
        <f>[1]新神器!$AW459*6</f>
        <v>58920</v>
      </c>
      <c r="EL458" s="13">
        <f t="shared" si="84"/>
        <v>6960</v>
      </c>
      <c r="EM458" s="13">
        <f t="shared" si="79"/>
        <v>600</v>
      </c>
      <c r="EN458" s="13">
        <f>[2]新神器!$HK460</f>
        <v>14000</v>
      </c>
      <c r="EO458" s="13">
        <f t="shared" si="85"/>
        <v>614</v>
      </c>
      <c r="EP458" s="13">
        <f t="shared" si="86"/>
        <v>68.010000000000005</v>
      </c>
    </row>
    <row r="459" spans="90:146" ht="16.5" x14ac:dyDescent="0.2">
      <c r="CL459" s="34">
        <v>5</v>
      </c>
      <c r="CM459" s="34">
        <v>5</v>
      </c>
      <c r="CN459" s="13">
        <f>[2]卡牌消耗!DD9</f>
        <v>900</v>
      </c>
      <c r="CO459" s="13">
        <f t="shared" si="80"/>
        <v>360</v>
      </c>
      <c r="DN459" s="13">
        <v>5</v>
      </c>
      <c r="DO459" s="13">
        <v>4</v>
      </c>
      <c r="DP459" s="13">
        <f t="shared" si="81"/>
        <v>1400</v>
      </c>
      <c r="ED459" s="13">
        <f>[2]新神器!GZ461</f>
        <v>27</v>
      </c>
      <c r="EE459" s="13">
        <f t="shared" si="82"/>
        <v>6</v>
      </c>
      <c r="EF459" s="13">
        <f t="shared" si="83"/>
        <v>2</v>
      </c>
      <c r="EG459" s="13">
        <f>[2]新神器!HD461</f>
        <v>1606029</v>
      </c>
      <c r="EH459" s="13" t="str">
        <f>[2]新神器!HE461</f>
        <v>神器6-1 : 11级</v>
      </c>
      <c r="EI459" s="13">
        <f>[2]新神器!HG461</f>
        <v>11</v>
      </c>
      <c r="EJ459" s="13">
        <f>[2]新神器!HI461</f>
        <v>5</v>
      </c>
      <c r="EK459" s="13">
        <f>[1]新神器!$AW460*6</f>
        <v>66150</v>
      </c>
      <c r="EL459" s="13">
        <f t="shared" si="84"/>
        <v>7230</v>
      </c>
      <c r="EM459" s="13">
        <f t="shared" si="79"/>
        <v>600</v>
      </c>
      <c r="EN459" s="13">
        <f>[2]新神器!$HK461</f>
        <v>14300</v>
      </c>
      <c r="EO459" s="13">
        <f t="shared" si="85"/>
        <v>614.29999999999995</v>
      </c>
      <c r="EP459" s="13">
        <f t="shared" si="86"/>
        <v>70.62</v>
      </c>
    </row>
    <row r="460" spans="90:146" ht="16.5" x14ac:dyDescent="0.2">
      <c r="CL460" s="34">
        <v>6</v>
      </c>
      <c r="CM460" s="34">
        <v>5</v>
      </c>
      <c r="CN460" s="13">
        <f>[2]卡牌消耗!DD10</f>
        <v>950</v>
      </c>
      <c r="CO460" s="13">
        <f t="shared" si="80"/>
        <v>380</v>
      </c>
      <c r="DN460" s="13">
        <v>6</v>
      </c>
      <c r="DO460" s="13">
        <v>4</v>
      </c>
      <c r="DP460" s="13">
        <f t="shared" si="81"/>
        <v>1440</v>
      </c>
      <c r="ED460" s="13">
        <f>[2]新神器!GZ462</f>
        <v>27</v>
      </c>
      <c r="EE460" s="13">
        <f t="shared" si="82"/>
        <v>6</v>
      </c>
      <c r="EF460" s="13">
        <f t="shared" si="83"/>
        <v>2</v>
      </c>
      <c r="EG460" s="13">
        <f>[2]新神器!HD462</f>
        <v>1606029</v>
      </c>
      <c r="EH460" s="13" t="str">
        <f>[2]新神器!HE462</f>
        <v>神器6-1 : 12级</v>
      </c>
      <c r="EI460" s="13">
        <f>[2]新神器!HG462</f>
        <v>12</v>
      </c>
      <c r="EJ460" s="13">
        <f>[2]新神器!HI462</f>
        <v>6</v>
      </c>
      <c r="EK460" s="13">
        <f>[1]新神器!$AW461*6</f>
        <v>73710</v>
      </c>
      <c r="EL460" s="13">
        <f t="shared" si="84"/>
        <v>7560</v>
      </c>
      <c r="EM460" s="13">
        <f t="shared" si="79"/>
        <v>720</v>
      </c>
      <c r="EN460" s="13">
        <f>[2]新神器!$HK462</f>
        <v>14600</v>
      </c>
      <c r="EO460" s="13">
        <f t="shared" si="85"/>
        <v>734.6</v>
      </c>
      <c r="EP460" s="13">
        <f t="shared" si="86"/>
        <v>61.75</v>
      </c>
    </row>
    <row r="461" spans="90:146" ht="16.5" x14ac:dyDescent="0.2">
      <c r="CL461" s="34">
        <v>7</v>
      </c>
      <c r="CM461" s="34">
        <v>5</v>
      </c>
      <c r="CN461" s="13">
        <f>[2]卡牌消耗!DD11</f>
        <v>1050</v>
      </c>
      <c r="CO461" s="13">
        <f t="shared" si="80"/>
        <v>420</v>
      </c>
      <c r="DN461" s="13">
        <v>7</v>
      </c>
      <c r="DO461" s="13">
        <v>4</v>
      </c>
      <c r="DP461" s="13">
        <f t="shared" si="81"/>
        <v>1480</v>
      </c>
      <c r="ED461" s="13">
        <f>[2]新神器!GZ463</f>
        <v>27</v>
      </c>
      <c r="EE461" s="13">
        <f t="shared" si="82"/>
        <v>6</v>
      </c>
      <c r="EF461" s="13">
        <f t="shared" si="83"/>
        <v>2</v>
      </c>
      <c r="EG461" s="13">
        <f>[2]新神器!HD463</f>
        <v>1606029</v>
      </c>
      <c r="EH461" s="13" t="str">
        <f>[2]新神器!HE463</f>
        <v>神器6-1 : 13级</v>
      </c>
      <c r="EI461" s="13">
        <f>[2]新神器!HG463</f>
        <v>13</v>
      </c>
      <c r="EJ461" s="13">
        <f>[2]新神器!HI463</f>
        <v>7</v>
      </c>
      <c r="EK461" s="13">
        <f>[1]新神器!$AW462*6</f>
        <v>81540</v>
      </c>
      <c r="EL461" s="13">
        <f t="shared" si="84"/>
        <v>7830</v>
      </c>
      <c r="EM461" s="13">
        <f t="shared" si="79"/>
        <v>840</v>
      </c>
      <c r="EN461" s="13">
        <f>[2]新神器!$HK463</f>
        <v>14900</v>
      </c>
      <c r="EO461" s="13">
        <f t="shared" si="85"/>
        <v>854.9</v>
      </c>
      <c r="EP461" s="13">
        <f t="shared" si="86"/>
        <v>54.95</v>
      </c>
    </row>
    <row r="462" spans="90:146" ht="16.5" x14ac:dyDescent="0.2">
      <c r="CL462" s="34">
        <v>8</v>
      </c>
      <c r="CM462" s="34">
        <v>5</v>
      </c>
      <c r="CN462" s="13">
        <f>[2]卡牌消耗!DD12</f>
        <v>1100</v>
      </c>
      <c r="CO462" s="13">
        <f t="shared" si="80"/>
        <v>440</v>
      </c>
      <c r="DN462" s="13">
        <v>8</v>
      </c>
      <c r="DO462" s="13">
        <v>4</v>
      </c>
      <c r="DP462" s="13">
        <f t="shared" si="81"/>
        <v>1560</v>
      </c>
      <c r="ED462" s="13">
        <f>[2]新神器!GZ464</f>
        <v>27</v>
      </c>
      <c r="EE462" s="13">
        <f t="shared" si="82"/>
        <v>6</v>
      </c>
      <c r="EF462" s="13">
        <f t="shared" si="83"/>
        <v>2</v>
      </c>
      <c r="EG462" s="13">
        <f>[2]新神器!HD464</f>
        <v>1606029</v>
      </c>
      <c r="EH462" s="13" t="str">
        <f>[2]新神器!HE464</f>
        <v>神器6-1 : 14级</v>
      </c>
      <c r="EI462" s="13">
        <f>[2]新神器!HG464</f>
        <v>14</v>
      </c>
      <c r="EJ462" s="13">
        <f>[2]新神器!HI464</f>
        <v>7</v>
      </c>
      <c r="EK462" s="13">
        <f>[1]新神器!$AW463*6</f>
        <v>89730</v>
      </c>
      <c r="EL462" s="13">
        <f t="shared" si="84"/>
        <v>8190</v>
      </c>
      <c r="EM462" s="13">
        <f t="shared" si="79"/>
        <v>840</v>
      </c>
      <c r="EN462" s="13">
        <f>[2]新神器!$HK464</f>
        <v>15200</v>
      </c>
      <c r="EO462" s="13">
        <f t="shared" si="85"/>
        <v>855.2</v>
      </c>
      <c r="EP462" s="13">
        <f t="shared" si="86"/>
        <v>57.46</v>
      </c>
    </row>
    <row r="463" spans="90:146" ht="16.5" x14ac:dyDescent="0.2">
      <c r="CL463" s="34">
        <v>9</v>
      </c>
      <c r="CM463" s="34">
        <v>5</v>
      </c>
      <c r="CN463" s="13">
        <f>[2]卡牌消耗!DD13</f>
        <v>1150</v>
      </c>
      <c r="CO463" s="13">
        <f t="shared" si="80"/>
        <v>460</v>
      </c>
      <c r="DN463" s="13">
        <v>9</v>
      </c>
      <c r="DO463" s="13">
        <v>4</v>
      </c>
      <c r="DP463" s="13">
        <f t="shared" si="81"/>
        <v>1600</v>
      </c>
      <c r="ED463" s="13">
        <f>[2]新神器!GZ465</f>
        <v>27</v>
      </c>
      <c r="EE463" s="13">
        <f t="shared" si="82"/>
        <v>6</v>
      </c>
      <c r="EF463" s="13">
        <f t="shared" si="83"/>
        <v>2</v>
      </c>
      <c r="EG463" s="13">
        <f>[2]新神器!HD465</f>
        <v>1606029</v>
      </c>
      <c r="EH463" s="13" t="str">
        <f>[2]新神器!HE465</f>
        <v>神器6-1 : 15级</v>
      </c>
      <c r="EI463" s="13">
        <f>[2]新神器!HG465</f>
        <v>15</v>
      </c>
      <c r="EJ463" s="13">
        <f>[2]新神器!HI465</f>
        <v>7</v>
      </c>
      <c r="EK463" s="13">
        <f>[1]新神器!$AW464*6</f>
        <v>98250</v>
      </c>
      <c r="EL463" s="13">
        <f t="shared" si="84"/>
        <v>8520</v>
      </c>
      <c r="EM463" s="13">
        <f t="shared" si="79"/>
        <v>840</v>
      </c>
      <c r="EN463" s="13">
        <f>[2]新神器!$HK465</f>
        <v>15450</v>
      </c>
      <c r="EO463" s="13">
        <f t="shared" si="85"/>
        <v>855.45</v>
      </c>
      <c r="EP463" s="13">
        <f t="shared" si="86"/>
        <v>59.76</v>
      </c>
    </row>
    <row r="464" spans="90:146" ht="16.5" x14ac:dyDescent="0.2">
      <c r="CL464" s="34">
        <v>10</v>
      </c>
      <c r="CM464" s="34">
        <v>5</v>
      </c>
      <c r="CN464" s="13">
        <f>[2]卡牌消耗!DD14</f>
        <v>1200</v>
      </c>
      <c r="CO464" s="13">
        <f t="shared" si="80"/>
        <v>480</v>
      </c>
      <c r="DN464" s="13">
        <v>10</v>
      </c>
      <c r="DO464" s="13">
        <v>4</v>
      </c>
      <c r="DP464" s="13">
        <f t="shared" si="81"/>
        <v>1640</v>
      </c>
      <c r="ED464" s="13">
        <f>[2]新神器!GZ466</f>
        <v>27</v>
      </c>
      <c r="EE464" s="13">
        <f t="shared" si="82"/>
        <v>6</v>
      </c>
      <c r="EF464" s="13">
        <f t="shared" si="83"/>
        <v>2</v>
      </c>
      <c r="EG464" s="13">
        <f>[2]新神器!HD466</f>
        <v>1606029</v>
      </c>
      <c r="EH464" s="13" t="str">
        <f>[2]新神器!HE466</f>
        <v>神器6-1 : 16级</v>
      </c>
      <c r="EI464" s="13">
        <f>[2]新神器!HG466</f>
        <v>16</v>
      </c>
      <c r="EJ464" s="13">
        <f>[2]新神器!HI466</f>
        <v>10</v>
      </c>
      <c r="EK464" s="13">
        <f>[1]新神器!$AW465*6</f>
        <v>107100</v>
      </c>
      <c r="EL464" s="13">
        <f t="shared" si="84"/>
        <v>8850</v>
      </c>
      <c r="EM464" s="13">
        <f t="shared" si="79"/>
        <v>1200</v>
      </c>
      <c r="EN464" s="13">
        <f>[2]新神器!$HK466</f>
        <v>15750</v>
      </c>
      <c r="EO464" s="13">
        <f t="shared" si="85"/>
        <v>1215.75</v>
      </c>
      <c r="EP464" s="13">
        <f t="shared" si="86"/>
        <v>43.68</v>
      </c>
    </row>
    <row r="465" spans="90:146" ht="16.5" x14ac:dyDescent="0.2">
      <c r="CL465" s="34">
        <v>11</v>
      </c>
      <c r="CM465" s="34">
        <v>5</v>
      </c>
      <c r="CN465" s="13">
        <f>[2]卡牌消耗!DD15</f>
        <v>1250</v>
      </c>
      <c r="CO465" s="13">
        <f t="shared" si="80"/>
        <v>500</v>
      </c>
      <c r="DN465" s="13">
        <v>11</v>
      </c>
      <c r="DO465" s="13">
        <v>4</v>
      </c>
      <c r="DP465" s="13">
        <f t="shared" si="81"/>
        <v>1720</v>
      </c>
      <c r="ED465" s="13">
        <f>[2]新神器!GZ467</f>
        <v>27</v>
      </c>
      <c r="EE465" s="13">
        <f t="shared" si="82"/>
        <v>6</v>
      </c>
      <c r="EF465" s="13">
        <f t="shared" si="83"/>
        <v>2</v>
      </c>
      <c r="EG465" s="13">
        <f>[2]新神器!HD467</f>
        <v>1606029</v>
      </c>
      <c r="EH465" s="13" t="str">
        <f>[2]新神器!HE467</f>
        <v>神器6-1 : 17级</v>
      </c>
      <c r="EI465" s="13">
        <f>[2]新神器!HG467</f>
        <v>17</v>
      </c>
      <c r="EJ465" s="13">
        <f>[2]新神器!HI467</f>
        <v>10</v>
      </c>
      <c r="EK465" s="13">
        <f>[1]新神器!$AW466*6</f>
        <v>116220</v>
      </c>
      <c r="EL465" s="13">
        <f t="shared" si="84"/>
        <v>9120</v>
      </c>
      <c r="EM465" s="13">
        <f t="shared" si="79"/>
        <v>1200</v>
      </c>
      <c r="EN465" s="13">
        <f>[2]新神器!$HK467</f>
        <v>16050</v>
      </c>
      <c r="EO465" s="13">
        <f t="shared" si="85"/>
        <v>1216.05</v>
      </c>
      <c r="EP465" s="13">
        <f t="shared" si="86"/>
        <v>45</v>
      </c>
    </row>
    <row r="466" spans="90:146" ht="16.5" x14ac:dyDescent="0.2">
      <c r="CL466" s="34">
        <v>12</v>
      </c>
      <c r="CM466" s="34">
        <v>5</v>
      </c>
      <c r="CN466" s="13">
        <f>[2]卡牌消耗!DD16</f>
        <v>1350</v>
      </c>
      <c r="CO466" s="13">
        <f t="shared" si="80"/>
        <v>540</v>
      </c>
      <c r="DN466" s="13">
        <v>12</v>
      </c>
      <c r="DO466" s="13">
        <v>4</v>
      </c>
      <c r="DP466" s="13">
        <f t="shared" si="81"/>
        <v>1760</v>
      </c>
      <c r="ED466" s="13">
        <f>[2]新神器!GZ468</f>
        <v>27</v>
      </c>
      <c r="EE466" s="13">
        <f t="shared" si="82"/>
        <v>6</v>
      </c>
      <c r="EF466" s="13">
        <f t="shared" si="83"/>
        <v>2</v>
      </c>
      <c r="EG466" s="13">
        <f>[2]新神器!HD468</f>
        <v>1606029</v>
      </c>
      <c r="EH466" s="13" t="str">
        <f>[2]新神器!HE468</f>
        <v>神器6-1 : 18级</v>
      </c>
      <c r="EI466" s="13">
        <f>[2]新神器!HG468</f>
        <v>18</v>
      </c>
      <c r="EJ466" s="13">
        <f>[2]新神器!HI468</f>
        <v>10</v>
      </c>
      <c r="EK466" s="13">
        <f>[1]新神器!$AW467*6</f>
        <v>125670</v>
      </c>
      <c r="EL466" s="13">
        <f t="shared" si="84"/>
        <v>9450</v>
      </c>
      <c r="EM466" s="13">
        <f t="shared" si="79"/>
        <v>1200</v>
      </c>
      <c r="EN466" s="13">
        <f>[2]新神器!$HK468</f>
        <v>16300</v>
      </c>
      <c r="EO466" s="13">
        <f t="shared" si="85"/>
        <v>1216.3</v>
      </c>
      <c r="EP466" s="13">
        <f t="shared" si="86"/>
        <v>46.62</v>
      </c>
    </row>
    <row r="467" spans="90:146" ht="16.5" x14ac:dyDescent="0.2">
      <c r="CL467" s="34">
        <v>13</v>
      </c>
      <c r="CM467" s="34">
        <v>5</v>
      </c>
      <c r="CN467" s="13">
        <f>[2]卡牌消耗!DD17</f>
        <v>1400</v>
      </c>
      <c r="CO467" s="13">
        <f t="shared" si="80"/>
        <v>560</v>
      </c>
      <c r="DN467" s="13">
        <v>13</v>
      </c>
      <c r="DO467" s="13">
        <v>4</v>
      </c>
      <c r="DP467" s="13">
        <f t="shared" si="81"/>
        <v>1800</v>
      </c>
      <c r="ED467" s="13">
        <f>[2]新神器!GZ469</f>
        <v>27</v>
      </c>
      <c r="EE467" s="13">
        <f t="shared" si="82"/>
        <v>6</v>
      </c>
      <c r="EF467" s="13">
        <f t="shared" si="83"/>
        <v>2</v>
      </c>
      <c r="EG467" s="13">
        <f>[2]新神器!HD469</f>
        <v>1606029</v>
      </c>
      <c r="EH467" s="13" t="str">
        <f>[2]新神器!HE469</f>
        <v>神器6-1 : 19级</v>
      </c>
      <c r="EI467" s="13">
        <f>[2]新神器!HG469</f>
        <v>19</v>
      </c>
      <c r="EJ467" s="13">
        <f>[2]新神器!HI469</f>
        <v>15</v>
      </c>
      <c r="EK467" s="13">
        <f>[1]新神器!$AW468*6</f>
        <v>135390</v>
      </c>
      <c r="EL467" s="13">
        <f t="shared" si="84"/>
        <v>9720</v>
      </c>
      <c r="EM467" s="13">
        <f t="shared" si="79"/>
        <v>1800</v>
      </c>
      <c r="EN467" s="13">
        <f>[2]新神器!$HK469</f>
        <v>16550</v>
      </c>
      <c r="EO467" s="13">
        <f t="shared" si="85"/>
        <v>1816.55</v>
      </c>
      <c r="EP467" s="13">
        <f t="shared" si="86"/>
        <v>32.1</v>
      </c>
    </row>
    <row r="468" spans="90:146" ht="16.5" x14ac:dyDescent="0.2">
      <c r="CL468" s="34">
        <v>14</v>
      </c>
      <c r="CM468" s="34">
        <v>5</v>
      </c>
      <c r="CN468" s="13">
        <f>[2]卡牌消耗!DD18</f>
        <v>1450</v>
      </c>
      <c r="CO468" s="13">
        <f t="shared" si="80"/>
        <v>580</v>
      </c>
      <c r="DN468" s="13">
        <v>14</v>
      </c>
      <c r="DO468" s="13">
        <v>4</v>
      </c>
      <c r="DP468" s="13">
        <f t="shared" si="81"/>
        <v>1880</v>
      </c>
      <c r="ED468" s="13">
        <f>[2]新神器!GZ470</f>
        <v>27</v>
      </c>
      <c r="EE468" s="13">
        <f t="shared" si="82"/>
        <v>6</v>
      </c>
      <c r="EF468" s="13">
        <f t="shared" si="83"/>
        <v>2</v>
      </c>
      <c r="EG468" s="13">
        <f>[2]新神器!HD470</f>
        <v>1606029</v>
      </c>
      <c r="EH468" s="13" t="str">
        <f>[2]新神器!HE470</f>
        <v>神器6-1 : 20级</v>
      </c>
      <c r="EI468" s="13">
        <f>[2]新神器!HG470</f>
        <v>20</v>
      </c>
      <c r="EJ468" s="13">
        <f>[2]新神器!HI470</f>
        <v>15</v>
      </c>
      <c r="EK468" s="13">
        <f>[1]新神器!$AW469*6</f>
        <v>145470</v>
      </c>
      <c r="EL468" s="13">
        <f t="shared" si="84"/>
        <v>10080</v>
      </c>
      <c r="EM468" s="13">
        <f t="shared" si="79"/>
        <v>1800</v>
      </c>
      <c r="EN468" s="13">
        <f>[2]新神器!$HK470</f>
        <v>16800</v>
      </c>
      <c r="EO468" s="13">
        <f t="shared" si="85"/>
        <v>1816.8</v>
      </c>
      <c r="EP468" s="13">
        <f t="shared" si="86"/>
        <v>33.29</v>
      </c>
    </row>
    <row r="469" spans="90:146" ht="16.5" x14ac:dyDescent="0.2">
      <c r="CL469" s="34">
        <v>15</v>
      </c>
      <c r="CM469" s="34">
        <v>5</v>
      </c>
      <c r="CN469" s="13">
        <f>[2]卡牌消耗!DD19</f>
        <v>2400</v>
      </c>
      <c r="CO469" s="13">
        <f t="shared" si="80"/>
        <v>960</v>
      </c>
      <c r="DN469" s="13">
        <v>15</v>
      </c>
      <c r="DO469" s="13">
        <v>4</v>
      </c>
      <c r="DP469" s="13">
        <f t="shared" si="81"/>
        <v>1920</v>
      </c>
      <c r="ED469" s="13">
        <f>[2]新神器!GZ471</f>
        <v>27</v>
      </c>
      <c r="EE469" s="13">
        <f t="shared" si="82"/>
        <v>6</v>
      </c>
      <c r="EF469" s="13">
        <f t="shared" si="83"/>
        <v>2</v>
      </c>
      <c r="EG469" s="13">
        <f>[2]新神器!HD471</f>
        <v>1606029</v>
      </c>
      <c r="EH469" s="13" t="str">
        <f>[2]新神器!HE471</f>
        <v>神器6-1 : 21级</v>
      </c>
      <c r="EI469" s="13">
        <f>[2]新神器!HG471</f>
        <v>21</v>
      </c>
      <c r="EJ469" s="13">
        <f>[2]新神器!HI471</f>
        <v>15</v>
      </c>
      <c r="EK469" s="13">
        <f>[1]新神器!$AW470*6</f>
        <v>155880</v>
      </c>
      <c r="EL469" s="13">
        <f t="shared" si="84"/>
        <v>10410</v>
      </c>
      <c r="EM469" s="13">
        <f t="shared" si="79"/>
        <v>1800</v>
      </c>
      <c r="EN469" s="13">
        <f>[2]新神器!$HK471</f>
        <v>17100</v>
      </c>
      <c r="EO469" s="13">
        <f t="shared" si="85"/>
        <v>1817.1</v>
      </c>
      <c r="EP469" s="13">
        <f t="shared" si="86"/>
        <v>34.369999999999997</v>
      </c>
    </row>
    <row r="470" spans="90:146" ht="16.5" x14ac:dyDescent="0.2">
      <c r="CL470" s="34">
        <v>16</v>
      </c>
      <c r="CM470" s="34">
        <v>5</v>
      </c>
      <c r="CN470" s="13">
        <f>[2]卡牌消耗!DD20</f>
        <v>2750</v>
      </c>
      <c r="CO470" s="13">
        <f t="shared" si="80"/>
        <v>1100</v>
      </c>
      <c r="DN470" s="13">
        <v>16</v>
      </c>
      <c r="DO470" s="13">
        <v>4</v>
      </c>
      <c r="DP470" s="13">
        <f t="shared" si="81"/>
        <v>1960</v>
      </c>
      <c r="ED470" s="13">
        <f>[2]新神器!GZ472</f>
        <v>28</v>
      </c>
      <c r="EE470" s="13">
        <f t="shared" si="82"/>
        <v>6</v>
      </c>
      <c r="EF470" s="13">
        <f t="shared" si="83"/>
        <v>2</v>
      </c>
      <c r="EG470" s="13">
        <f>[2]新神器!HD472</f>
        <v>1606030</v>
      </c>
      <c r="EH470" s="13" t="str">
        <f>[2]新神器!HE472</f>
        <v>神器6-2 : 1级</v>
      </c>
      <c r="EI470" s="13">
        <f>[2]新神器!HG472</f>
        <v>1</v>
      </c>
      <c r="EJ470" s="13">
        <f>[2]新神器!HI472</f>
        <v>1</v>
      </c>
      <c r="EK470" s="13">
        <f>[1]新神器!$AW471*6</f>
        <v>8382</v>
      </c>
      <c r="EL470" s="13">
        <f t="shared" si="84"/>
        <v>8382</v>
      </c>
      <c r="EM470" s="13">
        <f t="shared" si="79"/>
        <v>120</v>
      </c>
      <c r="EN470" s="13">
        <f>[2]新神器!$HK472</f>
        <v>10850</v>
      </c>
      <c r="EO470" s="13">
        <f t="shared" si="85"/>
        <v>130.85</v>
      </c>
      <c r="EP470" s="13">
        <f t="shared" si="86"/>
        <v>384.35</v>
      </c>
    </row>
    <row r="471" spans="90:146" ht="16.5" x14ac:dyDescent="0.2">
      <c r="CL471" s="34">
        <v>17</v>
      </c>
      <c r="CM471" s="34">
        <v>5</v>
      </c>
      <c r="CN471" s="13">
        <f>[2]卡牌消耗!DD21</f>
        <v>3050</v>
      </c>
      <c r="CO471" s="13">
        <f t="shared" si="80"/>
        <v>1220</v>
      </c>
      <c r="DN471" s="13">
        <v>17</v>
      </c>
      <c r="DO471" s="13">
        <v>4</v>
      </c>
      <c r="DP471" s="13">
        <f t="shared" si="81"/>
        <v>2040</v>
      </c>
      <c r="ED471" s="13">
        <f>[2]新神器!GZ473</f>
        <v>28</v>
      </c>
      <c r="EE471" s="13">
        <f t="shared" si="82"/>
        <v>6</v>
      </c>
      <c r="EF471" s="13">
        <f t="shared" si="83"/>
        <v>2</v>
      </c>
      <c r="EG471" s="13">
        <f>[2]新神器!HD473</f>
        <v>1606030</v>
      </c>
      <c r="EH471" s="13" t="str">
        <f>[2]新神器!HE473</f>
        <v>神器6-2 : 2级</v>
      </c>
      <c r="EI471" s="13">
        <f>[2]新神器!HG473</f>
        <v>2</v>
      </c>
      <c r="EJ471" s="13">
        <f>[2]新神器!HI473</f>
        <v>1</v>
      </c>
      <c r="EK471" s="13">
        <f>[1]新神器!$AW472*6</f>
        <v>13110</v>
      </c>
      <c r="EL471" s="13">
        <f t="shared" si="84"/>
        <v>4728</v>
      </c>
      <c r="EM471" s="13">
        <f t="shared" si="79"/>
        <v>120</v>
      </c>
      <c r="EN471" s="13">
        <f>[2]新神器!$HK473</f>
        <v>11250</v>
      </c>
      <c r="EO471" s="13">
        <f t="shared" si="85"/>
        <v>131.25</v>
      </c>
      <c r="EP471" s="13">
        <f t="shared" si="86"/>
        <v>216.14</v>
      </c>
    </row>
    <row r="472" spans="90:146" ht="16.5" x14ac:dyDescent="0.2">
      <c r="CL472" s="34">
        <v>18</v>
      </c>
      <c r="CM472" s="34">
        <v>5</v>
      </c>
      <c r="CN472" s="13">
        <f>[2]卡牌消耗!DD22</f>
        <v>3350</v>
      </c>
      <c r="CO472" s="13">
        <f t="shared" si="80"/>
        <v>1340</v>
      </c>
      <c r="DN472" s="13">
        <v>18</v>
      </c>
      <c r="DO472" s="13">
        <v>4</v>
      </c>
      <c r="DP472" s="13">
        <f t="shared" si="81"/>
        <v>2080</v>
      </c>
      <c r="ED472" s="13">
        <f>[2]新神器!GZ474</f>
        <v>28</v>
      </c>
      <c r="EE472" s="13">
        <f t="shared" si="82"/>
        <v>6</v>
      </c>
      <c r="EF472" s="13">
        <f t="shared" si="83"/>
        <v>2</v>
      </c>
      <c r="EG472" s="13">
        <f>[2]新神器!HD474</f>
        <v>1606030</v>
      </c>
      <c r="EH472" s="13" t="str">
        <f>[2]新神器!HE474</f>
        <v>神器6-2 : 3级</v>
      </c>
      <c r="EI472" s="13">
        <f>[2]新神器!HG474</f>
        <v>3</v>
      </c>
      <c r="EJ472" s="13">
        <f>[2]新神器!HI474</f>
        <v>1</v>
      </c>
      <c r="EK472" s="13">
        <f>[1]新神器!$AW473*6</f>
        <v>18096</v>
      </c>
      <c r="EL472" s="13">
        <f t="shared" si="84"/>
        <v>4986</v>
      </c>
      <c r="EM472" s="13">
        <f t="shared" si="79"/>
        <v>120</v>
      </c>
      <c r="EN472" s="13">
        <f>[2]新神器!$HK474</f>
        <v>11600</v>
      </c>
      <c r="EO472" s="13">
        <f t="shared" si="85"/>
        <v>131.6</v>
      </c>
      <c r="EP472" s="13">
        <f t="shared" si="86"/>
        <v>227.33</v>
      </c>
    </row>
    <row r="473" spans="90:146" ht="16.5" x14ac:dyDescent="0.2">
      <c r="CL473" s="34">
        <v>19</v>
      </c>
      <c r="CM473" s="34">
        <v>5</v>
      </c>
      <c r="CN473" s="13">
        <f>[2]卡牌消耗!DD23</f>
        <v>3650</v>
      </c>
      <c r="CO473" s="13">
        <f t="shared" si="80"/>
        <v>1460</v>
      </c>
      <c r="DN473" s="13">
        <v>19</v>
      </c>
      <c r="DO473" s="13">
        <v>4</v>
      </c>
      <c r="DP473" s="13">
        <f t="shared" si="81"/>
        <v>2160</v>
      </c>
      <c r="ED473" s="13">
        <f>[2]新神器!GZ475</f>
        <v>28</v>
      </c>
      <c r="EE473" s="13">
        <f t="shared" si="82"/>
        <v>6</v>
      </c>
      <c r="EF473" s="13">
        <f t="shared" si="83"/>
        <v>2</v>
      </c>
      <c r="EG473" s="13">
        <f>[2]新神器!HD475</f>
        <v>1606030</v>
      </c>
      <c r="EH473" s="13" t="str">
        <f>[2]新神器!HE475</f>
        <v>神器6-2 : 4级</v>
      </c>
      <c r="EI473" s="13">
        <f>[2]新神器!HG475</f>
        <v>4</v>
      </c>
      <c r="EJ473" s="13">
        <f>[2]新神器!HI475</f>
        <v>2</v>
      </c>
      <c r="EK473" s="13">
        <f>[1]新神器!$AW474*6</f>
        <v>23514</v>
      </c>
      <c r="EL473" s="13">
        <f t="shared" si="84"/>
        <v>5418</v>
      </c>
      <c r="EM473" s="13">
        <f t="shared" si="79"/>
        <v>240</v>
      </c>
      <c r="EN473" s="13">
        <f>[2]新神器!$HK475</f>
        <v>12000</v>
      </c>
      <c r="EO473" s="13">
        <f t="shared" si="85"/>
        <v>252</v>
      </c>
      <c r="EP473" s="13">
        <f t="shared" si="86"/>
        <v>129</v>
      </c>
    </row>
    <row r="474" spans="90:146" ht="16.5" x14ac:dyDescent="0.2">
      <c r="CL474" s="34">
        <v>20</v>
      </c>
      <c r="CM474" s="34">
        <v>5</v>
      </c>
      <c r="CN474" s="13">
        <f>[2]卡牌消耗!DD24</f>
        <v>3950</v>
      </c>
      <c r="CO474" s="13">
        <f t="shared" si="80"/>
        <v>1580</v>
      </c>
      <c r="DN474" s="13">
        <v>20</v>
      </c>
      <c r="DO474" s="13">
        <v>4</v>
      </c>
      <c r="DP474" s="13">
        <f t="shared" si="81"/>
        <v>2200</v>
      </c>
      <c r="ED474" s="13">
        <f>[2]新神器!GZ476</f>
        <v>28</v>
      </c>
      <c r="EE474" s="13">
        <f t="shared" si="82"/>
        <v>6</v>
      </c>
      <c r="EF474" s="13">
        <f t="shared" si="83"/>
        <v>2</v>
      </c>
      <c r="EG474" s="13">
        <f>[2]新神器!HD476</f>
        <v>1606030</v>
      </c>
      <c r="EH474" s="13" t="str">
        <f>[2]新神器!HE476</f>
        <v>神器6-2 : 5级</v>
      </c>
      <c r="EI474" s="13">
        <f>[2]新神器!HG476</f>
        <v>5</v>
      </c>
      <c r="EJ474" s="13">
        <f>[2]新神器!HI476</f>
        <v>2</v>
      </c>
      <c r="EK474" s="13">
        <f>[1]新神器!$AW475*6</f>
        <v>29184</v>
      </c>
      <c r="EL474" s="13">
        <f t="shared" si="84"/>
        <v>5670</v>
      </c>
      <c r="EM474" s="13">
        <f t="shared" si="79"/>
        <v>240</v>
      </c>
      <c r="EN474" s="13">
        <f>[2]新神器!$HK476</f>
        <v>12350</v>
      </c>
      <c r="EO474" s="13">
        <f t="shared" si="85"/>
        <v>252.35</v>
      </c>
      <c r="EP474" s="13">
        <f t="shared" si="86"/>
        <v>134.81</v>
      </c>
    </row>
    <row r="475" spans="90:146" ht="16.5" x14ac:dyDescent="0.2">
      <c r="CL475" s="34">
        <v>21</v>
      </c>
      <c r="CM475" s="34">
        <v>5</v>
      </c>
      <c r="CN475" s="13">
        <f>[2]卡牌消耗!DD25</f>
        <v>4250</v>
      </c>
      <c r="CO475" s="13">
        <f t="shared" si="80"/>
        <v>1700</v>
      </c>
      <c r="DN475" s="13">
        <v>21</v>
      </c>
      <c r="DO475" s="13">
        <v>4</v>
      </c>
      <c r="DP475" s="13">
        <f t="shared" si="81"/>
        <v>2240</v>
      </c>
      <c r="ED475" s="13">
        <f>[2]新神器!GZ477</f>
        <v>28</v>
      </c>
      <c r="EE475" s="13">
        <f t="shared" si="82"/>
        <v>6</v>
      </c>
      <c r="EF475" s="13">
        <f t="shared" si="83"/>
        <v>2</v>
      </c>
      <c r="EG475" s="13">
        <f>[2]新神器!HD477</f>
        <v>1606030</v>
      </c>
      <c r="EH475" s="13" t="str">
        <f>[2]新神器!HE477</f>
        <v>神器6-2 : 6级</v>
      </c>
      <c r="EI475" s="13">
        <f>[2]新神器!HG477</f>
        <v>6</v>
      </c>
      <c r="EJ475" s="13">
        <f>[2]新神器!HI477</f>
        <v>2</v>
      </c>
      <c r="EK475" s="13">
        <f>[1]新神器!$AW476*6</f>
        <v>35238</v>
      </c>
      <c r="EL475" s="13">
        <f t="shared" si="84"/>
        <v>6054</v>
      </c>
      <c r="EM475" s="13">
        <f t="shared" si="79"/>
        <v>240</v>
      </c>
      <c r="EN475" s="13">
        <f>[2]新神器!$HK477</f>
        <v>12700</v>
      </c>
      <c r="EO475" s="13">
        <f t="shared" si="85"/>
        <v>252.7</v>
      </c>
      <c r="EP475" s="13">
        <f t="shared" si="86"/>
        <v>143.74</v>
      </c>
    </row>
    <row r="476" spans="90:146" ht="16.5" x14ac:dyDescent="0.2">
      <c r="CL476" s="34">
        <v>22</v>
      </c>
      <c r="CM476" s="34">
        <v>5</v>
      </c>
      <c r="CN476" s="13">
        <f>[2]卡牌消耗!DD26</f>
        <v>4550</v>
      </c>
      <c r="CO476" s="13">
        <f t="shared" si="80"/>
        <v>1820</v>
      </c>
      <c r="DN476" s="13">
        <v>22</v>
      </c>
      <c r="DO476" s="13">
        <v>4</v>
      </c>
      <c r="DP476" s="13">
        <f t="shared" si="81"/>
        <v>2320</v>
      </c>
      <c r="ED476" s="13">
        <f>[2]新神器!GZ478</f>
        <v>28</v>
      </c>
      <c r="EE476" s="13">
        <f t="shared" si="82"/>
        <v>6</v>
      </c>
      <c r="EF476" s="13">
        <f t="shared" si="83"/>
        <v>2</v>
      </c>
      <c r="EG476" s="13">
        <f>[2]新神器!HD478</f>
        <v>1606030</v>
      </c>
      <c r="EH476" s="13" t="str">
        <f>[2]新神器!HE478</f>
        <v>神器6-2 : 7级</v>
      </c>
      <c r="EI476" s="13">
        <f>[2]新神器!HG478</f>
        <v>7</v>
      </c>
      <c r="EJ476" s="13">
        <f>[2]新神器!HI478</f>
        <v>3</v>
      </c>
      <c r="EK476" s="13">
        <f>[1]新神器!$AW477*6</f>
        <v>41604</v>
      </c>
      <c r="EL476" s="13">
        <f t="shared" si="84"/>
        <v>6366</v>
      </c>
      <c r="EM476" s="13">
        <f t="shared" si="79"/>
        <v>360</v>
      </c>
      <c r="EN476" s="13">
        <f>[2]新神器!$HK478</f>
        <v>13050</v>
      </c>
      <c r="EO476" s="13">
        <f t="shared" si="85"/>
        <v>373.05</v>
      </c>
      <c r="EP476" s="13">
        <f t="shared" si="86"/>
        <v>102.39</v>
      </c>
    </row>
    <row r="477" spans="90:146" ht="16.5" x14ac:dyDescent="0.2">
      <c r="CL477" s="34">
        <v>23</v>
      </c>
      <c r="CM477" s="34">
        <v>5</v>
      </c>
      <c r="CN477" s="13">
        <f>[2]卡牌消耗!DD27</f>
        <v>4850</v>
      </c>
      <c r="CO477" s="13">
        <f t="shared" si="80"/>
        <v>1940</v>
      </c>
      <c r="DN477" s="13">
        <v>23</v>
      </c>
      <c r="DO477" s="13">
        <v>4</v>
      </c>
      <c r="DP477" s="13">
        <f t="shared" si="81"/>
        <v>2360</v>
      </c>
      <c r="ED477" s="13">
        <f>[2]新神器!GZ479</f>
        <v>28</v>
      </c>
      <c r="EE477" s="13">
        <f t="shared" si="82"/>
        <v>6</v>
      </c>
      <c r="EF477" s="13">
        <f t="shared" si="83"/>
        <v>2</v>
      </c>
      <c r="EG477" s="13">
        <f>[2]新神器!HD479</f>
        <v>1606030</v>
      </c>
      <c r="EH477" s="13" t="str">
        <f>[2]新神器!HE479</f>
        <v>神器6-2 : 8级</v>
      </c>
      <c r="EI477" s="13">
        <f>[2]新神器!HG479</f>
        <v>8</v>
      </c>
      <c r="EJ477" s="13">
        <f>[2]新神器!HI479</f>
        <v>3</v>
      </c>
      <c r="EK477" s="13">
        <f>[1]新神器!$AW478*6</f>
        <v>48288</v>
      </c>
      <c r="EL477" s="13">
        <f t="shared" si="84"/>
        <v>6684</v>
      </c>
      <c r="EM477" s="13">
        <f t="shared" si="79"/>
        <v>360</v>
      </c>
      <c r="EN477" s="13">
        <f>[2]新神器!$HK479</f>
        <v>13350</v>
      </c>
      <c r="EO477" s="13">
        <f t="shared" si="85"/>
        <v>373.35</v>
      </c>
      <c r="EP477" s="13">
        <f t="shared" si="86"/>
        <v>107.42</v>
      </c>
    </row>
    <row r="478" spans="90:146" ht="16.5" x14ac:dyDescent="0.2">
      <c r="CL478" s="34">
        <v>24</v>
      </c>
      <c r="CM478" s="34">
        <v>5</v>
      </c>
      <c r="CN478" s="13">
        <f>[2]卡牌消耗!DD28</f>
        <v>5200</v>
      </c>
      <c r="CO478" s="13">
        <f t="shared" si="80"/>
        <v>2080</v>
      </c>
      <c r="DN478" s="13">
        <v>24</v>
      </c>
      <c r="DO478" s="13">
        <v>4</v>
      </c>
      <c r="DP478" s="13">
        <f t="shared" si="81"/>
        <v>2400</v>
      </c>
      <c r="ED478" s="13">
        <f>[2]新神器!GZ480</f>
        <v>28</v>
      </c>
      <c r="EE478" s="13">
        <f t="shared" si="82"/>
        <v>6</v>
      </c>
      <c r="EF478" s="13">
        <f t="shared" si="83"/>
        <v>2</v>
      </c>
      <c r="EG478" s="13">
        <f>[2]新神器!HD480</f>
        <v>1606030</v>
      </c>
      <c r="EH478" s="13" t="str">
        <f>[2]新神器!HE480</f>
        <v>神器6-2 : 9级</v>
      </c>
      <c r="EI478" s="13">
        <f>[2]新神器!HG480</f>
        <v>9</v>
      </c>
      <c r="EJ478" s="13">
        <f>[2]新神器!HI480</f>
        <v>3</v>
      </c>
      <c r="EK478" s="13">
        <f>[1]新神器!$AW479*6</f>
        <v>55350</v>
      </c>
      <c r="EL478" s="13">
        <f t="shared" si="84"/>
        <v>7062</v>
      </c>
      <c r="EM478" s="13">
        <f t="shared" si="79"/>
        <v>360</v>
      </c>
      <c r="EN478" s="13">
        <f>[2]新神器!$HK480</f>
        <v>13700</v>
      </c>
      <c r="EO478" s="13">
        <f t="shared" si="85"/>
        <v>373.7</v>
      </c>
      <c r="EP478" s="13">
        <f t="shared" si="86"/>
        <v>113.39</v>
      </c>
    </row>
    <row r="479" spans="90:146" ht="16.5" x14ac:dyDescent="0.2">
      <c r="CL479" s="34">
        <v>25</v>
      </c>
      <c r="CM479" s="34">
        <v>5</v>
      </c>
      <c r="CN479" s="13">
        <f>[2]卡牌消耗!DD29</f>
        <v>8750</v>
      </c>
      <c r="CO479" s="13">
        <f t="shared" si="80"/>
        <v>3500</v>
      </c>
      <c r="DN479" s="13">
        <v>25</v>
      </c>
      <c r="DO479" s="13">
        <v>4</v>
      </c>
      <c r="DP479" s="13">
        <f t="shared" si="81"/>
        <v>2440</v>
      </c>
      <c r="ED479" s="13">
        <f>[2]新神器!GZ481</f>
        <v>28</v>
      </c>
      <c r="EE479" s="13">
        <f t="shared" si="82"/>
        <v>6</v>
      </c>
      <c r="EF479" s="13">
        <f t="shared" si="83"/>
        <v>2</v>
      </c>
      <c r="EG479" s="13">
        <f>[2]新神器!HD481</f>
        <v>1606030</v>
      </c>
      <c r="EH479" s="13" t="str">
        <f>[2]新神器!HE481</f>
        <v>神器6-2 : 10级</v>
      </c>
      <c r="EI479" s="13">
        <f>[2]新神器!HG481</f>
        <v>10</v>
      </c>
      <c r="EJ479" s="13">
        <f>[2]新神器!HI481</f>
        <v>5</v>
      </c>
      <c r="EK479" s="13">
        <f>[1]新神器!$AW480*6</f>
        <v>62724</v>
      </c>
      <c r="EL479" s="13">
        <f t="shared" si="84"/>
        <v>7374</v>
      </c>
      <c r="EM479" s="13">
        <f t="shared" si="79"/>
        <v>600</v>
      </c>
      <c r="EN479" s="13">
        <f>[2]新神器!$HK481</f>
        <v>14000</v>
      </c>
      <c r="EO479" s="13">
        <f t="shared" si="85"/>
        <v>614</v>
      </c>
      <c r="EP479" s="13">
        <f t="shared" si="86"/>
        <v>72.06</v>
      </c>
    </row>
    <row r="480" spans="90:146" ht="16.5" x14ac:dyDescent="0.2">
      <c r="CL480" s="34">
        <v>26</v>
      </c>
      <c r="CM480" s="34">
        <v>5</v>
      </c>
      <c r="CN480" s="13">
        <f>[2]卡牌消耗!DD30</f>
        <v>9150</v>
      </c>
      <c r="CO480" s="13">
        <f t="shared" si="80"/>
        <v>3660</v>
      </c>
      <c r="DN480" s="13">
        <v>26</v>
      </c>
      <c r="DO480" s="13">
        <v>4</v>
      </c>
      <c r="DP480" s="13">
        <f t="shared" si="81"/>
        <v>2520</v>
      </c>
      <c r="ED480" s="13">
        <f>[2]新神器!GZ482</f>
        <v>28</v>
      </c>
      <c r="EE480" s="13">
        <f t="shared" si="82"/>
        <v>6</v>
      </c>
      <c r="EF480" s="13">
        <f t="shared" si="83"/>
        <v>2</v>
      </c>
      <c r="EG480" s="13">
        <f>[2]新神器!HD482</f>
        <v>1606030</v>
      </c>
      <c r="EH480" s="13" t="str">
        <f>[2]新神器!HE482</f>
        <v>神器6-2 : 11级</v>
      </c>
      <c r="EI480" s="13">
        <f>[2]新神器!HG482</f>
        <v>11</v>
      </c>
      <c r="EJ480" s="13">
        <f>[2]新神器!HI482</f>
        <v>5</v>
      </c>
      <c r="EK480" s="13">
        <f>[1]新神器!$AW481*6</f>
        <v>70476</v>
      </c>
      <c r="EL480" s="13">
        <f t="shared" si="84"/>
        <v>7752</v>
      </c>
      <c r="EM480" s="13">
        <f t="shared" si="79"/>
        <v>600</v>
      </c>
      <c r="EN480" s="13">
        <f>[2]新神器!$HK482</f>
        <v>14300</v>
      </c>
      <c r="EO480" s="13">
        <f t="shared" si="85"/>
        <v>614.29999999999995</v>
      </c>
      <c r="EP480" s="13">
        <f t="shared" si="86"/>
        <v>75.72</v>
      </c>
    </row>
    <row r="481" spans="90:146" ht="16.5" x14ac:dyDescent="0.2">
      <c r="CL481" s="34">
        <v>27</v>
      </c>
      <c r="CM481" s="34">
        <v>5</v>
      </c>
      <c r="CN481" s="13">
        <f>[2]卡牌消耗!DD31</f>
        <v>9600</v>
      </c>
      <c r="CO481" s="13">
        <f t="shared" si="80"/>
        <v>3840</v>
      </c>
      <c r="DN481" s="13">
        <v>27</v>
      </c>
      <c r="DO481" s="13">
        <v>4</v>
      </c>
      <c r="DP481" s="13">
        <f t="shared" si="81"/>
        <v>2560</v>
      </c>
      <c r="ED481" s="13">
        <f>[2]新神器!GZ483</f>
        <v>28</v>
      </c>
      <c r="EE481" s="13">
        <f t="shared" si="82"/>
        <v>6</v>
      </c>
      <c r="EF481" s="13">
        <f t="shared" si="83"/>
        <v>2</v>
      </c>
      <c r="EG481" s="13">
        <f>[2]新神器!HD483</f>
        <v>1606030</v>
      </c>
      <c r="EH481" s="13" t="str">
        <f>[2]新神器!HE483</f>
        <v>神器6-2 : 12级</v>
      </c>
      <c r="EI481" s="13">
        <f>[2]新神器!HG483</f>
        <v>12</v>
      </c>
      <c r="EJ481" s="13">
        <f>[2]新神器!HI483</f>
        <v>6</v>
      </c>
      <c r="EK481" s="13">
        <f>[1]新神器!$AW482*6</f>
        <v>78486</v>
      </c>
      <c r="EL481" s="13">
        <f t="shared" si="84"/>
        <v>8010</v>
      </c>
      <c r="EM481" s="13">
        <f t="shared" si="79"/>
        <v>720</v>
      </c>
      <c r="EN481" s="13">
        <f>[2]新神器!$HK483</f>
        <v>14600</v>
      </c>
      <c r="EO481" s="13">
        <f t="shared" si="85"/>
        <v>734.6</v>
      </c>
      <c r="EP481" s="13">
        <f t="shared" si="86"/>
        <v>65.42</v>
      </c>
    </row>
    <row r="482" spans="90:146" ht="16.5" x14ac:dyDescent="0.2">
      <c r="CL482" s="34">
        <v>28</v>
      </c>
      <c r="CM482" s="34">
        <v>5</v>
      </c>
      <c r="CN482" s="13">
        <f>[2]卡牌消耗!DD32</f>
        <v>10050</v>
      </c>
      <c r="CO482" s="13">
        <f t="shared" si="80"/>
        <v>4020</v>
      </c>
      <c r="DN482" s="13">
        <v>28</v>
      </c>
      <c r="DO482" s="13">
        <v>4</v>
      </c>
      <c r="DP482" s="13">
        <f t="shared" si="81"/>
        <v>2640</v>
      </c>
      <c r="ED482" s="13">
        <f>[2]新神器!GZ484</f>
        <v>28</v>
      </c>
      <c r="EE482" s="13">
        <f t="shared" si="82"/>
        <v>6</v>
      </c>
      <c r="EF482" s="13">
        <f t="shared" si="83"/>
        <v>2</v>
      </c>
      <c r="EG482" s="13">
        <f>[2]新神器!HD484</f>
        <v>1606030</v>
      </c>
      <c r="EH482" s="13" t="str">
        <f>[2]新神器!HE484</f>
        <v>神器6-2 : 13级</v>
      </c>
      <c r="EI482" s="13">
        <f>[2]新神器!HG484</f>
        <v>13</v>
      </c>
      <c r="EJ482" s="13">
        <f>[2]新神器!HI484</f>
        <v>7</v>
      </c>
      <c r="EK482" s="13">
        <f>[1]新神器!$AW483*6</f>
        <v>86868</v>
      </c>
      <c r="EL482" s="13">
        <f t="shared" si="84"/>
        <v>8382</v>
      </c>
      <c r="EM482" s="13">
        <f t="shared" si="79"/>
        <v>840</v>
      </c>
      <c r="EN482" s="13">
        <f>[2]新神器!$HK484</f>
        <v>14900</v>
      </c>
      <c r="EO482" s="13">
        <f t="shared" si="85"/>
        <v>854.9</v>
      </c>
      <c r="EP482" s="13">
        <f t="shared" si="86"/>
        <v>58.83</v>
      </c>
    </row>
    <row r="483" spans="90:146" ht="16.5" x14ac:dyDescent="0.2">
      <c r="CL483" s="34">
        <v>29</v>
      </c>
      <c r="CM483" s="34">
        <v>5</v>
      </c>
      <c r="CN483" s="13">
        <f>[2]卡牌消耗!DD33</f>
        <v>10500</v>
      </c>
      <c r="CO483" s="13">
        <f t="shared" si="80"/>
        <v>4200</v>
      </c>
      <c r="DN483" s="13">
        <v>29</v>
      </c>
      <c r="DO483" s="13">
        <v>4</v>
      </c>
      <c r="DP483" s="13">
        <f t="shared" si="81"/>
        <v>2680</v>
      </c>
      <c r="ED483" s="13">
        <f>[2]新神器!GZ485</f>
        <v>28</v>
      </c>
      <c r="EE483" s="13">
        <f t="shared" si="82"/>
        <v>6</v>
      </c>
      <c r="EF483" s="13">
        <f t="shared" si="83"/>
        <v>2</v>
      </c>
      <c r="EG483" s="13">
        <f>[2]新神器!HD485</f>
        <v>1606030</v>
      </c>
      <c r="EH483" s="13" t="str">
        <f>[2]新神器!HE485</f>
        <v>神器6-2 : 14级</v>
      </c>
      <c r="EI483" s="13">
        <f>[2]新神器!HG485</f>
        <v>14</v>
      </c>
      <c r="EJ483" s="13">
        <f>[2]新神器!HI485</f>
        <v>7</v>
      </c>
      <c r="EK483" s="13">
        <f>[1]新神器!$AW484*6</f>
        <v>95628</v>
      </c>
      <c r="EL483" s="13">
        <f t="shared" si="84"/>
        <v>8760</v>
      </c>
      <c r="EM483" s="13">
        <f t="shared" si="79"/>
        <v>840</v>
      </c>
      <c r="EN483" s="13">
        <f>[2]新神器!$HK485</f>
        <v>15200</v>
      </c>
      <c r="EO483" s="13">
        <f t="shared" si="85"/>
        <v>855.2</v>
      </c>
      <c r="EP483" s="13">
        <f t="shared" si="86"/>
        <v>61.46</v>
      </c>
    </row>
    <row r="484" spans="90:146" ht="16.5" x14ac:dyDescent="0.2">
      <c r="CL484" s="34">
        <v>30</v>
      </c>
      <c r="CM484" s="34">
        <v>5</v>
      </c>
      <c r="CN484" s="13">
        <f>[2]卡牌消耗!DD34</f>
        <v>11100</v>
      </c>
      <c r="CO484" s="13">
        <f t="shared" si="80"/>
        <v>4440</v>
      </c>
      <c r="DN484" s="13">
        <v>30</v>
      </c>
      <c r="DO484" s="13">
        <v>4</v>
      </c>
      <c r="DP484" s="13">
        <f t="shared" si="81"/>
        <v>2720</v>
      </c>
      <c r="ED484" s="13">
        <f>[2]新神器!GZ486</f>
        <v>28</v>
      </c>
      <c r="EE484" s="13">
        <f t="shared" si="82"/>
        <v>6</v>
      </c>
      <c r="EF484" s="13">
        <f t="shared" si="83"/>
        <v>2</v>
      </c>
      <c r="EG484" s="13">
        <f>[2]新神器!HD486</f>
        <v>1606030</v>
      </c>
      <c r="EH484" s="13" t="str">
        <f>[2]新神器!HE486</f>
        <v>神器6-2 : 15级</v>
      </c>
      <c r="EI484" s="13">
        <f>[2]新神器!HG486</f>
        <v>15</v>
      </c>
      <c r="EJ484" s="13">
        <f>[2]新神器!HI486</f>
        <v>7</v>
      </c>
      <c r="EK484" s="13">
        <f>[1]新神器!$AW485*6</f>
        <v>104646</v>
      </c>
      <c r="EL484" s="13">
        <f t="shared" si="84"/>
        <v>9018</v>
      </c>
      <c r="EM484" s="13">
        <f t="shared" si="79"/>
        <v>840</v>
      </c>
      <c r="EN484" s="13">
        <f>[2]新神器!$HK486</f>
        <v>15450</v>
      </c>
      <c r="EO484" s="13">
        <f t="shared" si="85"/>
        <v>855.45</v>
      </c>
      <c r="EP484" s="13">
        <f t="shared" si="86"/>
        <v>63.25</v>
      </c>
    </row>
    <row r="485" spans="90:146" ht="16.5" x14ac:dyDescent="0.2">
      <c r="CL485" s="34">
        <v>31</v>
      </c>
      <c r="CM485" s="34">
        <v>5</v>
      </c>
      <c r="CN485" s="13">
        <f>[2]卡牌消耗!DD35</f>
        <v>11650</v>
      </c>
      <c r="CO485" s="13">
        <f t="shared" si="80"/>
        <v>4660</v>
      </c>
      <c r="DN485" s="13">
        <v>31</v>
      </c>
      <c r="DO485" s="13">
        <v>4</v>
      </c>
      <c r="DP485" s="13">
        <f t="shared" si="81"/>
        <v>5320</v>
      </c>
      <c r="ED485" s="13">
        <f>[2]新神器!GZ487</f>
        <v>28</v>
      </c>
      <c r="EE485" s="13">
        <f t="shared" si="82"/>
        <v>6</v>
      </c>
      <c r="EF485" s="13">
        <f t="shared" si="83"/>
        <v>2</v>
      </c>
      <c r="EG485" s="13">
        <f>[2]新神器!HD487</f>
        <v>1606030</v>
      </c>
      <c r="EH485" s="13" t="str">
        <f>[2]新神器!HE487</f>
        <v>神器6-2 : 16级</v>
      </c>
      <c r="EI485" s="13">
        <f>[2]新神器!HG487</f>
        <v>16</v>
      </c>
      <c r="EJ485" s="13">
        <f>[2]新神器!HI487</f>
        <v>10</v>
      </c>
      <c r="EK485" s="13">
        <f>[1]新神器!$AW486*6</f>
        <v>114036</v>
      </c>
      <c r="EL485" s="13">
        <f t="shared" si="84"/>
        <v>9390</v>
      </c>
      <c r="EM485" s="13">
        <f t="shared" si="79"/>
        <v>1200</v>
      </c>
      <c r="EN485" s="13">
        <f>[2]新神器!$HK487</f>
        <v>15750</v>
      </c>
      <c r="EO485" s="13">
        <f t="shared" si="85"/>
        <v>1215.75</v>
      </c>
      <c r="EP485" s="13">
        <f t="shared" si="86"/>
        <v>46.34</v>
      </c>
    </row>
    <row r="486" spans="90:146" ht="16.5" x14ac:dyDescent="0.2">
      <c r="CL486" s="34">
        <v>32</v>
      </c>
      <c r="CM486" s="34">
        <v>5</v>
      </c>
      <c r="CN486" s="13">
        <f>[2]卡牌消耗!DD36</f>
        <v>12200</v>
      </c>
      <c r="CO486" s="13">
        <f t="shared" si="80"/>
        <v>4880</v>
      </c>
      <c r="DN486" s="13">
        <v>32</v>
      </c>
      <c r="DO486" s="13">
        <v>4</v>
      </c>
      <c r="DP486" s="13">
        <f t="shared" si="81"/>
        <v>5720</v>
      </c>
      <c r="ED486" s="13">
        <f>[2]新神器!GZ488</f>
        <v>28</v>
      </c>
      <c r="EE486" s="13">
        <f t="shared" si="82"/>
        <v>6</v>
      </c>
      <c r="EF486" s="13">
        <f t="shared" si="83"/>
        <v>2</v>
      </c>
      <c r="EG486" s="13">
        <f>[2]新神器!HD488</f>
        <v>1606030</v>
      </c>
      <c r="EH486" s="13" t="str">
        <f>[2]新神器!HE488</f>
        <v>神器6-2 : 17级</v>
      </c>
      <c r="EI486" s="13">
        <f>[2]新神器!HG488</f>
        <v>17</v>
      </c>
      <c r="EJ486" s="13">
        <f>[2]新神器!HI488</f>
        <v>10</v>
      </c>
      <c r="EK486" s="13">
        <f>[1]新神器!$AW487*6</f>
        <v>123804</v>
      </c>
      <c r="EL486" s="13">
        <f t="shared" si="84"/>
        <v>9768</v>
      </c>
      <c r="EM486" s="13">
        <f t="shared" si="79"/>
        <v>1200</v>
      </c>
      <c r="EN486" s="13">
        <f>[2]新神器!$HK488</f>
        <v>16050</v>
      </c>
      <c r="EO486" s="13">
        <f t="shared" si="85"/>
        <v>1216.05</v>
      </c>
      <c r="EP486" s="13">
        <f t="shared" si="86"/>
        <v>48.2</v>
      </c>
    </row>
    <row r="487" spans="90:146" ht="16.5" x14ac:dyDescent="0.2">
      <c r="CL487" s="34">
        <v>33</v>
      </c>
      <c r="CM487" s="34">
        <v>5</v>
      </c>
      <c r="CN487" s="13">
        <f>[2]卡牌消耗!DD37</f>
        <v>12750</v>
      </c>
      <c r="CO487" s="13">
        <f t="shared" si="80"/>
        <v>5100</v>
      </c>
      <c r="DN487" s="13">
        <v>33</v>
      </c>
      <c r="DO487" s="13">
        <v>4</v>
      </c>
      <c r="DP487" s="13">
        <f t="shared" si="81"/>
        <v>6080</v>
      </c>
      <c r="ED487" s="13">
        <f>[2]新神器!GZ489</f>
        <v>28</v>
      </c>
      <c r="EE487" s="13">
        <f t="shared" si="82"/>
        <v>6</v>
      </c>
      <c r="EF487" s="13">
        <f t="shared" si="83"/>
        <v>2</v>
      </c>
      <c r="EG487" s="13">
        <f>[2]新神器!HD489</f>
        <v>1606030</v>
      </c>
      <c r="EH487" s="13" t="str">
        <f>[2]新神器!HE489</f>
        <v>神器6-2 : 18级</v>
      </c>
      <c r="EI487" s="13">
        <f>[2]新神器!HG489</f>
        <v>18</v>
      </c>
      <c r="EJ487" s="13">
        <f>[2]新神器!HI489</f>
        <v>10</v>
      </c>
      <c r="EK487" s="13">
        <f>[1]新神器!$AW488*6</f>
        <v>133830</v>
      </c>
      <c r="EL487" s="13">
        <f t="shared" si="84"/>
        <v>10026</v>
      </c>
      <c r="EM487" s="13">
        <f t="shared" si="79"/>
        <v>1200</v>
      </c>
      <c r="EN487" s="13">
        <f>[2]新神器!$HK489</f>
        <v>16300</v>
      </c>
      <c r="EO487" s="13">
        <f t="shared" si="85"/>
        <v>1216.3</v>
      </c>
      <c r="EP487" s="13">
        <f t="shared" si="86"/>
        <v>49.46</v>
      </c>
    </row>
    <row r="488" spans="90:146" ht="16.5" x14ac:dyDescent="0.2">
      <c r="CL488" s="34">
        <v>34</v>
      </c>
      <c r="CM488" s="34">
        <v>5</v>
      </c>
      <c r="CN488" s="13">
        <f>[2]卡牌消耗!DD38</f>
        <v>13300</v>
      </c>
      <c r="CO488" s="13">
        <f t="shared" si="80"/>
        <v>5320</v>
      </c>
      <c r="DN488" s="13">
        <v>34</v>
      </c>
      <c r="DO488" s="13">
        <v>4</v>
      </c>
      <c r="DP488" s="13">
        <f t="shared" si="81"/>
        <v>6480</v>
      </c>
      <c r="ED488" s="13">
        <f>[2]新神器!GZ490</f>
        <v>28</v>
      </c>
      <c r="EE488" s="13">
        <f t="shared" si="82"/>
        <v>6</v>
      </c>
      <c r="EF488" s="13">
        <f t="shared" si="83"/>
        <v>2</v>
      </c>
      <c r="EG488" s="13">
        <f>[2]新神器!HD490</f>
        <v>1606030</v>
      </c>
      <c r="EH488" s="13" t="str">
        <f>[2]新神器!HE490</f>
        <v>神器6-2 : 19级</v>
      </c>
      <c r="EI488" s="13">
        <f>[2]新神器!HG490</f>
        <v>19</v>
      </c>
      <c r="EJ488" s="13">
        <f>[2]新神器!HI490</f>
        <v>15</v>
      </c>
      <c r="EK488" s="13">
        <f>[1]新神器!$AW489*6</f>
        <v>144234</v>
      </c>
      <c r="EL488" s="13">
        <f t="shared" si="84"/>
        <v>10404</v>
      </c>
      <c r="EM488" s="13">
        <f t="shared" si="79"/>
        <v>1800</v>
      </c>
      <c r="EN488" s="13">
        <f>[2]新神器!$HK490</f>
        <v>16550</v>
      </c>
      <c r="EO488" s="13">
        <f t="shared" si="85"/>
        <v>1816.55</v>
      </c>
      <c r="EP488" s="13">
        <f t="shared" si="86"/>
        <v>34.36</v>
      </c>
    </row>
    <row r="489" spans="90:146" ht="16.5" x14ac:dyDescent="0.2">
      <c r="CL489" s="34">
        <v>35</v>
      </c>
      <c r="CM489" s="34">
        <v>5</v>
      </c>
      <c r="CN489" s="13">
        <f>[2]卡牌消耗!DD39</f>
        <v>11400</v>
      </c>
      <c r="CO489" s="13">
        <f t="shared" si="80"/>
        <v>4560</v>
      </c>
      <c r="DN489" s="13">
        <v>35</v>
      </c>
      <c r="DO489" s="13">
        <v>4</v>
      </c>
      <c r="DP489" s="13">
        <f t="shared" si="81"/>
        <v>6840</v>
      </c>
      <c r="ED489" s="13">
        <f>[2]新神器!GZ491</f>
        <v>28</v>
      </c>
      <c r="EE489" s="13">
        <f t="shared" si="82"/>
        <v>6</v>
      </c>
      <c r="EF489" s="13">
        <f t="shared" si="83"/>
        <v>2</v>
      </c>
      <c r="EG489" s="13">
        <f>[2]新神器!HD491</f>
        <v>1606030</v>
      </c>
      <c r="EH489" s="13" t="str">
        <f>[2]新神器!HE491</f>
        <v>神器6-2 : 20级</v>
      </c>
      <c r="EI489" s="13">
        <f>[2]新神器!HG491</f>
        <v>20</v>
      </c>
      <c r="EJ489" s="13">
        <f>[2]新神器!HI491</f>
        <v>15</v>
      </c>
      <c r="EK489" s="13">
        <f>[1]新神器!$AW490*6</f>
        <v>155010</v>
      </c>
      <c r="EL489" s="13">
        <f t="shared" si="84"/>
        <v>10776</v>
      </c>
      <c r="EM489" s="13">
        <f t="shared" si="79"/>
        <v>1800</v>
      </c>
      <c r="EN489" s="13">
        <f>[2]新神器!$HK491</f>
        <v>16800</v>
      </c>
      <c r="EO489" s="13">
        <f t="shared" si="85"/>
        <v>1816.8</v>
      </c>
      <c r="EP489" s="13">
        <f t="shared" si="86"/>
        <v>35.590000000000003</v>
      </c>
    </row>
    <row r="490" spans="90:146" ht="16.5" x14ac:dyDescent="0.2">
      <c r="CL490" s="34">
        <v>36</v>
      </c>
      <c r="CM490" s="34">
        <v>5</v>
      </c>
      <c r="CN490" s="13">
        <f>[2]卡牌消耗!DD40</f>
        <v>11950</v>
      </c>
      <c r="CO490" s="13">
        <f t="shared" si="80"/>
        <v>4780</v>
      </c>
      <c r="DN490" s="13">
        <v>36</v>
      </c>
      <c r="DO490" s="13">
        <v>4</v>
      </c>
      <c r="DP490" s="13">
        <f t="shared" si="81"/>
        <v>7200</v>
      </c>
      <c r="ED490" s="13">
        <f>[2]新神器!GZ492</f>
        <v>28</v>
      </c>
      <c r="EE490" s="13">
        <f t="shared" si="82"/>
        <v>6</v>
      </c>
      <c r="EF490" s="13">
        <f t="shared" si="83"/>
        <v>2</v>
      </c>
      <c r="EG490" s="13">
        <f>[2]新神器!HD492</f>
        <v>1606030</v>
      </c>
      <c r="EH490" s="13" t="str">
        <f>[2]新神器!HE492</f>
        <v>神器6-2 : 21级</v>
      </c>
      <c r="EI490" s="13">
        <f>[2]新神器!HG492</f>
        <v>21</v>
      </c>
      <c r="EJ490" s="13">
        <f>[2]新神器!HI492</f>
        <v>15</v>
      </c>
      <c r="EK490" s="13">
        <f>[1]新神器!$AW491*6</f>
        <v>166044</v>
      </c>
      <c r="EL490" s="13">
        <f t="shared" si="84"/>
        <v>11034</v>
      </c>
      <c r="EM490" s="13">
        <f t="shared" si="79"/>
        <v>1800</v>
      </c>
      <c r="EN490" s="13">
        <f>[2]新神器!$HK492</f>
        <v>17100</v>
      </c>
      <c r="EO490" s="13">
        <f t="shared" si="85"/>
        <v>1817.1</v>
      </c>
      <c r="EP490" s="13">
        <f t="shared" si="86"/>
        <v>36.43</v>
      </c>
    </row>
    <row r="491" spans="90:146" ht="16.5" x14ac:dyDescent="0.2">
      <c r="CL491" s="34">
        <v>37</v>
      </c>
      <c r="CM491" s="34">
        <v>5</v>
      </c>
      <c r="CN491" s="13">
        <f>[2]卡牌消耗!DD41</f>
        <v>12500</v>
      </c>
      <c r="CO491" s="13">
        <f t="shared" si="80"/>
        <v>5000</v>
      </c>
      <c r="DN491" s="13">
        <v>37</v>
      </c>
      <c r="DO491" s="13">
        <v>4</v>
      </c>
      <c r="DP491" s="13">
        <f t="shared" si="81"/>
        <v>7600</v>
      </c>
      <c r="ED491" s="13">
        <f>[2]新神器!GZ493</f>
        <v>29</v>
      </c>
      <c r="EE491" s="13">
        <f t="shared" si="82"/>
        <v>6</v>
      </c>
      <c r="EF491" s="13">
        <f t="shared" si="83"/>
        <v>2</v>
      </c>
      <c r="EG491" s="13">
        <f>[2]新神器!HD493</f>
        <v>1606031</v>
      </c>
      <c r="EH491" s="13" t="str">
        <f>[2]新神器!HE493</f>
        <v>神器6-3 : 1级</v>
      </c>
      <c r="EI491" s="13">
        <f>[2]新神器!HG493</f>
        <v>1</v>
      </c>
      <c r="EJ491" s="13">
        <f>[2]新神器!HI493</f>
        <v>1</v>
      </c>
      <c r="EK491" s="13">
        <f>[1]新神器!$AW492*6</f>
        <v>6372</v>
      </c>
      <c r="EL491" s="13">
        <f t="shared" si="84"/>
        <v>6372</v>
      </c>
      <c r="EM491" s="13">
        <f t="shared" si="79"/>
        <v>120</v>
      </c>
      <c r="EN491" s="13">
        <f>[2]新神器!$HK493</f>
        <v>10850</v>
      </c>
      <c r="EO491" s="13">
        <f t="shared" si="85"/>
        <v>130.85</v>
      </c>
      <c r="EP491" s="13">
        <f t="shared" si="86"/>
        <v>292.18</v>
      </c>
    </row>
    <row r="492" spans="90:146" ht="16.5" x14ac:dyDescent="0.2">
      <c r="CL492" s="34">
        <v>38</v>
      </c>
      <c r="CM492" s="34">
        <v>5</v>
      </c>
      <c r="CN492" s="13">
        <f>[2]卡牌消耗!DD42</f>
        <v>13100</v>
      </c>
      <c r="CO492" s="13">
        <f t="shared" si="80"/>
        <v>5240</v>
      </c>
      <c r="DN492" s="13">
        <v>38</v>
      </c>
      <c r="DO492" s="13">
        <v>4</v>
      </c>
      <c r="DP492" s="13">
        <f t="shared" si="81"/>
        <v>7960</v>
      </c>
      <c r="ED492" s="13">
        <f>[2]新神器!GZ494</f>
        <v>29</v>
      </c>
      <c r="EE492" s="13">
        <f t="shared" si="82"/>
        <v>6</v>
      </c>
      <c r="EF492" s="13">
        <f t="shared" si="83"/>
        <v>2</v>
      </c>
      <c r="EG492" s="13">
        <f>[2]新神器!HD494</f>
        <v>1606031</v>
      </c>
      <c r="EH492" s="13" t="str">
        <f>[2]新神器!HE494</f>
        <v>神器6-3 : 2级</v>
      </c>
      <c r="EI492" s="13">
        <f>[2]新神器!HG494</f>
        <v>2</v>
      </c>
      <c r="EJ492" s="13">
        <f>[2]新神器!HI494</f>
        <v>1</v>
      </c>
      <c r="EK492" s="13">
        <f>[1]新神器!$AW493*6</f>
        <v>9900</v>
      </c>
      <c r="EL492" s="13">
        <f t="shared" si="84"/>
        <v>3528</v>
      </c>
      <c r="EM492" s="13">
        <f t="shared" si="79"/>
        <v>120</v>
      </c>
      <c r="EN492" s="13">
        <f>[2]新神器!$HK494</f>
        <v>11250</v>
      </c>
      <c r="EO492" s="13">
        <f t="shared" si="85"/>
        <v>131.25</v>
      </c>
      <c r="EP492" s="13">
        <f t="shared" si="86"/>
        <v>161.28</v>
      </c>
    </row>
    <row r="493" spans="90:146" ht="16.5" x14ac:dyDescent="0.2">
      <c r="CL493" s="34">
        <v>39</v>
      </c>
      <c r="CM493" s="34">
        <v>5</v>
      </c>
      <c r="CN493" s="13">
        <f>[2]卡牌消耗!DD43</f>
        <v>13650</v>
      </c>
      <c r="CO493" s="13">
        <f t="shared" si="80"/>
        <v>5460</v>
      </c>
      <c r="DN493" s="13">
        <v>39</v>
      </c>
      <c r="DO493" s="13">
        <v>4</v>
      </c>
      <c r="DP493" s="13">
        <f t="shared" si="81"/>
        <v>8360</v>
      </c>
      <c r="ED493" s="13">
        <f>[2]新神器!GZ495</f>
        <v>29</v>
      </c>
      <c r="EE493" s="13">
        <f t="shared" si="82"/>
        <v>6</v>
      </c>
      <c r="EF493" s="13">
        <f t="shared" si="83"/>
        <v>2</v>
      </c>
      <c r="EG493" s="13">
        <f>[2]新神器!HD495</f>
        <v>1606031</v>
      </c>
      <c r="EH493" s="13" t="str">
        <f>[2]新神器!HE495</f>
        <v>神器6-3 : 3级</v>
      </c>
      <c r="EI493" s="13">
        <f>[2]新神器!HG495</f>
        <v>3</v>
      </c>
      <c r="EJ493" s="13">
        <f>[2]新神器!HI495</f>
        <v>1</v>
      </c>
      <c r="EK493" s="13">
        <f>[1]新神器!$AW494*6</f>
        <v>13716</v>
      </c>
      <c r="EL493" s="13">
        <f t="shared" si="84"/>
        <v>3816</v>
      </c>
      <c r="EM493" s="13">
        <f t="shared" si="79"/>
        <v>120</v>
      </c>
      <c r="EN493" s="13">
        <f>[2]新神器!$HK495</f>
        <v>11600</v>
      </c>
      <c r="EO493" s="13">
        <f t="shared" si="85"/>
        <v>131.6</v>
      </c>
      <c r="EP493" s="13">
        <f t="shared" si="86"/>
        <v>173.98</v>
      </c>
    </row>
    <row r="494" spans="90:146" ht="16.5" x14ac:dyDescent="0.2">
      <c r="CL494" s="34">
        <v>40</v>
      </c>
      <c r="CM494" s="34">
        <v>5</v>
      </c>
      <c r="CN494" s="13">
        <f>[2]卡牌消耗!DD44</f>
        <v>13850</v>
      </c>
      <c r="CO494" s="13">
        <f t="shared" si="80"/>
        <v>5540</v>
      </c>
      <c r="DN494" s="13">
        <v>40</v>
      </c>
      <c r="DO494" s="13">
        <v>4</v>
      </c>
      <c r="DP494" s="13">
        <f t="shared" si="81"/>
        <v>8720</v>
      </c>
      <c r="ED494" s="13">
        <f>[2]新神器!GZ496</f>
        <v>29</v>
      </c>
      <c r="EE494" s="13">
        <f t="shared" si="82"/>
        <v>6</v>
      </c>
      <c r="EF494" s="13">
        <f t="shared" si="83"/>
        <v>2</v>
      </c>
      <c r="EG494" s="13">
        <f>[2]新神器!HD496</f>
        <v>1606031</v>
      </c>
      <c r="EH494" s="13" t="str">
        <f>[2]新神器!HE496</f>
        <v>神器6-3 : 4级</v>
      </c>
      <c r="EI494" s="13">
        <f>[2]新神器!HG496</f>
        <v>4</v>
      </c>
      <c r="EJ494" s="13">
        <f>[2]新神器!HI496</f>
        <v>2</v>
      </c>
      <c r="EK494" s="13">
        <f>[1]新神器!$AW495*6</f>
        <v>17724</v>
      </c>
      <c r="EL494" s="13">
        <f t="shared" si="84"/>
        <v>4008</v>
      </c>
      <c r="EM494" s="13">
        <f t="shared" si="79"/>
        <v>240</v>
      </c>
      <c r="EN494" s="13">
        <f>[2]新神器!$HK496</f>
        <v>12000</v>
      </c>
      <c r="EO494" s="13">
        <f t="shared" si="85"/>
        <v>252</v>
      </c>
      <c r="EP494" s="13">
        <f t="shared" si="86"/>
        <v>95.43</v>
      </c>
    </row>
    <row r="495" spans="90:146" ht="16.5" x14ac:dyDescent="0.2">
      <c r="CL495" s="34">
        <v>41</v>
      </c>
      <c r="CM495" s="34">
        <v>5</v>
      </c>
      <c r="CN495" s="13">
        <f>[2]卡牌消耗!DD45</f>
        <v>14550</v>
      </c>
      <c r="CO495" s="13">
        <f t="shared" si="80"/>
        <v>5820</v>
      </c>
      <c r="DN495" s="13">
        <v>41</v>
      </c>
      <c r="DO495" s="13">
        <v>4</v>
      </c>
      <c r="DP495" s="13">
        <f t="shared" si="81"/>
        <v>9080</v>
      </c>
      <c r="ED495" s="13">
        <f>[2]新神器!GZ497</f>
        <v>29</v>
      </c>
      <c r="EE495" s="13">
        <f t="shared" si="82"/>
        <v>6</v>
      </c>
      <c r="EF495" s="13">
        <f t="shared" si="83"/>
        <v>2</v>
      </c>
      <c r="EG495" s="13">
        <f>[2]新神器!HD497</f>
        <v>1606031</v>
      </c>
      <c r="EH495" s="13" t="str">
        <f>[2]新神器!HE497</f>
        <v>神器6-3 : 5级</v>
      </c>
      <c r="EI495" s="13">
        <f>[2]新神器!HG497</f>
        <v>5</v>
      </c>
      <c r="EJ495" s="13">
        <f>[2]新神器!HI497</f>
        <v>2</v>
      </c>
      <c r="EK495" s="13">
        <f>[1]新神器!$AW496*6</f>
        <v>22014</v>
      </c>
      <c r="EL495" s="13">
        <f t="shared" si="84"/>
        <v>4290</v>
      </c>
      <c r="EM495" s="13">
        <f t="shared" si="79"/>
        <v>240</v>
      </c>
      <c r="EN495" s="13">
        <f>[2]新神器!$HK497</f>
        <v>12350</v>
      </c>
      <c r="EO495" s="13">
        <f t="shared" si="85"/>
        <v>252.35</v>
      </c>
      <c r="EP495" s="13">
        <f t="shared" si="86"/>
        <v>102</v>
      </c>
    </row>
    <row r="496" spans="90:146" ht="16.5" x14ac:dyDescent="0.2">
      <c r="CL496" s="34">
        <v>42</v>
      </c>
      <c r="CM496" s="34">
        <v>5</v>
      </c>
      <c r="CN496" s="13">
        <f>[2]卡牌消耗!DD46</f>
        <v>15250</v>
      </c>
      <c r="CO496" s="13">
        <f t="shared" si="80"/>
        <v>6100</v>
      </c>
      <c r="DN496" s="13">
        <v>42</v>
      </c>
      <c r="DO496" s="13">
        <v>4</v>
      </c>
      <c r="DP496" s="13">
        <f t="shared" si="81"/>
        <v>9480</v>
      </c>
      <c r="ED496" s="13">
        <f>[2]新神器!GZ498</f>
        <v>29</v>
      </c>
      <c r="EE496" s="13">
        <f t="shared" si="82"/>
        <v>6</v>
      </c>
      <c r="EF496" s="13">
        <f t="shared" si="83"/>
        <v>2</v>
      </c>
      <c r="EG496" s="13">
        <f>[2]新神器!HD498</f>
        <v>1606031</v>
      </c>
      <c r="EH496" s="13" t="str">
        <f>[2]新神器!HE498</f>
        <v>神器6-3 : 6级</v>
      </c>
      <c r="EI496" s="13">
        <f>[2]新神器!HG498</f>
        <v>6</v>
      </c>
      <c r="EJ496" s="13">
        <f>[2]新神器!HI498</f>
        <v>2</v>
      </c>
      <c r="EK496" s="13">
        <f>[1]新神器!$AW497*6</f>
        <v>26598</v>
      </c>
      <c r="EL496" s="13">
        <f t="shared" si="84"/>
        <v>4584</v>
      </c>
      <c r="EM496" s="13">
        <f t="shared" si="79"/>
        <v>240</v>
      </c>
      <c r="EN496" s="13">
        <f>[2]新神器!$HK498</f>
        <v>12700</v>
      </c>
      <c r="EO496" s="13">
        <f t="shared" si="85"/>
        <v>252.7</v>
      </c>
      <c r="EP496" s="13">
        <f t="shared" si="86"/>
        <v>108.84</v>
      </c>
    </row>
    <row r="497" spans="90:146" ht="16.5" x14ac:dyDescent="0.2">
      <c r="CL497" s="34">
        <v>43</v>
      </c>
      <c r="CM497" s="34">
        <v>5</v>
      </c>
      <c r="CN497" s="13">
        <f>[2]卡牌消耗!DD47</f>
        <v>15950</v>
      </c>
      <c r="CO497" s="13">
        <f t="shared" si="80"/>
        <v>6380</v>
      </c>
      <c r="DN497" s="13">
        <v>43</v>
      </c>
      <c r="DO497" s="13">
        <v>4</v>
      </c>
      <c r="DP497" s="13">
        <f t="shared" si="81"/>
        <v>9840</v>
      </c>
      <c r="ED497" s="13">
        <f>[2]新神器!GZ499</f>
        <v>29</v>
      </c>
      <c r="EE497" s="13">
        <f t="shared" si="82"/>
        <v>6</v>
      </c>
      <c r="EF497" s="13">
        <f t="shared" si="83"/>
        <v>2</v>
      </c>
      <c r="EG497" s="13">
        <f>[2]新神器!HD499</f>
        <v>1606031</v>
      </c>
      <c r="EH497" s="13" t="str">
        <f>[2]新神器!HE499</f>
        <v>神器6-3 : 7级</v>
      </c>
      <c r="EI497" s="13">
        <f>[2]新神器!HG499</f>
        <v>7</v>
      </c>
      <c r="EJ497" s="13">
        <f>[2]新神器!HI499</f>
        <v>3</v>
      </c>
      <c r="EK497" s="13">
        <f>[1]新神器!$AW498*6</f>
        <v>31434</v>
      </c>
      <c r="EL497" s="13">
        <f t="shared" si="84"/>
        <v>4836</v>
      </c>
      <c r="EM497" s="13">
        <f t="shared" si="79"/>
        <v>360</v>
      </c>
      <c r="EN497" s="13">
        <f>[2]新神器!$HK499</f>
        <v>13050</v>
      </c>
      <c r="EO497" s="13">
        <f t="shared" si="85"/>
        <v>373.05</v>
      </c>
      <c r="EP497" s="13">
        <f t="shared" si="86"/>
        <v>77.78</v>
      </c>
    </row>
    <row r="498" spans="90:146" ht="16.5" x14ac:dyDescent="0.2">
      <c r="CL498" s="34">
        <v>44</v>
      </c>
      <c r="CM498" s="34">
        <v>5</v>
      </c>
      <c r="CN498" s="13">
        <f>[2]卡牌消耗!DD48</f>
        <v>16650</v>
      </c>
      <c r="CO498" s="13">
        <f t="shared" si="80"/>
        <v>6660</v>
      </c>
      <c r="DN498" s="13">
        <v>44</v>
      </c>
      <c r="DO498" s="13">
        <v>4</v>
      </c>
      <c r="DP498" s="13">
        <f t="shared" si="81"/>
        <v>10200</v>
      </c>
      <c r="ED498" s="13">
        <f>[2]新神器!GZ500</f>
        <v>29</v>
      </c>
      <c r="EE498" s="13">
        <f t="shared" si="82"/>
        <v>6</v>
      </c>
      <c r="EF498" s="13">
        <f t="shared" si="83"/>
        <v>2</v>
      </c>
      <c r="EG498" s="13">
        <f>[2]新神器!HD500</f>
        <v>1606031</v>
      </c>
      <c r="EH498" s="13" t="str">
        <f>[2]新神器!HE500</f>
        <v>神器6-3 : 8级</v>
      </c>
      <c r="EI498" s="13">
        <f>[2]新神器!HG500</f>
        <v>8</v>
      </c>
      <c r="EJ498" s="13">
        <f>[2]新神器!HI500</f>
        <v>3</v>
      </c>
      <c r="EK498" s="13">
        <f>[1]新神器!$AW499*6</f>
        <v>36498</v>
      </c>
      <c r="EL498" s="13">
        <f t="shared" si="84"/>
        <v>5064</v>
      </c>
      <c r="EM498" s="13">
        <f t="shared" si="79"/>
        <v>360</v>
      </c>
      <c r="EN498" s="13">
        <f>[2]新神器!$HK500</f>
        <v>13350</v>
      </c>
      <c r="EO498" s="13">
        <f t="shared" si="85"/>
        <v>373.35</v>
      </c>
      <c r="EP498" s="13">
        <f t="shared" si="86"/>
        <v>81.38</v>
      </c>
    </row>
    <row r="499" spans="90:146" ht="16.5" x14ac:dyDescent="0.2">
      <c r="CL499" s="34">
        <v>45</v>
      </c>
      <c r="CM499" s="34">
        <v>5</v>
      </c>
      <c r="CN499" s="13">
        <f>[2]卡牌消耗!DD49</f>
        <v>15000</v>
      </c>
      <c r="CO499" s="13">
        <f t="shared" si="80"/>
        <v>6000</v>
      </c>
      <c r="DN499" s="13">
        <v>45</v>
      </c>
      <c r="DO499" s="13">
        <v>4</v>
      </c>
      <c r="DP499" s="13">
        <f t="shared" si="81"/>
        <v>10600</v>
      </c>
      <c r="ED499" s="13">
        <f>[2]新神器!GZ501</f>
        <v>29</v>
      </c>
      <c r="EE499" s="13">
        <f t="shared" si="82"/>
        <v>6</v>
      </c>
      <c r="EF499" s="13">
        <f t="shared" si="83"/>
        <v>2</v>
      </c>
      <c r="EG499" s="13">
        <f>[2]新神器!HD501</f>
        <v>1606031</v>
      </c>
      <c r="EH499" s="13" t="str">
        <f>[2]新神器!HE501</f>
        <v>神器6-3 : 9级</v>
      </c>
      <c r="EI499" s="13">
        <f>[2]新神器!HG501</f>
        <v>9</v>
      </c>
      <c r="EJ499" s="13">
        <f>[2]新神器!HI501</f>
        <v>3</v>
      </c>
      <c r="EK499" s="13">
        <f>[1]新神器!$AW500*6</f>
        <v>41820</v>
      </c>
      <c r="EL499" s="13">
        <f t="shared" si="84"/>
        <v>5322</v>
      </c>
      <c r="EM499" s="13">
        <f t="shared" si="79"/>
        <v>360</v>
      </c>
      <c r="EN499" s="13">
        <f>[2]新神器!$HK501</f>
        <v>13700</v>
      </c>
      <c r="EO499" s="13">
        <f t="shared" si="85"/>
        <v>373.7</v>
      </c>
      <c r="EP499" s="13">
        <f t="shared" si="86"/>
        <v>85.45</v>
      </c>
    </row>
    <row r="500" spans="90:146" ht="16.5" x14ac:dyDescent="0.2">
      <c r="CL500" s="34">
        <v>46</v>
      </c>
      <c r="CM500" s="34">
        <v>5</v>
      </c>
      <c r="CN500" s="13">
        <f>[2]卡牌消耗!DD50</f>
        <v>15750</v>
      </c>
      <c r="CO500" s="13">
        <f t="shared" si="80"/>
        <v>6300</v>
      </c>
      <c r="DN500" s="13">
        <v>46</v>
      </c>
      <c r="DO500" s="13">
        <v>4</v>
      </c>
      <c r="DP500" s="13">
        <f t="shared" si="81"/>
        <v>10960</v>
      </c>
      <c r="ED500" s="13">
        <f>[2]新神器!GZ502</f>
        <v>29</v>
      </c>
      <c r="EE500" s="13">
        <f t="shared" si="82"/>
        <v>6</v>
      </c>
      <c r="EF500" s="13">
        <f t="shared" si="83"/>
        <v>2</v>
      </c>
      <c r="EG500" s="13">
        <f>[2]新神器!HD502</f>
        <v>1606031</v>
      </c>
      <c r="EH500" s="13" t="str">
        <f>[2]新神器!HE502</f>
        <v>神器6-3 : 10级</v>
      </c>
      <c r="EI500" s="13">
        <f>[2]新神器!HG502</f>
        <v>10</v>
      </c>
      <c r="EJ500" s="13">
        <f>[2]新神器!HI502</f>
        <v>5</v>
      </c>
      <c r="EK500" s="13">
        <f>[1]新神器!$AW501*6</f>
        <v>47424</v>
      </c>
      <c r="EL500" s="13">
        <f t="shared" si="84"/>
        <v>5604</v>
      </c>
      <c r="EM500" s="13">
        <f t="shared" si="79"/>
        <v>600</v>
      </c>
      <c r="EN500" s="13">
        <f>[2]新神器!$HK502</f>
        <v>14000</v>
      </c>
      <c r="EO500" s="13">
        <f t="shared" si="85"/>
        <v>614</v>
      </c>
      <c r="EP500" s="13">
        <f t="shared" si="86"/>
        <v>54.76</v>
      </c>
    </row>
    <row r="501" spans="90:146" ht="16.5" x14ac:dyDescent="0.2">
      <c r="CL501" s="34">
        <v>47</v>
      </c>
      <c r="CM501" s="34">
        <v>5</v>
      </c>
      <c r="CN501" s="13">
        <f>[2]卡牌消耗!DD51</f>
        <v>16500</v>
      </c>
      <c r="CO501" s="13">
        <f t="shared" si="80"/>
        <v>6600</v>
      </c>
      <c r="DN501" s="13">
        <v>47</v>
      </c>
      <c r="DO501" s="13">
        <v>4</v>
      </c>
      <c r="DP501" s="13">
        <f t="shared" si="81"/>
        <v>11320</v>
      </c>
      <c r="ED501" s="13">
        <f>[2]新神器!GZ503</f>
        <v>29</v>
      </c>
      <c r="EE501" s="13">
        <f t="shared" si="82"/>
        <v>6</v>
      </c>
      <c r="EF501" s="13">
        <f t="shared" si="83"/>
        <v>2</v>
      </c>
      <c r="EG501" s="13">
        <f>[2]新神器!HD503</f>
        <v>1606031</v>
      </c>
      <c r="EH501" s="13" t="str">
        <f>[2]新神器!HE503</f>
        <v>神器6-3 : 11级</v>
      </c>
      <c r="EI501" s="13">
        <f>[2]新神器!HG503</f>
        <v>11</v>
      </c>
      <c r="EJ501" s="13">
        <f>[2]新神器!HI503</f>
        <v>5</v>
      </c>
      <c r="EK501" s="13">
        <f>[1]新神器!$AW502*6</f>
        <v>53226</v>
      </c>
      <c r="EL501" s="13">
        <f t="shared" si="84"/>
        <v>5802</v>
      </c>
      <c r="EM501" s="13">
        <f t="shared" si="79"/>
        <v>600</v>
      </c>
      <c r="EN501" s="13">
        <f>[2]新神器!$HK503</f>
        <v>14300</v>
      </c>
      <c r="EO501" s="13">
        <f t="shared" si="85"/>
        <v>614.29999999999995</v>
      </c>
      <c r="EP501" s="13">
        <f t="shared" si="86"/>
        <v>56.67</v>
      </c>
    </row>
    <row r="502" spans="90:146" ht="16.5" x14ac:dyDescent="0.2">
      <c r="CL502" s="34">
        <v>48</v>
      </c>
      <c r="CM502" s="34">
        <v>5</v>
      </c>
      <c r="CN502" s="13">
        <f>[2]卡牌消耗!DD52</f>
        <v>17250</v>
      </c>
      <c r="CO502" s="13">
        <f t="shared" si="80"/>
        <v>6900</v>
      </c>
      <c r="DN502" s="13">
        <v>48</v>
      </c>
      <c r="DO502" s="13">
        <v>4</v>
      </c>
      <c r="DP502" s="13">
        <f t="shared" si="81"/>
        <v>11720</v>
      </c>
      <c r="ED502" s="13">
        <f>[2]新神器!GZ504</f>
        <v>29</v>
      </c>
      <c r="EE502" s="13">
        <f t="shared" si="82"/>
        <v>6</v>
      </c>
      <c r="EF502" s="13">
        <f t="shared" si="83"/>
        <v>2</v>
      </c>
      <c r="EG502" s="13">
        <f>[2]新神器!HD504</f>
        <v>1606031</v>
      </c>
      <c r="EH502" s="13" t="str">
        <f>[2]新神器!HE504</f>
        <v>神器6-3 : 12级</v>
      </c>
      <c r="EI502" s="13">
        <f>[2]新神器!HG504</f>
        <v>12</v>
      </c>
      <c r="EJ502" s="13">
        <f>[2]新神器!HI504</f>
        <v>6</v>
      </c>
      <c r="EK502" s="13">
        <f>[1]新神器!$AW503*6</f>
        <v>59346</v>
      </c>
      <c r="EL502" s="13">
        <f t="shared" si="84"/>
        <v>6120</v>
      </c>
      <c r="EM502" s="13">
        <f t="shared" si="79"/>
        <v>720</v>
      </c>
      <c r="EN502" s="13">
        <f>[2]新神器!$HK504</f>
        <v>14600</v>
      </c>
      <c r="EO502" s="13">
        <f t="shared" si="85"/>
        <v>734.6</v>
      </c>
      <c r="EP502" s="13">
        <f t="shared" si="86"/>
        <v>49.99</v>
      </c>
    </row>
    <row r="503" spans="90:146" ht="16.5" x14ac:dyDescent="0.2">
      <c r="CL503" s="34">
        <v>49</v>
      </c>
      <c r="CM503" s="34">
        <v>5</v>
      </c>
      <c r="CN503" s="13">
        <f>[2]卡牌消耗!DD53</f>
        <v>18000</v>
      </c>
      <c r="CO503" s="13">
        <f t="shared" si="80"/>
        <v>7200</v>
      </c>
      <c r="DN503" s="13">
        <v>49</v>
      </c>
      <c r="DO503" s="13">
        <v>4</v>
      </c>
      <c r="DP503" s="13">
        <f t="shared" si="81"/>
        <v>12080</v>
      </c>
      <c r="ED503" s="13">
        <f>[2]新神器!GZ505</f>
        <v>29</v>
      </c>
      <c r="EE503" s="13">
        <f t="shared" si="82"/>
        <v>6</v>
      </c>
      <c r="EF503" s="13">
        <f t="shared" si="83"/>
        <v>2</v>
      </c>
      <c r="EG503" s="13">
        <f>[2]新神器!HD505</f>
        <v>1606031</v>
      </c>
      <c r="EH503" s="13" t="str">
        <f>[2]新神器!HE505</f>
        <v>神器6-3 : 13级</v>
      </c>
      <c r="EI503" s="13">
        <f>[2]新神器!HG505</f>
        <v>13</v>
      </c>
      <c r="EJ503" s="13">
        <f>[2]新神器!HI505</f>
        <v>7</v>
      </c>
      <c r="EK503" s="13">
        <f>[1]新神器!$AW504*6</f>
        <v>65628</v>
      </c>
      <c r="EL503" s="13">
        <f t="shared" si="84"/>
        <v>6282</v>
      </c>
      <c r="EM503" s="13">
        <f t="shared" si="79"/>
        <v>840</v>
      </c>
      <c r="EN503" s="13">
        <f>[2]新神器!$HK505</f>
        <v>14900</v>
      </c>
      <c r="EO503" s="13">
        <f t="shared" si="85"/>
        <v>854.9</v>
      </c>
      <c r="EP503" s="13">
        <f t="shared" si="86"/>
        <v>44.09</v>
      </c>
    </row>
    <row r="504" spans="90:146" ht="16.5" x14ac:dyDescent="0.2">
      <c r="CL504" s="34">
        <v>50</v>
      </c>
      <c r="CM504" s="34">
        <v>5</v>
      </c>
      <c r="CN504" s="13">
        <f>[2]卡牌消耗!DD54</f>
        <v>16700</v>
      </c>
      <c r="CO504" s="13">
        <f t="shared" si="80"/>
        <v>6680</v>
      </c>
      <c r="DN504" s="13">
        <v>50</v>
      </c>
      <c r="DO504" s="13">
        <v>4</v>
      </c>
      <c r="DP504" s="13">
        <f t="shared" si="81"/>
        <v>12480</v>
      </c>
      <c r="ED504" s="13">
        <f>[2]新神器!GZ506</f>
        <v>29</v>
      </c>
      <c r="EE504" s="13">
        <f t="shared" si="82"/>
        <v>6</v>
      </c>
      <c r="EF504" s="13">
        <f t="shared" si="83"/>
        <v>2</v>
      </c>
      <c r="EG504" s="13">
        <f>[2]新神器!HD506</f>
        <v>1606031</v>
      </c>
      <c r="EH504" s="13" t="str">
        <f>[2]新神器!HE506</f>
        <v>神器6-3 : 14级</v>
      </c>
      <c r="EI504" s="13">
        <f>[2]新神器!HG506</f>
        <v>14</v>
      </c>
      <c r="EJ504" s="13">
        <f>[2]新神器!HI506</f>
        <v>7</v>
      </c>
      <c r="EK504" s="13">
        <f>[1]新神器!$AW505*6</f>
        <v>72228</v>
      </c>
      <c r="EL504" s="13">
        <f t="shared" si="84"/>
        <v>6600</v>
      </c>
      <c r="EM504" s="13">
        <f t="shared" si="79"/>
        <v>840</v>
      </c>
      <c r="EN504" s="13">
        <f>[2]新神器!$HK506</f>
        <v>15200</v>
      </c>
      <c r="EO504" s="13">
        <f t="shared" si="85"/>
        <v>855.2</v>
      </c>
      <c r="EP504" s="13">
        <f t="shared" si="86"/>
        <v>46.3</v>
      </c>
    </row>
    <row r="505" spans="90:146" ht="16.5" x14ac:dyDescent="0.2">
      <c r="CL505" s="34">
        <v>51</v>
      </c>
      <c r="CM505" s="34">
        <v>5</v>
      </c>
      <c r="CN505" s="13">
        <f>[2]卡牌消耗!DD55</f>
        <v>17550</v>
      </c>
      <c r="CO505" s="13">
        <f t="shared" si="80"/>
        <v>7020</v>
      </c>
      <c r="DN505" s="13">
        <v>51</v>
      </c>
      <c r="DO505" s="13">
        <v>4</v>
      </c>
      <c r="DP505" s="13">
        <f t="shared" si="81"/>
        <v>13360</v>
      </c>
      <c r="ED505" s="13">
        <f>[2]新神器!GZ507</f>
        <v>29</v>
      </c>
      <c r="EE505" s="13">
        <f t="shared" si="82"/>
        <v>6</v>
      </c>
      <c r="EF505" s="13">
        <f t="shared" si="83"/>
        <v>2</v>
      </c>
      <c r="EG505" s="13">
        <f>[2]新神器!HD507</f>
        <v>1606031</v>
      </c>
      <c r="EH505" s="13" t="str">
        <f>[2]新神器!HE507</f>
        <v>神器6-3 : 15级</v>
      </c>
      <c r="EI505" s="13">
        <f>[2]新神器!HG507</f>
        <v>15</v>
      </c>
      <c r="EJ505" s="13">
        <f>[2]新神器!HI507</f>
        <v>7</v>
      </c>
      <c r="EK505" s="13">
        <f>[1]新神器!$AW506*6</f>
        <v>79056</v>
      </c>
      <c r="EL505" s="13">
        <f t="shared" si="84"/>
        <v>6828</v>
      </c>
      <c r="EM505" s="13">
        <f t="shared" si="79"/>
        <v>840</v>
      </c>
      <c r="EN505" s="13">
        <f>[2]新神器!$HK507</f>
        <v>15450</v>
      </c>
      <c r="EO505" s="13">
        <f t="shared" si="85"/>
        <v>855.45</v>
      </c>
      <c r="EP505" s="13">
        <f t="shared" si="86"/>
        <v>47.89</v>
      </c>
    </row>
    <row r="506" spans="90:146" ht="16.5" x14ac:dyDescent="0.2">
      <c r="CL506" s="34">
        <v>52</v>
      </c>
      <c r="CM506" s="34">
        <v>5</v>
      </c>
      <c r="CN506" s="13">
        <f>[2]卡牌消耗!DD56</f>
        <v>18400</v>
      </c>
      <c r="CO506" s="13">
        <f t="shared" si="80"/>
        <v>7360</v>
      </c>
      <c r="DN506" s="13">
        <v>52</v>
      </c>
      <c r="DO506" s="13">
        <v>4</v>
      </c>
      <c r="DP506" s="13">
        <f t="shared" si="81"/>
        <v>13960</v>
      </c>
      <c r="ED506" s="13">
        <f>[2]新神器!GZ508</f>
        <v>29</v>
      </c>
      <c r="EE506" s="13">
        <f t="shared" si="82"/>
        <v>6</v>
      </c>
      <c r="EF506" s="13">
        <f t="shared" si="83"/>
        <v>2</v>
      </c>
      <c r="EG506" s="13">
        <f>[2]新神器!HD508</f>
        <v>1606031</v>
      </c>
      <c r="EH506" s="13" t="str">
        <f>[2]新神器!HE508</f>
        <v>神器6-3 : 16级</v>
      </c>
      <c r="EI506" s="13">
        <f>[2]新神器!HG508</f>
        <v>16</v>
      </c>
      <c r="EJ506" s="13">
        <f>[2]新神器!HI508</f>
        <v>10</v>
      </c>
      <c r="EK506" s="13">
        <f>[1]新神器!$AW507*6</f>
        <v>86196</v>
      </c>
      <c r="EL506" s="13">
        <f t="shared" si="84"/>
        <v>7140</v>
      </c>
      <c r="EM506" s="13">
        <f t="shared" si="79"/>
        <v>1200</v>
      </c>
      <c r="EN506" s="13">
        <f>[2]新神器!$HK508</f>
        <v>15750</v>
      </c>
      <c r="EO506" s="13">
        <f t="shared" si="85"/>
        <v>1215.75</v>
      </c>
      <c r="EP506" s="13">
        <f t="shared" si="86"/>
        <v>35.24</v>
      </c>
    </row>
    <row r="507" spans="90:146" ht="16.5" x14ac:dyDescent="0.2">
      <c r="CL507" s="34">
        <v>53</v>
      </c>
      <c r="CM507" s="34">
        <v>5</v>
      </c>
      <c r="CN507" s="13">
        <f>[2]卡牌消耗!DD57</f>
        <v>19250</v>
      </c>
      <c r="CO507" s="13">
        <f t="shared" si="80"/>
        <v>7700</v>
      </c>
      <c r="DN507" s="13">
        <v>53</v>
      </c>
      <c r="DO507" s="13">
        <v>4</v>
      </c>
      <c r="DP507" s="13">
        <f t="shared" si="81"/>
        <v>14560</v>
      </c>
      <c r="ED507" s="13">
        <f>[2]新神器!GZ509</f>
        <v>29</v>
      </c>
      <c r="EE507" s="13">
        <f t="shared" si="82"/>
        <v>6</v>
      </c>
      <c r="EF507" s="13">
        <f t="shared" si="83"/>
        <v>2</v>
      </c>
      <c r="EG507" s="13">
        <f>[2]新神器!HD509</f>
        <v>1606031</v>
      </c>
      <c r="EH507" s="13" t="str">
        <f>[2]新神器!HE509</f>
        <v>神器6-3 : 17级</v>
      </c>
      <c r="EI507" s="13">
        <f>[2]新神器!HG509</f>
        <v>17</v>
      </c>
      <c r="EJ507" s="13">
        <f>[2]新神器!HI509</f>
        <v>10</v>
      </c>
      <c r="EK507" s="13">
        <f>[1]新神器!$AW508*6</f>
        <v>93534</v>
      </c>
      <c r="EL507" s="13">
        <f t="shared" si="84"/>
        <v>7338</v>
      </c>
      <c r="EM507" s="13">
        <f t="shared" si="79"/>
        <v>1200</v>
      </c>
      <c r="EN507" s="13">
        <f>[2]新神器!$HK509</f>
        <v>16050</v>
      </c>
      <c r="EO507" s="13">
        <f t="shared" si="85"/>
        <v>1216.05</v>
      </c>
      <c r="EP507" s="13">
        <f t="shared" si="86"/>
        <v>36.21</v>
      </c>
    </row>
    <row r="508" spans="90:146" ht="16.5" x14ac:dyDescent="0.2">
      <c r="CL508" s="34">
        <v>54</v>
      </c>
      <c r="CM508" s="34">
        <v>5</v>
      </c>
      <c r="CN508" s="13">
        <f>[2]卡牌消耗!DD58</f>
        <v>20050</v>
      </c>
      <c r="CO508" s="13">
        <f t="shared" si="80"/>
        <v>8020</v>
      </c>
      <c r="DN508" s="13">
        <v>54</v>
      </c>
      <c r="DO508" s="13">
        <v>4</v>
      </c>
      <c r="DP508" s="13">
        <f t="shared" si="81"/>
        <v>15160</v>
      </c>
      <c r="ED508" s="13">
        <f>[2]新神器!GZ510</f>
        <v>29</v>
      </c>
      <c r="EE508" s="13">
        <f t="shared" si="82"/>
        <v>6</v>
      </c>
      <c r="EF508" s="13">
        <f t="shared" si="83"/>
        <v>2</v>
      </c>
      <c r="EG508" s="13">
        <f>[2]新神器!HD510</f>
        <v>1606031</v>
      </c>
      <c r="EH508" s="13" t="str">
        <f>[2]新神器!HE510</f>
        <v>神器6-3 : 18级</v>
      </c>
      <c r="EI508" s="13">
        <f>[2]新神器!HG510</f>
        <v>18</v>
      </c>
      <c r="EJ508" s="13">
        <f>[2]新神器!HI510</f>
        <v>10</v>
      </c>
      <c r="EK508" s="13">
        <f>[1]新神器!$AW509*6</f>
        <v>101160</v>
      </c>
      <c r="EL508" s="13">
        <f t="shared" si="84"/>
        <v>7626</v>
      </c>
      <c r="EM508" s="13">
        <f t="shared" si="79"/>
        <v>1200</v>
      </c>
      <c r="EN508" s="13">
        <f>[2]新神器!$HK510</f>
        <v>16300</v>
      </c>
      <c r="EO508" s="13">
        <f t="shared" si="85"/>
        <v>1216.3</v>
      </c>
      <c r="EP508" s="13">
        <f t="shared" si="86"/>
        <v>37.619999999999997</v>
      </c>
    </row>
    <row r="509" spans="90:146" ht="16.5" x14ac:dyDescent="0.2">
      <c r="CL509" s="34">
        <v>55</v>
      </c>
      <c r="CM509" s="34">
        <v>5</v>
      </c>
      <c r="CN509" s="13">
        <f>[2]卡牌消耗!DD59</f>
        <v>18800</v>
      </c>
      <c r="CO509" s="13">
        <f t="shared" si="80"/>
        <v>7520</v>
      </c>
      <c r="DN509" s="13">
        <v>55</v>
      </c>
      <c r="DO509" s="13">
        <v>4</v>
      </c>
      <c r="DP509" s="13">
        <f t="shared" si="81"/>
        <v>15800</v>
      </c>
      <c r="ED509" s="13">
        <f>[2]新神器!GZ511</f>
        <v>29</v>
      </c>
      <c r="EE509" s="13">
        <f t="shared" si="82"/>
        <v>6</v>
      </c>
      <c r="EF509" s="13">
        <f t="shared" si="83"/>
        <v>2</v>
      </c>
      <c r="EG509" s="13">
        <f>[2]新神器!HD511</f>
        <v>1606031</v>
      </c>
      <c r="EH509" s="13" t="str">
        <f>[2]新神器!HE511</f>
        <v>神器6-3 : 19级</v>
      </c>
      <c r="EI509" s="13">
        <f>[2]新神器!HG511</f>
        <v>19</v>
      </c>
      <c r="EJ509" s="13">
        <f>[2]新神器!HI511</f>
        <v>15</v>
      </c>
      <c r="EK509" s="13">
        <f>[1]新神器!$AW510*6</f>
        <v>108984</v>
      </c>
      <c r="EL509" s="13">
        <f t="shared" si="84"/>
        <v>7824</v>
      </c>
      <c r="EM509" s="13">
        <f t="shared" si="79"/>
        <v>1800</v>
      </c>
      <c r="EN509" s="13">
        <f>[2]新神器!$HK511</f>
        <v>16550</v>
      </c>
      <c r="EO509" s="13">
        <f t="shared" si="85"/>
        <v>1816.55</v>
      </c>
      <c r="EP509" s="13">
        <f t="shared" si="86"/>
        <v>25.84</v>
      </c>
    </row>
    <row r="510" spans="90:146" ht="16.5" x14ac:dyDescent="0.2">
      <c r="CL510" s="34">
        <v>56</v>
      </c>
      <c r="CM510" s="34">
        <v>5</v>
      </c>
      <c r="CN510" s="13">
        <f>[2]卡牌消耗!DD60</f>
        <v>19750</v>
      </c>
      <c r="CO510" s="13">
        <f t="shared" si="80"/>
        <v>7900</v>
      </c>
      <c r="DN510" s="13">
        <v>56</v>
      </c>
      <c r="DO510" s="13">
        <v>4</v>
      </c>
      <c r="DP510" s="13">
        <f t="shared" si="81"/>
        <v>16400</v>
      </c>
      <c r="ED510" s="13">
        <f>[2]新神器!GZ512</f>
        <v>29</v>
      </c>
      <c r="EE510" s="13">
        <f t="shared" si="82"/>
        <v>6</v>
      </c>
      <c r="EF510" s="13">
        <f t="shared" si="83"/>
        <v>2</v>
      </c>
      <c r="EG510" s="13">
        <f>[2]新神器!HD512</f>
        <v>1606031</v>
      </c>
      <c r="EH510" s="13" t="str">
        <f>[2]新神器!HE512</f>
        <v>神器6-3 : 20级</v>
      </c>
      <c r="EI510" s="13">
        <f>[2]新神器!HG512</f>
        <v>20</v>
      </c>
      <c r="EJ510" s="13">
        <f>[2]新神器!HI512</f>
        <v>15</v>
      </c>
      <c r="EK510" s="13">
        <f>[1]新神器!$AW511*6</f>
        <v>117090</v>
      </c>
      <c r="EL510" s="13">
        <f t="shared" si="84"/>
        <v>8106</v>
      </c>
      <c r="EM510" s="13">
        <f t="shared" si="79"/>
        <v>1800</v>
      </c>
      <c r="EN510" s="13">
        <f>[2]新神器!$HK512</f>
        <v>16800</v>
      </c>
      <c r="EO510" s="13">
        <f t="shared" si="85"/>
        <v>1816.8</v>
      </c>
      <c r="EP510" s="13">
        <f t="shared" si="86"/>
        <v>26.77</v>
      </c>
    </row>
    <row r="511" spans="90:146" ht="16.5" x14ac:dyDescent="0.2">
      <c r="CL511" s="34">
        <v>57</v>
      </c>
      <c r="CM511" s="34">
        <v>5</v>
      </c>
      <c r="CN511" s="13">
        <f>[2]卡牌消耗!DD61</f>
        <v>20700</v>
      </c>
      <c r="CO511" s="13">
        <f t="shared" si="80"/>
        <v>8280</v>
      </c>
      <c r="DN511" s="13">
        <v>57</v>
      </c>
      <c r="DO511" s="13">
        <v>4</v>
      </c>
      <c r="DP511" s="13">
        <f t="shared" si="81"/>
        <v>17000</v>
      </c>
      <c r="ED511" s="13">
        <f>[2]新神器!GZ513</f>
        <v>29</v>
      </c>
      <c r="EE511" s="13">
        <f t="shared" si="82"/>
        <v>6</v>
      </c>
      <c r="EF511" s="13">
        <f t="shared" si="83"/>
        <v>2</v>
      </c>
      <c r="EG511" s="13">
        <f>[2]新神器!HD513</f>
        <v>1606031</v>
      </c>
      <c r="EH511" s="13" t="str">
        <f>[2]新神器!HE513</f>
        <v>神器6-3 : 21级</v>
      </c>
      <c r="EI511" s="13">
        <f>[2]新神器!HG513</f>
        <v>21</v>
      </c>
      <c r="EJ511" s="13">
        <f>[2]新神器!HI513</f>
        <v>15</v>
      </c>
      <c r="EK511" s="13">
        <f>[1]新神器!$AW512*6</f>
        <v>125454</v>
      </c>
      <c r="EL511" s="13">
        <f t="shared" si="84"/>
        <v>8364</v>
      </c>
      <c r="EM511" s="13">
        <f t="shared" si="79"/>
        <v>1800</v>
      </c>
      <c r="EN511" s="13">
        <f>[2]新神器!$HK513</f>
        <v>17100</v>
      </c>
      <c r="EO511" s="13">
        <f t="shared" si="85"/>
        <v>1817.1</v>
      </c>
      <c r="EP511" s="13">
        <f t="shared" si="86"/>
        <v>27.62</v>
      </c>
    </row>
    <row r="512" spans="90:146" ht="16.5" x14ac:dyDescent="0.2">
      <c r="CL512" s="34">
        <v>58</v>
      </c>
      <c r="CM512" s="34">
        <v>5</v>
      </c>
      <c r="CN512" s="13">
        <f>[2]卡牌消耗!DD62</f>
        <v>21650</v>
      </c>
      <c r="CO512" s="13">
        <f t="shared" si="80"/>
        <v>8660</v>
      </c>
      <c r="DN512" s="13">
        <v>58</v>
      </c>
      <c r="DO512" s="13">
        <v>4</v>
      </c>
      <c r="DP512" s="13">
        <f t="shared" si="81"/>
        <v>17600</v>
      </c>
      <c r="ED512" s="13">
        <f>[2]新神器!GZ514</f>
        <v>30</v>
      </c>
      <c r="EE512" s="13">
        <f t="shared" si="82"/>
        <v>6</v>
      </c>
      <c r="EF512" s="13">
        <f t="shared" si="83"/>
        <v>3</v>
      </c>
      <c r="EG512" s="13">
        <f>[2]新神器!HD514</f>
        <v>1606032</v>
      </c>
      <c r="EH512" s="13" t="str">
        <f>[2]新神器!HE514</f>
        <v>神器6-4 : 1级</v>
      </c>
      <c r="EI512" s="13">
        <f>[2]新神器!HG514</f>
        <v>1</v>
      </c>
      <c r="EJ512" s="13">
        <f>[2]新神器!HI514</f>
        <v>1</v>
      </c>
      <c r="EK512" s="13">
        <f>[1]新神器!$AW513*6</f>
        <v>13200</v>
      </c>
      <c r="EL512" s="13">
        <f t="shared" si="84"/>
        <v>13200</v>
      </c>
      <c r="EM512" s="13">
        <f t="shared" si="79"/>
        <v>280</v>
      </c>
      <c r="EN512" s="13">
        <f>[2]新神器!$HK514</f>
        <v>16550</v>
      </c>
      <c r="EO512" s="13">
        <f t="shared" si="85"/>
        <v>296.55</v>
      </c>
      <c r="EP512" s="13">
        <f t="shared" si="86"/>
        <v>267.07</v>
      </c>
    </row>
    <row r="513" spans="90:146" ht="16.5" x14ac:dyDescent="0.2">
      <c r="CL513" s="34">
        <v>59</v>
      </c>
      <c r="CM513" s="34">
        <v>5</v>
      </c>
      <c r="CN513" s="13">
        <f>[2]卡牌消耗!DD63</f>
        <v>22600</v>
      </c>
      <c r="CO513" s="13">
        <f t="shared" si="80"/>
        <v>9040</v>
      </c>
      <c r="DN513" s="13">
        <v>59</v>
      </c>
      <c r="DO513" s="13">
        <v>4</v>
      </c>
      <c r="DP513" s="13">
        <f t="shared" si="81"/>
        <v>18200</v>
      </c>
      <c r="ED513" s="13">
        <f>[2]新神器!GZ515</f>
        <v>30</v>
      </c>
      <c r="EE513" s="13">
        <f t="shared" si="82"/>
        <v>6</v>
      </c>
      <c r="EF513" s="13">
        <f t="shared" si="83"/>
        <v>3</v>
      </c>
      <c r="EG513" s="13">
        <f>[2]新神器!HD515</f>
        <v>1606032</v>
      </c>
      <c r="EH513" s="13" t="str">
        <f>[2]新神器!HE515</f>
        <v>神器6-4 : 2级</v>
      </c>
      <c r="EI513" s="13">
        <f>[2]新神器!HG515</f>
        <v>2</v>
      </c>
      <c r="EJ513" s="13">
        <f>[2]新神器!HI515</f>
        <v>1</v>
      </c>
      <c r="EK513" s="13">
        <f>[1]新神器!$AW514*6</f>
        <v>20670</v>
      </c>
      <c r="EL513" s="13">
        <f t="shared" si="84"/>
        <v>7470</v>
      </c>
      <c r="EM513" s="13">
        <f t="shared" si="79"/>
        <v>280</v>
      </c>
      <c r="EN513" s="13">
        <f>[2]新神器!$HK515</f>
        <v>17150</v>
      </c>
      <c r="EO513" s="13">
        <f t="shared" si="85"/>
        <v>297.14999999999998</v>
      </c>
      <c r="EP513" s="13">
        <f t="shared" si="86"/>
        <v>150.83000000000001</v>
      </c>
    </row>
    <row r="514" spans="90:146" ht="16.5" x14ac:dyDescent="0.2">
      <c r="CL514" s="34">
        <v>60</v>
      </c>
      <c r="CM514" s="34">
        <v>5</v>
      </c>
      <c r="CN514" s="13">
        <f>[2]卡牌消耗!DD64</f>
        <v>20650</v>
      </c>
      <c r="CO514" s="13">
        <f t="shared" si="80"/>
        <v>8260</v>
      </c>
      <c r="DN514" s="13">
        <v>60</v>
      </c>
      <c r="DO514" s="13">
        <v>4</v>
      </c>
      <c r="DP514" s="13">
        <f t="shared" si="81"/>
        <v>18800</v>
      </c>
      <c r="ED514" s="13">
        <f>[2]新神器!GZ516</f>
        <v>30</v>
      </c>
      <c r="EE514" s="13">
        <f t="shared" si="82"/>
        <v>6</v>
      </c>
      <c r="EF514" s="13">
        <f t="shared" si="83"/>
        <v>3</v>
      </c>
      <c r="EG514" s="13">
        <f>[2]新神器!HD516</f>
        <v>1606032</v>
      </c>
      <c r="EH514" s="13" t="str">
        <f>[2]新神器!HE516</f>
        <v>神器6-4 : 3级</v>
      </c>
      <c r="EI514" s="13">
        <f>[2]新神器!HG516</f>
        <v>3</v>
      </c>
      <c r="EJ514" s="13">
        <f>[2]新神器!HI516</f>
        <v>1</v>
      </c>
      <c r="EK514" s="13">
        <f>[1]新神器!$AW515*6</f>
        <v>28560</v>
      </c>
      <c r="EL514" s="13">
        <f t="shared" si="84"/>
        <v>7890</v>
      </c>
      <c r="EM514" s="13">
        <f t="shared" si="79"/>
        <v>280</v>
      </c>
      <c r="EN514" s="13">
        <f>[2]新神器!$HK516</f>
        <v>17750</v>
      </c>
      <c r="EO514" s="13">
        <f t="shared" si="85"/>
        <v>297.75</v>
      </c>
      <c r="EP514" s="13">
        <f t="shared" si="86"/>
        <v>158.99</v>
      </c>
    </row>
    <row r="515" spans="90:146" ht="16.5" x14ac:dyDescent="0.2">
      <c r="CL515" s="34">
        <v>61</v>
      </c>
      <c r="CM515" s="34">
        <v>5</v>
      </c>
      <c r="CN515" s="13">
        <f>[2]卡牌消耗!DD65</f>
        <v>21700</v>
      </c>
      <c r="CO515" s="13">
        <f t="shared" si="80"/>
        <v>8680</v>
      </c>
      <c r="DN515" s="13">
        <v>61</v>
      </c>
      <c r="DO515" s="13">
        <v>4</v>
      </c>
      <c r="DP515" s="13">
        <f t="shared" si="81"/>
        <v>19400</v>
      </c>
      <c r="ED515" s="13">
        <f>[2]新神器!GZ517</f>
        <v>30</v>
      </c>
      <c r="EE515" s="13">
        <f t="shared" si="82"/>
        <v>6</v>
      </c>
      <c r="EF515" s="13">
        <f t="shared" si="83"/>
        <v>3</v>
      </c>
      <c r="EG515" s="13">
        <f>[2]新神器!HD517</f>
        <v>1606032</v>
      </c>
      <c r="EH515" s="13" t="str">
        <f>[2]新神器!HE517</f>
        <v>神器6-4 : 4级</v>
      </c>
      <c r="EI515" s="13">
        <f>[2]新神器!HG517</f>
        <v>4</v>
      </c>
      <c r="EJ515" s="13">
        <f>[2]新神器!HI517</f>
        <v>2</v>
      </c>
      <c r="EK515" s="13">
        <f>[1]新神器!$AW516*6</f>
        <v>37080</v>
      </c>
      <c r="EL515" s="13">
        <f t="shared" si="84"/>
        <v>8520</v>
      </c>
      <c r="EM515" s="13">
        <f t="shared" si="79"/>
        <v>560</v>
      </c>
      <c r="EN515" s="13">
        <f>[2]新神器!$HK517</f>
        <v>18300</v>
      </c>
      <c r="EO515" s="13">
        <f t="shared" si="85"/>
        <v>578.29999999999995</v>
      </c>
      <c r="EP515" s="13">
        <f t="shared" si="86"/>
        <v>88.4</v>
      </c>
    </row>
    <row r="516" spans="90:146" ht="16.5" x14ac:dyDescent="0.2">
      <c r="CL516" s="34">
        <v>62</v>
      </c>
      <c r="CM516" s="34">
        <v>5</v>
      </c>
      <c r="CN516" s="13">
        <f>[2]卡牌消耗!DD66</f>
        <v>22750</v>
      </c>
      <c r="CO516" s="13">
        <f t="shared" si="80"/>
        <v>9100</v>
      </c>
      <c r="DN516" s="13">
        <v>62</v>
      </c>
      <c r="DO516" s="13">
        <v>4</v>
      </c>
      <c r="DP516" s="13">
        <f t="shared" si="81"/>
        <v>20000</v>
      </c>
      <c r="ED516" s="13">
        <f>[2]新神器!GZ518</f>
        <v>30</v>
      </c>
      <c r="EE516" s="13">
        <f t="shared" si="82"/>
        <v>6</v>
      </c>
      <c r="EF516" s="13">
        <f t="shared" si="83"/>
        <v>3</v>
      </c>
      <c r="EG516" s="13">
        <f>[2]新神器!HD518</f>
        <v>1606032</v>
      </c>
      <c r="EH516" s="13" t="str">
        <f>[2]新神器!HE518</f>
        <v>神器6-4 : 5级</v>
      </c>
      <c r="EI516" s="13">
        <f>[2]新神器!HG518</f>
        <v>5</v>
      </c>
      <c r="EJ516" s="13">
        <f>[2]新神器!HI518</f>
        <v>2</v>
      </c>
      <c r="EK516" s="13">
        <f>[1]新神器!$AW517*6</f>
        <v>46020</v>
      </c>
      <c r="EL516" s="13">
        <f t="shared" si="84"/>
        <v>8940</v>
      </c>
      <c r="EM516" s="13">
        <f t="shared" si="79"/>
        <v>560</v>
      </c>
      <c r="EN516" s="13">
        <f>[2]新神器!$HK518</f>
        <v>18850</v>
      </c>
      <c r="EO516" s="13">
        <f t="shared" si="85"/>
        <v>578.85</v>
      </c>
      <c r="EP516" s="13">
        <f t="shared" si="86"/>
        <v>92.67</v>
      </c>
    </row>
    <row r="517" spans="90:146" ht="16.5" x14ac:dyDescent="0.2">
      <c r="CL517" s="34">
        <v>63</v>
      </c>
      <c r="CM517" s="34">
        <v>5</v>
      </c>
      <c r="CN517" s="13">
        <f>[2]卡牌消耗!DD67</f>
        <v>23750</v>
      </c>
      <c r="CO517" s="13">
        <f t="shared" si="80"/>
        <v>9500</v>
      </c>
      <c r="DN517" s="13">
        <v>63</v>
      </c>
      <c r="DO517" s="13">
        <v>4</v>
      </c>
      <c r="DP517" s="13">
        <f t="shared" si="81"/>
        <v>20600</v>
      </c>
      <c r="ED517" s="13">
        <f>[2]新神器!GZ519</f>
        <v>30</v>
      </c>
      <c r="EE517" s="13">
        <f t="shared" si="82"/>
        <v>6</v>
      </c>
      <c r="EF517" s="13">
        <f t="shared" si="83"/>
        <v>3</v>
      </c>
      <c r="EG517" s="13">
        <f>[2]新神器!HD519</f>
        <v>1606032</v>
      </c>
      <c r="EH517" s="13" t="str">
        <f>[2]新神器!HE519</f>
        <v>神器6-4 : 6级</v>
      </c>
      <c r="EI517" s="13">
        <f>[2]新神器!HG519</f>
        <v>6</v>
      </c>
      <c r="EJ517" s="13">
        <f>[2]新神器!HI519</f>
        <v>2</v>
      </c>
      <c r="EK517" s="13">
        <f>[1]新神器!$AW518*6</f>
        <v>55560</v>
      </c>
      <c r="EL517" s="13">
        <f t="shared" si="84"/>
        <v>9540</v>
      </c>
      <c r="EM517" s="13">
        <f t="shared" ref="EM517:EM580" si="87">EJ517*INDEX($DX$5:$DX$46,MATCH(EG517,$DW$5:$DW$46,0))</f>
        <v>560</v>
      </c>
      <c r="EN517" s="13">
        <f>[2]新神器!$HK519</f>
        <v>19400</v>
      </c>
      <c r="EO517" s="13">
        <f t="shared" si="85"/>
        <v>579.4</v>
      </c>
      <c r="EP517" s="13">
        <f t="shared" si="86"/>
        <v>98.79</v>
      </c>
    </row>
    <row r="518" spans="90:146" ht="16.5" x14ac:dyDescent="0.2">
      <c r="CL518" s="34">
        <v>64</v>
      </c>
      <c r="CM518" s="34">
        <v>5</v>
      </c>
      <c r="CN518" s="13">
        <f>[2]卡牌消耗!DD68</f>
        <v>24800</v>
      </c>
      <c r="CO518" s="13">
        <f t="shared" ref="CO518:CO581" si="88">CN518/2.5</f>
        <v>9920</v>
      </c>
      <c r="DN518" s="13">
        <v>64</v>
      </c>
      <c r="DO518" s="13">
        <v>4</v>
      </c>
      <c r="DP518" s="13">
        <f t="shared" ref="DP518:DP581" si="89">INDEX($DH$5:$DK$154,DN518,MIN(DO518,4))</f>
        <v>21200</v>
      </c>
      <c r="ED518" s="13">
        <f>[2]新神器!GZ520</f>
        <v>30</v>
      </c>
      <c r="EE518" s="13">
        <f t="shared" ref="EE518:EE581" si="90">INDEX($DT$5:$DT$46,ED518)</f>
        <v>6</v>
      </c>
      <c r="EF518" s="13">
        <f t="shared" ref="EF518:EF581" si="91">INDEX($DV$5:$DV$46,ED518)</f>
        <v>3</v>
      </c>
      <c r="EG518" s="13">
        <f>[2]新神器!HD520</f>
        <v>1606032</v>
      </c>
      <c r="EH518" s="13" t="str">
        <f>[2]新神器!HE520</f>
        <v>神器6-4 : 7级</v>
      </c>
      <c r="EI518" s="13">
        <f>[2]新神器!HG520</f>
        <v>7</v>
      </c>
      <c r="EJ518" s="13">
        <f>[2]新神器!HI520</f>
        <v>3</v>
      </c>
      <c r="EK518" s="13">
        <f>[1]新神器!$AW519*6</f>
        <v>65640</v>
      </c>
      <c r="EL518" s="13">
        <f t="shared" ref="EL518:EL581" si="92">IF(EI518&gt;1,EK518-EK517,EK518)</f>
        <v>10080</v>
      </c>
      <c r="EM518" s="13">
        <f t="shared" si="87"/>
        <v>840</v>
      </c>
      <c r="EN518" s="13">
        <f>[2]新神器!$HK520</f>
        <v>19900</v>
      </c>
      <c r="EO518" s="13">
        <f t="shared" ref="EO518:EO581" si="93">EM518+EN518/1000</f>
        <v>859.9</v>
      </c>
      <c r="EP518" s="13">
        <f t="shared" ref="EP518:EP581" si="94">ROUND(EL518*6/EO518,2)</f>
        <v>70.33</v>
      </c>
    </row>
    <row r="519" spans="90:146" ht="16.5" x14ac:dyDescent="0.2">
      <c r="CL519" s="34">
        <v>65</v>
      </c>
      <c r="CM519" s="34">
        <v>5</v>
      </c>
      <c r="CN519" s="13">
        <f>[2]卡牌消耗!DD69</f>
        <v>22700</v>
      </c>
      <c r="CO519" s="13">
        <f t="shared" si="88"/>
        <v>9080</v>
      </c>
      <c r="DN519" s="13">
        <v>65</v>
      </c>
      <c r="DO519" s="13">
        <v>4</v>
      </c>
      <c r="DP519" s="13">
        <f t="shared" si="89"/>
        <v>21800</v>
      </c>
      <c r="ED519" s="13">
        <f>[2]新神器!GZ521</f>
        <v>30</v>
      </c>
      <c r="EE519" s="13">
        <f t="shared" si="90"/>
        <v>6</v>
      </c>
      <c r="EF519" s="13">
        <f t="shared" si="91"/>
        <v>3</v>
      </c>
      <c r="EG519" s="13">
        <f>[2]新神器!HD521</f>
        <v>1606032</v>
      </c>
      <c r="EH519" s="13" t="str">
        <f>[2]新神器!HE521</f>
        <v>神器6-4 : 8级</v>
      </c>
      <c r="EI519" s="13">
        <f>[2]新神器!HG521</f>
        <v>8</v>
      </c>
      <c r="EJ519" s="13">
        <f>[2]新神器!HI521</f>
        <v>3</v>
      </c>
      <c r="EK519" s="13">
        <f>[1]新神器!$AW520*6</f>
        <v>76230</v>
      </c>
      <c r="EL519" s="13">
        <f t="shared" si="92"/>
        <v>10590</v>
      </c>
      <c r="EM519" s="13">
        <f t="shared" si="87"/>
        <v>840</v>
      </c>
      <c r="EN519" s="13">
        <f>[2]新神器!$HK521</f>
        <v>20400</v>
      </c>
      <c r="EO519" s="13">
        <f t="shared" si="93"/>
        <v>860.4</v>
      </c>
      <c r="EP519" s="13">
        <f t="shared" si="94"/>
        <v>73.849999999999994</v>
      </c>
    </row>
    <row r="520" spans="90:146" ht="16.5" x14ac:dyDescent="0.2">
      <c r="CL520" s="34">
        <v>66</v>
      </c>
      <c r="CM520" s="34">
        <v>5</v>
      </c>
      <c r="CN520" s="13">
        <f>[2]卡牌消耗!DD70</f>
        <v>23850</v>
      </c>
      <c r="CO520" s="13">
        <f t="shared" si="88"/>
        <v>9540</v>
      </c>
      <c r="DN520" s="13">
        <v>66</v>
      </c>
      <c r="DO520" s="13">
        <v>4</v>
      </c>
      <c r="DP520" s="13">
        <f t="shared" si="89"/>
        <v>22400</v>
      </c>
      <c r="ED520" s="13">
        <f>[2]新神器!GZ522</f>
        <v>30</v>
      </c>
      <c r="EE520" s="13">
        <f t="shared" si="90"/>
        <v>6</v>
      </c>
      <c r="EF520" s="13">
        <f t="shared" si="91"/>
        <v>3</v>
      </c>
      <c r="EG520" s="13">
        <f>[2]新神器!HD522</f>
        <v>1606032</v>
      </c>
      <c r="EH520" s="13" t="str">
        <f>[2]新神器!HE522</f>
        <v>神器6-4 : 9级</v>
      </c>
      <c r="EI520" s="13">
        <f>[2]新神器!HG522</f>
        <v>9</v>
      </c>
      <c r="EJ520" s="13">
        <f>[2]新神器!HI522</f>
        <v>3</v>
      </c>
      <c r="EK520" s="13">
        <f>[1]新神器!$AW521*6</f>
        <v>87330</v>
      </c>
      <c r="EL520" s="13">
        <f t="shared" si="92"/>
        <v>11100</v>
      </c>
      <c r="EM520" s="13">
        <f t="shared" si="87"/>
        <v>840</v>
      </c>
      <c r="EN520" s="13">
        <f>[2]新神器!$HK522</f>
        <v>20900</v>
      </c>
      <c r="EO520" s="13">
        <f t="shared" si="93"/>
        <v>860.9</v>
      </c>
      <c r="EP520" s="13">
        <f t="shared" si="94"/>
        <v>77.36</v>
      </c>
    </row>
    <row r="521" spans="90:146" ht="16.5" x14ac:dyDescent="0.2">
      <c r="CL521" s="34">
        <v>67</v>
      </c>
      <c r="CM521" s="34">
        <v>5</v>
      </c>
      <c r="CN521" s="13">
        <f>[2]卡牌消耗!DD71</f>
        <v>25000</v>
      </c>
      <c r="CO521" s="13">
        <f t="shared" si="88"/>
        <v>10000</v>
      </c>
      <c r="DN521" s="13">
        <v>67</v>
      </c>
      <c r="DO521" s="13">
        <v>4</v>
      </c>
      <c r="DP521" s="13">
        <f t="shared" si="89"/>
        <v>23040</v>
      </c>
      <c r="ED521" s="13">
        <f>[2]新神器!GZ523</f>
        <v>30</v>
      </c>
      <c r="EE521" s="13">
        <f t="shared" si="90"/>
        <v>6</v>
      </c>
      <c r="EF521" s="13">
        <f t="shared" si="91"/>
        <v>3</v>
      </c>
      <c r="EG521" s="13">
        <f>[2]新神器!HD523</f>
        <v>1606032</v>
      </c>
      <c r="EH521" s="13" t="str">
        <f>[2]新神器!HE523</f>
        <v>神器6-4 : 10级</v>
      </c>
      <c r="EI521" s="13">
        <f>[2]新神器!HG523</f>
        <v>10</v>
      </c>
      <c r="EJ521" s="13">
        <f>[2]新神器!HI523</f>
        <v>5</v>
      </c>
      <c r="EK521" s="13">
        <f>[1]新神器!$AW522*6</f>
        <v>98970</v>
      </c>
      <c r="EL521" s="13">
        <f t="shared" si="92"/>
        <v>11640</v>
      </c>
      <c r="EM521" s="13">
        <f t="shared" si="87"/>
        <v>1400</v>
      </c>
      <c r="EN521" s="13">
        <f>[2]新神器!$HK523</f>
        <v>21400</v>
      </c>
      <c r="EO521" s="13">
        <f t="shared" si="93"/>
        <v>1421.4</v>
      </c>
      <c r="EP521" s="13">
        <f t="shared" si="94"/>
        <v>49.13</v>
      </c>
    </row>
    <row r="522" spans="90:146" ht="16.5" x14ac:dyDescent="0.2">
      <c r="CL522" s="34">
        <v>68</v>
      </c>
      <c r="CM522" s="34">
        <v>5</v>
      </c>
      <c r="CN522" s="13">
        <f>[2]卡牌消耗!DD72</f>
        <v>26150</v>
      </c>
      <c r="CO522" s="13">
        <f t="shared" si="88"/>
        <v>10460</v>
      </c>
      <c r="DN522" s="13">
        <v>68</v>
      </c>
      <c r="DO522" s="13">
        <v>4</v>
      </c>
      <c r="DP522" s="13">
        <f t="shared" si="89"/>
        <v>23640</v>
      </c>
      <c r="ED522" s="13">
        <f>[2]新神器!GZ524</f>
        <v>30</v>
      </c>
      <c r="EE522" s="13">
        <f t="shared" si="90"/>
        <v>6</v>
      </c>
      <c r="EF522" s="13">
        <f t="shared" si="91"/>
        <v>3</v>
      </c>
      <c r="EG522" s="13">
        <f>[2]新神器!HD524</f>
        <v>1606032</v>
      </c>
      <c r="EH522" s="13" t="str">
        <f>[2]新神器!HE524</f>
        <v>神器6-4 : 11级</v>
      </c>
      <c r="EI522" s="13">
        <f>[2]新神器!HG524</f>
        <v>11</v>
      </c>
      <c r="EJ522" s="13">
        <f>[2]新神器!HI524</f>
        <v>5</v>
      </c>
      <c r="EK522" s="13">
        <f>[1]新神器!$AW523*6</f>
        <v>111150</v>
      </c>
      <c r="EL522" s="13">
        <f t="shared" si="92"/>
        <v>12180</v>
      </c>
      <c r="EM522" s="13">
        <f t="shared" si="87"/>
        <v>1400</v>
      </c>
      <c r="EN522" s="13">
        <f>[2]新神器!$HK524</f>
        <v>21850</v>
      </c>
      <c r="EO522" s="13">
        <f t="shared" si="93"/>
        <v>1421.85</v>
      </c>
      <c r="EP522" s="13">
        <f t="shared" si="94"/>
        <v>51.4</v>
      </c>
    </row>
    <row r="523" spans="90:146" ht="16.5" x14ac:dyDescent="0.2">
      <c r="CL523" s="34">
        <v>69</v>
      </c>
      <c r="CM523" s="34">
        <v>5</v>
      </c>
      <c r="CN523" s="13">
        <f>[2]卡牌消耗!DD73</f>
        <v>27250</v>
      </c>
      <c r="CO523" s="13">
        <f t="shared" si="88"/>
        <v>10900</v>
      </c>
      <c r="DN523" s="13">
        <v>69</v>
      </c>
      <c r="DO523" s="13">
        <v>4</v>
      </c>
      <c r="DP523" s="13">
        <f t="shared" si="89"/>
        <v>24240</v>
      </c>
      <c r="ED523" s="13">
        <f>[2]新神器!GZ525</f>
        <v>30</v>
      </c>
      <c r="EE523" s="13">
        <f t="shared" si="90"/>
        <v>6</v>
      </c>
      <c r="EF523" s="13">
        <f t="shared" si="91"/>
        <v>3</v>
      </c>
      <c r="EG523" s="13">
        <f>[2]新神器!HD525</f>
        <v>1606032</v>
      </c>
      <c r="EH523" s="13" t="str">
        <f>[2]新神器!HE525</f>
        <v>神器6-4 : 12级</v>
      </c>
      <c r="EI523" s="13">
        <f>[2]新神器!HG525</f>
        <v>12</v>
      </c>
      <c r="EJ523" s="13">
        <f>[2]新神器!HI525</f>
        <v>6</v>
      </c>
      <c r="EK523" s="13">
        <f>[1]新神器!$AW524*6</f>
        <v>123810</v>
      </c>
      <c r="EL523" s="13">
        <f t="shared" si="92"/>
        <v>12660</v>
      </c>
      <c r="EM523" s="13">
        <f t="shared" si="87"/>
        <v>1680</v>
      </c>
      <c r="EN523" s="13">
        <f>[2]新神器!$HK525</f>
        <v>22300</v>
      </c>
      <c r="EO523" s="13">
        <f t="shared" si="93"/>
        <v>1702.3</v>
      </c>
      <c r="EP523" s="13">
        <f t="shared" si="94"/>
        <v>44.62</v>
      </c>
    </row>
    <row r="524" spans="90:146" ht="16.5" x14ac:dyDescent="0.2">
      <c r="CL524" s="34">
        <v>70</v>
      </c>
      <c r="CM524" s="34">
        <v>5</v>
      </c>
      <c r="CN524" s="13">
        <f>[2]卡牌消耗!DD74</f>
        <v>27700</v>
      </c>
      <c r="CO524" s="13">
        <f t="shared" si="88"/>
        <v>11080</v>
      </c>
      <c r="DN524" s="13">
        <v>70</v>
      </c>
      <c r="DO524" s="13">
        <v>4</v>
      </c>
      <c r="DP524" s="13">
        <f t="shared" si="89"/>
        <v>24840</v>
      </c>
      <c r="ED524" s="13">
        <f>[2]新神器!GZ526</f>
        <v>30</v>
      </c>
      <c r="EE524" s="13">
        <f t="shared" si="90"/>
        <v>6</v>
      </c>
      <c r="EF524" s="13">
        <f t="shared" si="91"/>
        <v>3</v>
      </c>
      <c r="EG524" s="13">
        <f>[2]新神器!HD526</f>
        <v>1606032</v>
      </c>
      <c r="EH524" s="13" t="str">
        <f>[2]新神器!HE526</f>
        <v>神器6-4 : 13级</v>
      </c>
      <c r="EI524" s="13">
        <f>[2]新神器!HG526</f>
        <v>13</v>
      </c>
      <c r="EJ524" s="13">
        <f>[2]新神器!HI526</f>
        <v>7</v>
      </c>
      <c r="EK524" s="13">
        <f>[1]新神器!$AW525*6</f>
        <v>137100</v>
      </c>
      <c r="EL524" s="13">
        <f t="shared" si="92"/>
        <v>13290</v>
      </c>
      <c r="EM524" s="13">
        <f t="shared" si="87"/>
        <v>1960</v>
      </c>
      <c r="EN524" s="13">
        <f>[2]新神器!$HK526</f>
        <v>22750</v>
      </c>
      <c r="EO524" s="13">
        <f t="shared" si="93"/>
        <v>1982.75</v>
      </c>
      <c r="EP524" s="13">
        <f t="shared" si="94"/>
        <v>40.22</v>
      </c>
    </row>
    <row r="525" spans="90:146" ht="16.5" x14ac:dyDescent="0.2">
      <c r="CL525" s="34">
        <v>71</v>
      </c>
      <c r="CM525" s="34">
        <v>5</v>
      </c>
      <c r="CN525" s="13">
        <f>[2]卡牌消耗!DD75</f>
        <v>29100</v>
      </c>
      <c r="CO525" s="13">
        <f t="shared" si="88"/>
        <v>11640</v>
      </c>
      <c r="DN525" s="13">
        <v>71</v>
      </c>
      <c r="DO525" s="13">
        <v>4</v>
      </c>
      <c r="DP525" s="13">
        <f t="shared" si="89"/>
        <v>30720</v>
      </c>
      <c r="ED525" s="13">
        <f>[2]新神器!GZ527</f>
        <v>30</v>
      </c>
      <c r="EE525" s="13">
        <f t="shared" si="90"/>
        <v>6</v>
      </c>
      <c r="EF525" s="13">
        <f t="shared" si="91"/>
        <v>3</v>
      </c>
      <c r="EG525" s="13">
        <f>[2]新神器!HD527</f>
        <v>1606032</v>
      </c>
      <c r="EH525" s="13" t="str">
        <f>[2]新神器!HE527</f>
        <v>神器6-4 : 14级</v>
      </c>
      <c r="EI525" s="13">
        <f>[2]新神器!HG527</f>
        <v>14</v>
      </c>
      <c r="EJ525" s="13">
        <f>[2]新神器!HI527</f>
        <v>7</v>
      </c>
      <c r="EK525" s="13">
        <f>[1]新神器!$AW526*6</f>
        <v>150810</v>
      </c>
      <c r="EL525" s="13">
        <f t="shared" si="92"/>
        <v>13710</v>
      </c>
      <c r="EM525" s="13">
        <f t="shared" si="87"/>
        <v>1960</v>
      </c>
      <c r="EN525" s="13">
        <f>[2]新神器!$HK527</f>
        <v>23200</v>
      </c>
      <c r="EO525" s="13">
        <f t="shared" si="93"/>
        <v>1983.2</v>
      </c>
      <c r="EP525" s="13">
        <f t="shared" si="94"/>
        <v>41.48</v>
      </c>
    </row>
    <row r="526" spans="90:146" ht="16.5" x14ac:dyDescent="0.2">
      <c r="CL526" s="34">
        <v>72</v>
      </c>
      <c r="CM526" s="34">
        <v>5</v>
      </c>
      <c r="CN526" s="13">
        <f>[2]卡牌消耗!DD76</f>
        <v>30500</v>
      </c>
      <c r="CO526" s="13">
        <f t="shared" si="88"/>
        <v>12200</v>
      </c>
      <c r="DN526" s="13">
        <v>72</v>
      </c>
      <c r="DO526" s="13">
        <v>4</v>
      </c>
      <c r="DP526" s="13">
        <f t="shared" si="89"/>
        <v>32120</v>
      </c>
      <c r="ED526" s="13">
        <f>[2]新神器!GZ528</f>
        <v>30</v>
      </c>
      <c r="EE526" s="13">
        <f t="shared" si="90"/>
        <v>6</v>
      </c>
      <c r="EF526" s="13">
        <f t="shared" si="91"/>
        <v>3</v>
      </c>
      <c r="EG526" s="13">
        <f>[2]新神器!HD528</f>
        <v>1606032</v>
      </c>
      <c r="EH526" s="13" t="str">
        <f>[2]新神器!HE528</f>
        <v>神器6-4 : 15级</v>
      </c>
      <c r="EI526" s="13">
        <f>[2]新神器!HG528</f>
        <v>15</v>
      </c>
      <c r="EJ526" s="13">
        <f>[2]新神器!HI528</f>
        <v>7</v>
      </c>
      <c r="EK526" s="13">
        <f>[1]新神器!$AW527*6</f>
        <v>165150</v>
      </c>
      <c r="EL526" s="13">
        <f t="shared" si="92"/>
        <v>14340</v>
      </c>
      <c r="EM526" s="13">
        <f t="shared" si="87"/>
        <v>1960</v>
      </c>
      <c r="EN526" s="13">
        <f>[2]新神器!$HK528</f>
        <v>23600</v>
      </c>
      <c r="EO526" s="13">
        <f t="shared" si="93"/>
        <v>1983.6</v>
      </c>
      <c r="EP526" s="13">
        <f t="shared" si="94"/>
        <v>43.38</v>
      </c>
    </row>
    <row r="527" spans="90:146" ht="16.5" x14ac:dyDescent="0.2">
      <c r="CL527" s="34">
        <v>73</v>
      </c>
      <c r="CM527" s="34">
        <v>5</v>
      </c>
      <c r="CN527" s="13">
        <f>[2]卡牌消耗!DD77</f>
        <v>31850</v>
      </c>
      <c r="CO527" s="13">
        <f t="shared" si="88"/>
        <v>12740</v>
      </c>
      <c r="DN527" s="13">
        <v>73</v>
      </c>
      <c r="DO527" s="13">
        <v>4</v>
      </c>
      <c r="DP527" s="13">
        <f t="shared" si="89"/>
        <v>33520</v>
      </c>
      <c r="ED527" s="13">
        <f>[2]新神器!GZ529</f>
        <v>30</v>
      </c>
      <c r="EE527" s="13">
        <f t="shared" si="90"/>
        <v>6</v>
      </c>
      <c r="EF527" s="13">
        <f t="shared" si="91"/>
        <v>3</v>
      </c>
      <c r="EG527" s="13">
        <f>[2]新神器!HD529</f>
        <v>1606032</v>
      </c>
      <c r="EH527" s="13" t="str">
        <f>[2]新神器!HE529</f>
        <v>神器6-4 : 16级</v>
      </c>
      <c r="EI527" s="13">
        <f>[2]新神器!HG529</f>
        <v>16</v>
      </c>
      <c r="EJ527" s="13">
        <f>[2]新神器!HI529</f>
        <v>10</v>
      </c>
      <c r="EK527" s="13">
        <f>[1]新神器!$AW528*6</f>
        <v>179970</v>
      </c>
      <c r="EL527" s="13">
        <f t="shared" si="92"/>
        <v>14820</v>
      </c>
      <c r="EM527" s="13">
        <f t="shared" si="87"/>
        <v>2800</v>
      </c>
      <c r="EN527" s="13">
        <f>[2]新神器!$HK529</f>
        <v>24050</v>
      </c>
      <c r="EO527" s="13">
        <f t="shared" si="93"/>
        <v>2824.05</v>
      </c>
      <c r="EP527" s="13">
        <f t="shared" si="94"/>
        <v>31.49</v>
      </c>
    </row>
    <row r="528" spans="90:146" ht="16.5" x14ac:dyDescent="0.2">
      <c r="CL528" s="34">
        <v>74</v>
      </c>
      <c r="CM528" s="34">
        <v>5</v>
      </c>
      <c r="CN528" s="13">
        <f>[2]卡牌消耗!DD78</f>
        <v>33250</v>
      </c>
      <c r="CO528" s="13">
        <f t="shared" si="88"/>
        <v>13300</v>
      </c>
      <c r="DN528" s="13">
        <v>74</v>
      </c>
      <c r="DO528" s="13">
        <v>4</v>
      </c>
      <c r="DP528" s="13">
        <f t="shared" si="89"/>
        <v>34880</v>
      </c>
      <c r="ED528" s="13">
        <f>[2]新神器!GZ530</f>
        <v>30</v>
      </c>
      <c r="EE528" s="13">
        <f t="shared" si="90"/>
        <v>6</v>
      </c>
      <c r="EF528" s="13">
        <f t="shared" si="91"/>
        <v>3</v>
      </c>
      <c r="EG528" s="13">
        <f>[2]新神器!HD530</f>
        <v>1606032</v>
      </c>
      <c r="EH528" s="13" t="str">
        <f>[2]新神器!HE530</f>
        <v>神器6-4 : 17级</v>
      </c>
      <c r="EI528" s="13">
        <f>[2]新神器!HG530</f>
        <v>17</v>
      </c>
      <c r="EJ528" s="13">
        <f>[2]新神器!HI530</f>
        <v>10</v>
      </c>
      <c r="EK528" s="13">
        <f>[1]新神器!$AW529*6</f>
        <v>195270</v>
      </c>
      <c r="EL528" s="13">
        <f t="shared" si="92"/>
        <v>15300</v>
      </c>
      <c r="EM528" s="13">
        <f t="shared" si="87"/>
        <v>2800</v>
      </c>
      <c r="EN528" s="13">
        <f>[2]新神器!$HK530</f>
        <v>24500</v>
      </c>
      <c r="EO528" s="13">
        <f t="shared" si="93"/>
        <v>2824.5</v>
      </c>
      <c r="EP528" s="13">
        <f t="shared" si="94"/>
        <v>32.5</v>
      </c>
    </row>
    <row r="529" spans="90:146" ht="16.5" x14ac:dyDescent="0.2">
      <c r="CL529" s="34">
        <v>75</v>
      </c>
      <c r="CM529" s="34">
        <v>5</v>
      </c>
      <c r="CN529" s="13">
        <f>[2]卡牌消耗!DD79</f>
        <v>31100</v>
      </c>
      <c r="CO529" s="13">
        <f t="shared" si="88"/>
        <v>12440</v>
      </c>
      <c r="DN529" s="13">
        <v>75</v>
      </c>
      <c r="DO529" s="13">
        <v>4</v>
      </c>
      <c r="DP529" s="13">
        <f t="shared" si="89"/>
        <v>36280</v>
      </c>
      <c r="ED529" s="13">
        <f>[2]新神器!GZ531</f>
        <v>30</v>
      </c>
      <c r="EE529" s="13">
        <f t="shared" si="90"/>
        <v>6</v>
      </c>
      <c r="EF529" s="13">
        <f t="shared" si="91"/>
        <v>3</v>
      </c>
      <c r="EG529" s="13">
        <f>[2]新神器!HD531</f>
        <v>1606032</v>
      </c>
      <c r="EH529" s="13" t="str">
        <f>[2]新神器!HE531</f>
        <v>神器6-4 : 18级</v>
      </c>
      <c r="EI529" s="13">
        <f>[2]新神器!HG531</f>
        <v>18</v>
      </c>
      <c r="EJ529" s="13">
        <f>[2]新神器!HI531</f>
        <v>10</v>
      </c>
      <c r="EK529" s="13">
        <f>[1]新神器!$AW530*6</f>
        <v>211170</v>
      </c>
      <c r="EL529" s="13">
        <f t="shared" si="92"/>
        <v>15900</v>
      </c>
      <c r="EM529" s="13">
        <f t="shared" si="87"/>
        <v>2800</v>
      </c>
      <c r="EN529" s="13">
        <f>[2]新神器!$HK531</f>
        <v>24900</v>
      </c>
      <c r="EO529" s="13">
        <f t="shared" si="93"/>
        <v>2824.9</v>
      </c>
      <c r="EP529" s="13">
        <f t="shared" si="94"/>
        <v>33.770000000000003</v>
      </c>
    </row>
    <row r="530" spans="90:146" ht="16.5" x14ac:dyDescent="0.2">
      <c r="CL530" s="34">
        <v>76</v>
      </c>
      <c r="CM530" s="34">
        <v>5</v>
      </c>
      <c r="CN530" s="13">
        <f>[2]卡牌消耗!DD80</f>
        <v>32650</v>
      </c>
      <c r="CO530" s="13">
        <f t="shared" si="88"/>
        <v>13060</v>
      </c>
      <c r="DN530" s="13">
        <v>76</v>
      </c>
      <c r="DO530" s="13">
        <v>4</v>
      </c>
      <c r="DP530" s="13">
        <f t="shared" si="89"/>
        <v>37680</v>
      </c>
      <c r="ED530" s="13">
        <f>[2]新神器!GZ532</f>
        <v>30</v>
      </c>
      <c r="EE530" s="13">
        <f t="shared" si="90"/>
        <v>6</v>
      </c>
      <c r="EF530" s="13">
        <f t="shared" si="91"/>
        <v>3</v>
      </c>
      <c r="EG530" s="13">
        <f>[2]新神器!HD532</f>
        <v>1606032</v>
      </c>
      <c r="EH530" s="13" t="str">
        <f>[2]新神器!HE532</f>
        <v>神器6-4 : 19级</v>
      </c>
      <c r="EI530" s="13">
        <f>[2]新神器!HG532</f>
        <v>19</v>
      </c>
      <c r="EJ530" s="13">
        <f>[2]新神器!HI532</f>
        <v>15</v>
      </c>
      <c r="EK530" s="13">
        <f>[1]新神器!$AW531*6</f>
        <v>227580</v>
      </c>
      <c r="EL530" s="13">
        <f t="shared" si="92"/>
        <v>16410</v>
      </c>
      <c r="EM530" s="13">
        <f t="shared" si="87"/>
        <v>4200</v>
      </c>
      <c r="EN530" s="13">
        <f>[2]新神器!$HK532</f>
        <v>25300</v>
      </c>
      <c r="EO530" s="13">
        <f t="shared" si="93"/>
        <v>4225.3</v>
      </c>
      <c r="EP530" s="13">
        <f t="shared" si="94"/>
        <v>23.3</v>
      </c>
    </row>
    <row r="531" spans="90:146" ht="16.5" x14ac:dyDescent="0.2">
      <c r="CL531" s="34">
        <v>77</v>
      </c>
      <c r="CM531" s="34">
        <v>5</v>
      </c>
      <c r="CN531" s="13">
        <f>[2]卡牌消耗!DD81</f>
        <v>34200</v>
      </c>
      <c r="CO531" s="13">
        <f t="shared" si="88"/>
        <v>13680</v>
      </c>
      <c r="DN531" s="13">
        <v>77</v>
      </c>
      <c r="DO531" s="13">
        <v>4</v>
      </c>
      <c r="DP531" s="13">
        <f t="shared" si="89"/>
        <v>39040</v>
      </c>
      <c r="ED531" s="13">
        <f>[2]新神器!GZ533</f>
        <v>30</v>
      </c>
      <c r="EE531" s="13">
        <f t="shared" si="90"/>
        <v>6</v>
      </c>
      <c r="EF531" s="13">
        <f t="shared" si="91"/>
        <v>3</v>
      </c>
      <c r="EG531" s="13">
        <f>[2]新神器!HD533</f>
        <v>1606032</v>
      </c>
      <c r="EH531" s="13" t="str">
        <f>[2]新神器!HE533</f>
        <v>神器6-4 : 20级</v>
      </c>
      <c r="EI531" s="13">
        <f>[2]新神器!HG533</f>
        <v>20</v>
      </c>
      <c r="EJ531" s="13">
        <f>[2]新神器!HI533</f>
        <v>15</v>
      </c>
      <c r="EK531" s="13">
        <f>[1]新神器!$AW532*6</f>
        <v>244500</v>
      </c>
      <c r="EL531" s="13">
        <f t="shared" si="92"/>
        <v>16920</v>
      </c>
      <c r="EM531" s="13">
        <f t="shared" si="87"/>
        <v>4200</v>
      </c>
      <c r="EN531" s="13">
        <f>[2]新神器!$HK533</f>
        <v>25700</v>
      </c>
      <c r="EO531" s="13">
        <f t="shared" si="93"/>
        <v>4225.7</v>
      </c>
      <c r="EP531" s="13">
        <f t="shared" si="94"/>
        <v>24.02</v>
      </c>
    </row>
    <row r="532" spans="90:146" ht="16.5" x14ac:dyDescent="0.2">
      <c r="CL532" s="34">
        <v>78</v>
      </c>
      <c r="CM532" s="34">
        <v>5</v>
      </c>
      <c r="CN532" s="13">
        <f>[2]卡牌消耗!DD82</f>
        <v>35750</v>
      </c>
      <c r="CO532" s="13">
        <f t="shared" si="88"/>
        <v>14300</v>
      </c>
      <c r="DN532" s="13">
        <v>78</v>
      </c>
      <c r="DO532" s="13">
        <v>4</v>
      </c>
      <c r="DP532" s="13">
        <f t="shared" si="89"/>
        <v>40440</v>
      </c>
      <c r="ED532" s="13">
        <f>[2]新神器!GZ534</f>
        <v>30</v>
      </c>
      <c r="EE532" s="13">
        <f t="shared" si="90"/>
        <v>6</v>
      </c>
      <c r="EF532" s="13">
        <f t="shared" si="91"/>
        <v>3</v>
      </c>
      <c r="EG532" s="13">
        <f>[2]新神器!HD534</f>
        <v>1606032</v>
      </c>
      <c r="EH532" s="13" t="str">
        <f>[2]新神器!HE534</f>
        <v>神器6-4 : 21级</v>
      </c>
      <c r="EI532" s="13">
        <f>[2]新神器!HG534</f>
        <v>21</v>
      </c>
      <c r="EJ532" s="13">
        <f>[2]新神器!HI534</f>
        <v>15</v>
      </c>
      <c r="EK532" s="13">
        <f>[1]新神器!$AW533*6</f>
        <v>261960</v>
      </c>
      <c r="EL532" s="13">
        <f t="shared" si="92"/>
        <v>17460</v>
      </c>
      <c r="EM532" s="13">
        <f t="shared" si="87"/>
        <v>4200</v>
      </c>
      <c r="EN532" s="13">
        <f>[2]新神器!$HK534</f>
        <v>26100</v>
      </c>
      <c r="EO532" s="13">
        <f t="shared" si="93"/>
        <v>4226.1000000000004</v>
      </c>
      <c r="EP532" s="13">
        <f t="shared" si="94"/>
        <v>24.79</v>
      </c>
    </row>
    <row r="533" spans="90:146" ht="16.5" x14ac:dyDescent="0.2">
      <c r="CL533" s="34">
        <v>79</v>
      </c>
      <c r="CM533" s="34">
        <v>5</v>
      </c>
      <c r="CN533" s="13">
        <f>[2]卡牌消耗!DD83</f>
        <v>37300</v>
      </c>
      <c r="CO533" s="13">
        <f t="shared" si="88"/>
        <v>14920</v>
      </c>
      <c r="DN533" s="13">
        <v>79</v>
      </c>
      <c r="DO533" s="13">
        <v>4</v>
      </c>
      <c r="DP533" s="13">
        <f t="shared" si="89"/>
        <v>41840</v>
      </c>
      <c r="ED533" s="13">
        <f>[2]新神器!GZ535</f>
        <v>31</v>
      </c>
      <c r="EE533" s="13">
        <f t="shared" si="90"/>
        <v>6</v>
      </c>
      <c r="EF533" s="13">
        <f t="shared" si="91"/>
        <v>3</v>
      </c>
      <c r="EG533" s="13">
        <f>[2]新神器!HD535</f>
        <v>1606033</v>
      </c>
      <c r="EH533" s="13" t="str">
        <f>[2]新神器!HE535</f>
        <v>神器6-5 : 1级</v>
      </c>
      <c r="EI533" s="13">
        <f>[2]新神器!HG535</f>
        <v>1</v>
      </c>
      <c r="EJ533" s="13">
        <f>[2]新神器!HI535</f>
        <v>1</v>
      </c>
      <c r="EK533" s="13">
        <f>[1]新神器!$AW534*6</f>
        <v>3660</v>
      </c>
      <c r="EL533" s="13">
        <f t="shared" si="92"/>
        <v>3660</v>
      </c>
      <c r="EM533" s="13">
        <f t="shared" si="87"/>
        <v>280</v>
      </c>
      <c r="EN533" s="13">
        <f>[2]新神器!$HK535</f>
        <v>16550</v>
      </c>
      <c r="EO533" s="13">
        <f t="shared" si="93"/>
        <v>296.55</v>
      </c>
      <c r="EP533" s="13">
        <f t="shared" si="94"/>
        <v>74.05</v>
      </c>
    </row>
    <row r="534" spans="90:146" ht="16.5" x14ac:dyDescent="0.2">
      <c r="CL534" s="34">
        <v>80</v>
      </c>
      <c r="CM534" s="34">
        <v>5</v>
      </c>
      <c r="CN534" s="13">
        <f>[2]卡牌消耗!DD84</f>
        <v>36500</v>
      </c>
      <c r="CO534" s="13">
        <f t="shared" si="88"/>
        <v>14600</v>
      </c>
      <c r="DN534" s="13">
        <v>80</v>
      </c>
      <c r="DO534" s="13">
        <v>4</v>
      </c>
      <c r="DP534" s="13">
        <f t="shared" si="89"/>
        <v>43200</v>
      </c>
      <c r="ED534" s="13">
        <f>[2]新神器!GZ536</f>
        <v>31</v>
      </c>
      <c r="EE534" s="13">
        <f t="shared" si="90"/>
        <v>6</v>
      </c>
      <c r="EF534" s="13">
        <f t="shared" si="91"/>
        <v>3</v>
      </c>
      <c r="EG534" s="13">
        <f>[2]新神器!HD536</f>
        <v>1606033</v>
      </c>
      <c r="EH534" s="13" t="str">
        <f>[2]新神器!HE536</f>
        <v>神器6-5 : 2级</v>
      </c>
      <c r="EI534" s="13">
        <f>[2]新神器!HG536</f>
        <v>2</v>
      </c>
      <c r="EJ534" s="13">
        <f>[2]新神器!HI536</f>
        <v>1</v>
      </c>
      <c r="EK534" s="13">
        <f>[1]新神器!$AW535*6</f>
        <v>5730</v>
      </c>
      <c r="EL534" s="13">
        <f t="shared" si="92"/>
        <v>2070</v>
      </c>
      <c r="EM534" s="13">
        <f t="shared" si="87"/>
        <v>280</v>
      </c>
      <c r="EN534" s="13">
        <f>[2]新神器!$HK536</f>
        <v>17150</v>
      </c>
      <c r="EO534" s="13">
        <f t="shared" si="93"/>
        <v>297.14999999999998</v>
      </c>
      <c r="EP534" s="13">
        <f t="shared" si="94"/>
        <v>41.8</v>
      </c>
    </row>
    <row r="535" spans="90:146" ht="16.5" x14ac:dyDescent="0.2">
      <c r="CL535" s="34">
        <v>81</v>
      </c>
      <c r="CM535" s="34">
        <v>5</v>
      </c>
      <c r="CN535" s="13">
        <f>[2]卡牌消耗!DD85</f>
        <v>38350</v>
      </c>
      <c r="CO535" s="13">
        <f t="shared" si="88"/>
        <v>15340</v>
      </c>
      <c r="DN535" s="13">
        <v>81</v>
      </c>
      <c r="DO535" s="13">
        <v>4</v>
      </c>
      <c r="DP535" s="13">
        <f t="shared" si="89"/>
        <v>44600</v>
      </c>
      <c r="ED535" s="13">
        <f>[2]新神器!GZ537</f>
        <v>31</v>
      </c>
      <c r="EE535" s="13">
        <f t="shared" si="90"/>
        <v>6</v>
      </c>
      <c r="EF535" s="13">
        <f t="shared" si="91"/>
        <v>3</v>
      </c>
      <c r="EG535" s="13">
        <f>[2]新神器!HD537</f>
        <v>1606033</v>
      </c>
      <c r="EH535" s="13" t="str">
        <f>[2]新神器!HE537</f>
        <v>神器6-5 : 3级</v>
      </c>
      <c r="EI535" s="13">
        <f>[2]新神器!HG537</f>
        <v>3</v>
      </c>
      <c r="EJ535" s="13">
        <f>[2]新神器!HI537</f>
        <v>1</v>
      </c>
      <c r="EK535" s="13">
        <f>[1]新神器!$AW536*6</f>
        <v>7908</v>
      </c>
      <c r="EL535" s="13">
        <f t="shared" si="92"/>
        <v>2178</v>
      </c>
      <c r="EM535" s="13">
        <f t="shared" si="87"/>
        <v>280</v>
      </c>
      <c r="EN535" s="13">
        <f>[2]新神器!$HK537</f>
        <v>17750</v>
      </c>
      <c r="EO535" s="13">
        <f t="shared" si="93"/>
        <v>297.75</v>
      </c>
      <c r="EP535" s="13">
        <f t="shared" si="94"/>
        <v>43.89</v>
      </c>
    </row>
    <row r="536" spans="90:146" ht="16.5" x14ac:dyDescent="0.2">
      <c r="CL536" s="34">
        <v>82</v>
      </c>
      <c r="CM536" s="34">
        <v>5</v>
      </c>
      <c r="CN536" s="13">
        <f>[2]卡牌消耗!DD86</f>
        <v>40200</v>
      </c>
      <c r="CO536" s="13">
        <f t="shared" si="88"/>
        <v>16080</v>
      </c>
      <c r="DN536" s="13">
        <v>82</v>
      </c>
      <c r="DO536" s="13">
        <v>4</v>
      </c>
      <c r="DP536" s="13">
        <f t="shared" si="89"/>
        <v>46000</v>
      </c>
      <c r="ED536" s="13">
        <f>[2]新神器!GZ538</f>
        <v>31</v>
      </c>
      <c r="EE536" s="13">
        <f t="shared" si="90"/>
        <v>6</v>
      </c>
      <c r="EF536" s="13">
        <f t="shared" si="91"/>
        <v>3</v>
      </c>
      <c r="EG536" s="13">
        <f>[2]新神器!HD538</f>
        <v>1606033</v>
      </c>
      <c r="EH536" s="13" t="str">
        <f>[2]新神器!HE538</f>
        <v>神器6-5 : 4级</v>
      </c>
      <c r="EI536" s="13">
        <f>[2]新神器!HG538</f>
        <v>4</v>
      </c>
      <c r="EJ536" s="13">
        <f>[2]新神器!HI538</f>
        <v>2</v>
      </c>
      <c r="EK536" s="13">
        <f>[1]新神器!$AW537*6</f>
        <v>10278</v>
      </c>
      <c r="EL536" s="13">
        <f t="shared" si="92"/>
        <v>2370</v>
      </c>
      <c r="EM536" s="13">
        <f t="shared" si="87"/>
        <v>560</v>
      </c>
      <c r="EN536" s="13">
        <f>[2]新神器!$HK538</f>
        <v>18300</v>
      </c>
      <c r="EO536" s="13">
        <f t="shared" si="93"/>
        <v>578.29999999999995</v>
      </c>
      <c r="EP536" s="13">
        <f t="shared" si="94"/>
        <v>24.59</v>
      </c>
    </row>
    <row r="537" spans="90:146" ht="16.5" x14ac:dyDescent="0.2">
      <c r="CL537" s="34">
        <v>83</v>
      </c>
      <c r="CM537" s="34">
        <v>5</v>
      </c>
      <c r="CN537" s="13">
        <f>[2]卡牌消耗!DD87</f>
        <v>42000</v>
      </c>
      <c r="CO537" s="13">
        <f t="shared" si="88"/>
        <v>16800</v>
      </c>
      <c r="DN537" s="13">
        <v>83</v>
      </c>
      <c r="DO537" s="13">
        <v>4</v>
      </c>
      <c r="DP537" s="13">
        <f t="shared" si="89"/>
        <v>47360</v>
      </c>
      <c r="ED537" s="13">
        <f>[2]新神器!GZ539</f>
        <v>31</v>
      </c>
      <c r="EE537" s="13">
        <f t="shared" si="90"/>
        <v>6</v>
      </c>
      <c r="EF537" s="13">
        <f t="shared" si="91"/>
        <v>3</v>
      </c>
      <c r="EG537" s="13">
        <f>[2]新神器!HD539</f>
        <v>1606033</v>
      </c>
      <c r="EH537" s="13" t="str">
        <f>[2]新神器!HE539</f>
        <v>神器6-5 : 5级</v>
      </c>
      <c r="EI537" s="13">
        <f>[2]新神器!HG539</f>
        <v>5</v>
      </c>
      <c r="EJ537" s="13">
        <f>[2]新神器!HI539</f>
        <v>2</v>
      </c>
      <c r="EK537" s="13">
        <f>[1]新神器!$AW538*6</f>
        <v>12750</v>
      </c>
      <c r="EL537" s="13">
        <f t="shared" si="92"/>
        <v>2472</v>
      </c>
      <c r="EM537" s="13">
        <f t="shared" si="87"/>
        <v>560</v>
      </c>
      <c r="EN537" s="13">
        <f>[2]新神器!$HK539</f>
        <v>18850</v>
      </c>
      <c r="EO537" s="13">
        <f t="shared" si="93"/>
        <v>578.85</v>
      </c>
      <c r="EP537" s="13">
        <f t="shared" si="94"/>
        <v>25.62</v>
      </c>
    </row>
    <row r="538" spans="90:146" ht="16.5" x14ac:dyDescent="0.2">
      <c r="CL538" s="34">
        <v>84</v>
      </c>
      <c r="CM538" s="34">
        <v>5</v>
      </c>
      <c r="CN538" s="13">
        <f>[2]卡牌消耗!DD88</f>
        <v>43850</v>
      </c>
      <c r="CO538" s="13">
        <f t="shared" si="88"/>
        <v>17540</v>
      </c>
      <c r="DN538" s="13">
        <v>84</v>
      </c>
      <c r="DO538" s="13">
        <v>4</v>
      </c>
      <c r="DP538" s="13">
        <f t="shared" si="89"/>
        <v>48760</v>
      </c>
      <c r="ED538" s="13">
        <f>[2]新神器!GZ540</f>
        <v>31</v>
      </c>
      <c r="EE538" s="13">
        <f t="shared" si="90"/>
        <v>6</v>
      </c>
      <c r="EF538" s="13">
        <f t="shared" si="91"/>
        <v>3</v>
      </c>
      <c r="EG538" s="13">
        <f>[2]新神器!HD540</f>
        <v>1606033</v>
      </c>
      <c r="EH538" s="13" t="str">
        <f>[2]新神器!HE540</f>
        <v>神器6-5 : 6级</v>
      </c>
      <c r="EI538" s="13">
        <f>[2]新神器!HG540</f>
        <v>6</v>
      </c>
      <c r="EJ538" s="13">
        <f>[2]新神器!HI540</f>
        <v>2</v>
      </c>
      <c r="EK538" s="13">
        <f>[1]新神器!$AW539*6</f>
        <v>15390</v>
      </c>
      <c r="EL538" s="13">
        <f t="shared" si="92"/>
        <v>2640</v>
      </c>
      <c r="EM538" s="13">
        <f t="shared" si="87"/>
        <v>560</v>
      </c>
      <c r="EN538" s="13">
        <f>[2]新神器!$HK540</f>
        <v>19400</v>
      </c>
      <c r="EO538" s="13">
        <f t="shared" si="93"/>
        <v>579.4</v>
      </c>
      <c r="EP538" s="13">
        <f t="shared" si="94"/>
        <v>27.34</v>
      </c>
    </row>
    <row r="539" spans="90:146" ht="16.5" x14ac:dyDescent="0.2">
      <c r="CL539" s="34">
        <v>85</v>
      </c>
      <c r="CM539" s="34">
        <v>5</v>
      </c>
      <c r="CN539" s="13">
        <f>[2]卡牌消耗!DD89</f>
        <v>43350</v>
      </c>
      <c r="CO539" s="13">
        <f t="shared" si="88"/>
        <v>17340</v>
      </c>
      <c r="DN539" s="13">
        <v>85</v>
      </c>
      <c r="DO539" s="13">
        <v>4</v>
      </c>
      <c r="DP539" s="13">
        <f t="shared" si="89"/>
        <v>50160</v>
      </c>
      <c r="ED539" s="13">
        <f>[2]新神器!GZ541</f>
        <v>31</v>
      </c>
      <c r="EE539" s="13">
        <f t="shared" si="90"/>
        <v>6</v>
      </c>
      <c r="EF539" s="13">
        <f t="shared" si="91"/>
        <v>3</v>
      </c>
      <c r="EG539" s="13">
        <f>[2]新神器!HD541</f>
        <v>1606033</v>
      </c>
      <c r="EH539" s="13" t="str">
        <f>[2]新神器!HE541</f>
        <v>神器6-5 : 7级</v>
      </c>
      <c r="EI539" s="13">
        <f>[2]新神器!HG541</f>
        <v>7</v>
      </c>
      <c r="EJ539" s="13">
        <f>[2]新神器!HI541</f>
        <v>3</v>
      </c>
      <c r="EK539" s="13">
        <f>[1]新神器!$AW540*6</f>
        <v>18186</v>
      </c>
      <c r="EL539" s="13">
        <f t="shared" si="92"/>
        <v>2796</v>
      </c>
      <c r="EM539" s="13">
        <f t="shared" si="87"/>
        <v>840</v>
      </c>
      <c r="EN539" s="13">
        <f>[2]新神器!$HK541</f>
        <v>19900</v>
      </c>
      <c r="EO539" s="13">
        <f t="shared" si="93"/>
        <v>859.9</v>
      </c>
      <c r="EP539" s="13">
        <f t="shared" si="94"/>
        <v>19.510000000000002</v>
      </c>
    </row>
    <row r="540" spans="90:146" ht="16.5" x14ac:dyDescent="0.2">
      <c r="CL540" s="34">
        <v>86</v>
      </c>
      <c r="CM540" s="34">
        <v>5</v>
      </c>
      <c r="CN540" s="13">
        <f>[2]卡牌消耗!DD90</f>
        <v>45550</v>
      </c>
      <c r="CO540" s="13">
        <f t="shared" si="88"/>
        <v>18220</v>
      </c>
      <c r="DN540" s="13">
        <v>86</v>
      </c>
      <c r="DO540" s="13">
        <v>4</v>
      </c>
      <c r="DP540" s="13">
        <f t="shared" si="89"/>
        <v>51520</v>
      </c>
      <c r="ED540" s="13">
        <f>[2]新神器!GZ542</f>
        <v>31</v>
      </c>
      <c r="EE540" s="13">
        <f t="shared" si="90"/>
        <v>6</v>
      </c>
      <c r="EF540" s="13">
        <f t="shared" si="91"/>
        <v>3</v>
      </c>
      <c r="EG540" s="13">
        <f>[2]新神器!HD542</f>
        <v>1606033</v>
      </c>
      <c r="EH540" s="13" t="str">
        <f>[2]新神器!HE542</f>
        <v>神器6-5 : 8级</v>
      </c>
      <c r="EI540" s="13">
        <f>[2]新神器!HG542</f>
        <v>8</v>
      </c>
      <c r="EJ540" s="13">
        <f>[2]新神器!HI542</f>
        <v>3</v>
      </c>
      <c r="EK540" s="13">
        <f>[1]新神器!$AW541*6</f>
        <v>21120</v>
      </c>
      <c r="EL540" s="13">
        <f t="shared" si="92"/>
        <v>2934</v>
      </c>
      <c r="EM540" s="13">
        <f t="shared" si="87"/>
        <v>840</v>
      </c>
      <c r="EN540" s="13">
        <f>[2]新神器!$HK542</f>
        <v>20400</v>
      </c>
      <c r="EO540" s="13">
        <f t="shared" si="93"/>
        <v>860.4</v>
      </c>
      <c r="EP540" s="13">
        <f t="shared" si="94"/>
        <v>20.46</v>
      </c>
    </row>
    <row r="541" spans="90:146" ht="16.5" x14ac:dyDescent="0.2">
      <c r="CL541" s="34">
        <v>87</v>
      </c>
      <c r="CM541" s="34">
        <v>5</v>
      </c>
      <c r="CN541" s="13">
        <f>[2]卡牌消耗!DD91</f>
        <v>47700</v>
      </c>
      <c r="CO541" s="13">
        <f t="shared" si="88"/>
        <v>19080</v>
      </c>
      <c r="DN541" s="13">
        <v>87</v>
      </c>
      <c r="DO541" s="13">
        <v>4</v>
      </c>
      <c r="DP541" s="13">
        <f t="shared" si="89"/>
        <v>52920</v>
      </c>
      <c r="ED541" s="13">
        <f>[2]新神器!GZ543</f>
        <v>31</v>
      </c>
      <c r="EE541" s="13">
        <f t="shared" si="90"/>
        <v>6</v>
      </c>
      <c r="EF541" s="13">
        <f t="shared" si="91"/>
        <v>3</v>
      </c>
      <c r="EG541" s="13">
        <f>[2]新神器!HD543</f>
        <v>1606033</v>
      </c>
      <c r="EH541" s="13" t="str">
        <f>[2]新神器!HE543</f>
        <v>神器6-5 : 9级</v>
      </c>
      <c r="EI541" s="13">
        <f>[2]新神器!HG543</f>
        <v>9</v>
      </c>
      <c r="EJ541" s="13">
        <f>[2]新神器!HI543</f>
        <v>3</v>
      </c>
      <c r="EK541" s="13">
        <f>[1]新神器!$AW542*6</f>
        <v>24186</v>
      </c>
      <c r="EL541" s="13">
        <f t="shared" si="92"/>
        <v>3066</v>
      </c>
      <c r="EM541" s="13">
        <f t="shared" si="87"/>
        <v>840</v>
      </c>
      <c r="EN541" s="13">
        <f>[2]新神器!$HK543</f>
        <v>20900</v>
      </c>
      <c r="EO541" s="13">
        <f t="shared" si="93"/>
        <v>860.9</v>
      </c>
      <c r="EP541" s="13">
        <f t="shared" si="94"/>
        <v>21.37</v>
      </c>
    </row>
    <row r="542" spans="90:146" ht="16.5" x14ac:dyDescent="0.2">
      <c r="CL542" s="34">
        <v>88</v>
      </c>
      <c r="CM542" s="34">
        <v>5</v>
      </c>
      <c r="CN542" s="13">
        <f>[2]卡牌消耗!DD92</f>
        <v>49850</v>
      </c>
      <c r="CO542" s="13">
        <f t="shared" si="88"/>
        <v>19940</v>
      </c>
      <c r="DN542" s="13">
        <v>88</v>
      </c>
      <c r="DO542" s="13">
        <v>4</v>
      </c>
      <c r="DP542" s="13">
        <f t="shared" si="89"/>
        <v>54320</v>
      </c>
      <c r="ED542" s="13">
        <f>[2]新神器!GZ544</f>
        <v>31</v>
      </c>
      <c r="EE542" s="13">
        <f t="shared" si="90"/>
        <v>6</v>
      </c>
      <c r="EF542" s="13">
        <f t="shared" si="91"/>
        <v>3</v>
      </c>
      <c r="EG542" s="13">
        <f>[2]新神器!HD544</f>
        <v>1606033</v>
      </c>
      <c r="EH542" s="13" t="str">
        <f>[2]新神器!HE544</f>
        <v>神器6-5 : 10级</v>
      </c>
      <c r="EI542" s="13">
        <f>[2]新神器!HG544</f>
        <v>10</v>
      </c>
      <c r="EJ542" s="13">
        <f>[2]新神器!HI544</f>
        <v>5</v>
      </c>
      <c r="EK542" s="13">
        <f>[1]新神器!$AW543*6</f>
        <v>27414</v>
      </c>
      <c r="EL542" s="13">
        <f t="shared" si="92"/>
        <v>3228</v>
      </c>
      <c r="EM542" s="13">
        <f t="shared" si="87"/>
        <v>1400</v>
      </c>
      <c r="EN542" s="13">
        <f>[2]新神器!$HK544</f>
        <v>21400</v>
      </c>
      <c r="EO542" s="13">
        <f t="shared" si="93"/>
        <v>1421.4</v>
      </c>
      <c r="EP542" s="13">
        <f t="shared" si="94"/>
        <v>13.63</v>
      </c>
    </row>
    <row r="543" spans="90:146" ht="16.5" x14ac:dyDescent="0.2">
      <c r="CL543" s="34">
        <v>89</v>
      </c>
      <c r="CM543" s="34">
        <v>5</v>
      </c>
      <c r="CN543" s="13">
        <f>[2]卡牌消耗!DD93</f>
        <v>52050</v>
      </c>
      <c r="CO543" s="13">
        <f t="shared" si="88"/>
        <v>20820</v>
      </c>
      <c r="DN543" s="13">
        <v>89</v>
      </c>
      <c r="DO543" s="13">
        <v>4</v>
      </c>
      <c r="DP543" s="13">
        <f t="shared" si="89"/>
        <v>55680</v>
      </c>
      <c r="ED543" s="13">
        <f>[2]新神器!GZ545</f>
        <v>31</v>
      </c>
      <c r="EE543" s="13">
        <f t="shared" si="90"/>
        <v>6</v>
      </c>
      <c r="EF543" s="13">
        <f t="shared" si="91"/>
        <v>3</v>
      </c>
      <c r="EG543" s="13">
        <f>[2]新神器!HD545</f>
        <v>1606033</v>
      </c>
      <c r="EH543" s="13" t="str">
        <f>[2]新神器!HE545</f>
        <v>神器6-5 : 11级</v>
      </c>
      <c r="EI543" s="13">
        <f>[2]新神器!HG545</f>
        <v>11</v>
      </c>
      <c r="EJ543" s="13">
        <f>[2]新神器!HI545</f>
        <v>5</v>
      </c>
      <c r="EK543" s="13">
        <f>[1]新神器!$AW544*6</f>
        <v>30804</v>
      </c>
      <c r="EL543" s="13">
        <f t="shared" si="92"/>
        <v>3390</v>
      </c>
      <c r="EM543" s="13">
        <f t="shared" si="87"/>
        <v>1400</v>
      </c>
      <c r="EN543" s="13">
        <f>[2]新神器!$HK545</f>
        <v>21850</v>
      </c>
      <c r="EO543" s="13">
        <f t="shared" si="93"/>
        <v>1421.85</v>
      </c>
      <c r="EP543" s="13">
        <f t="shared" si="94"/>
        <v>14.31</v>
      </c>
    </row>
    <row r="544" spans="90:146" ht="16.5" x14ac:dyDescent="0.2">
      <c r="CL544" s="34">
        <v>90</v>
      </c>
      <c r="CM544" s="34">
        <v>5</v>
      </c>
      <c r="CN544" s="13">
        <f>[2]卡牌消耗!DD94</f>
        <v>49700</v>
      </c>
      <c r="CO544" s="13">
        <f t="shared" si="88"/>
        <v>19880</v>
      </c>
      <c r="DN544" s="13">
        <v>90</v>
      </c>
      <c r="DO544" s="13">
        <v>4</v>
      </c>
      <c r="DP544" s="13">
        <f t="shared" si="89"/>
        <v>57080</v>
      </c>
      <c r="ED544" s="13">
        <f>[2]新神器!GZ546</f>
        <v>31</v>
      </c>
      <c r="EE544" s="13">
        <f t="shared" si="90"/>
        <v>6</v>
      </c>
      <c r="EF544" s="13">
        <f t="shared" si="91"/>
        <v>3</v>
      </c>
      <c r="EG544" s="13">
        <f>[2]新神器!HD546</f>
        <v>1606033</v>
      </c>
      <c r="EH544" s="13" t="str">
        <f>[2]新神器!HE546</f>
        <v>神器6-5 : 12级</v>
      </c>
      <c r="EI544" s="13">
        <f>[2]新神器!HG546</f>
        <v>12</v>
      </c>
      <c r="EJ544" s="13">
        <f>[2]新神器!HI546</f>
        <v>6</v>
      </c>
      <c r="EK544" s="13">
        <f>[1]新神器!$AW545*6</f>
        <v>34296</v>
      </c>
      <c r="EL544" s="13">
        <f t="shared" si="92"/>
        <v>3492</v>
      </c>
      <c r="EM544" s="13">
        <f t="shared" si="87"/>
        <v>1680</v>
      </c>
      <c r="EN544" s="13">
        <f>[2]新神器!$HK546</f>
        <v>22300</v>
      </c>
      <c r="EO544" s="13">
        <f t="shared" si="93"/>
        <v>1702.3</v>
      </c>
      <c r="EP544" s="13">
        <f t="shared" si="94"/>
        <v>12.31</v>
      </c>
    </row>
    <row r="545" spans="90:146" ht="16.5" x14ac:dyDescent="0.2">
      <c r="CL545" s="34">
        <v>91</v>
      </c>
      <c r="CM545" s="34">
        <v>5</v>
      </c>
      <c r="CN545" s="13">
        <f>[2]卡牌消耗!DD95</f>
        <v>52200</v>
      </c>
      <c r="CO545" s="13">
        <f t="shared" si="88"/>
        <v>20880</v>
      </c>
      <c r="DN545" s="13">
        <v>91</v>
      </c>
      <c r="DO545" s="13">
        <v>4</v>
      </c>
      <c r="DP545" s="13">
        <f t="shared" si="89"/>
        <v>54440</v>
      </c>
      <c r="ED545" s="13">
        <f>[2]新神器!GZ547</f>
        <v>31</v>
      </c>
      <c r="EE545" s="13">
        <f t="shared" si="90"/>
        <v>6</v>
      </c>
      <c r="EF545" s="13">
        <f t="shared" si="91"/>
        <v>3</v>
      </c>
      <c r="EG545" s="13">
        <f>[2]新神器!HD547</f>
        <v>1606033</v>
      </c>
      <c r="EH545" s="13" t="str">
        <f>[2]新神器!HE547</f>
        <v>神器6-5 : 13级</v>
      </c>
      <c r="EI545" s="13">
        <f>[2]新神器!HG547</f>
        <v>13</v>
      </c>
      <c r="EJ545" s="13">
        <f>[2]新神器!HI547</f>
        <v>7</v>
      </c>
      <c r="EK545" s="13">
        <f>[1]新神器!$AW546*6</f>
        <v>37986</v>
      </c>
      <c r="EL545" s="13">
        <f t="shared" si="92"/>
        <v>3690</v>
      </c>
      <c r="EM545" s="13">
        <f t="shared" si="87"/>
        <v>1960</v>
      </c>
      <c r="EN545" s="13">
        <f>[2]新神器!$HK547</f>
        <v>22750</v>
      </c>
      <c r="EO545" s="13">
        <f t="shared" si="93"/>
        <v>1982.75</v>
      </c>
      <c r="EP545" s="13">
        <f t="shared" si="94"/>
        <v>11.17</v>
      </c>
    </row>
    <row r="546" spans="90:146" ht="16.5" x14ac:dyDescent="0.2">
      <c r="CL546" s="34">
        <v>92</v>
      </c>
      <c r="CM546" s="34">
        <v>5</v>
      </c>
      <c r="CN546" s="13">
        <f>[2]卡牌消耗!DD96</f>
        <v>54700</v>
      </c>
      <c r="CO546" s="13">
        <f t="shared" si="88"/>
        <v>21880</v>
      </c>
      <c r="DN546" s="13">
        <v>92</v>
      </c>
      <c r="DO546" s="13">
        <v>4</v>
      </c>
      <c r="DP546" s="13">
        <f t="shared" si="89"/>
        <v>56880</v>
      </c>
      <c r="ED546" s="13">
        <f>[2]新神器!GZ548</f>
        <v>31</v>
      </c>
      <c r="EE546" s="13">
        <f t="shared" si="90"/>
        <v>6</v>
      </c>
      <c r="EF546" s="13">
        <f t="shared" si="91"/>
        <v>3</v>
      </c>
      <c r="EG546" s="13">
        <f>[2]新神器!HD548</f>
        <v>1606033</v>
      </c>
      <c r="EH546" s="13" t="str">
        <f>[2]新神器!HE548</f>
        <v>神器6-5 : 14级</v>
      </c>
      <c r="EI546" s="13">
        <f>[2]新神器!HG548</f>
        <v>14</v>
      </c>
      <c r="EJ546" s="13">
        <f>[2]新神器!HI548</f>
        <v>7</v>
      </c>
      <c r="EK546" s="13">
        <f>[1]新神器!$AW547*6</f>
        <v>41778</v>
      </c>
      <c r="EL546" s="13">
        <f t="shared" si="92"/>
        <v>3792</v>
      </c>
      <c r="EM546" s="13">
        <f t="shared" si="87"/>
        <v>1960</v>
      </c>
      <c r="EN546" s="13">
        <f>[2]新神器!$HK548</f>
        <v>23200</v>
      </c>
      <c r="EO546" s="13">
        <f t="shared" si="93"/>
        <v>1983.2</v>
      </c>
      <c r="EP546" s="13">
        <f t="shared" si="94"/>
        <v>11.47</v>
      </c>
    </row>
    <row r="547" spans="90:146" ht="16.5" x14ac:dyDescent="0.2">
      <c r="CL547" s="34">
        <v>93</v>
      </c>
      <c r="CM547" s="34">
        <v>5</v>
      </c>
      <c r="CN547" s="13">
        <f>[2]卡牌消耗!DD97</f>
        <v>57200</v>
      </c>
      <c r="CO547" s="13">
        <f t="shared" si="88"/>
        <v>22880</v>
      </c>
      <c r="DN547" s="13">
        <v>93</v>
      </c>
      <c r="DO547" s="13">
        <v>4</v>
      </c>
      <c r="DP547" s="13">
        <f t="shared" si="89"/>
        <v>59360</v>
      </c>
      <c r="ED547" s="13">
        <f>[2]新神器!GZ549</f>
        <v>31</v>
      </c>
      <c r="EE547" s="13">
        <f t="shared" si="90"/>
        <v>6</v>
      </c>
      <c r="EF547" s="13">
        <f t="shared" si="91"/>
        <v>3</v>
      </c>
      <c r="EG547" s="13">
        <f>[2]新神器!HD549</f>
        <v>1606033</v>
      </c>
      <c r="EH547" s="13" t="str">
        <f>[2]新神器!HE549</f>
        <v>神器6-5 : 15级</v>
      </c>
      <c r="EI547" s="13">
        <f>[2]新神器!HG549</f>
        <v>15</v>
      </c>
      <c r="EJ547" s="13">
        <f>[2]新神器!HI549</f>
        <v>7</v>
      </c>
      <c r="EK547" s="13">
        <f>[1]新神器!$AW548*6</f>
        <v>45762</v>
      </c>
      <c r="EL547" s="13">
        <f t="shared" si="92"/>
        <v>3984</v>
      </c>
      <c r="EM547" s="13">
        <f t="shared" si="87"/>
        <v>1960</v>
      </c>
      <c r="EN547" s="13">
        <f>[2]新神器!$HK549</f>
        <v>23600</v>
      </c>
      <c r="EO547" s="13">
        <f t="shared" si="93"/>
        <v>1983.6</v>
      </c>
      <c r="EP547" s="13">
        <f t="shared" si="94"/>
        <v>12.05</v>
      </c>
    </row>
    <row r="548" spans="90:146" ht="16.5" x14ac:dyDescent="0.2">
      <c r="CL548" s="34">
        <v>94</v>
      </c>
      <c r="CM548" s="34">
        <v>5</v>
      </c>
      <c r="CN548" s="13">
        <f>[2]卡牌消耗!DD98</f>
        <v>59650</v>
      </c>
      <c r="CO548" s="13">
        <f t="shared" si="88"/>
        <v>23860</v>
      </c>
      <c r="DN548" s="13">
        <v>94</v>
      </c>
      <c r="DO548" s="13">
        <v>4</v>
      </c>
      <c r="DP548" s="13">
        <f t="shared" si="89"/>
        <v>61800</v>
      </c>
      <c r="ED548" s="13">
        <f>[2]新神器!GZ550</f>
        <v>31</v>
      </c>
      <c r="EE548" s="13">
        <f t="shared" si="90"/>
        <v>6</v>
      </c>
      <c r="EF548" s="13">
        <f t="shared" si="91"/>
        <v>3</v>
      </c>
      <c r="EG548" s="13">
        <f>[2]新神器!HD550</f>
        <v>1606033</v>
      </c>
      <c r="EH548" s="13" t="str">
        <f>[2]新神器!HE550</f>
        <v>神器6-5 : 16级</v>
      </c>
      <c r="EI548" s="13">
        <f>[2]新神器!HG550</f>
        <v>16</v>
      </c>
      <c r="EJ548" s="13">
        <f>[2]新神器!HI550</f>
        <v>10</v>
      </c>
      <c r="EK548" s="13">
        <f>[1]新神器!$AW549*6</f>
        <v>49848</v>
      </c>
      <c r="EL548" s="13">
        <f t="shared" si="92"/>
        <v>4086</v>
      </c>
      <c r="EM548" s="13">
        <f t="shared" si="87"/>
        <v>2800</v>
      </c>
      <c r="EN548" s="13">
        <f>[2]新神器!$HK550</f>
        <v>24050</v>
      </c>
      <c r="EO548" s="13">
        <f t="shared" si="93"/>
        <v>2824.05</v>
      </c>
      <c r="EP548" s="13">
        <f t="shared" si="94"/>
        <v>8.68</v>
      </c>
    </row>
    <row r="549" spans="90:146" ht="16.5" x14ac:dyDescent="0.2">
      <c r="CL549" s="34">
        <v>95</v>
      </c>
      <c r="CM549" s="34">
        <v>5</v>
      </c>
      <c r="CN549" s="13">
        <f>[2]卡牌消耗!DD99</f>
        <v>55300</v>
      </c>
      <c r="CO549" s="13">
        <f t="shared" si="88"/>
        <v>22120</v>
      </c>
      <c r="DN549" s="13">
        <v>95</v>
      </c>
      <c r="DO549" s="13">
        <v>4</v>
      </c>
      <c r="DP549" s="13">
        <f t="shared" si="89"/>
        <v>64280</v>
      </c>
      <c r="ED549" s="13">
        <f>[2]新神器!GZ551</f>
        <v>31</v>
      </c>
      <c r="EE549" s="13">
        <f t="shared" si="90"/>
        <v>6</v>
      </c>
      <c r="EF549" s="13">
        <f t="shared" si="91"/>
        <v>3</v>
      </c>
      <c r="EG549" s="13">
        <f>[2]新神器!HD551</f>
        <v>1606033</v>
      </c>
      <c r="EH549" s="13" t="str">
        <f>[2]新神器!HE551</f>
        <v>神器6-5 : 17级</v>
      </c>
      <c r="EI549" s="13">
        <f>[2]新神器!HG551</f>
        <v>17</v>
      </c>
      <c r="EJ549" s="13">
        <f>[2]新神器!HI551</f>
        <v>10</v>
      </c>
      <c r="EK549" s="13">
        <f>[1]新神器!$AW550*6</f>
        <v>54102</v>
      </c>
      <c r="EL549" s="13">
        <f t="shared" si="92"/>
        <v>4254</v>
      </c>
      <c r="EM549" s="13">
        <f t="shared" si="87"/>
        <v>2800</v>
      </c>
      <c r="EN549" s="13">
        <f>[2]新神器!$HK551</f>
        <v>24500</v>
      </c>
      <c r="EO549" s="13">
        <f t="shared" si="93"/>
        <v>2824.5</v>
      </c>
      <c r="EP549" s="13">
        <f t="shared" si="94"/>
        <v>9.0399999999999991</v>
      </c>
    </row>
    <row r="550" spans="90:146" ht="16.5" x14ac:dyDescent="0.2">
      <c r="CL550" s="34">
        <v>96</v>
      </c>
      <c r="CM550" s="34">
        <v>5</v>
      </c>
      <c r="CN550" s="13">
        <f>[2]卡牌消耗!DD100</f>
        <v>58050</v>
      </c>
      <c r="CO550" s="13">
        <f t="shared" si="88"/>
        <v>23220</v>
      </c>
      <c r="DN550" s="13">
        <v>96</v>
      </c>
      <c r="DO550" s="13">
        <v>4</v>
      </c>
      <c r="DP550" s="13">
        <f t="shared" si="89"/>
        <v>66720</v>
      </c>
      <c r="ED550" s="13">
        <f>[2]新神器!GZ552</f>
        <v>31</v>
      </c>
      <c r="EE550" s="13">
        <f t="shared" si="90"/>
        <v>6</v>
      </c>
      <c r="EF550" s="13">
        <f t="shared" si="91"/>
        <v>3</v>
      </c>
      <c r="EG550" s="13">
        <f>[2]新神器!HD552</f>
        <v>1606033</v>
      </c>
      <c r="EH550" s="13" t="str">
        <f>[2]新神器!HE552</f>
        <v>神器6-5 : 18级</v>
      </c>
      <c r="EI550" s="13">
        <f>[2]新神器!HG552</f>
        <v>18</v>
      </c>
      <c r="EJ550" s="13">
        <f>[2]新神器!HI552</f>
        <v>10</v>
      </c>
      <c r="EK550" s="13">
        <f>[1]新神器!$AW551*6</f>
        <v>58512</v>
      </c>
      <c r="EL550" s="13">
        <f t="shared" si="92"/>
        <v>4410</v>
      </c>
      <c r="EM550" s="13">
        <f t="shared" si="87"/>
        <v>2800</v>
      </c>
      <c r="EN550" s="13">
        <f>[2]新神器!$HK552</f>
        <v>24900</v>
      </c>
      <c r="EO550" s="13">
        <f t="shared" si="93"/>
        <v>2824.9</v>
      </c>
      <c r="EP550" s="13">
        <f t="shared" si="94"/>
        <v>9.3699999999999992</v>
      </c>
    </row>
    <row r="551" spans="90:146" ht="16.5" x14ac:dyDescent="0.2">
      <c r="CL551" s="34">
        <v>97</v>
      </c>
      <c r="CM551" s="34">
        <v>5</v>
      </c>
      <c r="CN551" s="13">
        <f>[2]卡牌消耗!DD101</f>
        <v>60850</v>
      </c>
      <c r="CO551" s="13">
        <f t="shared" si="88"/>
        <v>24340</v>
      </c>
      <c r="DN551" s="13">
        <v>97</v>
      </c>
      <c r="DO551" s="13">
        <v>4</v>
      </c>
      <c r="DP551" s="13">
        <f t="shared" si="89"/>
        <v>69160</v>
      </c>
      <c r="ED551" s="13">
        <f>[2]新神器!GZ553</f>
        <v>31</v>
      </c>
      <c r="EE551" s="13">
        <f t="shared" si="90"/>
        <v>6</v>
      </c>
      <c r="EF551" s="13">
        <f t="shared" si="91"/>
        <v>3</v>
      </c>
      <c r="EG551" s="13">
        <f>[2]新神器!HD553</f>
        <v>1606033</v>
      </c>
      <c r="EH551" s="13" t="str">
        <f>[2]新神器!HE553</f>
        <v>神器6-5 : 19级</v>
      </c>
      <c r="EI551" s="13">
        <f>[2]新神器!HG553</f>
        <v>19</v>
      </c>
      <c r="EJ551" s="13">
        <f>[2]新神器!HI553</f>
        <v>15</v>
      </c>
      <c r="EK551" s="13">
        <f>[1]新神器!$AW552*6</f>
        <v>63060</v>
      </c>
      <c r="EL551" s="13">
        <f t="shared" si="92"/>
        <v>4548</v>
      </c>
      <c r="EM551" s="13">
        <f t="shared" si="87"/>
        <v>4200</v>
      </c>
      <c r="EN551" s="13">
        <f>[2]新神器!$HK553</f>
        <v>25300</v>
      </c>
      <c r="EO551" s="13">
        <f t="shared" si="93"/>
        <v>4225.3</v>
      </c>
      <c r="EP551" s="13">
        <f t="shared" si="94"/>
        <v>6.46</v>
      </c>
    </row>
    <row r="552" spans="90:146" ht="16.5" x14ac:dyDescent="0.2">
      <c r="CL552" s="34">
        <v>98</v>
      </c>
      <c r="CM552" s="34">
        <v>5</v>
      </c>
      <c r="CN552" s="13">
        <f>[2]卡牌消耗!DD102</f>
        <v>63600</v>
      </c>
      <c r="CO552" s="13">
        <f t="shared" si="88"/>
        <v>25440</v>
      </c>
      <c r="DN552" s="13">
        <v>98</v>
      </c>
      <c r="DO552" s="13">
        <v>4</v>
      </c>
      <c r="DP552" s="13">
        <f t="shared" si="89"/>
        <v>71640</v>
      </c>
      <c r="ED552" s="13">
        <f>[2]新神器!GZ554</f>
        <v>31</v>
      </c>
      <c r="EE552" s="13">
        <f t="shared" si="90"/>
        <v>6</v>
      </c>
      <c r="EF552" s="13">
        <f t="shared" si="91"/>
        <v>3</v>
      </c>
      <c r="EG552" s="13">
        <f>[2]新神器!HD554</f>
        <v>1606033</v>
      </c>
      <c r="EH552" s="13" t="str">
        <f>[2]新神器!HE554</f>
        <v>神器6-5 : 20级</v>
      </c>
      <c r="EI552" s="13">
        <f>[2]新神器!HG554</f>
        <v>20</v>
      </c>
      <c r="EJ552" s="13">
        <f>[2]新神器!HI554</f>
        <v>15</v>
      </c>
      <c r="EK552" s="13">
        <f>[1]新神器!$AW553*6</f>
        <v>67740</v>
      </c>
      <c r="EL552" s="13">
        <f t="shared" si="92"/>
        <v>4680</v>
      </c>
      <c r="EM552" s="13">
        <f t="shared" si="87"/>
        <v>4200</v>
      </c>
      <c r="EN552" s="13">
        <f>[2]新神器!$HK554</f>
        <v>25700</v>
      </c>
      <c r="EO552" s="13">
        <f t="shared" si="93"/>
        <v>4225.7</v>
      </c>
      <c r="EP552" s="13">
        <f t="shared" si="94"/>
        <v>6.65</v>
      </c>
    </row>
    <row r="553" spans="90:146" ht="16.5" x14ac:dyDescent="0.2">
      <c r="CL553" s="34">
        <v>99</v>
      </c>
      <c r="CM553" s="34">
        <v>5</v>
      </c>
      <c r="CN553" s="13">
        <f>[2]卡牌消耗!DD103</f>
        <v>66350</v>
      </c>
      <c r="CO553" s="13">
        <f t="shared" si="88"/>
        <v>26540</v>
      </c>
      <c r="DN553" s="13">
        <v>99</v>
      </c>
      <c r="DO553" s="13">
        <v>4</v>
      </c>
      <c r="DP553" s="13">
        <f t="shared" si="89"/>
        <v>74080</v>
      </c>
      <c r="ED553" s="13">
        <f>[2]新神器!GZ555</f>
        <v>31</v>
      </c>
      <c r="EE553" s="13">
        <f t="shared" si="90"/>
        <v>6</v>
      </c>
      <c r="EF553" s="13">
        <f t="shared" si="91"/>
        <v>3</v>
      </c>
      <c r="EG553" s="13">
        <f>[2]新神器!HD555</f>
        <v>1606033</v>
      </c>
      <c r="EH553" s="13" t="str">
        <f>[2]新神器!HE555</f>
        <v>神器6-5 : 21级</v>
      </c>
      <c r="EI553" s="13">
        <f>[2]新神器!HG555</f>
        <v>21</v>
      </c>
      <c r="EJ553" s="13">
        <f>[2]新神器!HI555</f>
        <v>15</v>
      </c>
      <c r="EK553" s="13">
        <f>[1]新神器!$AW554*6</f>
        <v>72582</v>
      </c>
      <c r="EL553" s="13">
        <f t="shared" si="92"/>
        <v>4842</v>
      </c>
      <c r="EM553" s="13">
        <f t="shared" si="87"/>
        <v>4200</v>
      </c>
      <c r="EN553" s="13">
        <f>[2]新神器!$HK555</f>
        <v>26100</v>
      </c>
      <c r="EO553" s="13">
        <f t="shared" si="93"/>
        <v>4226.1000000000004</v>
      </c>
      <c r="EP553" s="13">
        <f t="shared" si="94"/>
        <v>6.87</v>
      </c>
    </row>
    <row r="554" spans="90:146" ht="16.5" x14ac:dyDescent="0.2">
      <c r="CL554" s="34">
        <v>100</v>
      </c>
      <c r="CM554" s="34">
        <v>5</v>
      </c>
      <c r="CN554" s="13">
        <f>[2]卡牌消耗!DD104</f>
        <v>61650</v>
      </c>
      <c r="CO554" s="13">
        <f t="shared" si="88"/>
        <v>24660</v>
      </c>
      <c r="DN554" s="13">
        <v>100</v>
      </c>
      <c r="DO554" s="13">
        <v>4</v>
      </c>
      <c r="DP554" s="13">
        <f t="shared" si="89"/>
        <v>76560</v>
      </c>
      <c r="ED554" s="13">
        <f>[2]新神器!GZ556</f>
        <v>32</v>
      </c>
      <c r="EE554" s="13">
        <f t="shared" si="90"/>
        <v>6</v>
      </c>
      <c r="EF554" s="13">
        <f t="shared" si="91"/>
        <v>3</v>
      </c>
      <c r="EG554" s="13">
        <f>[2]新神器!HD556</f>
        <v>1606034</v>
      </c>
      <c r="EH554" s="13" t="str">
        <f>[2]新神器!HE556</f>
        <v>神器6-6 : 1级</v>
      </c>
      <c r="EI554" s="13">
        <f>[2]新神器!HG556</f>
        <v>1</v>
      </c>
      <c r="EJ554" s="13">
        <f>[2]新神器!HI556</f>
        <v>1</v>
      </c>
      <c r="EK554" s="13">
        <f>[1]新神器!$AW555*6</f>
        <v>8460</v>
      </c>
      <c r="EL554" s="13">
        <f t="shared" si="92"/>
        <v>8460</v>
      </c>
      <c r="EM554" s="13">
        <f t="shared" si="87"/>
        <v>280</v>
      </c>
      <c r="EN554" s="13">
        <f>[2]新神器!$HK556</f>
        <v>16550</v>
      </c>
      <c r="EO554" s="13">
        <f t="shared" si="93"/>
        <v>296.55</v>
      </c>
      <c r="EP554" s="13">
        <f t="shared" si="94"/>
        <v>171.17</v>
      </c>
    </row>
    <row r="555" spans="90:146" ht="16.5" x14ac:dyDescent="0.2">
      <c r="CL555" s="34">
        <v>101</v>
      </c>
      <c r="CM555" s="34">
        <v>5</v>
      </c>
      <c r="CN555" s="13">
        <f>[2]卡牌消耗!DD105</f>
        <v>64750</v>
      </c>
      <c r="CO555" s="13">
        <f t="shared" si="88"/>
        <v>25900</v>
      </c>
      <c r="DN555" s="13">
        <v>101</v>
      </c>
      <c r="DO555" s="13">
        <v>4</v>
      </c>
      <c r="DP555" s="13">
        <f t="shared" si="89"/>
        <v>79000</v>
      </c>
      <c r="ED555" s="13">
        <f>[2]新神器!GZ557</f>
        <v>32</v>
      </c>
      <c r="EE555" s="13">
        <f t="shared" si="90"/>
        <v>6</v>
      </c>
      <c r="EF555" s="13">
        <f t="shared" si="91"/>
        <v>3</v>
      </c>
      <c r="EG555" s="13">
        <f>[2]新神器!HD557</f>
        <v>1606034</v>
      </c>
      <c r="EH555" s="13" t="str">
        <f>[2]新神器!HE557</f>
        <v>神器6-6 : 2级</v>
      </c>
      <c r="EI555" s="13">
        <f>[2]新神器!HG557</f>
        <v>2</v>
      </c>
      <c r="EJ555" s="13">
        <f>[2]新神器!HI557</f>
        <v>1</v>
      </c>
      <c r="EK555" s="13">
        <f>[1]新神器!$AW556*6</f>
        <v>13170</v>
      </c>
      <c r="EL555" s="13">
        <f t="shared" si="92"/>
        <v>4710</v>
      </c>
      <c r="EM555" s="13">
        <f t="shared" si="87"/>
        <v>280</v>
      </c>
      <c r="EN555" s="13">
        <f>[2]新神器!$HK557</f>
        <v>17150</v>
      </c>
      <c r="EO555" s="13">
        <f t="shared" si="93"/>
        <v>297.14999999999998</v>
      </c>
      <c r="EP555" s="13">
        <f t="shared" si="94"/>
        <v>95.1</v>
      </c>
    </row>
    <row r="556" spans="90:146" ht="16.5" x14ac:dyDescent="0.2">
      <c r="CL556" s="34">
        <v>102</v>
      </c>
      <c r="CM556" s="34">
        <v>5</v>
      </c>
      <c r="CN556" s="13">
        <f>[2]卡牌消耗!DD106</f>
        <v>67800</v>
      </c>
      <c r="CO556" s="13">
        <f t="shared" si="88"/>
        <v>27120</v>
      </c>
      <c r="DN556" s="13">
        <v>102</v>
      </c>
      <c r="DO556" s="13">
        <v>4</v>
      </c>
      <c r="DP556" s="13">
        <f t="shared" si="89"/>
        <v>81440</v>
      </c>
      <c r="ED556" s="13">
        <f>[2]新神器!GZ558</f>
        <v>32</v>
      </c>
      <c r="EE556" s="13">
        <f t="shared" si="90"/>
        <v>6</v>
      </c>
      <c r="EF556" s="13">
        <f t="shared" si="91"/>
        <v>3</v>
      </c>
      <c r="EG556" s="13">
        <f>[2]新神器!HD558</f>
        <v>1606034</v>
      </c>
      <c r="EH556" s="13" t="str">
        <f>[2]新神器!HE558</f>
        <v>神器6-6 : 3级</v>
      </c>
      <c r="EI556" s="13">
        <f>[2]新神器!HG558</f>
        <v>3</v>
      </c>
      <c r="EJ556" s="13">
        <f>[2]新神器!HI558</f>
        <v>1</v>
      </c>
      <c r="EK556" s="13">
        <f>[1]新神器!$AW557*6</f>
        <v>18264</v>
      </c>
      <c r="EL556" s="13">
        <f t="shared" si="92"/>
        <v>5094</v>
      </c>
      <c r="EM556" s="13">
        <f t="shared" si="87"/>
        <v>280</v>
      </c>
      <c r="EN556" s="13">
        <f>[2]新神器!$HK558</f>
        <v>17750</v>
      </c>
      <c r="EO556" s="13">
        <f t="shared" si="93"/>
        <v>297.75</v>
      </c>
      <c r="EP556" s="13">
        <f t="shared" si="94"/>
        <v>102.65</v>
      </c>
    </row>
    <row r="557" spans="90:146" ht="16.5" x14ac:dyDescent="0.2">
      <c r="CL557" s="34">
        <v>103</v>
      </c>
      <c r="CM557" s="34">
        <v>5</v>
      </c>
      <c r="CN557" s="13">
        <f>[2]卡牌消耗!DD107</f>
        <v>70900</v>
      </c>
      <c r="CO557" s="13">
        <f t="shared" si="88"/>
        <v>28360</v>
      </c>
      <c r="DN557" s="13">
        <v>103</v>
      </c>
      <c r="DO557" s="13">
        <v>4</v>
      </c>
      <c r="DP557" s="13">
        <f t="shared" si="89"/>
        <v>83920</v>
      </c>
      <c r="ED557" s="13">
        <f>[2]新神器!GZ559</f>
        <v>32</v>
      </c>
      <c r="EE557" s="13">
        <f t="shared" si="90"/>
        <v>6</v>
      </c>
      <c r="EF557" s="13">
        <f t="shared" si="91"/>
        <v>3</v>
      </c>
      <c r="EG557" s="13">
        <f>[2]新神器!HD559</f>
        <v>1606034</v>
      </c>
      <c r="EH557" s="13" t="str">
        <f>[2]新神器!HE559</f>
        <v>神器6-6 : 4级</v>
      </c>
      <c r="EI557" s="13">
        <f>[2]新神器!HG559</f>
        <v>4</v>
      </c>
      <c r="EJ557" s="13">
        <f>[2]新神器!HI559</f>
        <v>2</v>
      </c>
      <c r="EK557" s="13">
        <f>[1]新神器!$AW558*6</f>
        <v>23652</v>
      </c>
      <c r="EL557" s="13">
        <f t="shared" si="92"/>
        <v>5388</v>
      </c>
      <c r="EM557" s="13">
        <f t="shared" si="87"/>
        <v>560</v>
      </c>
      <c r="EN557" s="13">
        <f>[2]新神器!$HK559</f>
        <v>18300</v>
      </c>
      <c r="EO557" s="13">
        <f t="shared" si="93"/>
        <v>578.29999999999995</v>
      </c>
      <c r="EP557" s="13">
        <f t="shared" si="94"/>
        <v>55.9</v>
      </c>
    </row>
    <row r="558" spans="90:146" ht="16.5" x14ac:dyDescent="0.2">
      <c r="CL558" s="34">
        <v>104</v>
      </c>
      <c r="CM558" s="34">
        <v>5</v>
      </c>
      <c r="CN558" s="13">
        <f>[2]卡牌消耗!DD108</f>
        <v>74000</v>
      </c>
      <c r="CO558" s="13">
        <f t="shared" si="88"/>
        <v>29600</v>
      </c>
      <c r="DN558" s="13">
        <v>104</v>
      </c>
      <c r="DO558" s="13">
        <v>4</v>
      </c>
      <c r="DP558" s="13">
        <f t="shared" si="89"/>
        <v>86360</v>
      </c>
      <c r="ED558" s="13">
        <f>[2]新神器!GZ560</f>
        <v>32</v>
      </c>
      <c r="EE558" s="13">
        <f t="shared" si="90"/>
        <v>6</v>
      </c>
      <c r="EF558" s="13">
        <f t="shared" si="91"/>
        <v>3</v>
      </c>
      <c r="EG558" s="13">
        <f>[2]新神器!HD560</f>
        <v>1606034</v>
      </c>
      <c r="EH558" s="13" t="str">
        <f>[2]新神器!HE560</f>
        <v>神器6-6 : 5级</v>
      </c>
      <c r="EI558" s="13">
        <f>[2]新神器!HG560</f>
        <v>5</v>
      </c>
      <c r="EJ558" s="13">
        <f>[2]新神器!HI560</f>
        <v>2</v>
      </c>
      <c r="EK558" s="13">
        <f>[1]新神器!$AW559*6</f>
        <v>29418</v>
      </c>
      <c r="EL558" s="13">
        <f t="shared" si="92"/>
        <v>5766</v>
      </c>
      <c r="EM558" s="13">
        <f t="shared" si="87"/>
        <v>560</v>
      </c>
      <c r="EN558" s="13">
        <f>[2]新神器!$HK560</f>
        <v>18850</v>
      </c>
      <c r="EO558" s="13">
        <f t="shared" si="93"/>
        <v>578.85</v>
      </c>
      <c r="EP558" s="13">
        <f t="shared" si="94"/>
        <v>59.77</v>
      </c>
    </row>
    <row r="559" spans="90:146" ht="16.5" x14ac:dyDescent="0.2">
      <c r="CL559" s="34">
        <v>105</v>
      </c>
      <c r="CM559" s="34">
        <v>5</v>
      </c>
      <c r="CN559" s="13">
        <f>[2]卡牌消耗!DD109</f>
        <v>66700</v>
      </c>
      <c r="CO559" s="13">
        <f t="shared" si="88"/>
        <v>26680</v>
      </c>
      <c r="DN559" s="13">
        <v>105</v>
      </c>
      <c r="DO559" s="13">
        <v>4</v>
      </c>
      <c r="DP559" s="13">
        <f t="shared" si="89"/>
        <v>88840</v>
      </c>
      <c r="ED559" s="13">
        <f>[2]新神器!GZ561</f>
        <v>32</v>
      </c>
      <c r="EE559" s="13">
        <f t="shared" si="90"/>
        <v>6</v>
      </c>
      <c r="EF559" s="13">
        <f t="shared" si="91"/>
        <v>3</v>
      </c>
      <c r="EG559" s="13">
        <f>[2]新神器!HD561</f>
        <v>1606034</v>
      </c>
      <c r="EH559" s="13" t="str">
        <f>[2]新神器!HE561</f>
        <v>神器6-6 : 6级</v>
      </c>
      <c r="EI559" s="13">
        <f>[2]新神器!HG561</f>
        <v>6</v>
      </c>
      <c r="EJ559" s="13">
        <f>[2]新神器!HI561</f>
        <v>2</v>
      </c>
      <c r="EK559" s="13">
        <f>[1]新神器!$AW560*6</f>
        <v>35502</v>
      </c>
      <c r="EL559" s="13">
        <f t="shared" si="92"/>
        <v>6084</v>
      </c>
      <c r="EM559" s="13">
        <f t="shared" si="87"/>
        <v>560</v>
      </c>
      <c r="EN559" s="13">
        <f>[2]新神器!$HK561</f>
        <v>19400</v>
      </c>
      <c r="EO559" s="13">
        <f t="shared" si="93"/>
        <v>579.4</v>
      </c>
      <c r="EP559" s="13">
        <f t="shared" si="94"/>
        <v>63</v>
      </c>
    </row>
    <row r="560" spans="90:146" ht="16.5" x14ac:dyDescent="0.2">
      <c r="CL560" s="34">
        <v>106</v>
      </c>
      <c r="CM560" s="34">
        <v>5</v>
      </c>
      <c r="CN560" s="13">
        <f>[2]卡牌消耗!DD110</f>
        <v>70000</v>
      </c>
      <c r="CO560" s="13">
        <f t="shared" si="88"/>
        <v>28000</v>
      </c>
      <c r="DN560" s="13">
        <v>106</v>
      </c>
      <c r="DO560" s="13">
        <v>4</v>
      </c>
      <c r="DP560" s="13">
        <f t="shared" si="89"/>
        <v>91280</v>
      </c>
      <c r="ED560" s="13">
        <f>[2]新神器!GZ562</f>
        <v>32</v>
      </c>
      <c r="EE560" s="13">
        <f t="shared" si="90"/>
        <v>6</v>
      </c>
      <c r="EF560" s="13">
        <f t="shared" si="91"/>
        <v>3</v>
      </c>
      <c r="EG560" s="13">
        <f>[2]新神器!HD562</f>
        <v>1606034</v>
      </c>
      <c r="EH560" s="13" t="str">
        <f>[2]新神器!HE562</f>
        <v>神器6-6 : 7级</v>
      </c>
      <c r="EI560" s="13">
        <f>[2]新神器!HG562</f>
        <v>7</v>
      </c>
      <c r="EJ560" s="13">
        <f>[2]新神器!HI562</f>
        <v>3</v>
      </c>
      <c r="EK560" s="13">
        <f>[1]新神器!$AW561*6</f>
        <v>41916</v>
      </c>
      <c r="EL560" s="13">
        <f t="shared" si="92"/>
        <v>6414</v>
      </c>
      <c r="EM560" s="13">
        <f t="shared" si="87"/>
        <v>840</v>
      </c>
      <c r="EN560" s="13">
        <f>[2]新神器!$HK562</f>
        <v>19900</v>
      </c>
      <c r="EO560" s="13">
        <f t="shared" si="93"/>
        <v>859.9</v>
      </c>
      <c r="EP560" s="13">
        <f t="shared" si="94"/>
        <v>44.75</v>
      </c>
    </row>
    <row r="561" spans="90:146" ht="16.5" x14ac:dyDescent="0.2">
      <c r="CL561" s="34">
        <v>107</v>
      </c>
      <c r="CM561" s="34">
        <v>5</v>
      </c>
      <c r="CN561" s="13">
        <f>[2]卡牌消耗!DD111</f>
        <v>73350</v>
      </c>
      <c r="CO561" s="13">
        <f t="shared" si="88"/>
        <v>29340</v>
      </c>
      <c r="DN561" s="13">
        <v>107</v>
      </c>
      <c r="DO561" s="13">
        <v>4</v>
      </c>
      <c r="DP561" s="13">
        <f t="shared" si="89"/>
        <v>93720</v>
      </c>
      <c r="ED561" s="13">
        <f>[2]新神器!GZ563</f>
        <v>32</v>
      </c>
      <c r="EE561" s="13">
        <f t="shared" si="90"/>
        <v>6</v>
      </c>
      <c r="EF561" s="13">
        <f t="shared" si="91"/>
        <v>3</v>
      </c>
      <c r="EG561" s="13">
        <f>[2]新神器!HD563</f>
        <v>1606034</v>
      </c>
      <c r="EH561" s="13" t="str">
        <f>[2]新神器!HE563</f>
        <v>神器6-6 : 8级</v>
      </c>
      <c r="EI561" s="13">
        <f>[2]新神器!HG563</f>
        <v>8</v>
      </c>
      <c r="EJ561" s="13">
        <f>[2]新神器!HI563</f>
        <v>3</v>
      </c>
      <c r="EK561" s="13">
        <f>[1]新神器!$AW562*6</f>
        <v>48672</v>
      </c>
      <c r="EL561" s="13">
        <f t="shared" si="92"/>
        <v>6756</v>
      </c>
      <c r="EM561" s="13">
        <f t="shared" si="87"/>
        <v>840</v>
      </c>
      <c r="EN561" s="13">
        <f>[2]新神器!$HK563</f>
        <v>20400</v>
      </c>
      <c r="EO561" s="13">
        <f t="shared" si="93"/>
        <v>860.4</v>
      </c>
      <c r="EP561" s="13">
        <f t="shared" si="94"/>
        <v>47.11</v>
      </c>
    </row>
    <row r="562" spans="90:146" ht="16.5" x14ac:dyDescent="0.2">
      <c r="CL562" s="34">
        <v>108</v>
      </c>
      <c r="CM562" s="34">
        <v>5</v>
      </c>
      <c r="CN562" s="13">
        <f>[2]卡牌消耗!DD112</f>
        <v>76700</v>
      </c>
      <c r="CO562" s="13">
        <f t="shared" si="88"/>
        <v>30680</v>
      </c>
      <c r="DN562" s="13">
        <v>108</v>
      </c>
      <c r="DO562" s="13">
        <v>4</v>
      </c>
      <c r="DP562" s="13">
        <f t="shared" si="89"/>
        <v>96200</v>
      </c>
      <c r="ED562" s="13">
        <f>[2]新神器!GZ564</f>
        <v>32</v>
      </c>
      <c r="EE562" s="13">
        <f t="shared" si="90"/>
        <v>6</v>
      </c>
      <c r="EF562" s="13">
        <f t="shared" si="91"/>
        <v>3</v>
      </c>
      <c r="EG562" s="13">
        <f>[2]新神器!HD564</f>
        <v>1606034</v>
      </c>
      <c r="EH562" s="13" t="str">
        <f>[2]新神器!HE564</f>
        <v>神器6-6 : 9级</v>
      </c>
      <c r="EI562" s="13">
        <f>[2]新神器!HG564</f>
        <v>9</v>
      </c>
      <c r="EJ562" s="13">
        <f>[2]新神器!HI564</f>
        <v>3</v>
      </c>
      <c r="EK562" s="13">
        <f>[1]新神器!$AW563*6</f>
        <v>55728</v>
      </c>
      <c r="EL562" s="13">
        <f t="shared" si="92"/>
        <v>7056</v>
      </c>
      <c r="EM562" s="13">
        <f t="shared" si="87"/>
        <v>840</v>
      </c>
      <c r="EN562" s="13">
        <f>[2]新神器!$HK564</f>
        <v>20900</v>
      </c>
      <c r="EO562" s="13">
        <f t="shared" si="93"/>
        <v>860.9</v>
      </c>
      <c r="EP562" s="13">
        <f t="shared" si="94"/>
        <v>49.18</v>
      </c>
    </row>
    <row r="563" spans="90:146" ht="16.5" x14ac:dyDescent="0.2">
      <c r="CL563" s="34">
        <v>109</v>
      </c>
      <c r="CM563" s="34">
        <v>5</v>
      </c>
      <c r="CN563" s="13">
        <f>[2]卡牌消耗!DD113</f>
        <v>80000</v>
      </c>
      <c r="CO563" s="13">
        <f t="shared" si="88"/>
        <v>32000</v>
      </c>
      <c r="DN563" s="13">
        <v>109</v>
      </c>
      <c r="DO563" s="13">
        <v>4</v>
      </c>
      <c r="DP563" s="13">
        <f t="shared" si="89"/>
        <v>98640</v>
      </c>
      <c r="ED563" s="13">
        <f>[2]新神器!GZ565</f>
        <v>32</v>
      </c>
      <c r="EE563" s="13">
        <f t="shared" si="90"/>
        <v>6</v>
      </c>
      <c r="EF563" s="13">
        <f t="shared" si="91"/>
        <v>3</v>
      </c>
      <c r="EG563" s="13">
        <f>[2]新神器!HD565</f>
        <v>1606034</v>
      </c>
      <c r="EH563" s="13" t="str">
        <f>[2]新神器!HE565</f>
        <v>神器6-6 : 10级</v>
      </c>
      <c r="EI563" s="13">
        <f>[2]新神器!HG565</f>
        <v>10</v>
      </c>
      <c r="EJ563" s="13">
        <f>[2]新神器!HI565</f>
        <v>5</v>
      </c>
      <c r="EK563" s="13">
        <f>[1]新神器!$AW564*6</f>
        <v>63162</v>
      </c>
      <c r="EL563" s="13">
        <f t="shared" si="92"/>
        <v>7434</v>
      </c>
      <c r="EM563" s="13">
        <f t="shared" si="87"/>
        <v>1400</v>
      </c>
      <c r="EN563" s="13">
        <f>[2]新神器!$HK565</f>
        <v>21400</v>
      </c>
      <c r="EO563" s="13">
        <f t="shared" si="93"/>
        <v>1421.4</v>
      </c>
      <c r="EP563" s="13">
        <f t="shared" si="94"/>
        <v>31.38</v>
      </c>
    </row>
    <row r="564" spans="90:146" ht="16.5" x14ac:dyDescent="0.2">
      <c r="CL564" s="34">
        <v>110</v>
      </c>
      <c r="CM564" s="34">
        <v>5</v>
      </c>
      <c r="CN564" s="13">
        <f>[2]卡牌消耗!DD114</f>
        <v>74350</v>
      </c>
      <c r="CO564" s="13">
        <f t="shared" si="88"/>
        <v>29740</v>
      </c>
      <c r="DN564" s="13">
        <v>110</v>
      </c>
      <c r="DO564" s="13">
        <v>4</v>
      </c>
      <c r="DP564" s="13">
        <f t="shared" si="89"/>
        <v>101120</v>
      </c>
      <c r="ED564" s="13">
        <f>[2]新神器!GZ566</f>
        <v>32</v>
      </c>
      <c r="EE564" s="13">
        <f t="shared" si="90"/>
        <v>6</v>
      </c>
      <c r="EF564" s="13">
        <f t="shared" si="91"/>
        <v>3</v>
      </c>
      <c r="EG564" s="13">
        <f>[2]新神器!HD566</f>
        <v>1606034</v>
      </c>
      <c r="EH564" s="13" t="str">
        <f>[2]新神器!HE566</f>
        <v>神器6-6 : 11级</v>
      </c>
      <c r="EI564" s="13">
        <f>[2]新神器!HG566</f>
        <v>11</v>
      </c>
      <c r="EJ564" s="13">
        <f>[2]新神器!HI566</f>
        <v>5</v>
      </c>
      <c r="EK564" s="13">
        <f>[1]新神器!$AW565*6</f>
        <v>70980</v>
      </c>
      <c r="EL564" s="13">
        <f t="shared" si="92"/>
        <v>7818</v>
      </c>
      <c r="EM564" s="13">
        <f t="shared" si="87"/>
        <v>1400</v>
      </c>
      <c r="EN564" s="13">
        <f>[2]新神器!$HK566</f>
        <v>21850</v>
      </c>
      <c r="EO564" s="13">
        <f t="shared" si="93"/>
        <v>1421.85</v>
      </c>
      <c r="EP564" s="13">
        <f t="shared" si="94"/>
        <v>32.99</v>
      </c>
    </row>
    <row r="565" spans="90:146" ht="16.5" x14ac:dyDescent="0.2">
      <c r="CL565" s="34">
        <v>111</v>
      </c>
      <c r="CM565" s="34">
        <v>5</v>
      </c>
      <c r="CN565" s="13">
        <f>[2]卡牌消耗!DD115</f>
        <v>78100</v>
      </c>
      <c r="CO565" s="13">
        <f t="shared" si="88"/>
        <v>31240</v>
      </c>
      <c r="DN565" s="13">
        <v>111</v>
      </c>
      <c r="DO565" s="13">
        <v>4</v>
      </c>
      <c r="DP565" s="13">
        <f t="shared" si="89"/>
        <v>112800</v>
      </c>
      <c r="ED565" s="13">
        <f>[2]新神器!GZ567</f>
        <v>32</v>
      </c>
      <c r="EE565" s="13">
        <f t="shared" si="90"/>
        <v>6</v>
      </c>
      <c r="EF565" s="13">
        <f t="shared" si="91"/>
        <v>3</v>
      </c>
      <c r="EG565" s="13">
        <f>[2]新神器!HD567</f>
        <v>1606034</v>
      </c>
      <c r="EH565" s="13" t="str">
        <f>[2]新神器!HE567</f>
        <v>神器6-6 : 12级</v>
      </c>
      <c r="EI565" s="13">
        <f>[2]新神器!HG567</f>
        <v>12</v>
      </c>
      <c r="EJ565" s="13">
        <f>[2]新神器!HI567</f>
        <v>6</v>
      </c>
      <c r="EK565" s="13">
        <f>[1]新神器!$AW566*6</f>
        <v>79056</v>
      </c>
      <c r="EL565" s="13">
        <f t="shared" si="92"/>
        <v>8076</v>
      </c>
      <c r="EM565" s="13">
        <f t="shared" si="87"/>
        <v>1680</v>
      </c>
      <c r="EN565" s="13">
        <f>[2]新神器!$HK567</f>
        <v>22300</v>
      </c>
      <c r="EO565" s="13">
        <f t="shared" si="93"/>
        <v>1702.3</v>
      </c>
      <c r="EP565" s="13">
        <f t="shared" si="94"/>
        <v>28.47</v>
      </c>
    </row>
    <row r="566" spans="90:146" ht="16.5" x14ac:dyDescent="0.2">
      <c r="CL566" s="34">
        <v>112</v>
      </c>
      <c r="CM566" s="34">
        <v>5</v>
      </c>
      <c r="CN566" s="13">
        <f>[2]卡牌消耗!DD116</f>
        <v>81800</v>
      </c>
      <c r="CO566" s="13">
        <f t="shared" si="88"/>
        <v>32720</v>
      </c>
      <c r="DN566" s="13">
        <v>112</v>
      </c>
      <c r="DO566" s="13">
        <v>4</v>
      </c>
      <c r="DP566" s="13">
        <f t="shared" si="89"/>
        <v>115960</v>
      </c>
      <c r="ED566" s="13">
        <f>[2]新神器!GZ568</f>
        <v>32</v>
      </c>
      <c r="EE566" s="13">
        <f t="shared" si="90"/>
        <v>6</v>
      </c>
      <c r="EF566" s="13">
        <f t="shared" si="91"/>
        <v>3</v>
      </c>
      <c r="EG566" s="13">
        <f>[2]新神器!HD568</f>
        <v>1606034</v>
      </c>
      <c r="EH566" s="13" t="str">
        <f>[2]新神器!HE568</f>
        <v>神器6-6 : 13级</v>
      </c>
      <c r="EI566" s="13">
        <f>[2]新神器!HG568</f>
        <v>13</v>
      </c>
      <c r="EJ566" s="13">
        <f>[2]新神器!HI568</f>
        <v>7</v>
      </c>
      <c r="EK566" s="13">
        <f>[1]新神器!$AW567*6</f>
        <v>87546</v>
      </c>
      <c r="EL566" s="13">
        <f t="shared" si="92"/>
        <v>8490</v>
      </c>
      <c r="EM566" s="13">
        <f t="shared" si="87"/>
        <v>1960</v>
      </c>
      <c r="EN566" s="13">
        <f>[2]新神器!$HK568</f>
        <v>22750</v>
      </c>
      <c r="EO566" s="13">
        <f t="shared" si="93"/>
        <v>1982.75</v>
      </c>
      <c r="EP566" s="13">
        <f t="shared" si="94"/>
        <v>25.69</v>
      </c>
    </row>
    <row r="567" spans="90:146" ht="16.5" x14ac:dyDescent="0.2">
      <c r="CL567" s="34">
        <v>113</v>
      </c>
      <c r="CM567" s="34">
        <v>5</v>
      </c>
      <c r="CN567" s="13">
        <f>[2]卡牌消耗!DD117</f>
        <v>85500</v>
      </c>
      <c r="CO567" s="13">
        <f t="shared" si="88"/>
        <v>34200</v>
      </c>
      <c r="DN567" s="13">
        <v>113</v>
      </c>
      <c r="DO567" s="13">
        <v>4</v>
      </c>
      <c r="DP567" s="13">
        <f t="shared" si="89"/>
        <v>119080</v>
      </c>
      <c r="ED567" s="13">
        <f>[2]新神器!GZ569</f>
        <v>32</v>
      </c>
      <c r="EE567" s="13">
        <f t="shared" si="90"/>
        <v>6</v>
      </c>
      <c r="EF567" s="13">
        <f t="shared" si="91"/>
        <v>3</v>
      </c>
      <c r="EG567" s="13">
        <f>[2]新神器!HD569</f>
        <v>1606034</v>
      </c>
      <c r="EH567" s="13" t="str">
        <f>[2]新神器!HE569</f>
        <v>神器6-6 : 14级</v>
      </c>
      <c r="EI567" s="13">
        <f>[2]新神器!HG569</f>
        <v>14</v>
      </c>
      <c r="EJ567" s="13">
        <f>[2]新神器!HI569</f>
        <v>7</v>
      </c>
      <c r="EK567" s="13">
        <f>[1]新神器!$AW568*6</f>
        <v>96294</v>
      </c>
      <c r="EL567" s="13">
        <f t="shared" si="92"/>
        <v>8748</v>
      </c>
      <c r="EM567" s="13">
        <f t="shared" si="87"/>
        <v>1960</v>
      </c>
      <c r="EN567" s="13">
        <f>[2]新神器!$HK569</f>
        <v>23200</v>
      </c>
      <c r="EO567" s="13">
        <f t="shared" si="93"/>
        <v>1983.2</v>
      </c>
      <c r="EP567" s="13">
        <f t="shared" si="94"/>
        <v>26.47</v>
      </c>
    </row>
    <row r="568" spans="90:146" ht="16.5" x14ac:dyDescent="0.2">
      <c r="CL568" s="34">
        <v>114</v>
      </c>
      <c r="CM568" s="34">
        <v>5</v>
      </c>
      <c r="CN568" s="13">
        <f>[2]卡牌消耗!DD118</f>
        <v>89250</v>
      </c>
      <c r="CO568" s="13">
        <f t="shared" si="88"/>
        <v>35700</v>
      </c>
      <c r="DN568" s="13">
        <v>114</v>
      </c>
      <c r="DO568" s="13">
        <v>4</v>
      </c>
      <c r="DP568" s="13">
        <f t="shared" si="89"/>
        <v>122200</v>
      </c>
      <c r="ED568" s="13">
        <f>[2]新神器!GZ570</f>
        <v>32</v>
      </c>
      <c r="EE568" s="13">
        <f t="shared" si="90"/>
        <v>6</v>
      </c>
      <c r="EF568" s="13">
        <f t="shared" si="91"/>
        <v>3</v>
      </c>
      <c r="EG568" s="13">
        <f>[2]新神器!HD570</f>
        <v>1606034</v>
      </c>
      <c r="EH568" s="13" t="str">
        <f>[2]新神器!HE570</f>
        <v>神器6-6 : 15级</v>
      </c>
      <c r="EI568" s="13">
        <f>[2]新神器!HG570</f>
        <v>15</v>
      </c>
      <c r="EJ568" s="13">
        <f>[2]新神器!HI570</f>
        <v>7</v>
      </c>
      <c r="EK568" s="13">
        <f>[1]新神器!$AW569*6</f>
        <v>105456</v>
      </c>
      <c r="EL568" s="13">
        <f t="shared" si="92"/>
        <v>9162</v>
      </c>
      <c r="EM568" s="13">
        <f t="shared" si="87"/>
        <v>1960</v>
      </c>
      <c r="EN568" s="13">
        <f>[2]新神器!$HK570</f>
        <v>23600</v>
      </c>
      <c r="EO568" s="13">
        <f t="shared" si="93"/>
        <v>1983.6</v>
      </c>
      <c r="EP568" s="13">
        <f t="shared" si="94"/>
        <v>27.71</v>
      </c>
    </row>
    <row r="569" spans="90:146" ht="16.5" x14ac:dyDescent="0.2">
      <c r="CL569" s="34">
        <v>115</v>
      </c>
      <c r="CM569" s="34">
        <v>5</v>
      </c>
      <c r="CN569" s="13">
        <f>[2]卡牌消耗!DD119</f>
        <v>80700</v>
      </c>
      <c r="CO569" s="13">
        <f t="shared" si="88"/>
        <v>32280</v>
      </c>
      <c r="DN569" s="13">
        <v>115</v>
      </c>
      <c r="DO569" s="13">
        <v>4</v>
      </c>
      <c r="DP569" s="13">
        <f t="shared" si="89"/>
        <v>125360</v>
      </c>
      <c r="ED569" s="13">
        <f>[2]新神器!GZ571</f>
        <v>32</v>
      </c>
      <c r="EE569" s="13">
        <f t="shared" si="90"/>
        <v>6</v>
      </c>
      <c r="EF569" s="13">
        <f t="shared" si="91"/>
        <v>3</v>
      </c>
      <c r="EG569" s="13">
        <f>[2]新神器!HD571</f>
        <v>1606034</v>
      </c>
      <c r="EH569" s="13" t="str">
        <f>[2]新神器!HE571</f>
        <v>神器6-6 : 16级</v>
      </c>
      <c r="EI569" s="13">
        <f>[2]新神器!HG571</f>
        <v>16</v>
      </c>
      <c r="EJ569" s="13">
        <f>[2]新神器!HI571</f>
        <v>10</v>
      </c>
      <c r="EK569" s="13">
        <f>[1]新神器!$AW570*6</f>
        <v>114882</v>
      </c>
      <c r="EL569" s="13">
        <f t="shared" si="92"/>
        <v>9426</v>
      </c>
      <c r="EM569" s="13">
        <f t="shared" si="87"/>
        <v>2800</v>
      </c>
      <c r="EN569" s="13">
        <f>[2]新神器!$HK571</f>
        <v>24050</v>
      </c>
      <c r="EO569" s="13">
        <f t="shared" si="93"/>
        <v>2824.05</v>
      </c>
      <c r="EP569" s="13">
        <f t="shared" si="94"/>
        <v>20.03</v>
      </c>
    </row>
    <row r="570" spans="90:146" ht="16.5" x14ac:dyDescent="0.2">
      <c r="CL570" s="34">
        <v>116</v>
      </c>
      <c r="CM570" s="34">
        <v>5</v>
      </c>
      <c r="CN570" s="13">
        <f>[2]卡牌消耗!DD120</f>
        <v>84700</v>
      </c>
      <c r="CO570" s="13">
        <f t="shared" si="88"/>
        <v>33880</v>
      </c>
      <c r="DN570" s="13">
        <v>116</v>
      </c>
      <c r="DO570" s="13">
        <v>4</v>
      </c>
      <c r="DP570" s="13">
        <f t="shared" si="89"/>
        <v>128480</v>
      </c>
      <c r="ED570" s="13">
        <f>[2]新神器!GZ572</f>
        <v>32</v>
      </c>
      <c r="EE570" s="13">
        <f t="shared" si="90"/>
        <v>6</v>
      </c>
      <c r="EF570" s="13">
        <f t="shared" si="91"/>
        <v>3</v>
      </c>
      <c r="EG570" s="13">
        <f>[2]新神器!HD572</f>
        <v>1606034</v>
      </c>
      <c r="EH570" s="13" t="str">
        <f>[2]新神器!HE572</f>
        <v>神器6-6 : 17级</v>
      </c>
      <c r="EI570" s="13">
        <f>[2]新神器!HG572</f>
        <v>17</v>
      </c>
      <c r="EJ570" s="13">
        <f>[2]新神器!HI572</f>
        <v>10</v>
      </c>
      <c r="EK570" s="13">
        <f>[1]新神器!$AW571*6</f>
        <v>124686</v>
      </c>
      <c r="EL570" s="13">
        <f t="shared" si="92"/>
        <v>9804</v>
      </c>
      <c r="EM570" s="13">
        <f t="shared" si="87"/>
        <v>2800</v>
      </c>
      <c r="EN570" s="13">
        <f>[2]新神器!$HK572</f>
        <v>24500</v>
      </c>
      <c r="EO570" s="13">
        <f t="shared" si="93"/>
        <v>2824.5</v>
      </c>
      <c r="EP570" s="13">
        <f t="shared" si="94"/>
        <v>20.83</v>
      </c>
    </row>
    <row r="571" spans="90:146" ht="16.5" x14ac:dyDescent="0.2">
      <c r="CL571" s="34">
        <v>117</v>
      </c>
      <c r="CM571" s="34">
        <v>5</v>
      </c>
      <c r="CN571" s="13">
        <f>[2]卡牌消耗!DD121</f>
        <v>88750</v>
      </c>
      <c r="CO571" s="13">
        <f t="shared" si="88"/>
        <v>35500</v>
      </c>
      <c r="DN571" s="13">
        <v>117</v>
      </c>
      <c r="DO571" s="13">
        <v>4</v>
      </c>
      <c r="DP571" s="13">
        <f t="shared" si="89"/>
        <v>131600</v>
      </c>
      <c r="ED571" s="13">
        <f>[2]新神器!GZ573</f>
        <v>32</v>
      </c>
      <c r="EE571" s="13">
        <f t="shared" si="90"/>
        <v>6</v>
      </c>
      <c r="EF571" s="13">
        <f t="shared" si="91"/>
        <v>3</v>
      </c>
      <c r="EG571" s="13">
        <f>[2]新神器!HD573</f>
        <v>1606034</v>
      </c>
      <c r="EH571" s="13" t="str">
        <f>[2]新神器!HE573</f>
        <v>神器6-6 : 18级</v>
      </c>
      <c r="EI571" s="13">
        <f>[2]新神器!HG573</f>
        <v>18</v>
      </c>
      <c r="EJ571" s="13">
        <f>[2]新神器!HI573</f>
        <v>10</v>
      </c>
      <c r="EK571" s="13">
        <f>[1]新神器!$AW572*6</f>
        <v>134874</v>
      </c>
      <c r="EL571" s="13">
        <f t="shared" si="92"/>
        <v>10188</v>
      </c>
      <c r="EM571" s="13">
        <f t="shared" si="87"/>
        <v>2800</v>
      </c>
      <c r="EN571" s="13">
        <f>[2]新神器!$HK573</f>
        <v>24900</v>
      </c>
      <c r="EO571" s="13">
        <f t="shared" si="93"/>
        <v>2824.9</v>
      </c>
      <c r="EP571" s="13">
        <f t="shared" si="94"/>
        <v>21.64</v>
      </c>
    </row>
    <row r="572" spans="90:146" ht="16.5" x14ac:dyDescent="0.2">
      <c r="CL572" s="34">
        <v>118</v>
      </c>
      <c r="CM572" s="34">
        <v>5</v>
      </c>
      <c r="CN572" s="13">
        <f>[2]卡牌消耗!DD122</f>
        <v>92800</v>
      </c>
      <c r="CO572" s="13">
        <f t="shared" si="88"/>
        <v>37120</v>
      </c>
      <c r="DN572" s="13">
        <v>118</v>
      </c>
      <c r="DO572" s="13">
        <v>4</v>
      </c>
      <c r="DP572" s="13">
        <f t="shared" si="89"/>
        <v>134760</v>
      </c>
      <c r="ED572" s="13">
        <f>[2]新神器!GZ574</f>
        <v>32</v>
      </c>
      <c r="EE572" s="13">
        <f t="shared" si="90"/>
        <v>6</v>
      </c>
      <c r="EF572" s="13">
        <f t="shared" si="91"/>
        <v>3</v>
      </c>
      <c r="EG572" s="13">
        <f>[2]新神器!HD574</f>
        <v>1606034</v>
      </c>
      <c r="EH572" s="13" t="str">
        <f>[2]新神器!HE574</f>
        <v>神器6-6 : 19级</v>
      </c>
      <c r="EI572" s="13">
        <f>[2]新神器!HG574</f>
        <v>19</v>
      </c>
      <c r="EJ572" s="13">
        <f>[2]新神器!HI574</f>
        <v>15</v>
      </c>
      <c r="EK572" s="13">
        <f>[1]新神器!$AW573*6</f>
        <v>145350</v>
      </c>
      <c r="EL572" s="13">
        <f t="shared" si="92"/>
        <v>10476</v>
      </c>
      <c r="EM572" s="13">
        <f t="shared" si="87"/>
        <v>4200</v>
      </c>
      <c r="EN572" s="13">
        <f>[2]新神器!$HK574</f>
        <v>25300</v>
      </c>
      <c r="EO572" s="13">
        <f t="shared" si="93"/>
        <v>4225.3</v>
      </c>
      <c r="EP572" s="13">
        <f t="shared" si="94"/>
        <v>14.88</v>
      </c>
    </row>
    <row r="573" spans="90:146" ht="16.5" x14ac:dyDescent="0.2">
      <c r="CL573" s="34">
        <v>119</v>
      </c>
      <c r="CM573" s="34">
        <v>5</v>
      </c>
      <c r="CN573" s="13">
        <f>[2]卡牌消耗!DD123</f>
        <v>96850</v>
      </c>
      <c r="CO573" s="13">
        <f t="shared" si="88"/>
        <v>38740</v>
      </c>
      <c r="DN573" s="13">
        <v>119</v>
      </c>
      <c r="DO573" s="13">
        <v>4</v>
      </c>
      <c r="DP573" s="13">
        <f t="shared" si="89"/>
        <v>137880</v>
      </c>
      <c r="ED573" s="13">
        <f>[2]新神器!GZ575</f>
        <v>32</v>
      </c>
      <c r="EE573" s="13">
        <f t="shared" si="90"/>
        <v>6</v>
      </c>
      <c r="EF573" s="13">
        <f t="shared" si="91"/>
        <v>3</v>
      </c>
      <c r="EG573" s="13">
        <f>[2]新神器!HD575</f>
        <v>1606034</v>
      </c>
      <c r="EH573" s="13" t="str">
        <f>[2]新神器!HE575</f>
        <v>神器6-6 : 20级</v>
      </c>
      <c r="EI573" s="13">
        <f>[2]新神器!HG575</f>
        <v>20</v>
      </c>
      <c r="EJ573" s="13">
        <f>[2]新神器!HI575</f>
        <v>15</v>
      </c>
      <c r="EK573" s="13">
        <f>[1]新神器!$AW574*6</f>
        <v>156120</v>
      </c>
      <c r="EL573" s="13">
        <f t="shared" si="92"/>
        <v>10770</v>
      </c>
      <c r="EM573" s="13">
        <f t="shared" si="87"/>
        <v>4200</v>
      </c>
      <c r="EN573" s="13">
        <f>[2]新神器!$HK575</f>
        <v>25700</v>
      </c>
      <c r="EO573" s="13">
        <f t="shared" si="93"/>
        <v>4225.7</v>
      </c>
      <c r="EP573" s="13">
        <f t="shared" si="94"/>
        <v>15.29</v>
      </c>
    </row>
    <row r="574" spans="90:146" ht="16.5" x14ac:dyDescent="0.2">
      <c r="CL574" s="34">
        <v>120</v>
      </c>
      <c r="CM574" s="34">
        <v>5</v>
      </c>
      <c r="CN574" s="13">
        <f>[2]卡牌消耗!DD124</f>
        <v>93150</v>
      </c>
      <c r="CO574" s="13">
        <f t="shared" si="88"/>
        <v>37260</v>
      </c>
      <c r="DN574" s="13">
        <v>120</v>
      </c>
      <c r="DO574" s="13">
        <v>4</v>
      </c>
      <c r="DP574" s="13">
        <f t="shared" si="89"/>
        <v>141000</v>
      </c>
      <c r="ED574" s="13">
        <f>[2]新神器!GZ576</f>
        <v>32</v>
      </c>
      <c r="EE574" s="13">
        <f t="shared" si="90"/>
        <v>6</v>
      </c>
      <c r="EF574" s="13">
        <f t="shared" si="91"/>
        <v>3</v>
      </c>
      <c r="EG574" s="13">
        <f>[2]新神器!HD576</f>
        <v>1606034</v>
      </c>
      <c r="EH574" s="13" t="str">
        <f>[2]新神器!HE576</f>
        <v>神器6-6 : 21级</v>
      </c>
      <c r="EI574" s="13">
        <f>[2]新神器!HG576</f>
        <v>21</v>
      </c>
      <c r="EJ574" s="13">
        <f>[2]新神器!HI576</f>
        <v>15</v>
      </c>
      <c r="EK574" s="13">
        <f>[1]新神器!$AW575*6</f>
        <v>167268</v>
      </c>
      <c r="EL574" s="13">
        <f t="shared" si="92"/>
        <v>11148</v>
      </c>
      <c r="EM574" s="13">
        <f t="shared" si="87"/>
        <v>4200</v>
      </c>
      <c r="EN574" s="13">
        <f>[2]新神器!$HK576</f>
        <v>26100</v>
      </c>
      <c r="EO574" s="13">
        <f t="shared" si="93"/>
        <v>4226.1000000000004</v>
      </c>
      <c r="EP574" s="13">
        <f t="shared" si="94"/>
        <v>15.83</v>
      </c>
    </row>
    <row r="575" spans="90:146" ht="16.5" x14ac:dyDescent="0.2">
      <c r="CL575" s="34">
        <v>121</v>
      </c>
      <c r="CM575" s="34">
        <v>5</v>
      </c>
      <c r="CN575" s="13">
        <f>[2]卡牌消耗!DD125</f>
        <v>97800</v>
      </c>
      <c r="CO575" s="13">
        <f t="shared" si="88"/>
        <v>39120</v>
      </c>
      <c r="DN575" s="13">
        <v>121</v>
      </c>
      <c r="DO575" s="13">
        <v>4</v>
      </c>
      <c r="DP575" s="13">
        <f t="shared" si="89"/>
        <v>144160</v>
      </c>
      <c r="ED575" s="13">
        <f>[2]新神器!GZ577</f>
        <v>33</v>
      </c>
      <c r="EE575" s="13">
        <f t="shared" si="90"/>
        <v>6</v>
      </c>
      <c r="EF575" s="13">
        <f t="shared" si="91"/>
        <v>4</v>
      </c>
      <c r="EG575" s="13">
        <f>[2]新神器!HD577</f>
        <v>1606035</v>
      </c>
      <c r="EH575" s="13" t="str">
        <f>[2]新神器!HE577</f>
        <v>神器6-7 : 1级</v>
      </c>
      <c r="EI575" s="13">
        <f>[2]新神器!HG577</f>
        <v>1</v>
      </c>
      <c r="EJ575" s="13">
        <f>[2]新神器!HI577</f>
        <v>1</v>
      </c>
      <c r="EK575" s="13">
        <f>[1]新神器!$AW576*6</f>
        <v>24330</v>
      </c>
      <c r="EL575" s="13">
        <f t="shared" si="92"/>
        <v>24330</v>
      </c>
      <c r="EM575" s="13">
        <f t="shared" si="87"/>
        <v>600</v>
      </c>
      <c r="EN575" s="13">
        <f>[2]新神器!$HK577</f>
        <v>24250</v>
      </c>
      <c r="EO575" s="13">
        <f t="shared" si="93"/>
        <v>624.25</v>
      </c>
      <c r="EP575" s="13">
        <f t="shared" si="94"/>
        <v>233.85</v>
      </c>
    </row>
    <row r="576" spans="90:146" ht="16.5" x14ac:dyDescent="0.2">
      <c r="CL576" s="34">
        <v>122</v>
      </c>
      <c r="CM576" s="34">
        <v>5</v>
      </c>
      <c r="CN576" s="13">
        <f>[2]卡牌消耗!DD126</f>
        <v>102450</v>
      </c>
      <c r="CO576" s="13">
        <f t="shared" si="88"/>
        <v>40980</v>
      </c>
      <c r="DN576" s="13">
        <v>122</v>
      </c>
      <c r="DO576" s="13">
        <v>4</v>
      </c>
      <c r="DP576" s="13">
        <f t="shared" si="89"/>
        <v>147280</v>
      </c>
      <c r="ED576" s="13">
        <f>[2]新神器!GZ578</f>
        <v>33</v>
      </c>
      <c r="EE576" s="13">
        <f t="shared" si="90"/>
        <v>6</v>
      </c>
      <c r="EF576" s="13">
        <f t="shared" si="91"/>
        <v>4</v>
      </c>
      <c r="EG576" s="13">
        <f>[2]新神器!HD578</f>
        <v>1606035</v>
      </c>
      <c r="EH576" s="13" t="str">
        <f>[2]新神器!HE578</f>
        <v>神器6-7 : 2级</v>
      </c>
      <c r="EI576" s="13">
        <f>[2]新神器!HG578</f>
        <v>2</v>
      </c>
      <c r="EJ576" s="13">
        <f>[2]新神器!HI578</f>
        <v>1</v>
      </c>
      <c r="EK576" s="13">
        <f>[1]新神器!$AW577*6</f>
        <v>38220</v>
      </c>
      <c r="EL576" s="13">
        <f t="shared" si="92"/>
        <v>13890</v>
      </c>
      <c r="EM576" s="13">
        <f t="shared" si="87"/>
        <v>600</v>
      </c>
      <c r="EN576" s="13">
        <f>[2]新神器!$HK578</f>
        <v>25150</v>
      </c>
      <c r="EO576" s="13">
        <f t="shared" si="93"/>
        <v>625.15</v>
      </c>
      <c r="EP576" s="13">
        <f t="shared" si="94"/>
        <v>133.31</v>
      </c>
    </row>
    <row r="577" spans="90:146" ht="16.5" x14ac:dyDescent="0.2">
      <c r="CL577" s="34">
        <v>123</v>
      </c>
      <c r="CM577" s="34">
        <v>5</v>
      </c>
      <c r="CN577" s="13">
        <f>[2]卡牌消耗!DD127</f>
        <v>107150</v>
      </c>
      <c r="CO577" s="13">
        <f t="shared" si="88"/>
        <v>42860</v>
      </c>
      <c r="DN577" s="13">
        <v>123</v>
      </c>
      <c r="DO577" s="13">
        <v>4</v>
      </c>
      <c r="DP577" s="13">
        <f t="shared" si="89"/>
        <v>150400</v>
      </c>
      <c r="ED577" s="13">
        <f>[2]新神器!GZ579</f>
        <v>33</v>
      </c>
      <c r="EE577" s="13">
        <f t="shared" si="90"/>
        <v>6</v>
      </c>
      <c r="EF577" s="13">
        <f t="shared" si="91"/>
        <v>4</v>
      </c>
      <c r="EG577" s="13">
        <f>[2]新神器!HD579</f>
        <v>1606035</v>
      </c>
      <c r="EH577" s="13" t="str">
        <f>[2]新神器!HE579</f>
        <v>神器6-7 : 3级</v>
      </c>
      <c r="EI577" s="13">
        <f>[2]新神器!HG579</f>
        <v>3</v>
      </c>
      <c r="EJ577" s="13">
        <f>[2]新神器!HI579</f>
        <v>1</v>
      </c>
      <c r="EK577" s="13">
        <f>[1]新神器!$AW578*6</f>
        <v>53070</v>
      </c>
      <c r="EL577" s="13">
        <f t="shared" si="92"/>
        <v>14850</v>
      </c>
      <c r="EM577" s="13">
        <f t="shared" si="87"/>
        <v>600</v>
      </c>
      <c r="EN577" s="13">
        <f>[2]新神器!$HK579</f>
        <v>25950</v>
      </c>
      <c r="EO577" s="13">
        <f t="shared" si="93"/>
        <v>625.95000000000005</v>
      </c>
      <c r="EP577" s="13">
        <f t="shared" si="94"/>
        <v>142.34</v>
      </c>
    </row>
    <row r="578" spans="90:146" ht="16.5" x14ac:dyDescent="0.2">
      <c r="CL578" s="34">
        <v>124</v>
      </c>
      <c r="CM578" s="34">
        <v>5</v>
      </c>
      <c r="CN578" s="13">
        <f>[2]卡牌消耗!DD128</f>
        <v>111800</v>
      </c>
      <c r="CO578" s="13">
        <f t="shared" si="88"/>
        <v>44720</v>
      </c>
      <c r="DN578" s="13">
        <v>124</v>
      </c>
      <c r="DO578" s="13">
        <v>4</v>
      </c>
      <c r="DP578" s="13">
        <f t="shared" si="89"/>
        <v>153560</v>
      </c>
      <c r="ED578" s="13">
        <f>[2]新神器!GZ580</f>
        <v>33</v>
      </c>
      <c r="EE578" s="13">
        <f t="shared" si="90"/>
        <v>6</v>
      </c>
      <c r="EF578" s="13">
        <f t="shared" si="91"/>
        <v>4</v>
      </c>
      <c r="EG578" s="13">
        <f>[2]新神器!HD580</f>
        <v>1606035</v>
      </c>
      <c r="EH578" s="13" t="str">
        <f>[2]新神器!HE580</f>
        <v>神器6-7 : 4级</v>
      </c>
      <c r="EI578" s="13">
        <f>[2]新神器!HG580</f>
        <v>4</v>
      </c>
      <c r="EJ578" s="13">
        <f>[2]新神器!HI580</f>
        <v>2</v>
      </c>
      <c r="EK578" s="13">
        <f>[1]新神器!$AW579*6</f>
        <v>68850</v>
      </c>
      <c r="EL578" s="13">
        <f t="shared" si="92"/>
        <v>15780</v>
      </c>
      <c r="EM578" s="13">
        <f t="shared" si="87"/>
        <v>1200</v>
      </c>
      <c r="EN578" s="13">
        <f>[2]新神器!$HK580</f>
        <v>26800</v>
      </c>
      <c r="EO578" s="13">
        <f t="shared" si="93"/>
        <v>1226.8</v>
      </c>
      <c r="EP578" s="13">
        <f t="shared" si="94"/>
        <v>77.180000000000007</v>
      </c>
    </row>
    <row r="579" spans="90:146" ht="16.5" x14ac:dyDescent="0.2">
      <c r="CL579" s="34">
        <v>125</v>
      </c>
      <c r="CM579" s="34">
        <v>5</v>
      </c>
      <c r="CN579" s="13">
        <f>[2]卡牌消耗!DD129</f>
        <v>112150</v>
      </c>
      <c r="CO579" s="13">
        <f t="shared" si="88"/>
        <v>44860</v>
      </c>
      <c r="DN579" s="13">
        <v>125</v>
      </c>
      <c r="DO579" s="13">
        <v>4</v>
      </c>
      <c r="DP579" s="13">
        <f t="shared" si="89"/>
        <v>156680</v>
      </c>
      <c r="ED579" s="13">
        <f>[2]新神器!GZ581</f>
        <v>33</v>
      </c>
      <c r="EE579" s="13">
        <f t="shared" si="90"/>
        <v>6</v>
      </c>
      <c r="EF579" s="13">
        <f t="shared" si="91"/>
        <v>4</v>
      </c>
      <c r="EG579" s="13">
        <f>[2]新神器!HD581</f>
        <v>1606035</v>
      </c>
      <c r="EH579" s="13" t="str">
        <f>[2]新神器!HE581</f>
        <v>神器6-7 : 5级</v>
      </c>
      <c r="EI579" s="13">
        <f>[2]新神器!HG581</f>
        <v>5</v>
      </c>
      <c r="EJ579" s="13">
        <f>[2]新神器!HI581</f>
        <v>2</v>
      </c>
      <c r="EK579" s="13">
        <f>[1]新神器!$AW580*6</f>
        <v>85590</v>
      </c>
      <c r="EL579" s="13">
        <f t="shared" si="92"/>
        <v>16740</v>
      </c>
      <c r="EM579" s="13">
        <f t="shared" si="87"/>
        <v>1200</v>
      </c>
      <c r="EN579" s="13">
        <f>[2]新神器!$HK581</f>
        <v>27600</v>
      </c>
      <c r="EO579" s="13">
        <f t="shared" si="93"/>
        <v>1227.5999999999999</v>
      </c>
      <c r="EP579" s="13">
        <f t="shared" si="94"/>
        <v>81.819999999999993</v>
      </c>
    </row>
    <row r="580" spans="90:146" ht="16.5" x14ac:dyDescent="0.2">
      <c r="CL580" s="34">
        <v>126</v>
      </c>
      <c r="CM580" s="34">
        <v>5</v>
      </c>
      <c r="CN580" s="13">
        <f>[2]卡牌消耗!DD130</f>
        <v>117750</v>
      </c>
      <c r="CO580" s="13">
        <f t="shared" si="88"/>
        <v>47100</v>
      </c>
      <c r="DN580" s="13">
        <v>126</v>
      </c>
      <c r="DO580" s="13">
        <v>4</v>
      </c>
      <c r="DP580" s="13">
        <f t="shared" si="89"/>
        <v>159840</v>
      </c>
      <c r="ED580" s="13">
        <f>[2]新神器!GZ582</f>
        <v>33</v>
      </c>
      <c r="EE580" s="13">
        <f t="shared" si="90"/>
        <v>6</v>
      </c>
      <c r="EF580" s="13">
        <f t="shared" si="91"/>
        <v>4</v>
      </c>
      <c r="EG580" s="13">
        <f>[2]新神器!HD582</f>
        <v>1606035</v>
      </c>
      <c r="EH580" s="13" t="str">
        <f>[2]新神器!HE582</f>
        <v>神器6-7 : 6级</v>
      </c>
      <c r="EI580" s="13">
        <f>[2]新神器!HG582</f>
        <v>6</v>
      </c>
      <c r="EJ580" s="13">
        <f>[2]新神器!HI582</f>
        <v>2</v>
      </c>
      <c r="EK580" s="13">
        <f>[1]新神器!$AW581*6</f>
        <v>103290</v>
      </c>
      <c r="EL580" s="13">
        <f t="shared" si="92"/>
        <v>17700</v>
      </c>
      <c r="EM580" s="13">
        <f t="shared" si="87"/>
        <v>1200</v>
      </c>
      <c r="EN580" s="13">
        <f>[2]新神器!$HK582</f>
        <v>28400</v>
      </c>
      <c r="EO580" s="13">
        <f t="shared" si="93"/>
        <v>1228.4000000000001</v>
      </c>
      <c r="EP580" s="13">
        <f t="shared" si="94"/>
        <v>86.45</v>
      </c>
    </row>
    <row r="581" spans="90:146" ht="16.5" x14ac:dyDescent="0.2">
      <c r="CL581" s="34">
        <v>127</v>
      </c>
      <c r="CM581" s="34">
        <v>5</v>
      </c>
      <c r="CN581" s="13">
        <f>[2]卡牌消耗!DD131</f>
        <v>123350</v>
      </c>
      <c r="CO581" s="13">
        <f t="shared" si="88"/>
        <v>49340</v>
      </c>
      <c r="DN581" s="13">
        <v>127</v>
      </c>
      <c r="DO581" s="13">
        <v>4</v>
      </c>
      <c r="DP581" s="13">
        <f t="shared" si="89"/>
        <v>162960</v>
      </c>
      <c r="ED581" s="13">
        <f>[2]新神器!GZ583</f>
        <v>33</v>
      </c>
      <c r="EE581" s="13">
        <f t="shared" si="90"/>
        <v>6</v>
      </c>
      <c r="EF581" s="13">
        <f t="shared" si="91"/>
        <v>4</v>
      </c>
      <c r="EG581" s="13">
        <f>[2]新神器!HD583</f>
        <v>1606035</v>
      </c>
      <c r="EH581" s="13" t="str">
        <f>[2]新神器!HE583</f>
        <v>神器6-7 : 7级</v>
      </c>
      <c r="EI581" s="13">
        <f>[2]新神器!HG583</f>
        <v>7</v>
      </c>
      <c r="EJ581" s="13">
        <f>[2]新神器!HI583</f>
        <v>3</v>
      </c>
      <c r="EK581" s="13">
        <f>[1]新神器!$AW582*6</f>
        <v>121920</v>
      </c>
      <c r="EL581" s="13">
        <f t="shared" si="92"/>
        <v>18630</v>
      </c>
      <c r="EM581" s="13">
        <f t="shared" ref="EM581:EM644" si="95">EJ581*INDEX($DX$5:$DX$46,MATCH(EG581,$DW$5:$DW$46,0))</f>
        <v>1800</v>
      </c>
      <c r="EN581" s="13">
        <f>[2]新神器!$HK583</f>
        <v>29150</v>
      </c>
      <c r="EO581" s="13">
        <f t="shared" si="93"/>
        <v>1829.15</v>
      </c>
      <c r="EP581" s="13">
        <f t="shared" si="94"/>
        <v>61.11</v>
      </c>
    </row>
    <row r="582" spans="90:146" ht="16.5" x14ac:dyDescent="0.2">
      <c r="CL582" s="34">
        <v>128</v>
      </c>
      <c r="CM582" s="34">
        <v>5</v>
      </c>
      <c r="CN582" s="13">
        <f>[2]卡牌消耗!DD132</f>
        <v>128950</v>
      </c>
      <c r="CO582" s="13">
        <f t="shared" ref="CO582:CO604" si="96">CN582/2.5</f>
        <v>51580</v>
      </c>
      <c r="DN582" s="13">
        <v>128</v>
      </c>
      <c r="DO582" s="13">
        <v>4</v>
      </c>
      <c r="DP582" s="13">
        <f t="shared" ref="DP582:DP645" si="97">INDEX($DH$5:$DK$154,DN582,MIN(DO582,4))</f>
        <v>166080</v>
      </c>
      <c r="ED582" s="13">
        <f>[2]新神器!GZ584</f>
        <v>33</v>
      </c>
      <c r="EE582" s="13">
        <f t="shared" ref="EE582:EE645" si="98">INDEX($DT$5:$DT$46,ED582)</f>
        <v>6</v>
      </c>
      <c r="EF582" s="13">
        <f t="shared" ref="EF582:EF645" si="99">INDEX($DV$5:$DV$46,ED582)</f>
        <v>4</v>
      </c>
      <c r="EG582" s="13">
        <f>[2]新神器!HD584</f>
        <v>1606035</v>
      </c>
      <c r="EH582" s="13" t="str">
        <f>[2]新神器!HE584</f>
        <v>神器6-7 : 8级</v>
      </c>
      <c r="EI582" s="13">
        <f>[2]新神器!HG584</f>
        <v>8</v>
      </c>
      <c r="EJ582" s="13">
        <f>[2]新神器!HI584</f>
        <v>3</v>
      </c>
      <c r="EK582" s="13">
        <f>[1]新神器!$AW583*6</f>
        <v>141510</v>
      </c>
      <c r="EL582" s="13">
        <f t="shared" ref="EL582:EL645" si="100">IF(EI582&gt;1,EK582-EK581,EK582)</f>
        <v>19590</v>
      </c>
      <c r="EM582" s="13">
        <f t="shared" si="95"/>
        <v>1800</v>
      </c>
      <c r="EN582" s="13">
        <f>[2]新神器!$HK584</f>
        <v>29850</v>
      </c>
      <c r="EO582" s="13">
        <f t="shared" ref="EO582:EO645" si="101">EM582+EN582/1000</f>
        <v>1829.85</v>
      </c>
      <c r="EP582" s="13">
        <f t="shared" ref="EP582:EP645" si="102">ROUND(EL582*6/EO582,2)</f>
        <v>64.23</v>
      </c>
    </row>
    <row r="583" spans="90:146" ht="16.5" x14ac:dyDescent="0.2">
      <c r="CL583" s="34">
        <v>129</v>
      </c>
      <c r="CM583" s="34">
        <v>5</v>
      </c>
      <c r="CN583" s="13">
        <f>[2]卡牌消耗!DD133</f>
        <v>134550</v>
      </c>
      <c r="CO583" s="13">
        <f t="shared" si="96"/>
        <v>53820</v>
      </c>
      <c r="DN583" s="13">
        <v>129</v>
      </c>
      <c r="DO583" s="13">
        <v>4</v>
      </c>
      <c r="DP583" s="13">
        <f t="shared" si="97"/>
        <v>169200</v>
      </c>
      <c r="ED583" s="13">
        <f>[2]新神器!GZ585</f>
        <v>33</v>
      </c>
      <c r="EE583" s="13">
        <f t="shared" si="98"/>
        <v>6</v>
      </c>
      <c r="EF583" s="13">
        <f t="shared" si="99"/>
        <v>4</v>
      </c>
      <c r="EG583" s="13">
        <f>[2]新神器!HD585</f>
        <v>1606035</v>
      </c>
      <c r="EH583" s="13" t="str">
        <f>[2]新神器!HE585</f>
        <v>神器6-7 : 9级</v>
      </c>
      <c r="EI583" s="13">
        <f>[2]新神器!HG585</f>
        <v>9</v>
      </c>
      <c r="EJ583" s="13">
        <f>[2]新神器!HI585</f>
        <v>3</v>
      </c>
      <c r="EK583" s="13">
        <f>[1]新神器!$AW584*6</f>
        <v>162000</v>
      </c>
      <c r="EL583" s="13">
        <f t="shared" si="100"/>
        <v>20490</v>
      </c>
      <c r="EM583" s="13">
        <f t="shared" si="95"/>
        <v>1800</v>
      </c>
      <c r="EN583" s="13">
        <f>[2]新神器!$HK585</f>
        <v>30600</v>
      </c>
      <c r="EO583" s="13">
        <f t="shared" si="101"/>
        <v>1830.6</v>
      </c>
      <c r="EP583" s="13">
        <f t="shared" si="102"/>
        <v>67.16</v>
      </c>
    </row>
    <row r="584" spans="90:146" ht="16.5" x14ac:dyDescent="0.2">
      <c r="CL584" s="34">
        <v>130</v>
      </c>
      <c r="CM584" s="34">
        <v>5</v>
      </c>
      <c r="CN584" s="13">
        <f>[2]卡牌消耗!DD134</f>
        <v>138500</v>
      </c>
      <c r="CO584" s="13">
        <f t="shared" si="96"/>
        <v>55400</v>
      </c>
      <c r="DN584" s="13">
        <v>130</v>
      </c>
      <c r="DO584" s="13">
        <v>4</v>
      </c>
      <c r="DP584" s="13">
        <f t="shared" si="97"/>
        <v>172360</v>
      </c>
      <c r="ED584" s="13">
        <f>[2]新神器!GZ586</f>
        <v>33</v>
      </c>
      <c r="EE584" s="13">
        <f t="shared" si="98"/>
        <v>6</v>
      </c>
      <c r="EF584" s="13">
        <f t="shared" si="99"/>
        <v>4</v>
      </c>
      <c r="EG584" s="13">
        <f>[2]新神器!HD586</f>
        <v>1606035</v>
      </c>
      <c r="EH584" s="13" t="str">
        <f>[2]新神器!HE586</f>
        <v>神器6-7 : 10级</v>
      </c>
      <c r="EI584" s="13">
        <f>[2]新神器!HG586</f>
        <v>10</v>
      </c>
      <c r="EJ584" s="13">
        <f>[2]新神器!HI586</f>
        <v>5</v>
      </c>
      <c r="EK584" s="13">
        <f>[1]新神器!$AW585*6</f>
        <v>183480</v>
      </c>
      <c r="EL584" s="13">
        <f t="shared" si="100"/>
        <v>21480</v>
      </c>
      <c r="EM584" s="13">
        <f t="shared" si="95"/>
        <v>3000</v>
      </c>
      <c r="EN584" s="13">
        <f>[2]新神器!$HK586</f>
        <v>31300</v>
      </c>
      <c r="EO584" s="13">
        <f t="shared" si="101"/>
        <v>3031.3</v>
      </c>
      <c r="EP584" s="13">
        <f t="shared" si="102"/>
        <v>42.52</v>
      </c>
    </row>
    <row r="585" spans="90:146" ht="16.5" x14ac:dyDescent="0.2">
      <c r="CL585" s="34">
        <v>131</v>
      </c>
      <c r="CM585" s="34">
        <v>5</v>
      </c>
      <c r="CN585" s="13">
        <f>[2]卡牌消耗!DD135</f>
        <v>145450</v>
      </c>
      <c r="CO585" s="13">
        <f t="shared" si="96"/>
        <v>58180</v>
      </c>
      <c r="DN585" s="13">
        <v>131</v>
      </c>
      <c r="DO585" s="13">
        <v>4</v>
      </c>
      <c r="DP585" s="13">
        <f t="shared" si="97"/>
        <v>175480</v>
      </c>
      <c r="ED585" s="13">
        <f>[2]新神器!GZ587</f>
        <v>33</v>
      </c>
      <c r="EE585" s="13">
        <f t="shared" si="98"/>
        <v>6</v>
      </c>
      <c r="EF585" s="13">
        <f t="shared" si="99"/>
        <v>4</v>
      </c>
      <c r="EG585" s="13">
        <f>[2]新神器!HD587</f>
        <v>1606035</v>
      </c>
      <c r="EH585" s="13" t="str">
        <f>[2]新神器!HE587</f>
        <v>神器6-7 : 11级</v>
      </c>
      <c r="EI585" s="13">
        <f>[2]新神器!HG587</f>
        <v>11</v>
      </c>
      <c r="EJ585" s="13">
        <f>[2]新神器!HI587</f>
        <v>5</v>
      </c>
      <c r="EK585" s="13">
        <f>[1]新神器!$AW586*6</f>
        <v>205920</v>
      </c>
      <c r="EL585" s="13">
        <f t="shared" si="100"/>
        <v>22440</v>
      </c>
      <c r="EM585" s="13">
        <f t="shared" si="95"/>
        <v>3000</v>
      </c>
      <c r="EN585" s="13">
        <f>[2]新神器!$HK587</f>
        <v>31950</v>
      </c>
      <c r="EO585" s="13">
        <f t="shared" si="101"/>
        <v>3031.95</v>
      </c>
      <c r="EP585" s="13">
        <f t="shared" si="102"/>
        <v>44.41</v>
      </c>
    </row>
    <row r="586" spans="90:146" ht="16.5" x14ac:dyDescent="0.2">
      <c r="CL586" s="34">
        <v>132</v>
      </c>
      <c r="CM586" s="34">
        <v>5</v>
      </c>
      <c r="CN586" s="13">
        <f>[2]卡牌消耗!DD136</f>
        <v>152400</v>
      </c>
      <c r="CO586" s="13">
        <f t="shared" si="96"/>
        <v>60960</v>
      </c>
      <c r="DN586" s="13">
        <v>132</v>
      </c>
      <c r="DO586" s="13">
        <v>4</v>
      </c>
      <c r="DP586" s="13">
        <f t="shared" si="97"/>
        <v>178600</v>
      </c>
      <c r="ED586" s="13">
        <f>[2]新神器!GZ588</f>
        <v>33</v>
      </c>
      <c r="EE586" s="13">
        <f t="shared" si="98"/>
        <v>6</v>
      </c>
      <c r="EF586" s="13">
        <f t="shared" si="99"/>
        <v>4</v>
      </c>
      <c r="EG586" s="13">
        <f>[2]新神器!HD588</f>
        <v>1606035</v>
      </c>
      <c r="EH586" s="13" t="str">
        <f>[2]新神器!HE588</f>
        <v>神器6-7 : 12级</v>
      </c>
      <c r="EI586" s="13">
        <f>[2]新神器!HG588</f>
        <v>12</v>
      </c>
      <c r="EJ586" s="13">
        <f>[2]新神器!HI588</f>
        <v>6</v>
      </c>
      <c r="EK586" s="13">
        <f>[1]新神器!$AW587*6</f>
        <v>229320</v>
      </c>
      <c r="EL586" s="13">
        <f t="shared" si="100"/>
        <v>23400</v>
      </c>
      <c r="EM586" s="13">
        <f t="shared" si="95"/>
        <v>3600</v>
      </c>
      <c r="EN586" s="13">
        <f>[2]新神器!$HK588</f>
        <v>32650</v>
      </c>
      <c r="EO586" s="13">
        <f t="shared" si="101"/>
        <v>3632.65</v>
      </c>
      <c r="EP586" s="13">
        <f t="shared" si="102"/>
        <v>38.65</v>
      </c>
    </row>
    <row r="587" spans="90:146" ht="16.5" x14ac:dyDescent="0.2">
      <c r="CL587" s="34">
        <v>133</v>
      </c>
      <c r="CM587" s="34">
        <v>5</v>
      </c>
      <c r="CN587" s="13">
        <f>[2]卡牌消耗!DD137</f>
        <v>159300</v>
      </c>
      <c r="CO587" s="13">
        <f t="shared" si="96"/>
        <v>63720</v>
      </c>
      <c r="DN587" s="13">
        <v>133</v>
      </c>
      <c r="DO587" s="13">
        <v>4</v>
      </c>
      <c r="DP587" s="13">
        <f t="shared" si="97"/>
        <v>181760</v>
      </c>
      <c r="ED587" s="13">
        <f>[2]新神器!GZ589</f>
        <v>33</v>
      </c>
      <c r="EE587" s="13">
        <f t="shared" si="98"/>
        <v>6</v>
      </c>
      <c r="EF587" s="13">
        <f t="shared" si="99"/>
        <v>4</v>
      </c>
      <c r="EG587" s="13">
        <f>[2]新神器!HD589</f>
        <v>1606035</v>
      </c>
      <c r="EH587" s="13" t="str">
        <f>[2]新神器!HE589</f>
        <v>神器6-7 : 13级</v>
      </c>
      <c r="EI587" s="13">
        <f>[2]新神器!HG589</f>
        <v>13</v>
      </c>
      <c r="EJ587" s="13">
        <f>[2]新神器!HI589</f>
        <v>7</v>
      </c>
      <c r="EK587" s="13">
        <f>[1]新神器!$AW588*6</f>
        <v>253650</v>
      </c>
      <c r="EL587" s="13">
        <f t="shared" si="100"/>
        <v>24330</v>
      </c>
      <c r="EM587" s="13">
        <f t="shared" si="95"/>
        <v>4200</v>
      </c>
      <c r="EN587" s="13">
        <f>[2]新神器!$HK589</f>
        <v>33300</v>
      </c>
      <c r="EO587" s="13">
        <f t="shared" si="101"/>
        <v>4233.3</v>
      </c>
      <c r="EP587" s="13">
        <f t="shared" si="102"/>
        <v>34.479999999999997</v>
      </c>
    </row>
    <row r="588" spans="90:146" ht="16.5" x14ac:dyDescent="0.2">
      <c r="CL588" s="34">
        <v>134</v>
      </c>
      <c r="CM588" s="34">
        <v>5</v>
      </c>
      <c r="CN588" s="13">
        <f>[2]卡牌消耗!DD138</f>
        <v>166250</v>
      </c>
      <c r="CO588" s="13">
        <f t="shared" si="96"/>
        <v>66500</v>
      </c>
      <c r="DN588" s="13">
        <v>134</v>
      </c>
      <c r="DO588" s="13">
        <v>4</v>
      </c>
      <c r="DP588" s="13">
        <f t="shared" si="97"/>
        <v>184880</v>
      </c>
      <c r="ED588" s="13">
        <f>[2]新神器!GZ590</f>
        <v>33</v>
      </c>
      <c r="EE588" s="13">
        <f t="shared" si="98"/>
        <v>6</v>
      </c>
      <c r="EF588" s="13">
        <f t="shared" si="99"/>
        <v>4</v>
      </c>
      <c r="EG588" s="13">
        <f>[2]新神器!HD590</f>
        <v>1606035</v>
      </c>
      <c r="EH588" s="13" t="str">
        <f>[2]新神器!HE590</f>
        <v>神器6-7 : 14级</v>
      </c>
      <c r="EI588" s="13">
        <f>[2]新神器!HG590</f>
        <v>14</v>
      </c>
      <c r="EJ588" s="13">
        <f>[2]新神器!HI590</f>
        <v>7</v>
      </c>
      <c r="EK588" s="13">
        <f>[1]新神器!$AW589*6</f>
        <v>278880</v>
      </c>
      <c r="EL588" s="13">
        <f t="shared" si="100"/>
        <v>25230</v>
      </c>
      <c r="EM588" s="13">
        <f t="shared" si="95"/>
        <v>4200</v>
      </c>
      <c r="EN588" s="13">
        <f>[2]新神器!$HK590</f>
        <v>33950</v>
      </c>
      <c r="EO588" s="13">
        <f t="shared" si="101"/>
        <v>4233.95</v>
      </c>
      <c r="EP588" s="13">
        <f t="shared" si="102"/>
        <v>35.75</v>
      </c>
    </row>
    <row r="589" spans="90:146" ht="16.5" x14ac:dyDescent="0.2">
      <c r="CL589" s="34">
        <v>135</v>
      </c>
      <c r="CM589" s="34">
        <v>5</v>
      </c>
      <c r="CN589" s="13">
        <f>[2]卡牌消耗!DD139</f>
        <v>173800</v>
      </c>
      <c r="CO589" s="13">
        <f t="shared" si="96"/>
        <v>69520</v>
      </c>
      <c r="DN589" s="13">
        <v>135</v>
      </c>
      <c r="DO589" s="13">
        <v>4</v>
      </c>
      <c r="DP589" s="13">
        <f t="shared" si="97"/>
        <v>188000</v>
      </c>
      <c r="ED589" s="13">
        <f>[2]新神器!GZ591</f>
        <v>33</v>
      </c>
      <c r="EE589" s="13">
        <f t="shared" si="98"/>
        <v>6</v>
      </c>
      <c r="EF589" s="13">
        <f t="shared" si="99"/>
        <v>4</v>
      </c>
      <c r="EG589" s="13">
        <f>[2]新神器!HD591</f>
        <v>1606035</v>
      </c>
      <c r="EH589" s="13" t="str">
        <f>[2]新神器!HE591</f>
        <v>神器6-7 : 15级</v>
      </c>
      <c r="EI589" s="13">
        <f>[2]新神器!HG591</f>
        <v>15</v>
      </c>
      <c r="EJ589" s="13">
        <f>[2]新神器!HI591</f>
        <v>7</v>
      </c>
      <c r="EK589" s="13">
        <f>[1]新神器!$AW590*6</f>
        <v>305160</v>
      </c>
      <c r="EL589" s="13">
        <f t="shared" si="100"/>
        <v>26280</v>
      </c>
      <c r="EM589" s="13">
        <f t="shared" si="95"/>
        <v>4200</v>
      </c>
      <c r="EN589" s="13">
        <f>[2]新神器!$HK591</f>
        <v>34600</v>
      </c>
      <c r="EO589" s="13">
        <f t="shared" si="101"/>
        <v>4234.6000000000004</v>
      </c>
      <c r="EP589" s="13">
        <f t="shared" si="102"/>
        <v>37.24</v>
      </c>
    </row>
    <row r="590" spans="90:146" ht="16.5" x14ac:dyDescent="0.2">
      <c r="CL590" s="34">
        <v>136</v>
      </c>
      <c r="CM590" s="34">
        <v>5</v>
      </c>
      <c r="CN590" s="13">
        <f>[2]卡牌消耗!DD140</f>
        <v>182500</v>
      </c>
      <c r="CO590" s="13">
        <f t="shared" si="96"/>
        <v>73000</v>
      </c>
      <c r="DN590" s="13">
        <v>136</v>
      </c>
      <c r="DO590" s="13">
        <v>4</v>
      </c>
      <c r="DP590" s="13">
        <f t="shared" si="97"/>
        <v>382960</v>
      </c>
      <c r="ED590" s="13">
        <f>[2]新神器!GZ592</f>
        <v>33</v>
      </c>
      <c r="EE590" s="13">
        <f t="shared" si="98"/>
        <v>6</v>
      </c>
      <c r="EF590" s="13">
        <f t="shared" si="99"/>
        <v>4</v>
      </c>
      <c r="EG590" s="13">
        <f>[2]新神器!HD592</f>
        <v>1606035</v>
      </c>
      <c r="EH590" s="13" t="str">
        <f>[2]新神器!HE592</f>
        <v>神器6-7 : 16级</v>
      </c>
      <c r="EI590" s="13">
        <f>[2]新神器!HG592</f>
        <v>16</v>
      </c>
      <c r="EJ590" s="13">
        <f>[2]新神器!HI592</f>
        <v>10</v>
      </c>
      <c r="EK590" s="13">
        <f>[1]新神器!$AW591*6</f>
        <v>332310</v>
      </c>
      <c r="EL590" s="13">
        <f t="shared" si="100"/>
        <v>27150</v>
      </c>
      <c r="EM590" s="13">
        <f t="shared" si="95"/>
        <v>6000</v>
      </c>
      <c r="EN590" s="13">
        <f>[2]新神器!$HK592</f>
        <v>35250</v>
      </c>
      <c r="EO590" s="13">
        <f t="shared" si="101"/>
        <v>6035.25</v>
      </c>
      <c r="EP590" s="13">
        <f t="shared" si="102"/>
        <v>26.99</v>
      </c>
    </row>
    <row r="591" spans="90:146" ht="16.5" x14ac:dyDescent="0.2">
      <c r="CL591" s="34">
        <v>137</v>
      </c>
      <c r="CM591" s="34">
        <v>5</v>
      </c>
      <c r="CN591" s="13">
        <f>[2]卡牌消耗!DD141</f>
        <v>191200</v>
      </c>
      <c r="CO591" s="13">
        <f t="shared" si="96"/>
        <v>76480</v>
      </c>
      <c r="DN591" s="13">
        <v>137</v>
      </c>
      <c r="DO591" s="13">
        <v>4</v>
      </c>
      <c r="DP591" s="13">
        <f t="shared" si="97"/>
        <v>419440</v>
      </c>
      <c r="ED591" s="13">
        <f>[2]新神器!GZ593</f>
        <v>33</v>
      </c>
      <c r="EE591" s="13">
        <f t="shared" si="98"/>
        <v>6</v>
      </c>
      <c r="EF591" s="13">
        <f t="shared" si="99"/>
        <v>4</v>
      </c>
      <c r="EG591" s="13">
        <f>[2]新神器!HD593</f>
        <v>1606035</v>
      </c>
      <c r="EH591" s="13" t="str">
        <f>[2]新神器!HE593</f>
        <v>神器6-7 : 17级</v>
      </c>
      <c r="EI591" s="13">
        <f>[2]新神器!HG593</f>
        <v>17</v>
      </c>
      <c r="EJ591" s="13">
        <f>[2]新神器!HI593</f>
        <v>10</v>
      </c>
      <c r="EK591" s="13">
        <f>[1]新神器!$AW592*6</f>
        <v>360420</v>
      </c>
      <c r="EL591" s="13">
        <f t="shared" si="100"/>
        <v>28110</v>
      </c>
      <c r="EM591" s="13">
        <f t="shared" si="95"/>
        <v>6000</v>
      </c>
      <c r="EN591" s="13">
        <f>[2]新神器!$HK593</f>
        <v>35800</v>
      </c>
      <c r="EO591" s="13">
        <f t="shared" si="101"/>
        <v>6035.8</v>
      </c>
      <c r="EP591" s="13">
        <f t="shared" si="102"/>
        <v>27.94</v>
      </c>
    </row>
    <row r="592" spans="90:146" ht="16.5" x14ac:dyDescent="0.2">
      <c r="CL592" s="34">
        <v>138</v>
      </c>
      <c r="CM592" s="34">
        <v>5</v>
      </c>
      <c r="CN592" s="13">
        <f>[2]卡牌消耗!DD142</f>
        <v>199900</v>
      </c>
      <c r="CO592" s="13">
        <f t="shared" si="96"/>
        <v>79960</v>
      </c>
      <c r="DN592" s="13">
        <v>138</v>
      </c>
      <c r="DO592" s="13">
        <v>4</v>
      </c>
      <c r="DP592" s="13">
        <f t="shared" si="97"/>
        <v>455880</v>
      </c>
      <c r="ED592" s="13">
        <f>[2]新神器!GZ594</f>
        <v>33</v>
      </c>
      <c r="EE592" s="13">
        <f t="shared" si="98"/>
        <v>6</v>
      </c>
      <c r="EF592" s="13">
        <f t="shared" si="99"/>
        <v>4</v>
      </c>
      <c r="EG592" s="13">
        <f>[2]新神器!HD594</f>
        <v>1606035</v>
      </c>
      <c r="EH592" s="13" t="str">
        <f>[2]新神器!HE594</f>
        <v>神器6-7 : 18级</v>
      </c>
      <c r="EI592" s="13">
        <f>[2]新神器!HG594</f>
        <v>18</v>
      </c>
      <c r="EJ592" s="13">
        <f>[2]新神器!HI594</f>
        <v>10</v>
      </c>
      <c r="EK592" s="13">
        <f>[1]新神器!$AW593*6</f>
        <v>389520</v>
      </c>
      <c r="EL592" s="13">
        <f t="shared" si="100"/>
        <v>29100</v>
      </c>
      <c r="EM592" s="13">
        <f t="shared" si="95"/>
        <v>6000</v>
      </c>
      <c r="EN592" s="13">
        <f>[2]新神器!$HK594</f>
        <v>36450</v>
      </c>
      <c r="EO592" s="13">
        <f t="shared" si="101"/>
        <v>6036.45</v>
      </c>
      <c r="EP592" s="13">
        <f t="shared" si="102"/>
        <v>28.92</v>
      </c>
    </row>
    <row r="593" spans="90:146" ht="16.5" x14ac:dyDescent="0.2">
      <c r="CL593" s="34">
        <v>139</v>
      </c>
      <c r="CM593" s="34">
        <v>5</v>
      </c>
      <c r="CN593" s="13">
        <f>[2]卡牌消耗!DD143</f>
        <v>208600</v>
      </c>
      <c r="CO593" s="13">
        <f t="shared" si="96"/>
        <v>83440</v>
      </c>
      <c r="DN593" s="13">
        <v>139</v>
      </c>
      <c r="DO593" s="13">
        <v>4</v>
      </c>
      <c r="DP593" s="13">
        <f t="shared" si="97"/>
        <v>492360</v>
      </c>
      <c r="ED593" s="13">
        <f>[2]新神器!GZ595</f>
        <v>33</v>
      </c>
      <c r="EE593" s="13">
        <f t="shared" si="98"/>
        <v>6</v>
      </c>
      <c r="EF593" s="13">
        <f t="shared" si="99"/>
        <v>4</v>
      </c>
      <c r="EG593" s="13">
        <f>[2]新神器!HD595</f>
        <v>1606035</v>
      </c>
      <c r="EH593" s="13" t="str">
        <f>[2]新神器!HE595</f>
        <v>神器6-7 : 19级</v>
      </c>
      <c r="EI593" s="13">
        <f>[2]新神器!HG595</f>
        <v>19</v>
      </c>
      <c r="EJ593" s="13">
        <f>[2]新神器!HI595</f>
        <v>15</v>
      </c>
      <c r="EK593" s="13">
        <f>[1]新神器!$AW594*6</f>
        <v>419550</v>
      </c>
      <c r="EL593" s="13">
        <f t="shared" si="100"/>
        <v>30030</v>
      </c>
      <c r="EM593" s="13">
        <f t="shared" si="95"/>
        <v>9000</v>
      </c>
      <c r="EN593" s="13">
        <f>[2]新神器!$HK595</f>
        <v>37050</v>
      </c>
      <c r="EO593" s="13">
        <f t="shared" si="101"/>
        <v>9037.0499999999993</v>
      </c>
      <c r="EP593" s="13">
        <f t="shared" si="102"/>
        <v>19.940000000000001</v>
      </c>
    </row>
    <row r="594" spans="90:146" ht="16.5" x14ac:dyDescent="0.2">
      <c r="CL594" s="34">
        <v>140</v>
      </c>
      <c r="CM594" s="34">
        <v>5</v>
      </c>
      <c r="CN594" s="13">
        <f>[2]卡牌消耗!DD144</f>
        <v>219100</v>
      </c>
      <c r="CO594" s="13">
        <f t="shared" si="96"/>
        <v>87640</v>
      </c>
      <c r="DN594" s="13">
        <v>140</v>
      </c>
      <c r="DO594" s="13">
        <v>4</v>
      </c>
      <c r="DP594" s="13">
        <f t="shared" si="97"/>
        <v>528840</v>
      </c>
      <c r="ED594" s="13">
        <f>[2]新神器!GZ596</f>
        <v>33</v>
      </c>
      <c r="EE594" s="13">
        <f t="shared" si="98"/>
        <v>6</v>
      </c>
      <c r="EF594" s="13">
        <f t="shared" si="99"/>
        <v>4</v>
      </c>
      <c r="EG594" s="13">
        <f>[2]新神器!HD596</f>
        <v>1606035</v>
      </c>
      <c r="EH594" s="13" t="str">
        <f>[2]新神器!HE596</f>
        <v>神器6-7 : 20级</v>
      </c>
      <c r="EI594" s="13">
        <f>[2]新神器!HG596</f>
        <v>20</v>
      </c>
      <c r="EJ594" s="13">
        <f>[2]新神器!HI596</f>
        <v>15</v>
      </c>
      <c r="EK594" s="13">
        <f>[1]新神器!$AW595*6</f>
        <v>450480</v>
      </c>
      <c r="EL594" s="13">
        <f t="shared" si="100"/>
        <v>30930</v>
      </c>
      <c r="EM594" s="13">
        <f t="shared" si="95"/>
        <v>9000</v>
      </c>
      <c r="EN594" s="13">
        <f>[2]新神器!$HK596</f>
        <v>37600</v>
      </c>
      <c r="EO594" s="13">
        <f t="shared" si="101"/>
        <v>9037.6</v>
      </c>
      <c r="EP594" s="13">
        <f t="shared" si="102"/>
        <v>20.53</v>
      </c>
    </row>
    <row r="595" spans="90:146" ht="16.5" x14ac:dyDescent="0.2">
      <c r="CL595" s="34">
        <v>141</v>
      </c>
      <c r="CM595" s="34">
        <v>5</v>
      </c>
      <c r="CN595" s="13">
        <f>[2]卡牌消耗!DD145</f>
        <v>230050</v>
      </c>
      <c r="CO595" s="13">
        <f t="shared" si="96"/>
        <v>92020</v>
      </c>
      <c r="DN595" s="13">
        <v>141</v>
      </c>
      <c r="DO595" s="13">
        <v>4</v>
      </c>
      <c r="DP595" s="13">
        <f t="shared" si="97"/>
        <v>565320</v>
      </c>
      <c r="ED595" s="13">
        <f>[2]新神器!GZ597</f>
        <v>33</v>
      </c>
      <c r="EE595" s="13">
        <f t="shared" si="98"/>
        <v>6</v>
      </c>
      <c r="EF595" s="13">
        <f t="shared" si="99"/>
        <v>4</v>
      </c>
      <c r="EG595" s="13">
        <f>[2]新神器!HD597</f>
        <v>1606035</v>
      </c>
      <c r="EH595" s="13" t="str">
        <f>[2]新神器!HE597</f>
        <v>神器6-7 : 21级</v>
      </c>
      <c r="EI595" s="13">
        <f>[2]新神器!HG597</f>
        <v>21</v>
      </c>
      <c r="EJ595" s="13">
        <f>[2]新神器!HI597</f>
        <v>15</v>
      </c>
      <c r="EK595" s="13">
        <f>[1]新神器!$AW596*6</f>
        <v>482460</v>
      </c>
      <c r="EL595" s="13">
        <f t="shared" si="100"/>
        <v>31980</v>
      </c>
      <c r="EM595" s="13">
        <f t="shared" si="95"/>
        <v>9000</v>
      </c>
      <c r="EN595" s="13">
        <f>[2]新神器!$HK597</f>
        <v>38200</v>
      </c>
      <c r="EO595" s="13">
        <f t="shared" si="101"/>
        <v>9038.2000000000007</v>
      </c>
      <c r="EP595" s="13">
        <f t="shared" si="102"/>
        <v>21.23</v>
      </c>
    </row>
    <row r="596" spans="90:146" ht="16.5" x14ac:dyDescent="0.2">
      <c r="CL596" s="34">
        <v>142</v>
      </c>
      <c r="CM596" s="34">
        <v>5</v>
      </c>
      <c r="CN596" s="13">
        <f>[2]卡牌消耗!DD146</f>
        <v>241050</v>
      </c>
      <c r="CO596" s="13">
        <f t="shared" si="96"/>
        <v>96420</v>
      </c>
      <c r="DN596" s="13">
        <v>142</v>
      </c>
      <c r="DO596" s="13">
        <v>4</v>
      </c>
      <c r="DP596" s="13">
        <f t="shared" si="97"/>
        <v>601760</v>
      </c>
      <c r="ED596" s="13">
        <f>[2]新神器!GZ598</f>
        <v>34</v>
      </c>
      <c r="EE596" s="13">
        <f t="shared" si="98"/>
        <v>6</v>
      </c>
      <c r="EF596" s="13">
        <f t="shared" si="99"/>
        <v>4</v>
      </c>
      <c r="EG596" s="13">
        <f>[2]新神器!HD598</f>
        <v>1606036</v>
      </c>
      <c r="EH596" s="13" t="str">
        <f>[2]新神器!HE598</f>
        <v>神器6-8 : 1级</v>
      </c>
      <c r="EI596" s="13">
        <f>[2]新神器!HG598</f>
        <v>1</v>
      </c>
      <c r="EJ596" s="13">
        <f>[2]新神器!HI598</f>
        <v>1</v>
      </c>
      <c r="EK596" s="13">
        <f>[1]新神器!$AW597*6</f>
        <v>18174</v>
      </c>
      <c r="EL596" s="13">
        <f t="shared" si="100"/>
        <v>18174</v>
      </c>
      <c r="EM596" s="13">
        <f t="shared" si="95"/>
        <v>600</v>
      </c>
      <c r="EN596" s="13">
        <f>[2]新神器!$HK598</f>
        <v>24250</v>
      </c>
      <c r="EO596" s="13">
        <f t="shared" si="101"/>
        <v>624.25</v>
      </c>
      <c r="EP596" s="13">
        <f t="shared" si="102"/>
        <v>174.68</v>
      </c>
    </row>
    <row r="597" spans="90:146" ht="16.5" x14ac:dyDescent="0.2">
      <c r="CL597" s="34">
        <v>143</v>
      </c>
      <c r="CM597" s="34">
        <v>5</v>
      </c>
      <c r="CN597" s="13">
        <f>[2]卡牌消耗!DD147</f>
        <v>252000</v>
      </c>
      <c r="CO597" s="13">
        <f t="shared" si="96"/>
        <v>100800</v>
      </c>
      <c r="DN597" s="13">
        <v>143</v>
      </c>
      <c r="DO597" s="13">
        <v>4</v>
      </c>
      <c r="DP597" s="13">
        <f t="shared" si="97"/>
        <v>638240</v>
      </c>
      <c r="ED597" s="13">
        <f>[2]新神器!GZ599</f>
        <v>34</v>
      </c>
      <c r="EE597" s="13">
        <f t="shared" si="98"/>
        <v>6</v>
      </c>
      <c r="EF597" s="13">
        <f t="shared" si="99"/>
        <v>4</v>
      </c>
      <c r="EG597" s="13">
        <f>[2]新神器!HD599</f>
        <v>1606036</v>
      </c>
      <c r="EH597" s="13" t="str">
        <f>[2]新神器!HE599</f>
        <v>神器6-8 : 2级</v>
      </c>
      <c r="EI597" s="13">
        <f>[2]新神器!HG599</f>
        <v>2</v>
      </c>
      <c r="EJ597" s="13">
        <f>[2]新神器!HI599</f>
        <v>1</v>
      </c>
      <c r="EK597" s="13">
        <f>[1]新神器!$AW598*6</f>
        <v>28620</v>
      </c>
      <c r="EL597" s="13">
        <f t="shared" si="100"/>
        <v>10446</v>
      </c>
      <c r="EM597" s="13">
        <f t="shared" si="95"/>
        <v>600</v>
      </c>
      <c r="EN597" s="13">
        <f>[2]新神器!$HK599</f>
        <v>25150</v>
      </c>
      <c r="EO597" s="13">
        <f t="shared" si="101"/>
        <v>625.15</v>
      </c>
      <c r="EP597" s="13">
        <f t="shared" si="102"/>
        <v>100.26</v>
      </c>
    </row>
    <row r="598" spans="90:146" ht="16.5" x14ac:dyDescent="0.2">
      <c r="CL598" s="34">
        <v>144</v>
      </c>
      <c r="CM598" s="34">
        <v>5</v>
      </c>
      <c r="CN598" s="13">
        <f>[2]卡牌消耗!DD148</f>
        <v>262950</v>
      </c>
      <c r="CO598" s="13">
        <f t="shared" si="96"/>
        <v>105180</v>
      </c>
      <c r="DN598" s="13">
        <v>144</v>
      </c>
      <c r="DO598" s="13">
        <v>4</v>
      </c>
      <c r="DP598" s="13">
        <f t="shared" si="97"/>
        <v>674720</v>
      </c>
      <c r="ED598" s="13">
        <f>[2]新神器!GZ600</f>
        <v>34</v>
      </c>
      <c r="EE598" s="13">
        <f t="shared" si="98"/>
        <v>6</v>
      </c>
      <c r="EF598" s="13">
        <f t="shared" si="99"/>
        <v>4</v>
      </c>
      <c r="EG598" s="13">
        <f>[2]新神器!HD600</f>
        <v>1606036</v>
      </c>
      <c r="EH598" s="13" t="str">
        <f>[2]新神器!HE600</f>
        <v>神器6-8 : 3级</v>
      </c>
      <c r="EI598" s="13">
        <f>[2]新神器!HG600</f>
        <v>3</v>
      </c>
      <c r="EJ598" s="13">
        <f>[2]新神器!HI600</f>
        <v>1</v>
      </c>
      <c r="EK598" s="13">
        <f>[1]新神器!$AW599*6</f>
        <v>39792</v>
      </c>
      <c r="EL598" s="13">
        <f t="shared" si="100"/>
        <v>11172</v>
      </c>
      <c r="EM598" s="13">
        <f t="shared" si="95"/>
        <v>600</v>
      </c>
      <c r="EN598" s="13">
        <f>[2]新神器!$HK600</f>
        <v>25950</v>
      </c>
      <c r="EO598" s="13">
        <f t="shared" si="101"/>
        <v>625.95000000000005</v>
      </c>
      <c r="EP598" s="13">
        <f t="shared" si="102"/>
        <v>107.09</v>
      </c>
    </row>
    <row r="599" spans="90:146" ht="16.5" x14ac:dyDescent="0.2">
      <c r="CL599" s="34">
        <v>145</v>
      </c>
      <c r="CM599" s="34">
        <v>5</v>
      </c>
      <c r="CN599" s="13">
        <f>[2]卡牌消耗!DD149</f>
        <v>262150</v>
      </c>
      <c r="CO599" s="13">
        <f t="shared" si="96"/>
        <v>104860</v>
      </c>
      <c r="DN599" s="13">
        <v>145</v>
      </c>
      <c r="DO599" s="13">
        <v>4</v>
      </c>
      <c r="DP599" s="13">
        <f t="shared" si="97"/>
        <v>711200</v>
      </c>
      <c r="ED599" s="13">
        <f>[2]新神器!GZ601</f>
        <v>34</v>
      </c>
      <c r="EE599" s="13">
        <f t="shared" si="98"/>
        <v>6</v>
      </c>
      <c r="EF599" s="13">
        <f t="shared" si="99"/>
        <v>4</v>
      </c>
      <c r="EG599" s="13">
        <f>[2]新神器!HD601</f>
        <v>1606036</v>
      </c>
      <c r="EH599" s="13" t="str">
        <f>[2]新神器!HE601</f>
        <v>神器6-8 : 4级</v>
      </c>
      <c r="EI599" s="13">
        <f>[2]新神器!HG601</f>
        <v>4</v>
      </c>
      <c r="EJ599" s="13">
        <f>[2]新神器!HI601</f>
        <v>2</v>
      </c>
      <c r="EK599" s="13">
        <f>[1]新神器!$AW600*6</f>
        <v>51630</v>
      </c>
      <c r="EL599" s="13">
        <f t="shared" si="100"/>
        <v>11838</v>
      </c>
      <c r="EM599" s="13">
        <f t="shared" si="95"/>
        <v>1200</v>
      </c>
      <c r="EN599" s="13">
        <f>[2]新神器!$HK601</f>
        <v>26800</v>
      </c>
      <c r="EO599" s="13">
        <f t="shared" si="101"/>
        <v>1226.8</v>
      </c>
      <c r="EP599" s="13">
        <f t="shared" si="102"/>
        <v>57.9</v>
      </c>
    </row>
    <row r="600" spans="90:146" ht="16.5" x14ac:dyDescent="0.2">
      <c r="CL600" s="34">
        <v>146</v>
      </c>
      <c r="CM600" s="34">
        <v>5</v>
      </c>
      <c r="CN600" s="13">
        <f>[2]卡牌消耗!DD150</f>
        <v>275250</v>
      </c>
      <c r="CO600" s="13">
        <f t="shared" si="96"/>
        <v>110100</v>
      </c>
      <c r="DN600" s="13">
        <v>146</v>
      </c>
      <c r="DO600" s="13">
        <v>4</v>
      </c>
      <c r="DP600" s="13">
        <f t="shared" si="97"/>
        <v>747680</v>
      </c>
      <c r="ED600" s="13">
        <f>[2]新神器!GZ602</f>
        <v>34</v>
      </c>
      <c r="EE600" s="13">
        <f t="shared" si="98"/>
        <v>6</v>
      </c>
      <c r="EF600" s="13">
        <f t="shared" si="99"/>
        <v>4</v>
      </c>
      <c r="EG600" s="13">
        <f>[2]新神器!HD602</f>
        <v>1606036</v>
      </c>
      <c r="EH600" s="13" t="str">
        <f>[2]新神器!HE602</f>
        <v>神器6-8 : 5级</v>
      </c>
      <c r="EI600" s="13">
        <f>[2]新神器!HG602</f>
        <v>5</v>
      </c>
      <c r="EJ600" s="13">
        <f>[2]新神器!HI602</f>
        <v>2</v>
      </c>
      <c r="EK600" s="13">
        <f>[1]新神器!$AW601*6</f>
        <v>64188</v>
      </c>
      <c r="EL600" s="13">
        <f t="shared" si="100"/>
        <v>12558</v>
      </c>
      <c r="EM600" s="13">
        <f t="shared" si="95"/>
        <v>1200</v>
      </c>
      <c r="EN600" s="13">
        <f>[2]新神器!$HK602</f>
        <v>27600</v>
      </c>
      <c r="EO600" s="13">
        <f t="shared" si="101"/>
        <v>1227.5999999999999</v>
      </c>
      <c r="EP600" s="13">
        <f t="shared" si="102"/>
        <v>61.38</v>
      </c>
    </row>
    <row r="601" spans="90:146" ht="16.5" x14ac:dyDescent="0.2">
      <c r="CL601" s="34">
        <v>147</v>
      </c>
      <c r="CM601" s="34">
        <v>5</v>
      </c>
      <c r="CN601" s="13">
        <f>[2]卡牌消耗!DD151</f>
        <v>288350</v>
      </c>
      <c r="CO601" s="13">
        <f t="shared" si="96"/>
        <v>115340</v>
      </c>
      <c r="DN601" s="13">
        <v>147</v>
      </c>
      <c r="DO601" s="13">
        <v>4</v>
      </c>
      <c r="DP601" s="13">
        <f t="shared" si="97"/>
        <v>784120</v>
      </c>
      <c r="ED601" s="13">
        <f>[2]新神器!GZ603</f>
        <v>34</v>
      </c>
      <c r="EE601" s="13">
        <f t="shared" si="98"/>
        <v>6</v>
      </c>
      <c r="EF601" s="13">
        <f t="shared" si="99"/>
        <v>4</v>
      </c>
      <c r="EG601" s="13">
        <f>[2]新神器!HD603</f>
        <v>1606036</v>
      </c>
      <c r="EH601" s="13" t="str">
        <f>[2]新神器!HE603</f>
        <v>神器6-8 : 6级</v>
      </c>
      <c r="EI601" s="13">
        <f>[2]新神器!HG603</f>
        <v>6</v>
      </c>
      <c r="EJ601" s="13">
        <f>[2]新神器!HI603</f>
        <v>2</v>
      </c>
      <c r="EK601" s="13">
        <f>[1]新神器!$AW602*6</f>
        <v>77472</v>
      </c>
      <c r="EL601" s="13">
        <f t="shared" si="100"/>
        <v>13284</v>
      </c>
      <c r="EM601" s="13">
        <f t="shared" si="95"/>
        <v>1200</v>
      </c>
      <c r="EN601" s="13">
        <f>[2]新神器!$HK603</f>
        <v>28400</v>
      </c>
      <c r="EO601" s="13">
        <f t="shared" si="101"/>
        <v>1228.4000000000001</v>
      </c>
      <c r="EP601" s="13">
        <f t="shared" si="102"/>
        <v>64.88</v>
      </c>
    </row>
    <row r="602" spans="90:146" ht="16.5" x14ac:dyDescent="0.2">
      <c r="CL602" s="34">
        <v>148</v>
      </c>
      <c r="CM602" s="34">
        <v>5</v>
      </c>
      <c r="CN602" s="13">
        <f>[2]卡牌消耗!DD152</f>
        <v>301450</v>
      </c>
      <c r="CO602" s="13">
        <f t="shared" si="96"/>
        <v>120580</v>
      </c>
      <c r="DN602" s="13">
        <v>148</v>
      </c>
      <c r="DO602" s="13">
        <v>4</v>
      </c>
      <c r="DP602" s="13">
        <f t="shared" si="97"/>
        <v>820600</v>
      </c>
      <c r="ED602" s="13">
        <f>[2]新神器!GZ604</f>
        <v>34</v>
      </c>
      <c r="EE602" s="13">
        <f t="shared" si="98"/>
        <v>6</v>
      </c>
      <c r="EF602" s="13">
        <f t="shared" si="99"/>
        <v>4</v>
      </c>
      <c r="EG602" s="13">
        <f>[2]新神器!HD604</f>
        <v>1606036</v>
      </c>
      <c r="EH602" s="13" t="str">
        <f>[2]新神器!HE604</f>
        <v>神器6-8 : 7级</v>
      </c>
      <c r="EI602" s="13">
        <f>[2]新神器!HG604</f>
        <v>7</v>
      </c>
      <c r="EJ602" s="13">
        <f>[2]新神器!HI604</f>
        <v>3</v>
      </c>
      <c r="EK602" s="13">
        <f>[1]新神器!$AW603*6</f>
        <v>91422</v>
      </c>
      <c r="EL602" s="13">
        <f t="shared" si="100"/>
        <v>13950</v>
      </c>
      <c r="EM602" s="13">
        <f t="shared" si="95"/>
        <v>1800</v>
      </c>
      <c r="EN602" s="13">
        <f>[2]新神器!$HK604</f>
        <v>29150</v>
      </c>
      <c r="EO602" s="13">
        <f t="shared" si="101"/>
        <v>1829.15</v>
      </c>
      <c r="EP602" s="13">
        <f t="shared" si="102"/>
        <v>45.76</v>
      </c>
    </row>
    <row r="603" spans="90:146" ht="16.5" x14ac:dyDescent="0.2">
      <c r="CL603" s="34">
        <v>149</v>
      </c>
      <c r="CM603" s="34">
        <v>5</v>
      </c>
      <c r="CN603" s="13">
        <f>[2]卡牌消耗!DD153</f>
        <v>314550</v>
      </c>
      <c r="CO603" s="13">
        <f t="shared" si="96"/>
        <v>125820</v>
      </c>
      <c r="DN603" s="13">
        <v>149</v>
      </c>
      <c r="DO603" s="13">
        <v>4</v>
      </c>
      <c r="DP603" s="13">
        <f t="shared" si="97"/>
        <v>857080</v>
      </c>
      <c r="ED603" s="13">
        <f>[2]新神器!GZ605</f>
        <v>34</v>
      </c>
      <c r="EE603" s="13">
        <f t="shared" si="98"/>
        <v>6</v>
      </c>
      <c r="EF603" s="13">
        <f t="shared" si="99"/>
        <v>4</v>
      </c>
      <c r="EG603" s="13">
        <f>[2]新神器!HD605</f>
        <v>1606036</v>
      </c>
      <c r="EH603" s="13" t="str">
        <f>[2]新神器!HE605</f>
        <v>神器6-8 : 8级</v>
      </c>
      <c r="EI603" s="13">
        <f>[2]新神器!HG605</f>
        <v>8</v>
      </c>
      <c r="EJ603" s="13">
        <f>[2]新神器!HI605</f>
        <v>3</v>
      </c>
      <c r="EK603" s="13">
        <f>[1]新神器!$AW604*6</f>
        <v>106092</v>
      </c>
      <c r="EL603" s="13">
        <f t="shared" si="100"/>
        <v>14670</v>
      </c>
      <c r="EM603" s="13">
        <f t="shared" si="95"/>
        <v>1800</v>
      </c>
      <c r="EN603" s="13">
        <f>[2]新神器!$HK605</f>
        <v>29850</v>
      </c>
      <c r="EO603" s="13">
        <f t="shared" si="101"/>
        <v>1829.85</v>
      </c>
      <c r="EP603" s="13">
        <f t="shared" si="102"/>
        <v>48.1</v>
      </c>
    </row>
    <row r="604" spans="90:146" ht="16.5" x14ac:dyDescent="0.2">
      <c r="CL604" s="34">
        <v>150</v>
      </c>
      <c r="CM604" s="34">
        <v>5</v>
      </c>
      <c r="CN604" s="13">
        <f>[2]卡牌消耗!DD154</f>
        <v>524300</v>
      </c>
      <c r="CO604" s="13">
        <f t="shared" si="96"/>
        <v>209720</v>
      </c>
      <c r="DN604" s="13">
        <v>150</v>
      </c>
      <c r="DO604" s="13">
        <v>4</v>
      </c>
      <c r="DP604" s="13">
        <f t="shared" si="97"/>
        <v>893560</v>
      </c>
      <c r="ED604" s="13">
        <f>[2]新神器!GZ606</f>
        <v>34</v>
      </c>
      <c r="EE604" s="13">
        <f t="shared" si="98"/>
        <v>6</v>
      </c>
      <c r="EF604" s="13">
        <f t="shared" si="99"/>
        <v>4</v>
      </c>
      <c r="EG604" s="13">
        <f>[2]新神器!HD606</f>
        <v>1606036</v>
      </c>
      <c r="EH604" s="13" t="str">
        <f>[2]新神器!HE606</f>
        <v>神器6-8 : 9级</v>
      </c>
      <c r="EI604" s="13">
        <f>[2]新神器!HG606</f>
        <v>9</v>
      </c>
      <c r="EJ604" s="13">
        <f>[2]新神器!HI606</f>
        <v>3</v>
      </c>
      <c r="EK604" s="13">
        <f>[1]新神器!$AW605*6</f>
        <v>121428</v>
      </c>
      <c r="EL604" s="13">
        <f t="shared" si="100"/>
        <v>15336</v>
      </c>
      <c r="EM604" s="13">
        <f t="shared" si="95"/>
        <v>1800</v>
      </c>
      <c r="EN604" s="13">
        <f>[2]新神器!$HK606</f>
        <v>30600</v>
      </c>
      <c r="EO604" s="13">
        <f t="shared" si="101"/>
        <v>1830.6</v>
      </c>
      <c r="EP604" s="13">
        <f t="shared" si="102"/>
        <v>50.27</v>
      </c>
    </row>
    <row r="605" spans="90:146" ht="16.5" x14ac:dyDescent="0.2">
      <c r="DN605" s="13">
        <v>1</v>
      </c>
      <c r="DO605" s="13">
        <v>5</v>
      </c>
      <c r="DP605" s="13">
        <f t="shared" si="97"/>
        <v>1160</v>
      </c>
      <c r="ED605" s="13">
        <f>[2]新神器!GZ607</f>
        <v>34</v>
      </c>
      <c r="EE605" s="13">
        <f t="shared" si="98"/>
        <v>6</v>
      </c>
      <c r="EF605" s="13">
        <f t="shared" si="99"/>
        <v>4</v>
      </c>
      <c r="EG605" s="13">
        <f>[2]新神器!HD607</f>
        <v>1606036</v>
      </c>
      <c r="EH605" s="13" t="str">
        <f>[2]新神器!HE607</f>
        <v>神器6-8 : 10级</v>
      </c>
      <c r="EI605" s="13">
        <f>[2]新神器!HG607</f>
        <v>10</v>
      </c>
      <c r="EJ605" s="13">
        <f>[2]新神器!HI607</f>
        <v>5</v>
      </c>
      <c r="EK605" s="13">
        <f>[1]新神器!$AW606*6</f>
        <v>137496</v>
      </c>
      <c r="EL605" s="13">
        <f t="shared" si="100"/>
        <v>16068</v>
      </c>
      <c r="EM605" s="13">
        <f t="shared" si="95"/>
        <v>3000</v>
      </c>
      <c r="EN605" s="13">
        <f>[2]新神器!$HK607</f>
        <v>31300</v>
      </c>
      <c r="EO605" s="13">
        <f t="shared" si="101"/>
        <v>3031.3</v>
      </c>
      <c r="EP605" s="13">
        <f t="shared" si="102"/>
        <v>31.8</v>
      </c>
    </row>
    <row r="606" spans="90:146" ht="16.5" x14ac:dyDescent="0.2">
      <c r="DN606" s="13">
        <v>2</v>
      </c>
      <c r="DO606" s="13">
        <v>5</v>
      </c>
      <c r="DP606" s="13">
        <f t="shared" si="97"/>
        <v>1200</v>
      </c>
      <c r="ED606" s="13">
        <f>[2]新神器!GZ608</f>
        <v>34</v>
      </c>
      <c r="EE606" s="13">
        <f t="shared" si="98"/>
        <v>6</v>
      </c>
      <c r="EF606" s="13">
        <f t="shared" si="99"/>
        <v>4</v>
      </c>
      <c r="EG606" s="13">
        <f>[2]新神器!HD608</f>
        <v>1606036</v>
      </c>
      <c r="EH606" s="13" t="str">
        <f>[2]新神器!HE608</f>
        <v>神器6-8 : 11级</v>
      </c>
      <c r="EI606" s="13">
        <f>[2]新神器!HG608</f>
        <v>11</v>
      </c>
      <c r="EJ606" s="13">
        <f>[2]新神器!HI608</f>
        <v>5</v>
      </c>
      <c r="EK606" s="13">
        <f>[1]新神器!$AW607*6</f>
        <v>154284</v>
      </c>
      <c r="EL606" s="13">
        <f t="shared" si="100"/>
        <v>16788</v>
      </c>
      <c r="EM606" s="13">
        <f t="shared" si="95"/>
        <v>3000</v>
      </c>
      <c r="EN606" s="13">
        <f>[2]新神器!$HK608</f>
        <v>31950</v>
      </c>
      <c r="EO606" s="13">
        <f t="shared" si="101"/>
        <v>3031.95</v>
      </c>
      <c r="EP606" s="13">
        <f t="shared" si="102"/>
        <v>33.22</v>
      </c>
    </row>
    <row r="607" spans="90:146" ht="16.5" x14ac:dyDescent="0.2">
      <c r="DN607" s="13">
        <v>3</v>
      </c>
      <c r="DO607" s="13">
        <v>5</v>
      </c>
      <c r="DP607" s="13">
        <f t="shared" si="97"/>
        <v>1280</v>
      </c>
      <c r="ED607" s="13">
        <f>[2]新神器!GZ609</f>
        <v>34</v>
      </c>
      <c r="EE607" s="13">
        <f t="shared" si="98"/>
        <v>6</v>
      </c>
      <c r="EF607" s="13">
        <f t="shared" si="99"/>
        <v>4</v>
      </c>
      <c r="EG607" s="13">
        <f>[2]新神器!HD609</f>
        <v>1606036</v>
      </c>
      <c r="EH607" s="13" t="str">
        <f>[2]新神器!HE609</f>
        <v>神器6-8 : 12级</v>
      </c>
      <c r="EI607" s="13">
        <f>[2]新神器!HG609</f>
        <v>12</v>
      </c>
      <c r="EJ607" s="13">
        <f>[2]新神器!HI609</f>
        <v>6</v>
      </c>
      <c r="EK607" s="13">
        <f>[1]新神器!$AW608*6</f>
        <v>171792</v>
      </c>
      <c r="EL607" s="13">
        <f t="shared" si="100"/>
        <v>17508</v>
      </c>
      <c r="EM607" s="13">
        <f t="shared" si="95"/>
        <v>3600</v>
      </c>
      <c r="EN607" s="13">
        <f>[2]新神器!$HK609</f>
        <v>32650</v>
      </c>
      <c r="EO607" s="13">
        <f t="shared" si="101"/>
        <v>3632.65</v>
      </c>
      <c r="EP607" s="13">
        <f t="shared" si="102"/>
        <v>28.92</v>
      </c>
    </row>
    <row r="608" spans="90:146" ht="16.5" x14ac:dyDescent="0.2">
      <c r="DN608" s="13">
        <v>4</v>
      </c>
      <c r="DO608" s="13">
        <v>5</v>
      </c>
      <c r="DP608" s="13">
        <f t="shared" si="97"/>
        <v>1320</v>
      </c>
      <c r="ED608" s="13">
        <f>[2]新神器!GZ610</f>
        <v>34</v>
      </c>
      <c r="EE608" s="13">
        <f t="shared" si="98"/>
        <v>6</v>
      </c>
      <c r="EF608" s="13">
        <f t="shared" si="99"/>
        <v>4</v>
      </c>
      <c r="EG608" s="13">
        <f>[2]新神器!HD610</f>
        <v>1606036</v>
      </c>
      <c r="EH608" s="13" t="str">
        <f>[2]新神器!HE610</f>
        <v>神器6-8 : 13级</v>
      </c>
      <c r="EI608" s="13">
        <f>[2]新神器!HG610</f>
        <v>13</v>
      </c>
      <c r="EJ608" s="13">
        <f>[2]新神器!HI610</f>
        <v>7</v>
      </c>
      <c r="EK608" s="13">
        <f>[1]新神器!$AW609*6</f>
        <v>189972</v>
      </c>
      <c r="EL608" s="13">
        <f t="shared" si="100"/>
        <v>18180</v>
      </c>
      <c r="EM608" s="13">
        <f t="shared" si="95"/>
        <v>4200</v>
      </c>
      <c r="EN608" s="13">
        <f>[2]新神器!$HK610</f>
        <v>33300</v>
      </c>
      <c r="EO608" s="13">
        <f t="shared" si="101"/>
        <v>4233.3</v>
      </c>
      <c r="EP608" s="13">
        <f t="shared" si="102"/>
        <v>25.77</v>
      </c>
    </row>
    <row r="609" spans="118:146" ht="16.5" x14ac:dyDescent="0.2">
      <c r="DN609" s="13">
        <v>5</v>
      </c>
      <c r="DO609" s="13">
        <v>5</v>
      </c>
      <c r="DP609" s="13">
        <f t="shared" si="97"/>
        <v>1400</v>
      </c>
      <c r="ED609" s="13">
        <f>[2]新神器!GZ611</f>
        <v>34</v>
      </c>
      <c r="EE609" s="13">
        <f t="shared" si="98"/>
        <v>6</v>
      </c>
      <c r="EF609" s="13">
        <f t="shared" si="99"/>
        <v>4</v>
      </c>
      <c r="EG609" s="13">
        <f>[2]新神器!HD611</f>
        <v>1606036</v>
      </c>
      <c r="EH609" s="13" t="str">
        <f>[2]新神器!HE611</f>
        <v>神器6-8 : 14级</v>
      </c>
      <c r="EI609" s="13">
        <f>[2]新神器!HG611</f>
        <v>14</v>
      </c>
      <c r="EJ609" s="13">
        <f>[2]新神器!HI611</f>
        <v>7</v>
      </c>
      <c r="EK609" s="13">
        <f>[1]新神器!$AW610*6</f>
        <v>208812</v>
      </c>
      <c r="EL609" s="13">
        <f t="shared" si="100"/>
        <v>18840</v>
      </c>
      <c r="EM609" s="13">
        <f t="shared" si="95"/>
        <v>4200</v>
      </c>
      <c r="EN609" s="13">
        <f>[2]新神器!$HK611</f>
        <v>33950</v>
      </c>
      <c r="EO609" s="13">
        <f t="shared" si="101"/>
        <v>4233.95</v>
      </c>
      <c r="EP609" s="13">
        <f t="shared" si="102"/>
        <v>26.7</v>
      </c>
    </row>
    <row r="610" spans="118:146" ht="16.5" x14ac:dyDescent="0.2">
      <c r="DN610" s="13">
        <v>6</v>
      </c>
      <c r="DO610" s="13">
        <v>5</v>
      </c>
      <c r="DP610" s="13">
        <f t="shared" si="97"/>
        <v>1440</v>
      </c>
      <c r="ED610" s="13">
        <f>[2]新神器!GZ612</f>
        <v>34</v>
      </c>
      <c r="EE610" s="13">
        <f t="shared" si="98"/>
        <v>6</v>
      </c>
      <c r="EF610" s="13">
        <f t="shared" si="99"/>
        <v>4</v>
      </c>
      <c r="EG610" s="13">
        <f>[2]新神器!HD612</f>
        <v>1606036</v>
      </c>
      <c r="EH610" s="13" t="str">
        <f>[2]新神器!HE612</f>
        <v>神器6-8 : 15级</v>
      </c>
      <c r="EI610" s="13">
        <f>[2]新神器!HG612</f>
        <v>15</v>
      </c>
      <c r="EJ610" s="13">
        <f>[2]新神器!HI612</f>
        <v>7</v>
      </c>
      <c r="EK610" s="13">
        <f>[1]新神器!$AW611*6</f>
        <v>228438</v>
      </c>
      <c r="EL610" s="13">
        <f t="shared" si="100"/>
        <v>19626</v>
      </c>
      <c r="EM610" s="13">
        <f t="shared" si="95"/>
        <v>4200</v>
      </c>
      <c r="EN610" s="13">
        <f>[2]新神器!$HK612</f>
        <v>34600</v>
      </c>
      <c r="EO610" s="13">
        <f t="shared" si="101"/>
        <v>4234.6000000000004</v>
      </c>
      <c r="EP610" s="13">
        <f t="shared" si="102"/>
        <v>27.81</v>
      </c>
    </row>
    <row r="611" spans="118:146" ht="16.5" x14ac:dyDescent="0.2">
      <c r="DN611" s="13">
        <v>7</v>
      </c>
      <c r="DO611" s="13">
        <v>5</v>
      </c>
      <c r="DP611" s="13">
        <f t="shared" si="97"/>
        <v>1480</v>
      </c>
      <c r="ED611" s="13">
        <f>[2]新神器!GZ613</f>
        <v>34</v>
      </c>
      <c r="EE611" s="13">
        <f t="shared" si="98"/>
        <v>6</v>
      </c>
      <c r="EF611" s="13">
        <f t="shared" si="99"/>
        <v>4</v>
      </c>
      <c r="EG611" s="13">
        <f>[2]新神器!HD613</f>
        <v>1606036</v>
      </c>
      <c r="EH611" s="13" t="str">
        <f>[2]新神器!HE613</f>
        <v>神器6-8 : 16级</v>
      </c>
      <c r="EI611" s="13">
        <f>[2]新神器!HG613</f>
        <v>16</v>
      </c>
      <c r="EJ611" s="13">
        <f>[2]新神器!HI613</f>
        <v>10</v>
      </c>
      <c r="EK611" s="13">
        <f>[1]新神器!$AW612*6</f>
        <v>248730</v>
      </c>
      <c r="EL611" s="13">
        <f t="shared" si="100"/>
        <v>20292</v>
      </c>
      <c r="EM611" s="13">
        <f t="shared" si="95"/>
        <v>6000</v>
      </c>
      <c r="EN611" s="13">
        <f>[2]新神器!$HK613</f>
        <v>35250</v>
      </c>
      <c r="EO611" s="13">
        <f t="shared" si="101"/>
        <v>6035.25</v>
      </c>
      <c r="EP611" s="13">
        <f t="shared" si="102"/>
        <v>20.170000000000002</v>
      </c>
    </row>
    <row r="612" spans="118:146" ht="16.5" x14ac:dyDescent="0.2">
      <c r="DN612" s="13">
        <v>8</v>
      </c>
      <c r="DO612" s="13">
        <v>5</v>
      </c>
      <c r="DP612" s="13">
        <f t="shared" si="97"/>
        <v>1560</v>
      </c>
      <c r="ED612" s="13">
        <f>[2]新神器!GZ614</f>
        <v>34</v>
      </c>
      <c r="EE612" s="13">
        <f t="shared" si="98"/>
        <v>6</v>
      </c>
      <c r="EF612" s="13">
        <f t="shared" si="99"/>
        <v>4</v>
      </c>
      <c r="EG612" s="13">
        <f>[2]新神器!HD614</f>
        <v>1606036</v>
      </c>
      <c r="EH612" s="13" t="str">
        <f>[2]新神器!HE614</f>
        <v>神器6-8 : 17级</v>
      </c>
      <c r="EI612" s="13">
        <f>[2]新神器!HG614</f>
        <v>17</v>
      </c>
      <c r="EJ612" s="13">
        <f>[2]新神器!HI614</f>
        <v>10</v>
      </c>
      <c r="EK612" s="13">
        <f>[1]新神器!$AW613*6</f>
        <v>269682</v>
      </c>
      <c r="EL612" s="13">
        <f t="shared" si="100"/>
        <v>20952</v>
      </c>
      <c r="EM612" s="13">
        <f t="shared" si="95"/>
        <v>6000</v>
      </c>
      <c r="EN612" s="13">
        <f>[2]新神器!$HK614</f>
        <v>35800</v>
      </c>
      <c r="EO612" s="13">
        <f t="shared" si="101"/>
        <v>6035.8</v>
      </c>
      <c r="EP612" s="13">
        <f t="shared" si="102"/>
        <v>20.83</v>
      </c>
    </row>
    <row r="613" spans="118:146" ht="16.5" x14ac:dyDescent="0.2">
      <c r="DN613" s="13">
        <v>9</v>
      </c>
      <c r="DO613" s="13">
        <v>5</v>
      </c>
      <c r="DP613" s="13">
        <f t="shared" si="97"/>
        <v>1600</v>
      </c>
      <c r="ED613" s="13">
        <f>[2]新神器!GZ615</f>
        <v>34</v>
      </c>
      <c r="EE613" s="13">
        <f t="shared" si="98"/>
        <v>6</v>
      </c>
      <c r="EF613" s="13">
        <f t="shared" si="99"/>
        <v>4</v>
      </c>
      <c r="EG613" s="13">
        <f>[2]新神器!HD615</f>
        <v>1606036</v>
      </c>
      <c r="EH613" s="13" t="str">
        <f>[2]新神器!HE615</f>
        <v>神器6-8 : 18级</v>
      </c>
      <c r="EI613" s="13">
        <f>[2]新神器!HG615</f>
        <v>18</v>
      </c>
      <c r="EJ613" s="13">
        <f>[2]新神器!HI615</f>
        <v>10</v>
      </c>
      <c r="EK613" s="13">
        <f>[1]新神器!$AW614*6</f>
        <v>291426</v>
      </c>
      <c r="EL613" s="13">
        <f t="shared" si="100"/>
        <v>21744</v>
      </c>
      <c r="EM613" s="13">
        <f t="shared" si="95"/>
        <v>6000</v>
      </c>
      <c r="EN613" s="13">
        <f>[2]新神器!$HK615</f>
        <v>36450</v>
      </c>
      <c r="EO613" s="13">
        <f t="shared" si="101"/>
        <v>6036.45</v>
      </c>
      <c r="EP613" s="13">
        <f t="shared" si="102"/>
        <v>21.61</v>
      </c>
    </row>
    <row r="614" spans="118:146" ht="16.5" x14ac:dyDescent="0.2">
      <c r="DN614" s="13">
        <v>10</v>
      </c>
      <c r="DO614" s="13">
        <v>5</v>
      </c>
      <c r="DP614" s="13">
        <f t="shared" si="97"/>
        <v>1640</v>
      </c>
      <c r="ED614" s="13">
        <f>[2]新神器!GZ616</f>
        <v>34</v>
      </c>
      <c r="EE614" s="13">
        <f t="shared" si="98"/>
        <v>6</v>
      </c>
      <c r="EF614" s="13">
        <f t="shared" si="99"/>
        <v>4</v>
      </c>
      <c r="EG614" s="13">
        <f>[2]新神器!HD616</f>
        <v>1606036</v>
      </c>
      <c r="EH614" s="13" t="str">
        <f>[2]新神器!HE616</f>
        <v>神器6-8 : 19级</v>
      </c>
      <c r="EI614" s="13">
        <f>[2]新神器!HG616</f>
        <v>19</v>
      </c>
      <c r="EJ614" s="13">
        <f>[2]新神器!HI616</f>
        <v>15</v>
      </c>
      <c r="EK614" s="13">
        <f>[1]新神器!$AW615*6</f>
        <v>313830</v>
      </c>
      <c r="EL614" s="13">
        <f t="shared" si="100"/>
        <v>22404</v>
      </c>
      <c r="EM614" s="13">
        <f t="shared" si="95"/>
        <v>9000</v>
      </c>
      <c r="EN614" s="13">
        <f>[2]新神器!$HK616</f>
        <v>37050</v>
      </c>
      <c r="EO614" s="13">
        <f t="shared" si="101"/>
        <v>9037.0499999999993</v>
      </c>
      <c r="EP614" s="13">
        <f t="shared" si="102"/>
        <v>14.87</v>
      </c>
    </row>
    <row r="615" spans="118:146" ht="16.5" x14ac:dyDescent="0.2">
      <c r="DN615" s="13">
        <v>11</v>
      </c>
      <c r="DO615" s="13">
        <v>5</v>
      </c>
      <c r="DP615" s="13">
        <f t="shared" si="97"/>
        <v>1720</v>
      </c>
      <c r="ED615" s="13">
        <f>[2]新神器!GZ617</f>
        <v>34</v>
      </c>
      <c r="EE615" s="13">
        <f t="shared" si="98"/>
        <v>6</v>
      </c>
      <c r="EF615" s="13">
        <f t="shared" si="99"/>
        <v>4</v>
      </c>
      <c r="EG615" s="13">
        <f>[2]新神器!HD617</f>
        <v>1606036</v>
      </c>
      <c r="EH615" s="13" t="str">
        <f>[2]新神器!HE617</f>
        <v>神器6-8 : 20级</v>
      </c>
      <c r="EI615" s="13">
        <f>[2]新神器!HG617</f>
        <v>20</v>
      </c>
      <c r="EJ615" s="13">
        <f>[2]新神器!HI617</f>
        <v>15</v>
      </c>
      <c r="EK615" s="13">
        <f>[1]新神器!$AW616*6</f>
        <v>336900</v>
      </c>
      <c r="EL615" s="13">
        <f t="shared" si="100"/>
        <v>23070</v>
      </c>
      <c r="EM615" s="13">
        <f t="shared" si="95"/>
        <v>9000</v>
      </c>
      <c r="EN615" s="13">
        <f>[2]新神器!$HK617</f>
        <v>37600</v>
      </c>
      <c r="EO615" s="13">
        <f t="shared" si="101"/>
        <v>9037.6</v>
      </c>
      <c r="EP615" s="13">
        <f t="shared" si="102"/>
        <v>15.32</v>
      </c>
    </row>
    <row r="616" spans="118:146" ht="16.5" x14ac:dyDescent="0.2">
      <c r="DN616" s="13">
        <v>12</v>
      </c>
      <c r="DO616" s="13">
        <v>5</v>
      </c>
      <c r="DP616" s="13">
        <f t="shared" si="97"/>
        <v>1760</v>
      </c>
      <c r="ED616" s="13">
        <f>[2]新神器!GZ618</f>
        <v>34</v>
      </c>
      <c r="EE616" s="13">
        <f t="shared" si="98"/>
        <v>6</v>
      </c>
      <c r="EF616" s="13">
        <f t="shared" si="99"/>
        <v>4</v>
      </c>
      <c r="EG616" s="13">
        <f>[2]新神器!HD618</f>
        <v>1606036</v>
      </c>
      <c r="EH616" s="13" t="str">
        <f>[2]新神器!HE618</f>
        <v>神器6-8 : 21级</v>
      </c>
      <c r="EI616" s="13">
        <f>[2]新神器!HG618</f>
        <v>21</v>
      </c>
      <c r="EJ616" s="13">
        <f>[2]新神器!HI618</f>
        <v>15</v>
      </c>
      <c r="EK616" s="13">
        <f>[1]新神器!$AW617*6</f>
        <v>360750</v>
      </c>
      <c r="EL616" s="13">
        <f t="shared" si="100"/>
        <v>23850</v>
      </c>
      <c r="EM616" s="13">
        <f t="shared" si="95"/>
        <v>9000</v>
      </c>
      <c r="EN616" s="13">
        <f>[2]新神器!$HK618</f>
        <v>38200</v>
      </c>
      <c r="EO616" s="13">
        <f t="shared" si="101"/>
        <v>9038.2000000000007</v>
      </c>
      <c r="EP616" s="13">
        <f t="shared" si="102"/>
        <v>15.83</v>
      </c>
    </row>
    <row r="617" spans="118:146" ht="16.5" x14ac:dyDescent="0.2">
      <c r="DN617" s="13">
        <v>13</v>
      </c>
      <c r="DO617" s="13">
        <v>5</v>
      </c>
      <c r="DP617" s="13">
        <f t="shared" si="97"/>
        <v>1800</v>
      </c>
      <c r="ED617" s="13">
        <f>[2]新神器!GZ619</f>
        <v>35</v>
      </c>
      <c r="EE617" s="13">
        <f t="shared" si="98"/>
        <v>7</v>
      </c>
      <c r="EF617" s="13">
        <f t="shared" si="99"/>
        <v>2</v>
      </c>
      <c r="EG617" s="13">
        <f>[2]新神器!HD619</f>
        <v>1606037</v>
      </c>
      <c r="EH617" s="13" t="str">
        <f>[2]新神器!HE619</f>
        <v>神器7-1 : 1级</v>
      </c>
      <c r="EI617" s="13">
        <f>[2]新神器!HG619</f>
        <v>1</v>
      </c>
      <c r="EJ617" s="13">
        <f>[2]新神器!HI619</f>
        <v>1</v>
      </c>
      <c r="EK617" s="13">
        <f>[1]新神器!$AW618*6</f>
        <v>3438</v>
      </c>
      <c r="EL617" s="13">
        <f t="shared" si="100"/>
        <v>3438</v>
      </c>
      <c r="EM617" s="13">
        <f t="shared" si="95"/>
        <v>150</v>
      </c>
      <c r="EN617" s="13">
        <f>[2]新神器!$HK619</f>
        <v>16700</v>
      </c>
      <c r="EO617" s="13">
        <f t="shared" si="101"/>
        <v>166.7</v>
      </c>
      <c r="EP617" s="13">
        <f t="shared" si="102"/>
        <v>123.74</v>
      </c>
    </row>
    <row r="618" spans="118:146" ht="16.5" x14ac:dyDescent="0.2">
      <c r="DN618" s="13">
        <v>14</v>
      </c>
      <c r="DO618" s="13">
        <v>5</v>
      </c>
      <c r="DP618" s="13">
        <f t="shared" si="97"/>
        <v>1880</v>
      </c>
      <c r="ED618" s="13">
        <f>[2]新神器!GZ620</f>
        <v>35</v>
      </c>
      <c r="EE618" s="13">
        <f t="shared" si="98"/>
        <v>7</v>
      </c>
      <c r="EF618" s="13">
        <f t="shared" si="99"/>
        <v>2</v>
      </c>
      <c r="EG618" s="13">
        <f>[2]新神器!HD620</f>
        <v>1606037</v>
      </c>
      <c r="EH618" s="13" t="str">
        <f>[2]新神器!HE620</f>
        <v>神器7-1 : 2级</v>
      </c>
      <c r="EI618" s="13">
        <f>[2]新神器!HG620</f>
        <v>2</v>
      </c>
      <c r="EJ618" s="13">
        <f>[2]新神器!HI620</f>
        <v>1</v>
      </c>
      <c r="EK618" s="13">
        <f>[1]新神器!$AW619*6</f>
        <v>5358</v>
      </c>
      <c r="EL618" s="13">
        <f t="shared" si="100"/>
        <v>1920</v>
      </c>
      <c r="EM618" s="13">
        <f t="shared" si="95"/>
        <v>150</v>
      </c>
      <c r="EN618" s="13">
        <f>[2]新神器!$HK620</f>
        <v>17350</v>
      </c>
      <c r="EO618" s="13">
        <f t="shared" si="101"/>
        <v>167.35</v>
      </c>
      <c r="EP618" s="13">
        <f t="shared" si="102"/>
        <v>68.84</v>
      </c>
    </row>
    <row r="619" spans="118:146" ht="16.5" x14ac:dyDescent="0.2">
      <c r="DN619" s="13">
        <v>15</v>
      </c>
      <c r="DO619" s="13">
        <v>5</v>
      </c>
      <c r="DP619" s="13">
        <f t="shared" si="97"/>
        <v>1920</v>
      </c>
      <c r="ED619" s="13">
        <f>[2]新神器!GZ621</f>
        <v>35</v>
      </c>
      <c r="EE619" s="13">
        <f t="shared" si="98"/>
        <v>7</v>
      </c>
      <c r="EF619" s="13">
        <f t="shared" si="99"/>
        <v>2</v>
      </c>
      <c r="EG619" s="13">
        <f>[2]新神器!HD621</f>
        <v>1606037</v>
      </c>
      <c r="EH619" s="13" t="str">
        <f>[2]新神器!HE621</f>
        <v>神器7-1 : 3级</v>
      </c>
      <c r="EI619" s="13">
        <f>[2]新神器!HG621</f>
        <v>3</v>
      </c>
      <c r="EJ619" s="13">
        <f>[2]新神器!HI621</f>
        <v>1</v>
      </c>
      <c r="EK619" s="13">
        <f>[1]新神器!$AW620*6</f>
        <v>7434</v>
      </c>
      <c r="EL619" s="13">
        <f t="shared" si="100"/>
        <v>2076</v>
      </c>
      <c r="EM619" s="13">
        <f t="shared" si="95"/>
        <v>150</v>
      </c>
      <c r="EN619" s="13">
        <f>[2]新神器!$HK621</f>
        <v>17900</v>
      </c>
      <c r="EO619" s="13">
        <f t="shared" si="101"/>
        <v>167.9</v>
      </c>
      <c r="EP619" s="13">
        <f t="shared" si="102"/>
        <v>74.19</v>
      </c>
    </row>
    <row r="620" spans="118:146" ht="16.5" x14ac:dyDescent="0.2">
      <c r="DN620" s="13">
        <v>16</v>
      </c>
      <c r="DO620" s="13">
        <v>5</v>
      </c>
      <c r="DP620" s="13">
        <f t="shared" si="97"/>
        <v>1960</v>
      </c>
      <c r="ED620" s="13">
        <f>[2]新神器!GZ622</f>
        <v>35</v>
      </c>
      <c r="EE620" s="13">
        <f t="shared" si="98"/>
        <v>7</v>
      </c>
      <c r="EF620" s="13">
        <f t="shared" si="99"/>
        <v>2</v>
      </c>
      <c r="EG620" s="13">
        <f>[2]新神器!HD622</f>
        <v>1606037</v>
      </c>
      <c r="EH620" s="13" t="str">
        <f>[2]新神器!HE622</f>
        <v>神器7-1 : 4级</v>
      </c>
      <c r="EI620" s="13">
        <f>[2]新神器!HG622</f>
        <v>4</v>
      </c>
      <c r="EJ620" s="13">
        <f>[2]新神器!HI622</f>
        <v>2</v>
      </c>
      <c r="EK620" s="13">
        <f>[1]新神器!$AW621*6</f>
        <v>9612</v>
      </c>
      <c r="EL620" s="13">
        <f t="shared" si="100"/>
        <v>2178</v>
      </c>
      <c r="EM620" s="13">
        <f t="shared" si="95"/>
        <v>300</v>
      </c>
      <c r="EN620" s="13">
        <f>[2]新神器!$HK622</f>
        <v>18500</v>
      </c>
      <c r="EO620" s="13">
        <f t="shared" si="101"/>
        <v>318.5</v>
      </c>
      <c r="EP620" s="13">
        <f t="shared" si="102"/>
        <v>41.03</v>
      </c>
    </row>
    <row r="621" spans="118:146" ht="16.5" x14ac:dyDescent="0.2">
      <c r="DN621" s="13">
        <v>17</v>
      </c>
      <c r="DO621" s="13">
        <v>5</v>
      </c>
      <c r="DP621" s="13">
        <f t="shared" si="97"/>
        <v>2040</v>
      </c>
      <c r="ED621" s="13">
        <f>[2]新神器!GZ623</f>
        <v>35</v>
      </c>
      <c r="EE621" s="13">
        <f t="shared" si="98"/>
        <v>7</v>
      </c>
      <c r="EF621" s="13">
        <f t="shared" si="99"/>
        <v>2</v>
      </c>
      <c r="EG621" s="13">
        <f>[2]新神器!HD623</f>
        <v>1606037</v>
      </c>
      <c r="EH621" s="13" t="str">
        <f>[2]新神器!HE623</f>
        <v>神器7-1 : 5级</v>
      </c>
      <c r="EI621" s="13">
        <f>[2]新神器!HG623</f>
        <v>5</v>
      </c>
      <c r="EJ621" s="13">
        <f>[2]新神器!HI623</f>
        <v>2</v>
      </c>
      <c r="EK621" s="13">
        <f>[1]新神器!$AW622*6</f>
        <v>11946</v>
      </c>
      <c r="EL621" s="13">
        <f t="shared" si="100"/>
        <v>2334</v>
      </c>
      <c r="EM621" s="13">
        <f t="shared" si="95"/>
        <v>300</v>
      </c>
      <c r="EN621" s="13">
        <f>[2]新神器!$HK623</f>
        <v>19050</v>
      </c>
      <c r="EO621" s="13">
        <f t="shared" si="101"/>
        <v>319.05</v>
      </c>
      <c r="EP621" s="13">
        <f t="shared" si="102"/>
        <v>43.89</v>
      </c>
    </row>
    <row r="622" spans="118:146" ht="16.5" x14ac:dyDescent="0.2">
      <c r="DN622" s="13">
        <v>18</v>
      </c>
      <c r="DO622" s="13">
        <v>5</v>
      </c>
      <c r="DP622" s="13">
        <f t="shared" si="97"/>
        <v>2080</v>
      </c>
      <c r="ED622" s="13">
        <f>[2]新神器!GZ624</f>
        <v>35</v>
      </c>
      <c r="EE622" s="13">
        <f t="shared" si="98"/>
        <v>7</v>
      </c>
      <c r="EF622" s="13">
        <f t="shared" si="99"/>
        <v>2</v>
      </c>
      <c r="EG622" s="13">
        <f>[2]新神器!HD624</f>
        <v>1606037</v>
      </c>
      <c r="EH622" s="13" t="str">
        <f>[2]新神器!HE624</f>
        <v>神器7-1 : 6级</v>
      </c>
      <c r="EI622" s="13">
        <f>[2]新神器!HG624</f>
        <v>6</v>
      </c>
      <c r="EJ622" s="13">
        <f>[2]新神器!HI624</f>
        <v>2</v>
      </c>
      <c r="EK622" s="13">
        <f>[1]新神器!$AW623*6</f>
        <v>14442</v>
      </c>
      <c r="EL622" s="13">
        <f t="shared" si="100"/>
        <v>2496</v>
      </c>
      <c r="EM622" s="13">
        <f t="shared" si="95"/>
        <v>300</v>
      </c>
      <c r="EN622" s="13">
        <f>[2]新神器!$HK624</f>
        <v>19600</v>
      </c>
      <c r="EO622" s="13">
        <f t="shared" si="101"/>
        <v>319.60000000000002</v>
      </c>
      <c r="EP622" s="13">
        <f t="shared" si="102"/>
        <v>46.86</v>
      </c>
    </row>
    <row r="623" spans="118:146" ht="16.5" x14ac:dyDescent="0.2">
      <c r="DN623" s="13">
        <v>19</v>
      </c>
      <c r="DO623" s="13">
        <v>5</v>
      </c>
      <c r="DP623" s="13">
        <f t="shared" si="97"/>
        <v>2160</v>
      </c>
      <c r="ED623" s="13">
        <f>[2]新神器!GZ625</f>
        <v>35</v>
      </c>
      <c r="EE623" s="13">
        <f t="shared" si="98"/>
        <v>7</v>
      </c>
      <c r="EF623" s="13">
        <f t="shared" si="99"/>
        <v>2</v>
      </c>
      <c r="EG623" s="13">
        <f>[2]新神器!HD625</f>
        <v>1606037</v>
      </c>
      <c r="EH623" s="13" t="str">
        <f>[2]新神器!HE625</f>
        <v>神器7-1 : 7级</v>
      </c>
      <c r="EI623" s="13">
        <f>[2]新神器!HG625</f>
        <v>7</v>
      </c>
      <c r="EJ623" s="13">
        <f>[2]新神器!HI625</f>
        <v>3</v>
      </c>
      <c r="EK623" s="13">
        <f>[1]新神器!$AW624*6</f>
        <v>17040</v>
      </c>
      <c r="EL623" s="13">
        <f t="shared" si="100"/>
        <v>2598</v>
      </c>
      <c r="EM623" s="13">
        <f t="shared" si="95"/>
        <v>450</v>
      </c>
      <c r="EN623" s="13">
        <f>[2]新神器!$HK625</f>
        <v>20100</v>
      </c>
      <c r="EO623" s="13">
        <f t="shared" si="101"/>
        <v>470.1</v>
      </c>
      <c r="EP623" s="13">
        <f t="shared" si="102"/>
        <v>33.159999999999997</v>
      </c>
    </row>
    <row r="624" spans="118:146" ht="16.5" x14ac:dyDescent="0.2">
      <c r="DN624" s="13">
        <v>20</v>
      </c>
      <c r="DO624" s="13">
        <v>5</v>
      </c>
      <c r="DP624" s="13">
        <f t="shared" si="97"/>
        <v>2200</v>
      </c>
      <c r="ED624" s="13">
        <f>[2]新神器!GZ626</f>
        <v>35</v>
      </c>
      <c r="EE624" s="13">
        <f t="shared" si="98"/>
        <v>7</v>
      </c>
      <c r="EF624" s="13">
        <f t="shared" si="99"/>
        <v>2</v>
      </c>
      <c r="EG624" s="13">
        <f>[2]新神器!HD626</f>
        <v>1606037</v>
      </c>
      <c r="EH624" s="13" t="str">
        <f>[2]新神器!HE626</f>
        <v>神器7-1 : 8级</v>
      </c>
      <c r="EI624" s="13">
        <f>[2]新神器!HG626</f>
        <v>8</v>
      </c>
      <c r="EJ624" s="13">
        <f>[2]新神器!HI626</f>
        <v>3</v>
      </c>
      <c r="EK624" s="13">
        <f>[1]新神器!$AW625*6</f>
        <v>19800</v>
      </c>
      <c r="EL624" s="13">
        <f t="shared" si="100"/>
        <v>2760</v>
      </c>
      <c r="EM624" s="13">
        <f t="shared" si="95"/>
        <v>450</v>
      </c>
      <c r="EN624" s="13">
        <f>[2]新神器!$HK626</f>
        <v>20600</v>
      </c>
      <c r="EO624" s="13">
        <f t="shared" si="101"/>
        <v>470.6</v>
      </c>
      <c r="EP624" s="13">
        <f t="shared" si="102"/>
        <v>35.19</v>
      </c>
    </row>
    <row r="625" spans="118:146" ht="16.5" x14ac:dyDescent="0.2">
      <c r="DN625" s="13">
        <v>21</v>
      </c>
      <c r="DO625" s="13">
        <v>5</v>
      </c>
      <c r="DP625" s="13">
        <f t="shared" si="97"/>
        <v>2240</v>
      </c>
      <c r="ED625" s="13">
        <f>[2]新神器!GZ627</f>
        <v>35</v>
      </c>
      <c r="EE625" s="13">
        <f t="shared" si="98"/>
        <v>7</v>
      </c>
      <c r="EF625" s="13">
        <f t="shared" si="99"/>
        <v>2</v>
      </c>
      <c r="EG625" s="13">
        <f>[2]新神器!HD627</f>
        <v>1606037</v>
      </c>
      <c r="EH625" s="13" t="str">
        <f>[2]新神器!HE627</f>
        <v>神器7-1 : 9级</v>
      </c>
      <c r="EI625" s="13">
        <f>[2]新神器!HG627</f>
        <v>9</v>
      </c>
      <c r="EJ625" s="13">
        <f>[2]新神器!HI627</f>
        <v>3</v>
      </c>
      <c r="EK625" s="13">
        <f>[1]新神器!$AW626*6</f>
        <v>22692</v>
      </c>
      <c r="EL625" s="13">
        <f t="shared" si="100"/>
        <v>2892</v>
      </c>
      <c r="EM625" s="13">
        <f t="shared" si="95"/>
        <v>450</v>
      </c>
      <c r="EN625" s="13">
        <f>[2]新神器!$HK627</f>
        <v>21100</v>
      </c>
      <c r="EO625" s="13">
        <f t="shared" si="101"/>
        <v>471.1</v>
      </c>
      <c r="EP625" s="13">
        <f t="shared" si="102"/>
        <v>36.83</v>
      </c>
    </row>
    <row r="626" spans="118:146" ht="16.5" x14ac:dyDescent="0.2">
      <c r="DN626" s="13">
        <v>22</v>
      </c>
      <c r="DO626" s="13">
        <v>5</v>
      </c>
      <c r="DP626" s="13">
        <f t="shared" si="97"/>
        <v>2320</v>
      </c>
      <c r="ED626" s="13">
        <f>[2]新神器!GZ628</f>
        <v>35</v>
      </c>
      <c r="EE626" s="13">
        <f t="shared" si="98"/>
        <v>7</v>
      </c>
      <c r="EF626" s="13">
        <f t="shared" si="99"/>
        <v>2</v>
      </c>
      <c r="EG626" s="13">
        <f>[2]新神器!HD628</f>
        <v>1606037</v>
      </c>
      <c r="EH626" s="13" t="str">
        <f>[2]新神器!HE628</f>
        <v>神器7-1 : 10级</v>
      </c>
      <c r="EI626" s="13">
        <f>[2]新神器!HG628</f>
        <v>10</v>
      </c>
      <c r="EJ626" s="13">
        <f>[2]新神器!HI628</f>
        <v>5</v>
      </c>
      <c r="EK626" s="13">
        <f>[1]新神器!$AW627*6</f>
        <v>25710</v>
      </c>
      <c r="EL626" s="13">
        <f t="shared" si="100"/>
        <v>3018</v>
      </c>
      <c r="EM626" s="13">
        <f t="shared" si="95"/>
        <v>750</v>
      </c>
      <c r="EN626" s="13">
        <f>[2]新神器!$HK628</f>
        <v>21600</v>
      </c>
      <c r="EO626" s="13">
        <f t="shared" si="101"/>
        <v>771.6</v>
      </c>
      <c r="EP626" s="13">
        <f t="shared" si="102"/>
        <v>23.47</v>
      </c>
    </row>
    <row r="627" spans="118:146" ht="16.5" x14ac:dyDescent="0.2">
      <c r="DN627" s="13">
        <v>23</v>
      </c>
      <c r="DO627" s="13">
        <v>5</v>
      </c>
      <c r="DP627" s="13">
        <f t="shared" si="97"/>
        <v>2360</v>
      </c>
      <c r="ED627" s="13">
        <f>[2]新神器!GZ629</f>
        <v>35</v>
      </c>
      <c r="EE627" s="13">
        <f t="shared" si="98"/>
        <v>7</v>
      </c>
      <c r="EF627" s="13">
        <f t="shared" si="99"/>
        <v>2</v>
      </c>
      <c r="EG627" s="13">
        <f>[2]新神器!HD629</f>
        <v>1606037</v>
      </c>
      <c r="EH627" s="13" t="str">
        <f>[2]新神器!HE629</f>
        <v>神器7-1 : 11级</v>
      </c>
      <c r="EI627" s="13">
        <f>[2]新神器!HG629</f>
        <v>11</v>
      </c>
      <c r="EJ627" s="13">
        <f>[2]新神器!HI629</f>
        <v>5</v>
      </c>
      <c r="EK627" s="13">
        <f>[1]新神器!$AW628*6</f>
        <v>28860</v>
      </c>
      <c r="EL627" s="13">
        <f t="shared" si="100"/>
        <v>3150</v>
      </c>
      <c r="EM627" s="13">
        <f t="shared" si="95"/>
        <v>750</v>
      </c>
      <c r="EN627" s="13">
        <f>[2]新神器!$HK629</f>
        <v>22050</v>
      </c>
      <c r="EO627" s="13">
        <f t="shared" si="101"/>
        <v>772.05</v>
      </c>
      <c r="EP627" s="13">
        <f t="shared" si="102"/>
        <v>24.48</v>
      </c>
    </row>
    <row r="628" spans="118:146" ht="16.5" x14ac:dyDescent="0.2">
      <c r="DN628" s="13">
        <v>24</v>
      </c>
      <c r="DO628" s="13">
        <v>5</v>
      </c>
      <c r="DP628" s="13">
        <f t="shared" si="97"/>
        <v>2400</v>
      </c>
      <c r="ED628" s="13">
        <f>[2]新神器!GZ630</f>
        <v>35</v>
      </c>
      <c r="EE628" s="13">
        <f t="shared" si="98"/>
        <v>7</v>
      </c>
      <c r="EF628" s="13">
        <f t="shared" si="99"/>
        <v>2</v>
      </c>
      <c r="EG628" s="13">
        <f>[2]新神器!HD630</f>
        <v>1606037</v>
      </c>
      <c r="EH628" s="13" t="str">
        <f>[2]新神器!HE630</f>
        <v>神器7-1 : 12级</v>
      </c>
      <c r="EI628" s="13">
        <f>[2]新神器!HG630</f>
        <v>12</v>
      </c>
      <c r="EJ628" s="13">
        <f>[2]新神器!HI630</f>
        <v>6</v>
      </c>
      <c r="EK628" s="13">
        <f>[1]新神器!$AW629*6</f>
        <v>32166</v>
      </c>
      <c r="EL628" s="13">
        <f t="shared" si="100"/>
        <v>3306</v>
      </c>
      <c r="EM628" s="13">
        <f t="shared" si="95"/>
        <v>900</v>
      </c>
      <c r="EN628" s="13">
        <f>[2]新神器!$HK630</f>
        <v>22550</v>
      </c>
      <c r="EO628" s="13">
        <f t="shared" si="101"/>
        <v>922.55</v>
      </c>
      <c r="EP628" s="13">
        <f t="shared" si="102"/>
        <v>21.5</v>
      </c>
    </row>
    <row r="629" spans="118:146" ht="16.5" x14ac:dyDescent="0.2">
      <c r="DN629" s="13">
        <v>25</v>
      </c>
      <c r="DO629" s="13">
        <v>5</v>
      </c>
      <c r="DP629" s="13">
        <f t="shared" si="97"/>
        <v>2440</v>
      </c>
      <c r="ED629" s="13">
        <f>[2]新神器!GZ631</f>
        <v>35</v>
      </c>
      <c r="EE629" s="13">
        <f t="shared" si="98"/>
        <v>7</v>
      </c>
      <c r="EF629" s="13">
        <f t="shared" si="99"/>
        <v>2</v>
      </c>
      <c r="EG629" s="13">
        <f>[2]新神器!HD631</f>
        <v>1606037</v>
      </c>
      <c r="EH629" s="13" t="str">
        <f>[2]新神器!HE631</f>
        <v>神器7-1 : 13级</v>
      </c>
      <c r="EI629" s="13">
        <f>[2]新神器!HG631</f>
        <v>13</v>
      </c>
      <c r="EJ629" s="13">
        <f>[2]新神器!HI631</f>
        <v>7</v>
      </c>
      <c r="EK629" s="13">
        <f>[1]新神器!$AW630*6</f>
        <v>35610</v>
      </c>
      <c r="EL629" s="13">
        <f t="shared" si="100"/>
        <v>3444</v>
      </c>
      <c r="EM629" s="13">
        <f t="shared" si="95"/>
        <v>1050</v>
      </c>
      <c r="EN629" s="13">
        <f>[2]新神器!$HK631</f>
        <v>23000</v>
      </c>
      <c r="EO629" s="13">
        <f t="shared" si="101"/>
        <v>1073</v>
      </c>
      <c r="EP629" s="13">
        <f t="shared" si="102"/>
        <v>19.260000000000002</v>
      </c>
    </row>
    <row r="630" spans="118:146" ht="16.5" x14ac:dyDescent="0.2">
      <c r="DN630" s="13">
        <v>26</v>
      </c>
      <c r="DO630" s="13">
        <v>5</v>
      </c>
      <c r="DP630" s="13">
        <f t="shared" si="97"/>
        <v>2520</v>
      </c>
      <c r="ED630" s="13">
        <f>[2]新神器!GZ632</f>
        <v>35</v>
      </c>
      <c r="EE630" s="13">
        <f t="shared" si="98"/>
        <v>7</v>
      </c>
      <c r="EF630" s="13">
        <f t="shared" si="99"/>
        <v>2</v>
      </c>
      <c r="EG630" s="13">
        <f>[2]新神器!HD632</f>
        <v>1606037</v>
      </c>
      <c r="EH630" s="13" t="str">
        <f>[2]新神器!HE632</f>
        <v>神器7-1 : 14级</v>
      </c>
      <c r="EI630" s="13">
        <f>[2]新神器!HG632</f>
        <v>14</v>
      </c>
      <c r="EJ630" s="13">
        <f>[2]新神器!HI632</f>
        <v>7</v>
      </c>
      <c r="EK630" s="13">
        <f>[1]新神器!$AW631*6</f>
        <v>39180</v>
      </c>
      <c r="EL630" s="13">
        <f t="shared" si="100"/>
        <v>3570</v>
      </c>
      <c r="EM630" s="13">
        <f t="shared" si="95"/>
        <v>1050</v>
      </c>
      <c r="EN630" s="13">
        <f>[2]新神器!$HK632</f>
        <v>23450</v>
      </c>
      <c r="EO630" s="13">
        <f t="shared" si="101"/>
        <v>1073.45</v>
      </c>
      <c r="EP630" s="13">
        <f t="shared" si="102"/>
        <v>19.95</v>
      </c>
    </row>
    <row r="631" spans="118:146" ht="16.5" x14ac:dyDescent="0.2">
      <c r="DN631" s="13">
        <v>27</v>
      </c>
      <c r="DO631" s="13">
        <v>5</v>
      </c>
      <c r="DP631" s="13">
        <f t="shared" si="97"/>
        <v>2560</v>
      </c>
      <c r="ED631" s="13">
        <f>[2]新神器!GZ633</f>
        <v>35</v>
      </c>
      <c r="EE631" s="13">
        <f t="shared" si="98"/>
        <v>7</v>
      </c>
      <c r="EF631" s="13">
        <f t="shared" si="99"/>
        <v>2</v>
      </c>
      <c r="EG631" s="13">
        <f>[2]新神器!HD633</f>
        <v>1606037</v>
      </c>
      <c r="EH631" s="13" t="str">
        <f>[2]新神器!HE633</f>
        <v>神器7-1 : 15级</v>
      </c>
      <c r="EI631" s="13">
        <f>[2]新神器!HG633</f>
        <v>15</v>
      </c>
      <c r="EJ631" s="13">
        <f>[2]新神器!HI633</f>
        <v>7</v>
      </c>
      <c r="EK631" s="13">
        <f>[1]新神器!$AW632*6</f>
        <v>42882</v>
      </c>
      <c r="EL631" s="13">
        <f t="shared" si="100"/>
        <v>3702</v>
      </c>
      <c r="EM631" s="13">
        <f t="shared" si="95"/>
        <v>1050</v>
      </c>
      <c r="EN631" s="13">
        <f>[2]新神器!$HK633</f>
        <v>23850</v>
      </c>
      <c r="EO631" s="13">
        <f t="shared" si="101"/>
        <v>1073.8499999999999</v>
      </c>
      <c r="EP631" s="13">
        <f t="shared" si="102"/>
        <v>20.68</v>
      </c>
    </row>
    <row r="632" spans="118:146" ht="16.5" x14ac:dyDescent="0.2">
      <c r="DN632" s="13">
        <v>28</v>
      </c>
      <c r="DO632" s="13">
        <v>5</v>
      </c>
      <c r="DP632" s="13">
        <f t="shared" si="97"/>
        <v>2640</v>
      </c>
      <c r="ED632" s="13">
        <f>[2]新神器!GZ634</f>
        <v>35</v>
      </c>
      <c r="EE632" s="13">
        <f t="shared" si="98"/>
        <v>7</v>
      </c>
      <c r="EF632" s="13">
        <f t="shared" si="99"/>
        <v>2</v>
      </c>
      <c r="EG632" s="13">
        <f>[2]新神器!HD634</f>
        <v>1606037</v>
      </c>
      <c r="EH632" s="13" t="str">
        <f>[2]新神器!HE634</f>
        <v>神器7-1 : 16级</v>
      </c>
      <c r="EI632" s="13">
        <f>[2]新神器!HG634</f>
        <v>16</v>
      </c>
      <c r="EJ632" s="13">
        <f>[2]新神器!HI634</f>
        <v>10</v>
      </c>
      <c r="EK632" s="13">
        <f>[1]新神器!$AW633*6</f>
        <v>46740</v>
      </c>
      <c r="EL632" s="13">
        <f t="shared" si="100"/>
        <v>3858</v>
      </c>
      <c r="EM632" s="13">
        <f t="shared" si="95"/>
        <v>1500</v>
      </c>
      <c r="EN632" s="13">
        <f>[2]新神器!$HK634</f>
        <v>24300</v>
      </c>
      <c r="EO632" s="13">
        <f t="shared" si="101"/>
        <v>1524.3</v>
      </c>
      <c r="EP632" s="13">
        <f t="shared" si="102"/>
        <v>15.19</v>
      </c>
    </row>
    <row r="633" spans="118:146" ht="16.5" x14ac:dyDescent="0.2">
      <c r="DN633" s="13">
        <v>29</v>
      </c>
      <c r="DO633" s="13">
        <v>5</v>
      </c>
      <c r="DP633" s="13">
        <f t="shared" si="97"/>
        <v>2680</v>
      </c>
      <c r="ED633" s="13">
        <f>[2]新神器!GZ635</f>
        <v>35</v>
      </c>
      <c r="EE633" s="13">
        <f t="shared" si="98"/>
        <v>7</v>
      </c>
      <c r="EF633" s="13">
        <f t="shared" si="99"/>
        <v>2</v>
      </c>
      <c r="EG633" s="13">
        <f>[2]新神器!HD635</f>
        <v>1606037</v>
      </c>
      <c r="EH633" s="13" t="str">
        <f>[2]新神器!HE635</f>
        <v>神器7-1 : 17级</v>
      </c>
      <c r="EI633" s="13">
        <f>[2]新神器!HG635</f>
        <v>17</v>
      </c>
      <c r="EJ633" s="13">
        <f>[2]新神器!HI635</f>
        <v>10</v>
      </c>
      <c r="EK633" s="13">
        <f>[1]新神器!$AW634*6</f>
        <v>50736</v>
      </c>
      <c r="EL633" s="13">
        <f t="shared" si="100"/>
        <v>3996</v>
      </c>
      <c r="EM633" s="13">
        <f t="shared" si="95"/>
        <v>1500</v>
      </c>
      <c r="EN633" s="13">
        <f>[2]新神器!$HK635</f>
        <v>24750</v>
      </c>
      <c r="EO633" s="13">
        <f t="shared" si="101"/>
        <v>1524.75</v>
      </c>
      <c r="EP633" s="13">
        <f t="shared" si="102"/>
        <v>15.72</v>
      </c>
    </row>
    <row r="634" spans="118:146" ht="16.5" x14ac:dyDescent="0.2">
      <c r="DN634" s="13">
        <v>30</v>
      </c>
      <c r="DO634" s="13">
        <v>5</v>
      </c>
      <c r="DP634" s="13">
        <f t="shared" si="97"/>
        <v>2720</v>
      </c>
      <c r="ED634" s="13">
        <f>[2]新神器!GZ636</f>
        <v>35</v>
      </c>
      <c r="EE634" s="13">
        <f t="shared" si="98"/>
        <v>7</v>
      </c>
      <c r="EF634" s="13">
        <f t="shared" si="99"/>
        <v>2</v>
      </c>
      <c r="EG634" s="13">
        <f>[2]新神器!HD636</f>
        <v>1606037</v>
      </c>
      <c r="EH634" s="13" t="str">
        <f>[2]新神器!HE636</f>
        <v>神器7-1 : 18级</v>
      </c>
      <c r="EI634" s="13">
        <f>[2]新神器!HG636</f>
        <v>18</v>
      </c>
      <c r="EJ634" s="13">
        <f>[2]新神器!HI636</f>
        <v>10</v>
      </c>
      <c r="EK634" s="13">
        <f>[1]新神器!$AW635*6</f>
        <v>54858</v>
      </c>
      <c r="EL634" s="13">
        <f t="shared" si="100"/>
        <v>4122</v>
      </c>
      <c r="EM634" s="13">
        <f t="shared" si="95"/>
        <v>1500</v>
      </c>
      <c r="EN634" s="13">
        <f>[2]新神器!$HK636</f>
        <v>25150</v>
      </c>
      <c r="EO634" s="13">
        <f t="shared" si="101"/>
        <v>1525.15</v>
      </c>
      <c r="EP634" s="13">
        <f t="shared" si="102"/>
        <v>16.22</v>
      </c>
    </row>
    <row r="635" spans="118:146" ht="16.5" x14ac:dyDescent="0.2">
      <c r="DN635" s="13">
        <v>31</v>
      </c>
      <c r="DO635" s="13">
        <v>5</v>
      </c>
      <c r="DP635" s="13">
        <f t="shared" si="97"/>
        <v>5320</v>
      </c>
      <c r="ED635" s="13">
        <f>[2]新神器!GZ637</f>
        <v>35</v>
      </c>
      <c r="EE635" s="13">
        <f t="shared" si="98"/>
        <v>7</v>
      </c>
      <c r="EF635" s="13">
        <f t="shared" si="99"/>
        <v>2</v>
      </c>
      <c r="EG635" s="13">
        <f>[2]新神器!HD637</f>
        <v>1606037</v>
      </c>
      <c r="EH635" s="13" t="str">
        <f>[2]新神器!HE637</f>
        <v>神器7-1 : 19级</v>
      </c>
      <c r="EI635" s="13">
        <f>[2]新神器!HG637</f>
        <v>19</v>
      </c>
      <c r="EJ635" s="13">
        <f>[2]新神器!HI637</f>
        <v>15</v>
      </c>
      <c r="EK635" s="13">
        <f>[1]新神器!$AW636*6</f>
        <v>59112</v>
      </c>
      <c r="EL635" s="13">
        <f t="shared" si="100"/>
        <v>4254</v>
      </c>
      <c r="EM635" s="13">
        <f t="shared" si="95"/>
        <v>2250</v>
      </c>
      <c r="EN635" s="13">
        <f>[2]新神器!$HK637</f>
        <v>25550</v>
      </c>
      <c r="EO635" s="13">
        <f t="shared" si="101"/>
        <v>2275.5500000000002</v>
      </c>
      <c r="EP635" s="13">
        <f t="shared" si="102"/>
        <v>11.22</v>
      </c>
    </row>
    <row r="636" spans="118:146" ht="16.5" x14ac:dyDescent="0.2">
      <c r="DN636" s="13">
        <v>32</v>
      </c>
      <c r="DO636" s="13">
        <v>5</v>
      </c>
      <c r="DP636" s="13">
        <f t="shared" si="97"/>
        <v>5720</v>
      </c>
      <c r="ED636" s="13">
        <f>[2]新神器!GZ638</f>
        <v>35</v>
      </c>
      <c r="EE636" s="13">
        <f t="shared" si="98"/>
        <v>7</v>
      </c>
      <c r="EF636" s="13">
        <f t="shared" si="99"/>
        <v>2</v>
      </c>
      <c r="EG636" s="13">
        <f>[2]新神器!HD638</f>
        <v>1606037</v>
      </c>
      <c r="EH636" s="13" t="str">
        <f>[2]新神器!HE638</f>
        <v>神器7-1 : 20级</v>
      </c>
      <c r="EI636" s="13">
        <f>[2]新神器!HG638</f>
        <v>20</v>
      </c>
      <c r="EJ636" s="13">
        <f>[2]新神器!HI638</f>
        <v>15</v>
      </c>
      <c r="EK636" s="13">
        <f>[1]新神器!$AW637*6</f>
        <v>63492</v>
      </c>
      <c r="EL636" s="13">
        <f t="shared" si="100"/>
        <v>4380</v>
      </c>
      <c r="EM636" s="13">
        <f t="shared" si="95"/>
        <v>2250</v>
      </c>
      <c r="EN636" s="13">
        <f>[2]新神器!$HK638</f>
        <v>25950</v>
      </c>
      <c r="EO636" s="13">
        <f t="shared" si="101"/>
        <v>2275.9499999999998</v>
      </c>
      <c r="EP636" s="13">
        <f t="shared" si="102"/>
        <v>11.55</v>
      </c>
    </row>
    <row r="637" spans="118:146" ht="16.5" x14ac:dyDescent="0.2">
      <c r="DN637" s="13">
        <v>33</v>
      </c>
      <c r="DO637" s="13">
        <v>5</v>
      </c>
      <c r="DP637" s="13">
        <f t="shared" si="97"/>
        <v>6080</v>
      </c>
      <c r="ED637" s="13">
        <f>[2]新神器!GZ639</f>
        <v>35</v>
      </c>
      <c r="EE637" s="13">
        <f t="shared" si="98"/>
        <v>7</v>
      </c>
      <c r="EF637" s="13">
        <f t="shared" si="99"/>
        <v>2</v>
      </c>
      <c r="EG637" s="13">
        <f>[2]新神器!HD639</f>
        <v>1606037</v>
      </c>
      <c r="EH637" s="13" t="str">
        <f>[2]新神器!HE639</f>
        <v>神器7-1 : 21级</v>
      </c>
      <c r="EI637" s="13">
        <f>[2]新神器!HG639</f>
        <v>21</v>
      </c>
      <c r="EJ637" s="13">
        <f>[2]新神器!HI639</f>
        <v>15</v>
      </c>
      <c r="EK637" s="13">
        <f>[1]新神器!$AW638*6</f>
        <v>68040</v>
      </c>
      <c r="EL637" s="13">
        <f t="shared" si="100"/>
        <v>4548</v>
      </c>
      <c r="EM637" s="13">
        <f t="shared" si="95"/>
        <v>2250</v>
      </c>
      <c r="EN637" s="13">
        <f>[2]新神器!$HK639</f>
        <v>26350</v>
      </c>
      <c r="EO637" s="13">
        <f t="shared" si="101"/>
        <v>2276.35</v>
      </c>
      <c r="EP637" s="13">
        <f t="shared" si="102"/>
        <v>11.99</v>
      </c>
    </row>
    <row r="638" spans="118:146" ht="16.5" x14ac:dyDescent="0.2">
      <c r="DN638" s="13">
        <v>34</v>
      </c>
      <c r="DO638" s="13">
        <v>5</v>
      </c>
      <c r="DP638" s="13">
        <f t="shared" si="97"/>
        <v>6480</v>
      </c>
      <c r="ED638" s="13">
        <f>[2]新神器!GZ640</f>
        <v>36</v>
      </c>
      <c r="EE638" s="13">
        <f t="shared" si="98"/>
        <v>7</v>
      </c>
      <c r="EF638" s="13">
        <f t="shared" si="99"/>
        <v>2</v>
      </c>
      <c r="EG638" s="13">
        <f>[2]新神器!HD640</f>
        <v>1606038</v>
      </c>
      <c r="EH638" s="13" t="str">
        <f>[2]新神器!HE640</f>
        <v>神器7-2 : 1级</v>
      </c>
      <c r="EI638" s="13">
        <f>[2]新神器!HG640</f>
        <v>1</v>
      </c>
      <c r="EJ638" s="13">
        <f>[2]新神器!HI640</f>
        <v>1</v>
      </c>
      <c r="EK638" s="13">
        <f>[1]新神器!$AW639*6</f>
        <v>9840</v>
      </c>
      <c r="EL638" s="13">
        <f t="shared" si="100"/>
        <v>9840</v>
      </c>
      <c r="EM638" s="13">
        <f t="shared" si="95"/>
        <v>150</v>
      </c>
      <c r="EN638" s="13">
        <f>[2]新神器!$HK640</f>
        <v>16700</v>
      </c>
      <c r="EO638" s="13">
        <f t="shared" si="101"/>
        <v>166.7</v>
      </c>
      <c r="EP638" s="13">
        <f t="shared" si="102"/>
        <v>354.17</v>
      </c>
    </row>
    <row r="639" spans="118:146" ht="16.5" x14ac:dyDescent="0.2">
      <c r="DN639" s="13">
        <v>35</v>
      </c>
      <c r="DO639" s="13">
        <v>5</v>
      </c>
      <c r="DP639" s="13">
        <f t="shared" si="97"/>
        <v>6840</v>
      </c>
      <c r="ED639" s="13">
        <f>[2]新神器!GZ641</f>
        <v>36</v>
      </c>
      <c r="EE639" s="13">
        <f t="shared" si="98"/>
        <v>7</v>
      </c>
      <c r="EF639" s="13">
        <f t="shared" si="99"/>
        <v>2</v>
      </c>
      <c r="EG639" s="13">
        <f>[2]新神器!HD641</f>
        <v>1606038</v>
      </c>
      <c r="EH639" s="13" t="str">
        <f>[2]新神器!HE641</f>
        <v>神器7-2 : 2级</v>
      </c>
      <c r="EI639" s="13">
        <f>[2]新神器!HG641</f>
        <v>2</v>
      </c>
      <c r="EJ639" s="13">
        <f>[2]新神器!HI641</f>
        <v>1</v>
      </c>
      <c r="EK639" s="13">
        <f>[1]新神器!$AW640*6</f>
        <v>15360</v>
      </c>
      <c r="EL639" s="13">
        <f t="shared" si="100"/>
        <v>5520</v>
      </c>
      <c r="EM639" s="13">
        <f t="shared" si="95"/>
        <v>150</v>
      </c>
      <c r="EN639" s="13">
        <f>[2]新神器!$HK641</f>
        <v>17350</v>
      </c>
      <c r="EO639" s="13">
        <f t="shared" si="101"/>
        <v>167.35</v>
      </c>
      <c r="EP639" s="13">
        <f t="shared" si="102"/>
        <v>197.91</v>
      </c>
    </row>
    <row r="640" spans="118:146" ht="16.5" x14ac:dyDescent="0.2">
      <c r="DN640" s="13">
        <v>36</v>
      </c>
      <c r="DO640" s="13">
        <v>5</v>
      </c>
      <c r="DP640" s="13">
        <f t="shared" si="97"/>
        <v>7200</v>
      </c>
      <c r="ED640" s="13">
        <f>[2]新神器!GZ642</f>
        <v>36</v>
      </c>
      <c r="EE640" s="13">
        <f t="shared" si="98"/>
        <v>7</v>
      </c>
      <c r="EF640" s="13">
        <f t="shared" si="99"/>
        <v>2</v>
      </c>
      <c r="EG640" s="13">
        <f>[2]新神器!HD642</f>
        <v>1606038</v>
      </c>
      <c r="EH640" s="13" t="str">
        <f>[2]新神器!HE642</f>
        <v>神器7-2 : 3级</v>
      </c>
      <c r="EI640" s="13">
        <f>[2]新神器!HG642</f>
        <v>3</v>
      </c>
      <c r="EJ640" s="13">
        <f>[2]新神器!HI642</f>
        <v>1</v>
      </c>
      <c r="EK640" s="13">
        <f>[1]新神器!$AW641*6</f>
        <v>21270</v>
      </c>
      <c r="EL640" s="13">
        <f t="shared" si="100"/>
        <v>5910</v>
      </c>
      <c r="EM640" s="13">
        <f t="shared" si="95"/>
        <v>150</v>
      </c>
      <c r="EN640" s="13">
        <f>[2]新神器!$HK642</f>
        <v>17900</v>
      </c>
      <c r="EO640" s="13">
        <f t="shared" si="101"/>
        <v>167.9</v>
      </c>
      <c r="EP640" s="13">
        <f t="shared" si="102"/>
        <v>211.2</v>
      </c>
    </row>
    <row r="641" spans="118:146" ht="16.5" x14ac:dyDescent="0.2">
      <c r="DN641" s="13">
        <v>37</v>
      </c>
      <c r="DO641" s="13">
        <v>5</v>
      </c>
      <c r="DP641" s="13">
        <f t="shared" si="97"/>
        <v>7600</v>
      </c>
      <c r="ED641" s="13">
        <f>[2]新神器!GZ643</f>
        <v>36</v>
      </c>
      <c r="EE641" s="13">
        <f t="shared" si="98"/>
        <v>7</v>
      </c>
      <c r="EF641" s="13">
        <f t="shared" si="99"/>
        <v>2</v>
      </c>
      <c r="EG641" s="13">
        <f>[2]新神器!HD643</f>
        <v>1606038</v>
      </c>
      <c r="EH641" s="13" t="str">
        <f>[2]新神器!HE643</f>
        <v>神器7-2 : 4级</v>
      </c>
      <c r="EI641" s="13">
        <f>[2]新神器!HG643</f>
        <v>4</v>
      </c>
      <c r="EJ641" s="13">
        <f>[2]新神器!HI643</f>
        <v>2</v>
      </c>
      <c r="EK641" s="13">
        <f>[1]新神器!$AW642*6</f>
        <v>27570</v>
      </c>
      <c r="EL641" s="13">
        <f t="shared" si="100"/>
        <v>6300</v>
      </c>
      <c r="EM641" s="13">
        <f t="shared" si="95"/>
        <v>300</v>
      </c>
      <c r="EN641" s="13">
        <f>[2]新神器!$HK643</f>
        <v>18500</v>
      </c>
      <c r="EO641" s="13">
        <f t="shared" si="101"/>
        <v>318.5</v>
      </c>
      <c r="EP641" s="13">
        <f t="shared" si="102"/>
        <v>118.68</v>
      </c>
    </row>
    <row r="642" spans="118:146" ht="16.5" x14ac:dyDescent="0.2">
      <c r="DN642" s="13">
        <v>38</v>
      </c>
      <c r="DO642" s="13">
        <v>5</v>
      </c>
      <c r="DP642" s="13">
        <f t="shared" si="97"/>
        <v>7960</v>
      </c>
      <c r="ED642" s="13">
        <f>[2]新神器!GZ644</f>
        <v>36</v>
      </c>
      <c r="EE642" s="13">
        <f t="shared" si="98"/>
        <v>7</v>
      </c>
      <c r="EF642" s="13">
        <f t="shared" si="99"/>
        <v>2</v>
      </c>
      <c r="EG642" s="13">
        <f>[2]新神器!HD644</f>
        <v>1606038</v>
      </c>
      <c r="EH642" s="13" t="str">
        <f>[2]新神器!HE644</f>
        <v>神器7-2 : 5级</v>
      </c>
      <c r="EI642" s="13">
        <f>[2]新神器!HG644</f>
        <v>5</v>
      </c>
      <c r="EJ642" s="13">
        <f>[2]新神器!HI644</f>
        <v>2</v>
      </c>
      <c r="EK642" s="13">
        <f>[1]新神器!$AW643*6</f>
        <v>34230</v>
      </c>
      <c r="EL642" s="13">
        <f t="shared" si="100"/>
        <v>6660</v>
      </c>
      <c r="EM642" s="13">
        <f t="shared" si="95"/>
        <v>300</v>
      </c>
      <c r="EN642" s="13">
        <f>[2]新神器!$HK644</f>
        <v>19050</v>
      </c>
      <c r="EO642" s="13">
        <f t="shared" si="101"/>
        <v>319.05</v>
      </c>
      <c r="EP642" s="13">
        <f t="shared" si="102"/>
        <v>125.25</v>
      </c>
    </row>
    <row r="643" spans="118:146" ht="16.5" x14ac:dyDescent="0.2">
      <c r="DN643" s="13">
        <v>39</v>
      </c>
      <c r="DO643" s="13">
        <v>5</v>
      </c>
      <c r="DP643" s="13">
        <f t="shared" si="97"/>
        <v>8360</v>
      </c>
      <c r="ED643" s="13">
        <f>[2]新神器!GZ645</f>
        <v>36</v>
      </c>
      <c r="EE643" s="13">
        <f t="shared" si="98"/>
        <v>7</v>
      </c>
      <c r="EF643" s="13">
        <f t="shared" si="99"/>
        <v>2</v>
      </c>
      <c r="EG643" s="13">
        <f>[2]新神器!HD645</f>
        <v>1606038</v>
      </c>
      <c r="EH643" s="13" t="str">
        <f>[2]新神器!HE645</f>
        <v>神器7-2 : 6级</v>
      </c>
      <c r="EI643" s="13">
        <f>[2]新神器!HG645</f>
        <v>6</v>
      </c>
      <c r="EJ643" s="13">
        <f>[2]新神器!HI645</f>
        <v>2</v>
      </c>
      <c r="EK643" s="13">
        <f>[1]新神器!$AW644*6</f>
        <v>41310</v>
      </c>
      <c r="EL643" s="13">
        <f t="shared" si="100"/>
        <v>7080</v>
      </c>
      <c r="EM643" s="13">
        <f t="shared" si="95"/>
        <v>300</v>
      </c>
      <c r="EN643" s="13">
        <f>[2]新神器!$HK645</f>
        <v>19600</v>
      </c>
      <c r="EO643" s="13">
        <f t="shared" si="101"/>
        <v>319.60000000000002</v>
      </c>
      <c r="EP643" s="13">
        <f t="shared" si="102"/>
        <v>132.91999999999999</v>
      </c>
    </row>
    <row r="644" spans="118:146" ht="16.5" x14ac:dyDescent="0.2">
      <c r="DN644" s="13">
        <v>40</v>
      </c>
      <c r="DO644" s="13">
        <v>5</v>
      </c>
      <c r="DP644" s="13">
        <f t="shared" si="97"/>
        <v>8720</v>
      </c>
      <c r="ED644" s="13">
        <f>[2]新神器!GZ646</f>
        <v>36</v>
      </c>
      <c r="EE644" s="13">
        <f t="shared" si="98"/>
        <v>7</v>
      </c>
      <c r="EF644" s="13">
        <f t="shared" si="99"/>
        <v>2</v>
      </c>
      <c r="EG644" s="13">
        <f>[2]新神器!HD646</f>
        <v>1606038</v>
      </c>
      <c r="EH644" s="13" t="str">
        <f>[2]新神器!HE646</f>
        <v>神器7-2 : 7级</v>
      </c>
      <c r="EI644" s="13">
        <f>[2]新神器!HG646</f>
        <v>7</v>
      </c>
      <c r="EJ644" s="13">
        <f>[2]新神器!HI646</f>
        <v>3</v>
      </c>
      <c r="EK644" s="13">
        <f>[1]新神器!$AW645*6</f>
        <v>48780</v>
      </c>
      <c r="EL644" s="13">
        <f t="shared" si="100"/>
        <v>7470</v>
      </c>
      <c r="EM644" s="13">
        <f t="shared" si="95"/>
        <v>450</v>
      </c>
      <c r="EN644" s="13">
        <f>[2]新神器!$HK646</f>
        <v>20100</v>
      </c>
      <c r="EO644" s="13">
        <f t="shared" si="101"/>
        <v>470.1</v>
      </c>
      <c r="EP644" s="13">
        <f t="shared" si="102"/>
        <v>95.34</v>
      </c>
    </row>
    <row r="645" spans="118:146" ht="16.5" x14ac:dyDescent="0.2">
      <c r="DN645" s="13">
        <v>41</v>
      </c>
      <c r="DO645" s="13">
        <v>5</v>
      </c>
      <c r="DP645" s="13">
        <f t="shared" si="97"/>
        <v>9080</v>
      </c>
      <c r="ED645" s="13">
        <f>[2]新神器!GZ647</f>
        <v>36</v>
      </c>
      <c r="EE645" s="13">
        <f t="shared" si="98"/>
        <v>7</v>
      </c>
      <c r="EF645" s="13">
        <f t="shared" si="99"/>
        <v>2</v>
      </c>
      <c r="EG645" s="13">
        <f>[2]新神器!HD647</f>
        <v>1606038</v>
      </c>
      <c r="EH645" s="13" t="str">
        <f>[2]新神器!HE647</f>
        <v>神器7-2 : 8级</v>
      </c>
      <c r="EI645" s="13">
        <f>[2]新神器!HG647</f>
        <v>8</v>
      </c>
      <c r="EJ645" s="13">
        <f>[2]新神器!HI647</f>
        <v>3</v>
      </c>
      <c r="EK645" s="13">
        <f>[1]新神器!$AW646*6</f>
        <v>56700</v>
      </c>
      <c r="EL645" s="13">
        <f t="shared" si="100"/>
        <v>7920</v>
      </c>
      <c r="EM645" s="13">
        <f t="shared" ref="EM645:EM708" si="103">EJ645*INDEX($DX$5:$DX$46,MATCH(EG645,$DW$5:$DW$46,0))</f>
        <v>450</v>
      </c>
      <c r="EN645" s="13">
        <f>[2]新神器!$HK647</f>
        <v>20600</v>
      </c>
      <c r="EO645" s="13">
        <f t="shared" si="101"/>
        <v>470.6</v>
      </c>
      <c r="EP645" s="13">
        <f t="shared" si="102"/>
        <v>100.98</v>
      </c>
    </row>
    <row r="646" spans="118:146" ht="16.5" x14ac:dyDescent="0.2">
      <c r="DN646" s="13">
        <v>42</v>
      </c>
      <c r="DO646" s="13">
        <v>5</v>
      </c>
      <c r="DP646" s="13">
        <f t="shared" ref="DP646:DP709" si="104">INDEX($DH$5:$DK$154,DN646,MIN(DO646,4))</f>
        <v>9480</v>
      </c>
      <c r="ED646" s="13">
        <f>[2]新神器!GZ648</f>
        <v>36</v>
      </c>
      <c r="EE646" s="13">
        <f t="shared" ref="EE646:EE709" si="105">INDEX($DT$5:$DT$46,ED646)</f>
        <v>7</v>
      </c>
      <c r="EF646" s="13">
        <f t="shared" ref="EF646:EF709" si="106">INDEX($DV$5:$DV$46,ED646)</f>
        <v>2</v>
      </c>
      <c r="EG646" s="13">
        <f>[2]新神器!HD648</f>
        <v>1606038</v>
      </c>
      <c r="EH646" s="13" t="str">
        <f>[2]新神器!HE648</f>
        <v>神器7-2 : 9级</v>
      </c>
      <c r="EI646" s="13">
        <f>[2]新神器!HG648</f>
        <v>9</v>
      </c>
      <c r="EJ646" s="13">
        <f>[2]新神器!HI648</f>
        <v>3</v>
      </c>
      <c r="EK646" s="13">
        <f>[1]新神器!$AW647*6</f>
        <v>64950</v>
      </c>
      <c r="EL646" s="13">
        <f t="shared" ref="EL646:EL709" si="107">IF(EI646&gt;1,EK646-EK645,EK646)</f>
        <v>8250</v>
      </c>
      <c r="EM646" s="13">
        <f t="shared" si="103"/>
        <v>450</v>
      </c>
      <c r="EN646" s="13">
        <f>[2]新神器!$HK648</f>
        <v>21100</v>
      </c>
      <c r="EO646" s="13">
        <f t="shared" ref="EO646:EO709" si="108">EM646+EN646/1000</f>
        <v>471.1</v>
      </c>
      <c r="EP646" s="13">
        <f t="shared" ref="EP646:EP709" si="109">ROUND(EL646*6/EO646,2)</f>
        <v>105.07</v>
      </c>
    </row>
    <row r="647" spans="118:146" ht="16.5" x14ac:dyDescent="0.2">
      <c r="DN647" s="13">
        <v>43</v>
      </c>
      <c r="DO647" s="13">
        <v>5</v>
      </c>
      <c r="DP647" s="13">
        <f t="shared" si="104"/>
        <v>9840</v>
      </c>
      <c r="ED647" s="13">
        <f>[2]新神器!GZ649</f>
        <v>36</v>
      </c>
      <c r="EE647" s="13">
        <f t="shared" si="105"/>
        <v>7</v>
      </c>
      <c r="EF647" s="13">
        <f t="shared" si="106"/>
        <v>2</v>
      </c>
      <c r="EG647" s="13">
        <f>[2]新神器!HD649</f>
        <v>1606038</v>
      </c>
      <c r="EH647" s="13" t="str">
        <f>[2]新神器!HE649</f>
        <v>神器7-2 : 10级</v>
      </c>
      <c r="EI647" s="13">
        <f>[2]新神器!HG649</f>
        <v>10</v>
      </c>
      <c r="EJ647" s="13">
        <f>[2]新神器!HI649</f>
        <v>5</v>
      </c>
      <c r="EK647" s="13">
        <f>[1]新神器!$AW648*6</f>
        <v>73620</v>
      </c>
      <c r="EL647" s="13">
        <f t="shared" si="107"/>
        <v>8670</v>
      </c>
      <c r="EM647" s="13">
        <f t="shared" si="103"/>
        <v>750</v>
      </c>
      <c r="EN647" s="13">
        <f>[2]新神器!$HK649</f>
        <v>21600</v>
      </c>
      <c r="EO647" s="13">
        <f t="shared" si="108"/>
        <v>771.6</v>
      </c>
      <c r="EP647" s="13">
        <f t="shared" si="109"/>
        <v>67.42</v>
      </c>
    </row>
    <row r="648" spans="118:146" ht="16.5" x14ac:dyDescent="0.2">
      <c r="DN648" s="13">
        <v>44</v>
      </c>
      <c r="DO648" s="13">
        <v>5</v>
      </c>
      <c r="DP648" s="13">
        <f t="shared" si="104"/>
        <v>10200</v>
      </c>
      <c r="ED648" s="13">
        <f>[2]新神器!GZ650</f>
        <v>36</v>
      </c>
      <c r="EE648" s="13">
        <f t="shared" si="105"/>
        <v>7</v>
      </c>
      <c r="EF648" s="13">
        <f t="shared" si="106"/>
        <v>2</v>
      </c>
      <c r="EG648" s="13">
        <f>[2]新神器!HD650</f>
        <v>1606038</v>
      </c>
      <c r="EH648" s="13" t="str">
        <f>[2]新神器!HE650</f>
        <v>神器7-2 : 11级</v>
      </c>
      <c r="EI648" s="13">
        <f>[2]新神器!HG650</f>
        <v>11</v>
      </c>
      <c r="EJ648" s="13">
        <f>[2]新神器!HI650</f>
        <v>5</v>
      </c>
      <c r="EK648" s="13">
        <f>[1]新神器!$AW649*6</f>
        <v>82650</v>
      </c>
      <c r="EL648" s="13">
        <f t="shared" si="107"/>
        <v>9030</v>
      </c>
      <c r="EM648" s="13">
        <f t="shared" si="103"/>
        <v>750</v>
      </c>
      <c r="EN648" s="13">
        <f>[2]新神器!$HK650</f>
        <v>22050</v>
      </c>
      <c r="EO648" s="13">
        <f t="shared" si="108"/>
        <v>772.05</v>
      </c>
      <c r="EP648" s="13">
        <f t="shared" si="109"/>
        <v>70.180000000000007</v>
      </c>
    </row>
    <row r="649" spans="118:146" ht="16.5" x14ac:dyDescent="0.2">
      <c r="DN649" s="13">
        <v>45</v>
      </c>
      <c r="DO649" s="13">
        <v>5</v>
      </c>
      <c r="DP649" s="13">
        <f t="shared" si="104"/>
        <v>10600</v>
      </c>
      <c r="ED649" s="13">
        <f>[2]新神器!GZ651</f>
        <v>36</v>
      </c>
      <c r="EE649" s="13">
        <f t="shared" si="105"/>
        <v>7</v>
      </c>
      <c r="EF649" s="13">
        <f t="shared" si="106"/>
        <v>2</v>
      </c>
      <c r="EG649" s="13">
        <f>[2]新神器!HD651</f>
        <v>1606038</v>
      </c>
      <c r="EH649" s="13" t="str">
        <f>[2]新神器!HE651</f>
        <v>神器7-2 : 12级</v>
      </c>
      <c r="EI649" s="13">
        <f>[2]新神器!HG651</f>
        <v>12</v>
      </c>
      <c r="EJ649" s="13">
        <f>[2]新神器!HI651</f>
        <v>6</v>
      </c>
      <c r="EK649" s="13">
        <f>[1]新神器!$AW650*6</f>
        <v>92100</v>
      </c>
      <c r="EL649" s="13">
        <f t="shared" si="107"/>
        <v>9450</v>
      </c>
      <c r="EM649" s="13">
        <f t="shared" si="103"/>
        <v>900</v>
      </c>
      <c r="EN649" s="13">
        <f>[2]新神器!$HK651</f>
        <v>22550</v>
      </c>
      <c r="EO649" s="13">
        <f t="shared" si="108"/>
        <v>922.55</v>
      </c>
      <c r="EP649" s="13">
        <f t="shared" si="109"/>
        <v>61.46</v>
      </c>
    </row>
    <row r="650" spans="118:146" ht="16.5" x14ac:dyDescent="0.2">
      <c r="DN650" s="13">
        <v>46</v>
      </c>
      <c r="DO650" s="13">
        <v>5</v>
      </c>
      <c r="DP650" s="13">
        <f t="shared" si="104"/>
        <v>10960</v>
      </c>
      <c r="ED650" s="13">
        <f>[2]新神器!GZ652</f>
        <v>36</v>
      </c>
      <c r="EE650" s="13">
        <f t="shared" si="105"/>
        <v>7</v>
      </c>
      <c r="EF650" s="13">
        <f t="shared" si="106"/>
        <v>2</v>
      </c>
      <c r="EG650" s="13">
        <f>[2]新神器!HD652</f>
        <v>1606038</v>
      </c>
      <c r="EH650" s="13" t="str">
        <f>[2]新神器!HE652</f>
        <v>神器7-2 : 13级</v>
      </c>
      <c r="EI650" s="13">
        <f>[2]新神器!HG652</f>
        <v>13</v>
      </c>
      <c r="EJ650" s="13">
        <f>[2]新神器!HI652</f>
        <v>7</v>
      </c>
      <c r="EK650" s="13">
        <f>[1]新神器!$AW651*6</f>
        <v>101940</v>
      </c>
      <c r="EL650" s="13">
        <f t="shared" si="107"/>
        <v>9840</v>
      </c>
      <c r="EM650" s="13">
        <f t="shared" si="103"/>
        <v>1050</v>
      </c>
      <c r="EN650" s="13">
        <f>[2]新神器!$HK652</f>
        <v>23000</v>
      </c>
      <c r="EO650" s="13">
        <f t="shared" si="108"/>
        <v>1073</v>
      </c>
      <c r="EP650" s="13">
        <f t="shared" si="109"/>
        <v>55.02</v>
      </c>
    </row>
    <row r="651" spans="118:146" ht="16.5" x14ac:dyDescent="0.2">
      <c r="DN651" s="13">
        <v>47</v>
      </c>
      <c r="DO651" s="13">
        <v>5</v>
      </c>
      <c r="DP651" s="13">
        <f t="shared" si="104"/>
        <v>11320</v>
      </c>
      <c r="ED651" s="13">
        <f>[2]新神器!GZ653</f>
        <v>36</v>
      </c>
      <c r="EE651" s="13">
        <f t="shared" si="105"/>
        <v>7</v>
      </c>
      <c r="EF651" s="13">
        <f t="shared" si="106"/>
        <v>2</v>
      </c>
      <c r="EG651" s="13">
        <f>[2]新神器!HD653</f>
        <v>1606038</v>
      </c>
      <c r="EH651" s="13" t="str">
        <f>[2]新神器!HE653</f>
        <v>神器7-2 : 14级</v>
      </c>
      <c r="EI651" s="13">
        <f>[2]新神器!HG653</f>
        <v>14</v>
      </c>
      <c r="EJ651" s="13">
        <f>[2]新神器!HI653</f>
        <v>7</v>
      </c>
      <c r="EK651" s="13">
        <f>[1]新神器!$AW652*6</f>
        <v>112200</v>
      </c>
      <c r="EL651" s="13">
        <f t="shared" si="107"/>
        <v>10260</v>
      </c>
      <c r="EM651" s="13">
        <f t="shared" si="103"/>
        <v>1050</v>
      </c>
      <c r="EN651" s="13">
        <f>[2]新神器!$HK653</f>
        <v>23450</v>
      </c>
      <c r="EO651" s="13">
        <f t="shared" si="108"/>
        <v>1073.45</v>
      </c>
      <c r="EP651" s="13">
        <f t="shared" si="109"/>
        <v>57.35</v>
      </c>
    </row>
    <row r="652" spans="118:146" ht="16.5" x14ac:dyDescent="0.2">
      <c r="DN652" s="13">
        <v>48</v>
      </c>
      <c r="DO652" s="13">
        <v>5</v>
      </c>
      <c r="DP652" s="13">
        <f t="shared" si="104"/>
        <v>11720</v>
      </c>
      <c r="ED652" s="13">
        <f>[2]新神器!GZ654</f>
        <v>36</v>
      </c>
      <c r="EE652" s="13">
        <f t="shared" si="105"/>
        <v>7</v>
      </c>
      <c r="EF652" s="13">
        <f t="shared" si="106"/>
        <v>2</v>
      </c>
      <c r="EG652" s="13">
        <f>[2]新神器!HD654</f>
        <v>1606038</v>
      </c>
      <c r="EH652" s="13" t="str">
        <f>[2]新神器!HE654</f>
        <v>神器7-2 : 15级</v>
      </c>
      <c r="EI652" s="13">
        <f>[2]新神器!HG654</f>
        <v>15</v>
      </c>
      <c r="EJ652" s="13">
        <f>[2]新神器!HI654</f>
        <v>7</v>
      </c>
      <c r="EK652" s="13">
        <f>[1]新神器!$AW653*6</f>
        <v>122820</v>
      </c>
      <c r="EL652" s="13">
        <f t="shared" si="107"/>
        <v>10620</v>
      </c>
      <c r="EM652" s="13">
        <f t="shared" si="103"/>
        <v>1050</v>
      </c>
      <c r="EN652" s="13">
        <f>[2]新神器!$HK654</f>
        <v>23850</v>
      </c>
      <c r="EO652" s="13">
        <f t="shared" si="108"/>
        <v>1073.8499999999999</v>
      </c>
      <c r="EP652" s="13">
        <f t="shared" si="109"/>
        <v>59.34</v>
      </c>
    </row>
    <row r="653" spans="118:146" ht="16.5" x14ac:dyDescent="0.2">
      <c r="DN653" s="13">
        <v>49</v>
      </c>
      <c r="DO653" s="13">
        <v>5</v>
      </c>
      <c r="DP653" s="13">
        <f t="shared" si="104"/>
        <v>12080</v>
      </c>
      <c r="ED653" s="13">
        <f>[2]新神器!GZ655</f>
        <v>36</v>
      </c>
      <c r="EE653" s="13">
        <f t="shared" si="105"/>
        <v>7</v>
      </c>
      <c r="EF653" s="13">
        <f t="shared" si="106"/>
        <v>2</v>
      </c>
      <c r="EG653" s="13">
        <f>[2]新神器!HD655</f>
        <v>1606038</v>
      </c>
      <c r="EH653" s="13" t="str">
        <f>[2]新神器!HE655</f>
        <v>神器7-2 : 16级</v>
      </c>
      <c r="EI653" s="13">
        <f>[2]新神器!HG655</f>
        <v>16</v>
      </c>
      <c r="EJ653" s="13">
        <f>[2]新神器!HI655</f>
        <v>10</v>
      </c>
      <c r="EK653" s="13">
        <f>[1]新神器!$AW654*6</f>
        <v>133860</v>
      </c>
      <c r="EL653" s="13">
        <f t="shared" si="107"/>
        <v>11040</v>
      </c>
      <c r="EM653" s="13">
        <f t="shared" si="103"/>
        <v>1500</v>
      </c>
      <c r="EN653" s="13">
        <f>[2]新神器!$HK655</f>
        <v>24300</v>
      </c>
      <c r="EO653" s="13">
        <f t="shared" si="108"/>
        <v>1524.3</v>
      </c>
      <c r="EP653" s="13">
        <f t="shared" si="109"/>
        <v>43.46</v>
      </c>
    </row>
    <row r="654" spans="118:146" ht="16.5" x14ac:dyDescent="0.2">
      <c r="DN654" s="13">
        <v>50</v>
      </c>
      <c r="DO654" s="13">
        <v>5</v>
      </c>
      <c r="DP654" s="13">
        <f t="shared" si="104"/>
        <v>12480</v>
      </c>
      <c r="ED654" s="13">
        <f>[2]新神器!GZ656</f>
        <v>36</v>
      </c>
      <c r="EE654" s="13">
        <f t="shared" si="105"/>
        <v>7</v>
      </c>
      <c r="EF654" s="13">
        <f t="shared" si="106"/>
        <v>2</v>
      </c>
      <c r="EG654" s="13">
        <f>[2]新神器!HD656</f>
        <v>1606038</v>
      </c>
      <c r="EH654" s="13" t="str">
        <f>[2]新神器!HE656</f>
        <v>神器7-2 : 17级</v>
      </c>
      <c r="EI654" s="13">
        <f>[2]新神器!HG656</f>
        <v>17</v>
      </c>
      <c r="EJ654" s="13">
        <f>[2]新神器!HI656</f>
        <v>10</v>
      </c>
      <c r="EK654" s="13">
        <f>[1]新神器!$AW655*6</f>
        <v>145230</v>
      </c>
      <c r="EL654" s="13">
        <f t="shared" si="107"/>
        <v>11370</v>
      </c>
      <c r="EM654" s="13">
        <f t="shared" si="103"/>
        <v>1500</v>
      </c>
      <c r="EN654" s="13">
        <f>[2]新神器!$HK656</f>
        <v>24750</v>
      </c>
      <c r="EO654" s="13">
        <f t="shared" si="108"/>
        <v>1524.75</v>
      </c>
      <c r="EP654" s="13">
        <f t="shared" si="109"/>
        <v>44.74</v>
      </c>
    </row>
    <row r="655" spans="118:146" ht="16.5" x14ac:dyDescent="0.2">
      <c r="DN655" s="13">
        <v>51</v>
      </c>
      <c r="DO655" s="13">
        <v>5</v>
      </c>
      <c r="DP655" s="13">
        <f t="shared" si="104"/>
        <v>13360</v>
      </c>
      <c r="ED655" s="13">
        <f>[2]新神器!GZ657</f>
        <v>36</v>
      </c>
      <c r="EE655" s="13">
        <f t="shared" si="105"/>
        <v>7</v>
      </c>
      <c r="EF655" s="13">
        <f t="shared" si="106"/>
        <v>2</v>
      </c>
      <c r="EG655" s="13">
        <f>[2]新神器!HD657</f>
        <v>1606038</v>
      </c>
      <c r="EH655" s="13" t="str">
        <f>[2]新神器!HE657</f>
        <v>神器7-2 : 18级</v>
      </c>
      <c r="EI655" s="13">
        <f>[2]新神器!HG657</f>
        <v>18</v>
      </c>
      <c r="EJ655" s="13">
        <f>[2]新神器!HI657</f>
        <v>10</v>
      </c>
      <c r="EK655" s="13">
        <f>[1]新神器!$AW656*6</f>
        <v>157050</v>
      </c>
      <c r="EL655" s="13">
        <f t="shared" si="107"/>
        <v>11820</v>
      </c>
      <c r="EM655" s="13">
        <f t="shared" si="103"/>
        <v>1500</v>
      </c>
      <c r="EN655" s="13">
        <f>[2]新神器!$HK657</f>
        <v>25150</v>
      </c>
      <c r="EO655" s="13">
        <f t="shared" si="108"/>
        <v>1525.15</v>
      </c>
      <c r="EP655" s="13">
        <f t="shared" si="109"/>
        <v>46.5</v>
      </c>
    </row>
    <row r="656" spans="118:146" ht="16.5" x14ac:dyDescent="0.2">
      <c r="DN656" s="13">
        <v>52</v>
      </c>
      <c r="DO656" s="13">
        <v>5</v>
      </c>
      <c r="DP656" s="13">
        <f t="shared" si="104"/>
        <v>13960</v>
      </c>
      <c r="ED656" s="13">
        <f>[2]新神器!GZ658</f>
        <v>36</v>
      </c>
      <c r="EE656" s="13">
        <f t="shared" si="105"/>
        <v>7</v>
      </c>
      <c r="EF656" s="13">
        <f t="shared" si="106"/>
        <v>2</v>
      </c>
      <c r="EG656" s="13">
        <f>[2]新神器!HD658</f>
        <v>1606038</v>
      </c>
      <c r="EH656" s="13" t="str">
        <f>[2]新神器!HE658</f>
        <v>神器7-2 : 19级</v>
      </c>
      <c r="EI656" s="13">
        <f>[2]新神器!HG658</f>
        <v>19</v>
      </c>
      <c r="EJ656" s="13">
        <f>[2]新神器!HI658</f>
        <v>15</v>
      </c>
      <c r="EK656" s="13">
        <f>[1]新神器!$AW657*6</f>
        <v>169260</v>
      </c>
      <c r="EL656" s="13">
        <f t="shared" si="107"/>
        <v>12210</v>
      </c>
      <c r="EM656" s="13">
        <f t="shared" si="103"/>
        <v>2250</v>
      </c>
      <c r="EN656" s="13">
        <f>[2]新神器!$HK658</f>
        <v>25550</v>
      </c>
      <c r="EO656" s="13">
        <f t="shared" si="108"/>
        <v>2275.5500000000002</v>
      </c>
      <c r="EP656" s="13">
        <f t="shared" si="109"/>
        <v>32.19</v>
      </c>
    </row>
    <row r="657" spans="118:146" ht="16.5" x14ac:dyDescent="0.2">
      <c r="DN657" s="13">
        <v>53</v>
      </c>
      <c r="DO657" s="13">
        <v>5</v>
      </c>
      <c r="DP657" s="13">
        <f t="shared" si="104"/>
        <v>14560</v>
      </c>
      <c r="ED657" s="13">
        <f>[2]新神器!GZ659</f>
        <v>36</v>
      </c>
      <c r="EE657" s="13">
        <f t="shared" si="105"/>
        <v>7</v>
      </c>
      <c r="EF657" s="13">
        <f t="shared" si="106"/>
        <v>2</v>
      </c>
      <c r="EG657" s="13">
        <f>[2]新神器!HD659</f>
        <v>1606038</v>
      </c>
      <c r="EH657" s="13" t="str">
        <f>[2]新神器!HE659</f>
        <v>神器7-2 : 20级</v>
      </c>
      <c r="EI657" s="13">
        <f>[2]新神器!HG659</f>
        <v>20</v>
      </c>
      <c r="EJ657" s="13">
        <f>[2]新神器!HI659</f>
        <v>15</v>
      </c>
      <c r="EK657" s="13">
        <f>[1]新神器!$AW658*6</f>
        <v>181890</v>
      </c>
      <c r="EL657" s="13">
        <f t="shared" si="107"/>
        <v>12630</v>
      </c>
      <c r="EM657" s="13">
        <f t="shared" si="103"/>
        <v>2250</v>
      </c>
      <c r="EN657" s="13">
        <f>[2]新神器!$HK659</f>
        <v>25950</v>
      </c>
      <c r="EO657" s="13">
        <f t="shared" si="108"/>
        <v>2275.9499999999998</v>
      </c>
      <c r="EP657" s="13">
        <f t="shared" si="109"/>
        <v>33.299999999999997</v>
      </c>
    </row>
    <row r="658" spans="118:146" ht="16.5" x14ac:dyDescent="0.2">
      <c r="DN658" s="13">
        <v>54</v>
      </c>
      <c r="DO658" s="13">
        <v>5</v>
      </c>
      <c r="DP658" s="13">
        <f t="shared" si="104"/>
        <v>15160</v>
      </c>
      <c r="ED658" s="13">
        <f>[2]新神器!GZ660</f>
        <v>36</v>
      </c>
      <c r="EE658" s="13">
        <f t="shared" si="105"/>
        <v>7</v>
      </c>
      <c r="EF658" s="13">
        <f t="shared" si="106"/>
        <v>2</v>
      </c>
      <c r="EG658" s="13">
        <f>[2]新神器!HD660</f>
        <v>1606038</v>
      </c>
      <c r="EH658" s="13" t="str">
        <f>[2]新神器!HE660</f>
        <v>神器7-2 : 21级</v>
      </c>
      <c r="EI658" s="13">
        <f>[2]新神器!HG660</f>
        <v>21</v>
      </c>
      <c r="EJ658" s="13">
        <f>[2]新神器!HI660</f>
        <v>15</v>
      </c>
      <c r="EK658" s="13">
        <f>[1]新神器!$AW659*6</f>
        <v>194820</v>
      </c>
      <c r="EL658" s="13">
        <f t="shared" si="107"/>
        <v>12930</v>
      </c>
      <c r="EM658" s="13">
        <f t="shared" si="103"/>
        <v>2250</v>
      </c>
      <c r="EN658" s="13">
        <f>[2]新神器!$HK660</f>
        <v>26350</v>
      </c>
      <c r="EO658" s="13">
        <f t="shared" si="108"/>
        <v>2276.35</v>
      </c>
      <c r="EP658" s="13">
        <f t="shared" si="109"/>
        <v>34.08</v>
      </c>
    </row>
    <row r="659" spans="118:146" ht="16.5" x14ac:dyDescent="0.2">
      <c r="DN659" s="13">
        <v>55</v>
      </c>
      <c r="DO659" s="13">
        <v>5</v>
      </c>
      <c r="DP659" s="13">
        <f t="shared" si="104"/>
        <v>15800</v>
      </c>
      <c r="ED659" s="13">
        <f>[2]新神器!GZ661</f>
        <v>37</v>
      </c>
      <c r="EE659" s="13">
        <f t="shared" si="105"/>
        <v>7</v>
      </c>
      <c r="EF659" s="13">
        <f t="shared" si="106"/>
        <v>2</v>
      </c>
      <c r="EG659" s="13">
        <f>[2]新神器!HD661</f>
        <v>1606039</v>
      </c>
      <c r="EH659" s="13" t="str">
        <f>[2]新神器!HE661</f>
        <v>神器7-3 : 1级</v>
      </c>
      <c r="EI659" s="13">
        <f>[2]新神器!HG661</f>
        <v>1</v>
      </c>
      <c r="EJ659" s="13">
        <f>[2]新神器!HI661</f>
        <v>1</v>
      </c>
      <c r="EK659" s="13">
        <f>[1]新神器!$AW660*6</f>
        <v>7914</v>
      </c>
      <c r="EL659" s="13">
        <f t="shared" si="107"/>
        <v>7914</v>
      </c>
      <c r="EM659" s="13">
        <f t="shared" si="103"/>
        <v>150</v>
      </c>
      <c r="EN659" s="13">
        <f>[2]新神器!$HK661</f>
        <v>16700</v>
      </c>
      <c r="EO659" s="13">
        <f t="shared" si="108"/>
        <v>166.7</v>
      </c>
      <c r="EP659" s="13">
        <f t="shared" si="109"/>
        <v>284.85000000000002</v>
      </c>
    </row>
    <row r="660" spans="118:146" ht="16.5" x14ac:dyDescent="0.2">
      <c r="DN660" s="13">
        <v>56</v>
      </c>
      <c r="DO660" s="13">
        <v>5</v>
      </c>
      <c r="DP660" s="13">
        <f t="shared" si="104"/>
        <v>16400</v>
      </c>
      <c r="ED660" s="13">
        <f>[2]新神器!GZ662</f>
        <v>37</v>
      </c>
      <c r="EE660" s="13">
        <f t="shared" si="105"/>
        <v>7</v>
      </c>
      <c r="EF660" s="13">
        <f t="shared" si="106"/>
        <v>2</v>
      </c>
      <c r="EG660" s="13">
        <f>[2]新神器!HD662</f>
        <v>1606039</v>
      </c>
      <c r="EH660" s="13" t="str">
        <f>[2]新神器!HE662</f>
        <v>神器7-3 : 2级</v>
      </c>
      <c r="EI660" s="13">
        <f>[2]新神器!HG662</f>
        <v>2</v>
      </c>
      <c r="EJ660" s="13">
        <f>[2]新神器!HI662</f>
        <v>1</v>
      </c>
      <c r="EK660" s="13">
        <f>[1]新神器!$AW661*6</f>
        <v>12366</v>
      </c>
      <c r="EL660" s="13">
        <f t="shared" si="107"/>
        <v>4452</v>
      </c>
      <c r="EM660" s="13">
        <f t="shared" si="103"/>
        <v>150</v>
      </c>
      <c r="EN660" s="13">
        <f>[2]新神器!$HK662</f>
        <v>17350</v>
      </c>
      <c r="EO660" s="13">
        <f t="shared" si="108"/>
        <v>167.35</v>
      </c>
      <c r="EP660" s="13">
        <f t="shared" si="109"/>
        <v>159.62</v>
      </c>
    </row>
    <row r="661" spans="118:146" ht="16.5" x14ac:dyDescent="0.2">
      <c r="DN661" s="13">
        <v>57</v>
      </c>
      <c r="DO661" s="13">
        <v>5</v>
      </c>
      <c r="DP661" s="13">
        <f t="shared" si="104"/>
        <v>17000</v>
      </c>
      <c r="ED661" s="13">
        <f>[2]新神器!GZ663</f>
        <v>37</v>
      </c>
      <c r="EE661" s="13">
        <f t="shared" si="105"/>
        <v>7</v>
      </c>
      <c r="EF661" s="13">
        <f t="shared" si="106"/>
        <v>2</v>
      </c>
      <c r="EG661" s="13">
        <f>[2]新神器!HD663</f>
        <v>1606039</v>
      </c>
      <c r="EH661" s="13" t="str">
        <f>[2]新神器!HE663</f>
        <v>神器7-3 : 3级</v>
      </c>
      <c r="EI661" s="13">
        <f>[2]新神器!HG663</f>
        <v>3</v>
      </c>
      <c r="EJ661" s="13">
        <f>[2]新神器!HI663</f>
        <v>1</v>
      </c>
      <c r="EK661" s="13">
        <f>[1]新神器!$AW662*6</f>
        <v>17142</v>
      </c>
      <c r="EL661" s="13">
        <f t="shared" si="107"/>
        <v>4776</v>
      </c>
      <c r="EM661" s="13">
        <f t="shared" si="103"/>
        <v>150</v>
      </c>
      <c r="EN661" s="13">
        <f>[2]新神器!$HK663</f>
        <v>17900</v>
      </c>
      <c r="EO661" s="13">
        <f t="shared" si="108"/>
        <v>167.9</v>
      </c>
      <c r="EP661" s="13">
        <f t="shared" si="109"/>
        <v>170.67</v>
      </c>
    </row>
    <row r="662" spans="118:146" ht="16.5" x14ac:dyDescent="0.2">
      <c r="DN662" s="13">
        <v>58</v>
      </c>
      <c r="DO662" s="13">
        <v>5</v>
      </c>
      <c r="DP662" s="13">
        <f t="shared" si="104"/>
        <v>17600</v>
      </c>
      <c r="ED662" s="13">
        <f>[2]新神器!GZ664</f>
        <v>37</v>
      </c>
      <c r="EE662" s="13">
        <f t="shared" si="105"/>
        <v>7</v>
      </c>
      <c r="EF662" s="13">
        <f t="shared" si="106"/>
        <v>2</v>
      </c>
      <c r="EG662" s="13">
        <f>[2]新神器!HD664</f>
        <v>1606039</v>
      </c>
      <c r="EH662" s="13" t="str">
        <f>[2]新神器!HE664</f>
        <v>神器7-3 : 4级</v>
      </c>
      <c r="EI662" s="13">
        <f>[2]新神器!HG664</f>
        <v>4</v>
      </c>
      <c r="EJ662" s="13">
        <f>[2]新神器!HI664</f>
        <v>2</v>
      </c>
      <c r="EK662" s="13">
        <f>[1]新神器!$AW663*6</f>
        <v>22176</v>
      </c>
      <c r="EL662" s="13">
        <f t="shared" si="107"/>
        <v>5034</v>
      </c>
      <c r="EM662" s="13">
        <f t="shared" si="103"/>
        <v>300</v>
      </c>
      <c r="EN662" s="13">
        <f>[2]新神器!$HK664</f>
        <v>18500</v>
      </c>
      <c r="EO662" s="13">
        <f t="shared" si="108"/>
        <v>318.5</v>
      </c>
      <c r="EP662" s="13">
        <f t="shared" si="109"/>
        <v>94.83</v>
      </c>
    </row>
    <row r="663" spans="118:146" ht="16.5" x14ac:dyDescent="0.2">
      <c r="DN663" s="13">
        <v>59</v>
      </c>
      <c r="DO663" s="13">
        <v>5</v>
      </c>
      <c r="DP663" s="13">
        <f t="shared" si="104"/>
        <v>18200</v>
      </c>
      <c r="ED663" s="13">
        <f>[2]新神器!GZ665</f>
        <v>37</v>
      </c>
      <c r="EE663" s="13">
        <f t="shared" si="105"/>
        <v>7</v>
      </c>
      <c r="EF663" s="13">
        <f t="shared" si="106"/>
        <v>2</v>
      </c>
      <c r="EG663" s="13">
        <f>[2]新神器!HD665</f>
        <v>1606039</v>
      </c>
      <c r="EH663" s="13" t="str">
        <f>[2]新神器!HE665</f>
        <v>神器7-3 : 5级</v>
      </c>
      <c r="EI663" s="13">
        <f>[2]新神器!HG665</f>
        <v>5</v>
      </c>
      <c r="EJ663" s="13">
        <f>[2]新神器!HI665</f>
        <v>2</v>
      </c>
      <c r="EK663" s="13">
        <f>[1]新神器!$AW664*6</f>
        <v>27528</v>
      </c>
      <c r="EL663" s="13">
        <f t="shared" si="107"/>
        <v>5352</v>
      </c>
      <c r="EM663" s="13">
        <f t="shared" si="103"/>
        <v>300</v>
      </c>
      <c r="EN663" s="13">
        <f>[2]新神器!$HK665</f>
        <v>19050</v>
      </c>
      <c r="EO663" s="13">
        <f t="shared" si="108"/>
        <v>319.05</v>
      </c>
      <c r="EP663" s="13">
        <f t="shared" si="109"/>
        <v>100.65</v>
      </c>
    </row>
    <row r="664" spans="118:146" ht="16.5" x14ac:dyDescent="0.2">
      <c r="DN664" s="13">
        <v>60</v>
      </c>
      <c r="DO664" s="13">
        <v>5</v>
      </c>
      <c r="DP664" s="13">
        <f t="shared" si="104"/>
        <v>18800</v>
      </c>
      <c r="ED664" s="13">
        <f>[2]新神器!GZ666</f>
        <v>37</v>
      </c>
      <c r="EE664" s="13">
        <f t="shared" si="105"/>
        <v>7</v>
      </c>
      <c r="EF664" s="13">
        <f t="shared" si="106"/>
        <v>2</v>
      </c>
      <c r="EG664" s="13">
        <f>[2]新神器!HD666</f>
        <v>1606039</v>
      </c>
      <c r="EH664" s="13" t="str">
        <f>[2]新神器!HE666</f>
        <v>神器7-3 : 6级</v>
      </c>
      <c r="EI664" s="13">
        <f>[2]新神器!HG666</f>
        <v>6</v>
      </c>
      <c r="EJ664" s="13">
        <f>[2]新神器!HI666</f>
        <v>2</v>
      </c>
      <c r="EK664" s="13">
        <f>[1]新神器!$AW665*6</f>
        <v>33264</v>
      </c>
      <c r="EL664" s="13">
        <f t="shared" si="107"/>
        <v>5736</v>
      </c>
      <c r="EM664" s="13">
        <f t="shared" si="103"/>
        <v>300</v>
      </c>
      <c r="EN664" s="13">
        <f>[2]新神器!$HK666</f>
        <v>19600</v>
      </c>
      <c r="EO664" s="13">
        <f t="shared" si="108"/>
        <v>319.60000000000002</v>
      </c>
      <c r="EP664" s="13">
        <f t="shared" si="109"/>
        <v>107.68</v>
      </c>
    </row>
    <row r="665" spans="118:146" ht="16.5" x14ac:dyDescent="0.2">
      <c r="DN665" s="13">
        <v>61</v>
      </c>
      <c r="DO665" s="13">
        <v>5</v>
      </c>
      <c r="DP665" s="13">
        <f t="shared" si="104"/>
        <v>19400</v>
      </c>
      <c r="ED665" s="13">
        <f>[2]新神器!GZ667</f>
        <v>37</v>
      </c>
      <c r="EE665" s="13">
        <f t="shared" si="105"/>
        <v>7</v>
      </c>
      <c r="EF665" s="13">
        <f t="shared" si="106"/>
        <v>2</v>
      </c>
      <c r="EG665" s="13">
        <f>[2]新神器!HD667</f>
        <v>1606039</v>
      </c>
      <c r="EH665" s="13" t="str">
        <f>[2]新神器!HE667</f>
        <v>神器7-3 : 7级</v>
      </c>
      <c r="EI665" s="13">
        <f>[2]新神器!HG667</f>
        <v>7</v>
      </c>
      <c r="EJ665" s="13">
        <f>[2]新神器!HI667</f>
        <v>3</v>
      </c>
      <c r="EK665" s="13">
        <f>[1]新神器!$AW666*6</f>
        <v>39258</v>
      </c>
      <c r="EL665" s="13">
        <f t="shared" si="107"/>
        <v>5994</v>
      </c>
      <c r="EM665" s="13">
        <f t="shared" si="103"/>
        <v>450</v>
      </c>
      <c r="EN665" s="13">
        <f>[2]新神器!$HK667</f>
        <v>20100</v>
      </c>
      <c r="EO665" s="13">
        <f t="shared" si="108"/>
        <v>470.1</v>
      </c>
      <c r="EP665" s="13">
        <f t="shared" si="109"/>
        <v>76.5</v>
      </c>
    </row>
    <row r="666" spans="118:146" ht="16.5" x14ac:dyDescent="0.2">
      <c r="DN666" s="13">
        <v>62</v>
      </c>
      <c r="DO666" s="13">
        <v>5</v>
      </c>
      <c r="DP666" s="13">
        <f t="shared" si="104"/>
        <v>20000</v>
      </c>
      <c r="ED666" s="13">
        <f>[2]新神器!GZ668</f>
        <v>37</v>
      </c>
      <c r="EE666" s="13">
        <f t="shared" si="105"/>
        <v>7</v>
      </c>
      <c r="EF666" s="13">
        <f t="shared" si="106"/>
        <v>2</v>
      </c>
      <c r="EG666" s="13">
        <f>[2]新神器!HD668</f>
        <v>1606039</v>
      </c>
      <c r="EH666" s="13" t="str">
        <f>[2]新神器!HE668</f>
        <v>神器7-3 : 8级</v>
      </c>
      <c r="EI666" s="13">
        <f>[2]新神器!HG668</f>
        <v>8</v>
      </c>
      <c r="EJ666" s="13">
        <f>[2]新神器!HI668</f>
        <v>3</v>
      </c>
      <c r="EK666" s="13">
        <f>[1]新神器!$AW667*6</f>
        <v>45630</v>
      </c>
      <c r="EL666" s="13">
        <f t="shared" si="107"/>
        <v>6372</v>
      </c>
      <c r="EM666" s="13">
        <f t="shared" si="103"/>
        <v>450</v>
      </c>
      <c r="EN666" s="13">
        <f>[2]新神器!$HK668</f>
        <v>20600</v>
      </c>
      <c r="EO666" s="13">
        <f t="shared" si="108"/>
        <v>470.6</v>
      </c>
      <c r="EP666" s="13">
        <f t="shared" si="109"/>
        <v>81.239999999999995</v>
      </c>
    </row>
    <row r="667" spans="118:146" ht="16.5" x14ac:dyDescent="0.2">
      <c r="DN667" s="13">
        <v>63</v>
      </c>
      <c r="DO667" s="13">
        <v>5</v>
      </c>
      <c r="DP667" s="13">
        <f t="shared" si="104"/>
        <v>20600</v>
      </c>
      <c r="ED667" s="13">
        <f>[2]新神器!GZ669</f>
        <v>37</v>
      </c>
      <c r="EE667" s="13">
        <f t="shared" si="105"/>
        <v>7</v>
      </c>
      <c r="EF667" s="13">
        <f t="shared" si="106"/>
        <v>2</v>
      </c>
      <c r="EG667" s="13">
        <f>[2]新神器!HD669</f>
        <v>1606039</v>
      </c>
      <c r="EH667" s="13" t="str">
        <f>[2]新神器!HE669</f>
        <v>神器7-3 : 9级</v>
      </c>
      <c r="EI667" s="13">
        <f>[2]新神器!HG669</f>
        <v>9</v>
      </c>
      <c r="EJ667" s="13">
        <f>[2]新神器!HI669</f>
        <v>3</v>
      </c>
      <c r="EK667" s="13">
        <f>[1]新神器!$AW668*6</f>
        <v>52296</v>
      </c>
      <c r="EL667" s="13">
        <f t="shared" si="107"/>
        <v>6666</v>
      </c>
      <c r="EM667" s="13">
        <f t="shared" si="103"/>
        <v>450</v>
      </c>
      <c r="EN667" s="13">
        <f>[2]新神器!$HK669</f>
        <v>21100</v>
      </c>
      <c r="EO667" s="13">
        <f t="shared" si="108"/>
        <v>471.1</v>
      </c>
      <c r="EP667" s="13">
        <f t="shared" si="109"/>
        <v>84.9</v>
      </c>
    </row>
    <row r="668" spans="118:146" ht="16.5" x14ac:dyDescent="0.2">
      <c r="DN668" s="13">
        <v>64</v>
      </c>
      <c r="DO668" s="13">
        <v>5</v>
      </c>
      <c r="DP668" s="13">
        <f t="shared" si="104"/>
        <v>21200</v>
      </c>
      <c r="ED668" s="13">
        <f>[2]新神器!GZ670</f>
        <v>37</v>
      </c>
      <c r="EE668" s="13">
        <f t="shared" si="105"/>
        <v>7</v>
      </c>
      <c r="EF668" s="13">
        <f t="shared" si="106"/>
        <v>2</v>
      </c>
      <c r="EG668" s="13">
        <f>[2]新神器!HD670</f>
        <v>1606039</v>
      </c>
      <c r="EH668" s="13" t="str">
        <f>[2]新神器!HE670</f>
        <v>神器7-3 : 10级</v>
      </c>
      <c r="EI668" s="13">
        <f>[2]新神器!HG670</f>
        <v>10</v>
      </c>
      <c r="EJ668" s="13">
        <f>[2]新神器!HI670</f>
        <v>5</v>
      </c>
      <c r="EK668" s="13">
        <f>[1]新神器!$AW669*6</f>
        <v>59250</v>
      </c>
      <c r="EL668" s="13">
        <f t="shared" si="107"/>
        <v>6954</v>
      </c>
      <c r="EM668" s="13">
        <f t="shared" si="103"/>
        <v>750</v>
      </c>
      <c r="EN668" s="13">
        <f>[2]新神器!$HK670</f>
        <v>21600</v>
      </c>
      <c r="EO668" s="13">
        <f t="shared" si="108"/>
        <v>771.6</v>
      </c>
      <c r="EP668" s="13">
        <f t="shared" si="109"/>
        <v>54.07</v>
      </c>
    </row>
    <row r="669" spans="118:146" ht="16.5" x14ac:dyDescent="0.2">
      <c r="DN669" s="13">
        <v>65</v>
      </c>
      <c r="DO669" s="13">
        <v>5</v>
      </c>
      <c r="DP669" s="13">
        <f t="shared" si="104"/>
        <v>21800</v>
      </c>
      <c r="ED669" s="13">
        <f>[2]新神器!GZ671</f>
        <v>37</v>
      </c>
      <c r="EE669" s="13">
        <f t="shared" si="105"/>
        <v>7</v>
      </c>
      <c r="EF669" s="13">
        <f t="shared" si="106"/>
        <v>2</v>
      </c>
      <c r="EG669" s="13">
        <f>[2]新神器!HD671</f>
        <v>1606039</v>
      </c>
      <c r="EH669" s="13" t="str">
        <f>[2]新神器!HE671</f>
        <v>神器7-3 : 11级</v>
      </c>
      <c r="EI669" s="13">
        <f>[2]新神器!HG671</f>
        <v>11</v>
      </c>
      <c r="EJ669" s="13">
        <f>[2]新神器!HI671</f>
        <v>5</v>
      </c>
      <c r="EK669" s="13">
        <f>[1]新神器!$AW670*6</f>
        <v>66492</v>
      </c>
      <c r="EL669" s="13">
        <f t="shared" si="107"/>
        <v>7242</v>
      </c>
      <c r="EM669" s="13">
        <f t="shared" si="103"/>
        <v>750</v>
      </c>
      <c r="EN669" s="13">
        <f>[2]新神器!$HK671</f>
        <v>22050</v>
      </c>
      <c r="EO669" s="13">
        <f t="shared" si="108"/>
        <v>772.05</v>
      </c>
      <c r="EP669" s="13">
        <f t="shared" si="109"/>
        <v>56.28</v>
      </c>
    </row>
    <row r="670" spans="118:146" ht="16.5" x14ac:dyDescent="0.2">
      <c r="DN670" s="13">
        <v>66</v>
      </c>
      <c r="DO670" s="13">
        <v>5</v>
      </c>
      <c r="DP670" s="13">
        <f t="shared" si="104"/>
        <v>22400</v>
      </c>
      <c r="ED670" s="13">
        <f>[2]新神器!GZ672</f>
        <v>37</v>
      </c>
      <c r="EE670" s="13">
        <f t="shared" si="105"/>
        <v>7</v>
      </c>
      <c r="EF670" s="13">
        <f t="shared" si="106"/>
        <v>2</v>
      </c>
      <c r="EG670" s="13">
        <f>[2]新神器!HD672</f>
        <v>1606039</v>
      </c>
      <c r="EH670" s="13" t="str">
        <f>[2]新神器!HE672</f>
        <v>神器7-3 : 12级</v>
      </c>
      <c r="EI670" s="13">
        <f>[2]新神器!HG672</f>
        <v>12</v>
      </c>
      <c r="EJ670" s="13">
        <f>[2]新神器!HI672</f>
        <v>6</v>
      </c>
      <c r="EK670" s="13">
        <f>[1]新神器!$AW671*6</f>
        <v>74118</v>
      </c>
      <c r="EL670" s="13">
        <f t="shared" si="107"/>
        <v>7626</v>
      </c>
      <c r="EM670" s="13">
        <f t="shared" si="103"/>
        <v>900</v>
      </c>
      <c r="EN670" s="13">
        <f>[2]新神器!$HK672</f>
        <v>22550</v>
      </c>
      <c r="EO670" s="13">
        <f t="shared" si="108"/>
        <v>922.55</v>
      </c>
      <c r="EP670" s="13">
        <f t="shared" si="109"/>
        <v>49.6</v>
      </c>
    </row>
    <row r="671" spans="118:146" ht="16.5" x14ac:dyDescent="0.2">
      <c r="DN671" s="13">
        <v>67</v>
      </c>
      <c r="DO671" s="13">
        <v>5</v>
      </c>
      <c r="DP671" s="13">
        <f t="shared" si="104"/>
        <v>23040</v>
      </c>
      <c r="ED671" s="13">
        <f>[2]新神器!GZ673</f>
        <v>37</v>
      </c>
      <c r="EE671" s="13">
        <f t="shared" si="105"/>
        <v>7</v>
      </c>
      <c r="EF671" s="13">
        <f t="shared" si="106"/>
        <v>2</v>
      </c>
      <c r="EG671" s="13">
        <f>[2]新神器!HD673</f>
        <v>1606039</v>
      </c>
      <c r="EH671" s="13" t="str">
        <f>[2]新神器!HE673</f>
        <v>神器7-3 : 13级</v>
      </c>
      <c r="EI671" s="13">
        <f>[2]新神器!HG673</f>
        <v>13</v>
      </c>
      <c r="EJ671" s="13">
        <f>[2]新神器!HI673</f>
        <v>7</v>
      </c>
      <c r="EK671" s="13">
        <f>[1]新神器!$AW672*6</f>
        <v>82032</v>
      </c>
      <c r="EL671" s="13">
        <f t="shared" si="107"/>
        <v>7914</v>
      </c>
      <c r="EM671" s="13">
        <f t="shared" si="103"/>
        <v>1050</v>
      </c>
      <c r="EN671" s="13">
        <f>[2]新神器!$HK673</f>
        <v>23000</v>
      </c>
      <c r="EO671" s="13">
        <f t="shared" si="108"/>
        <v>1073</v>
      </c>
      <c r="EP671" s="13">
        <f t="shared" si="109"/>
        <v>44.25</v>
      </c>
    </row>
    <row r="672" spans="118:146" ht="16.5" x14ac:dyDescent="0.2">
      <c r="DN672" s="13">
        <v>68</v>
      </c>
      <c r="DO672" s="13">
        <v>5</v>
      </c>
      <c r="DP672" s="13">
        <f t="shared" si="104"/>
        <v>23640</v>
      </c>
      <c r="ED672" s="13">
        <f>[2]新神器!GZ674</f>
        <v>37</v>
      </c>
      <c r="EE672" s="13">
        <f t="shared" si="105"/>
        <v>7</v>
      </c>
      <c r="EF672" s="13">
        <f t="shared" si="106"/>
        <v>2</v>
      </c>
      <c r="EG672" s="13">
        <f>[2]新神器!HD674</f>
        <v>1606039</v>
      </c>
      <c r="EH672" s="13" t="str">
        <f>[2]新神器!HE674</f>
        <v>神器7-3 : 14级</v>
      </c>
      <c r="EI672" s="13">
        <f>[2]新神器!HG674</f>
        <v>14</v>
      </c>
      <c r="EJ672" s="13">
        <f>[2]新神器!HI674</f>
        <v>7</v>
      </c>
      <c r="EK672" s="13">
        <f>[1]新神器!$AW673*6</f>
        <v>90300</v>
      </c>
      <c r="EL672" s="13">
        <f t="shared" si="107"/>
        <v>8268</v>
      </c>
      <c r="EM672" s="13">
        <f t="shared" si="103"/>
        <v>1050</v>
      </c>
      <c r="EN672" s="13">
        <f>[2]新神器!$HK674</f>
        <v>23450</v>
      </c>
      <c r="EO672" s="13">
        <f t="shared" si="108"/>
        <v>1073.45</v>
      </c>
      <c r="EP672" s="13">
        <f t="shared" si="109"/>
        <v>46.21</v>
      </c>
    </row>
    <row r="673" spans="118:146" ht="16.5" x14ac:dyDescent="0.2">
      <c r="DN673" s="13">
        <v>69</v>
      </c>
      <c r="DO673" s="13">
        <v>5</v>
      </c>
      <c r="DP673" s="13">
        <f t="shared" si="104"/>
        <v>24240</v>
      </c>
      <c r="ED673" s="13">
        <f>[2]新神器!GZ675</f>
        <v>37</v>
      </c>
      <c r="EE673" s="13">
        <f t="shared" si="105"/>
        <v>7</v>
      </c>
      <c r="EF673" s="13">
        <f t="shared" si="106"/>
        <v>2</v>
      </c>
      <c r="EG673" s="13">
        <f>[2]新神器!HD675</f>
        <v>1606039</v>
      </c>
      <c r="EH673" s="13" t="str">
        <f>[2]新神器!HE675</f>
        <v>神器7-3 : 15级</v>
      </c>
      <c r="EI673" s="13">
        <f>[2]新神器!HG675</f>
        <v>15</v>
      </c>
      <c r="EJ673" s="13">
        <f>[2]新神器!HI675</f>
        <v>7</v>
      </c>
      <c r="EK673" s="13">
        <f>[1]新神器!$AW674*6</f>
        <v>98856</v>
      </c>
      <c r="EL673" s="13">
        <f t="shared" si="107"/>
        <v>8556</v>
      </c>
      <c r="EM673" s="13">
        <f t="shared" si="103"/>
        <v>1050</v>
      </c>
      <c r="EN673" s="13">
        <f>[2]新神器!$HK675</f>
        <v>23850</v>
      </c>
      <c r="EO673" s="13">
        <f t="shared" si="108"/>
        <v>1073.8499999999999</v>
      </c>
      <c r="EP673" s="13">
        <f t="shared" si="109"/>
        <v>47.81</v>
      </c>
    </row>
    <row r="674" spans="118:146" ht="16.5" x14ac:dyDescent="0.2">
      <c r="DN674" s="13">
        <v>70</v>
      </c>
      <c r="DO674" s="13">
        <v>5</v>
      </c>
      <c r="DP674" s="13">
        <f t="shared" si="104"/>
        <v>24840</v>
      </c>
      <c r="ED674" s="13">
        <f>[2]新神器!GZ676</f>
        <v>37</v>
      </c>
      <c r="EE674" s="13">
        <f t="shared" si="105"/>
        <v>7</v>
      </c>
      <c r="EF674" s="13">
        <f t="shared" si="106"/>
        <v>2</v>
      </c>
      <c r="EG674" s="13">
        <f>[2]新神器!HD676</f>
        <v>1606039</v>
      </c>
      <c r="EH674" s="13" t="str">
        <f>[2]新神器!HE676</f>
        <v>神器7-3 : 16级</v>
      </c>
      <c r="EI674" s="13">
        <f>[2]新神器!HG676</f>
        <v>16</v>
      </c>
      <c r="EJ674" s="13">
        <f>[2]新神器!HI676</f>
        <v>10</v>
      </c>
      <c r="EK674" s="13">
        <f>[1]新神器!$AW675*6</f>
        <v>107730</v>
      </c>
      <c r="EL674" s="13">
        <f t="shared" si="107"/>
        <v>8874</v>
      </c>
      <c r="EM674" s="13">
        <f t="shared" si="103"/>
        <v>1500</v>
      </c>
      <c r="EN674" s="13">
        <f>[2]新神器!$HK676</f>
        <v>24300</v>
      </c>
      <c r="EO674" s="13">
        <f t="shared" si="108"/>
        <v>1524.3</v>
      </c>
      <c r="EP674" s="13">
        <f t="shared" si="109"/>
        <v>34.93</v>
      </c>
    </row>
    <row r="675" spans="118:146" ht="16.5" x14ac:dyDescent="0.2">
      <c r="DN675" s="13">
        <v>71</v>
      </c>
      <c r="DO675" s="13">
        <v>5</v>
      </c>
      <c r="DP675" s="13">
        <f t="shared" si="104"/>
        <v>30720</v>
      </c>
      <c r="ED675" s="13">
        <f>[2]新神器!GZ677</f>
        <v>37</v>
      </c>
      <c r="EE675" s="13">
        <f t="shared" si="105"/>
        <v>7</v>
      </c>
      <c r="EF675" s="13">
        <f t="shared" si="106"/>
        <v>2</v>
      </c>
      <c r="EG675" s="13">
        <f>[2]新神器!HD677</f>
        <v>1606039</v>
      </c>
      <c r="EH675" s="13" t="str">
        <f>[2]新神器!HE677</f>
        <v>神器7-3 : 17级</v>
      </c>
      <c r="EI675" s="13">
        <f>[2]新神器!HG677</f>
        <v>17</v>
      </c>
      <c r="EJ675" s="13">
        <f>[2]新神器!HI677</f>
        <v>10</v>
      </c>
      <c r="EK675" s="13">
        <f>[1]新神器!$AW676*6</f>
        <v>116898</v>
      </c>
      <c r="EL675" s="13">
        <f t="shared" si="107"/>
        <v>9168</v>
      </c>
      <c r="EM675" s="13">
        <f t="shared" si="103"/>
        <v>1500</v>
      </c>
      <c r="EN675" s="13">
        <f>[2]新神器!$HK677</f>
        <v>24750</v>
      </c>
      <c r="EO675" s="13">
        <f t="shared" si="108"/>
        <v>1524.75</v>
      </c>
      <c r="EP675" s="13">
        <f t="shared" si="109"/>
        <v>36.08</v>
      </c>
    </row>
    <row r="676" spans="118:146" ht="16.5" x14ac:dyDescent="0.2">
      <c r="DN676" s="13">
        <v>72</v>
      </c>
      <c r="DO676" s="13">
        <v>5</v>
      </c>
      <c r="DP676" s="13">
        <f t="shared" si="104"/>
        <v>32120</v>
      </c>
      <c r="ED676" s="13">
        <f>[2]新神器!GZ678</f>
        <v>37</v>
      </c>
      <c r="EE676" s="13">
        <f t="shared" si="105"/>
        <v>7</v>
      </c>
      <c r="EF676" s="13">
        <f t="shared" si="106"/>
        <v>2</v>
      </c>
      <c r="EG676" s="13">
        <f>[2]新神器!HD678</f>
        <v>1606039</v>
      </c>
      <c r="EH676" s="13" t="str">
        <f>[2]新神器!HE678</f>
        <v>神器7-3 : 18级</v>
      </c>
      <c r="EI676" s="13">
        <f>[2]新神器!HG678</f>
        <v>18</v>
      </c>
      <c r="EJ676" s="13">
        <f>[2]新神器!HI678</f>
        <v>10</v>
      </c>
      <c r="EK676" s="13">
        <f>[1]新神器!$AW677*6</f>
        <v>126414</v>
      </c>
      <c r="EL676" s="13">
        <f t="shared" si="107"/>
        <v>9516</v>
      </c>
      <c r="EM676" s="13">
        <f t="shared" si="103"/>
        <v>1500</v>
      </c>
      <c r="EN676" s="13">
        <f>[2]新神器!$HK678</f>
        <v>25150</v>
      </c>
      <c r="EO676" s="13">
        <f t="shared" si="108"/>
        <v>1525.15</v>
      </c>
      <c r="EP676" s="13">
        <f t="shared" si="109"/>
        <v>37.44</v>
      </c>
    </row>
    <row r="677" spans="118:146" ht="16.5" x14ac:dyDescent="0.2">
      <c r="DN677" s="13">
        <v>73</v>
      </c>
      <c r="DO677" s="13">
        <v>5</v>
      </c>
      <c r="DP677" s="13">
        <f t="shared" si="104"/>
        <v>33520</v>
      </c>
      <c r="ED677" s="13">
        <f>[2]新神器!GZ679</f>
        <v>37</v>
      </c>
      <c r="EE677" s="13">
        <f t="shared" si="105"/>
        <v>7</v>
      </c>
      <c r="EF677" s="13">
        <f t="shared" si="106"/>
        <v>2</v>
      </c>
      <c r="EG677" s="13">
        <f>[2]新神器!HD679</f>
        <v>1606039</v>
      </c>
      <c r="EH677" s="13" t="str">
        <f>[2]新神器!HE679</f>
        <v>神器7-3 : 19级</v>
      </c>
      <c r="EI677" s="13">
        <f>[2]新神器!HG679</f>
        <v>19</v>
      </c>
      <c r="EJ677" s="13">
        <f>[2]新神器!HI679</f>
        <v>15</v>
      </c>
      <c r="EK677" s="13">
        <f>[1]新神器!$AW678*6</f>
        <v>136218</v>
      </c>
      <c r="EL677" s="13">
        <f t="shared" si="107"/>
        <v>9804</v>
      </c>
      <c r="EM677" s="13">
        <f t="shared" si="103"/>
        <v>2250</v>
      </c>
      <c r="EN677" s="13">
        <f>[2]新神器!$HK679</f>
        <v>25550</v>
      </c>
      <c r="EO677" s="13">
        <f t="shared" si="108"/>
        <v>2275.5500000000002</v>
      </c>
      <c r="EP677" s="13">
        <f t="shared" si="109"/>
        <v>25.85</v>
      </c>
    </row>
    <row r="678" spans="118:146" ht="16.5" x14ac:dyDescent="0.2">
      <c r="DN678" s="13">
        <v>74</v>
      </c>
      <c r="DO678" s="13">
        <v>5</v>
      </c>
      <c r="DP678" s="13">
        <f t="shared" si="104"/>
        <v>34880</v>
      </c>
      <c r="ED678" s="13">
        <f>[2]新神器!GZ680</f>
        <v>37</v>
      </c>
      <c r="EE678" s="13">
        <f t="shared" si="105"/>
        <v>7</v>
      </c>
      <c r="EF678" s="13">
        <f t="shared" si="106"/>
        <v>2</v>
      </c>
      <c r="EG678" s="13">
        <f>[2]新神器!HD680</f>
        <v>1606039</v>
      </c>
      <c r="EH678" s="13" t="str">
        <f>[2]新神器!HE680</f>
        <v>神器7-3 : 20级</v>
      </c>
      <c r="EI678" s="13">
        <f>[2]新神器!HG680</f>
        <v>20</v>
      </c>
      <c r="EJ678" s="13">
        <f>[2]新神器!HI680</f>
        <v>15</v>
      </c>
      <c r="EK678" s="13">
        <f>[1]新神器!$AW679*6</f>
        <v>146376</v>
      </c>
      <c r="EL678" s="13">
        <f t="shared" si="107"/>
        <v>10158</v>
      </c>
      <c r="EM678" s="13">
        <f t="shared" si="103"/>
        <v>2250</v>
      </c>
      <c r="EN678" s="13">
        <f>[2]新神器!$HK680</f>
        <v>25950</v>
      </c>
      <c r="EO678" s="13">
        <f t="shared" si="108"/>
        <v>2275.9499999999998</v>
      </c>
      <c r="EP678" s="13">
        <f t="shared" si="109"/>
        <v>26.78</v>
      </c>
    </row>
    <row r="679" spans="118:146" ht="16.5" x14ac:dyDescent="0.2">
      <c r="DN679" s="13">
        <v>75</v>
      </c>
      <c r="DO679" s="13">
        <v>5</v>
      </c>
      <c r="DP679" s="13">
        <f t="shared" si="104"/>
        <v>36280</v>
      </c>
      <c r="ED679" s="13">
        <f>[2]新神器!GZ681</f>
        <v>37</v>
      </c>
      <c r="EE679" s="13">
        <f t="shared" si="105"/>
        <v>7</v>
      </c>
      <c r="EF679" s="13">
        <f t="shared" si="106"/>
        <v>2</v>
      </c>
      <c r="EG679" s="13">
        <f>[2]新神器!HD681</f>
        <v>1606039</v>
      </c>
      <c r="EH679" s="13" t="str">
        <f>[2]新神器!HE681</f>
        <v>神器7-3 : 21级</v>
      </c>
      <c r="EI679" s="13">
        <f>[2]新神器!HG681</f>
        <v>21</v>
      </c>
      <c r="EJ679" s="13">
        <f>[2]新神器!HI681</f>
        <v>15</v>
      </c>
      <c r="EK679" s="13">
        <f>[1]新神器!$AW680*6</f>
        <v>156792</v>
      </c>
      <c r="EL679" s="13">
        <f t="shared" si="107"/>
        <v>10416</v>
      </c>
      <c r="EM679" s="13">
        <f t="shared" si="103"/>
        <v>2250</v>
      </c>
      <c r="EN679" s="13">
        <f>[2]新神器!$HK681</f>
        <v>26350</v>
      </c>
      <c r="EO679" s="13">
        <f t="shared" si="108"/>
        <v>2276.35</v>
      </c>
      <c r="EP679" s="13">
        <f t="shared" si="109"/>
        <v>27.45</v>
      </c>
    </row>
    <row r="680" spans="118:146" ht="16.5" x14ac:dyDescent="0.2">
      <c r="DN680" s="13">
        <v>76</v>
      </c>
      <c r="DO680" s="13">
        <v>5</v>
      </c>
      <c r="DP680" s="13">
        <f t="shared" si="104"/>
        <v>37680</v>
      </c>
      <c r="ED680" s="13">
        <f>[2]新神器!GZ682</f>
        <v>38</v>
      </c>
      <c r="EE680" s="13">
        <f t="shared" si="105"/>
        <v>7</v>
      </c>
      <c r="EF680" s="13">
        <f t="shared" si="106"/>
        <v>3</v>
      </c>
      <c r="EG680" s="13">
        <f>[2]新神器!HD682</f>
        <v>1606040</v>
      </c>
      <c r="EH680" s="13" t="str">
        <f>[2]新神器!HE682</f>
        <v>神器7-4 : 1级</v>
      </c>
      <c r="EI680" s="13">
        <f>[2]新神器!HG682</f>
        <v>1</v>
      </c>
      <c r="EJ680" s="13">
        <f>[2]新神器!HI682</f>
        <v>1</v>
      </c>
      <c r="EK680" s="13">
        <f>[1]新神器!$AW681*6</f>
        <v>13140</v>
      </c>
      <c r="EL680" s="13">
        <f t="shared" si="107"/>
        <v>13140</v>
      </c>
      <c r="EM680" s="13">
        <f t="shared" si="103"/>
        <v>350</v>
      </c>
      <c r="EN680" s="13">
        <f>[2]新神器!$HK682</f>
        <v>25550</v>
      </c>
      <c r="EO680" s="13">
        <f t="shared" si="108"/>
        <v>375.55</v>
      </c>
      <c r="EP680" s="13">
        <f t="shared" si="109"/>
        <v>209.93</v>
      </c>
    </row>
    <row r="681" spans="118:146" ht="16.5" x14ac:dyDescent="0.2">
      <c r="DN681" s="13">
        <v>77</v>
      </c>
      <c r="DO681" s="13">
        <v>5</v>
      </c>
      <c r="DP681" s="13">
        <f t="shared" si="104"/>
        <v>39040</v>
      </c>
      <c r="ED681" s="13">
        <f>[2]新神器!GZ683</f>
        <v>38</v>
      </c>
      <c r="EE681" s="13">
        <f t="shared" si="105"/>
        <v>7</v>
      </c>
      <c r="EF681" s="13">
        <f t="shared" si="106"/>
        <v>3</v>
      </c>
      <c r="EG681" s="13">
        <f>[2]新神器!HD683</f>
        <v>1606040</v>
      </c>
      <c r="EH681" s="13" t="str">
        <f>[2]新神器!HE683</f>
        <v>神器7-4 : 2级</v>
      </c>
      <c r="EI681" s="13">
        <f>[2]新神器!HG683</f>
        <v>2</v>
      </c>
      <c r="EJ681" s="13">
        <f>[2]新神器!HI683</f>
        <v>1</v>
      </c>
      <c r="EK681" s="13">
        <f>[1]新神器!$AW682*6</f>
        <v>20460</v>
      </c>
      <c r="EL681" s="13">
        <f t="shared" si="107"/>
        <v>7320</v>
      </c>
      <c r="EM681" s="13">
        <f t="shared" si="103"/>
        <v>350</v>
      </c>
      <c r="EN681" s="13">
        <f>[2]新神器!$HK683</f>
        <v>26500</v>
      </c>
      <c r="EO681" s="13">
        <f t="shared" si="108"/>
        <v>376.5</v>
      </c>
      <c r="EP681" s="13">
        <f t="shared" si="109"/>
        <v>116.65</v>
      </c>
    </row>
    <row r="682" spans="118:146" ht="16.5" x14ac:dyDescent="0.2">
      <c r="DN682" s="13">
        <v>78</v>
      </c>
      <c r="DO682" s="13">
        <v>5</v>
      </c>
      <c r="DP682" s="13">
        <f t="shared" si="104"/>
        <v>40440</v>
      </c>
      <c r="ED682" s="13">
        <f>[2]新神器!GZ684</f>
        <v>38</v>
      </c>
      <c r="EE682" s="13">
        <f t="shared" si="105"/>
        <v>7</v>
      </c>
      <c r="EF682" s="13">
        <f t="shared" si="106"/>
        <v>3</v>
      </c>
      <c r="EG682" s="13">
        <f>[2]新神器!HD684</f>
        <v>1606040</v>
      </c>
      <c r="EH682" s="13" t="str">
        <f>[2]新神器!HE684</f>
        <v>神器7-4 : 3级</v>
      </c>
      <c r="EI682" s="13">
        <f>[2]新神器!HG684</f>
        <v>3</v>
      </c>
      <c r="EJ682" s="13">
        <f>[2]新神器!HI684</f>
        <v>1</v>
      </c>
      <c r="EK682" s="13">
        <f>[1]新神器!$AW683*6</f>
        <v>28320</v>
      </c>
      <c r="EL682" s="13">
        <f t="shared" si="107"/>
        <v>7860</v>
      </c>
      <c r="EM682" s="13">
        <f t="shared" si="103"/>
        <v>350</v>
      </c>
      <c r="EN682" s="13">
        <f>[2]新神器!$HK684</f>
        <v>27400</v>
      </c>
      <c r="EO682" s="13">
        <f t="shared" si="108"/>
        <v>377.4</v>
      </c>
      <c r="EP682" s="13">
        <f t="shared" si="109"/>
        <v>124.96</v>
      </c>
    </row>
    <row r="683" spans="118:146" ht="16.5" x14ac:dyDescent="0.2">
      <c r="DN683" s="13">
        <v>79</v>
      </c>
      <c r="DO683" s="13">
        <v>5</v>
      </c>
      <c r="DP683" s="13">
        <f t="shared" si="104"/>
        <v>41840</v>
      </c>
      <c r="ED683" s="13">
        <f>[2]新神器!GZ685</f>
        <v>38</v>
      </c>
      <c r="EE683" s="13">
        <f t="shared" si="105"/>
        <v>7</v>
      </c>
      <c r="EF683" s="13">
        <f t="shared" si="106"/>
        <v>3</v>
      </c>
      <c r="EG683" s="13">
        <f>[2]新神器!HD685</f>
        <v>1606040</v>
      </c>
      <c r="EH683" s="13" t="str">
        <f>[2]新神器!HE685</f>
        <v>神器7-4 : 4级</v>
      </c>
      <c r="EI683" s="13">
        <f>[2]新神器!HG685</f>
        <v>4</v>
      </c>
      <c r="EJ683" s="13">
        <f>[2]新神器!HI685</f>
        <v>2</v>
      </c>
      <c r="EK683" s="13">
        <f>[1]新神器!$AW684*6</f>
        <v>36720</v>
      </c>
      <c r="EL683" s="13">
        <f t="shared" si="107"/>
        <v>8400</v>
      </c>
      <c r="EM683" s="13">
        <f t="shared" si="103"/>
        <v>700</v>
      </c>
      <c r="EN683" s="13">
        <f>[2]新神器!$HK685</f>
        <v>28250</v>
      </c>
      <c r="EO683" s="13">
        <f t="shared" si="108"/>
        <v>728.25</v>
      </c>
      <c r="EP683" s="13">
        <f t="shared" si="109"/>
        <v>69.209999999999994</v>
      </c>
    </row>
    <row r="684" spans="118:146" ht="16.5" x14ac:dyDescent="0.2">
      <c r="DN684" s="13">
        <v>80</v>
      </c>
      <c r="DO684" s="13">
        <v>5</v>
      </c>
      <c r="DP684" s="13">
        <f t="shared" si="104"/>
        <v>43200</v>
      </c>
      <c r="ED684" s="13">
        <f>[2]新神器!GZ686</f>
        <v>38</v>
      </c>
      <c r="EE684" s="13">
        <f t="shared" si="105"/>
        <v>7</v>
      </c>
      <c r="EF684" s="13">
        <f t="shared" si="106"/>
        <v>3</v>
      </c>
      <c r="EG684" s="13">
        <f>[2]新神器!HD686</f>
        <v>1606040</v>
      </c>
      <c r="EH684" s="13" t="str">
        <f>[2]新神器!HE686</f>
        <v>神器7-4 : 5级</v>
      </c>
      <c r="EI684" s="13">
        <f>[2]新神器!HG686</f>
        <v>5</v>
      </c>
      <c r="EJ684" s="13">
        <f>[2]新神器!HI686</f>
        <v>2</v>
      </c>
      <c r="EK684" s="13">
        <f>[1]新神器!$AW685*6</f>
        <v>45660</v>
      </c>
      <c r="EL684" s="13">
        <f t="shared" si="107"/>
        <v>8940</v>
      </c>
      <c r="EM684" s="13">
        <f t="shared" si="103"/>
        <v>700</v>
      </c>
      <c r="EN684" s="13">
        <f>[2]新神器!$HK686</f>
        <v>29100</v>
      </c>
      <c r="EO684" s="13">
        <f t="shared" si="108"/>
        <v>729.1</v>
      </c>
      <c r="EP684" s="13">
        <f t="shared" si="109"/>
        <v>73.569999999999993</v>
      </c>
    </row>
    <row r="685" spans="118:146" ht="16.5" x14ac:dyDescent="0.2">
      <c r="DN685" s="13">
        <v>81</v>
      </c>
      <c r="DO685" s="13">
        <v>5</v>
      </c>
      <c r="DP685" s="13">
        <f t="shared" si="104"/>
        <v>44600</v>
      </c>
      <c r="ED685" s="13">
        <f>[2]新神器!GZ687</f>
        <v>38</v>
      </c>
      <c r="EE685" s="13">
        <f t="shared" si="105"/>
        <v>7</v>
      </c>
      <c r="EF685" s="13">
        <f t="shared" si="106"/>
        <v>3</v>
      </c>
      <c r="EG685" s="13">
        <f>[2]新神器!HD687</f>
        <v>1606040</v>
      </c>
      <c r="EH685" s="13" t="str">
        <f>[2]新神器!HE687</f>
        <v>神器7-4 : 6级</v>
      </c>
      <c r="EI685" s="13">
        <f>[2]新神器!HG687</f>
        <v>6</v>
      </c>
      <c r="EJ685" s="13">
        <f>[2]新神器!HI687</f>
        <v>2</v>
      </c>
      <c r="EK685" s="13">
        <f>[1]新神器!$AW686*6</f>
        <v>55140</v>
      </c>
      <c r="EL685" s="13">
        <f t="shared" si="107"/>
        <v>9480</v>
      </c>
      <c r="EM685" s="13">
        <f t="shared" si="103"/>
        <v>700</v>
      </c>
      <c r="EN685" s="13">
        <f>[2]新神器!$HK687</f>
        <v>29900</v>
      </c>
      <c r="EO685" s="13">
        <f t="shared" si="108"/>
        <v>729.9</v>
      </c>
      <c r="EP685" s="13">
        <f t="shared" si="109"/>
        <v>77.930000000000007</v>
      </c>
    </row>
    <row r="686" spans="118:146" ht="16.5" x14ac:dyDescent="0.2">
      <c r="DN686" s="13">
        <v>82</v>
      </c>
      <c r="DO686" s="13">
        <v>5</v>
      </c>
      <c r="DP686" s="13">
        <f t="shared" si="104"/>
        <v>46000</v>
      </c>
      <c r="ED686" s="13">
        <f>[2]新神器!GZ688</f>
        <v>38</v>
      </c>
      <c r="EE686" s="13">
        <f t="shared" si="105"/>
        <v>7</v>
      </c>
      <c r="EF686" s="13">
        <f t="shared" si="106"/>
        <v>3</v>
      </c>
      <c r="EG686" s="13">
        <f>[2]新神器!HD688</f>
        <v>1606040</v>
      </c>
      <c r="EH686" s="13" t="str">
        <f>[2]新神器!HE688</f>
        <v>神器7-4 : 7级</v>
      </c>
      <c r="EI686" s="13">
        <f>[2]新神器!HG688</f>
        <v>7</v>
      </c>
      <c r="EJ686" s="13">
        <f>[2]新神器!HI688</f>
        <v>3</v>
      </c>
      <c r="EK686" s="13">
        <f>[1]新神器!$AW687*6</f>
        <v>65100</v>
      </c>
      <c r="EL686" s="13">
        <f t="shared" si="107"/>
        <v>9960</v>
      </c>
      <c r="EM686" s="13">
        <f t="shared" si="103"/>
        <v>1050</v>
      </c>
      <c r="EN686" s="13">
        <f>[2]新神器!$HK688</f>
        <v>30700</v>
      </c>
      <c r="EO686" s="13">
        <f t="shared" si="108"/>
        <v>1080.7</v>
      </c>
      <c r="EP686" s="13">
        <f t="shared" si="109"/>
        <v>55.3</v>
      </c>
    </row>
    <row r="687" spans="118:146" ht="16.5" x14ac:dyDescent="0.2">
      <c r="DN687" s="13">
        <v>83</v>
      </c>
      <c r="DO687" s="13">
        <v>5</v>
      </c>
      <c r="DP687" s="13">
        <f t="shared" si="104"/>
        <v>47360</v>
      </c>
      <c r="ED687" s="13">
        <f>[2]新神器!GZ689</f>
        <v>38</v>
      </c>
      <c r="EE687" s="13">
        <f t="shared" si="105"/>
        <v>7</v>
      </c>
      <c r="EF687" s="13">
        <f t="shared" si="106"/>
        <v>3</v>
      </c>
      <c r="EG687" s="13">
        <f>[2]新神器!HD689</f>
        <v>1606040</v>
      </c>
      <c r="EH687" s="13" t="str">
        <f>[2]新神器!HE689</f>
        <v>神器7-4 : 8级</v>
      </c>
      <c r="EI687" s="13">
        <f>[2]新神器!HG689</f>
        <v>8</v>
      </c>
      <c r="EJ687" s="13">
        <f>[2]新神器!HI689</f>
        <v>3</v>
      </c>
      <c r="EK687" s="13">
        <f>[1]新神器!$AW688*6</f>
        <v>75600</v>
      </c>
      <c r="EL687" s="13">
        <f t="shared" si="107"/>
        <v>10500</v>
      </c>
      <c r="EM687" s="13">
        <f t="shared" si="103"/>
        <v>1050</v>
      </c>
      <c r="EN687" s="13">
        <f>[2]新神器!$HK689</f>
        <v>31500</v>
      </c>
      <c r="EO687" s="13">
        <f t="shared" si="108"/>
        <v>1081.5</v>
      </c>
      <c r="EP687" s="13">
        <f t="shared" si="109"/>
        <v>58.25</v>
      </c>
    </row>
    <row r="688" spans="118:146" ht="16.5" x14ac:dyDescent="0.2">
      <c r="DN688" s="13">
        <v>84</v>
      </c>
      <c r="DO688" s="13">
        <v>5</v>
      </c>
      <c r="DP688" s="13">
        <f t="shared" si="104"/>
        <v>48760</v>
      </c>
      <c r="ED688" s="13">
        <f>[2]新神器!GZ690</f>
        <v>38</v>
      </c>
      <c r="EE688" s="13">
        <f t="shared" si="105"/>
        <v>7</v>
      </c>
      <c r="EF688" s="13">
        <f t="shared" si="106"/>
        <v>3</v>
      </c>
      <c r="EG688" s="13">
        <f>[2]新神器!HD690</f>
        <v>1606040</v>
      </c>
      <c r="EH688" s="13" t="str">
        <f>[2]新神器!HE690</f>
        <v>神器7-4 : 9级</v>
      </c>
      <c r="EI688" s="13">
        <f>[2]新神器!HG690</f>
        <v>9</v>
      </c>
      <c r="EJ688" s="13">
        <f>[2]新神器!HI690</f>
        <v>3</v>
      </c>
      <c r="EK688" s="13">
        <f>[1]新神器!$AW689*6</f>
        <v>86610</v>
      </c>
      <c r="EL688" s="13">
        <f t="shared" si="107"/>
        <v>11010</v>
      </c>
      <c r="EM688" s="13">
        <f t="shared" si="103"/>
        <v>1050</v>
      </c>
      <c r="EN688" s="13">
        <f>[2]新神器!$HK690</f>
        <v>32250</v>
      </c>
      <c r="EO688" s="13">
        <f t="shared" si="108"/>
        <v>1082.25</v>
      </c>
      <c r="EP688" s="13">
        <f t="shared" si="109"/>
        <v>61.04</v>
      </c>
    </row>
    <row r="689" spans="118:146" ht="16.5" x14ac:dyDescent="0.2">
      <c r="DN689" s="13">
        <v>85</v>
      </c>
      <c r="DO689" s="13">
        <v>5</v>
      </c>
      <c r="DP689" s="13">
        <f t="shared" si="104"/>
        <v>50160</v>
      </c>
      <c r="ED689" s="13">
        <f>[2]新神器!GZ691</f>
        <v>38</v>
      </c>
      <c r="EE689" s="13">
        <f t="shared" si="105"/>
        <v>7</v>
      </c>
      <c r="EF689" s="13">
        <f t="shared" si="106"/>
        <v>3</v>
      </c>
      <c r="EG689" s="13">
        <f>[2]新神器!HD691</f>
        <v>1606040</v>
      </c>
      <c r="EH689" s="13" t="str">
        <f>[2]新神器!HE691</f>
        <v>神器7-4 : 10级</v>
      </c>
      <c r="EI689" s="13">
        <f>[2]新神器!HG691</f>
        <v>10</v>
      </c>
      <c r="EJ689" s="13">
        <f>[2]新神器!HI691</f>
        <v>5</v>
      </c>
      <c r="EK689" s="13">
        <f>[1]新神器!$AW690*6</f>
        <v>98130</v>
      </c>
      <c r="EL689" s="13">
        <f t="shared" si="107"/>
        <v>11520</v>
      </c>
      <c r="EM689" s="13">
        <f t="shared" si="103"/>
        <v>1750</v>
      </c>
      <c r="EN689" s="13">
        <f>[2]新神器!$HK691</f>
        <v>33000</v>
      </c>
      <c r="EO689" s="13">
        <f t="shared" si="108"/>
        <v>1783</v>
      </c>
      <c r="EP689" s="13">
        <f t="shared" si="109"/>
        <v>38.770000000000003</v>
      </c>
    </row>
    <row r="690" spans="118:146" ht="16.5" x14ac:dyDescent="0.2">
      <c r="DN690" s="13">
        <v>86</v>
      </c>
      <c r="DO690" s="13">
        <v>5</v>
      </c>
      <c r="DP690" s="13">
        <f t="shared" si="104"/>
        <v>51520</v>
      </c>
      <c r="ED690" s="13">
        <f>[2]新神器!GZ692</f>
        <v>38</v>
      </c>
      <c r="EE690" s="13">
        <f t="shared" si="105"/>
        <v>7</v>
      </c>
      <c r="EF690" s="13">
        <f t="shared" si="106"/>
        <v>3</v>
      </c>
      <c r="EG690" s="13">
        <f>[2]新神器!HD692</f>
        <v>1606040</v>
      </c>
      <c r="EH690" s="13" t="str">
        <f>[2]新神器!HE692</f>
        <v>神器7-4 : 11级</v>
      </c>
      <c r="EI690" s="13">
        <f>[2]新神器!HG692</f>
        <v>11</v>
      </c>
      <c r="EJ690" s="13">
        <f>[2]新神器!HI692</f>
        <v>5</v>
      </c>
      <c r="EK690" s="13">
        <f>[1]新神器!$AW691*6</f>
        <v>110190</v>
      </c>
      <c r="EL690" s="13">
        <f t="shared" si="107"/>
        <v>12060</v>
      </c>
      <c r="EM690" s="13">
        <f t="shared" si="103"/>
        <v>1750</v>
      </c>
      <c r="EN690" s="13">
        <f>[2]新神器!$HK692</f>
        <v>33700</v>
      </c>
      <c r="EO690" s="13">
        <f t="shared" si="108"/>
        <v>1783.7</v>
      </c>
      <c r="EP690" s="13">
        <f t="shared" si="109"/>
        <v>40.57</v>
      </c>
    </row>
    <row r="691" spans="118:146" ht="16.5" x14ac:dyDescent="0.2">
      <c r="DN691" s="13">
        <v>87</v>
      </c>
      <c r="DO691" s="13">
        <v>5</v>
      </c>
      <c r="DP691" s="13">
        <f t="shared" si="104"/>
        <v>52920</v>
      </c>
      <c r="ED691" s="13">
        <f>[2]新神器!GZ693</f>
        <v>38</v>
      </c>
      <c r="EE691" s="13">
        <f t="shared" si="105"/>
        <v>7</v>
      </c>
      <c r="EF691" s="13">
        <f t="shared" si="106"/>
        <v>3</v>
      </c>
      <c r="EG691" s="13">
        <f>[2]新神器!HD693</f>
        <v>1606040</v>
      </c>
      <c r="EH691" s="13" t="str">
        <f>[2]新神器!HE693</f>
        <v>神器7-4 : 12级</v>
      </c>
      <c r="EI691" s="13">
        <f>[2]新神器!HG693</f>
        <v>12</v>
      </c>
      <c r="EJ691" s="13">
        <f>[2]新神器!HI693</f>
        <v>6</v>
      </c>
      <c r="EK691" s="13">
        <f>[1]新神器!$AW692*6</f>
        <v>122820</v>
      </c>
      <c r="EL691" s="13">
        <f t="shared" si="107"/>
        <v>12630</v>
      </c>
      <c r="EM691" s="13">
        <f t="shared" si="103"/>
        <v>2100</v>
      </c>
      <c r="EN691" s="13">
        <f>[2]新神器!$HK693</f>
        <v>34400</v>
      </c>
      <c r="EO691" s="13">
        <f t="shared" si="108"/>
        <v>2134.4</v>
      </c>
      <c r="EP691" s="13">
        <f t="shared" si="109"/>
        <v>35.5</v>
      </c>
    </row>
    <row r="692" spans="118:146" ht="16.5" x14ac:dyDescent="0.2">
      <c r="DN692" s="13">
        <v>88</v>
      </c>
      <c r="DO692" s="13">
        <v>5</v>
      </c>
      <c r="DP692" s="13">
        <f t="shared" si="104"/>
        <v>54320</v>
      </c>
      <c r="ED692" s="13">
        <f>[2]新神器!GZ694</f>
        <v>38</v>
      </c>
      <c r="EE692" s="13">
        <f t="shared" si="105"/>
        <v>7</v>
      </c>
      <c r="EF692" s="13">
        <f t="shared" si="106"/>
        <v>3</v>
      </c>
      <c r="EG692" s="13">
        <f>[2]新神器!HD694</f>
        <v>1606040</v>
      </c>
      <c r="EH692" s="13" t="str">
        <f>[2]新神器!HE694</f>
        <v>神器7-4 : 13级</v>
      </c>
      <c r="EI692" s="13">
        <f>[2]新神器!HG694</f>
        <v>13</v>
      </c>
      <c r="EJ692" s="13">
        <f>[2]新神器!HI694</f>
        <v>7</v>
      </c>
      <c r="EK692" s="13">
        <f>[1]新神器!$AW693*6</f>
        <v>135960</v>
      </c>
      <c r="EL692" s="13">
        <f t="shared" si="107"/>
        <v>13140</v>
      </c>
      <c r="EM692" s="13">
        <f t="shared" si="103"/>
        <v>2450</v>
      </c>
      <c r="EN692" s="13">
        <f>[2]新神器!$HK694</f>
        <v>35100</v>
      </c>
      <c r="EO692" s="13">
        <f t="shared" si="108"/>
        <v>2485.1</v>
      </c>
      <c r="EP692" s="13">
        <f t="shared" si="109"/>
        <v>31.73</v>
      </c>
    </row>
    <row r="693" spans="118:146" ht="16.5" x14ac:dyDescent="0.2">
      <c r="DN693" s="13">
        <v>89</v>
      </c>
      <c r="DO693" s="13">
        <v>5</v>
      </c>
      <c r="DP693" s="13">
        <f t="shared" si="104"/>
        <v>55680</v>
      </c>
      <c r="ED693" s="13">
        <f>[2]新神器!GZ695</f>
        <v>38</v>
      </c>
      <c r="EE693" s="13">
        <f t="shared" si="105"/>
        <v>7</v>
      </c>
      <c r="EF693" s="13">
        <f t="shared" si="106"/>
        <v>3</v>
      </c>
      <c r="EG693" s="13">
        <f>[2]新神器!HD695</f>
        <v>1606040</v>
      </c>
      <c r="EH693" s="13" t="str">
        <f>[2]新神器!HE695</f>
        <v>神器7-4 : 14级</v>
      </c>
      <c r="EI693" s="13">
        <f>[2]新神器!HG695</f>
        <v>14</v>
      </c>
      <c r="EJ693" s="13">
        <f>[2]新神器!HI695</f>
        <v>7</v>
      </c>
      <c r="EK693" s="13">
        <f>[1]新神器!$AW694*6</f>
        <v>149580</v>
      </c>
      <c r="EL693" s="13">
        <f t="shared" si="107"/>
        <v>13620</v>
      </c>
      <c r="EM693" s="13">
        <f t="shared" si="103"/>
        <v>2450</v>
      </c>
      <c r="EN693" s="13">
        <f>[2]新神器!$HK695</f>
        <v>35800</v>
      </c>
      <c r="EO693" s="13">
        <f t="shared" si="108"/>
        <v>2485.8000000000002</v>
      </c>
      <c r="EP693" s="13">
        <f t="shared" si="109"/>
        <v>32.869999999999997</v>
      </c>
    </row>
    <row r="694" spans="118:146" ht="16.5" x14ac:dyDescent="0.2">
      <c r="DN694" s="13">
        <v>90</v>
      </c>
      <c r="DO694" s="13">
        <v>5</v>
      </c>
      <c r="DP694" s="13">
        <f t="shared" si="104"/>
        <v>57080</v>
      </c>
      <c r="ED694" s="13">
        <f>[2]新神器!GZ696</f>
        <v>38</v>
      </c>
      <c r="EE694" s="13">
        <f t="shared" si="105"/>
        <v>7</v>
      </c>
      <c r="EF694" s="13">
        <f t="shared" si="106"/>
        <v>3</v>
      </c>
      <c r="EG694" s="13">
        <f>[2]新神器!HD696</f>
        <v>1606040</v>
      </c>
      <c r="EH694" s="13" t="str">
        <f>[2]新神器!HE696</f>
        <v>神器7-4 : 15级</v>
      </c>
      <c r="EI694" s="13">
        <f>[2]新神器!HG696</f>
        <v>15</v>
      </c>
      <c r="EJ694" s="13">
        <f>[2]新神器!HI696</f>
        <v>7</v>
      </c>
      <c r="EK694" s="13">
        <f>[1]新神器!$AW695*6</f>
        <v>163770</v>
      </c>
      <c r="EL694" s="13">
        <f t="shared" si="107"/>
        <v>14190</v>
      </c>
      <c r="EM694" s="13">
        <f t="shared" si="103"/>
        <v>2450</v>
      </c>
      <c r="EN694" s="13">
        <f>[2]新神器!$HK696</f>
        <v>36450</v>
      </c>
      <c r="EO694" s="13">
        <f t="shared" si="108"/>
        <v>2486.4499999999998</v>
      </c>
      <c r="EP694" s="13">
        <f t="shared" si="109"/>
        <v>34.24</v>
      </c>
    </row>
    <row r="695" spans="118:146" ht="16.5" x14ac:dyDescent="0.2">
      <c r="DN695" s="13">
        <v>91</v>
      </c>
      <c r="DO695" s="13">
        <v>5</v>
      </c>
      <c r="DP695" s="13">
        <f t="shared" si="104"/>
        <v>54440</v>
      </c>
      <c r="ED695" s="13">
        <f>[2]新神器!GZ697</f>
        <v>38</v>
      </c>
      <c r="EE695" s="13">
        <f t="shared" si="105"/>
        <v>7</v>
      </c>
      <c r="EF695" s="13">
        <f t="shared" si="106"/>
        <v>3</v>
      </c>
      <c r="EG695" s="13">
        <f>[2]新神器!HD697</f>
        <v>1606040</v>
      </c>
      <c r="EH695" s="13" t="str">
        <f>[2]新神器!HE697</f>
        <v>神器7-4 : 16级</v>
      </c>
      <c r="EI695" s="13">
        <f>[2]新神器!HG697</f>
        <v>16</v>
      </c>
      <c r="EJ695" s="13">
        <f>[2]新神器!HI697</f>
        <v>10</v>
      </c>
      <c r="EK695" s="13">
        <f>[1]新神器!$AW696*6</f>
        <v>178470</v>
      </c>
      <c r="EL695" s="13">
        <f t="shared" si="107"/>
        <v>14700</v>
      </c>
      <c r="EM695" s="13">
        <f t="shared" si="103"/>
        <v>3500</v>
      </c>
      <c r="EN695" s="13">
        <f>[2]新神器!$HK697</f>
        <v>37100</v>
      </c>
      <c r="EO695" s="13">
        <f t="shared" si="108"/>
        <v>3537.1</v>
      </c>
      <c r="EP695" s="13">
        <f t="shared" si="109"/>
        <v>24.94</v>
      </c>
    </row>
    <row r="696" spans="118:146" ht="16.5" x14ac:dyDescent="0.2">
      <c r="DN696" s="13">
        <v>92</v>
      </c>
      <c r="DO696" s="13">
        <v>5</v>
      </c>
      <c r="DP696" s="13">
        <f t="shared" si="104"/>
        <v>56880</v>
      </c>
      <c r="ED696" s="13">
        <f>[2]新神器!GZ698</f>
        <v>38</v>
      </c>
      <c r="EE696" s="13">
        <f t="shared" si="105"/>
        <v>7</v>
      </c>
      <c r="EF696" s="13">
        <f t="shared" si="106"/>
        <v>3</v>
      </c>
      <c r="EG696" s="13">
        <f>[2]新神器!HD698</f>
        <v>1606040</v>
      </c>
      <c r="EH696" s="13" t="str">
        <f>[2]新神器!HE698</f>
        <v>神器7-4 : 17级</v>
      </c>
      <c r="EI696" s="13">
        <f>[2]新神器!HG698</f>
        <v>17</v>
      </c>
      <c r="EJ696" s="13">
        <f>[2]新神器!HI698</f>
        <v>10</v>
      </c>
      <c r="EK696" s="13">
        <f>[1]新神器!$AW697*6</f>
        <v>193650</v>
      </c>
      <c r="EL696" s="13">
        <f t="shared" si="107"/>
        <v>15180</v>
      </c>
      <c r="EM696" s="13">
        <f t="shared" si="103"/>
        <v>3500</v>
      </c>
      <c r="EN696" s="13">
        <f>[2]新神器!$HK698</f>
        <v>37800</v>
      </c>
      <c r="EO696" s="13">
        <f t="shared" si="108"/>
        <v>3537.8</v>
      </c>
      <c r="EP696" s="13">
        <f t="shared" si="109"/>
        <v>25.74</v>
      </c>
    </row>
    <row r="697" spans="118:146" ht="16.5" x14ac:dyDescent="0.2">
      <c r="DN697" s="13">
        <v>93</v>
      </c>
      <c r="DO697" s="13">
        <v>5</v>
      </c>
      <c r="DP697" s="13">
        <f t="shared" si="104"/>
        <v>59360</v>
      </c>
      <c r="ED697" s="13">
        <f>[2]新神器!GZ699</f>
        <v>38</v>
      </c>
      <c r="EE697" s="13">
        <f t="shared" si="105"/>
        <v>7</v>
      </c>
      <c r="EF697" s="13">
        <f t="shared" si="106"/>
        <v>3</v>
      </c>
      <c r="EG697" s="13">
        <f>[2]新神器!HD699</f>
        <v>1606040</v>
      </c>
      <c r="EH697" s="13" t="str">
        <f>[2]新神器!HE699</f>
        <v>神器7-4 : 18级</v>
      </c>
      <c r="EI697" s="13">
        <f>[2]新神器!HG699</f>
        <v>18</v>
      </c>
      <c r="EJ697" s="13">
        <f>[2]新神器!HI699</f>
        <v>10</v>
      </c>
      <c r="EK697" s="13">
        <f>[1]新神器!$AW698*6</f>
        <v>209400</v>
      </c>
      <c r="EL697" s="13">
        <f t="shared" si="107"/>
        <v>15750</v>
      </c>
      <c r="EM697" s="13">
        <f t="shared" si="103"/>
        <v>3500</v>
      </c>
      <c r="EN697" s="13">
        <f>[2]新神器!$HK699</f>
        <v>38400</v>
      </c>
      <c r="EO697" s="13">
        <f t="shared" si="108"/>
        <v>3538.4</v>
      </c>
      <c r="EP697" s="13">
        <f t="shared" si="109"/>
        <v>26.71</v>
      </c>
    </row>
    <row r="698" spans="118:146" ht="16.5" x14ac:dyDescent="0.2">
      <c r="DN698" s="13">
        <v>94</v>
      </c>
      <c r="DO698" s="13">
        <v>5</v>
      </c>
      <c r="DP698" s="13">
        <f t="shared" si="104"/>
        <v>61800</v>
      </c>
      <c r="ED698" s="13">
        <f>[2]新神器!GZ700</f>
        <v>38</v>
      </c>
      <c r="EE698" s="13">
        <f t="shared" si="105"/>
        <v>7</v>
      </c>
      <c r="EF698" s="13">
        <f t="shared" si="106"/>
        <v>3</v>
      </c>
      <c r="EG698" s="13">
        <f>[2]新神器!HD700</f>
        <v>1606040</v>
      </c>
      <c r="EH698" s="13" t="str">
        <f>[2]新神器!HE700</f>
        <v>神器7-4 : 19级</v>
      </c>
      <c r="EI698" s="13">
        <f>[2]新神器!HG700</f>
        <v>19</v>
      </c>
      <c r="EJ698" s="13">
        <f>[2]新神器!HI700</f>
        <v>15</v>
      </c>
      <c r="EK698" s="13">
        <f>[1]新神器!$AW699*6</f>
        <v>225690</v>
      </c>
      <c r="EL698" s="13">
        <f t="shared" si="107"/>
        <v>16290</v>
      </c>
      <c r="EM698" s="13">
        <f t="shared" si="103"/>
        <v>5250</v>
      </c>
      <c r="EN698" s="13">
        <f>[2]新神器!$HK700</f>
        <v>39050</v>
      </c>
      <c r="EO698" s="13">
        <f t="shared" si="108"/>
        <v>5289.05</v>
      </c>
      <c r="EP698" s="13">
        <f t="shared" si="109"/>
        <v>18.48</v>
      </c>
    </row>
    <row r="699" spans="118:146" ht="16.5" x14ac:dyDescent="0.2">
      <c r="DN699" s="13">
        <v>95</v>
      </c>
      <c r="DO699" s="13">
        <v>5</v>
      </c>
      <c r="DP699" s="13">
        <f t="shared" si="104"/>
        <v>64280</v>
      </c>
      <c r="ED699" s="13">
        <f>[2]新神器!GZ701</f>
        <v>38</v>
      </c>
      <c r="EE699" s="13">
        <f t="shared" si="105"/>
        <v>7</v>
      </c>
      <c r="EF699" s="13">
        <f t="shared" si="106"/>
        <v>3</v>
      </c>
      <c r="EG699" s="13">
        <f>[2]新神器!HD701</f>
        <v>1606040</v>
      </c>
      <c r="EH699" s="13" t="str">
        <f>[2]新神器!HE701</f>
        <v>神器7-4 : 20级</v>
      </c>
      <c r="EI699" s="13">
        <f>[2]新神器!HG701</f>
        <v>20</v>
      </c>
      <c r="EJ699" s="13">
        <f>[2]新神器!HI701</f>
        <v>15</v>
      </c>
      <c r="EK699" s="13">
        <f>[1]新神器!$AW700*6</f>
        <v>242490</v>
      </c>
      <c r="EL699" s="13">
        <f t="shared" si="107"/>
        <v>16800</v>
      </c>
      <c r="EM699" s="13">
        <f t="shared" si="103"/>
        <v>5250</v>
      </c>
      <c r="EN699" s="13">
        <f>[2]新神器!$HK701</f>
        <v>39650</v>
      </c>
      <c r="EO699" s="13">
        <f t="shared" si="108"/>
        <v>5289.65</v>
      </c>
      <c r="EP699" s="13">
        <f t="shared" si="109"/>
        <v>19.059999999999999</v>
      </c>
    </row>
    <row r="700" spans="118:146" ht="16.5" x14ac:dyDescent="0.2">
      <c r="DN700" s="13">
        <v>96</v>
      </c>
      <c r="DO700" s="13">
        <v>5</v>
      </c>
      <c r="DP700" s="13">
        <f t="shared" si="104"/>
        <v>66720</v>
      </c>
      <c r="ED700" s="13">
        <f>[2]新神器!GZ702</f>
        <v>38</v>
      </c>
      <c r="EE700" s="13">
        <f t="shared" si="105"/>
        <v>7</v>
      </c>
      <c r="EF700" s="13">
        <f t="shared" si="106"/>
        <v>3</v>
      </c>
      <c r="EG700" s="13">
        <f>[2]新神器!HD702</f>
        <v>1606040</v>
      </c>
      <c r="EH700" s="13" t="str">
        <f>[2]新神器!HE702</f>
        <v>神器7-4 : 21级</v>
      </c>
      <c r="EI700" s="13">
        <f>[2]新神器!HG702</f>
        <v>21</v>
      </c>
      <c r="EJ700" s="13">
        <f>[2]新神器!HI702</f>
        <v>15</v>
      </c>
      <c r="EK700" s="13">
        <f>[1]新神器!$AW701*6</f>
        <v>259800</v>
      </c>
      <c r="EL700" s="13">
        <f t="shared" si="107"/>
        <v>17310</v>
      </c>
      <c r="EM700" s="13">
        <f t="shared" si="103"/>
        <v>5250</v>
      </c>
      <c r="EN700" s="13">
        <f>[2]新神器!$HK702</f>
        <v>40250</v>
      </c>
      <c r="EO700" s="13">
        <f t="shared" si="108"/>
        <v>5290.25</v>
      </c>
      <c r="EP700" s="13">
        <f t="shared" si="109"/>
        <v>19.63</v>
      </c>
    </row>
    <row r="701" spans="118:146" ht="16.5" x14ac:dyDescent="0.2">
      <c r="DN701" s="13">
        <v>97</v>
      </c>
      <c r="DO701" s="13">
        <v>5</v>
      </c>
      <c r="DP701" s="13">
        <f t="shared" si="104"/>
        <v>69160</v>
      </c>
      <c r="ED701" s="13">
        <f>[2]新神器!GZ703</f>
        <v>39</v>
      </c>
      <c r="EE701" s="13">
        <f t="shared" si="105"/>
        <v>7</v>
      </c>
      <c r="EF701" s="13">
        <f t="shared" si="106"/>
        <v>3</v>
      </c>
      <c r="EG701" s="13">
        <f>[2]新神器!HD703</f>
        <v>1606041</v>
      </c>
      <c r="EH701" s="13" t="str">
        <f>[2]新神器!HE703</f>
        <v>神器7-5 : 1级</v>
      </c>
      <c r="EI701" s="13">
        <f>[2]新神器!HG703</f>
        <v>1</v>
      </c>
      <c r="EJ701" s="13">
        <f>[2]新神器!HI703</f>
        <v>1</v>
      </c>
      <c r="EK701" s="13">
        <f>[1]新神器!$AW702*6</f>
        <v>13992</v>
      </c>
      <c r="EL701" s="13">
        <f t="shared" si="107"/>
        <v>13992</v>
      </c>
      <c r="EM701" s="13">
        <f t="shared" si="103"/>
        <v>350</v>
      </c>
      <c r="EN701" s="13">
        <f>[2]新神器!$HK703</f>
        <v>25550</v>
      </c>
      <c r="EO701" s="13">
        <f t="shared" si="108"/>
        <v>375.55</v>
      </c>
      <c r="EP701" s="13">
        <f t="shared" si="109"/>
        <v>223.54</v>
      </c>
    </row>
    <row r="702" spans="118:146" ht="16.5" x14ac:dyDescent="0.2">
      <c r="DN702" s="13">
        <v>98</v>
      </c>
      <c r="DO702" s="13">
        <v>5</v>
      </c>
      <c r="DP702" s="13">
        <f t="shared" si="104"/>
        <v>71640</v>
      </c>
      <c r="ED702" s="13">
        <f>[2]新神器!GZ704</f>
        <v>39</v>
      </c>
      <c r="EE702" s="13">
        <f t="shared" si="105"/>
        <v>7</v>
      </c>
      <c r="EF702" s="13">
        <f t="shared" si="106"/>
        <v>3</v>
      </c>
      <c r="EG702" s="13">
        <f>[2]新神器!HD704</f>
        <v>1606041</v>
      </c>
      <c r="EH702" s="13" t="str">
        <f>[2]新神器!HE704</f>
        <v>神器7-5 : 2级</v>
      </c>
      <c r="EI702" s="13">
        <f>[2]新神器!HG704</f>
        <v>2</v>
      </c>
      <c r="EJ702" s="13">
        <f>[2]新神器!HI704</f>
        <v>1</v>
      </c>
      <c r="EK702" s="13">
        <f>[1]新神器!$AW703*6</f>
        <v>21810</v>
      </c>
      <c r="EL702" s="13">
        <f t="shared" si="107"/>
        <v>7818</v>
      </c>
      <c r="EM702" s="13">
        <f t="shared" si="103"/>
        <v>350</v>
      </c>
      <c r="EN702" s="13">
        <f>[2]新神器!$HK704</f>
        <v>26500</v>
      </c>
      <c r="EO702" s="13">
        <f t="shared" si="108"/>
        <v>376.5</v>
      </c>
      <c r="EP702" s="13">
        <f t="shared" si="109"/>
        <v>124.59</v>
      </c>
    </row>
    <row r="703" spans="118:146" ht="16.5" x14ac:dyDescent="0.2">
      <c r="DN703" s="13">
        <v>99</v>
      </c>
      <c r="DO703" s="13">
        <v>5</v>
      </c>
      <c r="DP703" s="13">
        <f t="shared" si="104"/>
        <v>74080</v>
      </c>
      <c r="ED703" s="13">
        <f>[2]新神器!GZ705</f>
        <v>39</v>
      </c>
      <c r="EE703" s="13">
        <f t="shared" si="105"/>
        <v>7</v>
      </c>
      <c r="EF703" s="13">
        <f t="shared" si="106"/>
        <v>3</v>
      </c>
      <c r="EG703" s="13">
        <f>[2]新神器!HD705</f>
        <v>1606041</v>
      </c>
      <c r="EH703" s="13" t="str">
        <f>[2]新神器!HE705</f>
        <v>神器7-5 : 3级</v>
      </c>
      <c r="EI703" s="13">
        <f>[2]新神器!HG705</f>
        <v>3</v>
      </c>
      <c r="EJ703" s="13">
        <f>[2]新神器!HI705</f>
        <v>1</v>
      </c>
      <c r="EK703" s="13">
        <f>[1]新神器!$AW704*6</f>
        <v>30198</v>
      </c>
      <c r="EL703" s="13">
        <f t="shared" si="107"/>
        <v>8388</v>
      </c>
      <c r="EM703" s="13">
        <f t="shared" si="103"/>
        <v>350</v>
      </c>
      <c r="EN703" s="13">
        <f>[2]新神器!$HK705</f>
        <v>27400</v>
      </c>
      <c r="EO703" s="13">
        <f t="shared" si="108"/>
        <v>377.4</v>
      </c>
      <c r="EP703" s="13">
        <f t="shared" si="109"/>
        <v>133.35</v>
      </c>
    </row>
    <row r="704" spans="118:146" ht="16.5" x14ac:dyDescent="0.2">
      <c r="DN704" s="13">
        <v>100</v>
      </c>
      <c r="DO704" s="13">
        <v>5</v>
      </c>
      <c r="DP704" s="13">
        <f t="shared" si="104"/>
        <v>76560</v>
      </c>
      <c r="ED704" s="13">
        <f>[2]新神器!GZ706</f>
        <v>39</v>
      </c>
      <c r="EE704" s="13">
        <f t="shared" si="105"/>
        <v>7</v>
      </c>
      <c r="EF704" s="13">
        <f t="shared" si="106"/>
        <v>3</v>
      </c>
      <c r="EG704" s="13">
        <f>[2]新神器!HD706</f>
        <v>1606041</v>
      </c>
      <c r="EH704" s="13" t="str">
        <f>[2]新神器!HE706</f>
        <v>神器7-5 : 4级</v>
      </c>
      <c r="EI704" s="13">
        <f>[2]新神器!HG706</f>
        <v>4</v>
      </c>
      <c r="EJ704" s="13">
        <f>[2]新神器!HI706</f>
        <v>2</v>
      </c>
      <c r="EK704" s="13">
        <f>[1]新神器!$AW705*6</f>
        <v>39144</v>
      </c>
      <c r="EL704" s="13">
        <f t="shared" si="107"/>
        <v>8946</v>
      </c>
      <c r="EM704" s="13">
        <f t="shared" si="103"/>
        <v>700</v>
      </c>
      <c r="EN704" s="13">
        <f>[2]新神器!$HK706</f>
        <v>28250</v>
      </c>
      <c r="EO704" s="13">
        <f t="shared" si="108"/>
        <v>728.25</v>
      </c>
      <c r="EP704" s="13">
        <f t="shared" si="109"/>
        <v>73.709999999999994</v>
      </c>
    </row>
    <row r="705" spans="118:146" ht="16.5" x14ac:dyDescent="0.2">
      <c r="DN705" s="13">
        <v>101</v>
      </c>
      <c r="DO705" s="13">
        <v>5</v>
      </c>
      <c r="DP705" s="13">
        <f t="shared" si="104"/>
        <v>79000</v>
      </c>
      <c r="ED705" s="13">
        <f>[2]新神器!GZ707</f>
        <v>39</v>
      </c>
      <c r="EE705" s="13">
        <f t="shared" si="105"/>
        <v>7</v>
      </c>
      <c r="EF705" s="13">
        <f t="shared" si="106"/>
        <v>3</v>
      </c>
      <c r="EG705" s="13">
        <f>[2]新神器!HD707</f>
        <v>1606041</v>
      </c>
      <c r="EH705" s="13" t="str">
        <f>[2]新神器!HE707</f>
        <v>神器7-5 : 5级</v>
      </c>
      <c r="EI705" s="13">
        <f>[2]新神器!HG707</f>
        <v>5</v>
      </c>
      <c r="EJ705" s="13">
        <f>[2]新神器!HI707</f>
        <v>2</v>
      </c>
      <c r="EK705" s="13">
        <f>[1]新神器!$AW706*6</f>
        <v>48666</v>
      </c>
      <c r="EL705" s="13">
        <f t="shared" si="107"/>
        <v>9522</v>
      </c>
      <c r="EM705" s="13">
        <f t="shared" si="103"/>
        <v>700</v>
      </c>
      <c r="EN705" s="13">
        <f>[2]新神器!$HK707</f>
        <v>29100</v>
      </c>
      <c r="EO705" s="13">
        <f t="shared" si="108"/>
        <v>729.1</v>
      </c>
      <c r="EP705" s="13">
        <f t="shared" si="109"/>
        <v>78.36</v>
      </c>
    </row>
    <row r="706" spans="118:146" ht="16.5" x14ac:dyDescent="0.2">
      <c r="DN706" s="13">
        <v>102</v>
      </c>
      <c r="DO706" s="13">
        <v>5</v>
      </c>
      <c r="DP706" s="13">
        <f t="shared" si="104"/>
        <v>81440</v>
      </c>
      <c r="ED706" s="13">
        <f>[2]新神器!GZ708</f>
        <v>39</v>
      </c>
      <c r="EE706" s="13">
        <f t="shared" si="105"/>
        <v>7</v>
      </c>
      <c r="EF706" s="13">
        <f t="shared" si="106"/>
        <v>3</v>
      </c>
      <c r="EG706" s="13">
        <f>[2]新神器!HD708</f>
        <v>1606041</v>
      </c>
      <c r="EH706" s="13" t="str">
        <f>[2]新神器!HE708</f>
        <v>神器7-5 : 6级</v>
      </c>
      <c r="EI706" s="13">
        <f>[2]新神器!HG708</f>
        <v>6</v>
      </c>
      <c r="EJ706" s="13">
        <f>[2]新神器!HI708</f>
        <v>2</v>
      </c>
      <c r="EK706" s="13">
        <f>[1]新神器!$AW707*6</f>
        <v>58692</v>
      </c>
      <c r="EL706" s="13">
        <f t="shared" si="107"/>
        <v>10026</v>
      </c>
      <c r="EM706" s="13">
        <f t="shared" si="103"/>
        <v>700</v>
      </c>
      <c r="EN706" s="13">
        <f>[2]新神器!$HK708</f>
        <v>29900</v>
      </c>
      <c r="EO706" s="13">
        <f t="shared" si="108"/>
        <v>729.9</v>
      </c>
      <c r="EP706" s="13">
        <f t="shared" si="109"/>
        <v>82.42</v>
      </c>
    </row>
    <row r="707" spans="118:146" ht="16.5" x14ac:dyDescent="0.2">
      <c r="DN707" s="13">
        <v>103</v>
      </c>
      <c r="DO707" s="13">
        <v>5</v>
      </c>
      <c r="DP707" s="13">
        <f t="shared" si="104"/>
        <v>83920</v>
      </c>
      <c r="ED707" s="13">
        <f>[2]新神器!GZ709</f>
        <v>39</v>
      </c>
      <c r="EE707" s="13">
        <f t="shared" si="105"/>
        <v>7</v>
      </c>
      <c r="EF707" s="13">
        <f t="shared" si="106"/>
        <v>3</v>
      </c>
      <c r="EG707" s="13">
        <f>[2]新神器!HD709</f>
        <v>1606041</v>
      </c>
      <c r="EH707" s="13" t="str">
        <f>[2]新神器!HE709</f>
        <v>神器7-5 : 7级</v>
      </c>
      <c r="EI707" s="13">
        <f>[2]新神器!HG709</f>
        <v>7</v>
      </c>
      <c r="EJ707" s="13">
        <f>[2]新神器!HI709</f>
        <v>3</v>
      </c>
      <c r="EK707" s="13">
        <f>[1]新神器!$AW708*6</f>
        <v>69342</v>
      </c>
      <c r="EL707" s="13">
        <f t="shared" si="107"/>
        <v>10650</v>
      </c>
      <c r="EM707" s="13">
        <f t="shared" si="103"/>
        <v>1050</v>
      </c>
      <c r="EN707" s="13">
        <f>[2]新神器!$HK709</f>
        <v>30700</v>
      </c>
      <c r="EO707" s="13">
        <f t="shared" si="108"/>
        <v>1080.7</v>
      </c>
      <c r="EP707" s="13">
        <f t="shared" si="109"/>
        <v>59.13</v>
      </c>
    </row>
    <row r="708" spans="118:146" ht="16.5" x14ac:dyDescent="0.2">
      <c r="DN708" s="13">
        <v>104</v>
      </c>
      <c r="DO708" s="13">
        <v>5</v>
      </c>
      <c r="DP708" s="13">
        <f t="shared" si="104"/>
        <v>86360</v>
      </c>
      <c r="ED708" s="13">
        <f>[2]新神器!GZ710</f>
        <v>39</v>
      </c>
      <c r="EE708" s="13">
        <f t="shared" si="105"/>
        <v>7</v>
      </c>
      <c r="EF708" s="13">
        <f t="shared" si="106"/>
        <v>3</v>
      </c>
      <c r="EG708" s="13">
        <f>[2]新神器!HD710</f>
        <v>1606041</v>
      </c>
      <c r="EH708" s="13" t="str">
        <f>[2]新神器!HE710</f>
        <v>神器7-5 : 8级</v>
      </c>
      <c r="EI708" s="13">
        <f>[2]新神器!HG710</f>
        <v>8</v>
      </c>
      <c r="EJ708" s="13">
        <f>[2]新神器!HI710</f>
        <v>3</v>
      </c>
      <c r="EK708" s="13">
        <f>[1]新神器!$AW709*6</f>
        <v>80502</v>
      </c>
      <c r="EL708" s="13">
        <f t="shared" si="107"/>
        <v>11160</v>
      </c>
      <c r="EM708" s="13">
        <f t="shared" si="103"/>
        <v>1050</v>
      </c>
      <c r="EN708" s="13">
        <f>[2]新神器!$HK710</f>
        <v>31500</v>
      </c>
      <c r="EO708" s="13">
        <f t="shared" si="108"/>
        <v>1081.5</v>
      </c>
      <c r="EP708" s="13">
        <f t="shared" si="109"/>
        <v>61.91</v>
      </c>
    </row>
    <row r="709" spans="118:146" ht="16.5" x14ac:dyDescent="0.2">
      <c r="DN709" s="13">
        <v>105</v>
      </c>
      <c r="DO709" s="13">
        <v>5</v>
      </c>
      <c r="DP709" s="13">
        <f t="shared" si="104"/>
        <v>88840</v>
      </c>
      <c r="ED709" s="13">
        <f>[2]新神器!GZ711</f>
        <v>39</v>
      </c>
      <c r="EE709" s="13">
        <f t="shared" si="105"/>
        <v>7</v>
      </c>
      <c r="EF709" s="13">
        <f t="shared" si="106"/>
        <v>3</v>
      </c>
      <c r="EG709" s="13">
        <f>[2]新神器!HD711</f>
        <v>1606041</v>
      </c>
      <c r="EH709" s="13" t="str">
        <f>[2]新神器!HE711</f>
        <v>神器7-5 : 9级</v>
      </c>
      <c r="EI709" s="13">
        <f>[2]新神器!HG711</f>
        <v>9</v>
      </c>
      <c r="EJ709" s="13">
        <f>[2]新神器!HI711</f>
        <v>3</v>
      </c>
      <c r="EK709" s="13">
        <f>[1]新神器!$AW710*6</f>
        <v>92226</v>
      </c>
      <c r="EL709" s="13">
        <f t="shared" si="107"/>
        <v>11724</v>
      </c>
      <c r="EM709" s="13">
        <f t="shared" ref="EM709:EM772" si="110">EJ709*INDEX($DX$5:$DX$46,MATCH(EG709,$DW$5:$DW$46,0))</f>
        <v>1050</v>
      </c>
      <c r="EN709" s="13">
        <f>[2]新神器!$HK711</f>
        <v>32250</v>
      </c>
      <c r="EO709" s="13">
        <f t="shared" si="108"/>
        <v>1082.25</v>
      </c>
      <c r="EP709" s="13">
        <f t="shared" si="109"/>
        <v>65</v>
      </c>
    </row>
    <row r="710" spans="118:146" ht="16.5" x14ac:dyDescent="0.2">
      <c r="DN710" s="13">
        <v>106</v>
      </c>
      <c r="DO710" s="13">
        <v>5</v>
      </c>
      <c r="DP710" s="13">
        <f t="shared" ref="DP710:DP754" si="111">INDEX($DH$5:$DK$154,DN710,MIN(DO710,4))</f>
        <v>91280</v>
      </c>
      <c r="ED710" s="13">
        <f>[2]新神器!GZ712</f>
        <v>39</v>
      </c>
      <c r="EE710" s="13">
        <f t="shared" ref="EE710:EE773" si="112">INDEX($DT$5:$DT$46,ED710)</f>
        <v>7</v>
      </c>
      <c r="EF710" s="13">
        <f t="shared" ref="EF710:EF773" si="113">INDEX($DV$5:$DV$46,ED710)</f>
        <v>3</v>
      </c>
      <c r="EG710" s="13">
        <f>[2]新神器!HD712</f>
        <v>1606041</v>
      </c>
      <c r="EH710" s="13" t="str">
        <f>[2]新神器!HE712</f>
        <v>神器7-5 : 10级</v>
      </c>
      <c r="EI710" s="13">
        <f>[2]新神器!HG712</f>
        <v>10</v>
      </c>
      <c r="EJ710" s="13">
        <f>[2]新神器!HI712</f>
        <v>5</v>
      </c>
      <c r="EK710" s="13">
        <f>[1]新神器!$AW711*6</f>
        <v>104580</v>
      </c>
      <c r="EL710" s="13">
        <f t="shared" ref="EL710:EL773" si="114">IF(EI710&gt;1,EK710-EK709,EK710)</f>
        <v>12354</v>
      </c>
      <c r="EM710" s="13">
        <f t="shared" si="110"/>
        <v>1750</v>
      </c>
      <c r="EN710" s="13">
        <f>[2]新神器!$HK712</f>
        <v>33000</v>
      </c>
      <c r="EO710" s="13">
        <f t="shared" ref="EO710:EO773" si="115">EM710+EN710/1000</f>
        <v>1783</v>
      </c>
      <c r="EP710" s="13">
        <f t="shared" ref="EP710:EP773" si="116">ROUND(EL710*6/EO710,2)</f>
        <v>41.57</v>
      </c>
    </row>
    <row r="711" spans="118:146" ht="16.5" x14ac:dyDescent="0.2">
      <c r="DN711" s="13">
        <v>107</v>
      </c>
      <c r="DO711" s="13">
        <v>5</v>
      </c>
      <c r="DP711" s="13">
        <f t="shared" si="111"/>
        <v>93720</v>
      </c>
      <c r="ED711" s="13">
        <f>[2]新神器!GZ713</f>
        <v>39</v>
      </c>
      <c r="EE711" s="13">
        <f t="shared" si="112"/>
        <v>7</v>
      </c>
      <c r="EF711" s="13">
        <f t="shared" si="113"/>
        <v>3</v>
      </c>
      <c r="EG711" s="13">
        <f>[2]新神器!HD713</f>
        <v>1606041</v>
      </c>
      <c r="EH711" s="13" t="str">
        <f>[2]新神器!HE713</f>
        <v>神器7-5 : 11级</v>
      </c>
      <c r="EI711" s="13">
        <f>[2]新神器!HG713</f>
        <v>11</v>
      </c>
      <c r="EJ711" s="13">
        <f>[2]新神器!HI713</f>
        <v>5</v>
      </c>
      <c r="EK711" s="13">
        <f>[1]新神器!$AW712*6</f>
        <v>117438</v>
      </c>
      <c r="EL711" s="13">
        <f t="shared" si="114"/>
        <v>12858</v>
      </c>
      <c r="EM711" s="13">
        <f t="shared" si="110"/>
        <v>1750</v>
      </c>
      <c r="EN711" s="13">
        <f>[2]新神器!$HK713</f>
        <v>33700</v>
      </c>
      <c r="EO711" s="13">
        <f t="shared" si="115"/>
        <v>1783.7</v>
      </c>
      <c r="EP711" s="13">
        <f t="shared" si="116"/>
        <v>43.25</v>
      </c>
    </row>
    <row r="712" spans="118:146" ht="16.5" x14ac:dyDescent="0.2">
      <c r="DN712" s="13">
        <v>108</v>
      </c>
      <c r="DO712" s="13">
        <v>5</v>
      </c>
      <c r="DP712" s="13">
        <f t="shared" si="111"/>
        <v>96200</v>
      </c>
      <c r="ED712" s="13">
        <f>[2]新神器!GZ714</f>
        <v>39</v>
      </c>
      <c r="EE712" s="13">
        <f t="shared" si="112"/>
        <v>7</v>
      </c>
      <c r="EF712" s="13">
        <f t="shared" si="113"/>
        <v>3</v>
      </c>
      <c r="EG712" s="13">
        <f>[2]新神器!HD714</f>
        <v>1606041</v>
      </c>
      <c r="EH712" s="13" t="str">
        <f>[2]新神器!HE714</f>
        <v>神器7-5 : 12级</v>
      </c>
      <c r="EI712" s="13">
        <f>[2]新神器!HG714</f>
        <v>12</v>
      </c>
      <c r="EJ712" s="13">
        <f>[2]新神器!HI714</f>
        <v>6</v>
      </c>
      <c r="EK712" s="13">
        <f>[1]新神器!$AW713*6</f>
        <v>130806</v>
      </c>
      <c r="EL712" s="13">
        <f t="shared" si="114"/>
        <v>13368</v>
      </c>
      <c r="EM712" s="13">
        <f t="shared" si="110"/>
        <v>2100</v>
      </c>
      <c r="EN712" s="13">
        <f>[2]新神器!$HK714</f>
        <v>34400</v>
      </c>
      <c r="EO712" s="13">
        <f t="shared" si="115"/>
        <v>2134.4</v>
      </c>
      <c r="EP712" s="13">
        <f t="shared" si="116"/>
        <v>37.58</v>
      </c>
    </row>
    <row r="713" spans="118:146" ht="16.5" x14ac:dyDescent="0.2">
      <c r="DN713" s="13">
        <v>109</v>
      </c>
      <c r="DO713" s="13">
        <v>5</v>
      </c>
      <c r="DP713" s="13">
        <f t="shared" si="111"/>
        <v>98640</v>
      </c>
      <c r="ED713" s="13">
        <f>[2]新神器!GZ715</f>
        <v>39</v>
      </c>
      <c r="EE713" s="13">
        <f t="shared" si="112"/>
        <v>7</v>
      </c>
      <c r="EF713" s="13">
        <f t="shared" si="113"/>
        <v>3</v>
      </c>
      <c r="EG713" s="13">
        <f>[2]新神器!HD715</f>
        <v>1606041</v>
      </c>
      <c r="EH713" s="13" t="str">
        <f>[2]新神器!HE715</f>
        <v>神器7-5 : 13级</v>
      </c>
      <c r="EI713" s="13">
        <f>[2]新神器!HG715</f>
        <v>13</v>
      </c>
      <c r="EJ713" s="13">
        <f>[2]新神器!HI715</f>
        <v>7</v>
      </c>
      <c r="EK713" s="13">
        <f>[1]新神器!$AW714*6</f>
        <v>144798</v>
      </c>
      <c r="EL713" s="13">
        <f t="shared" si="114"/>
        <v>13992</v>
      </c>
      <c r="EM713" s="13">
        <f t="shared" si="110"/>
        <v>2450</v>
      </c>
      <c r="EN713" s="13">
        <f>[2]新神器!$HK715</f>
        <v>35100</v>
      </c>
      <c r="EO713" s="13">
        <f t="shared" si="115"/>
        <v>2485.1</v>
      </c>
      <c r="EP713" s="13">
        <f t="shared" si="116"/>
        <v>33.78</v>
      </c>
    </row>
    <row r="714" spans="118:146" ht="16.5" x14ac:dyDescent="0.2">
      <c r="DN714" s="13">
        <v>110</v>
      </c>
      <c r="DO714" s="13">
        <v>5</v>
      </c>
      <c r="DP714" s="13">
        <f t="shared" si="111"/>
        <v>101120</v>
      </c>
      <c r="ED714" s="13">
        <f>[2]新神器!GZ716</f>
        <v>39</v>
      </c>
      <c r="EE714" s="13">
        <f t="shared" si="112"/>
        <v>7</v>
      </c>
      <c r="EF714" s="13">
        <f t="shared" si="113"/>
        <v>3</v>
      </c>
      <c r="EG714" s="13">
        <f>[2]新神器!HD716</f>
        <v>1606041</v>
      </c>
      <c r="EH714" s="13" t="str">
        <f>[2]新神器!HE716</f>
        <v>神器7-5 : 14级</v>
      </c>
      <c r="EI714" s="13">
        <f>[2]新神器!HG716</f>
        <v>14</v>
      </c>
      <c r="EJ714" s="13">
        <f>[2]新神器!HI716</f>
        <v>7</v>
      </c>
      <c r="EK714" s="13">
        <f>[1]新神器!$AW715*6</f>
        <v>159360</v>
      </c>
      <c r="EL714" s="13">
        <f t="shared" si="114"/>
        <v>14562</v>
      </c>
      <c r="EM714" s="13">
        <f t="shared" si="110"/>
        <v>2450</v>
      </c>
      <c r="EN714" s="13">
        <f>[2]新神器!$HK716</f>
        <v>35800</v>
      </c>
      <c r="EO714" s="13">
        <f t="shared" si="115"/>
        <v>2485.8000000000002</v>
      </c>
      <c r="EP714" s="13">
        <f t="shared" si="116"/>
        <v>35.15</v>
      </c>
    </row>
    <row r="715" spans="118:146" ht="16.5" x14ac:dyDescent="0.2">
      <c r="DN715" s="13">
        <v>111</v>
      </c>
      <c r="DO715" s="13">
        <v>5</v>
      </c>
      <c r="DP715" s="13">
        <f t="shared" si="111"/>
        <v>112800</v>
      </c>
      <c r="ED715" s="13">
        <f>[2]新神器!GZ717</f>
        <v>39</v>
      </c>
      <c r="EE715" s="13">
        <f t="shared" si="112"/>
        <v>7</v>
      </c>
      <c r="EF715" s="13">
        <f t="shared" si="113"/>
        <v>3</v>
      </c>
      <c r="EG715" s="13">
        <f>[2]新神器!HD717</f>
        <v>1606041</v>
      </c>
      <c r="EH715" s="13" t="str">
        <f>[2]新神器!HE717</f>
        <v>神器7-5 : 15级</v>
      </c>
      <c r="EI715" s="13">
        <f>[2]新神器!HG717</f>
        <v>15</v>
      </c>
      <c r="EJ715" s="13">
        <f>[2]新神器!HI717</f>
        <v>7</v>
      </c>
      <c r="EK715" s="13">
        <f>[1]新神器!$AW716*6</f>
        <v>174426</v>
      </c>
      <c r="EL715" s="13">
        <f t="shared" si="114"/>
        <v>15066</v>
      </c>
      <c r="EM715" s="13">
        <f t="shared" si="110"/>
        <v>2450</v>
      </c>
      <c r="EN715" s="13">
        <f>[2]新神器!$HK717</f>
        <v>36450</v>
      </c>
      <c r="EO715" s="13">
        <f t="shared" si="115"/>
        <v>2486.4499999999998</v>
      </c>
      <c r="EP715" s="13">
        <f t="shared" si="116"/>
        <v>36.36</v>
      </c>
    </row>
    <row r="716" spans="118:146" ht="16.5" x14ac:dyDescent="0.2">
      <c r="DN716" s="13">
        <v>112</v>
      </c>
      <c r="DO716" s="13">
        <v>5</v>
      </c>
      <c r="DP716" s="13">
        <f t="shared" si="111"/>
        <v>115960</v>
      </c>
      <c r="ED716" s="13">
        <f>[2]新神器!GZ718</f>
        <v>39</v>
      </c>
      <c r="EE716" s="13">
        <f t="shared" si="112"/>
        <v>7</v>
      </c>
      <c r="EF716" s="13">
        <f t="shared" si="113"/>
        <v>3</v>
      </c>
      <c r="EG716" s="13">
        <f>[2]新神器!HD718</f>
        <v>1606041</v>
      </c>
      <c r="EH716" s="13" t="str">
        <f>[2]新神器!HE718</f>
        <v>神器7-5 : 16级</v>
      </c>
      <c r="EI716" s="13">
        <f>[2]新神器!HG718</f>
        <v>16</v>
      </c>
      <c r="EJ716" s="13">
        <f>[2]新神器!HI718</f>
        <v>10</v>
      </c>
      <c r="EK716" s="13">
        <f>[1]新神器!$AW717*6</f>
        <v>190122</v>
      </c>
      <c r="EL716" s="13">
        <f t="shared" si="114"/>
        <v>15696</v>
      </c>
      <c r="EM716" s="13">
        <f t="shared" si="110"/>
        <v>3500</v>
      </c>
      <c r="EN716" s="13">
        <f>[2]新神器!$HK718</f>
        <v>37100</v>
      </c>
      <c r="EO716" s="13">
        <f t="shared" si="115"/>
        <v>3537.1</v>
      </c>
      <c r="EP716" s="13">
        <f t="shared" si="116"/>
        <v>26.63</v>
      </c>
    </row>
    <row r="717" spans="118:146" ht="16.5" x14ac:dyDescent="0.2">
      <c r="DN717" s="13">
        <v>113</v>
      </c>
      <c r="DO717" s="13">
        <v>5</v>
      </c>
      <c r="DP717" s="13">
        <f t="shared" si="111"/>
        <v>119080</v>
      </c>
      <c r="ED717" s="13">
        <f>[2]新神器!GZ719</f>
        <v>39</v>
      </c>
      <c r="EE717" s="13">
        <f t="shared" si="112"/>
        <v>7</v>
      </c>
      <c r="EF717" s="13">
        <f t="shared" si="113"/>
        <v>3</v>
      </c>
      <c r="EG717" s="13">
        <f>[2]新神器!HD719</f>
        <v>1606041</v>
      </c>
      <c r="EH717" s="13" t="str">
        <f>[2]新神器!HE719</f>
        <v>神器7-5 : 17级</v>
      </c>
      <c r="EI717" s="13">
        <f>[2]新神器!HG719</f>
        <v>17</v>
      </c>
      <c r="EJ717" s="13">
        <f>[2]新神器!HI719</f>
        <v>10</v>
      </c>
      <c r="EK717" s="13">
        <f>[1]新神器!$AW718*6</f>
        <v>206322</v>
      </c>
      <c r="EL717" s="13">
        <f t="shared" si="114"/>
        <v>16200</v>
      </c>
      <c r="EM717" s="13">
        <f t="shared" si="110"/>
        <v>3500</v>
      </c>
      <c r="EN717" s="13">
        <f>[2]新神器!$HK719</f>
        <v>37800</v>
      </c>
      <c r="EO717" s="13">
        <f t="shared" si="115"/>
        <v>3537.8</v>
      </c>
      <c r="EP717" s="13">
        <f t="shared" si="116"/>
        <v>27.47</v>
      </c>
    </row>
    <row r="718" spans="118:146" ht="16.5" x14ac:dyDescent="0.2">
      <c r="DN718" s="13">
        <v>114</v>
      </c>
      <c r="DO718" s="13">
        <v>5</v>
      </c>
      <c r="DP718" s="13">
        <f t="shared" si="111"/>
        <v>122200</v>
      </c>
      <c r="ED718" s="13">
        <f>[2]新神器!GZ720</f>
        <v>39</v>
      </c>
      <c r="EE718" s="13">
        <f t="shared" si="112"/>
        <v>7</v>
      </c>
      <c r="EF718" s="13">
        <f t="shared" si="113"/>
        <v>3</v>
      </c>
      <c r="EG718" s="13">
        <f>[2]新神器!HD720</f>
        <v>1606041</v>
      </c>
      <c r="EH718" s="13" t="str">
        <f>[2]新神器!HE720</f>
        <v>神器7-5 : 18级</v>
      </c>
      <c r="EI718" s="13">
        <f>[2]新神器!HG720</f>
        <v>18</v>
      </c>
      <c r="EJ718" s="13">
        <f>[2]新神器!HI720</f>
        <v>10</v>
      </c>
      <c r="EK718" s="13">
        <f>[1]新神器!$AW719*6</f>
        <v>223092</v>
      </c>
      <c r="EL718" s="13">
        <f t="shared" si="114"/>
        <v>16770</v>
      </c>
      <c r="EM718" s="13">
        <f t="shared" si="110"/>
        <v>3500</v>
      </c>
      <c r="EN718" s="13">
        <f>[2]新神器!$HK720</f>
        <v>38400</v>
      </c>
      <c r="EO718" s="13">
        <f t="shared" si="115"/>
        <v>3538.4</v>
      </c>
      <c r="EP718" s="13">
        <f t="shared" si="116"/>
        <v>28.44</v>
      </c>
    </row>
    <row r="719" spans="118:146" ht="16.5" x14ac:dyDescent="0.2">
      <c r="DN719" s="13">
        <v>115</v>
      </c>
      <c r="DO719" s="13">
        <v>5</v>
      </c>
      <c r="DP719" s="13">
        <f t="shared" si="111"/>
        <v>125360</v>
      </c>
      <c r="ED719" s="13">
        <f>[2]新神器!GZ721</f>
        <v>39</v>
      </c>
      <c r="EE719" s="13">
        <f t="shared" si="112"/>
        <v>7</v>
      </c>
      <c r="EF719" s="13">
        <f t="shared" si="113"/>
        <v>3</v>
      </c>
      <c r="EG719" s="13">
        <f>[2]新神器!HD721</f>
        <v>1606041</v>
      </c>
      <c r="EH719" s="13" t="str">
        <f>[2]新神器!HE721</f>
        <v>神器7-5 : 19级</v>
      </c>
      <c r="EI719" s="13">
        <f>[2]新神器!HG721</f>
        <v>19</v>
      </c>
      <c r="EJ719" s="13">
        <f>[2]新神器!HI721</f>
        <v>15</v>
      </c>
      <c r="EK719" s="13">
        <f>[1]新神器!$AW720*6</f>
        <v>240426</v>
      </c>
      <c r="EL719" s="13">
        <f t="shared" si="114"/>
        <v>17334</v>
      </c>
      <c r="EM719" s="13">
        <f t="shared" si="110"/>
        <v>5250</v>
      </c>
      <c r="EN719" s="13">
        <f>[2]新神器!$HK721</f>
        <v>39050</v>
      </c>
      <c r="EO719" s="13">
        <f t="shared" si="115"/>
        <v>5289.05</v>
      </c>
      <c r="EP719" s="13">
        <f t="shared" si="116"/>
        <v>19.66</v>
      </c>
    </row>
    <row r="720" spans="118:146" ht="16.5" x14ac:dyDescent="0.2">
      <c r="DN720" s="13">
        <v>116</v>
      </c>
      <c r="DO720" s="13">
        <v>5</v>
      </c>
      <c r="DP720" s="13">
        <f t="shared" si="111"/>
        <v>128480</v>
      </c>
      <c r="ED720" s="13">
        <f>[2]新神器!GZ722</f>
        <v>39</v>
      </c>
      <c r="EE720" s="13">
        <f t="shared" si="112"/>
        <v>7</v>
      </c>
      <c r="EF720" s="13">
        <f t="shared" si="113"/>
        <v>3</v>
      </c>
      <c r="EG720" s="13">
        <f>[2]新神器!HD722</f>
        <v>1606041</v>
      </c>
      <c r="EH720" s="13" t="str">
        <f>[2]新神器!HE722</f>
        <v>神器7-5 : 20级</v>
      </c>
      <c r="EI720" s="13">
        <f>[2]新神器!HG722</f>
        <v>20</v>
      </c>
      <c r="EJ720" s="13">
        <f>[2]新神器!HI722</f>
        <v>15</v>
      </c>
      <c r="EK720" s="13">
        <f>[1]新神器!$AW721*6</f>
        <v>258330</v>
      </c>
      <c r="EL720" s="13">
        <f t="shared" si="114"/>
        <v>17904</v>
      </c>
      <c r="EM720" s="13">
        <f t="shared" si="110"/>
        <v>5250</v>
      </c>
      <c r="EN720" s="13">
        <f>[2]新神器!$HK722</f>
        <v>39650</v>
      </c>
      <c r="EO720" s="13">
        <f t="shared" si="115"/>
        <v>5289.65</v>
      </c>
      <c r="EP720" s="13">
        <f t="shared" si="116"/>
        <v>20.309999999999999</v>
      </c>
    </row>
    <row r="721" spans="118:146" ht="16.5" x14ac:dyDescent="0.2">
      <c r="DN721" s="13">
        <v>117</v>
      </c>
      <c r="DO721" s="13">
        <v>5</v>
      </c>
      <c r="DP721" s="13">
        <f t="shared" si="111"/>
        <v>131600</v>
      </c>
      <c r="ED721" s="13">
        <f>[2]新神器!GZ723</f>
        <v>39</v>
      </c>
      <c r="EE721" s="13">
        <f t="shared" si="112"/>
        <v>7</v>
      </c>
      <c r="EF721" s="13">
        <f t="shared" si="113"/>
        <v>3</v>
      </c>
      <c r="EG721" s="13">
        <f>[2]新神器!HD723</f>
        <v>1606041</v>
      </c>
      <c r="EH721" s="13" t="str">
        <f>[2]新神器!HE723</f>
        <v>神器7-5 : 21级</v>
      </c>
      <c r="EI721" s="13">
        <f>[2]新神器!HG723</f>
        <v>21</v>
      </c>
      <c r="EJ721" s="13">
        <f>[2]新神器!HI723</f>
        <v>15</v>
      </c>
      <c r="EK721" s="13">
        <f>[1]新神器!$AW722*6</f>
        <v>276738</v>
      </c>
      <c r="EL721" s="13">
        <f t="shared" si="114"/>
        <v>18408</v>
      </c>
      <c r="EM721" s="13">
        <f t="shared" si="110"/>
        <v>5250</v>
      </c>
      <c r="EN721" s="13">
        <f>[2]新神器!$HK723</f>
        <v>40250</v>
      </c>
      <c r="EO721" s="13">
        <f t="shared" si="115"/>
        <v>5290.25</v>
      </c>
      <c r="EP721" s="13">
        <f t="shared" si="116"/>
        <v>20.88</v>
      </c>
    </row>
    <row r="722" spans="118:146" ht="16.5" x14ac:dyDescent="0.2">
      <c r="DN722" s="13">
        <v>118</v>
      </c>
      <c r="DO722" s="13">
        <v>5</v>
      </c>
      <c r="DP722" s="13">
        <f t="shared" si="111"/>
        <v>134760</v>
      </c>
      <c r="ED722" s="13">
        <f>[2]新神器!GZ724</f>
        <v>40</v>
      </c>
      <c r="EE722" s="13">
        <f t="shared" si="112"/>
        <v>7</v>
      </c>
      <c r="EF722" s="13">
        <f t="shared" si="113"/>
        <v>3</v>
      </c>
      <c r="EG722" s="13">
        <f>[2]新神器!HD724</f>
        <v>1606042</v>
      </c>
      <c r="EH722" s="13" t="str">
        <f>[2]新神器!HE724</f>
        <v>神器7-6 : 1级</v>
      </c>
      <c r="EI722" s="13">
        <f>[2]新神器!HG724</f>
        <v>1</v>
      </c>
      <c r="EJ722" s="13">
        <f>[2]新神器!HI724</f>
        <v>1</v>
      </c>
      <c r="EK722" s="13">
        <f>[1]新神器!$AW723*6</f>
        <v>10572</v>
      </c>
      <c r="EL722" s="13">
        <f t="shared" si="114"/>
        <v>10572</v>
      </c>
      <c r="EM722" s="13">
        <f t="shared" si="110"/>
        <v>350</v>
      </c>
      <c r="EN722" s="13">
        <f>[2]新神器!$HK724</f>
        <v>25550</v>
      </c>
      <c r="EO722" s="13">
        <f t="shared" si="115"/>
        <v>375.55</v>
      </c>
      <c r="EP722" s="13">
        <f t="shared" si="116"/>
        <v>168.9</v>
      </c>
    </row>
    <row r="723" spans="118:146" ht="16.5" x14ac:dyDescent="0.2">
      <c r="DN723" s="13">
        <v>119</v>
      </c>
      <c r="DO723" s="13">
        <v>5</v>
      </c>
      <c r="DP723" s="13">
        <f t="shared" si="111"/>
        <v>137880</v>
      </c>
      <c r="ED723" s="13">
        <f>[2]新神器!GZ725</f>
        <v>40</v>
      </c>
      <c r="EE723" s="13">
        <f t="shared" si="112"/>
        <v>7</v>
      </c>
      <c r="EF723" s="13">
        <f t="shared" si="113"/>
        <v>3</v>
      </c>
      <c r="EG723" s="13">
        <f>[2]新神器!HD725</f>
        <v>1606042</v>
      </c>
      <c r="EH723" s="13" t="str">
        <f>[2]新神器!HE725</f>
        <v>神器7-6 : 2级</v>
      </c>
      <c r="EI723" s="13">
        <f>[2]新神器!HG725</f>
        <v>2</v>
      </c>
      <c r="EJ723" s="13">
        <f>[2]新神器!HI725</f>
        <v>1</v>
      </c>
      <c r="EK723" s="13">
        <f>[1]新神器!$AW724*6</f>
        <v>16470</v>
      </c>
      <c r="EL723" s="13">
        <f t="shared" si="114"/>
        <v>5898</v>
      </c>
      <c r="EM723" s="13">
        <f t="shared" si="110"/>
        <v>350</v>
      </c>
      <c r="EN723" s="13">
        <f>[2]新神器!$HK725</f>
        <v>26500</v>
      </c>
      <c r="EO723" s="13">
        <f t="shared" si="115"/>
        <v>376.5</v>
      </c>
      <c r="EP723" s="13">
        <f t="shared" si="116"/>
        <v>93.99</v>
      </c>
    </row>
    <row r="724" spans="118:146" ht="16.5" x14ac:dyDescent="0.2">
      <c r="DN724" s="13">
        <v>120</v>
      </c>
      <c r="DO724" s="13">
        <v>5</v>
      </c>
      <c r="DP724" s="13">
        <f t="shared" si="111"/>
        <v>141000</v>
      </c>
      <c r="ED724" s="13">
        <f>[2]新神器!GZ726</f>
        <v>40</v>
      </c>
      <c r="EE724" s="13">
        <f t="shared" si="112"/>
        <v>7</v>
      </c>
      <c r="EF724" s="13">
        <f t="shared" si="113"/>
        <v>3</v>
      </c>
      <c r="EG724" s="13">
        <f>[2]新神器!HD726</f>
        <v>1606042</v>
      </c>
      <c r="EH724" s="13" t="str">
        <f>[2]新神器!HE726</f>
        <v>神器7-6 : 3级</v>
      </c>
      <c r="EI724" s="13">
        <f>[2]新神器!HG726</f>
        <v>3</v>
      </c>
      <c r="EJ724" s="13">
        <f>[2]新神器!HI726</f>
        <v>1</v>
      </c>
      <c r="EK724" s="13">
        <f>[1]新神器!$AW725*6</f>
        <v>22788</v>
      </c>
      <c r="EL724" s="13">
        <f t="shared" si="114"/>
        <v>6318</v>
      </c>
      <c r="EM724" s="13">
        <f t="shared" si="110"/>
        <v>350</v>
      </c>
      <c r="EN724" s="13">
        <f>[2]新神器!$HK726</f>
        <v>27400</v>
      </c>
      <c r="EO724" s="13">
        <f t="shared" si="115"/>
        <v>377.4</v>
      </c>
      <c r="EP724" s="13">
        <f t="shared" si="116"/>
        <v>100.45</v>
      </c>
    </row>
    <row r="725" spans="118:146" ht="16.5" x14ac:dyDescent="0.2">
      <c r="DN725" s="13">
        <v>121</v>
      </c>
      <c r="DO725" s="13">
        <v>5</v>
      </c>
      <c r="DP725" s="13">
        <f t="shared" si="111"/>
        <v>144160</v>
      </c>
      <c r="ED725" s="13">
        <f>[2]新神器!GZ727</f>
        <v>40</v>
      </c>
      <c r="EE725" s="13">
        <f t="shared" si="112"/>
        <v>7</v>
      </c>
      <c r="EF725" s="13">
        <f t="shared" si="113"/>
        <v>3</v>
      </c>
      <c r="EG725" s="13">
        <f>[2]新神器!HD727</f>
        <v>1606042</v>
      </c>
      <c r="EH725" s="13" t="str">
        <f>[2]新神器!HE727</f>
        <v>神器7-6 : 4级</v>
      </c>
      <c r="EI725" s="13">
        <f>[2]新神器!HG727</f>
        <v>4</v>
      </c>
      <c r="EJ725" s="13">
        <f>[2]新神器!HI727</f>
        <v>2</v>
      </c>
      <c r="EK725" s="13">
        <f>[1]新神器!$AW726*6</f>
        <v>29544</v>
      </c>
      <c r="EL725" s="13">
        <f t="shared" si="114"/>
        <v>6756</v>
      </c>
      <c r="EM725" s="13">
        <f t="shared" si="110"/>
        <v>700</v>
      </c>
      <c r="EN725" s="13">
        <f>[2]新神器!$HK727</f>
        <v>28250</v>
      </c>
      <c r="EO725" s="13">
        <f t="shared" si="115"/>
        <v>728.25</v>
      </c>
      <c r="EP725" s="13">
        <f t="shared" si="116"/>
        <v>55.66</v>
      </c>
    </row>
    <row r="726" spans="118:146" ht="16.5" x14ac:dyDescent="0.2">
      <c r="DN726" s="13">
        <v>122</v>
      </c>
      <c r="DO726" s="13">
        <v>5</v>
      </c>
      <c r="DP726" s="13">
        <f t="shared" si="111"/>
        <v>147280</v>
      </c>
      <c r="ED726" s="13">
        <f>[2]新神器!GZ728</f>
        <v>40</v>
      </c>
      <c r="EE726" s="13">
        <f t="shared" si="112"/>
        <v>7</v>
      </c>
      <c r="EF726" s="13">
        <f t="shared" si="113"/>
        <v>3</v>
      </c>
      <c r="EG726" s="13">
        <f>[2]新神器!HD728</f>
        <v>1606042</v>
      </c>
      <c r="EH726" s="13" t="str">
        <f>[2]新神器!HE728</f>
        <v>神器7-6 : 5级</v>
      </c>
      <c r="EI726" s="13">
        <f>[2]新神器!HG728</f>
        <v>5</v>
      </c>
      <c r="EJ726" s="13">
        <f>[2]新神器!HI728</f>
        <v>2</v>
      </c>
      <c r="EK726" s="13">
        <f>[1]新神器!$AW727*6</f>
        <v>36756</v>
      </c>
      <c r="EL726" s="13">
        <f t="shared" si="114"/>
        <v>7212</v>
      </c>
      <c r="EM726" s="13">
        <f t="shared" si="110"/>
        <v>700</v>
      </c>
      <c r="EN726" s="13">
        <f>[2]新神器!$HK728</f>
        <v>29100</v>
      </c>
      <c r="EO726" s="13">
        <f t="shared" si="115"/>
        <v>729.1</v>
      </c>
      <c r="EP726" s="13">
        <f t="shared" si="116"/>
        <v>59.35</v>
      </c>
    </row>
    <row r="727" spans="118:146" ht="16.5" x14ac:dyDescent="0.2">
      <c r="DN727" s="13">
        <v>123</v>
      </c>
      <c r="DO727" s="13">
        <v>5</v>
      </c>
      <c r="DP727" s="13">
        <f t="shared" si="111"/>
        <v>150400</v>
      </c>
      <c r="ED727" s="13">
        <f>[2]新神器!GZ729</f>
        <v>40</v>
      </c>
      <c r="EE727" s="13">
        <f t="shared" si="112"/>
        <v>7</v>
      </c>
      <c r="EF727" s="13">
        <f t="shared" si="113"/>
        <v>3</v>
      </c>
      <c r="EG727" s="13">
        <f>[2]新神器!HD729</f>
        <v>1606042</v>
      </c>
      <c r="EH727" s="13" t="str">
        <f>[2]新神器!HE729</f>
        <v>神器7-6 : 6级</v>
      </c>
      <c r="EI727" s="13">
        <f>[2]新神器!HG729</f>
        <v>6</v>
      </c>
      <c r="EJ727" s="13">
        <f>[2]新神器!HI729</f>
        <v>2</v>
      </c>
      <c r="EK727" s="13">
        <f>[1]新神器!$AW728*6</f>
        <v>44382</v>
      </c>
      <c r="EL727" s="13">
        <f t="shared" si="114"/>
        <v>7626</v>
      </c>
      <c r="EM727" s="13">
        <f t="shared" si="110"/>
        <v>700</v>
      </c>
      <c r="EN727" s="13">
        <f>[2]新神器!$HK729</f>
        <v>29900</v>
      </c>
      <c r="EO727" s="13">
        <f t="shared" si="115"/>
        <v>729.9</v>
      </c>
      <c r="EP727" s="13">
        <f t="shared" si="116"/>
        <v>62.69</v>
      </c>
    </row>
    <row r="728" spans="118:146" ht="16.5" x14ac:dyDescent="0.2">
      <c r="DN728" s="13">
        <v>124</v>
      </c>
      <c r="DO728" s="13">
        <v>5</v>
      </c>
      <c r="DP728" s="13">
        <f t="shared" si="111"/>
        <v>153560</v>
      </c>
      <c r="ED728" s="13">
        <f>[2]新神器!GZ730</f>
        <v>40</v>
      </c>
      <c r="EE728" s="13">
        <f t="shared" si="112"/>
        <v>7</v>
      </c>
      <c r="EF728" s="13">
        <f t="shared" si="113"/>
        <v>3</v>
      </c>
      <c r="EG728" s="13">
        <f>[2]新神器!HD730</f>
        <v>1606042</v>
      </c>
      <c r="EH728" s="13" t="str">
        <f>[2]新神器!HE730</f>
        <v>神器7-6 : 7级</v>
      </c>
      <c r="EI728" s="13">
        <f>[2]新神器!HG730</f>
        <v>7</v>
      </c>
      <c r="EJ728" s="13">
        <f>[2]新神器!HI730</f>
        <v>3</v>
      </c>
      <c r="EK728" s="13">
        <f>[1]新神器!$AW729*6</f>
        <v>52392</v>
      </c>
      <c r="EL728" s="13">
        <f t="shared" si="114"/>
        <v>8010</v>
      </c>
      <c r="EM728" s="13">
        <f t="shared" si="110"/>
        <v>1050</v>
      </c>
      <c r="EN728" s="13">
        <f>[2]新神器!$HK730</f>
        <v>30700</v>
      </c>
      <c r="EO728" s="13">
        <f t="shared" si="115"/>
        <v>1080.7</v>
      </c>
      <c r="EP728" s="13">
        <f t="shared" si="116"/>
        <v>44.47</v>
      </c>
    </row>
    <row r="729" spans="118:146" ht="16.5" x14ac:dyDescent="0.2">
      <c r="DN729" s="13">
        <v>125</v>
      </c>
      <c r="DO729" s="13">
        <v>5</v>
      </c>
      <c r="DP729" s="13">
        <f t="shared" si="111"/>
        <v>156680</v>
      </c>
      <c r="ED729" s="13">
        <f>[2]新神器!GZ731</f>
        <v>40</v>
      </c>
      <c r="EE729" s="13">
        <f t="shared" si="112"/>
        <v>7</v>
      </c>
      <c r="EF729" s="13">
        <f t="shared" si="113"/>
        <v>3</v>
      </c>
      <c r="EG729" s="13">
        <f>[2]新神器!HD731</f>
        <v>1606042</v>
      </c>
      <c r="EH729" s="13" t="str">
        <f>[2]新神器!HE731</f>
        <v>神器7-6 : 8级</v>
      </c>
      <c r="EI729" s="13">
        <f>[2]新神器!HG731</f>
        <v>8</v>
      </c>
      <c r="EJ729" s="13">
        <f>[2]新神器!HI731</f>
        <v>3</v>
      </c>
      <c r="EK729" s="13">
        <f>[1]新神器!$AW730*6</f>
        <v>60852</v>
      </c>
      <c r="EL729" s="13">
        <f t="shared" si="114"/>
        <v>8460</v>
      </c>
      <c r="EM729" s="13">
        <f t="shared" si="110"/>
        <v>1050</v>
      </c>
      <c r="EN729" s="13">
        <f>[2]新神器!$HK731</f>
        <v>31500</v>
      </c>
      <c r="EO729" s="13">
        <f t="shared" si="115"/>
        <v>1081.5</v>
      </c>
      <c r="EP729" s="13">
        <f t="shared" si="116"/>
        <v>46.93</v>
      </c>
    </row>
    <row r="730" spans="118:146" ht="16.5" x14ac:dyDescent="0.2">
      <c r="DN730" s="13">
        <v>126</v>
      </c>
      <c r="DO730" s="13">
        <v>5</v>
      </c>
      <c r="DP730" s="13">
        <f t="shared" si="111"/>
        <v>159840</v>
      </c>
      <c r="ED730" s="13">
        <f>[2]新神器!GZ732</f>
        <v>40</v>
      </c>
      <c r="EE730" s="13">
        <f t="shared" si="112"/>
        <v>7</v>
      </c>
      <c r="EF730" s="13">
        <f t="shared" si="113"/>
        <v>3</v>
      </c>
      <c r="EG730" s="13">
        <f>[2]新神器!HD732</f>
        <v>1606042</v>
      </c>
      <c r="EH730" s="13" t="str">
        <f>[2]新神器!HE732</f>
        <v>神器7-6 : 9级</v>
      </c>
      <c r="EI730" s="13">
        <f>[2]新神器!HG732</f>
        <v>9</v>
      </c>
      <c r="EJ730" s="13">
        <f>[2]新神器!HI732</f>
        <v>3</v>
      </c>
      <c r="EK730" s="13">
        <f>[1]新神器!$AW731*6</f>
        <v>69726</v>
      </c>
      <c r="EL730" s="13">
        <f t="shared" si="114"/>
        <v>8874</v>
      </c>
      <c r="EM730" s="13">
        <f t="shared" si="110"/>
        <v>1050</v>
      </c>
      <c r="EN730" s="13">
        <f>[2]新神器!$HK732</f>
        <v>32250</v>
      </c>
      <c r="EO730" s="13">
        <f t="shared" si="115"/>
        <v>1082.25</v>
      </c>
      <c r="EP730" s="13">
        <f t="shared" si="116"/>
        <v>49.2</v>
      </c>
    </row>
    <row r="731" spans="118:146" ht="16.5" x14ac:dyDescent="0.2">
      <c r="DN731" s="13">
        <v>127</v>
      </c>
      <c r="DO731" s="13">
        <v>5</v>
      </c>
      <c r="DP731" s="13">
        <f t="shared" si="111"/>
        <v>162960</v>
      </c>
      <c r="ED731" s="13">
        <f>[2]新神器!GZ733</f>
        <v>40</v>
      </c>
      <c r="EE731" s="13">
        <f t="shared" si="112"/>
        <v>7</v>
      </c>
      <c r="EF731" s="13">
        <f t="shared" si="113"/>
        <v>3</v>
      </c>
      <c r="EG731" s="13">
        <f>[2]新神器!HD733</f>
        <v>1606042</v>
      </c>
      <c r="EH731" s="13" t="str">
        <f>[2]新神器!HE733</f>
        <v>神器7-6 : 10级</v>
      </c>
      <c r="EI731" s="13">
        <f>[2]新神器!HG733</f>
        <v>10</v>
      </c>
      <c r="EJ731" s="13">
        <f>[2]新神器!HI733</f>
        <v>5</v>
      </c>
      <c r="EK731" s="13">
        <f>[1]新神器!$AW732*6</f>
        <v>78990</v>
      </c>
      <c r="EL731" s="13">
        <f t="shared" si="114"/>
        <v>9264</v>
      </c>
      <c r="EM731" s="13">
        <f t="shared" si="110"/>
        <v>1750</v>
      </c>
      <c r="EN731" s="13">
        <f>[2]新神器!$HK733</f>
        <v>33000</v>
      </c>
      <c r="EO731" s="13">
        <f t="shared" si="115"/>
        <v>1783</v>
      </c>
      <c r="EP731" s="13">
        <f t="shared" si="116"/>
        <v>31.17</v>
      </c>
    </row>
    <row r="732" spans="118:146" ht="16.5" x14ac:dyDescent="0.2">
      <c r="DN732" s="13">
        <v>128</v>
      </c>
      <c r="DO732" s="13">
        <v>5</v>
      </c>
      <c r="DP732" s="13">
        <f t="shared" si="111"/>
        <v>166080</v>
      </c>
      <c r="ED732" s="13">
        <f>[2]新神器!GZ734</f>
        <v>40</v>
      </c>
      <c r="EE732" s="13">
        <f t="shared" si="112"/>
        <v>7</v>
      </c>
      <c r="EF732" s="13">
        <f t="shared" si="113"/>
        <v>3</v>
      </c>
      <c r="EG732" s="13">
        <f>[2]新神器!HD734</f>
        <v>1606042</v>
      </c>
      <c r="EH732" s="13" t="str">
        <f>[2]新神器!HE734</f>
        <v>神器7-6 : 11级</v>
      </c>
      <c r="EI732" s="13">
        <f>[2]新神器!HG734</f>
        <v>11</v>
      </c>
      <c r="EJ732" s="13">
        <f>[2]新神器!HI734</f>
        <v>5</v>
      </c>
      <c r="EK732" s="13">
        <f>[1]新神器!$AW733*6</f>
        <v>88698</v>
      </c>
      <c r="EL732" s="13">
        <f t="shared" si="114"/>
        <v>9708</v>
      </c>
      <c r="EM732" s="13">
        <f t="shared" si="110"/>
        <v>1750</v>
      </c>
      <c r="EN732" s="13">
        <f>[2]新神器!$HK734</f>
        <v>33700</v>
      </c>
      <c r="EO732" s="13">
        <f t="shared" si="115"/>
        <v>1783.7</v>
      </c>
      <c r="EP732" s="13">
        <f t="shared" si="116"/>
        <v>32.659999999999997</v>
      </c>
    </row>
    <row r="733" spans="118:146" ht="16.5" x14ac:dyDescent="0.2">
      <c r="DN733" s="13">
        <v>129</v>
      </c>
      <c r="DO733" s="13">
        <v>5</v>
      </c>
      <c r="DP733" s="13">
        <f t="shared" si="111"/>
        <v>169200</v>
      </c>
      <c r="ED733" s="13">
        <f>[2]新神器!GZ735</f>
        <v>40</v>
      </c>
      <c r="EE733" s="13">
        <f t="shared" si="112"/>
        <v>7</v>
      </c>
      <c r="EF733" s="13">
        <f t="shared" si="113"/>
        <v>3</v>
      </c>
      <c r="EG733" s="13">
        <f>[2]新神器!HD735</f>
        <v>1606042</v>
      </c>
      <c r="EH733" s="13" t="str">
        <f>[2]新神器!HE735</f>
        <v>神器7-6 : 12级</v>
      </c>
      <c r="EI733" s="13">
        <f>[2]新神器!HG735</f>
        <v>12</v>
      </c>
      <c r="EJ733" s="13">
        <f>[2]新神器!HI735</f>
        <v>6</v>
      </c>
      <c r="EK733" s="13">
        <f>[1]新神器!$AW734*6</f>
        <v>98856</v>
      </c>
      <c r="EL733" s="13">
        <f t="shared" si="114"/>
        <v>10158</v>
      </c>
      <c r="EM733" s="13">
        <f t="shared" si="110"/>
        <v>2100</v>
      </c>
      <c r="EN733" s="13">
        <f>[2]新神器!$HK735</f>
        <v>34400</v>
      </c>
      <c r="EO733" s="13">
        <f t="shared" si="115"/>
        <v>2134.4</v>
      </c>
      <c r="EP733" s="13">
        <f t="shared" si="116"/>
        <v>28.56</v>
      </c>
    </row>
    <row r="734" spans="118:146" ht="16.5" x14ac:dyDescent="0.2">
      <c r="DN734" s="13">
        <v>130</v>
      </c>
      <c r="DO734" s="13">
        <v>5</v>
      </c>
      <c r="DP734" s="13">
        <f t="shared" si="111"/>
        <v>172360</v>
      </c>
      <c r="ED734" s="13">
        <f>[2]新神器!GZ736</f>
        <v>40</v>
      </c>
      <c r="EE734" s="13">
        <f t="shared" si="112"/>
        <v>7</v>
      </c>
      <c r="EF734" s="13">
        <f t="shared" si="113"/>
        <v>3</v>
      </c>
      <c r="EG734" s="13">
        <f>[2]新神器!HD736</f>
        <v>1606042</v>
      </c>
      <c r="EH734" s="13" t="str">
        <f>[2]新神器!HE736</f>
        <v>神器7-6 : 13级</v>
      </c>
      <c r="EI734" s="13">
        <f>[2]新神器!HG736</f>
        <v>13</v>
      </c>
      <c r="EJ734" s="13">
        <f>[2]新神器!HI736</f>
        <v>7</v>
      </c>
      <c r="EK734" s="13">
        <f>[1]新神器!$AW735*6</f>
        <v>109428</v>
      </c>
      <c r="EL734" s="13">
        <f t="shared" si="114"/>
        <v>10572</v>
      </c>
      <c r="EM734" s="13">
        <f t="shared" si="110"/>
        <v>2450</v>
      </c>
      <c r="EN734" s="13">
        <f>[2]新神器!$HK736</f>
        <v>35100</v>
      </c>
      <c r="EO734" s="13">
        <f t="shared" si="115"/>
        <v>2485.1</v>
      </c>
      <c r="EP734" s="13">
        <f t="shared" si="116"/>
        <v>25.52</v>
      </c>
    </row>
    <row r="735" spans="118:146" ht="16.5" x14ac:dyDescent="0.2">
      <c r="DN735" s="13">
        <v>131</v>
      </c>
      <c r="DO735" s="13">
        <v>5</v>
      </c>
      <c r="DP735" s="13">
        <f t="shared" si="111"/>
        <v>175480</v>
      </c>
      <c r="ED735" s="13">
        <f>[2]新神器!GZ737</f>
        <v>40</v>
      </c>
      <c r="EE735" s="13">
        <f t="shared" si="112"/>
        <v>7</v>
      </c>
      <c r="EF735" s="13">
        <f t="shared" si="113"/>
        <v>3</v>
      </c>
      <c r="EG735" s="13">
        <f>[2]新神器!HD737</f>
        <v>1606042</v>
      </c>
      <c r="EH735" s="13" t="str">
        <f>[2]新神器!HE737</f>
        <v>神器7-6 : 14级</v>
      </c>
      <c r="EI735" s="13">
        <f>[2]新神器!HG737</f>
        <v>14</v>
      </c>
      <c r="EJ735" s="13">
        <f>[2]新神器!HI737</f>
        <v>7</v>
      </c>
      <c r="EK735" s="13">
        <f>[1]新神器!$AW736*6</f>
        <v>120390</v>
      </c>
      <c r="EL735" s="13">
        <f t="shared" si="114"/>
        <v>10962</v>
      </c>
      <c r="EM735" s="13">
        <f t="shared" si="110"/>
        <v>2450</v>
      </c>
      <c r="EN735" s="13">
        <f>[2]新神器!$HK737</f>
        <v>35800</v>
      </c>
      <c r="EO735" s="13">
        <f t="shared" si="115"/>
        <v>2485.8000000000002</v>
      </c>
      <c r="EP735" s="13">
        <f t="shared" si="116"/>
        <v>26.46</v>
      </c>
    </row>
    <row r="736" spans="118:146" ht="16.5" x14ac:dyDescent="0.2">
      <c r="DN736" s="13">
        <v>132</v>
      </c>
      <c r="DO736" s="13">
        <v>5</v>
      </c>
      <c r="DP736" s="13">
        <f t="shared" si="111"/>
        <v>178600</v>
      </c>
      <c r="ED736" s="13">
        <f>[2]新神器!GZ738</f>
        <v>40</v>
      </c>
      <c r="EE736" s="13">
        <f t="shared" si="112"/>
        <v>7</v>
      </c>
      <c r="EF736" s="13">
        <f t="shared" si="113"/>
        <v>3</v>
      </c>
      <c r="EG736" s="13">
        <f>[2]新神器!HD738</f>
        <v>1606042</v>
      </c>
      <c r="EH736" s="13" t="str">
        <f>[2]新神器!HE738</f>
        <v>神器7-6 : 15级</v>
      </c>
      <c r="EI736" s="13">
        <f>[2]新神器!HG738</f>
        <v>15</v>
      </c>
      <c r="EJ736" s="13">
        <f>[2]新神器!HI738</f>
        <v>7</v>
      </c>
      <c r="EK736" s="13">
        <f>[1]新神器!$AW737*6</f>
        <v>131826</v>
      </c>
      <c r="EL736" s="13">
        <f t="shared" si="114"/>
        <v>11436</v>
      </c>
      <c r="EM736" s="13">
        <f t="shared" si="110"/>
        <v>2450</v>
      </c>
      <c r="EN736" s="13">
        <f>[2]新神器!$HK738</f>
        <v>36450</v>
      </c>
      <c r="EO736" s="13">
        <f t="shared" si="115"/>
        <v>2486.4499999999998</v>
      </c>
      <c r="EP736" s="13">
        <f t="shared" si="116"/>
        <v>27.6</v>
      </c>
    </row>
    <row r="737" spans="118:146" ht="16.5" x14ac:dyDescent="0.2">
      <c r="DN737" s="13">
        <v>133</v>
      </c>
      <c r="DO737" s="13">
        <v>5</v>
      </c>
      <c r="DP737" s="13">
        <f t="shared" si="111"/>
        <v>181760</v>
      </c>
      <c r="ED737" s="13">
        <f>[2]新神器!GZ739</f>
        <v>40</v>
      </c>
      <c r="EE737" s="13">
        <f t="shared" si="112"/>
        <v>7</v>
      </c>
      <c r="EF737" s="13">
        <f t="shared" si="113"/>
        <v>3</v>
      </c>
      <c r="EG737" s="13">
        <f>[2]新神器!HD739</f>
        <v>1606042</v>
      </c>
      <c r="EH737" s="13" t="str">
        <f>[2]新神器!HE739</f>
        <v>神器7-6 : 16级</v>
      </c>
      <c r="EI737" s="13">
        <f>[2]新神器!HG739</f>
        <v>16</v>
      </c>
      <c r="EJ737" s="13">
        <f>[2]新神器!HI739</f>
        <v>10</v>
      </c>
      <c r="EK737" s="13">
        <f>[1]新神器!$AW738*6</f>
        <v>143622</v>
      </c>
      <c r="EL737" s="13">
        <f t="shared" si="114"/>
        <v>11796</v>
      </c>
      <c r="EM737" s="13">
        <f t="shared" si="110"/>
        <v>3500</v>
      </c>
      <c r="EN737" s="13">
        <f>[2]新神器!$HK739</f>
        <v>37100</v>
      </c>
      <c r="EO737" s="13">
        <f t="shared" si="115"/>
        <v>3537.1</v>
      </c>
      <c r="EP737" s="13">
        <f t="shared" si="116"/>
        <v>20.010000000000002</v>
      </c>
    </row>
    <row r="738" spans="118:146" ht="16.5" x14ac:dyDescent="0.2">
      <c r="DN738" s="13">
        <v>134</v>
      </c>
      <c r="DO738" s="13">
        <v>5</v>
      </c>
      <c r="DP738" s="13">
        <f t="shared" si="111"/>
        <v>184880</v>
      </c>
      <c r="ED738" s="13">
        <f>[2]新神器!GZ740</f>
        <v>40</v>
      </c>
      <c r="EE738" s="13">
        <f t="shared" si="112"/>
        <v>7</v>
      </c>
      <c r="EF738" s="13">
        <f t="shared" si="113"/>
        <v>3</v>
      </c>
      <c r="EG738" s="13">
        <f>[2]新神器!HD740</f>
        <v>1606042</v>
      </c>
      <c r="EH738" s="13" t="str">
        <f>[2]新神器!HE740</f>
        <v>神器7-6 : 17级</v>
      </c>
      <c r="EI738" s="13">
        <f>[2]新神器!HG740</f>
        <v>17</v>
      </c>
      <c r="EJ738" s="13">
        <f>[2]新神器!HI740</f>
        <v>10</v>
      </c>
      <c r="EK738" s="13">
        <f>[1]新神器!$AW739*6</f>
        <v>155832</v>
      </c>
      <c r="EL738" s="13">
        <f t="shared" si="114"/>
        <v>12210</v>
      </c>
      <c r="EM738" s="13">
        <f t="shared" si="110"/>
        <v>3500</v>
      </c>
      <c r="EN738" s="13">
        <f>[2]新神器!$HK740</f>
        <v>37800</v>
      </c>
      <c r="EO738" s="13">
        <f t="shared" si="115"/>
        <v>3537.8</v>
      </c>
      <c r="EP738" s="13">
        <f t="shared" si="116"/>
        <v>20.71</v>
      </c>
    </row>
    <row r="739" spans="118:146" ht="16.5" x14ac:dyDescent="0.2">
      <c r="DN739" s="13">
        <v>135</v>
      </c>
      <c r="DO739" s="13">
        <v>5</v>
      </c>
      <c r="DP739" s="13">
        <f t="shared" si="111"/>
        <v>188000</v>
      </c>
      <c r="ED739" s="13">
        <f>[2]新神器!GZ741</f>
        <v>40</v>
      </c>
      <c r="EE739" s="13">
        <f t="shared" si="112"/>
        <v>7</v>
      </c>
      <c r="EF739" s="13">
        <f t="shared" si="113"/>
        <v>3</v>
      </c>
      <c r="EG739" s="13">
        <f>[2]新神器!HD741</f>
        <v>1606042</v>
      </c>
      <c r="EH739" s="13" t="str">
        <f>[2]新神器!HE741</f>
        <v>神器7-6 : 18级</v>
      </c>
      <c r="EI739" s="13">
        <f>[2]新神器!HG741</f>
        <v>18</v>
      </c>
      <c r="EJ739" s="13">
        <f>[2]新神器!HI741</f>
        <v>10</v>
      </c>
      <c r="EK739" s="13">
        <f>[1]新神器!$AW740*6</f>
        <v>168522</v>
      </c>
      <c r="EL739" s="13">
        <f t="shared" si="114"/>
        <v>12690</v>
      </c>
      <c r="EM739" s="13">
        <f t="shared" si="110"/>
        <v>3500</v>
      </c>
      <c r="EN739" s="13">
        <f>[2]新神器!$HK741</f>
        <v>38400</v>
      </c>
      <c r="EO739" s="13">
        <f t="shared" si="115"/>
        <v>3538.4</v>
      </c>
      <c r="EP739" s="13">
        <f t="shared" si="116"/>
        <v>21.52</v>
      </c>
    </row>
    <row r="740" spans="118:146" ht="16.5" x14ac:dyDescent="0.2">
      <c r="DN740" s="13">
        <v>136</v>
      </c>
      <c r="DO740" s="13">
        <v>5</v>
      </c>
      <c r="DP740" s="13">
        <f t="shared" si="111"/>
        <v>382960</v>
      </c>
      <c r="ED740" s="13">
        <f>[2]新神器!GZ742</f>
        <v>40</v>
      </c>
      <c r="EE740" s="13">
        <f t="shared" si="112"/>
        <v>7</v>
      </c>
      <c r="EF740" s="13">
        <f t="shared" si="113"/>
        <v>3</v>
      </c>
      <c r="EG740" s="13">
        <f>[2]新神器!HD742</f>
        <v>1606042</v>
      </c>
      <c r="EH740" s="13" t="str">
        <f>[2]新神器!HE742</f>
        <v>神器7-6 : 19级</v>
      </c>
      <c r="EI740" s="13">
        <f>[2]新神器!HG742</f>
        <v>19</v>
      </c>
      <c r="EJ740" s="13">
        <f>[2]新神器!HI742</f>
        <v>15</v>
      </c>
      <c r="EK740" s="13">
        <f>[1]新神器!$AW741*6</f>
        <v>181656</v>
      </c>
      <c r="EL740" s="13">
        <f t="shared" si="114"/>
        <v>13134</v>
      </c>
      <c r="EM740" s="13">
        <f t="shared" si="110"/>
        <v>5250</v>
      </c>
      <c r="EN740" s="13">
        <f>[2]新神器!$HK742</f>
        <v>39050</v>
      </c>
      <c r="EO740" s="13">
        <f t="shared" si="115"/>
        <v>5289.05</v>
      </c>
      <c r="EP740" s="13">
        <f t="shared" si="116"/>
        <v>14.9</v>
      </c>
    </row>
    <row r="741" spans="118:146" ht="16.5" x14ac:dyDescent="0.2">
      <c r="DN741" s="13">
        <v>137</v>
      </c>
      <c r="DO741" s="13">
        <v>5</v>
      </c>
      <c r="DP741" s="13">
        <f t="shared" si="111"/>
        <v>419440</v>
      </c>
      <c r="ED741" s="13">
        <f>[2]新神器!GZ743</f>
        <v>40</v>
      </c>
      <c r="EE741" s="13">
        <f t="shared" si="112"/>
        <v>7</v>
      </c>
      <c r="EF741" s="13">
        <f t="shared" si="113"/>
        <v>3</v>
      </c>
      <c r="EG741" s="13">
        <f>[2]新神器!HD743</f>
        <v>1606042</v>
      </c>
      <c r="EH741" s="13" t="str">
        <f>[2]新神器!HE743</f>
        <v>神器7-6 : 20级</v>
      </c>
      <c r="EI741" s="13">
        <f>[2]新神器!HG743</f>
        <v>20</v>
      </c>
      <c r="EJ741" s="13">
        <f>[2]新神器!HI743</f>
        <v>15</v>
      </c>
      <c r="EK741" s="13">
        <f>[1]新神器!$AW742*6</f>
        <v>195180</v>
      </c>
      <c r="EL741" s="13">
        <f t="shared" si="114"/>
        <v>13524</v>
      </c>
      <c r="EM741" s="13">
        <f t="shared" si="110"/>
        <v>5250</v>
      </c>
      <c r="EN741" s="13">
        <f>[2]新神器!$HK743</f>
        <v>39650</v>
      </c>
      <c r="EO741" s="13">
        <f t="shared" si="115"/>
        <v>5289.65</v>
      </c>
      <c r="EP741" s="13">
        <f t="shared" si="116"/>
        <v>15.34</v>
      </c>
    </row>
    <row r="742" spans="118:146" ht="16.5" x14ac:dyDescent="0.2">
      <c r="DN742" s="13">
        <v>138</v>
      </c>
      <c r="DO742" s="13">
        <v>5</v>
      </c>
      <c r="DP742" s="13">
        <f t="shared" si="111"/>
        <v>455880</v>
      </c>
      <c r="ED742" s="13">
        <f>[2]新神器!GZ744</f>
        <v>40</v>
      </c>
      <c r="EE742" s="13">
        <f t="shared" si="112"/>
        <v>7</v>
      </c>
      <c r="EF742" s="13">
        <f t="shared" si="113"/>
        <v>3</v>
      </c>
      <c r="EG742" s="13">
        <f>[2]新神器!HD744</f>
        <v>1606042</v>
      </c>
      <c r="EH742" s="13" t="str">
        <f>[2]新神器!HE744</f>
        <v>神器7-6 : 21级</v>
      </c>
      <c r="EI742" s="13">
        <f>[2]新神器!HG744</f>
        <v>21</v>
      </c>
      <c r="EJ742" s="13">
        <f>[2]新神器!HI744</f>
        <v>15</v>
      </c>
      <c r="EK742" s="13">
        <f>[1]新神器!$AW743*6</f>
        <v>209088</v>
      </c>
      <c r="EL742" s="13">
        <f t="shared" si="114"/>
        <v>13908</v>
      </c>
      <c r="EM742" s="13">
        <f t="shared" si="110"/>
        <v>5250</v>
      </c>
      <c r="EN742" s="13">
        <f>[2]新神器!$HK744</f>
        <v>40250</v>
      </c>
      <c r="EO742" s="13">
        <f t="shared" si="115"/>
        <v>5290.25</v>
      </c>
      <c r="EP742" s="13">
        <f t="shared" si="116"/>
        <v>15.77</v>
      </c>
    </row>
    <row r="743" spans="118:146" ht="16.5" x14ac:dyDescent="0.2">
      <c r="DN743" s="13">
        <v>139</v>
      </c>
      <c r="DO743" s="13">
        <v>5</v>
      </c>
      <c r="DP743" s="13">
        <f t="shared" si="111"/>
        <v>492360</v>
      </c>
      <c r="ED743" s="13">
        <f>[2]新神器!GZ745</f>
        <v>41</v>
      </c>
      <c r="EE743" s="13">
        <f t="shared" si="112"/>
        <v>7</v>
      </c>
      <c r="EF743" s="13">
        <f t="shared" si="113"/>
        <v>4</v>
      </c>
      <c r="EG743" s="13">
        <f>[2]新神器!HD745</f>
        <v>1606043</v>
      </c>
      <c r="EH743" s="13" t="str">
        <f>[2]新神器!HE745</f>
        <v>神器7-7 : 1级</v>
      </c>
      <c r="EI743" s="13">
        <f>[2]新神器!HG745</f>
        <v>1</v>
      </c>
      <c r="EJ743" s="13">
        <f>[2]新神器!HI745</f>
        <v>1</v>
      </c>
      <c r="EK743" s="13">
        <f>[1]新神器!$AW744*6</f>
        <v>12312</v>
      </c>
      <c r="EL743" s="13">
        <f t="shared" si="114"/>
        <v>12312</v>
      </c>
      <c r="EM743" s="13">
        <f t="shared" si="110"/>
        <v>750</v>
      </c>
      <c r="EN743" s="13">
        <f>[2]新神器!$HK745</f>
        <v>37400</v>
      </c>
      <c r="EO743" s="13">
        <f t="shared" si="115"/>
        <v>787.4</v>
      </c>
      <c r="EP743" s="13">
        <f t="shared" si="116"/>
        <v>93.82</v>
      </c>
    </row>
    <row r="744" spans="118:146" ht="16.5" x14ac:dyDescent="0.2">
      <c r="DN744" s="13">
        <v>140</v>
      </c>
      <c r="DO744" s="13">
        <v>5</v>
      </c>
      <c r="DP744" s="13">
        <f t="shared" si="111"/>
        <v>528840</v>
      </c>
      <c r="ED744" s="13">
        <f>[2]新神器!GZ746</f>
        <v>41</v>
      </c>
      <c r="EE744" s="13">
        <f t="shared" si="112"/>
        <v>7</v>
      </c>
      <c r="EF744" s="13">
        <f t="shared" si="113"/>
        <v>4</v>
      </c>
      <c r="EG744" s="13">
        <f>[2]新神器!HD746</f>
        <v>1606043</v>
      </c>
      <c r="EH744" s="13" t="str">
        <f>[2]新神器!HE746</f>
        <v>神器7-7 : 2级</v>
      </c>
      <c r="EI744" s="13">
        <f>[2]新神器!HG746</f>
        <v>2</v>
      </c>
      <c r="EJ744" s="13">
        <f>[2]新神器!HI746</f>
        <v>1</v>
      </c>
      <c r="EK744" s="13">
        <f>[1]新神器!$AW745*6</f>
        <v>19500</v>
      </c>
      <c r="EL744" s="13">
        <f t="shared" si="114"/>
        <v>7188</v>
      </c>
      <c r="EM744" s="13">
        <f t="shared" si="110"/>
        <v>750</v>
      </c>
      <c r="EN744" s="13">
        <f>[2]新神器!$HK746</f>
        <v>38800</v>
      </c>
      <c r="EO744" s="13">
        <f t="shared" si="115"/>
        <v>788.8</v>
      </c>
      <c r="EP744" s="13">
        <f t="shared" si="116"/>
        <v>54.68</v>
      </c>
    </row>
    <row r="745" spans="118:146" ht="16.5" x14ac:dyDescent="0.2">
      <c r="DN745" s="13">
        <v>141</v>
      </c>
      <c r="DO745" s="13">
        <v>5</v>
      </c>
      <c r="DP745" s="13">
        <f t="shared" si="111"/>
        <v>565320</v>
      </c>
      <c r="ED745" s="13">
        <f>[2]新神器!GZ747</f>
        <v>41</v>
      </c>
      <c r="EE745" s="13">
        <f t="shared" si="112"/>
        <v>7</v>
      </c>
      <c r="EF745" s="13">
        <f t="shared" si="113"/>
        <v>4</v>
      </c>
      <c r="EG745" s="13">
        <f>[2]新神器!HD747</f>
        <v>1606043</v>
      </c>
      <c r="EH745" s="13" t="str">
        <f>[2]新神器!HE747</f>
        <v>神器7-7 : 3级</v>
      </c>
      <c r="EI745" s="13">
        <f>[2]新神器!HG747</f>
        <v>3</v>
      </c>
      <c r="EJ745" s="13">
        <f>[2]新神器!HI747</f>
        <v>1</v>
      </c>
      <c r="EK745" s="13">
        <f>[1]新神器!$AW746*6</f>
        <v>27138</v>
      </c>
      <c r="EL745" s="13">
        <f t="shared" si="114"/>
        <v>7638</v>
      </c>
      <c r="EM745" s="13">
        <f t="shared" si="110"/>
        <v>750</v>
      </c>
      <c r="EN745" s="13">
        <f>[2]新神器!$HK747</f>
        <v>40050</v>
      </c>
      <c r="EO745" s="13">
        <f t="shared" si="115"/>
        <v>790.05</v>
      </c>
      <c r="EP745" s="13">
        <f t="shared" si="116"/>
        <v>58.01</v>
      </c>
    </row>
    <row r="746" spans="118:146" ht="16.5" x14ac:dyDescent="0.2">
      <c r="DN746" s="13">
        <v>142</v>
      </c>
      <c r="DO746" s="13">
        <v>5</v>
      </c>
      <c r="DP746" s="13">
        <f t="shared" si="111"/>
        <v>601760</v>
      </c>
      <c r="ED746" s="13">
        <f>[2]新神器!GZ748</f>
        <v>41</v>
      </c>
      <c r="EE746" s="13">
        <f t="shared" si="112"/>
        <v>7</v>
      </c>
      <c r="EF746" s="13">
        <f t="shared" si="113"/>
        <v>4</v>
      </c>
      <c r="EG746" s="13">
        <f>[2]新神器!HD748</f>
        <v>1606043</v>
      </c>
      <c r="EH746" s="13" t="str">
        <f>[2]新神器!HE748</f>
        <v>神器7-7 : 4级</v>
      </c>
      <c r="EI746" s="13">
        <f>[2]新神器!HG748</f>
        <v>4</v>
      </c>
      <c r="EJ746" s="13">
        <f>[2]新神器!HI748</f>
        <v>2</v>
      </c>
      <c r="EK746" s="13">
        <f>[1]新神器!$AW747*6</f>
        <v>35238</v>
      </c>
      <c r="EL746" s="13">
        <f t="shared" si="114"/>
        <v>8100</v>
      </c>
      <c r="EM746" s="13">
        <f t="shared" si="110"/>
        <v>1500</v>
      </c>
      <c r="EN746" s="13">
        <f>[2]新神器!$HK748</f>
        <v>41350</v>
      </c>
      <c r="EO746" s="13">
        <f t="shared" si="115"/>
        <v>1541.35</v>
      </c>
      <c r="EP746" s="13">
        <f t="shared" si="116"/>
        <v>31.53</v>
      </c>
    </row>
    <row r="747" spans="118:146" ht="16.5" x14ac:dyDescent="0.2">
      <c r="DN747" s="13">
        <v>143</v>
      </c>
      <c r="DO747" s="13">
        <v>5</v>
      </c>
      <c r="DP747" s="13">
        <f t="shared" si="111"/>
        <v>638240</v>
      </c>
      <c r="ED747" s="13">
        <f>[2]新神器!GZ749</f>
        <v>41</v>
      </c>
      <c r="EE747" s="13">
        <f t="shared" si="112"/>
        <v>7</v>
      </c>
      <c r="EF747" s="13">
        <f t="shared" si="113"/>
        <v>4</v>
      </c>
      <c r="EG747" s="13">
        <f>[2]新神器!HD749</f>
        <v>1606043</v>
      </c>
      <c r="EH747" s="13" t="str">
        <f>[2]新神器!HE749</f>
        <v>神器7-7 : 5级</v>
      </c>
      <c r="EI747" s="13">
        <f>[2]新神器!HG749</f>
        <v>5</v>
      </c>
      <c r="EJ747" s="13">
        <f>[2]新神器!HI749</f>
        <v>2</v>
      </c>
      <c r="EK747" s="13">
        <f>[1]新神器!$AW748*6</f>
        <v>43812</v>
      </c>
      <c r="EL747" s="13">
        <f t="shared" si="114"/>
        <v>8574</v>
      </c>
      <c r="EM747" s="13">
        <f t="shared" si="110"/>
        <v>1500</v>
      </c>
      <c r="EN747" s="13">
        <f>[2]新神器!$HK749</f>
        <v>42600</v>
      </c>
      <c r="EO747" s="13">
        <f t="shared" si="115"/>
        <v>1542.6</v>
      </c>
      <c r="EP747" s="13">
        <f t="shared" si="116"/>
        <v>33.35</v>
      </c>
    </row>
    <row r="748" spans="118:146" ht="16.5" x14ac:dyDescent="0.2">
      <c r="DN748" s="13">
        <v>144</v>
      </c>
      <c r="DO748" s="13">
        <v>5</v>
      </c>
      <c r="DP748" s="13">
        <f t="shared" si="111"/>
        <v>674720</v>
      </c>
      <c r="ED748" s="13">
        <f>[2]新神器!GZ750</f>
        <v>41</v>
      </c>
      <c r="EE748" s="13">
        <f t="shared" si="112"/>
        <v>7</v>
      </c>
      <c r="EF748" s="13">
        <f t="shared" si="113"/>
        <v>4</v>
      </c>
      <c r="EG748" s="13">
        <f>[2]新神器!HD750</f>
        <v>1606043</v>
      </c>
      <c r="EH748" s="13" t="str">
        <f>[2]新神器!HE750</f>
        <v>神器7-7 : 6级</v>
      </c>
      <c r="EI748" s="13">
        <f>[2]新神器!HG750</f>
        <v>6</v>
      </c>
      <c r="EJ748" s="13">
        <f>[2]新神器!HI750</f>
        <v>2</v>
      </c>
      <c r="EK748" s="13">
        <f>[1]新神器!$AW749*6</f>
        <v>52860</v>
      </c>
      <c r="EL748" s="13">
        <f t="shared" si="114"/>
        <v>9048</v>
      </c>
      <c r="EM748" s="13">
        <f t="shared" si="110"/>
        <v>1500</v>
      </c>
      <c r="EN748" s="13">
        <f>[2]新神器!$HK750</f>
        <v>43800</v>
      </c>
      <c r="EO748" s="13">
        <f t="shared" si="115"/>
        <v>1543.8</v>
      </c>
      <c r="EP748" s="13">
        <f t="shared" si="116"/>
        <v>35.17</v>
      </c>
    </row>
    <row r="749" spans="118:146" ht="16.5" x14ac:dyDescent="0.2">
      <c r="DN749" s="13">
        <v>145</v>
      </c>
      <c r="DO749" s="13">
        <v>5</v>
      </c>
      <c r="DP749" s="13">
        <f t="shared" si="111"/>
        <v>711200</v>
      </c>
      <c r="ED749" s="13">
        <f>[2]新神器!GZ751</f>
        <v>41</v>
      </c>
      <c r="EE749" s="13">
        <f t="shared" si="112"/>
        <v>7</v>
      </c>
      <c r="EF749" s="13">
        <f t="shared" si="113"/>
        <v>4</v>
      </c>
      <c r="EG749" s="13">
        <f>[2]新神器!HD751</f>
        <v>1606043</v>
      </c>
      <c r="EH749" s="13" t="str">
        <f>[2]新神器!HE751</f>
        <v>神器7-7 : 7级</v>
      </c>
      <c r="EI749" s="13">
        <f>[2]新神器!HG751</f>
        <v>7</v>
      </c>
      <c r="EJ749" s="13">
        <f>[2]新神器!HI751</f>
        <v>3</v>
      </c>
      <c r="EK749" s="13">
        <f>[1]新神器!$AW750*6</f>
        <v>62346</v>
      </c>
      <c r="EL749" s="13">
        <f t="shared" si="114"/>
        <v>9486</v>
      </c>
      <c r="EM749" s="13">
        <f t="shared" si="110"/>
        <v>2250</v>
      </c>
      <c r="EN749" s="13">
        <f>[2]新神器!$HK751</f>
        <v>44950</v>
      </c>
      <c r="EO749" s="13">
        <f t="shared" si="115"/>
        <v>2294.9499999999998</v>
      </c>
      <c r="EP749" s="13">
        <f t="shared" si="116"/>
        <v>24.8</v>
      </c>
    </row>
    <row r="750" spans="118:146" ht="16.5" x14ac:dyDescent="0.2">
      <c r="DN750" s="13">
        <v>146</v>
      </c>
      <c r="DO750" s="13">
        <v>5</v>
      </c>
      <c r="DP750" s="13">
        <f t="shared" si="111"/>
        <v>747680</v>
      </c>
      <c r="ED750" s="13">
        <f>[2]新神器!GZ752</f>
        <v>41</v>
      </c>
      <c r="EE750" s="13">
        <f t="shared" si="112"/>
        <v>7</v>
      </c>
      <c r="EF750" s="13">
        <f t="shared" si="113"/>
        <v>4</v>
      </c>
      <c r="EG750" s="13">
        <f>[2]新神器!HD752</f>
        <v>1606043</v>
      </c>
      <c r="EH750" s="13" t="str">
        <f>[2]新神器!HE752</f>
        <v>神器7-7 : 8级</v>
      </c>
      <c r="EI750" s="13">
        <f>[2]新神器!HG752</f>
        <v>8</v>
      </c>
      <c r="EJ750" s="13">
        <f>[2]新神器!HI752</f>
        <v>3</v>
      </c>
      <c r="EK750" s="13">
        <f>[1]新神器!$AW751*6</f>
        <v>72330</v>
      </c>
      <c r="EL750" s="13">
        <f t="shared" si="114"/>
        <v>9984</v>
      </c>
      <c r="EM750" s="13">
        <f t="shared" si="110"/>
        <v>2250</v>
      </c>
      <c r="EN750" s="13">
        <f>[2]新神器!$HK752</f>
        <v>46100</v>
      </c>
      <c r="EO750" s="13">
        <f t="shared" si="115"/>
        <v>2296.1</v>
      </c>
      <c r="EP750" s="13">
        <f t="shared" si="116"/>
        <v>26.09</v>
      </c>
    </row>
    <row r="751" spans="118:146" ht="16.5" x14ac:dyDescent="0.2">
      <c r="DN751" s="13">
        <v>147</v>
      </c>
      <c r="DO751" s="13">
        <v>5</v>
      </c>
      <c r="DP751" s="13">
        <f t="shared" si="111"/>
        <v>784120</v>
      </c>
      <c r="ED751" s="13">
        <f>[2]新神器!GZ753</f>
        <v>41</v>
      </c>
      <c r="EE751" s="13">
        <f t="shared" si="112"/>
        <v>7</v>
      </c>
      <c r="EF751" s="13">
        <f t="shared" si="113"/>
        <v>4</v>
      </c>
      <c r="EG751" s="13">
        <f>[2]新神器!HD753</f>
        <v>1606043</v>
      </c>
      <c r="EH751" s="13" t="str">
        <f>[2]新神器!HE753</f>
        <v>神器7-7 : 9级</v>
      </c>
      <c r="EI751" s="13">
        <f>[2]新神器!HG753</f>
        <v>9</v>
      </c>
      <c r="EJ751" s="13">
        <f>[2]新神器!HI753</f>
        <v>3</v>
      </c>
      <c r="EK751" s="13">
        <f>[1]新神器!$AW752*6</f>
        <v>82788</v>
      </c>
      <c r="EL751" s="13">
        <f t="shared" si="114"/>
        <v>10458</v>
      </c>
      <c r="EM751" s="13">
        <f t="shared" si="110"/>
        <v>2250</v>
      </c>
      <c r="EN751" s="13">
        <f>[2]新神器!$HK753</f>
        <v>47200</v>
      </c>
      <c r="EO751" s="13">
        <f t="shared" si="115"/>
        <v>2297.1999999999998</v>
      </c>
      <c r="EP751" s="13">
        <f t="shared" si="116"/>
        <v>27.31</v>
      </c>
    </row>
    <row r="752" spans="118:146" ht="16.5" x14ac:dyDescent="0.2">
      <c r="DN752" s="13">
        <v>148</v>
      </c>
      <c r="DO752" s="13">
        <v>5</v>
      </c>
      <c r="DP752" s="13">
        <f t="shared" si="111"/>
        <v>820600</v>
      </c>
      <c r="ED752" s="13">
        <f>[2]新神器!GZ754</f>
        <v>41</v>
      </c>
      <c r="EE752" s="13">
        <f t="shared" si="112"/>
        <v>7</v>
      </c>
      <c r="EF752" s="13">
        <f t="shared" si="113"/>
        <v>4</v>
      </c>
      <c r="EG752" s="13">
        <f>[2]新神器!HD754</f>
        <v>1606043</v>
      </c>
      <c r="EH752" s="13" t="str">
        <f>[2]新神器!HE754</f>
        <v>神器7-7 : 10级</v>
      </c>
      <c r="EI752" s="13">
        <f>[2]新神器!HG754</f>
        <v>10</v>
      </c>
      <c r="EJ752" s="13">
        <f>[2]新神器!HI754</f>
        <v>5</v>
      </c>
      <c r="EK752" s="13">
        <f>[1]新神器!$AW753*6</f>
        <v>93720</v>
      </c>
      <c r="EL752" s="13">
        <f t="shared" si="114"/>
        <v>10932</v>
      </c>
      <c r="EM752" s="13">
        <f t="shared" si="110"/>
        <v>3750</v>
      </c>
      <c r="EN752" s="13">
        <f>[2]新神器!$HK754</f>
        <v>48300</v>
      </c>
      <c r="EO752" s="13">
        <f t="shared" si="115"/>
        <v>3798.3</v>
      </c>
      <c r="EP752" s="13">
        <f t="shared" si="116"/>
        <v>17.27</v>
      </c>
    </row>
    <row r="753" spans="118:146" ht="16.5" x14ac:dyDescent="0.2">
      <c r="DN753" s="13">
        <v>149</v>
      </c>
      <c r="DO753" s="13">
        <v>5</v>
      </c>
      <c r="DP753" s="13">
        <f t="shared" si="111"/>
        <v>857080</v>
      </c>
      <c r="ED753" s="13">
        <f>[2]新神器!GZ755</f>
        <v>41</v>
      </c>
      <c r="EE753" s="13">
        <f t="shared" si="112"/>
        <v>7</v>
      </c>
      <c r="EF753" s="13">
        <f t="shared" si="113"/>
        <v>4</v>
      </c>
      <c r="EG753" s="13">
        <f>[2]新神器!HD755</f>
        <v>1606043</v>
      </c>
      <c r="EH753" s="13" t="str">
        <f>[2]新神器!HE755</f>
        <v>神器7-7 : 11级</v>
      </c>
      <c r="EI753" s="13">
        <f>[2]新神器!HG755</f>
        <v>11</v>
      </c>
      <c r="EJ753" s="13">
        <f>[2]新神器!HI755</f>
        <v>5</v>
      </c>
      <c r="EK753" s="13">
        <f>[1]新神器!$AW754*6</f>
        <v>105084</v>
      </c>
      <c r="EL753" s="13">
        <f t="shared" si="114"/>
        <v>11364</v>
      </c>
      <c r="EM753" s="13">
        <f t="shared" si="110"/>
        <v>3750</v>
      </c>
      <c r="EN753" s="13">
        <f>[2]新神器!$HK755</f>
        <v>49350</v>
      </c>
      <c r="EO753" s="13">
        <f t="shared" si="115"/>
        <v>3799.35</v>
      </c>
      <c r="EP753" s="13">
        <f t="shared" si="116"/>
        <v>17.95</v>
      </c>
    </row>
    <row r="754" spans="118:146" ht="16.5" x14ac:dyDescent="0.2">
      <c r="DN754" s="13">
        <v>150</v>
      </c>
      <c r="DO754" s="13">
        <v>5</v>
      </c>
      <c r="DP754" s="13">
        <f t="shared" si="111"/>
        <v>893560</v>
      </c>
      <c r="ED754" s="13">
        <f>[2]新神器!GZ756</f>
        <v>41</v>
      </c>
      <c r="EE754" s="13">
        <f t="shared" si="112"/>
        <v>7</v>
      </c>
      <c r="EF754" s="13">
        <f t="shared" si="113"/>
        <v>4</v>
      </c>
      <c r="EG754" s="13">
        <f>[2]新神器!HD756</f>
        <v>1606043</v>
      </c>
      <c r="EH754" s="13" t="str">
        <f>[2]新神器!HE756</f>
        <v>神器7-7 : 12级</v>
      </c>
      <c r="EI754" s="13">
        <f>[2]新神器!HG756</f>
        <v>12</v>
      </c>
      <c r="EJ754" s="13">
        <f>[2]新神器!HI756</f>
        <v>6</v>
      </c>
      <c r="EK754" s="13">
        <f>[1]新神器!$AW755*6</f>
        <v>116958</v>
      </c>
      <c r="EL754" s="13">
        <f t="shared" si="114"/>
        <v>11874</v>
      </c>
      <c r="EM754" s="13">
        <f t="shared" si="110"/>
        <v>4500</v>
      </c>
      <c r="EN754" s="13">
        <f>[2]新神器!$HK756</f>
        <v>50350</v>
      </c>
      <c r="EO754" s="13">
        <f t="shared" si="115"/>
        <v>4550.3500000000004</v>
      </c>
      <c r="EP754" s="13">
        <f t="shared" si="116"/>
        <v>15.66</v>
      </c>
    </row>
    <row r="755" spans="118:146" ht="16.5" x14ac:dyDescent="0.2">
      <c r="ED755" s="13">
        <f>[2]新神器!GZ757</f>
        <v>41</v>
      </c>
      <c r="EE755" s="13">
        <f t="shared" si="112"/>
        <v>7</v>
      </c>
      <c r="EF755" s="13">
        <f t="shared" si="113"/>
        <v>4</v>
      </c>
      <c r="EG755" s="13">
        <f>[2]新神器!HD757</f>
        <v>1606043</v>
      </c>
      <c r="EH755" s="13" t="str">
        <f>[2]新神器!HE757</f>
        <v>神器7-7 : 13级</v>
      </c>
      <c r="EI755" s="13">
        <f>[2]新神器!HG757</f>
        <v>13</v>
      </c>
      <c r="EJ755" s="13">
        <f>[2]新神器!HI757</f>
        <v>7</v>
      </c>
      <c r="EK755" s="13">
        <f>[1]新神器!$AW756*6</f>
        <v>129270</v>
      </c>
      <c r="EL755" s="13">
        <f t="shared" si="114"/>
        <v>12312</v>
      </c>
      <c r="EM755" s="13">
        <f t="shared" si="110"/>
        <v>5250</v>
      </c>
      <c r="EN755" s="13">
        <f>[2]新神器!$HK757</f>
        <v>51400</v>
      </c>
      <c r="EO755" s="13">
        <f t="shared" si="115"/>
        <v>5301.4</v>
      </c>
      <c r="EP755" s="13">
        <f t="shared" si="116"/>
        <v>13.93</v>
      </c>
    </row>
    <row r="756" spans="118:146" ht="16.5" x14ac:dyDescent="0.2">
      <c r="ED756" s="13">
        <f>[2]新神器!GZ758</f>
        <v>41</v>
      </c>
      <c r="EE756" s="13">
        <f t="shared" si="112"/>
        <v>7</v>
      </c>
      <c r="EF756" s="13">
        <f t="shared" si="113"/>
        <v>4</v>
      </c>
      <c r="EG756" s="13">
        <f>[2]新神器!HD758</f>
        <v>1606043</v>
      </c>
      <c r="EH756" s="13" t="str">
        <f>[2]新神器!HE758</f>
        <v>神器7-7 : 14级</v>
      </c>
      <c r="EI756" s="13">
        <f>[2]新神器!HG758</f>
        <v>14</v>
      </c>
      <c r="EJ756" s="13">
        <f>[2]新神器!HI758</f>
        <v>7</v>
      </c>
      <c r="EK756" s="13">
        <f>[1]新神器!$AW757*6</f>
        <v>142080</v>
      </c>
      <c r="EL756" s="13">
        <f t="shared" si="114"/>
        <v>12810</v>
      </c>
      <c r="EM756" s="13">
        <f t="shared" si="110"/>
        <v>5250</v>
      </c>
      <c r="EN756" s="13">
        <f>[2]新神器!$HK758</f>
        <v>52400</v>
      </c>
      <c r="EO756" s="13">
        <f t="shared" si="115"/>
        <v>5302.4</v>
      </c>
      <c r="EP756" s="13">
        <f t="shared" si="116"/>
        <v>14.5</v>
      </c>
    </row>
    <row r="757" spans="118:146" ht="16.5" x14ac:dyDescent="0.2">
      <c r="ED757" s="13">
        <f>[2]新神器!GZ759</f>
        <v>41</v>
      </c>
      <c r="EE757" s="13">
        <f t="shared" si="112"/>
        <v>7</v>
      </c>
      <c r="EF757" s="13">
        <f t="shared" si="113"/>
        <v>4</v>
      </c>
      <c r="EG757" s="13">
        <f>[2]新神器!HD759</f>
        <v>1606043</v>
      </c>
      <c r="EH757" s="13" t="str">
        <f>[2]新神器!HE759</f>
        <v>神器7-7 : 15级</v>
      </c>
      <c r="EI757" s="13">
        <f>[2]新神器!HG759</f>
        <v>15</v>
      </c>
      <c r="EJ757" s="13">
        <f>[2]新神器!HI759</f>
        <v>7</v>
      </c>
      <c r="EK757" s="13">
        <f>[1]新神器!$AW758*6</f>
        <v>155334</v>
      </c>
      <c r="EL757" s="13">
        <f t="shared" si="114"/>
        <v>13254</v>
      </c>
      <c r="EM757" s="13">
        <f t="shared" si="110"/>
        <v>5250</v>
      </c>
      <c r="EN757" s="13">
        <f>[2]新神器!$HK759</f>
        <v>53400</v>
      </c>
      <c r="EO757" s="13">
        <f t="shared" si="115"/>
        <v>5303.4</v>
      </c>
      <c r="EP757" s="13">
        <f t="shared" si="116"/>
        <v>14.99</v>
      </c>
    </row>
    <row r="758" spans="118:146" ht="16.5" x14ac:dyDescent="0.2">
      <c r="ED758" s="13">
        <f>[2]新神器!GZ760</f>
        <v>41</v>
      </c>
      <c r="EE758" s="13">
        <f t="shared" si="112"/>
        <v>7</v>
      </c>
      <c r="EF758" s="13">
        <f t="shared" si="113"/>
        <v>4</v>
      </c>
      <c r="EG758" s="13">
        <f>[2]新神器!HD760</f>
        <v>1606043</v>
      </c>
      <c r="EH758" s="13" t="str">
        <f>[2]新神器!HE760</f>
        <v>神器7-7 : 16级</v>
      </c>
      <c r="EI758" s="13">
        <f>[2]新神器!HG760</f>
        <v>16</v>
      </c>
      <c r="EJ758" s="13">
        <f>[2]新神器!HI760</f>
        <v>10</v>
      </c>
      <c r="EK758" s="13">
        <f>[1]新神器!$AW759*6</f>
        <v>169056</v>
      </c>
      <c r="EL758" s="13">
        <f t="shared" si="114"/>
        <v>13722</v>
      </c>
      <c r="EM758" s="13">
        <f t="shared" si="110"/>
        <v>7500</v>
      </c>
      <c r="EN758" s="13">
        <f>[2]新神器!$HK760</f>
        <v>54350</v>
      </c>
      <c r="EO758" s="13">
        <f t="shared" si="115"/>
        <v>7554.35</v>
      </c>
      <c r="EP758" s="13">
        <f t="shared" si="116"/>
        <v>10.9</v>
      </c>
    </row>
    <row r="759" spans="118:146" ht="16.5" x14ac:dyDescent="0.2">
      <c r="ED759" s="13">
        <f>[2]新神器!GZ761</f>
        <v>41</v>
      </c>
      <c r="EE759" s="13">
        <f t="shared" si="112"/>
        <v>7</v>
      </c>
      <c r="EF759" s="13">
        <f t="shared" si="113"/>
        <v>4</v>
      </c>
      <c r="EG759" s="13">
        <f>[2]新神器!HD761</f>
        <v>1606043</v>
      </c>
      <c r="EH759" s="13" t="str">
        <f>[2]新神器!HE761</f>
        <v>神器7-7 : 17级</v>
      </c>
      <c r="EI759" s="13">
        <f>[2]新神器!HG761</f>
        <v>17</v>
      </c>
      <c r="EJ759" s="13">
        <f>[2]新神器!HI761</f>
        <v>10</v>
      </c>
      <c r="EK759" s="13">
        <f>[1]新神器!$AW760*6</f>
        <v>183252</v>
      </c>
      <c r="EL759" s="13">
        <f t="shared" si="114"/>
        <v>14196</v>
      </c>
      <c r="EM759" s="13">
        <f t="shared" si="110"/>
        <v>7500</v>
      </c>
      <c r="EN759" s="13">
        <f>[2]新神器!$HK761</f>
        <v>55300</v>
      </c>
      <c r="EO759" s="13">
        <f t="shared" si="115"/>
        <v>7555.3</v>
      </c>
      <c r="EP759" s="13">
        <f t="shared" si="116"/>
        <v>11.27</v>
      </c>
    </row>
    <row r="760" spans="118:146" ht="16.5" x14ac:dyDescent="0.2">
      <c r="ED760" s="13">
        <f>[2]新神器!GZ762</f>
        <v>41</v>
      </c>
      <c r="EE760" s="13">
        <f t="shared" si="112"/>
        <v>7</v>
      </c>
      <c r="EF760" s="13">
        <f t="shared" si="113"/>
        <v>4</v>
      </c>
      <c r="EG760" s="13">
        <f>[2]新神器!HD762</f>
        <v>1606043</v>
      </c>
      <c r="EH760" s="13" t="str">
        <f>[2]新神器!HE762</f>
        <v>神器7-7 : 18级</v>
      </c>
      <c r="EI760" s="13">
        <f>[2]新神器!HG762</f>
        <v>18</v>
      </c>
      <c r="EJ760" s="13">
        <f>[2]新神器!HI762</f>
        <v>10</v>
      </c>
      <c r="EK760" s="13">
        <f>[1]新神器!$AW761*6</f>
        <v>197946</v>
      </c>
      <c r="EL760" s="13">
        <f t="shared" si="114"/>
        <v>14694</v>
      </c>
      <c r="EM760" s="13">
        <f t="shared" si="110"/>
        <v>7500</v>
      </c>
      <c r="EN760" s="13">
        <f>[2]新神器!$HK762</f>
        <v>56250</v>
      </c>
      <c r="EO760" s="13">
        <f t="shared" si="115"/>
        <v>7556.25</v>
      </c>
      <c r="EP760" s="13">
        <f t="shared" si="116"/>
        <v>11.67</v>
      </c>
    </row>
    <row r="761" spans="118:146" ht="16.5" x14ac:dyDescent="0.2">
      <c r="ED761" s="13">
        <f>[2]新神器!GZ763</f>
        <v>41</v>
      </c>
      <c r="EE761" s="13">
        <f t="shared" si="112"/>
        <v>7</v>
      </c>
      <c r="EF761" s="13">
        <f t="shared" si="113"/>
        <v>4</v>
      </c>
      <c r="EG761" s="13">
        <f>[2]新神器!HD763</f>
        <v>1606043</v>
      </c>
      <c r="EH761" s="13" t="str">
        <f>[2]新神器!HE763</f>
        <v>神器7-7 : 19级</v>
      </c>
      <c r="EI761" s="13">
        <f>[2]新神器!HG763</f>
        <v>19</v>
      </c>
      <c r="EJ761" s="13">
        <f>[2]新神器!HI763</f>
        <v>15</v>
      </c>
      <c r="EK761" s="13">
        <f>[1]新神器!$AW762*6</f>
        <v>213084</v>
      </c>
      <c r="EL761" s="13">
        <f t="shared" si="114"/>
        <v>15138</v>
      </c>
      <c r="EM761" s="13">
        <f t="shared" si="110"/>
        <v>11250</v>
      </c>
      <c r="EN761" s="13">
        <f>[2]新神器!$HK763</f>
        <v>57150</v>
      </c>
      <c r="EO761" s="13">
        <f t="shared" si="115"/>
        <v>11307.15</v>
      </c>
      <c r="EP761" s="13">
        <f t="shared" si="116"/>
        <v>8.0299999999999994</v>
      </c>
    </row>
    <row r="762" spans="118:146" ht="16.5" x14ac:dyDescent="0.2">
      <c r="ED762" s="13">
        <f>[2]新神器!GZ764</f>
        <v>41</v>
      </c>
      <c r="EE762" s="13">
        <f t="shared" si="112"/>
        <v>7</v>
      </c>
      <c r="EF762" s="13">
        <f t="shared" si="113"/>
        <v>4</v>
      </c>
      <c r="EG762" s="13">
        <f>[2]新神器!HD764</f>
        <v>1606043</v>
      </c>
      <c r="EH762" s="13" t="str">
        <f>[2]新神器!HE764</f>
        <v>神器7-7 : 20级</v>
      </c>
      <c r="EI762" s="13">
        <f>[2]新神器!HG764</f>
        <v>20</v>
      </c>
      <c r="EJ762" s="13">
        <f>[2]新神器!HI764</f>
        <v>15</v>
      </c>
      <c r="EK762" s="13">
        <f>[1]新神器!$AW763*6</f>
        <v>228690</v>
      </c>
      <c r="EL762" s="13">
        <f t="shared" si="114"/>
        <v>15606</v>
      </c>
      <c r="EM762" s="13">
        <f t="shared" si="110"/>
        <v>11250</v>
      </c>
      <c r="EN762" s="13">
        <f>[2]新神器!$HK764</f>
        <v>58000</v>
      </c>
      <c r="EO762" s="13">
        <f t="shared" si="115"/>
        <v>11308</v>
      </c>
      <c r="EP762" s="13">
        <f t="shared" si="116"/>
        <v>8.2799999999999994</v>
      </c>
    </row>
    <row r="763" spans="118:146" ht="16.5" x14ac:dyDescent="0.2">
      <c r="ED763" s="13">
        <f>[2]新神器!GZ765</f>
        <v>41</v>
      </c>
      <c r="EE763" s="13">
        <f t="shared" si="112"/>
        <v>7</v>
      </c>
      <c r="EF763" s="13">
        <f t="shared" si="113"/>
        <v>4</v>
      </c>
      <c r="EG763" s="13">
        <f>[2]新神器!HD765</f>
        <v>1606043</v>
      </c>
      <c r="EH763" s="13" t="str">
        <f>[2]新神器!HE765</f>
        <v>神器7-7 : 21级</v>
      </c>
      <c r="EI763" s="13">
        <f>[2]新神器!HG765</f>
        <v>21</v>
      </c>
      <c r="EJ763" s="13">
        <f>[2]新神器!HI765</f>
        <v>15</v>
      </c>
      <c r="EK763" s="13">
        <f>[1]新神器!$AW764*6</f>
        <v>244764</v>
      </c>
      <c r="EL763" s="13">
        <f t="shared" si="114"/>
        <v>16074</v>
      </c>
      <c r="EM763" s="13">
        <f t="shared" si="110"/>
        <v>11250</v>
      </c>
      <c r="EN763" s="13">
        <f>[2]新神器!$HK765</f>
        <v>58950</v>
      </c>
      <c r="EO763" s="13">
        <f t="shared" si="115"/>
        <v>11308.95</v>
      </c>
      <c r="EP763" s="13">
        <f t="shared" si="116"/>
        <v>8.5299999999999994</v>
      </c>
    </row>
    <row r="764" spans="118:146" ht="16.5" x14ac:dyDescent="0.2">
      <c r="ED764" s="13">
        <f>[2]新神器!GZ766</f>
        <v>42</v>
      </c>
      <c r="EE764" s="13">
        <f t="shared" si="112"/>
        <v>7</v>
      </c>
      <c r="EF764" s="13">
        <f t="shared" si="113"/>
        <v>4</v>
      </c>
      <c r="EG764" s="13">
        <f>[2]新神器!HD766</f>
        <v>1606044</v>
      </c>
      <c r="EH764" s="13" t="str">
        <f>[2]新神器!HE766</f>
        <v>神器7-8 : 1级</v>
      </c>
      <c r="EI764" s="13">
        <f>[2]新神器!HG766</f>
        <v>1</v>
      </c>
      <c r="EJ764" s="13">
        <f>[2]新神器!HI766</f>
        <v>1</v>
      </c>
      <c r="EK764" s="13">
        <f>[1]新神器!$AW765*6</f>
        <v>7668</v>
      </c>
      <c r="EL764" s="13">
        <f t="shared" si="114"/>
        <v>7668</v>
      </c>
      <c r="EM764" s="13">
        <f t="shared" si="110"/>
        <v>750</v>
      </c>
      <c r="EN764" s="13">
        <f>[2]新神器!$HK766</f>
        <v>37400</v>
      </c>
      <c r="EO764" s="13">
        <f t="shared" si="115"/>
        <v>787.4</v>
      </c>
      <c r="EP764" s="13">
        <f t="shared" si="116"/>
        <v>58.43</v>
      </c>
    </row>
    <row r="765" spans="118:146" ht="16.5" x14ac:dyDescent="0.2">
      <c r="ED765" s="13">
        <f>[2]新神器!GZ767</f>
        <v>42</v>
      </c>
      <c r="EE765" s="13">
        <f t="shared" si="112"/>
        <v>7</v>
      </c>
      <c r="EF765" s="13">
        <f t="shared" si="113"/>
        <v>4</v>
      </c>
      <c r="EG765" s="13">
        <f>[2]新神器!HD767</f>
        <v>1606044</v>
      </c>
      <c r="EH765" s="13" t="str">
        <f>[2]新神器!HE767</f>
        <v>神器7-8 : 2级</v>
      </c>
      <c r="EI765" s="13">
        <f>[2]新神器!HG767</f>
        <v>2</v>
      </c>
      <c r="EJ765" s="13">
        <f>[2]新神器!HI767</f>
        <v>1</v>
      </c>
      <c r="EK765" s="13">
        <f>[1]新神器!$AW766*6</f>
        <v>12738</v>
      </c>
      <c r="EL765" s="13">
        <f t="shared" si="114"/>
        <v>5070</v>
      </c>
      <c r="EM765" s="13">
        <f t="shared" si="110"/>
        <v>750</v>
      </c>
      <c r="EN765" s="13">
        <f>[2]新神器!$HK767</f>
        <v>38800</v>
      </c>
      <c r="EO765" s="13">
        <f t="shared" si="115"/>
        <v>788.8</v>
      </c>
      <c r="EP765" s="13">
        <f t="shared" si="116"/>
        <v>38.56</v>
      </c>
    </row>
    <row r="766" spans="118:146" ht="16.5" x14ac:dyDescent="0.2">
      <c r="ED766" s="13">
        <f>[2]新神器!GZ768</f>
        <v>42</v>
      </c>
      <c r="EE766" s="13">
        <f t="shared" si="112"/>
        <v>7</v>
      </c>
      <c r="EF766" s="13">
        <f t="shared" si="113"/>
        <v>4</v>
      </c>
      <c r="EG766" s="13">
        <f>[2]新神器!HD768</f>
        <v>1606044</v>
      </c>
      <c r="EH766" s="13" t="str">
        <f>[2]新神器!HE768</f>
        <v>神器7-8 : 3级</v>
      </c>
      <c r="EI766" s="13">
        <f>[2]新神器!HG768</f>
        <v>3</v>
      </c>
      <c r="EJ766" s="13">
        <f>[2]新神器!HI768</f>
        <v>1</v>
      </c>
      <c r="EK766" s="13">
        <f>[1]新神器!$AW767*6</f>
        <v>18054</v>
      </c>
      <c r="EL766" s="13">
        <f t="shared" si="114"/>
        <v>5316</v>
      </c>
      <c r="EM766" s="13">
        <f t="shared" si="110"/>
        <v>750</v>
      </c>
      <c r="EN766" s="13">
        <f>[2]新神器!$HK768</f>
        <v>40050</v>
      </c>
      <c r="EO766" s="13">
        <f t="shared" si="115"/>
        <v>790.05</v>
      </c>
      <c r="EP766" s="13">
        <f t="shared" si="116"/>
        <v>40.369999999999997</v>
      </c>
    </row>
    <row r="767" spans="118:146" ht="16.5" x14ac:dyDescent="0.2">
      <c r="ED767" s="13">
        <f>[2]新神器!GZ769</f>
        <v>42</v>
      </c>
      <c r="EE767" s="13">
        <f t="shared" si="112"/>
        <v>7</v>
      </c>
      <c r="EF767" s="13">
        <f t="shared" si="113"/>
        <v>4</v>
      </c>
      <c r="EG767" s="13">
        <f>[2]新神器!HD769</f>
        <v>1606044</v>
      </c>
      <c r="EH767" s="13" t="str">
        <f>[2]新神器!HE769</f>
        <v>神器7-8 : 4级</v>
      </c>
      <c r="EI767" s="13">
        <f>[2]新神器!HG769</f>
        <v>4</v>
      </c>
      <c r="EJ767" s="13">
        <f>[2]新神器!HI769</f>
        <v>2</v>
      </c>
      <c r="EK767" s="13">
        <f>[1]新神器!$AW768*6</f>
        <v>23622</v>
      </c>
      <c r="EL767" s="13">
        <f t="shared" si="114"/>
        <v>5568</v>
      </c>
      <c r="EM767" s="13">
        <f t="shared" si="110"/>
        <v>1500</v>
      </c>
      <c r="EN767" s="13">
        <f>[2]新神器!$HK769</f>
        <v>41350</v>
      </c>
      <c r="EO767" s="13">
        <f t="shared" si="115"/>
        <v>1541.35</v>
      </c>
      <c r="EP767" s="13">
        <f t="shared" si="116"/>
        <v>21.67</v>
      </c>
    </row>
    <row r="768" spans="118:146" ht="16.5" x14ac:dyDescent="0.2">
      <c r="ED768" s="13">
        <f>[2]新神器!GZ770</f>
        <v>42</v>
      </c>
      <c r="EE768" s="13">
        <f t="shared" si="112"/>
        <v>7</v>
      </c>
      <c r="EF768" s="13">
        <f t="shared" si="113"/>
        <v>4</v>
      </c>
      <c r="EG768" s="13">
        <f>[2]新神器!HD770</f>
        <v>1606044</v>
      </c>
      <c r="EH768" s="13" t="str">
        <f>[2]新神器!HE770</f>
        <v>神器7-8 : 5级</v>
      </c>
      <c r="EI768" s="13">
        <f>[2]新神器!HG770</f>
        <v>5</v>
      </c>
      <c r="EJ768" s="13">
        <f>[2]新神器!HI770</f>
        <v>2</v>
      </c>
      <c r="EK768" s="13">
        <f>[1]新神器!$AW769*6</f>
        <v>29406</v>
      </c>
      <c r="EL768" s="13">
        <f t="shared" si="114"/>
        <v>5784</v>
      </c>
      <c r="EM768" s="13">
        <f t="shared" si="110"/>
        <v>1500</v>
      </c>
      <c r="EN768" s="13">
        <f>[2]新神器!$HK770</f>
        <v>42600</v>
      </c>
      <c r="EO768" s="13">
        <f t="shared" si="115"/>
        <v>1542.6</v>
      </c>
      <c r="EP768" s="13">
        <f t="shared" si="116"/>
        <v>22.5</v>
      </c>
    </row>
    <row r="769" spans="134:146" ht="16.5" x14ac:dyDescent="0.2">
      <c r="ED769" s="13">
        <f>[2]新神器!GZ771</f>
        <v>42</v>
      </c>
      <c r="EE769" s="13">
        <f t="shared" si="112"/>
        <v>7</v>
      </c>
      <c r="EF769" s="13">
        <f t="shared" si="113"/>
        <v>4</v>
      </c>
      <c r="EG769" s="13">
        <f>[2]新神器!HD771</f>
        <v>1606044</v>
      </c>
      <c r="EH769" s="13" t="str">
        <f>[2]新神器!HE771</f>
        <v>神器7-8 : 6级</v>
      </c>
      <c r="EI769" s="13">
        <f>[2]新神器!HG771</f>
        <v>6</v>
      </c>
      <c r="EJ769" s="13">
        <f>[2]新神器!HI771</f>
        <v>2</v>
      </c>
      <c r="EK769" s="13">
        <f>[1]新神器!$AW770*6</f>
        <v>35412</v>
      </c>
      <c r="EL769" s="13">
        <f t="shared" si="114"/>
        <v>6006</v>
      </c>
      <c r="EM769" s="13">
        <f t="shared" si="110"/>
        <v>1500</v>
      </c>
      <c r="EN769" s="13">
        <f>[2]新神器!$HK771</f>
        <v>43800</v>
      </c>
      <c r="EO769" s="13">
        <f t="shared" si="115"/>
        <v>1543.8</v>
      </c>
      <c r="EP769" s="13">
        <f t="shared" si="116"/>
        <v>23.34</v>
      </c>
    </row>
    <row r="770" spans="134:146" ht="16.5" x14ac:dyDescent="0.2">
      <c r="ED770" s="13">
        <f>[2]新神器!GZ772</f>
        <v>42</v>
      </c>
      <c r="EE770" s="13">
        <f t="shared" si="112"/>
        <v>7</v>
      </c>
      <c r="EF770" s="13">
        <f t="shared" si="113"/>
        <v>4</v>
      </c>
      <c r="EG770" s="13">
        <f>[2]新神器!HD772</f>
        <v>1606044</v>
      </c>
      <c r="EH770" s="13" t="str">
        <f>[2]新神器!HE772</f>
        <v>神器7-8 : 7级</v>
      </c>
      <c r="EI770" s="13">
        <f>[2]新神器!HG772</f>
        <v>7</v>
      </c>
      <c r="EJ770" s="13">
        <f>[2]新神器!HI772</f>
        <v>3</v>
      </c>
      <c r="EK770" s="13">
        <f>[1]新神器!$AW771*6</f>
        <v>41670</v>
      </c>
      <c r="EL770" s="13">
        <f t="shared" si="114"/>
        <v>6258</v>
      </c>
      <c r="EM770" s="13">
        <f t="shared" si="110"/>
        <v>2250</v>
      </c>
      <c r="EN770" s="13">
        <f>[2]新神器!$HK772</f>
        <v>44950</v>
      </c>
      <c r="EO770" s="13">
        <f t="shared" si="115"/>
        <v>2294.9499999999998</v>
      </c>
      <c r="EP770" s="13">
        <f t="shared" si="116"/>
        <v>16.36</v>
      </c>
    </row>
    <row r="771" spans="134:146" ht="16.5" x14ac:dyDescent="0.2">
      <c r="ED771" s="13">
        <f>[2]新神器!GZ773</f>
        <v>42</v>
      </c>
      <c r="EE771" s="13">
        <f t="shared" si="112"/>
        <v>7</v>
      </c>
      <c r="EF771" s="13">
        <f t="shared" si="113"/>
        <v>4</v>
      </c>
      <c r="EG771" s="13">
        <f>[2]新神器!HD773</f>
        <v>1606044</v>
      </c>
      <c r="EH771" s="13" t="str">
        <f>[2]新神器!HE773</f>
        <v>神器7-8 : 8级</v>
      </c>
      <c r="EI771" s="13">
        <f>[2]新神器!HG773</f>
        <v>8</v>
      </c>
      <c r="EJ771" s="13">
        <f>[2]新神器!HI773</f>
        <v>3</v>
      </c>
      <c r="EK771" s="13">
        <f>[1]新神器!$AW772*6</f>
        <v>48180</v>
      </c>
      <c r="EL771" s="13">
        <f t="shared" si="114"/>
        <v>6510</v>
      </c>
      <c r="EM771" s="13">
        <f t="shared" si="110"/>
        <v>2250</v>
      </c>
      <c r="EN771" s="13">
        <f>[2]新神器!$HK773</f>
        <v>46100</v>
      </c>
      <c r="EO771" s="13">
        <f t="shared" si="115"/>
        <v>2296.1</v>
      </c>
      <c r="EP771" s="13">
        <f t="shared" si="116"/>
        <v>17.010000000000002</v>
      </c>
    </row>
    <row r="772" spans="134:146" ht="16.5" x14ac:dyDescent="0.2">
      <c r="ED772" s="13">
        <f>[2]新神器!GZ774</f>
        <v>42</v>
      </c>
      <c r="EE772" s="13">
        <f t="shared" si="112"/>
        <v>7</v>
      </c>
      <c r="EF772" s="13">
        <f t="shared" si="113"/>
        <v>4</v>
      </c>
      <c r="EG772" s="13">
        <f>[2]新神器!HD774</f>
        <v>1606044</v>
      </c>
      <c r="EH772" s="13" t="str">
        <f>[2]新神器!HE774</f>
        <v>神器7-8 : 9级</v>
      </c>
      <c r="EI772" s="13">
        <f>[2]新神器!HG774</f>
        <v>9</v>
      </c>
      <c r="EJ772" s="13">
        <f>[2]新神器!HI774</f>
        <v>3</v>
      </c>
      <c r="EK772" s="13">
        <f>[1]新神器!$AW773*6</f>
        <v>54882</v>
      </c>
      <c r="EL772" s="13">
        <f t="shared" si="114"/>
        <v>6702</v>
      </c>
      <c r="EM772" s="13">
        <f t="shared" si="110"/>
        <v>2250</v>
      </c>
      <c r="EN772" s="13">
        <f>[2]新神器!$HK774</f>
        <v>47200</v>
      </c>
      <c r="EO772" s="13">
        <f t="shared" si="115"/>
        <v>2297.1999999999998</v>
      </c>
      <c r="EP772" s="13">
        <f t="shared" si="116"/>
        <v>17.5</v>
      </c>
    </row>
    <row r="773" spans="134:146" ht="16.5" x14ac:dyDescent="0.2">
      <c r="ED773" s="13">
        <f>[2]新神器!GZ775</f>
        <v>42</v>
      </c>
      <c r="EE773" s="13">
        <f t="shared" si="112"/>
        <v>7</v>
      </c>
      <c r="EF773" s="13">
        <f t="shared" si="113"/>
        <v>4</v>
      </c>
      <c r="EG773" s="13">
        <f>[2]新神器!HD775</f>
        <v>1606044</v>
      </c>
      <c r="EH773" s="13" t="str">
        <f>[2]新神器!HE775</f>
        <v>神器7-8 : 10级</v>
      </c>
      <c r="EI773" s="13">
        <f>[2]新神器!HG775</f>
        <v>10</v>
      </c>
      <c r="EJ773" s="13">
        <f>[2]新神器!HI775</f>
        <v>5</v>
      </c>
      <c r="EK773" s="13">
        <f>[1]新神器!$AW774*6</f>
        <v>61860</v>
      </c>
      <c r="EL773" s="13">
        <f t="shared" si="114"/>
        <v>6978</v>
      </c>
      <c r="EM773" s="13">
        <f t="shared" ref="EM773:EM784" si="117">EJ773*INDEX($DX$5:$DX$46,MATCH(EG773,$DW$5:$DW$46,0))</f>
        <v>3750</v>
      </c>
      <c r="EN773" s="13">
        <f>[2]新神器!$HK775</f>
        <v>48300</v>
      </c>
      <c r="EO773" s="13">
        <f t="shared" si="115"/>
        <v>3798.3</v>
      </c>
      <c r="EP773" s="13">
        <f t="shared" si="116"/>
        <v>11.02</v>
      </c>
    </row>
    <row r="774" spans="134:146" ht="16.5" x14ac:dyDescent="0.2">
      <c r="ED774" s="13">
        <f>[2]新神器!GZ776</f>
        <v>42</v>
      </c>
      <c r="EE774" s="13">
        <f t="shared" ref="EE774:EE784" si="118">INDEX($DT$5:$DT$46,ED774)</f>
        <v>7</v>
      </c>
      <c r="EF774" s="13">
        <f t="shared" ref="EF774:EF784" si="119">INDEX($DV$5:$DV$46,ED774)</f>
        <v>4</v>
      </c>
      <c r="EG774" s="13">
        <f>[2]新神器!HD776</f>
        <v>1606044</v>
      </c>
      <c r="EH774" s="13" t="str">
        <f>[2]新神器!HE776</f>
        <v>神器7-8 : 11级</v>
      </c>
      <c r="EI774" s="13">
        <f>[2]新神器!HG776</f>
        <v>11</v>
      </c>
      <c r="EJ774" s="13">
        <f>[2]新神器!HI776</f>
        <v>5</v>
      </c>
      <c r="EK774" s="13">
        <f>[1]新神器!$AW775*6</f>
        <v>69060</v>
      </c>
      <c r="EL774" s="13">
        <f t="shared" ref="EL774:EL784" si="120">IF(EI774&gt;1,EK774-EK773,EK774)</f>
        <v>7200</v>
      </c>
      <c r="EM774" s="13">
        <f t="shared" si="117"/>
        <v>3750</v>
      </c>
      <c r="EN774" s="13">
        <f>[2]新神器!$HK776</f>
        <v>49350</v>
      </c>
      <c r="EO774" s="13">
        <f t="shared" ref="EO774:EO784" si="121">EM774+EN774/1000</f>
        <v>3799.35</v>
      </c>
      <c r="EP774" s="13">
        <f t="shared" ref="EP774:EP784" si="122">ROUND(EL774*6/EO774,2)</f>
        <v>11.37</v>
      </c>
    </row>
    <row r="775" spans="134:146" ht="16.5" x14ac:dyDescent="0.2">
      <c r="ED775" s="13">
        <f>[2]新神器!GZ777</f>
        <v>42</v>
      </c>
      <c r="EE775" s="13">
        <f t="shared" si="118"/>
        <v>7</v>
      </c>
      <c r="EF775" s="13">
        <f t="shared" si="119"/>
        <v>4</v>
      </c>
      <c r="EG775" s="13">
        <f>[2]新神器!HD777</f>
        <v>1606044</v>
      </c>
      <c r="EH775" s="13" t="str">
        <f>[2]新神器!HE777</f>
        <v>神器7-8 : 12级</v>
      </c>
      <c r="EI775" s="13">
        <f>[2]新神器!HG777</f>
        <v>12</v>
      </c>
      <c r="EJ775" s="13">
        <f>[2]新神器!HI777</f>
        <v>6</v>
      </c>
      <c r="EK775" s="13">
        <f>[1]新神器!$AW776*6</f>
        <v>76476</v>
      </c>
      <c r="EL775" s="13">
        <f t="shared" si="120"/>
        <v>7416</v>
      </c>
      <c r="EM775" s="13">
        <f t="shared" si="117"/>
        <v>4500</v>
      </c>
      <c r="EN775" s="13">
        <f>[2]新神器!$HK777</f>
        <v>50350</v>
      </c>
      <c r="EO775" s="13">
        <f t="shared" si="121"/>
        <v>4550.3500000000004</v>
      </c>
      <c r="EP775" s="13">
        <f t="shared" si="122"/>
        <v>9.7799999999999994</v>
      </c>
    </row>
    <row r="776" spans="134:146" ht="16.5" x14ac:dyDescent="0.2">
      <c r="ED776" s="13">
        <f>[2]新神器!GZ778</f>
        <v>42</v>
      </c>
      <c r="EE776" s="13">
        <f t="shared" si="118"/>
        <v>7</v>
      </c>
      <c r="EF776" s="13">
        <f t="shared" si="119"/>
        <v>4</v>
      </c>
      <c r="EG776" s="13">
        <f>[2]新神器!HD778</f>
        <v>1606044</v>
      </c>
      <c r="EH776" s="13" t="str">
        <f>[2]新神器!HE778</f>
        <v>神器7-8 : 13级</v>
      </c>
      <c r="EI776" s="13">
        <f>[2]新神器!HG778</f>
        <v>13</v>
      </c>
      <c r="EJ776" s="13">
        <f>[2]新神器!HI778</f>
        <v>7</v>
      </c>
      <c r="EK776" s="13">
        <f>[1]新神器!$AW777*6</f>
        <v>84150</v>
      </c>
      <c r="EL776" s="13">
        <f t="shared" si="120"/>
        <v>7674</v>
      </c>
      <c r="EM776" s="13">
        <f t="shared" si="117"/>
        <v>5250</v>
      </c>
      <c r="EN776" s="13">
        <f>[2]新神器!$HK778</f>
        <v>51400</v>
      </c>
      <c r="EO776" s="13">
        <f t="shared" si="121"/>
        <v>5301.4</v>
      </c>
      <c r="EP776" s="13">
        <f t="shared" si="122"/>
        <v>8.69</v>
      </c>
    </row>
    <row r="777" spans="134:146" ht="16.5" x14ac:dyDescent="0.2">
      <c r="ED777" s="13">
        <f>[2]新神器!GZ779</f>
        <v>42</v>
      </c>
      <c r="EE777" s="13">
        <f t="shared" si="118"/>
        <v>7</v>
      </c>
      <c r="EF777" s="13">
        <f t="shared" si="119"/>
        <v>4</v>
      </c>
      <c r="EG777" s="13">
        <f>[2]新神器!HD779</f>
        <v>1606044</v>
      </c>
      <c r="EH777" s="13" t="str">
        <f>[2]新神器!HE779</f>
        <v>神器7-8 : 14级</v>
      </c>
      <c r="EI777" s="13">
        <f>[2]新神器!HG779</f>
        <v>14</v>
      </c>
      <c r="EJ777" s="13">
        <f>[2]新神器!HI779</f>
        <v>7</v>
      </c>
      <c r="EK777" s="13">
        <f>[1]新神器!$AW778*6</f>
        <v>92040</v>
      </c>
      <c r="EL777" s="13">
        <f t="shared" si="120"/>
        <v>7890</v>
      </c>
      <c r="EM777" s="13">
        <f t="shared" si="117"/>
        <v>5250</v>
      </c>
      <c r="EN777" s="13">
        <f>[2]新神器!$HK779</f>
        <v>52400</v>
      </c>
      <c r="EO777" s="13">
        <f t="shared" si="121"/>
        <v>5302.4</v>
      </c>
      <c r="EP777" s="13">
        <f t="shared" si="122"/>
        <v>8.93</v>
      </c>
    </row>
    <row r="778" spans="134:146" ht="16.5" x14ac:dyDescent="0.2">
      <c r="ED778" s="13">
        <f>[2]新神器!GZ780</f>
        <v>42</v>
      </c>
      <c r="EE778" s="13">
        <f t="shared" si="118"/>
        <v>7</v>
      </c>
      <c r="EF778" s="13">
        <f t="shared" si="119"/>
        <v>4</v>
      </c>
      <c r="EG778" s="13">
        <f>[2]新神器!HD780</f>
        <v>1606044</v>
      </c>
      <c r="EH778" s="13" t="str">
        <f>[2]新神器!HE780</f>
        <v>神器7-8 : 15级</v>
      </c>
      <c r="EI778" s="13">
        <f>[2]新神器!HG780</f>
        <v>15</v>
      </c>
      <c r="EJ778" s="13">
        <f>[2]新神器!HI780</f>
        <v>7</v>
      </c>
      <c r="EK778" s="13">
        <f>[1]新神器!$AW779*6</f>
        <v>100152</v>
      </c>
      <c r="EL778" s="13">
        <f t="shared" si="120"/>
        <v>8112</v>
      </c>
      <c r="EM778" s="13">
        <f t="shared" si="117"/>
        <v>5250</v>
      </c>
      <c r="EN778" s="13">
        <f>[2]新神器!$HK780</f>
        <v>53400</v>
      </c>
      <c r="EO778" s="13">
        <f t="shared" si="121"/>
        <v>5303.4</v>
      </c>
      <c r="EP778" s="13">
        <f t="shared" si="122"/>
        <v>9.18</v>
      </c>
    </row>
    <row r="779" spans="134:146" ht="16.5" x14ac:dyDescent="0.2">
      <c r="ED779" s="13">
        <f>[2]新神器!GZ781</f>
        <v>42</v>
      </c>
      <c r="EE779" s="13">
        <f t="shared" si="118"/>
        <v>7</v>
      </c>
      <c r="EF779" s="13">
        <f t="shared" si="119"/>
        <v>4</v>
      </c>
      <c r="EG779" s="13">
        <f>[2]新神器!HD781</f>
        <v>1606044</v>
      </c>
      <c r="EH779" s="13" t="str">
        <f>[2]新神器!HE781</f>
        <v>神器7-8 : 16级</v>
      </c>
      <c r="EI779" s="13">
        <f>[2]新神器!HG781</f>
        <v>16</v>
      </c>
      <c r="EJ779" s="13">
        <f>[2]新神器!HI781</f>
        <v>10</v>
      </c>
      <c r="EK779" s="13">
        <f>[1]新神器!$AW780*6</f>
        <v>108540</v>
      </c>
      <c r="EL779" s="13">
        <f t="shared" si="120"/>
        <v>8388</v>
      </c>
      <c r="EM779" s="13">
        <f t="shared" si="117"/>
        <v>7500</v>
      </c>
      <c r="EN779" s="13">
        <f>[2]新神器!$HK781</f>
        <v>54350</v>
      </c>
      <c r="EO779" s="13">
        <f t="shared" si="121"/>
        <v>7554.35</v>
      </c>
      <c r="EP779" s="13">
        <f t="shared" si="122"/>
        <v>6.66</v>
      </c>
    </row>
    <row r="780" spans="134:146" ht="16.5" x14ac:dyDescent="0.2">
      <c r="ED780" s="13">
        <f>[2]新神器!GZ782</f>
        <v>42</v>
      </c>
      <c r="EE780" s="13">
        <f t="shared" si="118"/>
        <v>7</v>
      </c>
      <c r="EF780" s="13">
        <f t="shared" si="119"/>
        <v>4</v>
      </c>
      <c r="EG780" s="13">
        <f>[2]新神器!HD782</f>
        <v>1606044</v>
      </c>
      <c r="EH780" s="13" t="str">
        <f>[2]新神器!HE782</f>
        <v>神器7-8 : 17级</v>
      </c>
      <c r="EI780" s="13">
        <f>[2]新神器!HG782</f>
        <v>17</v>
      </c>
      <c r="EJ780" s="13">
        <f>[2]新神器!HI782</f>
        <v>10</v>
      </c>
      <c r="EK780" s="13">
        <f>[1]新神器!$AW781*6</f>
        <v>117126</v>
      </c>
      <c r="EL780" s="13">
        <f t="shared" si="120"/>
        <v>8586</v>
      </c>
      <c r="EM780" s="13">
        <f t="shared" si="117"/>
        <v>7500</v>
      </c>
      <c r="EN780" s="13">
        <f>[2]新神器!$HK782</f>
        <v>55300</v>
      </c>
      <c r="EO780" s="13">
        <f t="shared" si="121"/>
        <v>7555.3</v>
      </c>
      <c r="EP780" s="13">
        <f t="shared" si="122"/>
        <v>6.82</v>
      </c>
    </row>
    <row r="781" spans="134:146" ht="16.5" x14ac:dyDescent="0.2">
      <c r="ED781" s="13">
        <f>[2]新神器!GZ783</f>
        <v>42</v>
      </c>
      <c r="EE781" s="13">
        <f t="shared" si="118"/>
        <v>7</v>
      </c>
      <c r="EF781" s="13">
        <f t="shared" si="119"/>
        <v>4</v>
      </c>
      <c r="EG781" s="13">
        <f>[2]新神器!HD783</f>
        <v>1606044</v>
      </c>
      <c r="EH781" s="13" t="str">
        <f>[2]新神器!HE783</f>
        <v>神器7-8 : 18级</v>
      </c>
      <c r="EI781" s="13">
        <f>[2]新神器!HG783</f>
        <v>18</v>
      </c>
      <c r="EJ781" s="13">
        <f>[2]新神器!HI783</f>
        <v>10</v>
      </c>
      <c r="EK781" s="13">
        <f>[1]新神器!$AW782*6</f>
        <v>125958</v>
      </c>
      <c r="EL781" s="13">
        <f t="shared" si="120"/>
        <v>8832</v>
      </c>
      <c r="EM781" s="13">
        <f t="shared" si="117"/>
        <v>7500</v>
      </c>
      <c r="EN781" s="13">
        <f>[2]新神器!$HK783</f>
        <v>56250</v>
      </c>
      <c r="EO781" s="13">
        <f t="shared" si="121"/>
        <v>7556.25</v>
      </c>
      <c r="EP781" s="13">
        <f t="shared" si="122"/>
        <v>7.01</v>
      </c>
    </row>
    <row r="782" spans="134:146" ht="16.5" x14ac:dyDescent="0.2">
      <c r="ED782" s="13">
        <f>[2]新神器!GZ784</f>
        <v>42</v>
      </c>
      <c r="EE782" s="13">
        <f t="shared" si="118"/>
        <v>7</v>
      </c>
      <c r="EF782" s="13">
        <f t="shared" si="119"/>
        <v>4</v>
      </c>
      <c r="EG782" s="13">
        <f>[2]新神器!HD784</f>
        <v>1606044</v>
      </c>
      <c r="EH782" s="13" t="str">
        <f>[2]新神器!HE784</f>
        <v>神器7-8 : 19级</v>
      </c>
      <c r="EI782" s="13">
        <f>[2]新神器!HG784</f>
        <v>19</v>
      </c>
      <c r="EJ782" s="13">
        <f>[2]新神器!HI784</f>
        <v>15</v>
      </c>
      <c r="EK782" s="13">
        <f>[1]新神器!$AW783*6</f>
        <v>135042</v>
      </c>
      <c r="EL782" s="13">
        <f t="shared" si="120"/>
        <v>9084</v>
      </c>
      <c r="EM782" s="13">
        <f t="shared" si="117"/>
        <v>11250</v>
      </c>
      <c r="EN782" s="13">
        <f>[2]新神器!$HK784</f>
        <v>57150</v>
      </c>
      <c r="EO782" s="13">
        <f t="shared" si="121"/>
        <v>11307.15</v>
      </c>
      <c r="EP782" s="13">
        <f t="shared" si="122"/>
        <v>4.82</v>
      </c>
    </row>
    <row r="783" spans="134:146" ht="16.5" x14ac:dyDescent="0.2">
      <c r="ED783" s="13">
        <f>[2]新神器!GZ785</f>
        <v>42</v>
      </c>
      <c r="EE783" s="13">
        <f t="shared" si="118"/>
        <v>7</v>
      </c>
      <c r="EF783" s="13">
        <f t="shared" si="119"/>
        <v>4</v>
      </c>
      <c r="EG783" s="13">
        <f>[2]新神器!HD785</f>
        <v>1606044</v>
      </c>
      <c r="EH783" s="13" t="str">
        <f>[2]新神器!HE785</f>
        <v>神器7-8 : 20级</v>
      </c>
      <c r="EI783" s="13">
        <f>[2]新神器!HG785</f>
        <v>20</v>
      </c>
      <c r="EJ783" s="13">
        <f>[2]新神器!HI785</f>
        <v>15</v>
      </c>
      <c r="EK783" s="13">
        <f>[1]新神器!$AW784*6</f>
        <v>144342</v>
      </c>
      <c r="EL783" s="13">
        <f t="shared" si="120"/>
        <v>9300</v>
      </c>
      <c r="EM783" s="13">
        <f t="shared" si="117"/>
        <v>11250</v>
      </c>
      <c r="EN783" s="13">
        <f>[2]新神器!$HK785</f>
        <v>58000</v>
      </c>
      <c r="EO783" s="13">
        <f t="shared" si="121"/>
        <v>11308</v>
      </c>
      <c r="EP783" s="13">
        <f t="shared" si="122"/>
        <v>4.93</v>
      </c>
    </row>
    <row r="784" spans="134:146" ht="16.5" x14ac:dyDescent="0.2">
      <c r="ED784" s="13">
        <f>[2]新神器!GZ786</f>
        <v>42</v>
      </c>
      <c r="EE784" s="13">
        <f t="shared" si="118"/>
        <v>7</v>
      </c>
      <c r="EF784" s="13">
        <f t="shared" si="119"/>
        <v>4</v>
      </c>
      <c r="EG784" s="13">
        <f>[2]新神器!HD786</f>
        <v>1606044</v>
      </c>
      <c r="EH784" s="13" t="str">
        <f>[2]新神器!HE786</f>
        <v>神器7-8 : 21级</v>
      </c>
      <c r="EI784" s="13">
        <f>[2]新神器!HG786</f>
        <v>21</v>
      </c>
      <c r="EJ784" s="13">
        <f>[2]新神器!HI786</f>
        <v>15</v>
      </c>
      <c r="EK784" s="13">
        <f>[1]新神器!$AW785*6</f>
        <v>153870</v>
      </c>
      <c r="EL784" s="13">
        <f t="shared" si="120"/>
        <v>9528</v>
      </c>
      <c r="EM784" s="13">
        <f t="shared" si="117"/>
        <v>11250</v>
      </c>
      <c r="EN784" s="13">
        <f>[2]新神器!$HK786</f>
        <v>58950</v>
      </c>
      <c r="EO784" s="13">
        <f t="shared" si="121"/>
        <v>11308.95</v>
      </c>
      <c r="EP784" s="13">
        <f t="shared" si="122"/>
        <v>5.0599999999999996</v>
      </c>
    </row>
  </sheetData>
  <mergeCells count="10">
    <mergeCell ref="DS3:DX3"/>
    <mergeCell ref="ED3:EP3"/>
    <mergeCell ref="DN3:DP3"/>
    <mergeCell ref="DG3:DK3"/>
    <mergeCell ref="J3:AE3"/>
    <mergeCell ref="AG3:AU3"/>
    <mergeCell ref="AW3:BF3"/>
    <mergeCell ref="BI3:BO3"/>
    <mergeCell ref="BR3:BX3"/>
    <mergeCell ref="CR3:DD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35"/>
  <sheetViews>
    <sheetView tabSelected="1" topLeftCell="BT1" workbookViewId="0">
      <selection activeCell="CA5" sqref="CA5"/>
    </sheetView>
  </sheetViews>
  <sheetFormatPr defaultRowHeight="14.25" x14ac:dyDescent="0.2"/>
  <cols>
    <col min="4" max="8" width="9" customWidth="1"/>
    <col min="9" max="9" width="9.625" customWidth="1"/>
    <col min="10" max="11" width="9" customWidth="1"/>
    <col min="12" max="12" width="11.625" customWidth="1"/>
    <col min="13" max="14" width="8.75" customWidth="1"/>
    <col min="15" max="49" width="9" customWidth="1"/>
    <col min="50" max="50" width="8.625" customWidth="1"/>
    <col min="51" max="63" width="9" customWidth="1"/>
    <col min="64" max="64" width="9.625" customWidth="1"/>
    <col min="65" max="65" width="11.375" customWidth="1"/>
    <col min="66" max="69" width="9" customWidth="1"/>
    <col min="70" max="70" width="11.875" customWidth="1"/>
    <col min="71" max="72" width="9.125" customWidth="1"/>
    <col min="73" max="73" width="9.75" customWidth="1"/>
    <col min="74" max="74" width="11" customWidth="1"/>
    <col min="75" max="95" width="9" customWidth="1"/>
    <col min="103" max="103" width="9.125" customWidth="1"/>
    <col min="114" max="114" width="13.875" bestFit="1" customWidth="1"/>
  </cols>
  <sheetData>
    <row r="2" spans="1:158" ht="16.5" x14ac:dyDescent="0.2">
      <c r="A2" s="28" t="s">
        <v>434</v>
      </c>
      <c r="B2" s="34" t="s">
        <v>44</v>
      </c>
      <c r="C2" s="13">
        <f>INDEX(数据母表!$A$5:$A$8,MATCH(属性价值透视!B2,数据母表!$B$5:$B$8,0))</f>
        <v>4</v>
      </c>
      <c r="D2" s="28" t="s">
        <v>471</v>
      </c>
      <c r="E2" s="34">
        <v>1</v>
      </c>
      <c r="F2" s="13">
        <f>INDEX(数据母表!$E$5:$E$9,属性价值透视!E2)</f>
        <v>1</v>
      </c>
      <c r="G2" s="28" t="s">
        <v>480</v>
      </c>
      <c r="H2" s="34">
        <v>5</v>
      </c>
    </row>
    <row r="3" spans="1:158" ht="16.5" x14ac:dyDescent="0.2">
      <c r="E3">
        <f>数据母表!H5</f>
        <v>5</v>
      </c>
      <c r="F3">
        <f>数据母表!H6</f>
        <v>10</v>
      </c>
      <c r="G3">
        <f>数据母表!H7</f>
        <v>1</v>
      </c>
      <c r="S3" s="34">
        <v>200</v>
      </c>
      <c r="T3" s="34">
        <v>500</v>
      </c>
      <c r="U3" s="34">
        <v>1000</v>
      </c>
      <c r="V3" s="34">
        <v>2500</v>
      </c>
      <c r="W3" s="34">
        <v>10000</v>
      </c>
      <c r="X3" s="34">
        <v>200000</v>
      </c>
      <c r="Y3" s="34">
        <v>1</v>
      </c>
      <c r="AG3" s="34">
        <v>5000</v>
      </c>
      <c r="AH3" s="34">
        <v>12000</v>
      </c>
      <c r="AI3" s="34">
        <v>35000</v>
      </c>
      <c r="AJ3" s="34">
        <v>100000</v>
      </c>
      <c r="AK3" s="34">
        <v>1</v>
      </c>
      <c r="AY3">
        <v>1</v>
      </c>
      <c r="BI3">
        <v>1000</v>
      </c>
      <c r="DG3" s="28" t="s">
        <v>529</v>
      </c>
      <c r="DH3" s="36">
        <v>1</v>
      </c>
      <c r="DI3" s="28" t="s">
        <v>527</v>
      </c>
      <c r="DJ3" s="36">
        <v>1</v>
      </c>
      <c r="DK3" s="28" t="s">
        <v>528</v>
      </c>
      <c r="DL3" s="36">
        <v>4</v>
      </c>
      <c r="DN3" s="28" t="s">
        <v>529</v>
      </c>
      <c r="DO3" s="36">
        <v>2</v>
      </c>
      <c r="DP3" s="28" t="s">
        <v>527</v>
      </c>
      <c r="DQ3" s="36">
        <v>1</v>
      </c>
      <c r="DR3" s="28" t="s">
        <v>528</v>
      </c>
      <c r="DS3" s="36">
        <v>4</v>
      </c>
      <c r="DU3" s="28" t="s">
        <v>529</v>
      </c>
      <c r="DV3" s="36">
        <v>3</v>
      </c>
      <c r="DW3" s="28" t="s">
        <v>527</v>
      </c>
      <c r="DX3" s="36">
        <v>1</v>
      </c>
      <c r="DY3" s="28" t="s">
        <v>528</v>
      </c>
      <c r="DZ3" s="36">
        <v>4</v>
      </c>
      <c r="EB3" s="28" t="s">
        <v>529</v>
      </c>
      <c r="EC3" s="36">
        <v>4</v>
      </c>
      <c r="ED3" s="28" t="s">
        <v>527</v>
      </c>
      <c r="EE3" s="36">
        <v>1</v>
      </c>
      <c r="EF3" s="28" t="s">
        <v>528</v>
      </c>
      <c r="EG3" s="36">
        <v>4</v>
      </c>
      <c r="EI3" s="28" t="s">
        <v>529</v>
      </c>
      <c r="EJ3" s="36">
        <v>5</v>
      </c>
      <c r="EK3" s="28" t="s">
        <v>527</v>
      </c>
      <c r="EL3" s="36">
        <v>1</v>
      </c>
      <c r="EM3" s="28" t="s">
        <v>528</v>
      </c>
      <c r="EN3" s="36">
        <v>4</v>
      </c>
      <c r="EP3" s="28" t="s">
        <v>529</v>
      </c>
      <c r="EQ3" s="36">
        <v>6</v>
      </c>
      <c r="ER3" s="28" t="s">
        <v>527</v>
      </c>
      <c r="ES3" s="36">
        <v>1</v>
      </c>
      <c r="ET3" s="28" t="s">
        <v>528</v>
      </c>
      <c r="EU3" s="36">
        <v>4</v>
      </c>
      <c r="EW3" s="28" t="s">
        <v>529</v>
      </c>
      <c r="EX3" s="36">
        <v>7</v>
      </c>
      <c r="EY3" s="28" t="s">
        <v>527</v>
      </c>
      <c r="EZ3" s="36">
        <v>1</v>
      </c>
      <c r="FA3" s="28" t="s">
        <v>528</v>
      </c>
      <c r="FB3" s="36">
        <v>4</v>
      </c>
    </row>
    <row r="4" spans="1:158" ht="15" x14ac:dyDescent="0.2">
      <c r="E4" s="64" t="s">
        <v>425</v>
      </c>
      <c r="F4" s="64"/>
      <c r="G4" s="64"/>
      <c r="H4" s="64"/>
      <c r="I4" s="64"/>
      <c r="J4" s="64"/>
      <c r="K4" s="64"/>
      <c r="L4" s="64"/>
      <c r="M4" s="64" t="s">
        <v>450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 t="s">
        <v>464</v>
      </c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 t="s">
        <v>489</v>
      </c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 t="s">
        <v>501</v>
      </c>
      <c r="BC4" s="64"/>
      <c r="BD4" s="64"/>
      <c r="BE4" s="64"/>
      <c r="BF4" s="64"/>
      <c r="BG4" s="64"/>
      <c r="BH4" s="64"/>
      <c r="BI4" s="64"/>
      <c r="BJ4" s="64"/>
      <c r="BK4" s="64"/>
      <c r="BL4" s="64" t="s">
        <v>505</v>
      </c>
      <c r="BM4" s="64"/>
      <c r="BN4" s="64"/>
      <c r="BO4" s="64"/>
      <c r="BP4" s="64"/>
      <c r="BQ4" s="64"/>
      <c r="BR4" s="64" t="s">
        <v>571</v>
      </c>
      <c r="BS4" s="64"/>
      <c r="BT4" s="64"/>
      <c r="BU4" s="64"/>
      <c r="BV4" s="64"/>
      <c r="BW4" s="64"/>
      <c r="BX4" s="64"/>
      <c r="BY4" s="64"/>
      <c r="BZ4" s="64"/>
      <c r="CC4" s="64" t="s">
        <v>581</v>
      </c>
      <c r="CD4" s="64"/>
      <c r="CE4" s="64"/>
      <c r="CF4" s="64"/>
      <c r="CG4" s="64"/>
      <c r="CH4" s="64"/>
      <c r="CJ4" s="64" t="s">
        <v>578</v>
      </c>
      <c r="CK4" s="64"/>
      <c r="CL4" s="64"/>
      <c r="CM4" s="64"/>
      <c r="CN4" s="64"/>
      <c r="CO4" s="64"/>
      <c r="CR4" s="64" t="s">
        <v>579</v>
      </c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G4" s="64" t="s">
        <v>532</v>
      </c>
      <c r="DH4" s="64"/>
      <c r="DI4" s="64"/>
      <c r="DJ4" s="64"/>
      <c r="DK4" s="64"/>
      <c r="DL4" s="64"/>
      <c r="DN4" s="64" t="s">
        <v>539</v>
      </c>
      <c r="DO4" s="64"/>
      <c r="DP4" s="64"/>
      <c r="DQ4" s="64"/>
      <c r="DR4" s="64"/>
      <c r="DS4" s="64"/>
      <c r="DU4" s="64" t="s">
        <v>540</v>
      </c>
      <c r="DV4" s="64"/>
      <c r="DW4" s="64"/>
      <c r="DX4" s="64"/>
      <c r="DY4" s="64"/>
      <c r="DZ4" s="64"/>
      <c r="EB4" s="64" t="s">
        <v>541</v>
      </c>
      <c r="EC4" s="64"/>
      <c r="ED4" s="64"/>
      <c r="EE4" s="64"/>
      <c r="EF4" s="64"/>
      <c r="EG4" s="64"/>
      <c r="EI4" s="64" t="s">
        <v>542</v>
      </c>
      <c r="EJ4" s="64"/>
      <c r="EK4" s="64"/>
      <c r="EL4" s="64"/>
      <c r="EM4" s="64"/>
      <c r="EN4" s="64"/>
      <c r="EP4" s="64" t="s">
        <v>559</v>
      </c>
      <c r="EQ4" s="64"/>
      <c r="ER4" s="64"/>
      <c r="ES4" s="64"/>
      <c r="ET4" s="64"/>
      <c r="EU4" s="64"/>
      <c r="EW4" s="64" t="s">
        <v>560</v>
      </c>
      <c r="EX4" s="64"/>
      <c r="EY4" s="64"/>
      <c r="EZ4" s="64"/>
      <c r="FA4" s="64"/>
      <c r="FB4" s="64"/>
    </row>
    <row r="5" spans="1:158" ht="17.25" x14ac:dyDescent="0.2">
      <c r="A5" s="12" t="s">
        <v>422</v>
      </c>
      <c r="B5" s="12" t="s">
        <v>423</v>
      </c>
      <c r="C5" s="12" t="s">
        <v>424</v>
      </c>
      <c r="D5" s="12" t="s">
        <v>441</v>
      </c>
      <c r="E5" s="12" t="s">
        <v>426</v>
      </c>
      <c r="F5" s="12" t="s">
        <v>427</v>
      </c>
      <c r="G5" s="12" t="s">
        <v>428</v>
      </c>
      <c r="H5" s="12" t="s">
        <v>429</v>
      </c>
      <c r="I5" s="12" t="s">
        <v>433</v>
      </c>
      <c r="J5" s="12" t="s">
        <v>448</v>
      </c>
      <c r="K5" s="12" t="s">
        <v>461</v>
      </c>
      <c r="L5" s="12" t="s">
        <v>462</v>
      </c>
      <c r="M5" s="12" t="s">
        <v>451</v>
      </c>
      <c r="N5" s="12" t="s">
        <v>465</v>
      </c>
      <c r="O5" s="12" t="s">
        <v>426</v>
      </c>
      <c r="P5" s="12" t="s">
        <v>427</v>
      </c>
      <c r="Q5" s="12" t="s">
        <v>428</v>
      </c>
      <c r="R5" s="12" t="s">
        <v>452</v>
      </c>
      <c r="S5" s="12" t="s">
        <v>453</v>
      </c>
      <c r="T5" s="12" t="s">
        <v>454</v>
      </c>
      <c r="U5" s="12" t="s">
        <v>455</v>
      </c>
      <c r="V5" s="12" t="s">
        <v>456</v>
      </c>
      <c r="W5" s="12" t="s">
        <v>457</v>
      </c>
      <c r="X5" s="12" t="s">
        <v>459</v>
      </c>
      <c r="Y5" s="12" t="s">
        <v>466</v>
      </c>
      <c r="Z5" s="12" t="s">
        <v>460</v>
      </c>
      <c r="AA5" s="12" t="s">
        <v>461</v>
      </c>
      <c r="AB5" s="12" t="s">
        <v>463</v>
      </c>
      <c r="AC5" s="12" t="s">
        <v>426</v>
      </c>
      <c r="AD5" s="12" t="s">
        <v>427</v>
      </c>
      <c r="AE5" s="12" t="s">
        <v>428</v>
      </c>
      <c r="AF5" s="12" t="s">
        <v>452</v>
      </c>
      <c r="AG5" s="12" t="s">
        <v>393</v>
      </c>
      <c r="AH5" s="12" t="s">
        <v>394</v>
      </c>
      <c r="AI5" s="12" t="s">
        <v>395</v>
      </c>
      <c r="AJ5" s="12" t="s">
        <v>396</v>
      </c>
      <c r="AK5" s="12" t="s">
        <v>398</v>
      </c>
      <c r="AL5" s="12" t="s">
        <v>460</v>
      </c>
      <c r="AM5" s="12" t="s">
        <v>461</v>
      </c>
      <c r="AN5" s="12" t="s">
        <v>463</v>
      </c>
      <c r="AO5" s="12" t="s">
        <v>481</v>
      </c>
      <c r="AP5" s="12" t="s">
        <v>482</v>
      </c>
      <c r="AQ5" s="12" t="s">
        <v>486</v>
      </c>
      <c r="AR5" s="12" t="s">
        <v>483</v>
      </c>
      <c r="AS5" s="12" t="s">
        <v>484</v>
      </c>
      <c r="AT5" s="12" t="s">
        <v>485</v>
      </c>
      <c r="AU5" s="12" t="s">
        <v>474</v>
      </c>
      <c r="AV5" s="12" t="s">
        <v>476</v>
      </c>
      <c r="AW5" s="12" t="s">
        <v>478</v>
      </c>
      <c r="AX5" s="12" t="s">
        <v>488</v>
      </c>
      <c r="AY5" s="12" t="s">
        <v>487</v>
      </c>
      <c r="AZ5" s="12" t="s">
        <v>500</v>
      </c>
      <c r="BA5" s="12" t="s">
        <v>463</v>
      </c>
      <c r="BB5" s="12" t="s">
        <v>490</v>
      </c>
      <c r="BC5" s="12" t="s">
        <v>491</v>
      </c>
      <c r="BD5" s="12" t="s">
        <v>492</v>
      </c>
      <c r="BE5" s="12" t="s">
        <v>493</v>
      </c>
      <c r="BF5" s="12" t="s">
        <v>494</v>
      </c>
      <c r="BG5" s="12" t="s">
        <v>495</v>
      </c>
      <c r="BH5" s="12" t="s">
        <v>488</v>
      </c>
      <c r="BI5" s="12" t="s">
        <v>466</v>
      </c>
      <c r="BJ5" s="12" t="s">
        <v>500</v>
      </c>
      <c r="BK5" s="12" t="s">
        <v>463</v>
      </c>
      <c r="BL5" s="12" t="s">
        <v>502</v>
      </c>
      <c r="BM5" s="12" t="s">
        <v>503</v>
      </c>
      <c r="BN5" s="12" t="s">
        <v>504</v>
      </c>
      <c r="BO5" s="12" t="s">
        <v>506</v>
      </c>
      <c r="BP5" s="12" t="s">
        <v>507</v>
      </c>
      <c r="BQ5" s="12" t="s">
        <v>508</v>
      </c>
      <c r="BR5" s="12" t="s">
        <v>563</v>
      </c>
      <c r="BS5" s="12" t="s">
        <v>564</v>
      </c>
      <c r="BT5" s="12" t="s">
        <v>565</v>
      </c>
      <c r="BU5" s="12" t="s">
        <v>566</v>
      </c>
      <c r="BV5" s="12" t="s">
        <v>557</v>
      </c>
      <c r="BW5" s="12" t="s">
        <v>568</v>
      </c>
      <c r="BX5" s="12" t="s">
        <v>569</v>
      </c>
      <c r="BY5" s="12" t="s">
        <v>570</v>
      </c>
      <c r="BZ5" s="12" t="s">
        <v>557</v>
      </c>
      <c r="CC5" s="12" t="s">
        <v>572</v>
      </c>
      <c r="CD5" s="12" t="s">
        <v>573</v>
      </c>
      <c r="CE5" s="12" t="s">
        <v>574</v>
      </c>
      <c r="CF5" s="12" t="s">
        <v>576</v>
      </c>
      <c r="CG5" s="12" t="s">
        <v>577</v>
      </c>
      <c r="CH5" s="12" t="s">
        <v>575</v>
      </c>
      <c r="CJ5" s="12" t="s">
        <v>572</v>
      </c>
      <c r="CK5" s="12" t="s">
        <v>573</v>
      </c>
      <c r="CL5" s="12" t="s">
        <v>574</v>
      </c>
      <c r="CM5" s="12" t="s">
        <v>576</v>
      </c>
      <c r="CN5" s="12" t="s">
        <v>577</v>
      </c>
      <c r="CO5" s="12" t="s">
        <v>575</v>
      </c>
      <c r="CR5" s="12" t="s">
        <v>572</v>
      </c>
      <c r="CS5" s="12" t="s">
        <v>573</v>
      </c>
      <c r="CT5" s="12" t="s">
        <v>574</v>
      </c>
      <c r="CU5" s="12" t="s">
        <v>576</v>
      </c>
      <c r="CV5" s="12" t="s">
        <v>577</v>
      </c>
      <c r="CW5" s="12" t="s">
        <v>575</v>
      </c>
      <c r="CX5" s="12" t="s">
        <v>580</v>
      </c>
      <c r="CY5" s="12" t="s">
        <v>572</v>
      </c>
      <c r="CZ5" s="12" t="s">
        <v>573</v>
      </c>
      <c r="DA5" s="12" t="s">
        <v>574</v>
      </c>
      <c r="DB5" s="12" t="s">
        <v>576</v>
      </c>
      <c r="DC5" s="12" t="s">
        <v>577</v>
      </c>
      <c r="DD5" s="12" t="s">
        <v>575</v>
      </c>
      <c r="DG5" s="12" t="s">
        <v>522</v>
      </c>
      <c r="DH5" s="12" t="s">
        <v>538</v>
      </c>
      <c r="DI5" s="12" t="s">
        <v>525</v>
      </c>
      <c r="DJ5" s="12" t="s">
        <v>526</v>
      </c>
      <c r="DK5" s="14"/>
      <c r="DL5" s="14"/>
      <c r="DN5" s="12" t="s">
        <v>522</v>
      </c>
      <c r="DO5" s="12" t="s">
        <v>538</v>
      </c>
      <c r="DP5" s="12" t="s">
        <v>525</v>
      </c>
      <c r="DQ5" s="12" t="s">
        <v>526</v>
      </c>
      <c r="DR5" s="14"/>
      <c r="DS5" s="14"/>
      <c r="DU5" s="12" t="s">
        <v>522</v>
      </c>
      <c r="DV5" s="12" t="s">
        <v>538</v>
      </c>
      <c r="DW5" s="12" t="s">
        <v>525</v>
      </c>
      <c r="DX5" s="12" t="s">
        <v>526</v>
      </c>
      <c r="DY5" s="14"/>
      <c r="DZ5" s="14"/>
      <c r="EB5" s="12" t="s">
        <v>522</v>
      </c>
      <c r="EC5" s="12" t="s">
        <v>538</v>
      </c>
      <c r="ED5" s="12" t="s">
        <v>525</v>
      </c>
      <c r="EE5" s="12" t="s">
        <v>526</v>
      </c>
      <c r="EF5" s="14"/>
      <c r="EG5" s="14"/>
      <c r="EI5" s="12" t="s">
        <v>522</v>
      </c>
      <c r="EJ5" s="12" t="s">
        <v>538</v>
      </c>
      <c r="EK5" s="12" t="s">
        <v>525</v>
      </c>
      <c r="EL5" s="12" t="s">
        <v>526</v>
      </c>
      <c r="EM5" s="14"/>
      <c r="EN5" s="14"/>
      <c r="EP5" s="12" t="s">
        <v>522</v>
      </c>
      <c r="EQ5" s="12" t="s">
        <v>538</v>
      </c>
      <c r="ER5" s="12" t="s">
        <v>525</v>
      </c>
      <c r="ES5" s="12" t="s">
        <v>526</v>
      </c>
      <c r="ET5" s="14"/>
      <c r="EU5" s="14"/>
      <c r="EW5" s="12" t="s">
        <v>522</v>
      </c>
      <c r="EX5" s="12" t="s">
        <v>538</v>
      </c>
      <c r="EY5" s="12" t="s">
        <v>525</v>
      </c>
      <c r="EZ5" s="12" t="s">
        <v>526</v>
      </c>
      <c r="FA5" s="14"/>
      <c r="FB5" s="14"/>
    </row>
    <row r="6" spans="1:158" ht="16.5" x14ac:dyDescent="0.2">
      <c r="A6" s="34">
        <v>1</v>
      </c>
      <c r="B6" s="13">
        <f>数据母表!BS5</f>
        <v>1</v>
      </c>
      <c r="C6" s="13">
        <f>数据母表!BT5</f>
        <v>7</v>
      </c>
      <c r="D6" s="13">
        <f>数据母表!BW5</f>
        <v>1</v>
      </c>
      <c r="E6" s="13">
        <f>INDEX(数据母表!P$5:P$84,(属性价值透视!$C$2-2)*20+属性价值透视!$D6)*($C6-$B6)</f>
        <v>72</v>
      </c>
      <c r="F6" s="13">
        <f>INDEX(数据母表!Q$5:Q$84,(属性价值透视!$C$2-2)*20+属性价值透视!$D6)*($C6-$B6)</f>
        <v>36</v>
      </c>
      <c r="G6" s="13">
        <f>INDEX(数据母表!R$5:R$84,(属性价值透视!$C$2-2)*20+属性价值透视!$D6)*($C6-$B6)</f>
        <v>432</v>
      </c>
      <c r="H6" s="13">
        <f>SUMPRODUCT(E$3:G$3,E6:G6)</f>
        <v>1152</v>
      </c>
      <c r="I6" s="13">
        <f>SUMIFS(数据母表!$CN$5:$CN$604,数据母表!$CL$5:$CL$604,"&lt;"&amp;属性价值透视!C6,数据母表!$CL$5:$CL$604,"&gt;="&amp;属性价值透视!B6,数据母表!$CM$5:$CM$604,"="&amp;属性价值透视!$C$2)</f>
        <v>3400</v>
      </c>
      <c r="J6" s="13">
        <f>ROUND(I6/2.5,0)</f>
        <v>1360</v>
      </c>
      <c r="K6" s="13">
        <f>ROUND(J6/1000,1)</f>
        <v>1.4</v>
      </c>
      <c r="L6" s="38">
        <f>ROUND(H6/K6,0)</f>
        <v>823</v>
      </c>
      <c r="M6" s="13">
        <f>INDEX(数据母表!$V$5:$V$84,(属性价值透视!$C$2-2)*20+属性价值透视!D6)</f>
        <v>1</v>
      </c>
      <c r="N6" s="13">
        <v>1</v>
      </c>
      <c r="O6" s="13">
        <f>SUMIFS(数据母表!S$5:S$84,数据母表!$K$5:$K$84,"="&amp;属性价值透视!$C$2,数据母表!$L$5:$L$84,"="&amp;属性价值透视!$D6)*$M6</f>
        <v>25</v>
      </c>
      <c r="P6" s="13">
        <f>SUMIFS(数据母表!T$5:T$84,数据母表!$K$5:$K$84,"="&amp;属性价值透视!$C$2,数据母表!$L$5:$L$84,"="&amp;属性价值透视!$D6)*$M6</f>
        <v>13</v>
      </c>
      <c r="Q6" s="13">
        <f>SUMIFS(数据母表!U$5:U$84,数据母表!$K$5:$K$84,"="&amp;属性价值透视!$C$2,数据母表!$L$5:$L$84,"="&amp;属性价值透视!$D6)*$M6</f>
        <v>150</v>
      </c>
      <c r="R6" s="13">
        <f>SUMPRODUCT($E$3:$G$3,O6:Q6)</f>
        <v>405</v>
      </c>
      <c r="S6" s="13">
        <f>SUMIFS(数据母表!AZ$5:AZ$212,数据母表!$AW$5:$AW$212,"="&amp;属性价值透视!$C$2,数据母表!$AY$5:$AY$212,"="&amp;属性价值透视!$D6)*IF($M6&gt;0,1,0)</f>
        <v>30</v>
      </c>
      <c r="T6" s="13">
        <f>SUMIFS(数据母表!BA$5:BA$212,数据母表!$AW$5:$AW$212,"="&amp;属性价值透视!$C$2,数据母表!$AY$5:$AY$212,"="&amp;属性价值透视!$D6)*IF($M6&gt;0,1,0)</f>
        <v>0</v>
      </c>
      <c r="U6" s="13">
        <f>SUMIFS(数据母表!BB$5:BB$212,数据母表!$AW$5:$AW$212,"="&amp;属性价值透视!$C$2,数据母表!$AY$5:$AY$212,"="&amp;属性价值透视!$D6)*IF($M6&gt;0,1,0)</f>
        <v>0</v>
      </c>
      <c r="V6" s="13">
        <f>SUMIFS(数据母表!BC$5:BC$212,数据母表!$AW$5:$AW$212,"="&amp;属性价值透视!$C$2,数据母表!$AY$5:$AY$212,"="&amp;属性价值透视!$D6)*IF($M6&gt;0,1,0)</f>
        <v>0</v>
      </c>
      <c r="W6" s="13">
        <f>SUMIFS(数据母表!BD$5:BD$212,数据母表!$AW$5:$AW$212,"="&amp;属性价值透视!$C$2,数据母表!$AY$5:$AY$212,"="&amp;属性价值透视!$D6)*IF($M6&gt;0,1,0)</f>
        <v>0</v>
      </c>
      <c r="X6" s="13">
        <f>SUMIFS(数据母表!BE$5:BE$212,数据母表!$AW$5:$AW$212,"="&amp;属性价值透视!$C$2,数据母表!$AY$5:$AY$212,"="&amp;属性价值透视!$D6)*IF($M6&gt;0,1,0)</f>
        <v>0</v>
      </c>
      <c r="Y6" s="13">
        <f>SUMIFS(数据母表!BF$5:BF$212,数据母表!$AW$5:$AW$212,"="&amp;属性价值透视!$C$2,数据母表!$AY$5:$AY$212,"="&amp;属性价值透视!$D6)*IF($M6&gt;0,1,0)</f>
        <v>1300</v>
      </c>
      <c r="Z6" s="13">
        <f>SUMPRODUCT($S$3:$Y$3,S6:Y6)</f>
        <v>7300</v>
      </c>
      <c r="AA6" s="13">
        <f>Z6/1000</f>
        <v>7.3</v>
      </c>
      <c r="AB6" s="38">
        <f>IF(M6&gt;0,ROUND(R6/AA6,0),0)</f>
        <v>55</v>
      </c>
      <c r="AC6" s="13">
        <f>SUMIFS(数据母表!W$5:W$84,数据母表!$K$5:$K$84,"="&amp;属性价值透视!$C$2,数据母表!$L$5:$L$84,"="&amp;属性价值透视!$D6)*$N6</f>
        <v>35</v>
      </c>
      <c r="AD6" s="13">
        <f>SUMIFS(数据母表!X$5:X$84,数据母表!$K$5:$K$84,"="&amp;属性价值透视!$C$2,数据母表!$L$5:$L$84,"="&amp;属性价值透视!$D6)*$N6</f>
        <v>18</v>
      </c>
      <c r="AE6" s="13">
        <f>SUMIFS(数据母表!Y$5:Y$84,数据母表!$K$5:$K$84,"="&amp;属性价值透视!$C$2,数据母表!$L$5:$L$84,"="&amp;属性价值透视!$D6)*$N6</f>
        <v>210</v>
      </c>
      <c r="AF6" s="13">
        <f>SUMPRODUCT($E$3:$G$3,AC6:AE6)</f>
        <v>565</v>
      </c>
      <c r="AG6" s="13">
        <f>SUMIFS(数据母表!BK$5:BK$84,数据母表!$BI$5:$BI$84,"="&amp;属性价值透视!$C$2,数据母表!$BJ$5:$BJ$84,"="&amp;属性价值透视!$D6)*属性价值透视!$N6</f>
        <v>0</v>
      </c>
      <c r="AH6" s="13">
        <f>SUMIFS(数据母表!BL$5:BL$84,数据母表!$BI$5:$BI$84,"="&amp;属性价值透视!$C$2,数据母表!$BJ$5:$BJ$84,"="&amp;属性价值透视!$D6)*属性价值透视!$N6</f>
        <v>0</v>
      </c>
      <c r="AI6" s="13">
        <f>SUMIFS(数据母表!BM$5:BM$84,数据母表!$BI$5:$BI$84,"="&amp;属性价值透视!$C$2,数据母表!$BJ$5:$BJ$84,"="&amp;属性价值透视!$D6)*属性价值透视!$N6</f>
        <v>0</v>
      </c>
      <c r="AJ6" s="13">
        <f>SUMIFS(数据母表!BN$5:BN$84,数据母表!$BI$5:$BI$84,"="&amp;属性价值透视!$C$2,数据母表!$BJ$5:$BJ$84,"="&amp;属性价值透视!$D6)*属性价值透视!$N6</f>
        <v>0</v>
      </c>
      <c r="AK6" s="13">
        <f>SUMIFS(数据母表!BO$5:BO$84,数据母表!$BI$5:$BI$84,"="&amp;属性价值透视!$C$2,数据母表!$BJ$5:$BJ$84,"="&amp;属性价值透视!$D6)*属性价值透视!$N6</f>
        <v>2000</v>
      </c>
      <c r="AL6" s="13">
        <f>SUMPRODUCT($AG$3:$AK$3,AG6:AK6)</f>
        <v>2000</v>
      </c>
      <c r="AM6" s="13">
        <f>ROUND(AL6/1000,1)</f>
        <v>2</v>
      </c>
      <c r="AN6" s="38">
        <f>IF(N6&gt;0,AF6/AM6,0)</f>
        <v>282.5</v>
      </c>
      <c r="AO6" s="34">
        <f>数据母表!BX5</f>
        <v>0</v>
      </c>
      <c r="AP6" s="34">
        <f>IF(AO6&gt;0,1,0)</f>
        <v>0</v>
      </c>
      <c r="AQ6" s="34">
        <v>0</v>
      </c>
      <c r="AR6" s="34">
        <f>IF($AQ6&gt;0,INDEX(数据母表!CV$5:CV$59,(属性价值透视!$H$2-1)*11+$AO6),0)</f>
        <v>0</v>
      </c>
      <c r="AS6" s="34">
        <f>IF($AQ6&gt;0,INDEX(数据母表!CW$5:CW$59,(属性价值透视!$H$2-1)*11+$AO6),0)</f>
        <v>0</v>
      </c>
      <c r="AT6" s="34">
        <f>IF($AQ6&gt;0,INDEX(数据母表!CX$5:CX$59,(属性价值透视!$H$2-1)*11+$AO6),0)</f>
        <v>0</v>
      </c>
      <c r="AU6" s="34">
        <f>IF($AQ6&gt;0,INDEX(数据母表!DB$5:DB$59,(属性价值透视!$H$2-1)*11+$AO6),0)</f>
        <v>0</v>
      </c>
      <c r="AV6" s="34">
        <f>IF($AQ6&gt;0,INDEX(数据母表!DC$5:DC$59,(属性价值透视!$H$2-1)*11+$AO6),0)</f>
        <v>0</v>
      </c>
      <c r="AW6" s="34">
        <f>IF($AQ6&gt;0,INDEX(数据母表!DD$5:DD$59,(属性价值透视!$H$2-1)*11+$AO6),0)</f>
        <v>0</v>
      </c>
      <c r="AX6" s="13">
        <f>SUMPRODUCT($E$3:$G$3,AR6:AT6)+SUMPRODUCT($E$3:$G$3,AU6:AW6)</f>
        <v>0</v>
      </c>
      <c r="AY6" s="13">
        <f>IF(属性价值透视!$AQ6&gt;0,INDEX(数据母表!$CU$5:$CU$59,(属性价值透视!$H$2-1)*11+属性价值透视!AO6)*数据母表!$CS$2,0)</f>
        <v>0</v>
      </c>
      <c r="AZ6" s="13">
        <f>AY6/AY$3</f>
        <v>0</v>
      </c>
      <c r="BA6" s="38">
        <f>IF(AQ6&gt;0,ROUND(AX6/AZ6,1),0)</f>
        <v>0</v>
      </c>
      <c r="BB6" s="13">
        <f>IF(属性价值透视!$AP6&gt;0,INDEX(数据母表!$CY$5:$CY$59,(属性价值透视!$H$2-1)*11+属性价值透视!$AO6),0)</f>
        <v>0</v>
      </c>
      <c r="BC6" s="13">
        <f>IF(属性价值透视!$AP6&gt;0,INDEX(数据母表!$CY$5:$CY$59,(属性价值透视!$H$2-1)*11+属性价值透视!$AO6),0)</f>
        <v>0</v>
      </c>
      <c r="BD6" s="13">
        <f>IF(属性价值透视!$AP6&gt;0,INDEX(数据母表!$CY$5:$CY$59,(属性价值透视!$H$2-1)*11+属性价值透视!$AO6),0)</f>
        <v>0</v>
      </c>
      <c r="BE6" s="13">
        <f>BB6*($C6-$B6)</f>
        <v>0</v>
      </c>
      <c r="BF6" s="13">
        <f t="shared" ref="BF6:BG6" si="0">BC6*($C6-$B6)</f>
        <v>0</v>
      </c>
      <c r="BG6" s="13">
        <f t="shared" si="0"/>
        <v>0</v>
      </c>
      <c r="BH6" s="13">
        <f>SUMPRODUCT($E$3:$G$3,BE6:BG6)</f>
        <v>0</v>
      </c>
      <c r="BI6" s="13">
        <f>SUMIFS(数据母表!$DP$5:$DP$754,数据母表!$DN$5:$DN$754,"&gt;"&amp;属性价值透视!$B6,数据母表!$DN$5:$DN$754,"&lt;="&amp;属性价值透视!$C6,数据母表!$DO$5:$DO$754,"="&amp;属性价值透视!$H$2)</f>
        <v>8120</v>
      </c>
      <c r="BJ6" s="13">
        <f t="shared" ref="BJ6:BJ33" si="1">ROUND(BI6/BI$3,1)</f>
        <v>8.1</v>
      </c>
      <c r="BK6" s="38">
        <f>ROUND(BH6/BJ6,1)</f>
        <v>0</v>
      </c>
      <c r="BL6" s="13">
        <f>SUM(H$6:H6)+SUM(R$6:R6)+SUM(AF$6:AF6)+SUM(AX$6:AX6)+SUM(BH$6:BH6)</f>
        <v>2122</v>
      </c>
      <c r="BM6" s="13">
        <f>SUM(K$6:K6)+SUM(AA$6:AA6)+SUM(AM$6:AM6)+SUM(AZ$6:AZ6)+SUM(BJ$6:BJ6)</f>
        <v>18.799999999999997</v>
      </c>
      <c r="BN6" s="38">
        <f>ROUND(BL6/BM6,1)</f>
        <v>112.9</v>
      </c>
      <c r="BO6" s="13">
        <f>H6+R6+AF6+AX6+BH6</f>
        <v>2122</v>
      </c>
      <c r="BP6" s="13">
        <f>K6+AA6+AM6+AZ6+BJ6</f>
        <v>18.799999999999997</v>
      </c>
      <c r="BQ6" s="38">
        <f>ROUND(BO6/BP6,1)</f>
        <v>112.9</v>
      </c>
      <c r="BR6" s="13">
        <f>MATCH(C6,数据母表!$EX$5:$EX$13,1)-1</f>
        <v>0</v>
      </c>
      <c r="BS6" s="13">
        <v>0</v>
      </c>
      <c r="BT6" s="13">
        <f>IF(BS6&gt;0,SUMIFS(数据母表!$FG$5:$FG$84,数据母表!FB5:FB84,"="&amp;属性价值透视!BR6),0)</f>
        <v>0</v>
      </c>
      <c r="BU6" s="13">
        <f>IF(BS6&gt;0,ROUND(SUMIFS(数据母表!$FN$5:$FN$84,数据母表!FB5:FB84,"="&amp;属性价值透视!BR6),1),0)</f>
        <v>0</v>
      </c>
      <c r="BV6" s="38">
        <f>IF(BS6&gt;0,ROUND(BT6/BU6,1),0)</f>
        <v>0</v>
      </c>
      <c r="BW6" s="13">
        <f>IF(属性价值透视!BR6&gt;0,INDEX(数据母表!$EY$6:$EY$13,属性价值透视!BR6),0)</f>
        <v>0</v>
      </c>
      <c r="BX6" s="13">
        <f>IF(BS6&gt;0,SUMIFS(数据母表!$FG$5:$FG$84,数据母表!FB5:FB84,"="&amp;属性价值透视!BR6,数据母表!$FC$5:$FC$84,"&lt;="&amp;属性价值透视!BW6),0)</f>
        <v>0</v>
      </c>
      <c r="BY6" s="13">
        <f>IF(BS6&gt;0,SUMIFS(数据母表!$FN$5:$FN$84,数据母表!FB5:FB84,"="&amp;属性价值透视!BR6,数据母表!$FC$5:$FC$84,"&lt;="&amp;属性价值透视!BW6),0)</f>
        <v>0</v>
      </c>
      <c r="BZ6" s="38">
        <f>IF(BS6&gt;0,ROUND(BX6/BY6,1),0)</f>
        <v>0</v>
      </c>
      <c r="CC6" s="38">
        <f>K6</f>
        <v>1.4</v>
      </c>
      <c r="CD6" s="38">
        <f>AM6</f>
        <v>2</v>
      </c>
      <c r="CE6" s="38">
        <f>AA6</f>
        <v>7.3</v>
      </c>
      <c r="CF6" s="38">
        <f>AZ6</f>
        <v>0</v>
      </c>
      <c r="CG6" s="38">
        <f>BJ6</f>
        <v>8.1</v>
      </c>
      <c r="CH6" s="38">
        <f>BY6</f>
        <v>0</v>
      </c>
      <c r="CJ6" s="38">
        <f>L6</f>
        <v>823</v>
      </c>
      <c r="CK6" s="38">
        <f>AN6</f>
        <v>282.5</v>
      </c>
      <c r="CL6" s="38">
        <f>AB6</f>
        <v>55</v>
      </c>
      <c r="CM6" s="38">
        <f>BA6</f>
        <v>0</v>
      </c>
      <c r="CN6" s="38">
        <f>BK6</f>
        <v>0</v>
      </c>
      <c r="CO6" s="38">
        <f>BZ6</f>
        <v>0</v>
      </c>
      <c r="CR6" s="13">
        <f>H6</f>
        <v>1152</v>
      </c>
      <c r="CS6" s="13">
        <f>AF6</f>
        <v>565</v>
      </c>
      <c r="CT6" s="13">
        <f>R6</f>
        <v>405</v>
      </c>
      <c r="CU6" s="13">
        <f>AX6</f>
        <v>0</v>
      </c>
      <c r="CV6" s="13">
        <f>BH6</f>
        <v>0</v>
      </c>
      <c r="CW6" s="13">
        <f>BX6</f>
        <v>0</v>
      </c>
      <c r="CX6" s="38">
        <f>SUM(CR6:CW6)</f>
        <v>2122</v>
      </c>
      <c r="CY6" s="65">
        <f>CR6/$CX6</f>
        <v>0.5428840716305372</v>
      </c>
      <c r="CZ6" s="65">
        <f t="shared" ref="CZ6:DD6" si="2">CS6/$CX6</f>
        <v>0.26625824693685202</v>
      </c>
      <c r="DA6" s="65">
        <f t="shared" si="2"/>
        <v>0.19085768143261075</v>
      </c>
      <c r="DB6" s="65">
        <f t="shared" si="2"/>
        <v>0</v>
      </c>
      <c r="DC6" s="65">
        <f t="shared" si="2"/>
        <v>0</v>
      </c>
      <c r="DD6" s="65">
        <f t="shared" si="2"/>
        <v>0</v>
      </c>
      <c r="DG6" s="36">
        <v>1</v>
      </c>
      <c r="DH6" s="13">
        <f>SUMIFS(数据母表!$EL$5:$EL$784,数据母表!$EE$5:$EE$784,"="&amp;属性价值透视!DH$3,数据母表!$EI$5:$EI$784,"="&amp;属性价值透视!$DG6,数据母表!$EF$5:$EF$784,"&gt;="&amp;属性价值透视!DJ$3,数据母表!$EF$5:$EF$784,"&lt;="&amp;属性价值透视!DL$3)</f>
        <v>1368</v>
      </c>
      <c r="DI6" s="13">
        <f>SUMIFS(数据母表!$EO$5:$EO$784,数据母表!$EE$5:$EE$784,"="&amp;属性价值透视!DH$3,数据母表!$EI$5:$EI$784,"="&amp;属性价值透视!$DG6,数据母表!$EF$5:$EF$784,"&gt;="&amp;属性价值透视!DJ$3,数据母表!$EF$5:$EF$784,"&lt;="&amp;属性价值透视!DL$3)</f>
        <v>60.4</v>
      </c>
      <c r="DJ6" s="38">
        <f>IF(DH6&gt;0,ROUND(DH6/DI6,2),0)</f>
        <v>22.65</v>
      </c>
      <c r="DK6" s="14"/>
      <c r="DL6" s="14"/>
      <c r="DN6" s="36">
        <v>1</v>
      </c>
      <c r="DO6" s="13">
        <f>SUMIFS(数据母表!$EL$5:$EL$784,数据母表!$EE$5:$EE$784,"="&amp;属性价值透视!DO$3,数据母表!$EI$5:$EI$784,"="&amp;属性价值透视!$DG6,数据母表!$EF$5:$EF$784,"&gt;="&amp;属性价值透视!DQ$3,数据母表!$EF$5:$EF$784,"&lt;="&amp;属性价值透视!DS$3)</f>
        <v>8670</v>
      </c>
      <c r="DP6" s="13">
        <f>SUMIFS(数据母表!$EO$5:$EO$784,数据母表!$EE$5:$EE$784,"="&amp;属性价值透视!DO$3,数据母表!$EI$5:$EI$784,"="&amp;属性价值透视!$DG6,数据母表!$EF$5:$EF$784,"&gt;="&amp;属性价值透视!DQ$3,数据母表!$EF$5:$EF$784,"&lt;="&amp;属性价值透视!DS$3)</f>
        <v>249.64999999999998</v>
      </c>
      <c r="DQ6" s="38">
        <f>IF(DO6&gt;0,ROUND(DO6/DP6,2),0)</f>
        <v>34.729999999999997</v>
      </c>
      <c r="DR6" s="14"/>
      <c r="DS6" s="14"/>
      <c r="DU6" s="36">
        <v>1</v>
      </c>
      <c r="DV6" s="13">
        <f>SUMIFS(数据母表!$EL$5:$EL$784,数据母表!$EE$5:$EE$784,"="&amp;属性价值透视!DV$3,数据母表!$EI$5:$EI$784,"="&amp;属性价值透视!$DG6,数据母表!$EF$5:$EF$784,"&gt;="&amp;属性价值透视!DX$3,数据母表!$EF$5:$EF$784,"&lt;="&amp;属性价值透视!DZ$3)</f>
        <v>16134</v>
      </c>
      <c r="DW6" s="13">
        <f>SUMIFS(数据母表!$EO$5:$EO$784,数据母表!$EE$5:$EE$784,"="&amp;属性价值透视!DV$3,数据母表!$EI$5:$EI$784,"="&amp;属性价值透视!$DG6,数据母表!$EF$5:$EF$784,"&gt;="&amp;属性价值透视!DX$3,数据母表!$EF$5:$EF$784,"&lt;="&amp;属性价值透视!DZ$3)</f>
        <v>626.95000000000005</v>
      </c>
      <c r="DX6" s="38">
        <f>IF(DV6&gt;0,ROUND(DV6/DW6,2),0)</f>
        <v>25.73</v>
      </c>
      <c r="DY6" s="14"/>
      <c r="DZ6" s="14"/>
      <c r="EB6" s="36">
        <v>1</v>
      </c>
      <c r="EC6" s="13">
        <f>SUMIFS(数据母表!$EL$5:$EL$784,数据母表!$EE$5:$EE$784,"="&amp;属性价值透视!EC$3,数据母表!$EI$5:$EI$784,"="&amp;属性价值透视!$DG6,数据母表!$EF$5:$EF$784,"&gt;="&amp;属性价值透视!EE$3,数据母表!$EF$5:$EF$784,"&lt;="&amp;属性价值透视!EG$3)</f>
        <v>18426</v>
      </c>
      <c r="ED6" s="13">
        <f>SUMIFS(数据母表!$EO$5:$EO$784,数据母表!$EE$5:$EE$784,"="&amp;属性价值透视!EC$3,数据母表!$EI$5:$EI$784,"="&amp;属性价值透视!$DG6,数据母表!$EF$5:$EF$784,"&gt;="&amp;属性价值透视!EE$3,数据母表!$EF$5:$EF$784,"&lt;="&amp;属性价值透视!EG$3)</f>
        <v>784.05000000000007</v>
      </c>
      <c r="EE6" s="38">
        <f>IF(EC6&gt;0,ROUND(EC6/ED6,2),0)</f>
        <v>23.5</v>
      </c>
      <c r="EF6" s="14"/>
      <c r="EG6" s="14"/>
      <c r="EI6" s="36">
        <v>1</v>
      </c>
      <c r="EJ6" s="13">
        <f>SUMIFS(数据母表!$EL$5:$EL$784,数据母表!$EE$5:$EE$784,"="&amp;属性价值透视!EJ$3,数据母表!$EI$5:$EI$784,"="&amp;属性价值透视!$DG6,数据母表!$EF$5:$EF$784,"&gt;="&amp;属性价值透视!EL$3,数据母表!$EF$5:$EF$784,"&lt;="&amp;属性价值透视!EN$3)</f>
        <v>46536</v>
      </c>
      <c r="EK6" s="13">
        <f>SUMIFS(数据母表!$EO$5:$EO$784,数据母表!$EE$5:$EE$784,"="&amp;属性价值透视!EJ$3,数据母表!$EI$5:$EI$784,"="&amp;属性价值透视!$DG6,数据母表!$EF$5:$EF$784,"&gt;="&amp;属性价值透视!EL$3,数据母表!$EF$5:$EF$784,"&lt;="&amp;属性价值透视!EN$3)</f>
        <v>950.5</v>
      </c>
      <c r="EL6" s="38">
        <f>IF(EJ6&gt;0,ROUND(EJ6/EK6,2),0)</f>
        <v>48.96</v>
      </c>
      <c r="EM6" s="14"/>
      <c r="EN6" s="14"/>
      <c r="EP6" s="36">
        <v>1</v>
      </c>
      <c r="EQ6" s="13">
        <f>SUMIFS(数据母表!$EL$5:$EL$784,数据母表!$EE$5:$EE$784,"="&amp;属性价值透视!EQ$3,数据母表!$EI$5:$EI$784,"="&amp;属性价值透视!$DG6,数据母表!$EF$5:$EF$784,"&gt;="&amp;属性价值透视!ES$3,数据母表!$EF$5:$EF$784,"&lt;="&amp;属性价值透视!EU$3)</f>
        <v>90468</v>
      </c>
      <c r="ER6" s="13">
        <f>SUMIFS(数据母表!$EO$5:$EO$784,数据母表!$EE$5:$EE$784,"="&amp;属性价值透视!EQ$3,数据母表!$EI$5:$EI$784,"="&amp;属性价值透视!$DG6,数据母表!$EF$5:$EF$784,"&gt;="&amp;属性价值透视!ES$3,数据母表!$EF$5:$EF$784,"&lt;="&amp;属性价值透视!EU$3)</f>
        <v>2530.6999999999998</v>
      </c>
      <c r="ES6" s="38">
        <f>IF(EQ6&gt;0,ROUND(EQ6/ER6,2),0)</f>
        <v>35.75</v>
      </c>
      <c r="ET6" s="14"/>
      <c r="EU6" s="14"/>
      <c r="EW6" s="36">
        <v>1</v>
      </c>
      <c r="EX6" s="13">
        <f>SUMIFS(数据母表!$EL$5:$EL$784,数据母表!$EE$5:$EE$784,"="&amp;属性价值透视!EX$3,数据母表!$EI$5:$EI$784,"="&amp;属性价值透视!$DG6,数据母表!$EF$5:$EF$784,"&gt;="&amp;属性价值透视!EZ$3,数据母表!$EF$5:$EF$784,"&lt;="&amp;属性价值透视!FB$3)</f>
        <v>78876</v>
      </c>
      <c r="EY6" s="13">
        <f>SUMIFS(数据母表!$EO$5:$EO$784,数据母表!$EE$5:$EE$784,"="&amp;属性价值透视!EX$3,数据母表!$EI$5:$EI$784,"="&amp;属性价值透视!$DG6,数据母表!$EF$5:$EF$784,"&gt;="&amp;属性价值透视!EZ$3,数据母表!$EF$5:$EF$784,"&lt;="&amp;属性价值透视!FB$3)</f>
        <v>3201.55</v>
      </c>
      <c r="EZ6" s="38">
        <f>IF(EX6&gt;0,ROUND(EX6/EY6,2),0)</f>
        <v>24.64</v>
      </c>
      <c r="FA6" s="14"/>
      <c r="FB6" s="14"/>
    </row>
    <row r="7" spans="1:158" ht="16.5" x14ac:dyDescent="0.2">
      <c r="A7" s="34">
        <v>2</v>
      </c>
      <c r="B7" s="13">
        <f>数据母表!BS6</f>
        <v>7</v>
      </c>
      <c r="C7" s="13">
        <f>数据母表!BT6</f>
        <v>15</v>
      </c>
      <c r="D7" s="13">
        <f>数据母表!BW6</f>
        <v>2</v>
      </c>
      <c r="E7" s="13">
        <f>INDEX(数据母表!P$5:P$84,(属性价值透视!$C$2-2)*20+属性价值透视!$D7)*($C7-$B7)</f>
        <v>120</v>
      </c>
      <c r="F7" s="13">
        <f>INDEX(数据母表!Q$5:Q$84,(属性价值透视!$C$2-2)*20+属性价值透视!$D7)*($C7-$B7)</f>
        <v>64</v>
      </c>
      <c r="G7" s="13">
        <f>INDEX(数据母表!R$5:R$84,(属性价值透视!$C$2-2)*20+属性价值透视!$D7)*($C7-$B7)</f>
        <v>720</v>
      </c>
      <c r="H7" s="13">
        <f t="shared" ref="H7:H33" si="3">SUMPRODUCT(E$3:G$3,E7:G7)</f>
        <v>1960</v>
      </c>
      <c r="I7" s="13">
        <f>SUMIFS(数据母表!$CN$5:$CN$604,数据母表!$CL$5:$CL$604,"&lt;"&amp;属性价值透视!C7,数据母表!$CL$5:$CL$604,"&gt;="&amp;属性价值透视!B7,数据母表!$CM$5:$CM$604,"="&amp;属性价值透视!$C$2)</f>
        <v>7900</v>
      </c>
      <c r="J7" s="13">
        <f t="shared" ref="J7:J33" si="4">ROUND(I7/2.5,0)</f>
        <v>3160</v>
      </c>
      <c r="K7" s="13">
        <f t="shared" ref="K7:K33" si="5">ROUND(J7/1000,1)</f>
        <v>3.2</v>
      </c>
      <c r="L7" s="38">
        <f t="shared" ref="L7:L33" si="6">ROUND(H7/K7,0)</f>
        <v>613</v>
      </c>
      <c r="M7" s="13">
        <f>IF(D7&lt;&gt;D6,INDEX(数据母表!$V$5:$V$84,(属性价值透视!$C$2-2)*20+属性价值透视!D7),0)</f>
        <v>2</v>
      </c>
      <c r="N7" s="13">
        <f t="shared" ref="N7:N33" si="7">IF(D7&lt;&gt;D6,1,0)</f>
        <v>1</v>
      </c>
      <c r="O7" s="13">
        <f>SUMIFS(数据母表!S$5:S$84,数据母表!$K$5:$K$84,"="&amp;属性价值透视!$C$2,数据母表!$L$5:$L$84,"="&amp;属性价值透视!$D7)*$M7</f>
        <v>60</v>
      </c>
      <c r="P7" s="13">
        <f>SUMIFS(数据母表!T$5:T$84,数据母表!$K$5:$K$84,"="&amp;属性价值透视!$C$2,数据母表!$L$5:$L$84,"="&amp;属性价值透视!$D7)*$M7</f>
        <v>30</v>
      </c>
      <c r="Q7" s="13">
        <f>SUMIFS(数据母表!U$5:U$84,数据母表!$K$5:$K$84,"="&amp;属性价值透视!$C$2,数据母表!$L$5:$L$84,"="&amp;属性价值透视!$D7)*$M7</f>
        <v>360</v>
      </c>
      <c r="R7" s="13">
        <f t="shared" ref="R7:R33" si="8">SUMPRODUCT($E$3:$G$3,O7:Q7)</f>
        <v>960</v>
      </c>
      <c r="S7" s="13">
        <f>SUMIFS(数据母表!AZ$5:AZ$212,数据母表!$AW$5:$AW$212,"="&amp;属性价值透视!$C$2,数据母表!$AY$5:$AY$212,"="&amp;属性价值透视!$D7)*IF($M7&gt;0,1,0)</f>
        <v>230</v>
      </c>
      <c r="T7" s="13">
        <f>SUMIFS(数据母表!BA$5:BA$212,数据母表!$AW$5:$AW$212,"="&amp;属性价值透视!$C$2,数据母表!$AY$5:$AY$212,"="&amp;属性价值透视!$D7)*IF($M7&gt;0,1,0)</f>
        <v>0</v>
      </c>
      <c r="U7" s="13">
        <f>SUMIFS(数据母表!BB$5:BB$212,数据母表!$AW$5:$AW$212,"="&amp;属性价值透视!$C$2,数据母表!$AY$5:$AY$212,"="&amp;属性价值透视!$D7)*IF($M7&gt;0,1,0)</f>
        <v>0</v>
      </c>
      <c r="V7" s="13">
        <f>SUMIFS(数据母表!BC$5:BC$212,数据母表!$AW$5:$AW$212,"="&amp;属性价值透视!$C$2,数据母表!$AY$5:$AY$212,"="&amp;属性价值透视!$D7)*IF($M7&gt;0,1,0)</f>
        <v>0</v>
      </c>
      <c r="W7" s="13">
        <f>SUMIFS(数据母表!BD$5:BD$212,数据母表!$AW$5:$AW$212,"="&amp;属性价值透视!$C$2,数据母表!$AY$5:$AY$212,"="&amp;属性价值透视!$D7)*IF($M7&gt;0,1,0)</f>
        <v>0</v>
      </c>
      <c r="X7" s="13">
        <f>SUMIFS(数据母表!BE$5:BE$212,数据母表!$AW$5:$AW$212,"="&amp;属性价值透视!$C$2,数据母表!$AY$5:$AY$212,"="&amp;属性价值透视!$D7)*IF($M7&gt;0,1,0)</f>
        <v>0</v>
      </c>
      <c r="Y7" s="13">
        <f>SUMIFS(数据母表!BF$5:BF$212,数据母表!$AW$5:$AW$212,"="&amp;属性价值透视!$C$2,数据母表!$AY$5:$AY$212,"="&amp;属性价值透视!$D7)*IF($M7&gt;0,1,0)</f>
        <v>3100</v>
      </c>
      <c r="Z7" s="13">
        <f t="shared" ref="Z7:Z33" si="9">SUMPRODUCT($S$3:$Y$3,S7:Y7)</f>
        <v>49100</v>
      </c>
      <c r="AA7" s="13">
        <f t="shared" ref="AA7:AA33" si="10">Z7/1000</f>
        <v>49.1</v>
      </c>
      <c r="AB7" s="38">
        <f t="shared" ref="AB7:AB33" si="11">IF(M7&gt;0,ROUND(R7/AA7,0),0)</f>
        <v>20</v>
      </c>
      <c r="AC7" s="13">
        <f>SUMIFS(数据母表!W$5:W$84,数据母表!$K$5:$K$84,"="&amp;属性价值透视!$C$2,数据母表!$L$5:$L$84,"="&amp;属性价值透视!$D7)*$N7</f>
        <v>40</v>
      </c>
      <c r="AD7" s="13">
        <f>SUMIFS(数据母表!X$5:X$84,数据母表!$K$5:$K$84,"="&amp;属性价值透视!$C$2,数据母表!$L$5:$L$84,"="&amp;属性价值透视!$D7)*$N7</f>
        <v>20</v>
      </c>
      <c r="AE7" s="13">
        <f>SUMIFS(数据母表!Y$5:Y$84,数据母表!$K$5:$K$84,"="&amp;属性价值透视!$C$2,数据母表!$L$5:$L$84,"="&amp;属性价值透视!$D7)*$N7</f>
        <v>240</v>
      </c>
      <c r="AF7" s="13">
        <f t="shared" ref="AF7:AF33" si="12">SUMPRODUCT($E$3:$G$3,AC7:AE7)</f>
        <v>640</v>
      </c>
      <c r="AG7" s="13">
        <f>SUMIFS(数据母表!BK$5:BK$84,数据母表!$BI$5:$BI$84,"="&amp;属性价值透视!$C$2,数据母表!$BJ$5:$BJ$84,"="&amp;属性价值透视!$D7)*属性价值透视!$N7</f>
        <v>2</v>
      </c>
      <c r="AH7" s="13">
        <f>SUMIFS(数据母表!BL$5:BL$84,数据母表!$BI$5:$BI$84,"="&amp;属性价值透视!$C$2,数据母表!$BJ$5:$BJ$84,"="&amp;属性价值透视!$D7)*属性价值透视!$N7</f>
        <v>0</v>
      </c>
      <c r="AI7" s="13">
        <f>SUMIFS(数据母表!BM$5:BM$84,数据母表!$BI$5:$BI$84,"="&amp;属性价值透视!$C$2,数据母表!$BJ$5:$BJ$84,"="&amp;属性价值透视!$D7)*属性价值透视!$N7</f>
        <v>0</v>
      </c>
      <c r="AJ7" s="13">
        <f>SUMIFS(数据母表!BN$5:BN$84,数据母表!$BI$5:$BI$84,"="&amp;属性价值透视!$C$2,数据母表!$BJ$5:$BJ$84,"="&amp;属性价值透视!$D7)*属性价值透视!$N7</f>
        <v>0</v>
      </c>
      <c r="AK7" s="13">
        <f>SUMIFS(数据母表!BO$5:BO$84,数据母表!$BI$5:$BI$84,"="&amp;属性价值透视!$C$2,数据母表!$BJ$5:$BJ$84,"="&amp;属性价值透视!$D7)*属性价值透视!$N7</f>
        <v>4500</v>
      </c>
      <c r="AL7" s="13">
        <f t="shared" ref="AL7:AL33" si="13">SUMPRODUCT($AG$3:$AK$3,AG7:AK7)</f>
        <v>14500</v>
      </c>
      <c r="AM7" s="13">
        <f t="shared" ref="AM7:AM33" si="14">ROUND(AL7/1000,1)</f>
        <v>14.5</v>
      </c>
      <c r="AN7" s="38">
        <f t="shared" ref="AN7:AN33" si="15">IF(N7&gt;0,AF7/AM7,0)</f>
        <v>44.137931034482762</v>
      </c>
      <c r="AO7" s="34">
        <f>数据母表!BX6</f>
        <v>0</v>
      </c>
      <c r="AP7" s="34">
        <f t="shared" ref="AP7:AP33" si="16">IF(AO7&gt;0,1,0)</f>
        <v>0</v>
      </c>
      <c r="AQ7" s="34">
        <v>0</v>
      </c>
      <c r="AR7" s="34">
        <f>IF($AQ7&gt;0,INDEX(数据母表!CV$5:CV$59,(属性价值透视!$H$2-1)*11+$AO7),0)</f>
        <v>0</v>
      </c>
      <c r="AS7" s="34">
        <f>IF($AQ7&gt;0,INDEX(数据母表!CW$5:CW$59,(属性价值透视!$H$2-1)*11+$AO7),0)</f>
        <v>0</v>
      </c>
      <c r="AT7" s="34">
        <f>IF($AQ7&gt;0,INDEX(数据母表!CX$5:CX$59,(属性价值透视!$H$2-1)*11+$AO7),0)</f>
        <v>0</v>
      </c>
      <c r="AU7" s="34">
        <f>IF($AQ7&gt;0,INDEX(数据母表!DB$5:DB$59,(属性价值透视!$H$2-1)*11+$AO7),0)</f>
        <v>0</v>
      </c>
      <c r="AV7" s="34">
        <f>IF($AQ7&gt;0,INDEX(数据母表!DC$5:DC$59,(属性价值透视!$H$2-1)*11+$AO7),0)</f>
        <v>0</v>
      </c>
      <c r="AW7" s="34">
        <f>IF($AQ7&gt;0,INDEX(数据母表!DD$5:DD$59,(属性价值透视!$H$2-1)*11+$AO7),0)</f>
        <v>0</v>
      </c>
      <c r="AX7" s="13">
        <f t="shared" ref="AX7:AX33" si="17">SUMPRODUCT($E$3:$G$3,AR7:AT7)+SUMPRODUCT($E$3:$G$3,AU7:AW7)</f>
        <v>0</v>
      </c>
      <c r="AY7" s="13">
        <f>IF(属性价值透视!$AQ7&gt;0,INDEX(数据母表!$CU$5:$CU$59,(属性价值透视!$H$2-1)*11+属性价值透视!AO7)*数据母表!$CS$2,0)</f>
        <v>0</v>
      </c>
      <c r="AZ7" s="13">
        <f t="shared" ref="AZ7:AZ33" si="18">AY7/AY$3</f>
        <v>0</v>
      </c>
      <c r="BA7" s="38">
        <f t="shared" ref="BA7:BA33" si="19">IF(AQ7&gt;0,ROUND(AX7/AZ7,1),0)</f>
        <v>0</v>
      </c>
      <c r="BB7" s="13">
        <f>IF(属性价值透视!$AP7&gt;0,INDEX(数据母表!$CY$5:$CY$59,(属性价值透视!$H$2-1)*11+属性价值透视!$AO7),0)</f>
        <v>0</v>
      </c>
      <c r="BC7" s="13">
        <f>IF(属性价值透视!$AP7&gt;0,INDEX(数据母表!$CY$5:$CY$59,(属性价值透视!$H$2-1)*11+属性价值透视!$AO7),0)</f>
        <v>0</v>
      </c>
      <c r="BD7" s="13">
        <f>IF(属性价值透视!$AP7&gt;0,INDEX(数据母表!$CY$5:$CY$59,(属性价值透视!$H$2-1)*11+属性价值透视!$AO7),0)</f>
        <v>0</v>
      </c>
      <c r="BE7" s="13">
        <f t="shared" ref="BE7:BE33" si="20">BB7*($C7-$B7)</f>
        <v>0</v>
      </c>
      <c r="BF7" s="13">
        <f t="shared" ref="BF7:BF33" si="21">BC7*($C7-$B7)</f>
        <v>0</v>
      </c>
      <c r="BG7" s="13">
        <f t="shared" ref="BG7:BG33" si="22">BD7*($C7-$B7)</f>
        <v>0</v>
      </c>
      <c r="BH7" s="13">
        <f t="shared" ref="BH7:BH33" si="23">SUMPRODUCT($E$3:$G$3,BE7:BG7)</f>
        <v>0</v>
      </c>
      <c r="BI7" s="13">
        <f>SUMIFS(数据母表!$DP$5:$DP$754,数据母表!$DN$5:$DN$754,"&gt;"&amp;属性价值透视!$B7,数据母表!$DN$5:$DN$754,"&lt;="&amp;属性价值透视!$C7,数据母表!$DO$5:$DO$754,"="&amp;属性价值透视!$H$2)</f>
        <v>13880</v>
      </c>
      <c r="BJ7" s="13">
        <f t="shared" si="1"/>
        <v>13.9</v>
      </c>
      <c r="BK7" s="38">
        <f t="shared" ref="BK7:BK33" si="24">ROUND(BH7/BJ7,1)</f>
        <v>0</v>
      </c>
      <c r="BL7" s="13">
        <f>SUM(H$6:H7)+SUM(R$6:R7)+SUM(AF$6:AF7)+SUM(AX$6:AX7)+SUM(BH$6:BH7)</f>
        <v>5682</v>
      </c>
      <c r="BM7" s="13">
        <f>SUM(K$6:K7)+SUM(AA$6:AA7)+SUM(AM$6:AM7)+SUM(AZ$6:AZ7)+SUM(BJ$6:BJ7)</f>
        <v>99.5</v>
      </c>
      <c r="BN7" s="38">
        <f t="shared" ref="BN7:BN33" si="25">ROUND(BL7/BM7,1)</f>
        <v>57.1</v>
      </c>
      <c r="BO7" s="13">
        <f>H7+R7+AF7+AX7+BH7</f>
        <v>3560</v>
      </c>
      <c r="BP7" s="13">
        <f>K7+AA7+AM7+AZ7+BJ7</f>
        <v>80.700000000000017</v>
      </c>
      <c r="BQ7" s="38">
        <f t="shared" ref="BQ7:BQ33" si="26">ROUND(BO7/BP7,1)</f>
        <v>44.1</v>
      </c>
      <c r="BR7" s="13">
        <f>MATCH(C7,数据母表!$EX$5:$EX$13,1)-1</f>
        <v>0</v>
      </c>
      <c r="BS7" s="13">
        <f>IF(BR7&lt;&gt;BR6,1,0)</f>
        <v>0</v>
      </c>
      <c r="BT7" s="13">
        <f>IF(BS7&gt;0,SUMIFS(数据母表!$FG$5:$FG$84,数据母表!FB6:FB85,"="&amp;属性价值透视!BR7),0)</f>
        <v>0</v>
      </c>
      <c r="BU7" s="13">
        <f>IF(BS7&gt;0,ROUND(SUMIFS(数据母表!$FN$5:$FN$84,数据母表!FB6:FB85,"="&amp;属性价值透视!BR7),1),0)</f>
        <v>0</v>
      </c>
      <c r="BV7" s="38">
        <f t="shared" ref="BV7:BV33" si="27">IF(BS7&gt;0,ROUND(BT7/BU7,1),0)</f>
        <v>0</v>
      </c>
      <c r="BW7" s="13">
        <f>IF(属性价值透视!BR7&gt;0,INDEX(数据母表!$EY$6:$EY$13,属性价值透视!BR7),0)</f>
        <v>0</v>
      </c>
      <c r="BX7" s="13">
        <f>IF(BS7&gt;0,SUMIFS(数据母表!$FG$5:$FG$84,数据母表!FB6:FB85,"="&amp;属性价值透视!BR7,数据母表!$FC$5:$FC$84,"&lt;="&amp;属性价值透视!BW7),0)</f>
        <v>0</v>
      </c>
      <c r="BY7" s="13">
        <f>IF(BS7&gt;0,SUMIFS(数据母表!$FN$5:$FN$84,数据母表!FB6:FB85,"="&amp;属性价值透视!BR7,数据母表!$FC$5:$FC$84,"&lt;="&amp;属性价值透视!BW7),0)</f>
        <v>0</v>
      </c>
      <c r="BZ7" s="38">
        <f t="shared" ref="BZ7:BZ33" si="28">IF(BS7&gt;0,ROUND(BX7/BY7,1),0)</f>
        <v>0</v>
      </c>
      <c r="CC7" s="38">
        <f t="shared" ref="CC7:CC33" si="29">K7</f>
        <v>3.2</v>
      </c>
      <c r="CD7" s="38">
        <f t="shared" ref="CD7:CD33" si="30">AM7</f>
        <v>14.5</v>
      </c>
      <c r="CE7" s="38">
        <f t="shared" ref="CE7:CE33" si="31">AA7</f>
        <v>49.1</v>
      </c>
      <c r="CF7" s="38">
        <f t="shared" ref="CF7:CF33" si="32">AZ7</f>
        <v>0</v>
      </c>
      <c r="CG7" s="38">
        <f t="shared" ref="CG7:CG33" si="33">BJ7</f>
        <v>13.9</v>
      </c>
      <c r="CH7" s="38">
        <f t="shared" ref="CH7:CH33" si="34">BY7</f>
        <v>0</v>
      </c>
      <c r="CJ7" s="38">
        <f t="shared" ref="CJ7:CJ33" si="35">L7</f>
        <v>613</v>
      </c>
      <c r="CK7" s="38">
        <f t="shared" ref="CK7:CK33" si="36">AN7</f>
        <v>44.137931034482762</v>
      </c>
      <c r="CL7" s="38">
        <f t="shared" ref="CL7:CL33" si="37">AB7</f>
        <v>20</v>
      </c>
      <c r="CM7" s="38">
        <f t="shared" ref="CM7:CM33" si="38">BA7</f>
        <v>0</v>
      </c>
      <c r="CN7" s="38">
        <f t="shared" ref="CN7:CN33" si="39">BK7</f>
        <v>0</v>
      </c>
      <c r="CO7" s="38">
        <f t="shared" ref="CO7:CO33" si="40">BZ7</f>
        <v>0</v>
      </c>
      <c r="CR7" s="13">
        <f t="shared" ref="CR7:CR33" si="41">H7</f>
        <v>1960</v>
      </c>
      <c r="CS7" s="13">
        <f t="shared" ref="CS7:CS33" si="42">AF7</f>
        <v>640</v>
      </c>
      <c r="CT7" s="13">
        <f t="shared" ref="CT7:CT33" si="43">R7</f>
        <v>960</v>
      </c>
      <c r="CU7" s="13">
        <f t="shared" ref="CU7:CU33" si="44">AX7</f>
        <v>0</v>
      </c>
      <c r="CV7" s="13">
        <f t="shared" ref="CV7:CV33" si="45">BH7</f>
        <v>0</v>
      </c>
      <c r="CW7" s="13">
        <f t="shared" ref="CW7:CW33" si="46">BX7</f>
        <v>0</v>
      </c>
      <c r="CX7" s="38">
        <f t="shared" ref="CX7:CX33" si="47">SUM(CR7:CW7)</f>
        <v>3560</v>
      </c>
      <c r="CY7" s="65">
        <f t="shared" ref="CY7:CY33" si="48">CR7/$CX7</f>
        <v>0.550561797752809</v>
      </c>
      <c r="CZ7" s="65">
        <f t="shared" ref="CZ7:CZ33" si="49">CS7/$CX7</f>
        <v>0.1797752808988764</v>
      </c>
      <c r="DA7" s="65">
        <f t="shared" ref="DA7:DA33" si="50">CT7/$CX7</f>
        <v>0.2696629213483146</v>
      </c>
      <c r="DB7" s="65">
        <f t="shared" ref="DB7:DB33" si="51">CU7/$CX7</f>
        <v>0</v>
      </c>
      <c r="DC7" s="65">
        <f t="shared" ref="DC7:DC33" si="52">CV7/$CX7</f>
        <v>0</v>
      </c>
      <c r="DD7" s="65">
        <f t="shared" ref="DD7:DD33" si="53">CW7/$CX7</f>
        <v>0</v>
      </c>
      <c r="DG7" s="36">
        <v>2</v>
      </c>
      <c r="DH7" s="13">
        <f>SUMIFS(数据母表!$EL$5:$EL$784,数据母表!$EE$5:$EE$784,"="&amp;属性价值透视!DH$3,数据母表!$EI$5:$EI$784,"="&amp;属性价值透视!$DG7,数据母表!$EF$5:$EF$784,"&gt;="&amp;属性价值透视!DJ$3,数据母表!$EF$5:$EF$784,"&lt;="&amp;属性价值透视!DL$3)</f>
        <v>786</v>
      </c>
      <c r="DI7" s="13">
        <f>SUMIFS(数据母表!$EO$5:$EO$784,数据母表!$EE$5:$EE$784,"="&amp;属性价值透视!DH$3,数据母表!$EI$5:$EI$784,"="&amp;属性价值透视!$DG7,数据母表!$EF$5:$EF$784,"&gt;="&amp;属性价值透视!DJ$3,数据母表!$EF$5:$EF$784,"&lt;="&amp;属性价值透视!DL$3)</f>
        <v>60.8</v>
      </c>
      <c r="DJ7" s="38">
        <f t="shared" ref="DJ7:DJ26" si="54">IF(DH7&gt;0,ROUND(DH7/DI7,2),0)</f>
        <v>12.93</v>
      </c>
      <c r="DK7" s="14"/>
      <c r="DL7" s="14"/>
      <c r="DN7" s="36">
        <v>2</v>
      </c>
      <c r="DO7" s="13">
        <f>SUMIFS(数据母表!$EL$5:$EL$784,数据母表!$EE$5:$EE$784,"="&amp;属性价值透视!DO$3,数据母表!$EI$5:$EI$784,"="&amp;属性价值透视!$DG7,数据母表!$EF$5:$EF$784,"&gt;="&amp;属性价值透视!DQ$3,数据母表!$EF$5:$EF$784,"&lt;="&amp;属性价值透视!DS$3)</f>
        <v>4860</v>
      </c>
      <c r="DP7" s="13">
        <f>SUMIFS(数据母表!$EO$5:$EO$784,数据母表!$EE$5:$EE$784,"="&amp;属性价值透视!DO$3,数据母表!$EI$5:$EI$784,"="&amp;属性价值透视!$DG7,数据母表!$EF$5:$EF$784,"&gt;="&amp;属性价值透视!DQ$3,数据母表!$EF$5:$EF$784,"&lt;="&amp;属性价值透视!DS$3)</f>
        <v>250.54999999999998</v>
      </c>
      <c r="DQ7" s="38">
        <f t="shared" ref="DQ7:DQ26" si="55">IF(DO7&gt;0,ROUND(DO7/DP7,2),0)</f>
        <v>19.399999999999999</v>
      </c>
      <c r="DR7" s="14"/>
      <c r="DS7" s="14"/>
      <c r="DU7" s="36">
        <v>2</v>
      </c>
      <c r="DV7" s="13">
        <f>SUMIFS(数据母表!$EL$5:$EL$784,数据母表!$EE$5:$EE$784,"="&amp;属性价值透视!DV$3,数据母表!$EI$5:$EI$784,"="&amp;属性价值透视!$DG7,数据母表!$EF$5:$EF$784,"&gt;="&amp;属性价值透视!DX$3,数据母表!$EF$5:$EF$784,"&lt;="&amp;属性价值透视!DZ$3)</f>
        <v>9666</v>
      </c>
      <c r="DW7" s="13">
        <f>SUMIFS(数据母表!$EO$5:$EO$784,数据母表!$EE$5:$EE$784,"="&amp;属性价值透视!DV$3,数据母表!$EI$5:$EI$784,"="&amp;属性价值透视!$DG7,数据母表!$EF$5:$EF$784,"&gt;="&amp;属性价值透视!DX$3,数据母表!$EF$5:$EF$784,"&lt;="&amp;属性价值透视!DZ$3)</f>
        <v>628</v>
      </c>
      <c r="DX7" s="38">
        <f t="shared" ref="DX7:DX26" si="56">IF(DV7&gt;0,ROUND(DV7/DW7,2),0)</f>
        <v>15.39</v>
      </c>
      <c r="DY7" s="14"/>
      <c r="DZ7" s="14"/>
      <c r="EB7" s="36">
        <v>2</v>
      </c>
      <c r="EC7" s="13">
        <f>SUMIFS(数据母表!$EL$5:$EL$784,数据母表!$EE$5:$EE$784,"="&amp;属性价值透视!EC$3,数据母表!$EI$5:$EI$784,"="&amp;属性价值透视!$DG7,数据母表!$EF$5:$EF$784,"&gt;="&amp;属性价值透视!EE$3,数据母表!$EF$5:$EF$784,"&lt;="&amp;属性价值透视!EG$3)</f>
        <v>10782</v>
      </c>
      <c r="ED7" s="13">
        <f>SUMIFS(数据母表!$EO$5:$EO$784,数据母表!$EE$5:$EE$784,"="&amp;属性价值透视!EC$3,数据母表!$EI$5:$EI$784,"="&amp;属性价值透视!$DG7,数据母表!$EF$5:$EF$784,"&gt;="&amp;属性价值透视!EE$3,数据母表!$EF$5:$EF$784,"&lt;="&amp;属性价值透视!EG$3)</f>
        <v>785.3</v>
      </c>
      <c r="EE7" s="38">
        <f t="shared" ref="EE7:EE26" si="57">IF(EC7&gt;0,ROUND(EC7/ED7,2),0)</f>
        <v>13.73</v>
      </c>
      <c r="EF7" s="14"/>
      <c r="EG7" s="14"/>
      <c r="EI7" s="36">
        <v>2</v>
      </c>
      <c r="EJ7" s="13">
        <f>SUMIFS(数据母表!$EL$5:$EL$784,数据母表!$EE$5:$EE$784,"="&amp;属性价值透视!EJ$3,数据母表!$EI$5:$EI$784,"="&amp;属性价值透视!$DG7,数据母表!$EF$5:$EF$784,"&gt;="&amp;属性价值透视!EL$3,数据母表!$EF$5:$EF$784,"&lt;="&amp;属性价值透视!EN$3)</f>
        <v>25974</v>
      </c>
      <c r="EK7" s="13">
        <f>SUMIFS(数据母表!$EO$5:$EO$784,数据母表!$EE$5:$EE$784,"="&amp;属性价值透视!EJ$3,数据母表!$EI$5:$EI$784,"="&amp;属性价值透视!$DG7,数据母表!$EF$5:$EF$784,"&gt;="&amp;属性价值透视!EL$3,数据母表!$EF$5:$EF$784,"&lt;="&amp;属性价值透视!EN$3)</f>
        <v>952.4</v>
      </c>
      <c r="EL7" s="38">
        <f t="shared" ref="EL7:EL26" si="58">IF(EJ7&gt;0,ROUND(EJ7/EK7,2),0)</f>
        <v>27.27</v>
      </c>
      <c r="EM7" s="14"/>
      <c r="EN7" s="14"/>
      <c r="EP7" s="36">
        <v>2</v>
      </c>
      <c r="EQ7" s="13">
        <f>SUMIFS(数据母表!$EL$5:$EL$784,数据母表!$EE$5:$EE$784,"="&amp;属性价值透视!EQ$3,数据母表!$EI$5:$EI$784,"="&amp;属性价值透视!$DG7,数据母表!$EF$5:$EF$784,"&gt;="&amp;属性价值透视!ES$3,数据母表!$EF$5:$EF$784,"&lt;="&amp;属性价值透视!EU$3)</f>
        <v>51252</v>
      </c>
      <c r="ER7" s="13">
        <f>SUMIFS(数据母表!$EO$5:$EO$784,数据母表!$EE$5:$EE$784,"="&amp;属性价值透视!EQ$3,数据母表!$EI$5:$EI$784,"="&amp;属性价值透视!$DG7,数据母表!$EF$5:$EF$784,"&gt;="&amp;属性价值透视!ES$3,数据母表!$EF$5:$EF$784,"&lt;="&amp;属性价值透视!EU$3)</f>
        <v>2535.5</v>
      </c>
      <c r="ES7" s="38">
        <f t="shared" ref="ES7:ES26" si="59">IF(EQ7&gt;0,ROUND(EQ7/ER7,2),0)</f>
        <v>20.21</v>
      </c>
      <c r="ET7" s="14"/>
      <c r="EU7" s="14"/>
      <c r="EW7" s="36">
        <v>2</v>
      </c>
      <c r="EX7" s="13">
        <f>SUMIFS(数据母表!$EL$5:$EL$784,数据母表!$EE$5:$EE$784,"="&amp;属性价值透视!EX$3,数据母表!$EI$5:$EI$784,"="&amp;属性价值透视!$DG7,数据母表!$EF$5:$EF$784,"&gt;="&amp;属性价值透视!EZ$3,数据母表!$EF$5:$EF$784,"&lt;="&amp;属性价值透视!FB$3)</f>
        <v>45186</v>
      </c>
      <c r="EY7" s="13">
        <f>SUMIFS(数据母表!$EO$5:$EO$784,数据母表!$EE$5:$EE$784,"="&amp;属性价值透视!EX$3,数据母表!$EI$5:$EI$784,"="&amp;属性价值透视!$DG7,数据母表!$EF$5:$EF$784,"&gt;="&amp;属性价值透视!EZ$3,数据母表!$EF$5:$EF$784,"&lt;="&amp;属性价值透视!FB$3)</f>
        <v>3209.1499999999996</v>
      </c>
      <c r="EZ7" s="38">
        <f t="shared" ref="EZ7:EZ26" si="60">IF(EX7&gt;0,ROUND(EX7/EY7,2),0)</f>
        <v>14.08</v>
      </c>
      <c r="FA7" s="14"/>
      <c r="FB7" s="14"/>
    </row>
    <row r="8" spans="1:158" ht="16.5" x14ac:dyDescent="0.2">
      <c r="A8" s="34">
        <v>3</v>
      </c>
      <c r="B8" s="13">
        <f>数据母表!BS7</f>
        <v>15</v>
      </c>
      <c r="C8" s="13">
        <f>数据母表!BT7</f>
        <v>25</v>
      </c>
      <c r="D8" s="13">
        <f>数据母表!BW7</f>
        <v>3</v>
      </c>
      <c r="E8" s="13">
        <f>INDEX(数据母表!P$5:P$84,(属性价值透视!$C$2-2)*20+属性价值透视!$D8)*($C8-$B8)</f>
        <v>150</v>
      </c>
      <c r="F8" s="13">
        <f>INDEX(数据母表!Q$5:Q$84,(属性价值透视!$C$2-2)*20+属性价值透视!$D8)*($C8-$B8)</f>
        <v>80</v>
      </c>
      <c r="G8" s="13">
        <f>INDEX(数据母表!R$5:R$84,(属性价值透视!$C$2-2)*20+属性价值透视!$D8)*($C8-$B8)</f>
        <v>900</v>
      </c>
      <c r="H8" s="13">
        <f t="shared" si="3"/>
        <v>2450</v>
      </c>
      <c r="I8" s="13">
        <f>SUMIFS(数据母表!$CN$5:$CN$604,数据母表!$CL$5:$CL$604,"&lt;"&amp;属性价值透视!C8,数据母表!$CL$5:$CL$604,"&gt;="&amp;属性价值透视!B8,数据母表!$CM$5:$CM$604,"="&amp;属性价值透视!$C$2)</f>
        <v>30350</v>
      </c>
      <c r="J8" s="13">
        <f t="shared" si="4"/>
        <v>12140</v>
      </c>
      <c r="K8" s="13">
        <f t="shared" si="5"/>
        <v>12.1</v>
      </c>
      <c r="L8" s="38">
        <f t="shared" si="6"/>
        <v>202</v>
      </c>
      <c r="M8" s="13">
        <f>IF(D8&lt;&gt;D7,INDEX(数据母表!$V$5:$V$84,(属性价值透视!$C$2-2)*20+属性价值透视!D8),0)</f>
        <v>2</v>
      </c>
      <c r="N8" s="13">
        <f t="shared" si="7"/>
        <v>1</v>
      </c>
      <c r="O8" s="13">
        <f>SUMIFS(数据母表!S$5:S$84,数据母表!$K$5:$K$84,"="&amp;属性价值透视!$C$2,数据母表!$L$5:$L$84,"="&amp;属性价值透视!$D8)*$M8</f>
        <v>70</v>
      </c>
      <c r="P8" s="13">
        <f>SUMIFS(数据母表!T$5:T$84,数据母表!$K$5:$K$84,"="&amp;属性价值透视!$C$2,数据母表!$L$5:$L$84,"="&amp;属性价值透视!$D8)*$M8</f>
        <v>36</v>
      </c>
      <c r="Q8" s="13">
        <f>SUMIFS(数据母表!U$5:U$84,数据母表!$K$5:$K$84,"="&amp;属性价值透视!$C$2,数据母表!$L$5:$L$84,"="&amp;属性价值透视!$D8)*$M8</f>
        <v>420</v>
      </c>
      <c r="R8" s="13">
        <f t="shared" si="8"/>
        <v>1130</v>
      </c>
      <c r="S8" s="13">
        <f>SUMIFS(数据母表!AZ$5:AZ$212,数据母表!$AW$5:$AW$212,"="&amp;属性价值透视!$C$2,数据母表!$AY$5:$AY$212,"="&amp;属性价值透视!$D8)*IF($M8&gt;0,1,0)</f>
        <v>355</v>
      </c>
      <c r="T8" s="13">
        <f>SUMIFS(数据母表!BA$5:BA$212,数据母表!$AW$5:$AW$212,"="&amp;属性价值透视!$C$2,数据母表!$AY$5:$AY$212,"="&amp;属性价值透视!$D8)*IF($M8&gt;0,1,0)</f>
        <v>0</v>
      </c>
      <c r="U8" s="13">
        <f>SUMIFS(数据母表!BB$5:BB$212,数据母表!$AW$5:$AW$212,"="&amp;属性价值透视!$C$2,数据母表!$AY$5:$AY$212,"="&amp;属性价值透视!$D8)*IF($M8&gt;0,1,0)</f>
        <v>0</v>
      </c>
      <c r="V8" s="13">
        <f>SUMIFS(数据母表!BC$5:BC$212,数据母表!$AW$5:$AW$212,"="&amp;属性价值透视!$C$2,数据母表!$AY$5:$AY$212,"="&amp;属性价值透视!$D8)*IF($M8&gt;0,1,0)</f>
        <v>0</v>
      </c>
      <c r="W8" s="13">
        <f>SUMIFS(数据母表!BD$5:BD$212,数据母表!$AW$5:$AW$212,"="&amp;属性价值透视!$C$2,数据母表!$AY$5:$AY$212,"="&amp;属性价值透视!$D8)*IF($M8&gt;0,1,0)</f>
        <v>0</v>
      </c>
      <c r="X8" s="13">
        <f>SUMIFS(数据母表!BE$5:BE$212,数据母表!$AW$5:$AW$212,"="&amp;属性价值透视!$C$2,数据母表!$AY$5:$AY$212,"="&amp;属性价值透视!$D8)*IF($M8&gt;0,1,0)</f>
        <v>0</v>
      </c>
      <c r="Y8" s="13">
        <f>SUMIFS(数据母表!BF$5:BF$212,数据母表!$AW$5:$AW$212,"="&amp;属性价值透视!$C$2,数据母表!$AY$5:$AY$212,"="&amp;属性价值透视!$D8)*IF($M8&gt;0,1,0)</f>
        <v>3100</v>
      </c>
      <c r="Z8" s="13">
        <f t="shared" si="9"/>
        <v>74100</v>
      </c>
      <c r="AA8" s="13">
        <f t="shared" si="10"/>
        <v>74.099999999999994</v>
      </c>
      <c r="AB8" s="38">
        <f t="shared" si="11"/>
        <v>15</v>
      </c>
      <c r="AC8" s="13">
        <f>SUMIFS(数据母表!W$5:W$84,数据母表!$K$5:$K$84,"="&amp;属性价值透视!$C$2,数据母表!$L$5:$L$84,"="&amp;属性价值透视!$D8)*$N8</f>
        <v>80</v>
      </c>
      <c r="AD8" s="13">
        <f>SUMIFS(数据母表!X$5:X$84,数据母表!$K$5:$K$84,"="&amp;属性价值透视!$C$2,数据母表!$L$5:$L$84,"="&amp;属性价值透视!$D8)*$N8</f>
        <v>40</v>
      </c>
      <c r="AE8" s="13">
        <f>SUMIFS(数据母表!Y$5:Y$84,数据母表!$K$5:$K$84,"="&amp;属性价值透视!$C$2,数据母表!$L$5:$L$84,"="&amp;属性价值透视!$D8)*$N8</f>
        <v>480</v>
      </c>
      <c r="AF8" s="13">
        <f t="shared" si="12"/>
        <v>1280</v>
      </c>
      <c r="AG8" s="13">
        <f>SUMIFS(数据母表!BK$5:BK$84,数据母表!$BI$5:$BI$84,"="&amp;属性价值透视!$C$2,数据母表!$BJ$5:$BJ$84,"="&amp;属性价值透视!$D8)*属性价值透视!$N8</f>
        <v>6</v>
      </c>
      <c r="AH8" s="13">
        <f>SUMIFS(数据母表!BL$5:BL$84,数据母表!$BI$5:$BI$84,"="&amp;属性价值透视!$C$2,数据母表!$BJ$5:$BJ$84,"="&amp;属性价值透视!$D8)*属性价值透视!$N8</f>
        <v>0</v>
      </c>
      <c r="AI8" s="13">
        <f>SUMIFS(数据母表!BM$5:BM$84,数据母表!$BI$5:$BI$84,"="&amp;属性价值透视!$C$2,数据母表!$BJ$5:$BJ$84,"="&amp;属性价值透视!$D8)*属性价值透视!$N8</f>
        <v>0</v>
      </c>
      <c r="AJ8" s="13">
        <f>SUMIFS(数据母表!BN$5:BN$84,数据母表!$BI$5:$BI$84,"="&amp;属性价值透视!$C$2,数据母表!$BJ$5:$BJ$84,"="&amp;属性价值透视!$D8)*属性价值透视!$N8</f>
        <v>0</v>
      </c>
      <c r="AK8" s="13">
        <f>SUMIFS(数据母表!BO$5:BO$84,数据母表!$BI$5:$BI$84,"="&amp;属性价值透视!$C$2,数据母表!$BJ$5:$BJ$84,"="&amp;属性价值透视!$D8)*属性价值透视!$N8</f>
        <v>4500</v>
      </c>
      <c r="AL8" s="13">
        <f t="shared" si="13"/>
        <v>34500</v>
      </c>
      <c r="AM8" s="13">
        <f t="shared" si="14"/>
        <v>34.5</v>
      </c>
      <c r="AN8" s="38">
        <f t="shared" si="15"/>
        <v>37.10144927536232</v>
      </c>
      <c r="AO8" s="34">
        <f>数据母表!BX7</f>
        <v>1</v>
      </c>
      <c r="AP8" s="34">
        <f t="shared" si="16"/>
        <v>1</v>
      </c>
      <c r="AQ8" s="34">
        <f>IF(AO8&lt;&gt;AO7,1,0)</f>
        <v>1</v>
      </c>
      <c r="AR8" s="34">
        <f>IF($AQ8&gt;0,INDEX(数据母表!CV$5:CV$59,(属性价值透视!$H$2-1)*11+$AO8),0)</f>
        <v>105</v>
      </c>
      <c r="AS8" s="34">
        <f>IF($AQ8&gt;0,INDEX(数据母表!CW$5:CW$59,(属性价值透视!$H$2-1)*11+$AO8),0)</f>
        <v>55</v>
      </c>
      <c r="AT8" s="34">
        <f>IF($AQ8&gt;0,INDEX(数据母表!CX$5:CX$59,(属性价值透视!$H$2-1)*11+$AO8),0)</f>
        <v>645</v>
      </c>
      <c r="AU8" s="34">
        <f>IF($AQ8&gt;0,INDEX(数据母表!DB$5:DB$59,(属性价值透视!$H$2-1)*11+$AO8),0)</f>
        <v>600</v>
      </c>
      <c r="AV8" s="34">
        <f>IF($AQ8&gt;0,INDEX(数据母表!DC$5:DC$59,(属性价值透视!$H$2-1)*11+$AO8),0)</f>
        <v>300</v>
      </c>
      <c r="AW8" s="34">
        <f>IF($AQ8&gt;0,INDEX(数据母表!DD$5:DD$59,(属性价值透视!$H$2-1)*11+$AO8),0)</f>
        <v>6000</v>
      </c>
      <c r="AX8" s="13">
        <f t="shared" si="17"/>
        <v>13720</v>
      </c>
      <c r="AY8" s="13">
        <f>IF(属性价值透视!$AQ8&gt;0,INDEX(数据母表!$CU$5:$CU$59,(属性价值透视!$H$2-1)*11+属性价值透视!AO8)*数据母表!$CS$2,0)</f>
        <v>2000</v>
      </c>
      <c r="AZ8" s="13">
        <f t="shared" si="18"/>
        <v>2000</v>
      </c>
      <c r="BA8" s="38">
        <f t="shared" si="19"/>
        <v>6.9</v>
      </c>
      <c r="BB8" s="13">
        <f>IF(属性价值透视!$AP8&gt;0,INDEX(数据母表!$CY$5:$CY$59,(属性价值透视!$H$2-1)*11+属性价值透视!$AO8),0)</f>
        <v>17</v>
      </c>
      <c r="BC8" s="13">
        <f>IF(属性价值透视!$AP8&gt;0,INDEX(数据母表!$CY$5:$CY$59,(属性价值透视!$H$2-1)*11+属性价值透视!$AO8),0)</f>
        <v>17</v>
      </c>
      <c r="BD8" s="13">
        <f>IF(属性价值透视!$AP8&gt;0,INDEX(数据母表!$CY$5:$CY$59,(属性价值透视!$H$2-1)*11+属性价值透视!$AO8),0)</f>
        <v>17</v>
      </c>
      <c r="BE8" s="13">
        <f t="shared" si="20"/>
        <v>170</v>
      </c>
      <c r="BF8" s="13">
        <f t="shared" si="21"/>
        <v>170</v>
      </c>
      <c r="BG8" s="13">
        <f t="shared" si="22"/>
        <v>170</v>
      </c>
      <c r="BH8" s="13">
        <f t="shared" si="23"/>
        <v>2720</v>
      </c>
      <c r="BI8" s="13">
        <f>SUMIFS(数据母表!$DP$5:$DP$754,数据母表!$DN$5:$DN$754,"&gt;"&amp;属性价值透视!$B8,数据母表!$DN$5:$DN$754,"&lt;="&amp;属性价值透视!$C8,数据母表!$DO$5:$DO$754,"="&amp;属性价值透视!$H$2)</f>
        <v>22200</v>
      </c>
      <c r="BJ8" s="13">
        <f t="shared" si="1"/>
        <v>22.2</v>
      </c>
      <c r="BK8" s="38">
        <f t="shared" si="24"/>
        <v>122.5</v>
      </c>
      <c r="BL8" s="13">
        <f>SUM(H$6:H8)+SUM(R$6:R8)+SUM(AF$6:AF8)+SUM(AX$6:AX8)+SUM(BH$6:BH8)</f>
        <v>26982</v>
      </c>
      <c r="BM8" s="13">
        <f>SUM(K$6:K8)+SUM(AA$6:AA8)+SUM(AM$6:AM8)+SUM(AZ$6:AZ8)+SUM(BJ$6:BJ8)</f>
        <v>2242.3999999999996</v>
      </c>
      <c r="BN8" s="38">
        <f t="shared" si="25"/>
        <v>12</v>
      </c>
      <c r="BO8" s="13">
        <f>H8+R8+AF8+AX8+BH8</f>
        <v>21300</v>
      </c>
      <c r="BP8" s="13">
        <f>K8+AA8+AM8+AZ8+BJ8</f>
        <v>2142.8999999999996</v>
      </c>
      <c r="BQ8" s="38">
        <f t="shared" si="26"/>
        <v>9.9</v>
      </c>
      <c r="BR8" s="13">
        <f>MATCH(C8,数据母表!$EX$5:$EX$13,1)-1</f>
        <v>0</v>
      </c>
      <c r="BS8" s="13">
        <f t="shared" ref="BS8:BS33" si="61">IF(BR8&lt;&gt;BR7,1,0)</f>
        <v>0</v>
      </c>
      <c r="BT8" s="13">
        <f>IF(BS8&gt;0,SUMIFS(数据母表!$FG$5:$FG$84,数据母表!FB7:FB86,"="&amp;属性价值透视!BR8),0)</f>
        <v>0</v>
      </c>
      <c r="BU8" s="13">
        <f>IF(BS8&gt;0,ROUND(SUMIFS(数据母表!$FN$5:$FN$84,数据母表!FB7:FB86,"="&amp;属性价值透视!BR8),1),0)</f>
        <v>0</v>
      </c>
      <c r="BV8" s="38">
        <f t="shared" si="27"/>
        <v>0</v>
      </c>
      <c r="BW8" s="13">
        <f>IF(属性价值透视!BR8&gt;0,INDEX(数据母表!$EY$6:$EY$13,属性价值透视!BR8),0)</f>
        <v>0</v>
      </c>
      <c r="BX8" s="13">
        <f>IF(BS8&gt;0,SUMIFS(数据母表!$FG$5:$FG$84,数据母表!FB7:FB86,"="&amp;属性价值透视!BR8,数据母表!$FC$5:$FC$84,"&lt;="&amp;属性价值透视!BW8),0)</f>
        <v>0</v>
      </c>
      <c r="BY8" s="13">
        <f>IF(BS8&gt;0,SUMIFS(数据母表!$FN$5:$FN$84,数据母表!FB7:FB86,"="&amp;属性价值透视!BR8,数据母表!$FC$5:$FC$84,"&lt;="&amp;属性价值透视!BW8),0)</f>
        <v>0</v>
      </c>
      <c r="BZ8" s="38">
        <f t="shared" si="28"/>
        <v>0</v>
      </c>
      <c r="CC8" s="38">
        <f t="shared" si="29"/>
        <v>12.1</v>
      </c>
      <c r="CD8" s="38">
        <f t="shared" si="30"/>
        <v>34.5</v>
      </c>
      <c r="CE8" s="38">
        <f t="shared" si="31"/>
        <v>74.099999999999994</v>
      </c>
      <c r="CF8" s="38">
        <f t="shared" si="32"/>
        <v>2000</v>
      </c>
      <c r="CG8" s="38">
        <f t="shared" si="33"/>
        <v>22.2</v>
      </c>
      <c r="CH8" s="38">
        <f t="shared" si="34"/>
        <v>0</v>
      </c>
      <c r="CJ8" s="38">
        <f t="shared" si="35"/>
        <v>202</v>
      </c>
      <c r="CK8" s="38">
        <f t="shared" si="36"/>
        <v>37.10144927536232</v>
      </c>
      <c r="CL8" s="38">
        <f t="shared" si="37"/>
        <v>15</v>
      </c>
      <c r="CM8" s="38">
        <f t="shared" si="38"/>
        <v>6.9</v>
      </c>
      <c r="CN8" s="38">
        <f t="shared" si="39"/>
        <v>122.5</v>
      </c>
      <c r="CO8" s="38">
        <f t="shared" si="40"/>
        <v>0</v>
      </c>
      <c r="CR8" s="13">
        <f t="shared" si="41"/>
        <v>2450</v>
      </c>
      <c r="CS8" s="13">
        <f t="shared" si="42"/>
        <v>1280</v>
      </c>
      <c r="CT8" s="13">
        <f t="shared" si="43"/>
        <v>1130</v>
      </c>
      <c r="CU8" s="13">
        <f t="shared" si="44"/>
        <v>13720</v>
      </c>
      <c r="CV8" s="13">
        <f t="shared" si="45"/>
        <v>2720</v>
      </c>
      <c r="CW8" s="13">
        <f t="shared" si="46"/>
        <v>0</v>
      </c>
      <c r="CX8" s="38">
        <f t="shared" si="47"/>
        <v>21300</v>
      </c>
      <c r="CY8" s="65">
        <f t="shared" si="48"/>
        <v>0.11502347417840375</v>
      </c>
      <c r="CZ8" s="65">
        <f t="shared" si="49"/>
        <v>6.0093896713615022E-2</v>
      </c>
      <c r="DA8" s="65">
        <f t="shared" si="50"/>
        <v>5.3051643192488264E-2</v>
      </c>
      <c r="DB8" s="65">
        <f t="shared" si="51"/>
        <v>0.64413145539906103</v>
      </c>
      <c r="DC8" s="65">
        <f t="shared" si="52"/>
        <v>0.12769953051643193</v>
      </c>
      <c r="DD8" s="65">
        <f t="shared" si="53"/>
        <v>0</v>
      </c>
      <c r="DG8" s="36">
        <v>3</v>
      </c>
      <c r="DH8" s="13">
        <f>SUMIFS(数据母表!$EL$5:$EL$784,数据母表!$EE$5:$EE$784,"="&amp;属性价值透视!DH$3,数据母表!$EI$5:$EI$784,"="&amp;属性价值透视!$DG8,数据母表!$EF$5:$EF$784,"&gt;="&amp;属性价值透视!DJ$3,数据母表!$EF$5:$EF$784,"&lt;="&amp;属性价值透视!DL$3)</f>
        <v>876</v>
      </c>
      <c r="DI8" s="13">
        <f>SUMIFS(数据母表!$EO$5:$EO$784,数据母表!$EE$5:$EE$784,"="&amp;属性价值透视!DH$3,数据母表!$EI$5:$EI$784,"="&amp;属性价值透视!$DG8,数据母表!$EF$5:$EF$784,"&gt;="&amp;属性价值透视!DJ$3,数据母表!$EF$5:$EF$784,"&lt;="&amp;属性价值透视!DL$3)</f>
        <v>61.15</v>
      </c>
      <c r="DJ8" s="38">
        <f t="shared" si="54"/>
        <v>14.33</v>
      </c>
      <c r="DK8" s="14"/>
      <c r="DL8" s="14"/>
      <c r="DN8" s="36">
        <v>3</v>
      </c>
      <c r="DO8" s="13">
        <f>SUMIFS(数据母表!$EL$5:$EL$784,数据母表!$EE$5:$EE$784,"="&amp;属性价值透视!DO$3,数据母表!$EI$5:$EI$784,"="&amp;属性价值透视!$DG8,数据母表!$EF$5:$EF$784,"&gt;="&amp;属性价值透视!DQ$3,数据母表!$EF$5:$EF$784,"&lt;="&amp;属性价值透视!DS$3)</f>
        <v>5226</v>
      </c>
      <c r="DP8" s="13">
        <f>SUMIFS(数据母表!$EO$5:$EO$784,数据母表!$EE$5:$EE$784,"="&amp;属性价值透视!DO$3,数据母表!$EI$5:$EI$784,"="&amp;属性价值透视!$DG8,数据母表!$EF$5:$EF$784,"&gt;="&amp;属性价值透视!DQ$3,数据母表!$EF$5:$EF$784,"&lt;="&amp;属性价值透视!DS$3)</f>
        <v>251.45000000000002</v>
      </c>
      <c r="DQ8" s="38">
        <f t="shared" si="55"/>
        <v>20.78</v>
      </c>
      <c r="DR8" s="14"/>
      <c r="DS8" s="14"/>
      <c r="DU8" s="36">
        <v>3</v>
      </c>
      <c r="DV8" s="13">
        <f>SUMIFS(数据母表!$EL$5:$EL$784,数据母表!$EE$5:$EE$784,"="&amp;属性价值透视!DV$3,数据母表!$EI$5:$EI$784,"="&amp;属性价值透视!$DG8,数据母表!$EF$5:$EF$784,"&gt;="&amp;属性价值透视!DX$3,数据母表!$EF$5:$EF$784,"&lt;="&amp;属性价值透视!DZ$3)</f>
        <v>10170</v>
      </c>
      <c r="DW8" s="13">
        <f>SUMIFS(数据母表!$EO$5:$EO$784,数据母表!$EE$5:$EE$784,"="&amp;属性价值透视!DV$3,数据母表!$EI$5:$EI$784,"="&amp;属性价值透视!$DG8,数据母表!$EF$5:$EF$784,"&gt;="&amp;属性价值透视!DX$3,数据母表!$EF$5:$EF$784,"&lt;="&amp;属性价值透视!DZ$3)</f>
        <v>628.85</v>
      </c>
      <c r="DX8" s="38">
        <f t="shared" si="56"/>
        <v>16.170000000000002</v>
      </c>
      <c r="DY8" s="14"/>
      <c r="DZ8" s="14"/>
      <c r="EB8" s="36">
        <v>3</v>
      </c>
      <c r="EC8" s="13">
        <f>SUMIFS(数据母表!$EL$5:$EL$784,数据母表!$EE$5:$EE$784,"="&amp;属性价值透视!EC$3,数据母表!$EI$5:$EI$784,"="&amp;属性价值透视!$DG8,数据母表!$EF$5:$EF$784,"&gt;="&amp;属性价值透视!EE$3,数据母表!$EF$5:$EF$784,"&lt;="&amp;属性价值透视!EG$3)</f>
        <v>11592</v>
      </c>
      <c r="ED8" s="13">
        <f>SUMIFS(数据母表!$EO$5:$EO$784,数据母表!$EE$5:$EE$784,"="&amp;属性价值透视!EC$3,数据母表!$EI$5:$EI$784,"="&amp;属性价值透视!$DG8,数据母表!$EF$5:$EF$784,"&gt;="&amp;属性价值透视!EE$3,数据母表!$EF$5:$EF$784,"&lt;="&amp;属性价值透视!EG$3)</f>
        <v>786.55</v>
      </c>
      <c r="EE8" s="38">
        <f t="shared" si="57"/>
        <v>14.74</v>
      </c>
      <c r="EF8" s="14"/>
      <c r="EG8" s="14"/>
      <c r="EI8" s="36">
        <v>3</v>
      </c>
      <c r="EJ8" s="13">
        <f>SUMIFS(数据母表!$EL$5:$EL$784,数据母表!$EE$5:$EE$784,"="&amp;属性价值透视!EJ$3,数据母表!$EI$5:$EI$784,"="&amp;属性价值透视!$DG8,数据母表!$EF$5:$EF$784,"&gt;="&amp;属性价值透视!EL$3,数据母表!$EF$5:$EF$784,"&lt;="&amp;属性价值透视!EN$3)</f>
        <v>27906</v>
      </c>
      <c r="EK8" s="13">
        <f>SUMIFS(数据母表!$EO$5:$EO$784,数据母表!$EE$5:$EE$784,"="&amp;属性价值透视!EJ$3,数据母表!$EI$5:$EI$784,"="&amp;属性价值透视!$DG8,数据母表!$EF$5:$EF$784,"&gt;="&amp;属性价值透视!EL$3,数据母表!$EF$5:$EF$784,"&lt;="&amp;属性价值透视!EN$3)</f>
        <v>954.15</v>
      </c>
      <c r="EL8" s="38">
        <f t="shared" si="58"/>
        <v>29.25</v>
      </c>
      <c r="EM8" s="14"/>
      <c r="EN8" s="14"/>
      <c r="EP8" s="36">
        <v>3</v>
      </c>
      <c r="EQ8" s="13">
        <f>SUMIFS(数据母表!$EL$5:$EL$784,数据母表!$EE$5:$EE$784,"="&amp;属性价值透视!EQ$3,数据母表!$EI$5:$EI$784,"="&amp;属性价值透视!$DG8,数据母表!$EF$5:$EF$784,"&gt;="&amp;属性价值透视!ES$3,数据母表!$EF$5:$EF$784,"&lt;="&amp;属性价值透视!EU$3)</f>
        <v>54696</v>
      </c>
      <c r="ER8" s="13">
        <f>SUMIFS(数据母表!$EO$5:$EO$784,数据母表!$EE$5:$EE$784,"="&amp;属性价值透视!EQ$3,数据母表!$EI$5:$EI$784,"="&amp;属性价值透视!$DG8,数据母表!$EF$5:$EF$784,"&gt;="&amp;属性价值透视!ES$3,数据母表!$EF$5:$EF$784,"&lt;="&amp;属性价值透视!EU$3)</f>
        <v>2539.9499999999998</v>
      </c>
      <c r="ES8" s="38">
        <f t="shared" si="59"/>
        <v>21.53</v>
      </c>
      <c r="ET8" s="14"/>
      <c r="EU8" s="14"/>
      <c r="EW8" s="36">
        <v>3</v>
      </c>
      <c r="EX8" s="13">
        <f>SUMIFS(数据母表!$EL$5:$EL$784,数据母表!$EE$5:$EE$784,"="&amp;属性价值透视!EX$3,数据母表!$EI$5:$EI$784,"="&amp;属性价值透视!$DG8,数据母表!$EF$5:$EF$784,"&gt;="&amp;属性价值透视!EZ$3,数据母表!$EF$5:$EF$784,"&lt;="&amp;属性价值透视!FB$3)</f>
        <v>48282</v>
      </c>
      <c r="EY8" s="13">
        <f>SUMIFS(数据母表!$EO$5:$EO$784,数据母表!$EE$5:$EE$784,"="&amp;属性价值透视!EX$3,数据母表!$EI$5:$EI$784,"="&amp;属性价值透视!$DG8,数据母表!$EF$5:$EF$784,"&gt;="&amp;属性价值透视!EZ$3,数据母表!$EF$5:$EF$784,"&lt;="&amp;属性价值透视!FB$3)</f>
        <v>3216</v>
      </c>
      <c r="EZ8" s="38">
        <f t="shared" si="60"/>
        <v>15.01</v>
      </c>
      <c r="FA8" s="14"/>
      <c r="FB8" s="14"/>
    </row>
    <row r="9" spans="1:158" ht="16.5" x14ac:dyDescent="0.2">
      <c r="A9" s="34">
        <v>4</v>
      </c>
      <c r="B9" s="13">
        <f>数据母表!BS8</f>
        <v>25</v>
      </c>
      <c r="C9" s="13">
        <f>数据母表!BT8</f>
        <v>30</v>
      </c>
      <c r="D9" s="13">
        <f>数据母表!BW8</f>
        <v>4</v>
      </c>
      <c r="E9" s="13">
        <f>INDEX(数据母表!P$5:P$84,(属性价值透视!$C$2-2)*20+属性价值透视!$D9)*($C9-$B9)</f>
        <v>100</v>
      </c>
      <c r="F9" s="13">
        <f>INDEX(数据母表!Q$5:Q$84,(属性价值透视!$C$2-2)*20+属性价值透视!$D9)*($C9-$B9)</f>
        <v>50</v>
      </c>
      <c r="G9" s="13">
        <f>INDEX(数据母表!R$5:R$84,(属性价值透视!$C$2-2)*20+属性价值透视!$D9)*($C9-$B9)</f>
        <v>700</v>
      </c>
      <c r="H9" s="13">
        <f t="shared" si="3"/>
        <v>1700</v>
      </c>
      <c r="I9" s="13">
        <f>SUMIFS(数据母表!$CN$5:$CN$604,数据母表!$CL$5:$CL$604,"&lt;"&amp;属性价值透视!C9,数据母表!$CL$5:$CL$604,"&gt;="&amp;属性价值透视!B9,数据母表!$CM$5:$CM$604,"="&amp;属性价值透视!$C$2)</f>
        <v>38500</v>
      </c>
      <c r="J9" s="13">
        <f t="shared" si="4"/>
        <v>15400</v>
      </c>
      <c r="K9" s="13">
        <f t="shared" si="5"/>
        <v>15.4</v>
      </c>
      <c r="L9" s="38">
        <f t="shared" si="6"/>
        <v>110</v>
      </c>
      <c r="M9" s="13">
        <f>IF(D9&lt;&gt;D8,INDEX(数据母表!$V$5:$V$84,(属性价值透视!$C$2-2)*20+属性价值透视!D9),0)</f>
        <v>2</v>
      </c>
      <c r="N9" s="13">
        <f t="shared" si="7"/>
        <v>1</v>
      </c>
      <c r="O9" s="13">
        <f>SUMIFS(数据母表!S$5:S$84,数据母表!$K$5:$K$84,"="&amp;属性价值透视!$C$2,数据母表!$L$5:$L$84,"="&amp;属性价值透视!$D9)*$M9</f>
        <v>90</v>
      </c>
      <c r="P9" s="13">
        <f>SUMIFS(数据母表!T$5:T$84,数据母表!$K$5:$K$84,"="&amp;属性价值透视!$C$2,数据母表!$L$5:$L$84,"="&amp;属性价值透视!$D9)*$M9</f>
        <v>46</v>
      </c>
      <c r="Q9" s="13">
        <f>SUMIFS(数据母表!U$5:U$84,数据母表!$K$5:$K$84,"="&amp;属性价值透视!$C$2,数据母表!$L$5:$L$84,"="&amp;属性价值透视!$D9)*$M9</f>
        <v>630</v>
      </c>
      <c r="R9" s="13">
        <f t="shared" si="8"/>
        <v>1540</v>
      </c>
      <c r="S9" s="13">
        <f>SUMIFS(数据母表!AZ$5:AZ$212,数据母表!$AW$5:$AW$212,"="&amp;属性价值透视!$C$2,数据母表!$AY$5:$AY$212,"="&amp;属性价值透视!$D9)*IF($M9&gt;0,1,0)</f>
        <v>0</v>
      </c>
      <c r="T9" s="13">
        <f>SUMIFS(数据母表!BA$5:BA$212,数据母表!$AW$5:$AW$212,"="&amp;属性价值透视!$C$2,数据母表!$AY$5:$AY$212,"="&amp;属性价值透视!$D9)*IF($M9&gt;0,1,0)</f>
        <v>70</v>
      </c>
      <c r="U9" s="13">
        <f>SUMIFS(数据母表!BB$5:BB$212,数据母表!$AW$5:$AW$212,"="&amp;属性价值透视!$C$2,数据母表!$AY$5:$AY$212,"="&amp;属性价值透视!$D9)*IF($M9&gt;0,1,0)</f>
        <v>0</v>
      </c>
      <c r="V9" s="13">
        <f>SUMIFS(数据母表!BC$5:BC$212,数据母表!$AW$5:$AW$212,"="&amp;属性价值透视!$C$2,数据母表!$AY$5:$AY$212,"="&amp;属性价值透视!$D9)*IF($M9&gt;0,1,0)</f>
        <v>0</v>
      </c>
      <c r="W9" s="13">
        <f>SUMIFS(数据母表!BD$5:BD$212,数据母表!$AW$5:$AW$212,"="&amp;属性价值透视!$C$2,数据母表!$AY$5:$AY$212,"="&amp;属性价值透视!$D9)*IF($M9&gt;0,1,0)</f>
        <v>0</v>
      </c>
      <c r="X9" s="13">
        <f>SUMIFS(数据母表!BE$5:BE$212,数据母表!$AW$5:$AW$212,"="&amp;属性价值透视!$C$2,数据母表!$AY$5:$AY$212,"="&amp;属性价值透视!$D9)*IF($M9&gt;0,1,0)</f>
        <v>0</v>
      </c>
      <c r="Y9" s="13">
        <f>SUMIFS(数据母表!BF$5:BF$212,数据母表!$AW$5:$AW$212,"="&amp;属性价值透视!$C$2,数据母表!$AY$5:$AY$212,"="&amp;属性价值透视!$D9)*IF($M9&gt;0,1,0)</f>
        <v>3800</v>
      </c>
      <c r="Z9" s="13">
        <f t="shared" si="9"/>
        <v>38800</v>
      </c>
      <c r="AA9" s="13">
        <f t="shared" si="10"/>
        <v>38.799999999999997</v>
      </c>
      <c r="AB9" s="38">
        <f t="shared" si="11"/>
        <v>40</v>
      </c>
      <c r="AC9" s="13">
        <f>SUMIFS(数据母表!W$5:W$84,数据母表!$K$5:$K$84,"="&amp;属性价值透视!$C$2,数据母表!$L$5:$L$84,"="&amp;属性价值透视!$D9)*$N9</f>
        <v>100</v>
      </c>
      <c r="AD9" s="13">
        <f>SUMIFS(数据母表!X$5:X$84,数据母表!$K$5:$K$84,"="&amp;属性价值透视!$C$2,数据母表!$L$5:$L$84,"="&amp;属性价值透视!$D9)*$N9</f>
        <v>50</v>
      </c>
      <c r="AE9" s="13">
        <f>SUMIFS(数据母表!Y$5:Y$84,数据母表!$K$5:$K$84,"="&amp;属性价值透视!$C$2,数据母表!$L$5:$L$84,"="&amp;属性价值透视!$D9)*$N9</f>
        <v>700</v>
      </c>
      <c r="AF9" s="13">
        <f t="shared" si="12"/>
        <v>1700</v>
      </c>
      <c r="AG9" s="13">
        <f>SUMIFS(数据母表!BK$5:BK$84,数据母表!$BI$5:$BI$84,"="&amp;属性价值透视!$C$2,数据母表!$BJ$5:$BJ$84,"="&amp;属性价值透视!$D9)*属性价值透视!$N9</f>
        <v>20</v>
      </c>
      <c r="AH9" s="13">
        <f>SUMIFS(数据母表!BL$5:BL$84,数据母表!$BI$5:$BI$84,"="&amp;属性价值透视!$C$2,数据母表!$BJ$5:$BJ$84,"="&amp;属性价值透视!$D9)*属性价值透视!$N9</f>
        <v>0</v>
      </c>
      <c r="AI9" s="13">
        <f>SUMIFS(数据母表!BM$5:BM$84,数据母表!$BI$5:$BI$84,"="&amp;属性价值透视!$C$2,数据母表!$BJ$5:$BJ$84,"="&amp;属性价值透视!$D9)*属性价值透视!$N9</f>
        <v>0</v>
      </c>
      <c r="AJ9" s="13">
        <f>SUMIFS(数据母表!BN$5:BN$84,数据母表!$BI$5:$BI$84,"="&amp;属性价值透视!$C$2,数据母表!$BJ$5:$BJ$84,"="&amp;属性价值透视!$D9)*属性价值透视!$N9</f>
        <v>0</v>
      </c>
      <c r="AK9" s="13">
        <f>SUMIFS(数据母表!BO$5:BO$84,数据母表!$BI$5:$BI$84,"="&amp;属性价值透视!$C$2,数据母表!$BJ$5:$BJ$84,"="&amp;属性价值透视!$D9)*属性价值透视!$N9</f>
        <v>5500</v>
      </c>
      <c r="AL9" s="13">
        <f t="shared" si="13"/>
        <v>105500</v>
      </c>
      <c r="AM9" s="13">
        <f t="shared" si="14"/>
        <v>105.5</v>
      </c>
      <c r="AN9" s="38">
        <f t="shared" si="15"/>
        <v>16.113744075829384</v>
      </c>
      <c r="AO9" s="34">
        <f>数据母表!BX8</f>
        <v>1</v>
      </c>
      <c r="AP9" s="34">
        <f t="shared" si="16"/>
        <v>1</v>
      </c>
      <c r="AQ9" s="34">
        <f t="shared" ref="AQ9:AQ33" si="62">IF(AO9&lt;&gt;AO8,1,0)</f>
        <v>0</v>
      </c>
      <c r="AR9" s="34">
        <f>IF($AQ9&gt;0,INDEX(数据母表!CV$5:CV$59,(属性价值透视!$H$2-1)*11+$AO9),0)</f>
        <v>0</v>
      </c>
      <c r="AS9" s="34">
        <f>IF($AQ9&gt;0,INDEX(数据母表!CW$5:CW$59,(属性价值透视!$H$2-1)*11+$AO9),0)</f>
        <v>0</v>
      </c>
      <c r="AT9" s="34">
        <f>IF($AQ9&gt;0,INDEX(数据母表!CX$5:CX$59,(属性价值透视!$H$2-1)*11+$AO9),0)</f>
        <v>0</v>
      </c>
      <c r="AU9" s="34">
        <f>IF($AQ9&gt;0,INDEX(数据母表!DB$5:DB$59,(属性价值透视!$H$2-1)*11+$AO9),0)</f>
        <v>0</v>
      </c>
      <c r="AV9" s="34">
        <f>IF($AQ9&gt;0,INDEX(数据母表!DC$5:DC$59,(属性价值透视!$H$2-1)*11+$AO9),0)</f>
        <v>0</v>
      </c>
      <c r="AW9" s="34">
        <f>IF($AQ9&gt;0,INDEX(数据母表!DD$5:DD$59,(属性价值透视!$H$2-1)*11+$AO9),0)</f>
        <v>0</v>
      </c>
      <c r="AX9" s="13">
        <f t="shared" si="17"/>
        <v>0</v>
      </c>
      <c r="AY9" s="13">
        <f>IF(属性价值透视!$AQ9&gt;0,INDEX(数据母表!$CU$5:$CU$59,(属性价值透视!$H$2-1)*11+属性价值透视!AO9)*数据母表!$CS$2,0)</f>
        <v>0</v>
      </c>
      <c r="AZ9" s="13">
        <f t="shared" si="18"/>
        <v>0</v>
      </c>
      <c r="BA9" s="38">
        <f t="shared" si="19"/>
        <v>0</v>
      </c>
      <c r="BB9" s="13">
        <f>IF(属性价值透视!$AP9&gt;0,INDEX(数据母表!$CY$5:$CY$59,(属性价值透视!$H$2-1)*11+属性价值透视!$AO9),0)</f>
        <v>17</v>
      </c>
      <c r="BC9" s="13">
        <f>IF(属性价值透视!$AP9&gt;0,INDEX(数据母表!$CY$5:$CY$59,(属性价值透视!$H$2-1)*11+属性价值透视!$AO9),0)</f>
        <v>17</v>
      </c>
      <c r="BD9" s="13">
        <f>IF(属性价值透视!$AP9&gt;0,INDEX(数据母表!$CY$5:$CY$59,(属性价值透视!$H$2-1)*11+属性价值透视!$AO9),0)</f>
        <v>17</v>
      </c>
      <c r="BE9" s="13">
        <f t="shared" si="20"/>
        <v>85</v>
      </c>
      <c r="BF9" s="13">
        <f t="shared" si="21"/>
        <v>85</v>
      </c>
      <c r="BG9" s="13">
        <f t="shared" si="22"/>
        <v>85</v>
      </c>
      <c r="BH9" s="13">
        <f t="shared" si="23"/>
        <v>1360</v>
      </c>
      <c r="BI9" s="13">
        <f>SUMIFS(数据母表!$DP$5:$DP$754,数据母表!$DN$5:$DN$754,"&gt;"&amp;属性价值透视!$B9,数据母表!$DN$5:$DN$754,"&lt;="&amp;属性价值透视!$C9,数据母表!$DO$5:$DO$754,"="&amp;属性价值透视!$H$2)</f>
        <v>13120</v>
      </c>
      <c r="BJ9" s="13">
        <f t="shared" si="1"/>
        <v>13.1</v>
      </c>
      <c r="BK9" s="38">
        <f t="shared" si="24"/>
        <v>103.8</v>
      </c>
      <c r="BL9" s="13">
        <f>SUM(H$6:H9)+SUM(R$6:R9)+SUM(AF$6:AF9)+SUM(AX$6:AX9)+SUM(BH$6:BH9)</f>
        <v>33282</v>
      </c>
      <c r="BM9" s="13">
        <f>SUM(K$6:K9)+SUM(AA$6:AA9)+SUM(AM$6:AM9)+SUM(AZ$6:AZ9)+SUM(BJ$6:BJ9)</f>
        <v>2415.2000000000003</v>
      </c>
      <c r="BN9" s="38">
        <f t="shared" si="25"/>
        <v>13.8</v>
      </c>
      <c r="BO9" s="13">
        <f>H9+R9+AF9+AX9+BH9</f>
        <v>6300</v>
      </c>
      <c r="BP9" s="13">
        <f>K9+AA9+AM9+AZ9+BJ9</f>
        <v>172.79999999999998</v>
      </c>
      <c r="BQ9" s="38">
        <f t="shared" si="26"/>
        <v>36.5</v>
      </c>
      <c r="BR9" s="13">
        <f>MATCH(C9,数据母表!$EX$5:$EX$13,1)-1</f>
        <v>0</v>
      </c>
      <c r="BS9" s="13">
        <f t="shared" si="61"/>
        <v>0</v>
      </c>
      <c r="BT9" s="13">
        <f>IF(BS9&gt;0,SUMIFS(数据母表!$FG$5:$FG$84,数据母表!FB8:FB87,"="&amp;属性价值透视!BR9),0)</f>
        <v>0</v>
      </c>
      <c r="BU9" s="13">
        <f>IF(BS9&gt;0,ROUND(SUMIFS(数据母表!$FN$5:$FN$84,数据母表!FB8:FB87,"="&amp;属性价值透视!BR9),1),0)</f>
        <v>0</v>
      </c>
      <c r="BV9" s="38">
        <f t="shared" si="27"/>
        <v>0</v>
      </c>
      <c r="BW9" s="13">
        <f>IF(属性价值透视!BR9&gt;0,INDEX(数据母表!$EY$6:$EY$13,属性价值透视!BR9),0)</f>
        <v>0</v>
      </c>
      <c r="BX9" s="13">
        <f>IF(BS9&gt;0,SUMIFS(数据母表!$FG$5:$FG$84,数据母表!FB8:FB87,"="&amp;属性价值透视!BR9,数据母表!$FC$5:$FC$84,"&lt;="&amp;属性价值透视!BW9),0)</f>
        <v>0</v>
      </c>
      <c r="BY9" s="13">
        <f>IF(BS9&gt;0,SUMIFS(数据母表!$FN$5:$FN$84,数据母表!FB8:FB87,"="&amp;属性价值透视!BR9,数据母表!$FC$5:$FC$84,"&lt;="&amp;属性价值透视!BW9),0)</f>
        <v>0</v>
      </c>
      <c r="BZ9" s="38">
        <f t="shared" si="28"/>
        <v>0</v>
      </c>
      <c r="CC9" s="38">
        <f t="shared" si="29"/>
        <v>15.4</v>
      </c>
      <c r="CD9" s="38">
        <f t="shared" si="30"/>
        <v>105.5</v>
      </c>
      <c r="CE9" s="38">
        <f t="shared" si="31"/>
        <v>38.799999999999997</v>
      </c>
      <c r="CF9" s="38">
        <f t="shared" si="32"/>
        <v>0</v>
      </c>
      <c r="CG9" s="38">
        <f t="shared" si="33"/>
        <v>13.1</v>
      </c>
      <c r="CH9" s="38">
        <f t="shared" si="34"/>
        <v>0</v>
      </c>
      <c r="CJ9" s="38">
        <f t="shared" si="35"/>
        <v>110</v>
      </c>
      <c r="CK9" s="38">
        <f t="shared" si="36"/>
        <v>16.113744075829384</v>
      </c>
      <c r="CL9" s="38">
        <f t="shared" si="37"/>
        <v>40</v>
      </c>
      <c r="CM9" s="38">
        <f t="shared" si="38"/>
        <v>0</v>
      </c>
      <c r="CN9" s="38">
        <f t="shared" si="39"/>
        <v>103.8</v>
      </c>
      <c r="CO9" s="38">
        <f t="shared" si="40"/>
        <v>0</v>
      </c>
      <c r="CR9" s="13">
        <f t="shared" si="41"/>
        <v>1700</v>
      </c>
      <c r="CS9" s="13">
        <f t="shared" si="42"/>
        <v>1700</v>
      </c>
      <c r="CT9" s="13">
        <f t="shared" si="43"/>
        <v>1540</v>
      </c>
      <c r="CU9" s="13">
        <f t="shared" si="44"/>
        <v>0</v>
      </c>
      <c r="CV9" s="13">
        <f t="shared" si="45"/>
        <v>1360</v>
      </c>
      <c r="CW9" s="13">
        <f t="shared" si="46"/>
        <v>0</v>
      </c>
      <c r="CX9" s="38">
        <f t="shared" si="47"/>
        <v>6300</v>
      </c>
      <c r="CY9" s="65">
        <f t="shared" si="48"/>
        <v>0.26984126984126983</v>
      </c>
      <c r="CZ9" s="65">
        <f t="shared" si="49"/>
        <v>0.26984126984126983</v>
      </c>
      <c r="DA9" s="65">
        <f t="shared" si="50"/>
        <v>0.24444444444444444</v>
      </c>
      <c r="DB9" s="65">
        <f t="shared" si="51"/>
        <v>0</v>
      </c>
      <c r="DC9" s="65">
        <f t="shared" si="52"/>
        <v>0.21587301587301588</v>
      </c>
      <c r="DD9" s="65">
        <f t="shared" si="53"/>
        <v>0</v>
      </c>
      <c r="DG9" s="36">
        <v>4</v>
      </c>
      <c r="DH9" s="13">
        <f>SUMIFS(数据母表!$EL$5:$EL$784,数据母表!$EE$5:$EE$784,"="&amp;属性价值透视!DH$3,数据母表!$EI$5:$EI$784,"="&amp;属性价值透视!$DG9,数据母表!$EF$5:$EF$784,"&gt;="&amp;属性价值透视!DJ$3,数据母表!$EF$5:$EF$784,"&lt;="&amp;属性价值透视!DL$3)</f>
        <v>888</v>
      </c>
      <c r="DI9" s="13">
        <f>SUMIFS(数据母表!$EO$5:$EO$784,数据母表!$EE$5:$EE$784,"="&amp;属性价值透视!DH$3,数据母表!$EI$5:$EI$784,"="&amp;属性价值透视!$DG9,数据母表!$EF$5:$EF$784,"&gt;="&amp;属性价值透视!DJ$3,数据母表!$EF$5:$EF$784,"&lt;="&amp;属性价值透视!DL$3)</f>
        <v>111.55</v>
      </c>
      <c r="DJ9" s="38">
        <f t="shared" si="54"/>
        <v>7.96</v>
      </c>
      <c r="DK9" s="14"/>
      <c r="DL9" s="14"/>
      <c r="DN9" s="36">
        <v>4</v>
      </c>
      <c r="DO9" s="13">
        <f>SUMIFS(数据母表!$EL$5:$EL$784,数据母表!$EE$5:$EE$784,"="&amp;属性价值透视!DO$3,数据母表!$EI$5:$EI$784,"="&amp;属性价值透视!$DG9,数据母表!$EF$5:$EF$784,"&gt;="&amp;属性价值透视!DQ$3,数据母表!$EF$5:$EF$784,"&lt;="&amp;属性价值透视!DS$3)</f>
        <v>5514</v>
      </c>
      <c r="DP9" s="13">
        <f>SUMIFS(数据母表!$EO$5:$EO$784,数据母表!$EE$5:$EE$784,"="&amp;属性价值透视!DO$3,数据母表!$EI$5:$EI$784,"="&amp;属性价值透视!$DG9,数据母表!$EF$5:$EF$784,"&gt;="&amp;属性价值透视!DQ$3,数据母表!$EF$5:$EF$784,"&lt;="&amp;属性价值透视!DS$3)</f>
        <v>477.29999999999995</v>
      </c>
      <c r="DQ9" s="38">
        <f t="shared" si="55"/>
        <v>11.55</v>
      </c>
      <c r="DR9" s="14"/>
      <c r="DS9" s="14"/>
      <c r="DU9" s="36">
        <v>4</v>
      </c>
      <c r="DV9" s="13">
        <f>SUMIFS(数据母表!$EL$5:$EL$784,数据母表!$EE$5:$EE$784,"="&amp;属性价值透视!DV$3,数据母表!$EI$5:$EI$784,"="&amp;属性价值透视!$DG9,数据母表!$EF$5:$EF$784,"&gt;="&amp;属性价值透视!DX$3,数据母表!$EF$5:$EF$784,"&lt;="&amp;属性价值透视!DZ$3)</f>
        <v>10722</v>
      </c>
      <c r="DW9" s="13">
        <f>SUMIFS(数据母表!$EO$5:$EO$784,数据母表!$EE$5:$EE$784,"="&amp;属性价值透视!DV$3,数据母表!$EI$5:$EI$784,"="&amp;属性价值透视!$DG9,数据母表!$EF$5:$EF$784,"&gt;="&amp;属性价值透视!DX$3,数据母表!$EF$5:$EF$784,"&lt;="&amp;属性价值透视!DZ$3)</f>
        <v>1229.8499999999999</v>
      </c>
      <c r="DX9" s="38">
        <f t="shared" si="56"/>
        <v>8.7200000000000006</v>
      </c>
      <c r="DY9" s="14"/>
      <c r="DZ9" s="14"/>
      <c r="EB9" s="36">
        <v>4</v>
      </c>
      <c r="EC9" s="13">
        <f>SUMIFS(数据母表!$EL$5:$EL$784,数据母表!$EE$5:$EE$784,"="&amp;属性价值透视!EC$3,数据母表!$EI$5:$EI$784,"="&amp;属性价值透视!$DG9,数据母表!$EF$5:$EF$784,"&gt;="&amp;属性价值透视!EE$3,数据母表!$EF$5:$EF$784,"&lt;="&amp;属性价值透视!EG$3)</f>
        <v>12204</v>
      </c>
      <c r="ED9" s="13">
        <f>SUMIFS(数据母表!$EO$5:$EO$784,数据母表!$EE$5:$EE$784,"="&amp;属性价值透视!EC$3,数据母表!$EI$5:$EI$784,"="&amp;属性价值透视!$DG9,数据母表!$EF$5:$EF$784,"&gt;="&amp;属性价值透视!EE$3,数据母表!$EF$5:$EF$784,"&lt;="&amp;属性价值透视!EG$3)</f>
        <v>1537.75</v>
      </c>
      <c r="EE9" s="38">
        <f t="shared" si="57"/>
        <v>7.94</v>
      </c>
      <c r="EF9" s="14"/>
      <c r="EG9" s="14"/>
      <c r="EI9" s="36">
        <v>4</v>
      </c>
      <c r="EJ9" s="13">
        <f>SUMIFS(数据母表!$EL$5:$EL$784,数据母表!$EE$5:$EE$784,"="&amp;属性价值透视!EJ$3,数据母表!$EI$5:$EI$784,"="&amp;属性价值透视!$DG9,数据母表!$EF$5:$EF$784,"&gt;="&amp;属性价值透视!EL$3,数据母表!$EF$5:$EF$784,"&lt;="&amp;属性价值透视!EN$3)</f>
        <v>29442</v>
      </c>
      <c r="EK9" s="13">
        <f>SUMIFS(数据母表!$EO$5:$EO$784,数据母表!$EE$5:$EE$784,"="&amp;属性价值透视!EJ$3,数据母表!$EI$5:$EI$784,"="&amp;属性价值透视!$DG9,数据母表!$EF$5:$EF$784,"&gt;="&amp;属性价值透视!EL$3,数据母表!$EF$5:$EF$784,"&lt;="&amp;属性价值透视!EN$3)</f>
        <v>1855.9</v>
      </c>
      <c r="EL9" s="38">
        <f t="shared" si="58"/>
        <v>15.86</v>
      </c>
      <c r="EM9" s="14"/>
      <c r="EN9" s="14"/>
      <c r="EP9" s="36">
        <v>4</v>
      </c>
      <c r="EQ9" s="13">
        <f>SUMIFS(数据母表!$EL$5:$EL$784,数据母表!$EE$5:$EE$784,"="&amp;属性价值透视!EQ$3,数据母表!$EI$5:$EI$784,"="&amp;属性价值透视!$DG9,数据母表!$EF$5:$EF$784,"&gt;="&amp;属性价值透视!ES$3,数据母表!$EF$5:$EF$784,"&lt;="&amp;属性价值透视!EU$3)</f>
        <v>58332</v>
      </c>
      <c r="ER9" s="13">
        <f>SUMIFS(数据母表!$EO$5:$EO$784,数据母表!$EE$5:$EE$784,"="&amp;属性价值透视!EQ$3,数据母表!$EI$5:$EI$784,"="&amp;属性价值透视!$DG9,数据母表!$EF$5:$EF$784,"&gt;="&amp;属性价值透视!ES$3,数据母表!$EF$5:$EF$784,"&lt;="&amp;属性价值透视!EU$3)</f>
        <v>4944.5</v>
      </c>
      <c r="ES9" s="38">
        <f t="shared" si="59"/>
        <v>11.8</v>
      </c>
      <c r="ET9" s="14"/>
      <c r="EU9" s="14"/>
      <c r="EW9" s="36">
        <v>4</v>
      </c>
      <c r="EX9" s="13">
        <f>SUMIFS(数据母表!$EL$5:$EL$784,数据母表!$EE$5:$EE$784,"="&amp;属性价值透视!EX$3,数据母表!$EI$5:$EI$784,"="&amp;属性价值透视!$DG9,数据母表!$EF$5:$EF$784,"&gt;="&amp;属性价值透视!EZ$3,数据母表!$EF$5:$EF$784,"&lt;="&amp;属性价值透视!FB$3)</f>
        <v>51282</v>
      </c>
      <c r="EY9" s="13">
        <f>SUMIFS(数据母表!$EO$5:$EO$784,数据母表!$EE$5:$EE$784,"="&amp;属性价值透视!EX$3,数据母表!$EI$5:$EI$784,"="&amp;属性价值透视!$DG9,数据母表!$EF$5:$EF$784,"&gt;="&amp;属性价值透视!EZ$3,数据母表!$EF$5:$EF$784,"&lt;="&amp;属性价值透视!FB$3)</f>
        <v>6222.9500000000007</v>
      </c>
      <c r="EZ9" s="38">
        <f t="shared" si="60"/>
        <v>8.24</v>
      </c>
      <c r="FA9" s="14"/>
      <c r="FB9" s="14"/>
    </row>
    <row r="10" spans="1:158" ht="16.5" x14ac:dyDescent="0.2">
      <c r="A10" s="34">
        <v>5</v>
      </c>
      <c r="B10" s="13">
        <f>数据母表!BS9</f>
        <v>30</v>
      </c>
      <c r="C10" s="13">
        <f>数据母表!BT9</f>
        <v>35</v>
      </c>
      <c r="D10" s="13">
        <f>数据母表!BW9</f>
        <v>4</v>
      </c>
      <c r="E10" s="13">
        <f>INDEX(数据母表!P$5:P$84,(属性价值透视!$C$2-2)*20+属性价值透视!$D10)*($C10-$B10)</f>
        <v>100</v>
      </c>
      <c r="F10" s="13">
        <f>INDEX(数据母表!Q$5:Q$84,(属性价值透视!$C$2-2)*20+属性价值透视!$D10)*($C10-$B10)</f>
        <v>50</v>
      </c>
      <c r="G10" s="13">
        <f>INDEX(数据母表!R$5:R$84,(属性价值透视!$C$2-2)*20+属性价值透视!$D10)*($C10-$B10)</f>
        <v>700</v>
      </c>
      <c r="H10" s="13">
        <f t="shared" si="3"/>
        <v>1700</v>
      </c>
      <c r="I10" s="13">
        <f>SUMIFS(数据母表!$CN$5:$CN$604,数据母表!$CL$5:$CL$604,"&lt;"&amp;属性价值透视!C10,数据母表!$CL$5:$CL$604,"&gt;="&amp;属性价值透视!B10,数据母表!$CM$5:$CM$604,"="&amp;属性价值透视!$C$2)</f>
        <v>48750</v>
      </c>
      <c r="J10" s="13">
        <f t="shared" si="4"/>
        <v>19500</v>
      </c>
      <c r="K10" s="13">
        <f t="shared" si="5"/>
        <v>19.5</v>
      </c>
      <c r="L10" s="38">
        <f t="shared" si="6"/>
        <v>87</v>
      </c>
      <c r="M10" s="13">
        <f>IF(D10&lt;&gt;D9,INDEX(数据母表!$V$5:$V$84,(属性价值透视!$C$2-2)*20+属性价值透视!D10),0)</f>
        <v>0</v>
      </c>
      <c r="N10" s="13">
        <f t="shared" si="7"/>
        <v>0</v>
      </c>
      <c r="O10" s="13">
        <f>SUMIFS(数据母表!S$5:S$84,数据母表!$K$5:$K$84,"="&amp;属性价值透视!$C$2,数据母表!$L$5:$L$84,"="&amp;属性价值透视!$D10)*$M10</f>
        <v>0</v>
      </c>
      <c r="P10" s="13">
        <f>SUMIFS(数据母表!T$5:T$84,数据母表!$K$5:$K$84,"="&amp;属性价值透视!$C$2,数据母表!$L$5:$L$84,"="&amp;属性价值透视!$D10)*$M10</f>
        <v>0</v>
      </c>
      <c r="Q10" s="13">
        <f>SUMIFS(数据母表!U$5:U$84,数据母表!$K$5:$K$84,"="&amp;属性价值透视!$C$2,数据母表!$L$5:$L$84,"="&amp;属性价值透视!$D10)*$M10</f>
        <v>0</v>
      </c>
      <c r="R10" s="13">
        <f t="shared" si="8"/>
        <v>0</v>
      </c>
      <c r="S10" s="13">
        <f>SUMIFS(数据母表!AZ$5:AZ$212,数据母表!$AW$5:$AW$212,"="&amp;属性价值透视!$C$2,数据母表!$AY$5:$AY$212,"="&amp;属性价值透视!$D10)*IF($M10&gt;0,1,0)</f>
        <v>0</v>
      </c>
      <c r="T10" s="13">
        <f>SUMIFS(数据母表!BA$5:BA$212,数据母表!$AW$5:$AW$212,"="&amp;属性价值透视!$C$2,数据母表!$AY$5:$AY$212,"="&amp;属性价值透视!$D10)*IF($M10&gt;0,1,0)</f>
        <v>0</v>
      </c>
      <c r="U10" s="13">
        <f>SUMIFS(数据母表!BB$5:BB$212,数据母表!$AW$5:$AW$212,"="&amp;属性价值透视!$C$2,数据母表!$AY$5:$AY$212,"="&amp;属性价值透视!$D10)*IF($M10&gt;0,1,0)</f>
        <v>0</v>
      </c>
      <c r="V10" s="13">
        <f>SUMIFS(数据母表!BC$5:BC$212,数据母表!$AW$5:$AW$212,"="&amp;属性价值透视!$C$2,数据母表!$AY$5:$AY$212,"="&amp;属性价值透视!$D10)*IF($M10&gt;0,1,0)</f>
        <v>0</v>
      </c>
      <c r="W10" s="13">
        <f>SUMIFS(数据母表!BD$5:BD$212,数据母表!$AW$5:$AW$212,"="&amp;属性价值透视!$C$2,数据母表!$AY$5:$AY$212,"="&amp;属性价值透视!$D10)*IF($M10&gt;0,1,0)</f>
        <v>0</v>
      </c>
      <c r="X10" s="13">
        <f>SUMIFS(数据母表!BE$5:BE$212,数据母表!$AW$5:$AW$212,"="&amp;属性价值透视!$C$2,数据母表!$AY$5:$AY$212,"="&amp;属性价值透视!$D10)*IF($M10&gt;0,1,0)</f>
        <v>0</v>
      </c>
      <c r="Y10" s="13">
        <f>SUMIFS(数据母表!BF$5:BF$212,数据母表!$AW$5:$AW$212,"="&amp;属性价值透视!$C$2,数据母表!$AY$5:$AY$212,"="&amp;属性价值透视!$D10)*IF($M10&gt;0,1,0)</f>
        <v>0</v>
      </c>
      <c r="Z10" s="13">
        <f t="shared" si="9"/>
        <v>0</v>
      </c>
      <c r="AA10" s="13">
        <f t="shared" si="10"/>
        <v>0</v>
      </c>
      <c r="AB10" s="38">
        <f t="shared" si="11"/>
        <v>0</v>
      </c>
      <c r="AC10" s="13">
        <f>SUMIFS(数据母表!W$5:W$84,数据母表!$K$5:$K$84,"="&amp;属性价值透视!$C$2,数据母表!$L$5:$L$84,"="&amp;属性价值透视!$D10)*$N10</f>
        <v>0</v>
      </c>
      <c r="AD10" s="13">
        <f>SUMIFS(数据母表!X$5:X$84,数据母表!$K$5:$K$84,"="&amp;属性价值透视!$C$2,数据母表!$L$5:$L$84,"="&amp;属性价值透视!$D10)*$N10</f>
        <v>0</v>
      </c>
      <c r="AE10" s="13">
        <f>SUMIFS(数据母表!Y$5:Y$84,数据母表!$K$5:$K$84,"="&amp;属性价值透视!$C$2,数据母表!$L$5:$L$84,"="&amp;属性价值透视!$D10)*$N10</f>
        <v>0</v>
      </c>
      <c r="AF10" s="13">
        <f t="shared" si="12"/>
        <v>0</v>
      </c>
      <c r="AG10" s="13">
        <f>SUMIFS(数据母表!BK$5:BK$84,数据母表!$BI$5:$BI$84,"="&amp;属性价值透视!$C$2,数据母表!$BJ$5:$BJ$84,"="&amp;属性价值透视!$D10)*属性价值透视!$N10</f>
        <v>0</v>
      </c>
      <c r="AH10" s="13">
        <f>SUMIFS(数据母表!BL$5:BL$84,数据母表!$BI$5:$BI$84,"="&amp;属性价值透视!$C$2,数据母表!$BJ$5:$BJ$84,"="&amp;属性价值透视!$D10)*属性价值透视!$N10</f>
        <v>0</v>
      </c>
      <c r="AI10" s="13">
        <f>SUMIFS(数据母表!BM$5:BM$84,数据母表!$BI$5:$BI$84,"="&amp;属性价值透视!$C$2,数据母表!$BJ$5:$BJ$84,"="&amp;属性价值透视!$D10)*属性价值透视!$N10</f>
        <v>0</v>
      </c>
      <c r="AJ10" s="13">
        <f>SUMIFS(数据母表!BN$5:BN$84,数据母表!$BI$5:$BI$84,"="&amp;属性价值透视!$C$2,数据母表!$BJ$5:$BJ$84,"="&amp;属性价值透视!$D10)*属性价值透视!$N10</f>
        <v>0</v>
      </c>
      <c r="AK10" s="13">
        <f>SUMIFS(数据母表!BO$5:BO$84,数据母表!$BI$5:$BI$84,"="&amp;属性价值透视!$C$2,数据母表!$BJ$5:$BJ$84,"="&amp;属性价值透视!$D10)*属性价值透视!$N10</f>
        <v>0</v>
      </c>
      <c r="AL10" s="13">
        <f t="shared" si="13"/>
        <v>0</v>
      </c>
      <c r="AM10" s="13">
        <f t="shared" si="14"/>
        <v>0</v>
      </c>
      <c r="AN10" s="38">
        <f t="shared" si="15"/>
        <v>0</v>
      </c>
      <c r="AO10" s="34">
        <f>数据母表!BX9</f>
        <v>1</v>
      </c>
      <c r="AP10" s="34">
        <f t="shared" si="16"/>
        <v>1</v>
      </c>
      <c r="AQ10" s="34">
        <f t="shared" si="62"/>
        <v>0</v>
      </c>
      <c r="AR10" s="34">
        <f>IF($AQ10&gt;0,INDEX(数据母表!CV$5:CV$59,(属性价值透视!$H$2-1)*11+$AO10),0)</f>
        <v>0</v>
      </c>
      <c r="AS10" s="34">
        <f>IF($AQ10&gt;0,INDEX(数据母表!CW$5:CW$59,(属性价值透视!$H$2-1)*11+$AO10),0)</f>
        <v>0</v>
      </c>
      <c r="AT10" s="34">
        <f>IF($AQ10&gt;0,INDEX(数据母表!CX$5:CX$59,(属性价值透视!$H$2-1)*11+$AO10),0)</f>
        <v>0</v>
      </c>
      <c r="AU10" s="34">
        <f>IF($AQ10&gt;0,INDEX(数据母表!DB$5:DB$59,(属性价值透视!$H$2-1)*11+$AO10),0)</f>
        <v>0</v>
      </c>
      <c r="AV10" s="34">
        <f>IF($AQ10&gt;0,INDEX(数据母表!DC$5:DC$59,(属性价值透视!$H$2-1)*11+$AO10),0)</f>
        <v>0</v>
      </c>
      <c r="AW10" s="34">
        <f>IF($AQ10&gt;0,INDEX(数据母表!DD$5:DD$59,(属性价值透视!$H$2-1)*11+$AO10),0)</f>
        <v>0</v>
      </c>
      <c r="AX10" s="13">
        <f t="shared" si="17"/>
        <v>0</v>
      </c>
      <c r="AY10" s="13">
        <f>IF(属性价值透视!$AQ10&gt;0,INDEX(数据母表!$CU$5:$CU$59,(属性价值透视!$H$2-1)*11+属性价值透视!AO10)*数据母表!$CS$2,0)</f>
        <v>0</v>
      </c>
      <c r="AZ10" s="13">
        <f t="shared" si="18"/>
        <v>0</v>
      </c>
      <c r="BA10" s="38">
        <f t="shared" si="19"/>
        <v>0</v>
      </c>
      <c r="BB10" s="13">
        <f>IF(属性价值透视!$AP10&gt;0,INDEX(数据母表!$CY$5:$CY$59,(属性价值透视!$H$2-1)*11+属性价值透视!$AO10),0)</f>
        <v>17</v>
      </c>
      <c r="BC10" s="13">
        <f>IF(属性价值透视!$AP10&gt;0,INDEX(数据母表!$CY$5:$CY$59,(属性价值透视!$H$2-1)*11+属性价值透视!$AO10),0)</f>
        <v>17</v>
      </c>
      <c r="BD10" s="13">
        <f>IF(属性价值透视!$AP10&gt;0,INDEX(数据母表!$CY$5:$CY$59,(属性价值透视!$H$2-1)*11+属性价值透视!$AO10),0)</f>
        <v>17</v>
      </c>
      <c r="BE10" s="13">
        <f t="shared" si="20"/>
        <v>85</v>
      </c>
      <c r="BF10" s="13">
        <f t="shared" si="21"/>
        <v>85</v>
      </c>
      <c r="BG10" s="13">
        <f t="shared" si="22"/>
        <v>85</v>
      </c>
      <c r="BH10" s="13">
        <f t="shared" si="23"/>
        <v>1360</v>
      </c>
      <c r="BI10" s="13">
        <f>SUMIFS(数据母表!$DP$5:$DP$754,数据母表!$DN$5:$DN$754,"&gt;"&amp;属性价值透视!$B10,数据母表!$DN$5:$DN$754,"&lt;="&amp;属性价值透视!$C10,数据母表!$DO$5:$DO$754,"="&amp;属性价值透视!$H$2)</f>
        <v>30440</v>
      </c>
      <c r="BJ10" s="13">
        <f t="shared" si="1"/>
        <v>30.4</v>
      </c>
      <c r="BK10" s="38">
        <f t="shared" si="24"/>
        <v>44.7</v>
      </c>
      <c r="BL10" s="13">
        <f>SUM(H$6:H10)+SUM(R$6:R10)+SUM(AF$6:AF10)+SUM(AX$6:AX10)+SUM(BH$6:BH10)</f>
        <v>36342</v>
      </c>
      <c r="BM10" s="13">
        <f>SUM(K$6:K10)+SUM(AA$6:AA10)+SUM(AM$6:AM10)+SUM(AZ$6:AZ10)+SUM(BJ$6:BJ10)</f>
        <v>2465.1</v>
      </c>
      <c r="BN10" s="38">
        <f t="shared" si="25"/>
        <v>14.7</v>
      </c>
      <c r="BO10" s="13">
        <f>H10+R10+AF10+AX10+BH10</f>
        <v>3060</v>
      </c>
      <c r="BP10" s="13">
        <f>K10+AA10+AM10+AZ10+BJ10</f>
        <v>49.9</v>
      </c>
      <c r="BQ10" s="38">
        <f t="shared" si="26"/>
        <v>61.3</v>
      </c>
      <c r="BR10" s="13">
        <f>MATCH(C10,数据母表!$EX$5:$EX$13,1)-1</f>
        <v>0</v>
      </c>
      <c r="BS10" s="13">
        <f t="shared" si="61"/>
        <v>0</v>
      </c>
      <c r="BT10" s="13">
        <f>IF(BS10&gt;0,SUMIFS(数据母表!$FG$5:$FG$84,数据母表!FB9:FB88,"="&amp;属性价值透视!BR10),0)</f>
        <v>0</v>
      </c>
      <c r="BU10" s="13">
        <f>IF(BS10&gt;0,ROUND(SUMIFS(数据母表!$FN$5:$FN$84,数据母表!FB9:FB88,"="&amp;属性价值透视!BR10),1),0)</f>
        <v>0</v>
      </c>
      <c r="BV10" s="38">
        <f t="shared" si="27"/>
        <v>0</v>
      </c>
      <c r="BW10" s="13">
        <f>IF(属性价值透视!BR10&gt;0,INDEX(数据母表!$EY$6:$EY$13,属性价值透视!BR10),0)</f>
        <v>0</v>
      </c>
      <c r="BX10" s="13">
        <f>IF(BS10&gt;0,SUMIFS(数据母表!$FG$5:$FG$84,数据母表!FB9:FB88,"="&amp;属性价值透视!BR10,数据母表!$FC$5:$FC$84,"&lt;="&amp;属性价值透视!BW10),0)</f>
        <v>0</v>
      </c>
      <c r="BY10" s="13">
        <f>IF(BS10&gt;0,SUMIFS(数据母表!$FN$5:$FN$84,数据母表!FB9:FB88,"="&amp;属性价值透视!BR10,数据母表!$FC$5:$FC$84,"&lt;="&amp;属性价值透视!BW10),0)</f>
        <v>0</v>
      </c>
      <c r="BZ10" s="38">
        <f t="shared" si="28"/>
        <v>0</v>
      </c>
      <c r="CC10" s="38">
        <f t="shared" si="29"/>
        <v>19.5</v>
      </c>
      <c r="CD10" s="38">
        <f t="shared" si="30"/>
        <v>0</v>
      </c>
      <c r="CE10" s="38">
        <f t="shared" si="31"/>
        <v>0</v>
      </c>
      <c r="CF10" s="38">
        <f t="shared" si="32"/>
        <v>0</v>
      </c>
      <c r="CG10" s="38">
        <f t="shared" si="33"/>
        <v>30.4</v>
      </c>
      <c r="CH10" s="38">
        <f t="shared" si="34"/>
        <v>0</v>
      </c>
      <c r="CJ10" s="38">
        <f t="shared" si="35"/>
        <v>87</v>
      </c>
      <c r="CK10" s="38">
        <f t="shared" si="36"/>
        <v>0</v>
      </c>
      <c r="CL10" s="38">
        <f t="shared" si="37"/>
        <v>0</v>
      </c>
      <c r="CM10" s="38">
        <f t="shared" si="38"/>
        <v>0</v>
      </c>
      <c r="CN10" s="38">
        <f t="shared" si="39"/>
        <v>44.7</v>
      </c>
      <c r="CO10" s="38">
        <f t="shared" si="40"/>
        <v>0</v>
      </c>
      <c r="CR10" s="13">
        <f t="shared" si="41"/>
        <v>1700</v>
      </c>
      <c r="CS10" s="13">
        <f t="shared" si="42"/>
        <v>0</v>
      </c>
      <c r="CT10" s="13">
        <f t="shared" si="43"/>
        <v>0</v>
      </c>
      <c r="CU10" s="13">
        <f t="shared" si="44"/>
        <v>0</v>
      </c>
      <c r="CV10" s="13">
        <f t="shared" si="45"/>
        <v>1360</v>
      </c>
      <c r="CW10" s="13">
        <f t="shared" si="46"/>
        <v>0</v>
      </c>
      <c r="CX10" s="38">
        <f t="shared" si="47"/>
        <v>3060</v>
      </c>
      <c r="CY10" s="65">
        <f t="shared" si="48"/>
        <v>0.55555555555555558</v>
      </c>
      <c r="CZ10" s="65">
        <f t="shared" si="49"/>
        <v>0</v>
      </c>
      <c r="DA10" s="65">
        <f t="shared" si="50"/>
        <v>0</v>
      </c>
      <c r="DB10" s="65">
        <f t="shared" si="51"/>
        <v>0</v>
      </c>
      <c r="DC10" s="65">
        <f t="shared" si="52"/>
        <v>0.44444444444444442</v>
      </c>
      <c r="DD10" s="65">
        <f t="shared" si="53"/>
        <v>0</v>
      </c>
      <c r="DG10" s="36">
        <v>5</v>
      </c>
      <c r="DH10" s="13">
        <f>SUMIFS(数据母表!$EL$5:$EL$784,数据母表!$EE$5:$EE$784,"="&amp;属性价值透视!DH$3,数据母表!$EI$5:$EI$784,"="&amp;属性价值透视!$DG10,数据母表!$EF$5:$EF$784,"&gt;="&amp;属性价值透视!DJ$3,数据母表!$EF$5:$EF$784,"&lt;="&amp;属性价值透视!DL$3)</f>
        <v>990</v>
      </c>
      <c r="DI10" s="13">
        <f>SUMIFS(数据母表!$EO$5:$EO$784,数据母表!$EE$5:$EE$784,"="&amp;属性价值透视!DH$3,数据母表!$EI$5:$EI$784,"="&amp;属性价值透视!$DG10,数据母表!$EF$5:$EF$784,"&gt;="&amp;属性价值透视!DJ$3,数据母表!$EF$5:$EF$784,"&lt;="&amp;属性价值透视!DL$3)</f>
        <v>111.9</v>
      </c>
      <c r="DJ10" s="38">
        <f t="shared" si="54"/>
        <v>8.85</v>
      </c>
      <c r="DK10" s="14"/>
      <c r="DL10" s="14"/>
      <c r="DN10" s="36">
        <v>5</v>
      </c>
      <c r="DO10" s="13">
        <f>SUMIFS(数据母表!$EL$5:$EL$784,数据母表!$EE$5:$EE$784,"="&amp;属性价值透视!DO$3,数据母表!$EI$5:$EI$784,"="&amp;属性价值透视!$DG10,数据母表!$EF$5:$EF$784,"&gt;="&amp;属性价值透视!DQ$3,数据母表!$EF$5:$EF$784,"&lt;="&amp;属性价值透视!DS$3)</f>
        <v>5982</v>
      </c>
      <c r="DP10" s="13">
        <f>SUMIFS(数据母表!$EO$5:$EO$784,数据母表!$EE$5:$EE$784,"="&amp;属性价值透视!DO$3,数据母表!$EI$5:$EI$784,"="&amp;属性价值透视!$DG10,数据母表!$EF$5:$EF$784,"&gt;="&amp;属性价值透视!DQ$3,数据母表!$EF$5:$EF$784,"&lt;="&amp;属性价值透视!DS$3)</f>
        <v>478.2</v>
      </c>
      <c r="DQ10" s="38">
        <f t="shared" si="55"/>
        <v>12.51</v>
      </c>
      <c r="DR10" s="14"/>
      <c r="DS10" s="14"/>
      <c r="DU10" s="36">
        <v>5</v>
      </c>
      <c r="DV10" s="13">
        <f>SUMIFS(数据母表!$EL$5:$EL$784,数据母表!$EE$5:$EE$784,"="&amp;属性价值透视!DV$3,数据母表!$EI$5:$EI$784,"="&amp;属性价值透视!$DG10,数据母表!$EF$5:$EF$784,"&gt;="&amp;属性价值透视!DX$3,数据母表!$EF$5:$EF$784,"&lt;="&amp;属性价值透视!DZ$3)</f>
        <v>11406</v>
      </c>
      <c r="DW10" s="13">
        <f>SUMIFS(数据母表!$EO$5:$EO$784,数据母表!$EE$5:$EE$784,"="&amp;属性价值透视!DV$3,数据母表!$EI$5:$EI$784,"="&amp;属性价值透视!$DG10,数据母表!$EF$5:$EF$784,"&gt;="&amp;属性价值透视!DX$3,数据母表!$EF$5:$EF$784,"&lt;="&amp;属性价值透视!DZ$3)</f>
        <v>1230.6500000000001</v>
      </c>
      <c r="DX10" s="38">
        <f t="shared" si="56"/>
        <v>9.27</v>
      </c>
      <c r="DY10" s="14"/>
      <c r="DZ10" s="14"/>
      <c r="EB10" s="36">
        <v>5</v>
      </c>
      <c r="EC10" s="13">
        <f>SUMIFS(数据母表!$EL$5:$EL$784,数据母表!$EE$5:$EE$784,"="&amp;属性价值透视!EC$3,数据母表!$EI$5:$EI$784,"="&amp;属性价值透视!$DG10,数据母表!$EF$5:$EF$784,"&gt;="&amp;属性价值透视!EE$3,数据母表!$EF$5:$EF$784,"&lt;="&amp;属性价值透视!EG$3)</f>
        <v>12912</v>
      </c>
      <c r="ED10" s="13">
        <f>SUMIFS(数据母表!$EO$5:$EO$784,数据母表!$EE$5:$EE$784,"="&amp;属性价值透视!EC$3,数据母表!$EI$5:$EI$784,"="&amp;属性价值透视!$DG10,数据母表!$EF$5:$EF$784,"&gt;="&amp;属性价值透视!EE$3,数据母表!$EF$5:$EF$784,"&lt;="&amp;属性价值透视!EG$3)</f>
        <v>1538.8</v>
      </c>
      <c r="EE10" s="38">
        <f t="shared" si="57"/>
        <v>8.39</v>
      </c>
      <c r="EF10" s="14"/>
      <c r="EG10" s="14"/>
      <c r="EI10" s="36">
        <v>5</v>
      </c>
      <c r="EJ10" s="13">
        <f>SUMIFS(数据母表!$EL$5:$EL$784,数据母表!$EE$5:$EE$784,"="&amp;属性价值透视!EJ$3,数据母表!$EI$5:$EI$784,"="&amp;属性价值透视!$DG10,数据母表!$EF$5:$EF$784,"&gt;="&amp;属性价值透视!EL$3,数据母表!$EF$5:$EF$784,"&lt;="&amp;属性价值透视!EN$3)</f>
        <v>31566</v>
      </c>
      <c r="EK10" s="13">
        <f>SUMIFS(数据母表!$EO$5:$EO$784,数据母表!$EE$5:$EE$784,"="&amp;属性价值透视!EJ$3,数据母表!$EI$5:$EI$784,"="&amp;属性价值透视!$DG10,数据母表!$EF$5:$EF$784,"&gt;="&amp;属性价值透视!EL$3,数据母表!$EF$5:$EF$784,"&lt;="&amp;属性价值透视!EN$3)</f>
        <v>1857.5</v>
      </c>
      <c r="EL10" s="38">
        <f t="shared" si="58"/>
        <v>16.989999999999998</v>
      </c>
      <c r="EM10" s="14"/>
      <c r="EN10" s="14"/>
      <c r="EP10" s="36">
        <v>5</v>
      </c>
      <c r="EQ10" s="13">
        <f>SUMIFS(数据母表!$EL$5:$EL$784,数据母表!$EE$5:$EE$784,"="&amp;属性价值透视!EQ$3,数据母表!$EI$5:$EI$784,"="&amp;属性价值透视!$DG10,数据母表!$EF$5:$EF$784,"&gt;="&amp;属性价值透视!ES$3,数据母表!$EF$5:$EF$784,"&lt;="&amp;属性价值透视!EU$3)</f>
        <v>61776</v>
      </c>
      <c r="ER10" s="13">
        <f>SUMIFS(数据母表!$EO$5:$EO$784,数据母表!$EE$5:$EE$784,"="&amp;属性价值透视!EQ$3,数据母表!$EI$5:$EI$784,"="&amp;属性价值透视!$DG10,数据母表!$EF$5:$EF$784,"&gt;="&amp;属性价值透视!ES$3,数据母表!$EF$5:$EF$784,"&lt;="&amp;属性价值透视!EU$3)</f>
        <v>4948.7999999999993</v>
      </c>
      <c r="ES10" s="38">
        <f t="shared" si="59"/>
        <v>12.48</v>
      </c>
      <c r="ET10" s="14"/>
      <c r="EU10" s="14"/>
      <c r="EW10" s="36">
        <v>5</v>
      </c>
      <c r="EX10" s="13">
        <f>SUMIFS(数据母表!$EL$5:$EL$784,数据母表!$EE$5:$EE$784,"="&amp;属性价值透视!EX$3,数据母表!$EI$5:$EI$784,"="&amp;属性价值透视!$DG10,数据母表!$EF$5:$EF$784,"&gt;="&amp;属性价值透视!EZ$3,数据母表!$EF$5:$EF$784,"&lt;="&amp;属性价值透视!FB$3)</f>
        <v>54378</v>
      </c>
      <c r="EY10" s="13">
        <f>SUMIFS(数据母表!$EO$5:$EO$784,数据母表!$EE$5:$EE$784,"="&amp;属性价值透视!EX$3,数据母表!$EI$5:$EI$784,"="&amp;属性价值透视!$DG10,数据母表!$EF$5:$EF$784,"&gt;="&amp;属性价值透视!EZ$3,数据母表!$EF$5:$EF$784,"&lt;="&amp;属性价值透视!FB$3)</f>
        <v>6229.65</v>
      </c>
      <c r="EZ10" s="38">
        <f t="shared" si="60"/>
        <v>8.73</v>
      </c>
      <c r="FA10" s="14"/>
      <c r="FB10" s="14"/>
    </row>
    <row r="11" spans="1:158" ht="16.5" x14ac:dyDescent="0.2">
      <c r="A11" s="34">
        <v>6</v>
      </c>
      <c r="B11" s="13">
        <f>数据母表!BS10</f>
        <v>35</v>
      </c>
      <c r="C11" s="13">
        <f>数据母表!BT10</f>
        <v>40</v>
      </c>
      <c r="D11" s="13">
        <f>数据母表!BW10</f>
        <v>5</v>
      </c>
      <c r="E11" s="13">
        <f>INDEX(数据母表!P$5:P$84,(属性价值透视!$C$2-2)*20+属性价值透视!$D11)*($C11-$B11)</f>
        <v>100</v>
      </c>
      <c r="F11" s="13">
        <f>INDEX(数据母表!Q$5:Q$84,(属性价值透视!$C$2-2)*20+属性价值透视!$D11)*($C11-$B11)</f>
        <v>50</v>
      </c>
      <c r="G11" s="13">
        <f>INDEX(数据母表!R$5:R$84,(属性价值透视!$C$2-2)*20+属性价值透视!$D11)*($C11-$B11)</f>
        <v>700</v>
      </c>
      <c r="H11" s="13">
        <f t="shared" si="3"/>
        <v>1700</v>
      </c>
      <c r="I11" s="13">
        <f>SUMIFS(数据母表!$CN$5:$CN$604,数据母表!$CL$5:$CL$604,"&lt;"&amp;属性价值透视!C11,数据母表!$CL$5:$CL$604,"&gt;="&amp;属性价值透视!B11,数据母表!$CM$5:$CM$604,"="&amp;属性价值透视!$C$2)</f>
        <v>50050</v>
      </c>
      <c r="J11" s="13">
        <f t="shared" si="4"/>
        <v>20020</v>
      </c>
      <c r="K11" s="13">
        <f t="shared" si="5"/>
        <v>20</v>
      </c>
      <c r="L11" s="38">
        <f t="shared" si="6"/>
        <v>85</v>
      </c>
      <c r="M11" s="13">
        <f>IF(D11&lt;&gt;D10,INDEX(数据母表!$V$5:$V$84,(属性价值透视!$C$2-2)*20+属性价值透视!D11),0)</f>
        <v>2</v>
      </c>
      <c r="N11" s="13">
        <f t="shared" si="7"/>
        <v>1</v>
      </c>
      <c r="O11" s="13">
        <f>SUMIFS(数据母表!S$5:S$84,数据母表!$K$5:$K$84,"="&amp;属性价值透视!$C$2,数据母表!$L$5:$L$84,"="&amp;属性价值透视!$D11)*$M11</f>
        <v>110</v>
      </c>
      <c r="P11" s="13">
        <f>SUMIFS(数据母表!T$5:T$84,数据母表!$K$5:$K$84,"="&amp;属性价值透视!$C$2,数据母表!$L$5:$L$84,"="&amp;属性价值透视!$D11)*$M11</f>
        <v>56</v>
      </c>
      <c r="Q11" s="13">
        <f>SUMIFS(数据母表!U$5:U$84,数据母表!$K$5:$K$84,"="&amp;属性价值透视!$C$2,数据母表!$L$5:$L$84,"="&amp;属性价值透视!$D11)*$M11</f>
        <v>770</v>
      </c>
      <c r="R11" s="13">
        <f t="shared" si="8"/>
        <v>1880</v>
      </c>
      <c r="S11" s="13">
        <f>SUMIFS(数据母表!AZ$5:AZ$212,数据母表!$AW$5:$AW$212,"="&amp;属性价值透视!$C$2,数据母表!$AY$5:$AY$212,"="&amp;属性价值透视!$D11)*IF($M11&gt;0,1,0)</f>
        <v>0</v>
      </c>
      <c r="T11" s="13">
        <f>SUMIFS(数据母表!BA$5:BA$212,数据母表!$AW$5:$AW$212,"="&amp;属性价值透视!$C$2,数据母表!$AY$5:$AY$212,"="&amp;属性价值透视!$D11)*IF($M11&gt;0,1,0)</f>
        <v>140</v>
      </c>
      <c r="U11" s="13">
        <f>SUMIFS(数据母表!BB$5:BB$212,数据母表!$AW$5:$AW$212,"="&amp;属性价值透视!$C$2,数据母表!$AY$5:$AY$212,"="&amp;属性价值透视!$D11)*IF($M11&gt;0,1,0)</f>
        <v>0</v>
      </c>
      <c r="V11" s="13">
        <f>SUMIFS(数据母表!BC$5:BC$212,数据母表!$AW$5:$AW$212,"="&amp;属性价值透视!$C$2,数据母表!$AY$5:$AY$212,"="&amp;属性价值透视!$D11)*IF($M11&gt;0,1,0)</f>
        <v>0</v>
      </c>
      <c r="W11" s="13">
        <f>SUMIFS(数据母表!BD$5:BD$212,数据母表!$AW$5:$AW$212,"="&amp;属性价值透视!$C$2,数据母表!$AY$5:$AY$212,"="&amp;属性价值透视!$D11)*IF($M11&gt;0,1,0)</f>
        <v>0</v>
      </c>
      <c r="X11" s="13">
        <f>SUMIFS(数据母表!BE$5:BE$212,数据母表!$AW$5:$AW$212,"="&amp;属性价值透视!$C$2,数据母表!$AY$5:$AY$212,"="&amp;属性价值透视!$D11)*IF($M11&gt;0,1,0)</f>
        <v>0</v>
      </c>
      <c r="Y11" s="13">
        <f>SUMIFS(数据母表!BF$5:BF$212,数据母表!$AW$5:$AW$212,"="&amp;属性价值透视!$C$2,数据母表!$AY$5:$AY$212,"="&amp;属性价值透视!$D11)*IF($M11&gt;0,1,0)</f>
        <v>5700</v>
      </c>
      <c r="Z11" s="13">
        <f t="shared" si="9"/>
        <v>75700</v>
      </c>
      <c r="AA11" s="13">
        <f t="shared" si="10"/>
        <v>75.7</v>
      </c>
      <c r="AB11" s="38">
        <f t="shared" si="11"/>
        <v>25</v>
      </c>
      <c r="AC11" s="13">
        <f>SUMIFS(数据母表!W$5:W$84,数据母表!$K$5:$K$84,"="&amp;属性价值透视!$C$2,数据母表!$L$5:$L$84,"="&amp;属性价值透视!$D11)*$N11</f>
        <v>120</v>
      </c>
      <c r="AD11" s="13">
        <f>SUMIFS(数据母表!X$5:X$84,数据母表!$K$5:$K$84,"="&amp;属性价值透视!$C$2,数据母表!$L$5:$L$84,"="&amp;属性价值透视!$D11)*$N11</f>
        <v>60</v>
      </c>
      <c r="AE11" s="13">
        <f>SUMIFS(数据母表!Y$5:Y$84,数据母表!$K$5:$K$84,"="&amp;属性价值透视!$C$2,数据母表!$L$5:$L$84,"="&amp;属性价值透视!$D11)*$N11</f>
        <v>840</v>
      </c>
      <c r="AF11" s="13">
        <f t="shared" si="12"/>
        <v>2040</v>
      </c>
      <c r="AG11" s="13">
        <f>SUMIFS(数据母表!BK$5:BK$84,数据母表!$BI$5:$BI$84,"="&amp;属性价值透视!$C$2,数据母表!$BJ$5:$BJ$84,"="&amp;属性价值透视!$D11)*属性价值透视!$N11</f>
        <v>40</v>
      </c>
      <c r="AH11" s="13">
        <f>SUMIFS(数据母表!BL$5:BL$84,数据母表!$BI$5:$BI$84,"="&amp;属性价值透视!$C$2,数据母表!$BJ$5:$BJ$84,"="&amp;属性价值透视!$D11)*属性价值透视!$N11</f>
        <v>0</v>
      </c>
      <c r="AI11" s="13">
        <f>SUMIFS(数据母表!BM$5:BM$84,数据母表!$BI$5:$BI$84,"="&amp;属性价值透视!$C$2,数据母表!$BJ$5:$BJ$84,"="&amp;属性价值透视!$D11)*属性价值透视!$N11</f>
        <v>0</v>
      </c>
      <c r="AJ11" s="13">
        <f>SUMIFS(数据母表!BN$5:BN$84,数据母表!$BI$5:$BI$84,"="&amp;属性价值透视!$C$2,数据母表!$BJ$5:$BJ$84,"="&amp;属性价值透视!$D11)*属性价值透视!$N11</f>
        <v>0</v>
      </c>
      <c r="AK11" s="13">
        <f>SUMIFS(数据母表!BO$5:BO$84,数据母表!$BI$5:$BI$84,"="&amp;属性价值透视!$C$2,数据母表!$BJ$5:$BJ$84,"="&amp;属性价值透视!$D11)*属性价值透视!$N11</f>
        <v>5500</v>
      </c>
      <c r="AL11" s="13">
        <f t="shared" si="13"/>
        <v>205500</v>
      </c>
      <c r="AM11" s="13">
        <f t="shared" si="14"/>
        <v>205.5</v>
      </c>
      <c r="AN11" s="38">
        <f t="shared" si="15"/>
        <v>9.9270072992700733</v>
      </c>
      <c r="AO11" s="34">
        <f>数据母表!BX10</f>
        <v>2</v>
      </c>
      <c r="AP11" s="34">
        <f t="shared" si="16"/>
        <v>1</v>
      </c>
      <c r="AQ11" s="34">
        <f t="shared" si="62"/>
        <v>1</v>
      </c>
      <c r="AR11" s="34">
        <f>IF($AQ11&gt;0,INDEX(数据母表!CV$5:CV$59,(属性价值透视!$H$2-1)*11+$AO11),0)</f>
        <v>260</v>
      </c>
      <c r="AS11" s="34">
        <f>IF($AQ11&gt;0,INDEX(数据母表!CW$5:CW$59,(属性价值透视!$H$2-1)*11+$AO11),0)</f>
        <v>135</v>
      </c>
      <c r="AT11" s="34">
        <f>IF($AQ11&gt;0,INDEX(数据母表!CX$5:CX$59,(属性价值透视!$H$2-1)*11+$AO11),0)</f>
        <v>1670</v>
      </c>
      <c r="AU11" s="34">
        <f>IF($AQ11&gt;0,INDEX(数据母表!DB$5:DB$59,(属性价值透视!$H$2-1)*11+$AO11),0)</f>
        <v>900</v>
      </c>
      <c r="AV11" s="34">
        <f>IF($AQ11&gt;0,INDEX(数据母表!DC$5:DC$59,(属性价值透视!$H$2-1)*11+$AO11),0)</f>
        <v>500</v>
      </c>
      <c r="AW11" s="34">
        <f>IF($AQ11&gt;0,INDEX(数据母表!DD$5:DD$59,(属性价值透视!$H$2-1)*11+$AO11),0)</f>
        <v>9000</v>
      </c>
      <c r="AX11" s="13">
        <f t="shared" si="17"/>
        <v>22820</v>
      </c>
      <c r="AY11" s="13">
        <f>IF(属性价值透视!$AQ11&gt;0,INDEX(数据母表!$CU$5:$CU$59,(属性价值透视!$H$2-1)*11+属性价值透视!AO11)*数据母表!$CS$2,0)</f>
        <v>3200</v>
      </c>
      <c r="AZ11" s="13">
        <f t="shared" si="18"/>
        <v>3200</v>
      </c>
      <c r="BA11" s="38">
        <f t="shared" si="19"/>
        <v>7.1</v>
      </c>
      <c r="BB11" s="13">
        <f>IF(属性价值透视!$AP11&gt;0,INDEX(数据母表!$CY$5:$CY$59,(属性价值透视!$H$2-1)*11+属性价值透视!$AO11),0)</f>
        <v>23</v>
      </c>
      <c r="BC11" s="13">
        <f>IF(属性价值透视!$AP11&gt;0,INDEX(数据母表!$CY$5:$CY$59,(属性价值透视!$H$2-1)*11+属性价值透视!$AO11),0)</f>
        <v>23</v>
      </c>
      <c r="BD11" s="13">
        <f>IF(属性价值透视!$AP11&gt;0,INDEX(数据母表!$CY$5:$CY$59,(属性价值透视!$H$2-1)*11+属性价值透视!$AO11),0)</f>
        <v>23</v>
      </c>
      <c r="BE11" s="13">
        <f t="shared" si="20"/>
        <v>115</v>
      </c>
      <c r="BF11" s="13">
        <f t="shared" si="21"/>
        <v>115</v>
      </c>
      <c r="BG11" s="13">
        <f t="shared" si="22"/>
        <v>115</v>
      </c>
      <c r="BH11" s="13">
        <f t="shared" si="23"/>
        <v>1840</v>
      </c>
      <c r="BI11" s="13">
        <f>SUMIFS(数据母表!$DP$5:$DP$754,数据母表!$DN$5:$DN$754,"&gt;"&amp;属性价值透视!$B11,数据母表!$DN$5:$DN$754,"&lt;="&amp;属性价值透视!$C11,数据母表!$DO$5:$DO$754,"="&amp;属性价值透视!$H$2)</f>
        <v>39840</v>
      </c>
      <c r="BJ11" s="13">
        <f t="shared" si="1"/>
        <v>39.799999999999997</v>
      </c>
      <c r="BK11" s="38">
        <f t="shared" si="24"/>
        <v>46.2</v>
      </c>
      <c r="BL11" s="13">
        <f>SUM(H$6:H11)+SUM(R$6:R11)+SUM(AF$6:AF11)+SUM(AX$6:AX11)+SUM(BH$6:BH11)</f>
        <v>66622</v>
      </c>
      <c r="BM11" s="13">
        <f>SUM(K$6:K11)+SUM(AA$6:AA11)+SUM(AM$6:AM11)+SUM(AZ$6:AZ11)+SUM(BJ$6:BJ11)</f>
        <v>6006.1</v>
      </c>
      <c r="BN11" s="38">
        <f t="shared" si="25"/>
        <v>11.1</v>
      </c>
      <c r="BO11" s="13">
        <f>H11+R11+AF11+AX11+BH11</f>
        <v>30280</v>
      </c>
      <c r="BP11" s="13">
        <f>K11+AA11+AM11+AZ11+BJ11</f>
        <v>3541</v>
      </c>
      <c r="BQ11" s="38">
        <f t="shared" si="26"/>
        <v>8.6</v>
      </c>
      <c r="BR11" s="13">
        <f>MATCH(C11,数据母表!$EX$5:$EX$13,1)-1</f>
        <v>1</v>
      </c>
      <c r="BS11" s="13">
        <f t="shared" si="61"/>
        <v>1</v>
      </c>
      <c r="BT11" s="13">
        <f>IF(BS11&gt;0,SUMIFS(数据母表!$FG$5:$FG$84,数据母表!FB10:FB89,"="&amp;属性价值透视!BR11),0)</f>
        <v>9000</v>
      </c>
      <c r="BU11" s="13">
        <f>IF(BS11&gt;0,ROUND(SUMIFS(数据母表!$FN$5:$FN$84,数据母表!FB10:FB89,"="&amp;属性价值透视!BR11),1),0)</f>
        <v>175</v>
      </c>
      <c r="BV11" s="38">
        <f t="shared" si="27"/>
        <v>51.4</v>
      </c>
      <c r="BW11" s="13">
        <f>IF(属性价值透视!BR11&gt;0,INDEX(数据母表!$EY$6:$EY$13,属性价值透视!BR11),0)</f>
        <v>9</v>
      </c>
      <c r="BX11" s="13">
        <f>IF(BS11&gt;0,SUMIFS(数据母表!$FG$5:$FG$84,数据母表!FB10:FB89,"="&amp;属性价值透视!BR11,数据母表!$FC$5:$FC$84,"&lt;="&amp;属性价值透视!BW11),0)</f>
        <v>9000</v>
      </c>
      <c r="BY11" s="13">
        <f>IF(BS11&gt;0,SUMIFS(数据母表!$FN$5:$FN$84,数据母表!FB10:FB89,"="&amp;属性价值透视!BR11,数据母表!$FC$5:$FC$84,"&lt;="&amp;属性价值透视!BW11),0)</f>
        <v>175.03200628930824</v>
      </c>
      <c r="BZ11" s="38">
        <f t="shared" si="28"/>
        <v>51.4</v>
      </c>
      <c r="CC11" s="38">
        <f t="shared" si="29"/>
        <v>20</v>
      </c>
      <c r="CD11" s="38">
        <f t="shared" si="30"/>
        <v>205.5</v>
      </c>
      <c r="CE11" s="38">
        <f t="shared" si="31"/>
        <v>75.7</v>
      </c>
      <c r="CF11" s="38">
        <f t="shared" si="32"/>
        <v>3200</v>
      </c>
      <c r="CG11" s="38">
        <f t="shared" si="33"/>
        <v>39.799999999999997</v>
      </c>
      <c r="CH11" s="38">
        <f t="shared" si="34"/>
        <v>175.03200628930824</v>
      </c>
      <c r="CJ11" s="38">
        <f t="shared" si="35"/>
        <v>85</v>
      </c>
      <c r="CK11" s="38">
        <f t="shared" si="36"/>
        <v>9.9270072992700733</v>
      </c>
      <c r="CL11" s="38">
        <f t="shared" si="37"/>
        <v>25</v>
      </c>
      <c r="CM11" s="38">
        <f t="shared" si="38"/>
        <v>7.1</v>
      </c>
      <c r="CN11" s="38">
        <f t="shared" si="39"/>
        <v>46.2</v>
      </c>
      <c r="CO11" s="38">
        <f t="shared" si="40"/>
        <v>51.4</v>
      </c>
      <c r="CR11" s="13">
        <f t="shared" si="41"/>
        <v>1700</v>
      </c>
      <c r="CS11" s="13">
        <f t="shared" si="42"/>
        <v>2040</v>
      </c>
      <c r="CT11" s="13">
        <f t="shared" si="43"/>
        <v>1880</v>
      </c>
      <c r="CU11" s="13">
        <f t="shared" si="44"/>
        <v>22820</v>
      </c>
      <c r="CV11" s="13">
        <f t="shared" si="45"/>
        <v>1840</v>
      </c>
      <c r="CW11" s="13">
        <f t="shared" si="46"/>
        <v>9000</v>
      </c>
      <c r="CX11" s="38">
        <f t="shared" si="47"/>
        <v>39280</v>
      </c>
      <c r="CY11" s="65">
        <f t="shared" si="48"/>
        <v>4.3279022403258656E-2</v>
      </c>
      <c r="CZ11" s="65">
        <f t="shared" si="49"/>
        <v>5.1934826883910386E-2</v>
      </c>
      <c r="DA11" s="65">
        <f t="shared" si="50"/>
        <v>4.7861507128309569E-2</v>
      </c>
      <c r="DB11" s="65">
        <f t="shared" si="51"/>
        <v>0.58095723014256617</v>
      </c>
      <c r="DC11" s="65">
        <f t="shared" si="52"/>
        <v>4.684317718940937E-2</v>
      </c>
      <c r="DD11" s="65">
        <f t="shared" si="53"/>
        <v>0.22912423625254583</v>
      </c>
      <c r="DG11" s="36">
        <v>6</v>
      </c>
      <c r="DH11" s="13">
        <f>SUMIFS(数据母表!$EL$5:$EL$784,数据母表!$EE$5:$EE$784,"="&amp;属性价值透视!DH$3,数据母表!$EI$5:$EI$784,"="&amp;属性价值透视!$DG11,数据母表!$EF$5:$EF$784,"&gt;="&amp;属性价值透视!DJ$3,数据母表!$EF$5:$EF$784,"&lt;="&amp;属性价值透视!DL$3)</f>
        <v>1020</v>
      </c>
      <c r="DI11" s="13">
        <f>SUMIFS(数据母表!$EO$5:$EO$784,数据母表!$EE$5:$EE$784,"="&amp;属性价值透视!DH$3,数据母表!$EI$5:$EI$784,"="&amp;属性价值透视!$DG11,数据母表!$EF$5:$EF$784,"&gt;="&amp;属性价值透视!DJ$3,数据母表!$EF$5:$EF$784,"&lt;="&amp;属性价值透视!DL$3)</f>
        <v>112.15</v>
      </c>
      <c r="DJ11" s="38">
        <f t="shared" si="54"/>
        <v>9.09</v>
      </c>
      <c r="DK11" s="14"/>
      <c r="DL11" s="14"/>
      <c r="DN11" s="36">
        <v>6</v>
      </c>
      <c r="DO11" s="13">
        <f>SUMIFS(数据母表!$EL$5:$EL$784,数据母表!$EE$5:$EE$784,"="&amp;属性价值透视!DO$3,数据母表!$EI$5:$EI$784,"="&amp;属性价值透视!$DG11,数据母表!$EF$5:$EF$784,"&gt;="&amp;属性价值透视!DQ$3,数据母表!$EF$5:$EF$784,"&lt;="&amp;属性价值透视!DS$3)</f>
        <v>6252</v>
      </c>
      <c r="DP11" s="13">
        <f>SUMIFS(数据母表!$EO$5:$EO$784,数据母表!$EE$5:$EE$784,"="&amp;属性价值透视!DO$3,数据母表!$EI$5:$EI$784,"="&amp;属性价值透视!$DG11,数据母表!$EF$5:$EF$784,"&gt;="&amp;属性价值透视!DQ$3,数据母表!$EF$5:$EF$784,"&lt;="&amp;属性价值透视!DS$3)</f>
        <v>478.95</v>
      </c>
      <c r="DQ11" s="38">
        <f t="shared" si="55"/>
        <v>13.05</v>
      </c>
      <c r="DR11" s="14"/>
      <c r="DS11" s="14"/>
      <c r="DU11" s="36">
        <v>6</v>
      </c>
      <c r="DV11" s="13">
        <f>SUMIFS(数据母表!$EL$5:$EL$784,数据母表!$EE$5:$EE$784,"="&amp;属性价值透视!DV$3,数据母表!$EI$5:$EI$784,"="&amp;属性价值透视!$DG11,数据母表!$EF$5:$EF$784,"&gt;="&amp;属性价值透视!DX$3,数据母表!$EF$5:$EF$784,"&lt;="&amp;属性价值透视!DZ$3)</f>
        <v>12018</v>
      </c>
      <c r="DW11" s="13">
        <f>SUMIFS(数据母表!$EO$5:$EO$784,数据母表!$EE$5:$EE$784,"="&amp;属性价值透视!DV$3,数据母表!$EI$5:$EI$784,"="&amp;属性价值透视!$DG11,数据母表!$EF$5:$EF$784,"&gt;="&amp;属性价值透视!DX$3,数据母表!$EF$5:$EF$784,"&lt;="&amp;属性价值透视!DZ$3)</f>
        <v>1231.55</v>
      </c>
      <c r="DX11" s="38">
        <f t="shared" si="56"/>
        <v>9.76</v>
      </c>
      <c r="DY11" s="14"/>
      <c r="DZ11" s="14"/>
      <c r="EB11" s="36">
        <v>6</v>
      </c>
      <c r="EC11" s="13">
        <f>SUMIFS(数据母表!$EL$5:$EL$784,数据母表!$EE$5:$EE$784,"="&amp;属性价值透视!EC$3,数据母表!$EI$5:$EI$784,"="&amp;属性价值透视!$DG11,数据母表!$EF$5:$EF$784,"&gt;="&amp;属性价值透视!EE$3,数据母表!$EF$5:$EF$784,"&lt;="&amp;属性价值透视!EG$3)</f>
        <v>13578</v>
      </c>
      <c r="ED11" s="13">
        <f>SUMIFS(数据母表!$EO$5:$EO$784,数据母表!$EE$5:$EE$784,"="&amp;属性价值透视!EC$3,数据母表!$EI$5:$EI$784,"="&amp;属性价值透视!$DG11,数据母表!$EF$5:$EF$784,"&gt;="&amp;属性价值透视!EE$3,数据母表!$EF$5:$EF$784,"&lt;="&amp;属性价值透视!EG$3)</f>
        <v>1539.9</v>
      </c>
      <c r="EE11" s="38">
        <f t="shared" si="57"/>
        <v>8.82</v>
      </c>
      <c r="EF11" s="14"/>
      <c r="EG11" s="14"/>
      <c r="EI11" s="36">
        <v>6</v>
      </c>
      <c r="EJ11" s="13">
        <f>SUMIFS(数据母表!$EL$5:$EL$784,数据母表!$EE$5:$EE$784,"="&amp;属性价值透视!EJ$3,数据母表!$EI$5:$EI$784,"="&amp;属性价值透视!$DG11,数据母表!$EF$5:$EF$784,"&gt;="&amp;属性价值透视!EL$3,数据母表!$EF$5:$EF$784,"&lt;="&amp;属性价值透视!EN$3)</f>
        <v>33438</v>
      </c>
      <c r="EK11" s="13">
        <f>SUMIFS(数据母表!$EO$5:$EO$784,数据母表!$EE$5:$EE$784,"="&amp;属性价值透视!EJ$3,数据母表!$EI$5:$EI$784,"="&amp;属性价值透视!$DG11,数据母表!$EF$5:$EF$784,"&gt;="&amp;属性价值透视!EL$3,数据母表!$EF$5:$EF$784,"&lt;="&amp;属性价值透视!EN$3)</f>
        <v>1859.25</v>
      </c>
      <c r="EL11" s="38">
        <f t="shared" si="58"/>
        <v>17.98</v>
      </c>
      <c r="EM11" s="14"/>
      <c r="EN11" s="14"/>
      <c r="EP11" s="36">
        <v>6</v>
      </c>
      <c r="EQ11" s="13">
        <f>SUMIFS(数据母表!$EL$5:$EL$784,数据母表!$EE$5:$EE$784,"="&amp;属性价值透视!EQ$3,数据母表!$EI$5:$EI$784,"="&amp;属性价值透视!$DG11,数据母表!$EF$5:$EF$784,"&gt;="&amp;属性价值透视!ES$3,数据母表!$EF$5:$EF$784,"&lt;="&amp;属性价值透视!EU$3)</f>
        <v>65556</v>
      </c>
      <c r="ER11" s="13">
        <f>SUMIFS(数据母表!$EO$5:$EO$784,数据母表!$EE$5:$EE$784,"="&amp;属性价值透视!EQ$3,数据母表!$EI$5:$EI$784,"="&amp;属性价值透视!$DG11,数据母表!$EF$5:$EF$784,"&gt;="&amp;属性价值透视!ES$3,数据母表!$EF$5:$EF$784,"&lt;="&amp;属性价值透视!EU$3)</f>
        <v>4953.1000000000004</v>
      </c>
      <c r="ES11" s="38">
        <f t="shared" si="59"/>
        <v>13.24</v>
      </c>
      <c r="ET11" s="14"/>
      <c r="EU11" s="14"/>
      <c r="EW11" s="36">
        <v>6</v>
      </c>
      <c r="EX11" s="13">
        <f>SUMIFS(数据母表!$EL$5:$EL$784,数据母表!$EE$5:$EE$784,"="&amp;属性价值透视!EX$3,数据母表!$EI$5:$EI$784,"="&amp;属性价值透视!$DG11,数据母表!$EF$5:$EF$784,"&gt;="&amp;属性价值透视!EZ$3,数据母表!$EF$5:$EF$784,"&lt;="&amp;属性价值透视!FB$3)</f>
        <v>57498</v>
      </c>
      <c r="EY11" s="13">
        <f>SUMIFS(数据母表!$EO$5:$EO$784,数据母表!$EE$5:$EE$784,"="&amp;属性价值透视!EX$3,数据母表!$EI$5:$EI$784,"="&amp;属性价值透视!$DG11,数据母表!$EF$5:$EF$784,"&gt;="&amp;属性价值透视!EZ$3,数据母表!$EF$5:$EF$784,"&lt;="&amp;属性价值透视!FB$3)</f>
        <v>6236.1</v>
      </c>
      <c r="EZ11" s="38">
        <f t="shared" si="60"/>
        <v>9.2200000000000006</v>
      </c>
      <c r="FA11" s="14"/>
      <c r="FB11" s="14"/>
    </row>
    <row r="12" spans="1:158" ht="16.5" x14ac:dyDescent="0.2">
      <c r="A12" s="34">
        <v>7</v>
      </c>
      <c r="B12" s="13">
        <f>数据母表!BS11</f>
        <v>40</v>
      </c>
      <c r="C12" s="13">
        <f>数据母表!BT11</f>
        <v>45</v>
      </c>
      <c r="D12" s="13">
        <f>数据母表!BW11</f>
        <v>6</v>
      </c>
      <c r="E12" s="13">
        <f>INDEX(数据母表!P$5:P$84,(属性价值透视!$C$2-2)*20+属性价值透视!$D12)*($C12-$B12)</f>
        <v>100</v>
      </c>
      <c r="F12" s="13">
        <f>INDEX(数据母表!Q$5:Q$84,(属性价值透视!$C$2-2)*20+属性价值透视!$D12)*($C12-$B12)</f>
        <v>50</v>
      </c>
      <c r="G12" s="13">
        <f>INDEX(数据母表!R$5:R$84,(属性价值透视!$C$2-2)*20+属性价值透视!$D12)*($C12-$B12)</f>
        <v>700</v>
      </c>
      <c r="H12" s="13">
        <f t="shared" si="3"/>
        <v>1700</v>
      </c>
      <c r="I12" s="13">
        <f>SUMIFS(数据母表!$CN$5:$CN$604,数据母表!$CL$5:$CL$604,"&lt;"&amp;属性价值透视!C12,数据母表!$CL$5:$CL$604,"&gt;="&amp;属性价值透视!B12,数据母表!$CM$5:$CM$604,"="&amp;属性价值透视!$C$2)</f>
        <v>61000</v>
      </c>
      <c r="J12" s="13">
        <f t="shared" si="4"/>
        <v>24400</v>
      </c>
      <c r="K12" s="13">
        <f t="shared" si="5"/>
        <v>24.4</v>
      </c>
      <c r="L12" s="38">
        <f t="shared" si="6"/>
        <v>70</v>
      </c>
      <c r="M12" s="13">
        <f>IF(D12&lt;&gt;D11,INDEX(数据母表!$V$5:$V$84,(属性价值透视!$C$2-2)*20+属性价值透视!D12),0)</f>
        <v>2</v>
      </c>
      <c r="N12" s="13">
        <f t="shared" si="7"/>
        <v>1</v>
      </c>
      <c r="O12" s="13">
        <f>SUMIFS(数据母表!S$5:S$84,数据母表!$K$5:$K$84,"="&amp;属性价值透视!$C$2,数据母表!$L$5:$L$84,"="&amp;属性价值透视!$D12)*$M12</f>
        <v>120</v>
      </c>
      <c r="P12" s="13">
        <f>SUMIFS(数据母表!T$5:T$84,数据母表!$K$5:$K$84,"="&amp;属性价值透视!$C$2,数据母表!$L$5:$L$84,"="&amp;属性价值透视!$D12)*$M12</f>
        <v>60</v>
      </c>
      <c r="Q12" s="13">
        <f>SUMIFS(数据母表!U$5:U$84,数据母表!$K$5:$K$84,"="&amp;属性价值透视!$C$2,数据母表!$L$5:$L$84,"="&amp;属性价值透视!$D12)*$M12</f>
        <v>840</v>
      </c>
      <c r="R12" s="13">
        <f t="shared" si="8"/>
        <v>2040</v>
      </c>
      <c r="S12" s="13">
        <f>SUMIFS(数据母表!AZ$5:AZ$212,数据母表!$AW$5:$AW$212,"="&amp;属性价值透视!$C$2,数据母表!$AY$5:$AY$212,"="&amp;属性价值透视!$D12)*IF($M12&gt;0,1,0)</f>
        <v>0</v>
      </c>
      <c r="T12" s="13">
        <f>SUMIFS(数据母表!BA$5:BA$212,数据母表!$AW$5:$AW$212,"="&amp;属性价值透视!$C$2,数据母表!$AY$5:$AY$212,"="&amp;属性价值透视!$D12)*IF($M12&gt;0,1,0)</f>
        <v>210</v>
      </c>
      <c r="U12" s="13">
        <f>SUMIFS(数据母表!BB$5:BB$212,数据母表!$AW$5:$AW$212,"="&amp;属性价值透视!$C$2,数据母表!$AY$5:$AY$212,"="&amp;属性价值透视!$D12)*IF($M12&gt;0,1,0)</f>
        <v>0</v>
      </c>
      <c r="V12" s="13">
        <f>SUMIFS(数据母表!BC$5:BC$212,数据母表!$AW$5:$AW$212,"="&amp;属性价值透视!$C$2,数据母表!$AY$5:$AY$212,"="&amp;属性价值透视!$D12)*IF($M12&gt;0,1,0)</f>
        <v>0</v>
      </c>
      <c r="W12" s="13">
        <f>SUMIFS(数据母表!BD$5:BD$212,数据母表!$AW$5:$AW$212,"="&amp;属性价值透视!$C$2,数据母表!$AY$5:$AY$212,"="&amp;属性价值透视!$D12)*IF($M12&gt;0,1,0)</f>
        <v>0</v>
      </c>
      <c r="X12" s="13">
        <f>SUMIFS(数据母表!BE$5:BE$212,数据母表!$AW$5:$AW$212,"="&amp;属性价值透视!$C$2,数据母表!$AY$5:$AY$212,"="&amp;属性价值透视!$D12)*IF($M12&gt;0,1,0)</f>
        <v>0</v>
      </c>
      <c r="Y12" s="13">
        <f>SUMIFS(数据母表!BF$5:BF$212,数据母表!$AW$5:$AW$212,"="&amp;属性价值透视!$C$2,数据母表!$AY$5:$AY$212,"="&amp;属性价值透视!$D12)*IF($M12&gt;0,1,0)</f>
        <v>9500</v>
      </c>
      <c r="Z12" s="13">
        <f t="shared" si="9"/>
        <v>114500</v>
      </c>
      <c r="AA12" s="13">
        <f t="shared" si="10"/>
        <v>114.5</v>
      </c>
      <c r="AB12" s="38">
        <f t="shared" si="11"/>
        <v>18</v>
      </c>
      <c r="AC12" s="13">
        <f>SUMIFS(数据母表!W$5:W$84,数据母表!$K$5:$K$84,"="&amp;属性价值透视!$C$2,数据母表!$L$5:$L$84,"="&amp;属性价值透视!$D12)*$N12</f>
        <v>160</v>
      </c>
      <c r="AD12" s="13">
        <f>SUMIFS(数据母表!X$5:X$84,数据母表!$K$5:$K$84,"="&amp;属性价值透视!$C$2,数据母表!$L$5:$L$84,"="&amp;属性价值透视!$D12)*$N12</f>
        <v>80</v>
      </c>
      <c r="AE12" s="13">
        <f>SUMIFS(数据母表!Y$5:Y$84,数据母表!$K$5:$K$84,"="&amp;属性价值透视!$C$2,数据母表!$L$5:$L$84,"="&amp;属性价值透视!$D12)*$N12</f>
        <v>1120</v>
      </c>
      <c r="AF12" s="13">
        <f t="shared" si="12"/>
        <v>2720</v>
      </c>
      <c r="AG12" s="13">
        <f>SUMIFS(数据母表!BK$5:BK$84,数据母表!$BI$5:$BI$84,"="&amp;属性价值透视!$C$2,数据母表!$BJ$5:$BJ$84,"="&amp;属性价值透视!$D12)*属性价值透视!$N12</f>
        <v>60</v>
      </c>
      <c r="AH12" s="13">
        <f>SUMIFS(数据母表!BL$5:BL$84,数据母表!$BI$5:$BI$84,"="&amp;属性价值透视!$C$2,数据母表!$BJ$5:$BJ$84,"="&amp;属性价值透视!$D12)*属性价值透视!$N12</f>
        <v>0</v>
      </c>
      <c r="AI12" s="13">
        <f>SUMIFS(数据母表!BM$5:BM$84,数据母表!$BI$5:$BI$84,"="&amp;属性价值透视!$C$2,数据母表!$BJ$5:$BJ$84,"="&amp;属性价值透视!$D12)*属性价值透视!$N12</f>
        <v>0</v>
      </c>
      <c r="AJ12" s="13">
        <f>SUMIFS(数据母表!BN$5:BN$84,数据母表!$BI$5:$BI$84,"="&amp;属性价值透视!$C$2,数据母表!$BJ$5:$BJ$84,"="&amp;属性价值透视!$D12)*属性价值透视!$N12</f>
        <v>0</v>
      </c>
      <c r="AK12" s="13">
        <f>SUMIFS(数据母表!BO$5:BO$84,数据母表!$BI$5:$BI$84,"="&amp;属性价值透视!$C$2,数据母表!$BJ$5:$BJ$84,"="&amp;属性价值透视!$D12)*属性价值透视!$N12</f>
        <v>7500</v>
      </c>
      <c r="AL12" s="13">
        <f t="shared" si="13"/>
        <v>307500</v>
      </c>
      <c r="AM12" s="13">
        <f t="shared" si="14"/>
        <v>307.5</v>
      </c>
      <c r="AN12" s="38">
        <f t="shared" si="15"/>
        <v>8.845528455284553</v>
      </c>
      <c r="AO12" s="34">
        <f>数据母表!BX11</f>
        <v>2</v>
      </c>
      <c r="AP12" s="34">
        <f t="shared" si="16"/>
        <v>1</v>
      </c>
      <c r="AQ12" s="34">
        <f t="shared" si="62"/>
        <v>0</v>
      </c>
      <c r="AR12" s="34">
        <f>IF($AQ12&gt;0,INDEX(数据母表!CV$5:CV$59,(属性价值透视!$H$2-1)*11+$AO12),0)</f>
        <v>0</v>
      </c>
      <c r="AS12" s="34">
        <f>IF($AQ12&gt;0,INDEX(数据母表!CW$5:CW$59,(属性价值透视!$H$2-1)*11+$AO12),0)</f>
        <v>0</v>
      </c>
      <c r="AT12" s="34">
        <f>IF($AQ12&gt;0,INDEX(数据母表!CX$5:CX$59,(属性价值透视!$H$2-1)*11+$AO12),0)</f>
        <v>0</v>
      </c>
      <c r="AU12" s="34">
        <f>IF($AQ12&gt;0,INDEX(数据母表!DB$5:DB$59,(属性价值透视!$H$2-1)*11+$AO12),0)</f>
        <v>0</v>
      </c>
      <c r="AV12" s="34">
        <f>IF($AQ12&gt;0,INDEX(数据母表!DC$5:DC$59,(属性价值透视!$H$2-1)*11+$AO12),0)</f>
        <v>0</v>
      </c>
      <c r="AW12" s="34">
        <f>IF($AQ12&gt;0,INDEX(数据母表!DD$5:DD$59,(属性价值透视!$H$2-1)*11+$AO12),0)</f>
        <v>0</v>
      </c>
      <c r="AX12" s="13">
        <f t="shared" si="17"/>
        <v>0</v>
      </c>
      <c r="AY12" s="13">
        <f>IF(属性价值透视!$AQ12&gt;0,INDEX(数据母表!$CU$5:$CU$59,(属性价值透视!$H$2-1)*11+属性价值透视!AO12)*数据母表!$CS$2,0)</f>
        <v>0</v>
      </c>
      <c r="AZ12" s="13">
        <f t="shared" si="18"/>
        <v>0</v>
      </c>
      <c r="BA12" s="38">
        <f t="shared" si="19"/>
        <v>0</v>
      </c>
      <c r="BB12" s="13">
        <f>IF(属性价值透视!$AP12&gt;0,INDEX(数据母表!$CY$5:$CY$59,(属性价值透视!$H$2-1)*11+属性价值透视!$AO12),0)</f>
        <v>23</v>
      </c>
      <c r="BC12" s="13">
        <f>IF(属性价值透视!$AP12&gt;0,INDEX(数据母表!$CY$5:$CY$59,(属性价值透视!$H$2-1)*11+属性价值透视!$AO12),0)</f>
        <v>23</v>
      </c>
      <c r="BD12" s="13">
        <f>IF(属性价值透视!$AP12&gt;0,INDEX(数据母表!$CY$5:$CY$59,(属性价值透视!$H$2-1)*11+属性价值透视!$AO12),0)</f>
        <v>23</v>
      </c>
      <c r="BE12" s="13">
        <f t="shared" si="20"/>
        <v>115</v>
      </c>
      <c r="BF12" s="13">
        <f t="shared" si="21"/>
        <v>115</v>
      </c>
      <c r="BG12" s="13">
        <f t="shared" si="22"/>
        <v>115</v>
      </c>
      <c r="BH12" s="13">
        <f t="shared" si="23"/>
        <v>1840</v>
      </c>
      <c r="BI12" s="13">
        <f>SUMIFS(数据母表!$DP$5:$DP$754,数据母表!$DN$5:$DN$754,"&gt;"&amp;属性价值透视!$B12,数据母表!$DN$5:$DN$754,"&lt;="&amp;属性价值透视!$C12,数据母表!$DO$5:$DO$754,"="&amp;属性价值透视!$H$2)</f>
        <v>49200</v>
      </c>
      <c r="BJ12" s="13">
        <f t="shared" si="1"/>
        <v>49.2</v>
      </c>
      <c r="BK12" s="38">
        <f t="shared" si="24"/>
        <v>37.4</v>
      </c>
      <c r="BL12" s="13">
        <f>SUM(H$6:H12)+SUM(R$6:R12)+SUM(AF$6:AF12)+SUM(AX$6:AX12)+SUM(BH$6:BH12)</f>
        <v>74922</v>
      </c>
      <c r="BM12" s="13">
        <f>SUM(K$6:K12)+SUM(AA$6:AA12)+SUM(AM$6:AM12)+SUM(AZ$6:AZ12)+SUM(BJ$6:BJ12)</f>
        <v>6501.7</v>
      </c>
      <c r="BN12" s="38">
        <f t="shared" si="25"/>
        <v>11.5</v>
      </c>
      <c r="BO12" s="13">
        <f>H12+R12+AF12+AX12+BH12</f>
        <v>8300</v>
      </c>
      <c r="BP12" s="13">
        <f>K12+AA12+AM12+AZ12+BJ12</f>
        <v>495.59999999999997</v>
      </c>
      <c r="BQ12" s="38">
        <f t="shared" si="26"/>
        <v>16.7</v>
      </c>
      <c r="BR12" s="13">
        <f>MATCH(C12,数据母表!$EX$5:$EX$13,1)-1</f>
        <v>1</v>
      </c>
      <c r="BS12" s="13">
        <f t="shared" si="61"/>
        <v>0</v>
      </c>
      <c r="BT12" s="13">
        <f>IF(BS12&gt;0,SUMIFS(数据母表!$FG$5:$FG$84,数据母表!FB11:FB90,"="&amp;属性价值透视!BR12),0)</f>
        <v>0</v>
      </c>
      <c r="BU12" s="13">
        <f>IF(BS12&gt;0,ROUND(SUMIFS(数据母表!$FN$5:$FN$84,数据母表!FB11:FB90,"="&amp;属性价值透视!BR12),1),0)</f>
        <v>0</v>
      </c>
      <c r="BV12" s="38">
        <f t="shared" si="27"/>
        <v>0</v>
      </c>
      <c r="BW12" s="13">
        <f>IF(属性价值透视!BR12&gt;0,INDEX(数据母表!$EY$6:$EY$13,属性价值透视!BR12),0)</f>
        <v>9</v>
      </c>
      <c r="BX12" s="13">
        <f>IF(BS12&gt;0,SUMIFS(数据母表!$FG$5:$FG$84,数据母表!FB11:FB90,"="&amp;属性价值透视!BR12,数据母表!$FC$5:$FC$84,"&lt;="&amp;属性价值透视!BW12),0)</f>
        <v>0</v>
      </c>
      <c r="BY12" s="13">
        <f>IF(BS12&gt;0,SUMIFS(数据母表!$FN$5:$FN$84,数据母表!FB11:FB90,"="&amp;属性价值透视!BR12,数据母表!$FC$5:$FC$84,"&lt;="&amp;属性价值透视!BW12),0)</f>
        <v>0</v>
      </c>
      <c r="BZ12" s="38">
        <f t="shared" si="28"/>
        <v>0</v>
      </c>
      <c r="CC12" s="38">
        <f t="shared" si="29"/>
        <v>24.4</v>
      </c>
      <c r="CD12" s="38">
        <f t="shared" si="30"/>
        <v>307.5</v>
      </c>
      <c r="CE12" s="38">
        <f t="shared" si="31"/>
        <v>114.5</v>
      </c>
      <c r="CF12" s="38">
        <f t="shared" si="32"/>
        <v>0</v>
      </c>
      <c r="CG12" s="38">
        <f t="shared" si="33"/>
        <v>49.2</v>
      </c>
      <c r="CH12" s="38">
        <f t="shared" si="34"/>
        <v>0</v>
      </c>
      <c r="CJ12" s="38">
        <f t="shared" si="35"/>
        <v>70</v>
      </c>
      <c r="CK12" s="38">
        <f t="shared" si="36"/>
        <v>8.845528455284553</v>
      </c>
      <c r="CL12" s="38">
        <f t="shared" si="37"/>
        <v>18</v>
      </c>
      <c r="CM12" s="38">
        <f t="shared" si="38"/>
        <v>0</v>
      </c>
      <c r="CN12" s="38">
        <f t="shared" si="39"/>
        <v>37.4</v>
      </c>
      <c r="CO12" s="38">
        <f t="shared" si="40"/>
        <v>0</v>
      </c>
      <c r="CR12" s="13">
        <f t="shared" si="41"/>
        <v>1700</v>
      </c>
      <c r="CS12" s="13">
        <f t="shared" si="42"/>
        <v>2720</v>
      </c>
      <c r="CT12" s="13">
        <f t="shared" si="43"/>
        <v>2040</v>
      </c>
      <c r="CU12" s="13">
        <f t="shared" si="44"/>
        <v>0</v>
      </c>
      <c r="CV12" s="13">
        <f t="shared" si="45"/>
        <v>1840</v>
      </c>
      <c r="CW12" s="13">
        <f t="shared" si="46"/>
        <v>0</v>
      </c>
      <c r="CX12" s="38">
        <f t="shared" si="47"/>
        <v>8300</v>
      </c>
      <c r="CY12" s="65">
        <f t="shared" si="48"/>
        <v>0.20481927710843373</v>
      </c>
      <c r="CZ12" s="65">
        <f t="shared" si="49"/>
        <v>0.32771084337349399</v>
      </c>
      <c r="DA12" s="65">
        <f t="shared" si="50"/>
        <v>0.24578313253012049</v>
      </c>
      <c r="DB12" s="65">
        <f t="shared" si="51"/>
        <v>0</v>
      </c>
      <c r="DC12" s="65">
        <f t="shared" si="52"/>
        <v>0.22168674698795179</v>
      </c>
      <c r="DD12" s="65">
        <f t="shared" si="53"/>
        <v>0</v>
      </c>
      <c r="DG12" s="36">
        <v>7</v>
      </c>
      <c r="DH12" s="13">
        <f>SUMIFS(数据母表!$EL$5:$EL$784,数据母表!$EE$5:$EE$784,"="&amp;属性价值透视!DH$3,数据母表!$EI$5:$EI$784,"="&amp;属性价值透视!$DG12,数据母表!$EF$5:$EF$784,"&gt;="&amp;属性价值透视!DJ$3,数据母表!$EF$5:$EF$784,"&lt;="&amp;属性价值透视!DL$3)</f>
        <v>1032</v>
      </c>
      <c r="DI12" s="13">
        <f>SUMIFS(数据母表!$EO$5:$EO$784,数据母表!$EE$5:$EE$784,"="&amp;属性价值透视!DH$3,数据母表!$EI$5:$EI$784,"="&amp;属性价值透视!$DG12,数据母表!$EF$5:$EF$784,"&gt;="&amp;属性价值透视!DJ$3,数据母表!$EF$5:$EF$784,"&lt;="&amp;属性价值透视!DL$3)</f>
        <v>162.5</v>
      </c>
      <c r="DJ12" s="38">
        <f t="shared" si="54"/>
        <v>6.35</v>
      </c>
      <c r="DK12" s="14"/>
      <c r="DL12" s="14"/>
      <c r="DN12" s="36">
        <v>7</v>
      </c>
      <c r="DO12" s="13">
        <f>SUMIFS(数据母表!$EL$5:$EL$784,数据母表!$EE$5:$EE$784,"="&amp;属性价值透视!DO$3,数据母表!$EI$5:$EI$784,"="&amp;属性价值透视!$DG12,数据母表!$EF$5:$EF$784,"&gt;="&amp;属性价值透视!DQ$3,数据母表!$EF$5:$EF$784,"&lt;="&amp;属性价值透视!DS$3)</f>
        <v>6480</v>
      </c>
      <c r="DP12" s="13">
        <f>SUMIFS(数据母表!$EO$5:$EO$784,数据母表!$EE$5:$EE$784,"="&amp;属性价值透视!DO$3,数据母表!$EI$5:$EI$784,"="&amp;属性价值透视!$DG12,数据母表!$EF$5:$EF$784,"&gt;="&amp;属性价值透视!DQ$3,数据母表!$EF$5:$EF$784,"&lt;="&amp;属性价值透视!DS$3)</f>
        <v>704.7</v>
      </c>
      <c r="DQ12" s="38">
        <f t="shared" si="55"/>
        <v>9.1999999999999993</v>
      </c>
      <c r="DR12" s="14"/>
      <c r="DS12" s="14"/>
      <c r="DU12" s="36">
        <v>7</v>
      </c>
      <c r="DV12" s="13">
        <f>SUMIFS(数据母表!$EL$5:$EL$784,数据母表!$EE$5:$EE$784,"="&amp;属性价值透视!DV$3,数据母表!$EI$5:$EI$784,"="&amp;属性价值透视!$DG12,数据母表!$EF$5:$EF$784,"&gt;="&amp;属性价值透视!DX$3,数据母表!$EF$5:$EF$784,"&lt;="&amp;属性价值透视!DZ$3)</f>
        <v>12564</v>
      </c>
      <c r="DW12" s="13">
        <f>SUMIFS(数据母表!$EO$5:$EO$784,数据母表!$EE$5:$EE$784,"="&amp;属性价值透视!DV$3,数据母表!$EI$5:$EI$784,"="&amp;属性价值透视!$DG12,数据母表!$EF$5:$EF$784,"&gt;="&amp;属性价值透视!DX$3,数据母表!$EF$5:$EF$784,"&lt;="&amp;属性价值透视!DZ$3)</f>
        <v>1832.4</v>
      </c>
      <c r="DX12" s="38">
        <f t="shared" si="56"/>
        <v>6.86</v>
      </c>
      <c r="DY12" s="14"/>
      <c r="DZ12" s="14"/>
      <c r="EB12" s="36">
        <v>7</v>
      </c>
      <c r="EC12" s="13">
        <f>SUMIFS(数据母表!$EL$5:$EL$784,数据母表!$EE$5:$EE$784,"="&amp;属性价值透视!EC$3,数据母表!$EI$5:$EI$784,"="&amp;属性价值透视!$DG12,数据母表!$EF$5:$EF$784,"&gt;="&amp;属性价值透视!EE$3,数据母表!$EF$5:$EF$784,"&lt;="&amp;属性价值透视!EG$3)</f>
        <v>14244</v>
      </c>
      <c r="ED12" s="13">
        <f>SUMIFS(数据母表!$EO$5:$EO$784,数据母表!$EE$5:$EE$784,"="&amp;属性价值透视!EC$3,数据母表!$EI$5:$EI$784,"="&amp;属性价值透视!$DG12,数据母表!$EF$5:$EF$784,"&gt;="&amp;属性价值透视!EE$3,数据母表!$EF$5:$EF$784,"&lt;="&amp;属性价值透视!EG$3)</f>
        <v>2291</v>
      </c>
      <c r="EE12" s="38">
        <f t="shared" si="57"/>
        <v>6.22</v>
      </c>
      <c r="EF12" s="14"/>
      <c r="EG12" s="14"/>
      <c r="EI12" s="36">
        <v>7</v>
      </c>
      <c r="EJ12" s="13">
        <f>SUMIFS(数据母表!$EL$5:$EL$784,数据母表!$EE$5:$EE$784,"="&amp;属性价值透视!EJ$3,数据母表!$EI$5:$EI$784,"="&amp;属性价值透视!$DG12,数据母表!$EF$5:$EF$784,"&gt;="&amp;属性价值透视!EL$3,数据母表!$EF$5:$EF$784,"&lt;="&amp;属性价值透视!EN$3)</f>
        <v>35412</v>
      </c>
      <c r="EK12" s="13">
        <f>SUMIFS(数据母表!$EO$5:$EO$784,数据母表!$EE$5:$EE$784,"="&amp;属性价值透视!EJ$3,数据母表!$EI$5:$EI$784,"="&amp;属性价值透视!$DG12,数据母表!$EF$5:$EF$784,"&gt;="&amp;属性价值透视!EL$3,数据母表!$EF$5:$EF$784,"&lt;="&amp;属性价值透视!EN$3)</f>
        <v>2760.75</v>
      </c>
      <c r="EL12" s="38">
        <f t="shared" si="58"/>
        <v>12.83</v>
      </c>
      <c r="EM12" s="14"/>
      <c r="EN12" s="14"/>
      <c r="EP12" s="36">
        <v>7</v>
      </c>
      <c r="EQ12" s="13">
        <f>SUMIFS(数据母表!$EL$5:$EL$784,数据母表!$EE$5:$EE$784,"="&amp;属性价值透视!EQ$3,数据母表!$EI$5:$EI$784,"="&amp;属性价值透视!$DG12,数据母表!$EF$5:$EF$784,"&gt;="&amp;属性价值透视!ES$3,数据母表!$EF$5:$EF$784,"&lt;="&amp;属性价值透视!EU$3)</f>
        <v>69102</v>
      </c>
      <c r="ER12" s="13">
        <f>SUMIFS(数据母表!$EO$5:$EO$784,数据母表!$EE$5:$EE$784,"="&amp;属性价值透视!EQ$3,数据母表!$EI$5:$EI$784,"="&amp;属性价值透视!$DG12,数据母表!$EF$5:$EF$784,"&gt;="&amp;属性价值透视!ES$3,数据母表!$EF$5:$EF$784,"&lt;="&amp;属性价值透视!EU$3)</f>
        <v>7357.15</v>
      </c>
      <c r="ES12" s="38">
        <f t="shared" si="59"/>
        <v>9.39</v>
      </c>
      <c r="ET12" s="14"/>
      <c r="EU12" s="14"/>
      <c r="EW12" s="36">
        <v>7</v>
      </c>
      <c r="EX12" s="13">
        <f>SUMIFS(数据母表!$EL$5:$EL$784,数据母表!$EE$5:$EE$784,"="&amp;属性价值透视!EX$3,数据母表!$EI$5:$EI$784,"="&amp;属性价值透视!$DG12,数据母表!$EF$5:$EF$784,"&gt;="&amp;属性价值透视!EZ$3,数据母表!$EF$5:$EF$784,"&lt;="&amp;属性价值透视!FB$3)</f>
        <v>60426</v>
      </c>
      <c r="EY12" s="13">
        <f>SUMIFS(数据母表!$EO$5:$EO$784,数据母表!$EE$5:$EE$784,"="&amp;属性价值透视!EX$3,数据母表!$EI$5:$EI$784,"="&amp;属性价值透视!$DG12,数据母表!$EF$5:$EF$784,"&gt;="&amp;属性价值透视!EZ$3,数据母表!$EF$5:$EF$784,"&lt;="&amp;属性价值透视!FB$3)</f>
        <v>9242.2999999999993</v>
      </c>
      <c r="EZ12" s="38">
        <f t="shared" si="60"/>
        <v>6.54</v>
      </c>
      <c r="FA12" s="14"/>
      <c r="FB12" s="14"/>
    </row>
    <row r="13" spans="1:158" ht="16.5" x14ac:dyDescent="0.2">
      <c r="A13" s="34">
        <v>8</v>
      </c>
      <c r="B13" s="13">
        <f>数据母表!BS12</f>
        <v>45</v>
      </c>
      <c r="C13" s="13">
        <f>数据母表!BT12</f>
        <v>50</v>
      </c>
      <c r="D13" s="13">
        <f>数据母表!BW12</f>
        <v>7</v>
      </c>
      <c r="E13" s="13">
        <f>INDEX(数据母表!P$5:P$84,(属性价值透视!$C$2-2)*20+属性价值透视!$D13)*($C13-$B13)</f>
        <v>125</v>
      </c>
      <c r="F13" s="13">
        <f>INDEX(数据母表!Q$5:Q$84,(属性价值透视!$C$2-2)*20+属性价值透视!$D13)*($C13-$B13)</f>
        <v>65</v>
      </c>
      <c r="G13" s="13">
        <f>INDEX(数据母表!R$5:R$84,(属性价值透视!$C$2-2)*20+属性价值透视!$D13)*($C13-$B13)</f>
        <v>1000</v>
      </c>
      <c r="H13" s="13">
        <f t="shared" si="3"/>
        <v>2275</v>
      </c>
      <c r="I13" s="13">
        <f>SUMIFS(数据母表!$CN$5:$CN$604,数据母表!$CL$5:$CL$604,"&lt;"&amp;属性价值透视!C13,数据母表!$CL$5:$CL$604,"&gt;="&amp;属性价值透视!B13,数据母表!$CM$5:$CM$604,"="&amp;属性价值透视!$C$2)</f>
        <v>66000</v>
      </c>
      <c r="J13" s="13">
        <f t="shared" si="4"/>
        <v>26400</v>
      </c>
      <c r="K13" s="13">
        <f t="shared" si="5"/>
        <v>26.4</v>
      </c>
      <c r="L13" s="38">
        <f t="shared" si="6"/>
        <v>86</v>
      </c>
      <c r="M13" s="13">
        <f>IF(D13&lt;&gt;D12,INDEX(数据母表!$V$5:$V$84,(属性价值透视!$C$2-2)*20+属性价值透视!D13),0)</f>
        <v>2</v>
      </c>
      <c r="N13" s="13">
        <f t="shared" si="7"/>
        <v>1</v>
      </c>
      <c r="O13" s="13">
        <f>SUMIFS(数据母表!S$5:S$84,数据母表!$K$5:$K$84,"="&amp;属性价值透视!$C$2,数据母表!$L$5:$L$84,"="&amp;属性价值透视!$D13)*$M13</f>
        <v>160</v>
      </c>
      <c r="P13" s="13">
        <f>SUMIFS(数据母表!T$5:T$84,数据母表!$K$5:$K$84,"="&amp;属性价值透视!$C$2,数据母表!$L$5:$L$84,"="&amp;属性价值透视!$D13)*$M13</f>
        <v>80</v>
      </c>
      <c r="Q13" s="13">
        <f>SUMIFS(数据母表!U$5:U$84,数据母表!$K$5:$K$84,"="&amp;属性价值透视!$C$2,数据母表!$L$5:$L$84,"="&amp;属性价值透视!$D13)*$M13</f>
        <v>1280</v>
      </c>
      <c r="R13" s="13">
        <f t="shared" si="8"/>
        <v>2880</v>
      </c>
      <c r="S13" s="13">
        <f>SUMIFS(数据母表!AZ$5:AZ$212,数据母表!$AW$5:$AW$212,"="&amp;属性价值透视!$C$2,数据母表!$AY$5:$AY$212,"="&amp;属性价值透视!$D13)*IF($M13&gt;0,1,0)</f>
        <v>0</v>
      </c>
      <c r="T13" s="13">
        <f>SUMIFS(数据母表!BA$5:BA$212,数据母表!$AW$5:$AW$212,"="&amp;属性价值透视!$C$2,数据母表!$AY$5:$AY$212,"="&amp;属性价值透视!$D13)*IF($M13&gt;0,1,0)</f>
        <v>280</v>
      </c>
      <c r="U13" s="13">
        <f>SUMIFS(数据母表!BB$5:BB$212,数据母表!$AW$5:$AW$212,"="&amp;属性价值透视!$C$2,数据母表!$AY$5:$AY$212,"="&amp;属性价值透视!$D13)*IF($M13&gt;0,1,0)</f>
        <v>0</v>
      </c>
      <c r="V13" s="13">
        <f>SUMIFS(数据母表!BC$5:BC$212,数据母表!$AW$5:$AW$212,"="&amp;属性价值透视!$C$2,数据母表!$AY$5:$AY$212,"="&amp;属性价值透视!$D13)*IF($M13&gt;0,1,0)</f>
        <v>0</v>
      </c>
      <c r="W13" s="13">
        <f>SUMIFS(数据母表!BD$5:BD$212,数据母表!$AW$5:$AW$212,"="&amp;属性价值透视!$C$2,数据母表!$AY$5:$AY$212,"="&amp;属性价值透视!$D13)*IF($M13&gt;0,1,0)</f>
        <v>0</v>
      </c>
      <c r="X13" s="13">
        <f>SUMIFS(数据母表!BE$5:BE$212,数据母表!$AW$5:$AW$212,"="&amp;属性价值透视!$C$2,数据母表!$AY$5:$AY$212,"="&amp;属性价值透视!$D13)*IF($M13&gt;0,1,0)</f>
        <v>0</v>
      </c>
      <c r="Y13" s="13">
        <f>SUMIFS(数据母表!BF$5:BF$212,数据母表!$AW$5:$AW$212,"="&amp;属性价值透视!$C$2,数据母表!$AY$5:$AY$212,"="&amp;属性价值透视!$D13)*IF($M13&gt;0,1,0)</f>
        <v>8200</v>
      </c>
      <c r="Z13" s="13">
        <f t="shared" si="9"/>
        <v>148200</v>
      </c>
      <c r="AA13" s="13">
        <f t="shared" si="10"/>
        <v>148.19999999999999</v>
      </c>
      <c r="AB13" s="38">
        <f t="shared" si="11"/>
        <v>19</v>
      </c>
      <c r="AC13" s="13">
        <f>SUMIFS(数据母表!W$5:W$84,数据母表!$K$5:$K$84,"="&amp;属性价值透视!$C$2,数据母表!$L$5:$L$84,"="&amp;属性价值透视!$D13)*$N13</f>
        <v>165</v>
      </c>
      <c r="AD13" s="13">
        <f>SUMIFS(数据母表!X$5:X$84,数据母表!$K$5:$K$84,"="&amp;属性价值透视!$C$2,数据母表!$L$5:$L$84,"="&amp;属性价值透视!$D13)*$N13</f>
        <v>83</v>
      </c>
      <c r="AE13" s="13">
        <f>SUMIFS(数据母表!Y$5:Y$84,数据母表!$K$5:$K$84,"="&amp;属性价值透视!$C$2,数据母表!$L$5:$L$84,"="&amp;属性价值透视!$D13)*$N13</f>
        <v>1320</v>
      </c>
      <c r="AF13" s="13">
        <f t="shared" si="12"/>
        <v>2975</v>
      </c>
      <c r="AG13" s="13">
        <f>SUMIFS(数据母表!BK$5:BK$84,数据母表!$BI$5:$BI$84,"="&amp;属性价值透视!$C$2,数据母表!$BJ$5:$BJ$84,"="&amp;属性价值透视!$D13)*属性价值透视!$N13</f>
        <v>101</v>
      </c>
      <c r="AH13" s="13">
        <f>SUMIFS(数据母表!BL$5:BL$84,数据母表!$BI$5:$BI$84,"="&amp;属性价值透视!$C$2,数据母表!$BJ$5:$BJ$84,"="&amp;属性价值透视!$D13)*属性价值透视!$N13</f>
        <v>0</v>
      </c>
      <c r="AI13" s="13">
        <f>SUMIFS(数据母表!BM$5:BM$84,数据母表!$BI$5:$BI$84,"="&amp;属性价值透视!$C$2,数据母表!$BJ$5:$BJ$84,"="&amp;属性价值透视!$D13)*属性价值透视!$N13</f>
        <v>0</v>
      </c>
      <c r="AJ13" s="13">
        <f>SUMIFS(数据母表!BN$5:BN$84,数据母表!$BI$5:$BI$84,"="&amp;属性价值透视!$C$2,数据母表!$BJ$5:$BJ$84,"="&amp;属性价值透视!$D13)*属性价值透视!$N13</f>
        <v>0</v>
      </c>
      <c r="AK13" s="13">
        <f>SUMIFS(数据母表!BO$5:BO$84,数据母表!$BI$5:$BI$84,"="&amp;属性价值透视!$C$2,数据母表!$BJ$5:$BJ$84,"="&amp;属性价值透视!$D13)*属性价值透视!$N13</f>
        <v>12500</v>
      </c>
      <c r="AL13" s="13">
        <f t="shared" si="13"/>
        <v>517500</v>
      </c>
      <c r="AM13" s="13">
        <f t="shared" si="14"/>
        <v>517.5</v>
      </c>
      <c r="AN13" s="38">
        <f t="shared" si="15"/>
        <v>5.7487922705314007</v>
      </c>
      <c r="AO13" s="34">
        <f>数据母表!BX12</f>
        <v>2</v>
      </c>
      <c r="AP13" s="34">
        <f t="shared" si="16"/>
        <v>1</v>
      </c>
      <c r="AQ13" s="34">
        <f t="shared" si="62"/>
        <v>0</v>
      </c>
      <c r="AR13" s="34">
        <f>IF($AQ13&gt;0,INDEX(数据母表!CV$5:CV$59,(属性价值透视!$H$2-1)*11+$AO13),0)</f>
        <v>0</v>
      </c>
      <c r="AS13" s="34">
        <f>IF($AQ13&gt;0,INDEX(数据母表!CW$5:CW$59,(属性价值透视!$H$2-1)*11+$AO13),0)</f>
        <v>0</v>
      </c>
      <c r="AT13" s="34">
        <f>IF($AQ13&gt;0,INDEX(数据母表!CX$5:CX$59,(属性价值透视!$H$2-1)*11+$AO13),0)</f>
        <v>0</v>
      </c>
      <c r="AU13" s="34">
        <f>IF($AQ13&gt;0,INDEX(数据母表!DB$5:DB$59,(属性价值透视!$H$2-1)*11+$AO13),0)</f>
        <v>0</v>
      </c>
      <c r="AV13" s="34">
        <f>IF($AQ13&gt;0,INDEX(数据母表!DC$5:DC$59,(属性价值透视!$H$2-1)*11+$AO13),0)</f>
        <v>0</v>
      </c>
      <c r="AW13" s="34">
        <f>IF($AQ13&gt;0,INDEX(数据母表!DD$5:DD$59,(属性价值透视!$H$2-1)*11+$AO13),0)</f>
        <v>0</v>
      </c>
      <c r="AX13" s="13">
        <f t="shared" si="17"/>
        <v>0</v>
      </c>
      <c r="AY13" s="13">
        <f>IF(属性价值透视!$AQ13&gt;0,INDEX(数据母表!$CU$5:$CU$59,(属性价值透视!$H$2-1)*11+属性价值透视!AO13)*数据母表!$CS$2,0)</f>
        <v>0</v>
      </c>
      <c r="AZ13" s="13">
        <f t="shared" si="18"/>
        <v>0</v>
      </c>
      <c r="BA13" s="38">
        <f t="shared" si="19"/>
        <v>0</v>
      </c>
      <c r="BB13" s="13">
        <f>IF(属性价值透视!$AP13&gt;0,INDEX(数据母表!$CY$5:$CY$59,(属性价值透视!$H$2-1)*11+属性价值透视!$AO13),0)</f>
        <v>23</v>
      </c>
      <c r="BC13" s="13">
        <f>IF(属性价值透视!$AP13&gt;0,INDEX(数据母表!$CY$5:$CY$59,(属性价值透视!$H$2-1)*11+属性价值透视!$AO13),0)</f>
        <v>23</v>
      </c>
      <c r="BD13" s="13">
        <f>IF(属性价值透视!$AP13&gt;0,INDEX(数据母表!$CY$5:$CY$59,(属性价值透视!$H$2-1)*11+属性价值透视!$AO13),0)</f>
        <v>23</v>
      </c>
      <c r="BE13" s="13">
        <f t="shared" si="20"/>
        <v>115</v>
      </c>
      <c r="BF13" s="13">
        <f t="shared" si="21"/>
        <v>115</v>
      </c>
      <c r="BG13" s="13">
        <f t="shared" si="22"/>
        <v>115</v>
      </c>
      <c r="BH13" s="13">
        <f t="shared" si="23"/>
        <v>1840</v>
      </c>
      <c r="BI13" s="13">
        <f>SUMIFS(数据母表!$DP$5:$DP$754,数据母表!$DN$5:$DN$754,"&gt;"&amp;属性价值透视!$B13,数据母表!$DN$5:$DN$754,"&lt;="&amp;属性价值透视!$C13,数据母表!$DO$5:$DO$754,"="&amp;属性价值透视!$H$2)</f>
        <v>58560</v>
      </c>
      <c r="BJ13" s="13">
        <f t="shared" si="1"/>
        <v>58.6</v>
      </c>
      <c r="BK13" s="38">
        <f t="shared" si="24"/>
        <v>31.4</v>
      </c>
      <c r="BL13" s="13">
        <f>SUM(H$6:H13)+SUM(R$6:R13)+SUM(AF$6:AF13)+SUM(AX$6:AX13)+SUM(BH$6:BH13)</f>
        <v>84892</v>
      </c>
      <c r="BM13" s="13">
        <f>SUM(K$6:K13)+SUM(AA$6:AA13)+SUM(AM$6:AM13)+SUM(AZ$6:AZ13)+SUM(BJ$6:BJ13)</f>
        <v>7252.4000000000005</v>
      </c>
      <c r="BN13" s="38">
        <f t="shared" si="25"/>
        <v>11.7</v>
      </c>
      <c r="BO13" s="13">
        <f>H13+R13+AF13+AX13+BH13</f>
        <v>9970</v>
      </c>
      <c r="BP13" s="13">
        <f>K13+AA13+AM13+AZ13+BJ13</f>
        <v>750.7</v>
      </c>
      <c r="BQ13" s="38">
        <f t="shared" si="26"/>
        <v>13.3</v>
      </c>
      <c r="BR13" s="13">
        <f>MATCH(C13,数据母表!$EX$5:$EX$13,1)-1</f>
        <v>1</v>
      </c>
      <c r="BS13" s="13">
        <f t="shared" si="61"/>
        <v>0</v>
      </c>
      <c r="BT13" s="13">
        <f>IF(BS13&gt;0,SUMIFS(数据母表!$FG$5:$FG$84,数据母表!FB12:FB91,"="&amp;属性价值透视!BR13),0)</f>
        <v>0</v>
      </c>
      <c r="BU13" s="13">
        <f>IF(BS13&gt;0,ROUND(SUMIFS(数据母表!$FN$5:$FN$84,数据母表!FB12:FB91,"="&amp;属性价值透视!BR13),1),0)</f>
        <v>0</v>
      </c>
      <c r="BV13" s="38">
        <f t="shared" si="27"/>
        <v>0</v>
      </c>
      <c r="BW13" s="13">
        <f>IF(属性价值透视!BR13&gt;0,INDEX(数据母表!$EY$6:$EY$13,属性价值透视!BR13),0)</f>
        <v>9</v>
      </c>
      <c r="BX13" s="13">
        <f>IF(BS13&gt;0,SUMIFS(数据母表!$FG$5:$FG$84,数据母表!FB12:FB91,"="&amp;属性价值透视!BR13,数据母表!$FC$5:$FC$84,"&lt;="&amp;属性价值透视!BW13),0)</f>
        <v>0</v>
      </c>
      <c r="BY13" s="13">
        <f>IF(BS13&gt;0,SUMIFS(数据母表!$FN$5:$FN$84,数据母表!FB12:FB91,"="&amp;属性价值透视!BR13,数据母表!$FC$5:$FC$84,"&lt;="&amp;属性价值透视!BW13),0)</f>
        <v>0</v>
      </c>
      <c r="BZ13" s="38">
        <f t="shared" si="28"/>
        <v>0</v>
      </c>
      <c r="CC13" s="38">
        <f t="shared" si="29"/>
        <v>26.4</v>
      </c>
      <c r="CD13" s="38">
        <f t="shared" si="30"/>
        <v>517.5</v>
      </c>
      <c r="CE13" s="38">
        <f t="shared" si="31"/>
        <v>148.19999999999999</v>
      </c>
      <c r="CF13" s="38">
        <f t="shared" si="32"/>
        <v>0</v>
      </c>
      <c r="CG13" s="38">
        <f t="shared" si="33"/>
        <v>58.6</v>
      </c>
      <c r="CH13" s="38">
        <f t="shared" si="34"/>
        <v>0</v>
      </c>
      <c r="CJ13" s="38">
        <f t="shared" si="35"/>
        <v>86</v>
      </c>
      <c r="CK13" s="38">
        <f t="shared" si="36"/>
        <v>5.7487922705314007</v>
      </c>
      <c r="CL13" s="38">
        <f t="shared" si="37"/>
        <v>19</v>
      </c>
      <c r="CM13" s="38">
        <f t="shared" si="38"/>
        <v>0</v>
      </c>
      <c r="CN13" s="38">
        <f t="shared" si="39"/>
        <v>31.4</v>
      </c>
      <c r="CO13" s="38">
        <f t="shared" si="40"/>
        <v>0</v>
      </c>
      <c r="CR13" s="13">
        <f t="shared" si="41"/>
        <v>2275</v>
      </c>
      <c r="CS13" s="13">
        <f t="shared" si="42"/>
        <v>2975</v>
      </c>
      <c r="CT13" s="13">
        <f t="shared" si="43"/>
        <v>2880</v>
      </c>
      <c r="CU13" s="13">
        <f t="shared" si="44"/>
        <v>0</v>
      </c>
      <c r="CV13" s="13">
        <f t="shared" si="45"/>
        <v>1840</v>
      </c>
      <c r="CW13" s="13">
        <f t="shared" si="46"/>
        <v>0</v>
      </c>
      <c r="CX13" s="38">
        <f t="shared" si="47"/>
        <v>9970</v>
      </c>
      <c r="CY13" s="65">
        <f t="shared" si="48"/>
        <v>0.22818455366098295</v>
      </c>
      <c r="CZ13" s="65">
        <f t="shared" si="49"/>
        <v>0.29839518555667</v>
      </c>
      <c r="DA13" s="65">
        <f t="shared" si="50"/>
        <v>0.28886659979939822</v>
      </c>
      <c r="DB13" s="65">
        <f t="shared" si="51"/>
        <v>0</v>
      </c>
      <c r="DC13" s="65">
        <f t="shared" si="52"/>
        <v>0.18455366098294884</v>
      </c>
      <c r="DD13" s="65">
        <f t="shared" si="53"/>
        <v>0</v>
      </c>
      <c r="DG13" s="36">
        <v>8</v>
      </c>
      <c r="DH13" s="13">
        <f>SUMIFS(数据母表!$EL$5:$EL$784,数据母表!$EE$5:$EE$784,"="&amp;属性价值透视!DH$3,数据母表!$EI$5:$EI$784,"="&amp;属性价值透视!$DG13,数据母表!$EF$5:$EF$784,"&gt;="&amp;属性价值透视!DJ$3,数据母表!$EF$5:$EF$784,"&lt;="&amp;属性价值透视!DL$3)</f>
        <v>1122</v>
      </c>
      <c r="DI13" s="13">
        <f>SUMIFS(数据母表!$EO$5:$EO$784,数据母表!$EE$5:$EE$784,"="&amp;属性价值透视!DH$3,数据母表!$EI$5:$EI$784,"="&amp;属性价值透视!$DG13,数据母表!$EF$5:$EF$784,"&gt;="&amp;属性价值透视!DJ$3,数据母表!$EF$5:$EF$784,"&lt;="&amp;属性价值透视!DL$3)</f>
        <v>162.85000000000002</v>
      </c>
      <c r="DJ13" s="38">
        <f t="shared" si="54"/>
        <v>6.89</v>
      </c>
      <c r="DK13" s="14"/>
      <c r="DL13" s="14"/>
      <c r="DN13" s="36">
        <v>8</v>
      </c>
      <c r="DO13" s="13">
        <f>SUMIFS(数据母表!$EL$5:$EL$784,数据母表!$EE$5:$EE$784,"="&amp;属性价值透视!DO$3,数据母表!$EI$5:$EI$784,"="&amp;属性价值透视!$DG13,数据母表!$EF$5:$EF$784,"&gt;="&amp;属性价值透视!DQ$3,数据母表!$EF$5:$EF$784,"&lt;="&amp;属性价值透视!DS$3)</f>
        <v>7020</v>
      </c>
      <c r="DP13" s="13">
        <f>SUMIFS(数据母表!$EO$5:$EO$784,数据母表!$EE$5:$EE$784,"="&amp;属性价值透视!DO$3,数据母表!$EI$5:$EI$784,"="&amp;属性价值透视!$DG13,数据母表!$EF$5:$EF$784,"&gt;="&amp;属性价值透视!DQ$3,数据母表!$EF$5:$EF$784,"&lt;="&amp;属性价值透视!DS$3)</f>
        <v>705.45</v>
      </c>
      <c r="DQ13" s="38">
        <f t="shared" si="55"/>
        <v>9.9499999999999993</v>
      </c>
      <c r="DR13" s="14"/>
      <c r="DS13" s="14"/>
      <c r="DU13" s="36">
        <v>8</v>
      </c>
      <c r="DV13" s="13">
        <f>SUMIFS(数据母表!$EL$5:$EL$784,数据母表!$EE$5:$EE$784,"="&amp;属性价值透视!DV$3,数据母表!$EI$5:$EI$784,"="&amp;属性价值透视!$DG13,数据母表!$EF$5:$EF$784,"&gt;="&amp;属性价值透视!DX$3,数据母表!$EF$5:$EF$784,"&lt;="&amp;属性价值透视!DZ$3)</f>
        <v>13206</v>
      </c>
      <c r="DW13" s="13">
        <f>SUMIFS(数据母表!$EO$5:$EO$784,数据母表!$EE$5:$EE$784,"="&amp;属性价值透视!DV$3,数据母表!$EI$5:$EI$784,"="&amp;属性价值透视!$DG13,数据母表!$EF$5:$EF$784,"&gt;="&amp;属性价值透视!DX$3,数据母表!$EF$5:$EF$784,"&lt;="&amp;属性价值透视!DZ$3)</f>
        <v>1833.2</v>
      </c>
      <c r="DX13" s="38">
        <f t="shared" si="56"/>
        <v>7.2</v>
      </c>
      <c r="DY13" s="14"/>
      <c r="DZ13" s="14"/>
      <c r="EB13" s="36">
        <v>8</v>
      </c>
      <c r="EC13" s="13">
        <f>SUMIFS(数据母表!$EL$5:$EL$784,数据母表!$EE$5:$EE$784,"="&amp;属性价值透视!EC$3,数据母表!$EI$5:$EI$784,"="&amp;属性价值透视!$DG13,数据母表!$EF$5:$EF$784,"&gt;="&amp;属性价值透视!EE$3,数据母表!$EF$5:$EF$784,"&lt;="&amp;属性价值透视!EG$3)</f>
        <v>15108</v>
      </c>
      <c r="ED13" s="13">
        <f>SUMIFS(数据母表!$EO$5:$EO$784,数据母表!$EE$5:$EE$784,"="&amp;属性价值透视!EC$3,数据母表!$EI$5:$EI$784,"="&amp;属性价值透视!$DG13,数据母表!$EF$5:$EF$784,"&gt;="&amp;属性价值透视!EE$3,数据母表!$EF$5:$EF$784,"&lt;="&amp;属性价值透视!EG$3)</f>
        <v>2292</v>
      </c>
      <c r="EE13" s="38">
        <f t="shared" si="57"/>
        <v>6.59</v>
      </c>
      <c r="EF13" s="14"/>
      <c r="EG13" s="14"/>
      <c r="EI13" s="36">
        <v>8</v>
      </c>
      <c r="EJ13" s="13">
        <f>SUMIFS(数据母表!$EL$5:$EL$784,数据母表!$EE$5:$EE$784,"="&amp;属性价值透视!EJ$3,数据母表!$EI$5:$EI$784,"="&amp;属性价值透视!$DG13,数据母表!$EF$5:$EF$784,"&gt;="&amp;属性价值透视!EL$3,数据母表!$EF$5:$EF$784,"&lt;="&amp;属性价值透视!EN$3)</f>
        <v>37068</v>
      </c>
      <c r="EK13" s="13">
        <f>SUMIFS(数据母表!$EO$5:$EO$784,数据母表!$EE$5:$EE$784,"="&amp;属性价值透视!EJ$3,数据母表!$EI$5:$EI$784,"="&amp;属性价值透视!$DG13,数据母表!$EF$5:$EF$784,"&gt;="&amp;属性价值透视!EL$3,数据母表!$EF$5:$EF$784,"&lt;="&amp;属性价值透视!EN$3)</f>
        <v>2762.3</v>
      </c>
      <c r="EL13" s="38">
        <f t="shared" si="58"/>
        <v>13.42</v>
      </c>
      <c r="EM13" s="14"/>
      <c r="EN13" s="14"/>
      <c r="EP13" s="36">
        <v>8</v>
      </c>
      <c r="EQ13" s="13">
        <f>SUMIFS(数据母表!$EL$5:$EL$784,数据母表!$EE$5:$EE$784,"="&amp;属性价值透视!EQ$3,数据母表!$EI$5:$EI$784,"="&amp;属性价值透视!$DG13,数据母表!$EF$5:$EF$784,"&gt;="&amp;属性价值透视!ES$3,数据母表!$EF$5:$EF$784,"&lt;="&amp;属性价值透视!EU$3)</f>
        <v>72558</v>
      </c>
      <c r="ER13" s="13">
        <f>SUMIFS(数据母表!$EO$5:$EO$784,数据母表!$EE$5:$EE$784,"="&amp;属性价值透视!EQ$3,数据母表!$EI$5:$EI$784,"="&amp;属性价值透视!$DG13,数据母表!$EF$5:$EF$784,"&gt;="&amp;属性价值透视!ES$3,数据母表!$EF$5:$EF$784,"&lt;="&amp;属性价值透视!EU$3)</f>
        <v>7360.9500000000007</v>
      </c>
      <c r="ES13" s="38">
        <f t="shared" si="59"/>
        <v>9.86</v>
      </c>
      <c r="ET13" s="14"/>
      <c r="EU13" s="14"/>
      <c r="EW13" s="36">
        <v>8</v>
      </c>
      <c r="EX13" s="13">
        <f>SUMIFS(数据母表!$EL$5:$EL$784,数据母表!$EE$5:$EE$784,"="&amp;属性价值透视!EX$3,数据母表!$EI$5:$EI$784,"="&amp;属性价值透视!$DG13,数据母表!$EF$5:$EF$784,"&gt;="&amp;属性价值透视!EZ$3,数据母表!$EF$5:$EF$784,"&lt;="&amp;属性价值透视!FB$3)</f>
        <v>63666</v>
      </c>
      <c r="EY13" s="13">
        <f>SUMIFS(数据母表!$EO$5:$EO$784,数据母表!$EE$5:$EE$784,"="&amp;属性价值透视!EX$3,数据母表!$EI$5:$EI$784,"="&amp;属性价值透视!$DG13,数据母表!$EF$5:$EF$784,"&gt;="&amp;属性价值透视!EZ$3,数据母表!$EF$5:$EF$784,"&lt;="&amp;属性价值透视!FB$3)</f>
        <v>9248.5</v>
      </c>
      <c r="EZ13" s="38">
        <f t="shared" si="60"/>
        <v>6.88</v>
      </c>
      <c r="FA13" s="14"/>
      <c r="FB13" s="14"/>
    </row>
    <row r="14" spans="1:158" ht="16.5" x14ac:dyDescent="0.2">
      <c r="A14" s="34">
        <v>9</v>
      </c>
      <c r="B14" s="13">
        <f>数据母表!BS13</f>
        <v>50</v>
      </c>
      <c r="C14" s="13">
        <f>数据母表!BT13</f>
        <v>55</v>
      </c>
      <c r="D14" s="13">
        <f>数据母表!BW13</f>
        <v>8</v>
      </c>
      <c r="E14" s="13">
        <f>INDEX(数据母表!P$5:P$84,(属性价值透视!$C$2-2)*20+属性价值透视!$D14)*($C14-$B14)</f>
        <v>125</v>
      </c>
      <c r="F14" s="13">
        <f>INDEX(数据母表!Q$5:Q$84,(属性价值透视!$C$2-2)*20+属性价值透视!$D14)*($C14-$B14)</f>
        <v>65</v>
      </c>
      <c r="G14" s="13">
        <f>INDEX(数据母表!R$5:R$84,(属性价值透视!$C$2-2)*20+属性价值透视!$D14)*($C14-$B14)</f>
        <v>1000</v>
      </c>
      <c r="H14" s="13">
        <f t="shared" si="3"/>
        <v>2275</v>
      </c>
      <c r="I14" s="13">
        <f>SUMIFS(数据母表!$CN$5:$CN$604,数据母表!$CL$5:$CL$604,"&lt;"&amp;属性价值透视!C14,数据母表!$CL$5:$CL$604,"&gt;="&amp;属性价值透视!B14,数据母表!$CM$5:$CM$604,"="&amp;属性价值透视!$C$2)</f>
        <v>73550</v>
      </c>
      <c r="J14" s="13">
        <f t="shared" si="4"/>
        <v>29420</v>
      </c>
      <c r="K14" s="13">
        <f t="shared" si="5"/>
        <v>29.4</v>
      </c>
      <c r="L14" s="38">
        <f t="shared" si="6"/>
        <v>77</v>
      </c>
      <c r="M14" s="13">
        <f>IF(D14&lt;&gt;D13,INDEX(数据母表!$V$5:$V$84,(属性价值透视!$C$2-2)*20+属性价值透视!D14),0)</f>
        <v>2</v>
      </c>
      <c r="N14" s="13">
        <f t="shared" si="7"/>
        <v>1</v>
      </c>
      <c r="O14" s="13">
        <f>SUMIFS(数据母表!S$5:S$84,数据母表!$K$5:$K$84,"="&amp;属性价值透视!$C$2,数据母表!$L$5:$L$84,"="&amp;属性价值透视!$D14)*$M14</f>
        <v>200</v>
      </c>
      <c r="P14" s="13">
        <f>SUMIFS(数据母表!T$5:T$84,数据母表!$K$5:$K$84,"="&amp;属性价值透视!$C$2,数据母表!$L$5:$L$84,"="&amp;属性价值透视!$D14)*$M14</f>
        <v>100</v>
      </c>
      <c r="Q14" s="13">
        <f>SUMIFS(数据母表!U$5:U$84,数据母表!$K$5:$K$84,"="&amp;属性价值透视!$C$2,数据母表!$L$5:$L$84,"="&amp;属性价值透视!$D14)*$M14</f>
        <v>1600</v>
      </c>
      <c r="R14" s="13">
        <f t="shared" si="8"/>
        <v>3600</v>
      </c>
      <c r="S14" s="13">
        <f>SUMIFS(数据母表!AZ$5:AZ$212,数据母表!$AW$5:$AW$212,"="&amp;属性价值透视!$C$2,数据母表!$AY$5:$AY$212,"="&amp;属性价值透视!$D14)*IF($M14&gt;0,1,0)</f>
        <v>0</v>
      </c>
      <c r="T14" s="13">
        <f>SUMIFS(数据母表!BA$5:BA$212,数据母表!$AW$5:$AW$212,"="&amp;属性价值透视!$C$2,数据母表!$AY$5:$AY$212,"="&amp;属性价值透视!$D14)*IF($M14&gt;0,1,0)</f>
        <v>0</v>
      </c>
      <c r="U14" s="13">
        <f>SUMIFS(数据母表!BB$5:BB$212,数据母表!$AW$5:$AW$212,"="&amp;属性价值透视!$C$2,数据母表!$AY$5:$AY$212,"="&amp;属性价值透视!$D14)*IF($M14&gt;0,1,0)</f>
        <v>60</v>
      </c>
      <c r="V14" s="13">
        <f>SUMIFS(数据母表!BC$5:BC$212,数据母表!$AW$5:$AW$212,"="&amp;属性价值透视!$C$2,数据母表!$AY$5:$AY$212,"="&amp;属性价值透视!$D14)*IF($M14&gt;0,1,0)</f>
        <v>0</v>
      </c>
      <c r="W14" s="13">
        <f>SUMIFS(数据母表!BD$5:BD$212,数据母表!$AW$5:$AW$212,"="&amp;属性价值透视!$C$2,数据母表!$AY$5:$AY$212,"="&amp;属性价值透视!$D14)*IF($M14&gt;0,1,0)</f>
        <v>0</v>
      </c>
      <c r="X14" s="13">
        <f>SUMIFS(数据母表!BE$5:BE$212,数据母表!$AW$5:$AW$212,"="&amp;属性价值透视!$C$2,数据母表!$AY$5:$AY$212,"="&amp;属性价值透视!$D14)*IF($M14&gt;0,1,0)</f>
        <v>0</v>
      </c>
      <c r="Y14" s="13">
        <f>SUMIFS(数据母表!BF$5:BF$212,数据母表!$AW$5:$AW$212,"="&amp;属性价值透视!$C$2,数据母表!$AY$5:$AY$212,"="&amp;属性价值透视!$D14)*IF($M14&gt;0,1,0)</f>
        <v>9400</v>
      </c>
      <c r="Z14" s="13">
        <f t="shared" si="9"/>
        <v>69400</v>
      </c>
      <c r="AA14" s="13">
        <f t="shared" si="10"/>
        <v>69.400000000000006</v>
      </c>
      <c r="AB14" s="38">
        <f t="shared" si="11"/>
        <v>52</v>
      </c>
      <c r="AC14" s="13">
        <f>SUMIFS(数据母表!W$5:W$84,数据母表!$K$5:$K$84,"="&amp;属性价值透视!$C$2,数据母表!$L$5:$L$84,"="&amp;属性价值透视!$D14)*$N14</f>
        <v>125</v>
      </c>
      <c r="AD14" s="13">
        <f>SUMIFS(数据母表!X$5:X$84,数据母表!$K$5:$K$84,"="&amp;属性价值透视!$C$2,数据母表!$L$5:$L$84,"="&amp;属性价值透视!$D14)*$N14</f>
        <v>63</v>
      </c>
      <c r="AE14" s="13">
        <f>SUMIFS(数据母表!Y$5:Y$84,数据母表!$K$5:$K$84,"="&amp;属性价值透视!$C$2,数据母表!$L$5:$L$84,"="&amp;属性价值透视!$D14)*$N14</f>
        <v>1000</v>
      </c>
      <c r="AF14" s="13">
        <f t="shared" si="12"/>
        <v>2255</v>
      </c>
      <c r="AG14" s="13">
        <f>SUMIFS(数据母表!BK$5:BK$84,数据母表!$BI$5:$BI$84,"="&amp;属性价值透视!$C$2,数据母表!$BJ$5:$BJ$84,"="&amp;属性价值透视!$D14)*属性价值透视!$N14</f>
        <v>181</v>
      </c>
      <c r="AH14" s="13">
        <f>SUMIFS(数据母表!BL$5:BL$84,数据母表!$BI$5:$BI$84,"="&amp;属性价值透视!$C$2,数据母表!$BJ$5:$BJ$84,"="&amp;属性价值透视!$D14)*属性价值透视!$N14</f>
        <v>0</v>
      </c>
      <c r="AI14" s="13">
        <f>SUMIFS(数据母表!BM$5:BM$84,数据母表!$BI$5:$BI$84,"="&amp;属性价值透视!$C$2,数据母表!$BJ$5:$BJ$84,"="&amp;属性价值透视!$D14)*属性价值透视!$N14</f>
        <v>0</v>
      </c>
      <c r="AJ14" s="13">
        <f>SUMIFS(数据母表!BN$5:BN$84,数据母表!$BI$5:$BI$84,"="&amp;属性价值透视!$C$2,数据母表!$BJ$5:$BJ$84,"="&amp;属性价值透视!$D14)*属性价值透视!$N14</f>
        <v>0</v>
      </c>
      <c r="AK14" s="13">
        <f>SUMIFS(数据母表!BO$5:BO$84,数据母表!$BI$5:$BI$84,"="&amp;属性价值透视!$C$2,数据母表!$BJ$5:$BJ$84,"="&amp;属性价值透视!$D14)*属性价值透视!$N14</f>
        <v>12500</v>
      </c>
      <c r="AL14" s="13">
        <f t="shared" si="13"/>
        <v>917500</v>
      </c>
      <c r="AM14" s="13">
        <f t="shared" si="14"/>
        <v>917.5</v>
      </c>
      <c r="AN14" s="38">
        <f t="shared" si="15"/>
        <v>2.457765667574932</v>
      </c>
      <c r="AO14" s="34">
        <f>数据母表!BX13</f>
        <v>2</v>
      </c>
      <c r="AP14" s="34">
        <f t="shared" si="16"/>
        <v>1</v>
      </c>
      <c r="AQ14" s="34">
        <f t="shared" si="62"/>
        <v>0</v>
      </c>
      <c r="AR14" s="34">
        <f>IF($AQ14&gt;0,INDEX(数据母表!CV$5:CV$59,(属性价值透视!$H$2-1)*11+$AO14),0)</f>
        <v>0</v>
      </c>
      <c r="AS14" s="34">
        <f>IF($AQ14&gt;0,INDEX(数据母表!CW$5:CW$59,(属性价值透视!$H$2-1)*11+$AO14),0)</f>
        <v>0</v>
      </c>
      <c r="AT14" s="34">
        <f>IF($AQ14&gt;0,INDEX(数据母表!CX$5:CX$59,(属性价值透视!$H$2-1)*11+$AO14),0)</f>
        <v>0</v>
      </c>
      <c r="AU14" s="34">
        <f>IF($AQ14&gt;0,INDEX(数据母表!DB$5:DB$59,(属性价值透视!$H$2-1)*11+$AO14),0)</f>
        <v>0</v>
      </c>
      <c r="AV14" s="34">
        <f>IF($AQ14&gt;0,INDEX(数据母表!DC$5:DC$59,(属性价值透视!$H$2-1)*11+$AO14),0)</f>
        <v>0</v>
      </c>
      <c r="AW14" s="34">
        <f>IF($AQ14&gt;0,INDEX(数据母表!DD$5:DD$59,(属性价值透视!$H$2-1)*11+$AO14),0)</f>
        <v>0</v>
      </c>
      <c r="AX14" s="13">
        <f t="shared" si="17"/>
        <v>0</v>
      </c>
      <c r="AY14" s="13">
        <f>IF(属性价值透视!$AQ14&gt;0,INDEX(数据母表!$CU$5:$CU$59,(属性价值透视!$H$2-1)*11+属性价值透视!AO14)*数据母表!$CS$2,0)</f>
        <v>0</v>
      </c>
      <c r="AZ14" s="13">
        <f t="shared" si="18"/>
        <v>0</v>
      </c>
      <c r="BA14" s="38">
        <f t="shared" si="19"/>
        <v>0</v>
      </c>
      <c r="BB14" s="13">
        <f>IF(属性价值透视!$AP14&gt;0,INDEX(数据母表!$CY$5:$CY$59,(属性价值透视!$H$2-1)*11+属性价值透视!$AO14),0)</f>
        <v>23</v>
      </c>
      <c r="BC14" s="13">
        <f>IF(属性价值透视!$AP14&gt;0,INDEX(数据母表!$CY$5:$CY$59,(属性价值透视!$H$2-1)*11+属性价值透视!$AO14),0)</f>
        <v>23</v>
      </c>
      <c r="BD14" s="13">
        <f>IF(属性价值透视!$AP14&gt;0,INDEX(数据母表!$CY$5:$CY$59,(属性价值透视!$H$2-1)*11+属性价值透视!$AO14),0)</f>
        <v>23</v>
      </c>
      <c r="BE14" s="13">
        <f t="shared" si="20"/>
        <v>115</v>
      </c>
      <c r="BF14" s="13">
        <f t="shared" si="21"/>
        <v>115</v>
      </c>
      <c r="BG14" s="13">
        <f t="shared" si="22"/>
        <v>115</v>
      </c>
      <c r="BH14" s="13">
        <f t="shared" si="23"/>
        <v>1840</v>
      </c>
      <c r="BI14" s="13">
        <f>SUMIFS(数据母表!$DP$5:$DP$754,数据母表!$DN$5:$DN$754,"&gt;"&amp;属性价值透视!$B14,数据母表!$DN$5:$DN$754,"&lt;="&amp;属性价值透视!$C14,数据母表!$DO$5:$DO$754,"="&amp;属性价值透视!$H$2)</f>
        <v>72840</v>
      </c>
      <c r="BJ14" s="13">
        <f t="shared" si="1"/>
        <v>72.8</v>
      </c>
      <c r="BK14" s="38">
        <f t="shared" si="24"/>
        <v>25.3</v>
      </c>
      <c r="BL14" s="13">
        <f>SUM(H$6:H14)+SUM(R$6:R14)+SUM(AF$6:AF14)+SUM(AX$6:AX14)+SUM(BH$6:BH14)</f>
        <v>94862</v>
      </c>
      <c r="BM14" s="13">
        <f>SUM(K$6:K14)+SUM(AA$6:AA14)+SUM(AM$6:AM14)+SUM(AZ$6:AZ14)+SUM(BJ$6:BJ14)</f>
        <v>8341.5</v>
      </c>
      <c r="BN14" s="38">
        <f t="shared" si="25"/>
        <v>11.4</v>
      </c>
      <c r="BO14" s="13">
        <f>H14+R14+AF14+AX14+BH14</f>
        <v>9970</v>
      </c>
      <c r="BP14" s="13">
        <f>K14+AA14+AM14+AZ14+BJ14</f>
        <v>1089.0999999999999</v>
      </c>
      <c r="BQ14" s="38">
        <f t="shared" si="26"/>
        <v>9.1999999999999993</v>
      </c>
      <c r="BR14" s="13">
        <f>MATCH(C14,数据母表!$EX$5:$EX$13,1)-1</f>
        <v>2</v>
      </c>
      <c r="BS14" s="13">
        <f t="shared" si="61"/>
        <v>1</v>
      </c>
      <c r="BT14" s="13">
        <f>IF(BS14&gt;0,SUMIFS(数据母表!$FG$5:$FG$84,数据母表!FB13:FB92,"="&amp;属性价值透视!BR14),0)</f>
        <v>45300</v>
      </c>
      <c r="BU14" s="13">
        <f>IF(BS14&gt;0,ROUND(SUMIFS(数据母表!$FN$5:$FN$84,数据母表!FB13:FB92,"="&amp;属性价值透视!BR14),1),0)</f>
        <v>2308.6999999999998</v>
      </c>
      <c r="BV14" s="38">
        <f t="shared" si="27"/>
        <v>19.600000000000001</v>
      </c>
      <c r="BW14" s="13">
        <f>IF(属性价值透视!BR14&gt;0,INDEX(数据母表!$EY$6:$EY$13,属性价值透视!BR14),0)</f>
        <v>8</v>
      </c>
      <c r="BX14" s="13">
        <f>IF(BS14&gt;0,SUMIFS(数据母表!$FG$5:$FG$84,数据母表!FB13:FB92,"="&amp;属性价值透视!BR14,数据母表!$FC$5:$FC$84,"&lt;="&amp;属性价值透视!BW14),0)</f>
        <v>35700</v>
      </c>
      <c r="BY14" s="13">
        <f>IF(BS14&gt;0,SUMIFS(数据母表!$FN$5:$FN$84,数据母表!FB13:FB92,"="&amp;属性价值透视!BR14,数据母表!$FC$5:$FC$84,"&lt;="&amp;属性价值透视!BW14),0)</f>
        <v>1433.7298938679248</v>
      </c>
      <c r="BZ14" s="38">
        <f t="shared" si="28"/>
        <v>24.9</v>
      </c>
      <c r="CC14" s="38">
        <f t="shared" si="29"/>
        <v>29.4</v>
      </c>
      <c r="CD14" s="38">
        <f t="shared" si="30"/>
        <v>917.5</v>
      </c>
      <c r="CE14" s="38">
        <f t="shared" si="31"/>
        <v>69.400000000000006</v>
      </c>
      <c r="CF14" s="38">
        <f t="shared" si="32"/>
        <v>0</v>
      </c>
      <c r="CG14" s="38">
        <f t="shared" si="33"/>
        <v>72.8</v>
      </c>
      <c r="CH14" s="38">
        <f t="shared" si="34"/>
        <v>1433.7298938679248</v>
      </c>
      <c r="CJ14" s="38">
        <f t="shared" si="35"/>
        <v>77</v>
      </c>
      <c r="CK14" s="38">
        <f t="shared" si="36"/>
        <v>2.457765667574932</v>
      </c>
      <c r="CL14" s="38">
        <f t="shared" si="37"/>
        <v>52</v>
      </c>
      <c r="CM14" s="38">
        <f t="shared" si="38"/>
        <v>0</v>
      </c>
      <c r="CN14" s="38">
        <f t="shared" si="39"/>
        <v>25.3</v>
      </c>
      <c r="CO14" s="38">
        <f t="shared" si="40"/>
        <v>24.9</v>
      </c>
      <c r="CR14" s="13">
        <f t="shared" si="41"/>
        <v>2275</v>
      </c>
      <c r="CS14" s="13">
        <f t="shared" si="42"/>
        <v>2255</v>
      </c>
      <c r="CT14" s="13">
        <f t="shared" si="43"/>
        <v>3600</v>
      </c>
      <c r="CU14" s="13">
        <f t="shared" si="44"/>
        <v>0</v>
      </c>
      <c r="CV14" s="13">
        <f t="shared" si="45"/>
        <v>1840</v>
      </c>
      <c r="CW14" s="13">
        <f t="shared" si="46"/>
        <v>35700</v>
      </c>
      <c r="CX14" s="38">
        <f t="shared" si="47"/>
        <v>45670</v>
      </c>
      <c r="CY14" s="65">
        <f t="shared" si="48"/>
        <v>4.9813882198379678E-2</v>
      </c>
      <c r="CZ14" s="65">
        <f t="shared" si="49"/>
        <v>4.9375957959273048E-2</v>
      </c>
      <c r="DA14" s="65">
        <f t="shared" si="50"/>
        <v>7.8826363039194214E-2</v>
      </c>
      <c r="DB14" s="65">
        <f t="shared" si="51"/>
        <v>0</v>
      </c>
      <c r="DC14" s="65">
        <f t="shared" si="52"/>
        <v>4.028902999781038E-2</v>
      </c>
      <c r="DD14" s="65">
        <f t="shared" si="53"/>
        <v>0.78169476680534267</v>
      </c>
      <c r="DG14" s="36">
        <v>9</v>
      </c>
      <c r="DH14" s="13">
        <f>SUMIFS(数据母表!$EL$5:$EL$784,数据母表!$EE$5:$EE$784,"="&amp;属性价值透视!DH$3,数据母表!$EI$5:$EI$784,"="&amp;属性价值透视!$DG14,数据母表!$EF$5:$EF$784,"&gt;="&amp;属性价值透视!DJ$3,数据母表!$EF$5:$EF$784,"&lt;="&amp;属性价值透视!DL$3)</f>
        <v>1158</v>
      </c>
      <c r="DI14" s="13">
        <f>SUMIFS(数据母表!$EO$5:$EO$784,数据母表!$EE$5:$EE$784,"="&amp;属性价值透视!DH$3,数据母表!$EI$5:$EI$784,"="&amp;属性价值透视!$DG14,数据母表!$EF$5:$EF$784,"&gt;="&amp;属性价值透视!DJ$3,数据母表!$EF$5:$EF$784,"&lt;="&amp;属性价值透视!DL$3)</f>
        <v>163.1</v>
      </c>
      <c r="DJ14" s="38">
        <f t="shared" si="54"/>
        <v>7.1</v>
      </c>
      <c r="DK14" s="14"/>
      <c r="DL14" s="14"/>
      <c r="DN14" s="36">
        <v>9</v>
      </c>
      <c r="DO14" s="13">
        <f>SUMIFS(数据母表!$EL$5:$EL$784,数据母表!$EE$5:$EE$784,"="&amp;属性价值透视!DO$3,数据母表!$EI$5:$EI$784,"="&amp;属性价值透视!$DG14,数据母表!$EF$5:$EF$784,"&gt;="&amp;属性价值透视!DQ$3,数据母表!$EF$5:$EF$784,"&lt;="&amp;属性价值透视!DS$3)</f>
        <v>7242</v>
      </c>
      <c r="DP14" s="13">
        <f>SUMIFS(数据母表!$EO$5:$EO$784,数据母表!$EE$5:$EE$784,"="&amp;属性价值透视!DO$3,数据母表!$EI$5:$EI$784,"="&amp;属性价值透视!$DG14,数据母表!$EF$5:$EF$784,"&gt;="&amp;属性价值透视!DQ$3,数据母表!$EF$5:$EF$784,"&lt;="&amp;属性价值透视!DS$3)</f>
        <v>706.2</v>
      </c>
      <c r="DQ14" s="38">
        <f t="shared" si="55"/>
        <v>10.25</v>
      </c>
      <c r="DR14" s="14"/>
      <c r="DS14" s="14"/>
      <c r="DU14" s="36">
        <v>9</v>
      </c>
      <c r="DV14" s="13">
        <f>SUMIFS(数据母表!$EL$5:$EL$784,数据母表!$EE$5:$EE$784,"="&amp;属性价值透视!DV$3,数据母表!$EI$5:$EI$784,"="&amp;属性价值透视!$DG14,数据母表!$EF$5:$EF$784,"&gt;="&amp;属性价值透视!DX$3,数据母表!$EF$5:$EF$784,"&lt;="&amp;属性价值透视!DZ$3)</f>
        <v>13764</v>
      </c>
      <c r="DW14" s="13">
        <f>SUMIFS(数据母表!$EO$5:$EO$784,数据母表!$EE$5:$EE$784,"="&amp;属性价值透视!DV$3,数据母表!$EI$5:$EI$784,"="&amp;属性价值透视!$DG14,数据母表!$EF$5:$EF$784,"&gt;="&amp;属性价值透视!DX$3,数据母表!$EF$5:$EF$784,"&lt;="&amp;属性价值透视!DZ$3)</f>
        <v>1834</v>
      </c>
      <c r="DX14" s="38">
        <f t="shared" si="56"/>
        <v>7.5</v>
      </c>
      <c r="DY14" s="14"/>
      <c r="DZ14" s="14"/>
      <c r="EB14" s="36">
        <v>9</v>
      </c>
      <c r="EC14" s="13">
        <f>SUMIFS(数据母表!$EL$5:$EL$784,数据母表!$EE$5:$EE$784,"="&amp;属性价值透视!EC$3,数据母表!$EI$5:$EI$784,"="&amp;属性价值透视!$DG14,数据母表!$EF$5:$EF$784,"&gt;="&amp;属性价值透视!EE$3,数据母表!$EF$5:$EF$784,"&lt;="&amp;属性价值透视!EG$3)</f>
        <v>15648</v>
      </c>
      <c r="ED14" s="13">
        <f>SUMIFS(数据母表!$EO$5:$EO$784,数据母表!$EE$5:$EE$784,"="&amp;属性价值透视!EC$3,数据母表!$EI$5:$EI$784,"="&amp;属性价值透视!$DG14,数据母表!$EF$5:$EF$784,"&gt;="&amp;属性价值透视!EE$3,数据母表!$EF$5:$EF$784,"&lt;="&amp;属性价值透视!EG$3)</f>
        <v>2293</v>
      </c>
      <c r="EE14" s="38">
        <f t="shared" si="57"/>
        <v>6.82</v>
      </c>
      <c r="EF14" s="14"/>
      <c r="EG14" s="14"/>
      <c r="EI14" s="36">
        <v>9</v>
      </c>
      <c r="EJ14" s="13">
        <f>SUMIFS(数据母表!$EL$5:$EL$784,数据母表!$EE$5:$EE$784,"="&amp;属性价值透视!EJ$3,数据母表!$EI$5:$EI$784,"="&amp;属性价值透视!$DG14,数据母表!$EF$5:$EF$784,"&gt;="&amp;属性价值透视!EL$3,数据母表!$EF$5:$EF$784,"&lt;="&amp;属性价值透视!EN$3)</f>
        <v>39060</v>
      </c>
      <c r="EK14" s="13">
        <f>SUMIFS(数据母表!$EO$5:$EO$784,数据母表!$EE$5:$EE$784,"="&amp;属性价值透视!EJ$3,数据母表!$EI$5:$EI$784,"="&amp;属性价值透视!$DG14,数据母表!$EF$5:$EF$784,"&gt;="&amp;属性价值透视!EL$3,数据母表!$EF$5:$EF$784,"&lt;="&amp;属性价值透视!EN$3)</f>
        <v>2763.8500000000004</v>
      </c>
      <c r="EL14" s="38">
        <f t="shared" si="58"/>
        <v>14.13</v>
      </c>
      <c r="EM14" s="14"/>
      <c r="EN14" s="14"/>
      <c r="EP14" s="36">
        <v>9</v>
      </c>
      <c r="EQ14" s="13">
        <f>SUMIFS(数据母表!$EL$5:$EL$784,数据母表!$EE$5:$EE$784,"="&amp;属性价值透视!EQ$3,数据母表!$EI$5:$EI$784,"="&amp;属性价值透视!$DG14,数据母表!$EF$5:$EF$784,"&gt;="&amp;属性价值透视!ES$3,数据母表!$EF$5:$EF$784,"&lt;="&amp;属性价值透视!EU$3)</f>
        <v>76062</v>
      </c>
      <c r="ER14" s="13">
        <f>SUMIFS(数据母表!$EO$5:$EO$784,数据母表!$EE$5:$EE$784,"="&amp;属性价值透视!EQ$3,数据母表!$EI$5:$EI$784,"="&amp;属性价值透视!$DG14,数据母表!$EF$5:$EF$784,"&gt;="&amp;属性价值透视!ES$3,数据母表!$EF$5:$EF$784,"&lt;="&amp;属性价值透视!EU$3)</f>
        <v>7365</v>
      </c>
      <c r="ES14" s="38">
        <f t="shared" si="59"/>
        <v>10.33</v>
      </c>
      <c r="ET14" s="14"/>
      <c r="EU14" s="14"/>
      <c r="EW14" s="36">
        <v>9</v>
      </c>
      <c r="EX14" s="13">
        <f>SUMIFS(数据母表!$EL$5:$EL$784,数据母表!$EE$5:$EE$784,"="&amp;属性价值透视!EX$3,数据母表!$EI$5:$EI$784,"="&amp;属性价值透视!$DG14,数据母表!$EF$5:$EF$784,"&gt;="&amp;属性价值透视!EZ$3,数据母表!$EF$5:$EF$784,"&lt;="&amp;属性价值透视!FB$3)</f>
        <v>66576</v>
      </c>
      <c r="EY14" s="13">
        <f>SUMIFS(数据母表!$EO$5:$EO$784,数据母表!$EE$5:$EE$784,"="&amp;属性价值透视!EX$3,数据母表!$EI$5:$EI$784,"="&amp;属性价值透视!$DG14,数据母表!$EF$5:$EF$784,"&gt;="&amp;属性价值透视!EZ$3,数据母表!$EF$5:$EF$784,"&lt;="&amp;属性价值透视!FB$3)</f>
        <v>9254.4500000000007</v>
      </c>
      <c r="EZ14" s="38">
        <f t="shared" si="60"/>
        <v>7.19</v>
      </c>
      <c r="FA14" s="14"/>
      <c r="FB14" s="14"/>
    </row>
    <row r="15" spans="1:158" ht="16.5" x14ac:dyDescent="0.2">
      <c r="A15" s="34">
        <v>10</v>
      </c>
      <c r="B15" s="13">
        <f>数据母表!BS14</f>
        <v>55</v>
      </c>
      <c r="C15" s="13">
        <f>数据母表!BT14</f>
        <v>60</v>
      </c>
      <c r="D15" s="13">
        <f>数据母表!BW14</f>
        <v>9</v>
      </c>
      <c r="E15" s="13">
        <f>INDEX(数据母表!P$5:P$84,(属性价值透视!$C$2-2)*20+属性价值透视!$D15)*($C15-$B15)</f>
        <v>125</v>
      </c>
      <c r="F15" s="13">
        <f>INDEX(数据母表!Q$5:Q$84,(属性价值透视!$C$2-2)*20+属性价值透视!$D15)*($C15-$B15)</f>
        <v>65</v>
      </c>
      <c r="G15" s="13">
        <f>INDEX(数据母表!R$5:R$84,(属性价值透视!$C$2-2)*20+属性价值透视!$D15)*($C15-$B15)</f>
        <v>1000</v>
      </c>
      <c r="H15" s="13">
        <f t="shared" si="3"/>
        <v>2275</v>
      </c>
      <c r="I15" s="13">
        <f>SUMIFS(数据母表!$CN$5:$CN$604,数据母表!$CL$5:$CL$604,"&lt;"&amp;属性价值透视!C15,数据母表!$CL$5:$CL$604,"&gt;="&amp;属性价值透视!B15,数据母表!$CM$5:$CM$604,"="&amp;属性价值透视!$C$2)</f>
        <v>82750</v>
      </c>
      <c r="J15" s="13">
        <f t="shared" si="4"/>
        <v>33100</v>
      </c>
      <c r="K15" s="13">
        <f t="shared" si="5"/>
        <v>33.1</v>
      </c>
      <c r="L15" s="38">
        <f t="shared" si="6"/>
        <v>69</v>
      </c>
      <c r="M15" s="13">
        <f>IF(D15&lt;&gt;D14,INDEX(数据母表!$V$5:$V$84,(属性价值透视!$C$2-2)*20+属性价值透视!D15),0)</f>
        <v>3</v>
      </c>
      <c r="N15" s="13">
        <f t="shared" si="7"/>
        <v>1</v>
      </c>
      <c r="O15" s="13">
        <f>SUMIFS(数据母表!S$5:S$84,数据母表!$K$5:$K$84,"="&amp;属性价值透视!$C$2,数据母表!$L$5:$L$84,"="&amp;属性价值透视!$D15)*$M15</f>
        <v>345</v>
      </c>
      <c r="P15" s="13">
        <f>SUMIFS(数据母表!T$5:T$84,数据母表!$K$5:$K$84,"="&amp;属性价值透视!$C$2,数据母表!$L$5:$L$84,"="&amp;属性价值透视!$D15)*$M15</f>
        <v>174</v>
      </c>
      <c r="Q15" s="13">
        <f>SUMIFS(数据母表!U$5:U$84,数据母表!$K$5:$K$84,"="&amp;属性价值透视!$C$2,数据母表!$L$5:$L$84,"="&amp;属性价值透视!$D15)*$M15</f>
        <v>2760</v>
      </c>
      <c r="R15" s="13">
        <f t="shared" si="8"/>
        <v>6225</v>
      </c>
      <c r="S15" s="13">
        <f>SUMIFS(数据母表!AZ$5:AZ$212,数据母表!$AW$5:$AW$212,"="&amp;属性价值透视!$C$2,数据母表!$AY$5:$AY$212,"="&amp;属性价值透视!$D15)*IF($M15&gt;0,1,0)</f>
        <v>0</v>
      </c>
      <c r="T15" s="13">
        <f>SUMIFS(数据母表!BA$5:BA$212,数据母表!$AW$5:$AW$212,"="&amp;属性价值透视!$C$2,数据母表!$AY$5:$AY$212,"="&amp;属性价值透视!$D15)*IF($M15&gt;0,1,0)</f>
        <v>0</v>
      </c>
      <c r="U15" s="13">
        <f>SUMIFS(数据母表!BB$5:BB$212,数据母表!$AW$5:$AW$212,"="&amp;属性价值透视!$C$2,数据母表!$AY$5:$AY$212,"="&amp;属性价值透视!$D15)*IF($M15&gt;0,1,0)</f>
        <v>140</v>
      </c>
      <c r="V15" s="13">
        <f>SUMIFS(数据母表!BC$5:BC$212,数据母表!$AW$5:$AW$212,"="&amp;属性价值透视!$C$2,数据母表!$AY$5:$AY$212,"="&amp;属性价值透视!$D15)*IF($M15&gt;0,1,0)</f>
        <v>0</v>
      </c>
      <c r="W15" s="13">
        <f>SUMIFS(数据母表!BD$5:BD$212,数据母表!$AW$5:$AW$212,"="&amp;属性价值透视!$C$2,数据母表!$AY$5:$AY$212,"="&amp;属性价值透视!$D15)*IF($M15&gt;0,1,0)</f>
        <v>0</v>
      </c>
      <c r="X15" s="13">
        <f>SUMIFS(数据母表!BE$5:BE$212,数据母表!$AW$5:$AW$212,"="&amp;属性价值透视!$C$2,数据母表!$AY$5:$AY$212,"="&amp;属性价值透视!$D15)*IF($M15&gt;0,1,0)</f>
        <v>0</v>
      </c>
      <c r="Y15" s="13">
        <f>SUMIFS(数据母表!BF$5:BF$212,数据母表!$AW$5:$AW$212,"="&amp;属性价值透视!$C$2,数据母表!$AY$5:$AY$212,"="&amp;属性价值透视!$D15)*IF($M15&gt;0,1,0)</f>
        <v>17200</v>
      </c>
      <c r="Z15" s="13">
        <f t="shared" si="9"/>
        <v>157200</v>
      </c>
      <c r="AA15" s="13">
        <f t="shared" si="10"/>
        <v>157.19999999999999</v>
      </c>
      <c r="AB15" s="38">
        <f t="shared" si="11"/>
        <v>40</v>
      </c>
      <c r="AC15" s="13">
        <f>SUMIFS(数据母表!W$5:W$84,数据母表!$K$5:$K$84,"="&amp;属性价值透视!$C$2,数据母表!$L$5:$L$84,"="&amp;属性价值透视!$D15)*$N15</f>
        <v>200</v>
      </c>
      <c r="AD15" s="13">
        <f>SUMIFS(数据母表!X$5:X$84,数据母表!$K$5:$K$84,"="&amp;属性价值透视!$C$2,数据母表!$L$5:$L$84,"="&amp;属性价值透视!$D15)*$N15</f>
        <v>100</v>
      </c>
      <c r="AE15" s="13">
        <f>SUMIFS(数据母表!Y$5:Y$84,数据母表!$K$5:$K$84,"="&amp;属性价值透视!$C$2,数据母表!$L$5:$L$84,"="&amp;属性价值透视!$D15)*$N15</f>
        <v>1600</v>
      </c>
      <c r="AF15" s="13">
        <f t="shared" si="12"/>
        <v>3600</v>
      </c>
      <c r="AG15" s="13">
        <f>SUMIFS(数据母表!BK$5:BK$84,数据母表!$BI$5:$BI$84,"="&amp;属性价值透视!$C$2,数据母表!$BJ$5:$BJ$84,"="&amp;属性价值透视!$D15)*属性价值透视!$N15</f>
        <v>0</v>
      </c>
      <c r="AH15" s="13">
        <f>SUMIFS(数据母表!BL$5:BL$84,数据母表!$BI$5:$BI$84,"="&amp;属性价值透视!$C$2,数据母表!$BJ$5:$BJ$84,"="&amp;属性价值透视!$D15)*属性价值透视!$N15</f>
        <v>59</v>
      </c>
      <c r="AI15" s="13">
        <f>SUMIFS(数据母表!BM$5:BM$84,数据母表!$BI$5:$BI$84,"="&amp;属性价值透视!$C$2,数据母表!$BJ$5:$BJ$84,"="&amp;属性价值透视!$D15)*属性价值透视!$N15</f>
        <v>0</v>
      </c>
      <c r="AJ15" s="13">
        <f>SUMIFS(数据母表!BN$5:BN$84,数据母表!$BI$5:$BI$84,"="&amp;属性价值透视!$C$2,数据母表!$BJ$5:$BJ$84,"="&amp;属性价值透视!$D15)*属性价值透视!$N15</f>
        <v>0</v>
      </c>
      <c r="AK15" s="13">
        <f>SUMIFS(数据母表!BO$5:BO$84,数据母表!$BI$5:$BI$84,"="&amp;属性价值透视!$C$2,数据母表!$BJ$5:$BJ$84,"="&amp;属性价值透视!$D15)*属性价值透视!$N15</f>
        <v>16500</v>
      </c>
      <c r="AL15" s="13">
        <f t="shared" si="13"/>
        <v>724500</v>
      </c>
      <c r="AM15" s="13">
        <f t="shared" si="14"/>
        <v>724.5</v>
      </c>
      <c r="AN15" s="38">
        <f t="shared" si="15"/>
        <v>4.9689440993788816</v>
      </c>
      <c r="AO15" s="34">
        <f>数据母表!BX14</f>
        <v>3</v>
      </c>
      <c r="AP15" s="34">
        <f t="shared" si="16"/>
        <v>1</v>
      </c>
      <c r="AQ15" s="34">
        <f t="shared" si="62"/>
        <v>1</v>
      </c>
      <c r="AR15" s="34">
        <f>IF($AQ15&gt;0,INDEX(数据母表!CV$5:CV$59,(属性价值透视!$H$2-1)*11+$AO15),0)</f>
        <v>450</v>
      </c>
      <c r="AS15" s="34">
        <f>IF($AQ15&gt;0,INDEX(数据母表!CW$5:CW$59,(属性价值透视!$H$2-1)*11+$AO15),0)</f>
        <v>230</v>
      </c>
      <c r="AT15" s="34">
        <f>IF($AQ15&gt;0,INDEX(数据母表!CX$5:CX$59,(属性价值透视!$H$2-1)*11+$AO15),0)</f>
        <v>3105</v>
      </c>
      <c r="AU15" s="34">
        <f>IF($AQ15&gt;0,INDEX(数据母表!DB$5:DB$59,(属性价值透视!$H$2-1)*11+$AO15),0)</f>
        <v>1200</v>
      </c>
      <c r="AV15" s="34">
        <f>IF($AQ15&gt;0,INDEX(数据母表!DC$5:DC$59,(属性价值透视!$H$2-1)*11+$AO15),0)</f>
        <v>600</v>
      </c>
      <c r="AW15" s="34">
        <f>IF($AQ15&gt;0,INDEX(数据母表!DD$5:DD$59,(属性价值透视!$H$2-1)*11+$AO15),0)</f>
        <v>12000</v>
      </c>
      <c r="AX15" s="13">
        <f t="shared" si="17"/>
        <v>31655</v>
      </c>
      <c r="AY15" s="13">
        <f>IF(属性价值透视!$AQ15&gt;0,INDEX(数据母表!$CU$5:$CU$59,(属性价值透视!$H$2-1)*11+属性价值透视!AO15)*数据母表!$CS$2,0)</f>
        <v>4000</v>
      </c>
      <c r="AZ15" s="13">
        <f t="shared" si="18"/>
        <v>4000</v>
      </c>
      <c r="BA15" s="38">
        <f t="shared" si="19"/>
        <v>7.9</v>
      </c>
      <c r="BB15" s="13">
        <f>IF(属性价值透视!$AP15&gt;0,INDEX(数据母表!$CY$5:$CY$59,(属性价值透视!$H$2-1)*11+属性价值透视!$AO15),0)</f>
        <v>35</v>
      </c>
      <c r="BC15" s="13">
        <f>IF(属性价值透视!$AP15&gt;0,INDEX(数据母表!$CY$5:$CY$59,(属性价值透视!$H$2-1)*11+属性价值透视!$AO15),0)</f>
        <v>35</v>
      </c>
      <c r="BD15" s="13">
        <f>IF(属性价值透视!$AP15&gt;0,INDEX(数据母表!$CY$5:$CY$59,(属性价值透视!$H$2-1)*11+属性价值透视!$AO15),0)</f>
        <v>35</v>
      </c>
      <c r="BE15" s="13">
        <f t="shared" si="20"/>
        <v>175</v>
      </c>
      <c r="BF15" s="13">
        <f t="shared" si="21"/>
        <v>175</v>
      </c>
      <c r="BG15" s="13">
        <f t="shared" si="22"/>
        <v>175</v>
      </c>
      <c r="BH15" s="13">
        <f t="shared" si="23"/>
        <v>2800</v>
      </c>
      <c r="BI15" s="13">
        <f>SUMIFS(数据母表!$DP$5:$DP$754,数据母表!$DN$5:$DN$754,"&gt;"&amp;属性价值透视!$B15,数据母表!$DN$5:$DN$754,"&lt;="&amp;属性价值透视!$C15,数据母表!$DO$5:$DO$754,"="&amp;属性价值透视!$H$2)</f>
        <v>88000</v>
      </c>
      <c r="BJ15" s="13">
        <f t="shared" si="1"/>
        <v>88</v>
      </c>
      <c r="BK15" s="38">
        <f t="shared" si="24"/>
        <v>31.8</v>
      </c>
      <c r="BL15" s="13">
        <f>SUM(H$6:H15)+SUM(R$6:R15)+SUM(AF$6:AF15)+SUM(AX$6:AX15)+SUM(BH$6:BH15)</f>
        <v>141417</v>
      </c>
      <c r="BM15" s="13">
        <f>SUM(K$6:K15)+SUM(AA$6:AA15)+SUM(AM$6:AM15)+SUM(AZ$6:AZ15)+SUM(BJ$6:BJ15)</f>
        <v>13344.300000000001</v>
      </c>
      <c r="BN15" s="38">
        <f t="shared" si="25"/>
        <v>10.6</v>
      </c>
      <c r="BO15" s="13">
        <f>H15+R15+AF15+AX15+BH15</f>
        <v>46555</v>
      </c>
      <c r="BP15" s="13">
        <f>K15+AA15+AM15+AZ15+BJ15</f>
        <v>5002.8</v>
      </c>
      <c r="BQ15" s="38">
        <f t="shared" si="26"/>
        <v>9.3000000000000007</v>
      </c>
      <c r="BR15" s="13">
        <f>MATCH(C15,数据母表!$EX$5:$EX$13,1)-1</f>
        <v>2</v>
      </c>
      <c r="BS15" s="13">
        <f t="shared" si="61"/>
        <v>0</v>
      </c>
      <c r="BT15" s="13">
        <f>IF(BS15&gt;0,SUMIFS(数据母表!$FG$5:$FG$84,数据母表!FB14:FB93,"="&amp;属性价值透视!BR15),0)</f>
        <v>0</v>
      </c>
      <c r="BU15" s="13">
        <f>IF(BS15&gt;0,ROUND(SUMIFS(数据母表!$FN$5:$FN$84,数据母表!FB14:FB93,"="&amp;属性价值透视!BR15),1),0)</f>
        <v>0</v>
      </c>
      <c r="BV15" s="38">
        <f t="shared" si="27"/>
        <v>0</v>
      </c>
      <c r="BW15" s="13">
        <f>IF(属性价值透视!BR15&gt;0,INDEX(数据母表!$EY$6:$EY$13,属性价值透视!BR15),0)</f>
        <v>8</v>
      </c>
      <c r="BX15" s="13">
        <f>IF(BS15&gt;0,SUMIFS(数据母表!$FG$5:$FG$84,数据母表!FB14:FB93,"="&amp;属性价值透视!BR15,数据母表!$FC$5:$FC$84,"&lt;="&amp;属性价值透视!BW15),0)</f>
        <v>0</v>
      </c>
      <c r="BY15" s="13">
        <f>IF(BS15&gt;0,SUMIFS(数据母表!$FN$5:$FN$84,数据母表!FB14:FB93,"="&amp;属性价值透视!BR15,数据母表!$FC$5:$FC$84,"&lt;="&amp;属性价值透视!BW15),0)</f>
        <v>0</v>
      </c>
      <c r="BZ15" s="38">
        <f t="shared" si="28"/>
        <v>0</v>
      </c>
      <c r="CC15" s="38">
        <f t="shared" si="29"/>
        <v>33.1</v>
      </c>
      <c r="CD15" s="38">
        <f t="shared" si="30"/>
        <v>724.5</v>
      </c>
      <c r="CE15" s="38">
        <f t="shared" si="31"/>
        <v>157.19999999999999</v>
      </c>
      <c r="CF15" s="38">
        <f t="shared" si="32"/>
        <v>4000</v>
      </c>
      <c r="CG15" s="38">
        <f t="shared" si="33"/>
        <v>88</v>
      </c>
      <c r="CH15" s="38">
        <f t="shared" si="34"/>
        <v>0</v>
      </c>
      <c r="CJ15" s="38">
        <f t="shared" si="35"/>
        <v>69</v>
      </c>
      <c r="CK15" s="38">
        <f t="shared" si="36"/>
        <v>4.9689440993788816</v>
      </c>
      <c r="CL15" s="38">
        <f t="shared" si="37"/>
        <v>40</v>
      </c>
      <c r="CM15" s="38">
        <f t="shared" si="38"/>
        <v>7.9</v>
      </c>
      <c r="CN15" s="38">
        <f t="shared" si="39"/>
        <v>31.8</v>
      </c>
      <c r="CO15" s="38">
        <f t="shared" si="40"/>
        <v>0</v>
      </c>
      <c r="CR15" s="13">
        <f t="shared" si="41"/>
        <v>2275</v>
      </c>
      <c r="CS15" s="13">
        <f t="shared" si="42"/>
        <v>3600</v>
      </c>
      <c r="CT15" s="13">
        <f t="shared" si="43"/>
        <v>6225</v>
      </c>
      <c r="CU15" s="13">
        <f t="shared" si="44"/>
        <v>31655</v>
      </c>
      <c r="CV15" s="13">
        <f t="shared" si="45"/>
        <v>2800</v>
      </c>
      <c r="CW15" s="13">
        <f t="shared" si="46"/>
        <v>0</v>
      </c>
      <c r="CX15" s="38">
        <f t="shared" si="47"/>
        <v>46555</v>
      </c>
      <c r="CY15" s="65">
        <f t="shared" si="48"/>
        <v>4.8866931586295778E-2</v>
      </c>
      <c r="CZ15" s="65">
        <f t="shared" si="49"/>
        <v>7.732789174095156E-2</v>
      </c>
      <c r="DA15" s="65">
        <f t="shared" si="50"/>
        <v>0.13371281280206207</v>
      </c>
      <c r="DB15" s="65">
        <f t="shared" si="51"/>
        <v>0.6799484480721727</v>
      </c>
      <c r="DC15" s="65">
        <f t="shared" si="52"/>
        <v>6.0143915798517883E-2</v>
      </c>
      <c r="DD15" s="65">
        <f t="shared" si="53"/>
        <v>0</v>
      </c>
      <c r="DG15" s="36">
        <v>10</v>
      </c>
      <c r="DH15" s="13">
        <f>SUMIFS(数据母表!$EL$5:$EL$784,数据母表!$EE$5:$EE$784,"="&amp;属性价值透视!DH$3,数据母表!$EI$5:$EI$784,"="&amp;属性价值透视!$DG15,数据母表!$EF$5:$EF$784,"&gt;="&amp;属性价值透视!DJ$3,数据母表!$EF$5:$EF$784,"&lt;="&amp;属性价值透视!DL$3)</f>
        <v>1200</v>
      </c>
      <c r="DI15" s="13">
        <f>SUMIFS(数据母表!$EO$5:$EO$784,数据母表!$EE$5:$EE$784,"="&amp;属性价值透视!DH$3,数据母表!$EI$5:$EI$784,"="&amp;属性价值透视!$DG15,数据母表!$EF$5:$EF$784,"&gt;="&amp;属性价值透视!DJ$3,数据母表!$EF$5:$EF$784,"&lt;="&amp;属性价值透视!DL$3)</f>
        <v>263.45</v>
      </c>
      <c r="DJ15" s="38">
        <f t="shared" si="54"/>
        <v>4.55</v>
      </c>
      <c r="DK15" s="14"/>
      <c r="DL15" s="14"/>
      <c r="DN15" s="36">
        <v>10</v>
      </c>
      <c r="DO15" s="13">
        <f>SUMIFS(数据母表!$EL$5:$EL$784,数据母表!$EE$5:$EE$784,"="&amp;属性价值透视!DO$3,数据母表!$EI$5:$EI$784,"="&amp;属性价值透视!$DG15,数据母表!$EF$5:$EF$784,"&gt;="&amp;属性价值透视!DQ$3,数据母表!$EF$5:$EF$784,"&lt;="&amp;属性价值透视!DS$3)</f>
        <v>7650</v>
      </c>
      <c r="DP15" s="13">
        <f>SUMIFS(数据母表!$EO$5:$EO$784,数据母表!$EE$5:$EE$784,"="&amp;属性价值透视!DO$3,数据母表!$EI$5:$EI$784,"="&amp;属性价值透视!$DG15,数据母表!$EF$5:$EF$784,"&gt;="&amp;属性价值透视!DQ$3,数据母表!$EF$5:$EF$784,"&lt;="&amp;属性价值透视!DS$3)</f>
        <v>1156.9000000000001</v>
      </c>
      <c r="DQ15" s="38">
        <f t="shared" si="55"/>
        <v>6.61</v>
      </c>
      <c r="DR15" s="14"/>
      <c r="DS15" s="14"/>
      <c r="DU15" s="36">
        <v>10</v>
      </c>
      <c r="DV15" s="13">
        <f>SUMIFS(数据母表!$EL$5:$EL$784,数据母表!$EE$5:$EE$784,"="&amp;属性价值透视!DV$3,数据母表!$EI$5:$EI$784,"="&amp;属性价值透视!$DG15,数据母表!$EF$5:$EF$784,"&gt;="&amp;属性价值透视!DX$3,数据母表!$EF$5:$EF$784,"&lt;="&amp;属性价值透视!DZ$3)</f>
        <v>14382</v>
      </c>
      <c r="DW15" s="13">
        <f>SUMIFS(数据母表!$EO$5:$EO$784,数据母表!$EE$5:$EE$784,"="&amp;属性价值透视!DV$3,数据母表!$EI$5:$EI$784,"="&amp;属性价值透视!$DG15,数据母表!$EF$5:$EF$784,"&gt;="&amp;属性价值透视!DX$3,数据母表!$EF$5:$EF$784,"&lt;="&amp;属性价值透视!DZ$3)</f>
        <v>3034.8500000000004</v>
      </c>
      <c r="DX15" s="38">
        <f t="shared" si="56"/>
        <v>4.74</v>
      </c>
      <c r="DY15" s="14"/>
      <c r="DZ15" s="14"/>
      <c r="EB15" s="36">
        <v>10</v>
      </c>
      <c r="EC15" s="13">
        <f>SUMIFS(数据母表!$EL$5:$EL$784,数据母表!$EE$5:$EE$784,"="&amp;属性价值透视!EC$3,数据母表!$EI$5:$EI$784,"="&amp;属性价值透视!$DG15,数据母表!$EF$5:$EF$784,"&gt;="&amp;属性价值透视!EE$3,数据母表!$EF$5:$EF$784,"&lt;="&amp;属性价值透视!EG$3)</f>
        <v>16296</v>
      </c>
      <c r="ED15" s="13">
        <f>SUMIFS(数据母表!$EO$5:$EO$784,数据母表!$EE$5:$EE$784,"="&amp;属性价值透视!EC$3,数据母表!$EI$5:$EI$784,"="&amp;属性价值透视!$DG15,数据母表!$EF$5:$EF$784,"&gt;="&amp;属性价值透视!EE$3,数据母表!$EF$5:$EF$784,"&lt;="&amp;属性价值透视!EG$3)</f>
        <v>3793.9500000000003</v>
      </c>
      <c r="EE15" s="38">
        <f t="shared" si="57"/>
        <v>4.3</v>
      </c>
      <c r="EF15" s="14"/>
      <c r="EG15" s="14"/>
      <c r="EI15" s="36">
        <v>10</v>
      </c>
      <c r="EJ15" s="13">
        <f>SUMIFS(数据母表!$EL$5:$EL$784,数据母表!$EE$5:$EE$784,"="&amp;属性价值透视!EJ$3,数据母表!$EI$5:$EI$784,"="&amp;属性价值透视!$DG15,数据母表!$EF$5:$EF$784,"&gt;="&amp;属性价值透视!EL$3,数据母表!$EF$5:$EF$784,"&lt;="&amp;属性价值透视!EN$3)</f>
        <v>40824</v>
      </c>
      <c r="EK15" s="13">
        <f>SUMIFS(数据母表!$EO$5:$EO$784,数据母表!$EE$5:$EE$784,"="&amp;属性价值透视!EJ$3,数据母表!$EI$5:$EI$784,"="&amp;属性价值透视!$DG15,数据母表!$EF$5:$EF$784,"&gt;="&amp;属性价值透视!EL$3,数据母表!$EF$5:$EF$784,"&lt;="&amp;属性价值透视!EN$3)</f>
        <v>4565.2999999999993</v>
      </c>
      <c r="EL15" s="38">
        <f t="shared" si="58"/>
        <v>8.94</v>
      </c>
      <c r="EM15" s="14"/>
      <c r="EN15" s="14"/>
      <c r="EP15" s="36">
        <v>10</v>
      </c>
      <c r="EQ15" s="13">
        <f>SUMIFS(数据母表!$EL$5:$EL$784,数据母表!$EE$5:$EE$784,"="&amp;属性价值透视!EQ$3,数据母表!$EI$5:$EI$784,"="&amp;属性价值透视!$DG15,数据母表!$EF$5:$EF$784,"&gt;="&amp;属性价值透视!ES$3,数据母表!$EF$5:$EF$784,"&lt;="&amp;属性价值透视!EU$3)</f>
        <v>79788</v>
      </c>
      <c r="ER15" s="13">
        <f>SUMIFS(数据母表!$EO$5:$EO$784,数据母表!$EE$5:$EE$784,"="&amp;属性价值透视!EQ$3,数据母表!$EI$5:$EI$784,"="&amp;属性价值透视!$DG15,数据母表!$EF$5:$EF$784,"&gt;="&amp;属性价值透视!ES$3,数据母表!$EF$5:$EF$784,"&lt;="&amp;属性价值透视!EU$3)</f>
        <v>12168.8</v>
      </c>
      <c r="ES15" s="38">
        <f t="shared" si="59"/>
        <v>6.56</v>
      </c>
      <c r="ET15" s="14"/>
      <c r="EU15" s="14"/>
      <c r="EW15" s="36">
        <v>10</v>
      </c>
      <c r="EX15" s="13">
        <f>SUMIFS(数据母表!$EL$5:$EL$784,数据母表!$EE$5:$EE$784,"="&amp;属性价值透视!EX$3,数据母表!$EI$5:$EI$784,"="&amp;属性价值透视!$DG15,数据母表!$EF$5:$EF$784,"&gt;="&amp;属性价值透视!EZ$3,数据母表!$EF$5:$EF$784,"&lt;="&amp;属性价值透视!FB$3)</f>
        <v>69690</v>
      </c>
      <c r="EY15" s="13">
        <f>SUMIFS(数据母表!$EO$5:$EO$784,数据母表!$EE$5:$EE$784,"="&amp;属性价值透视!EX$3,数据母表!$EI$5:$EI$784,"="&amp;属性价值透视!$DG15,数据母表!$EF$5:$EF$784,"&gt;="&amp;属性价值透视!EZ$3,数据母表!$EF$5:$EF$784,"&lt;="&amp;属性价值透视!FB$3)</f>
        <v>15260.400000000001</v>
      </c>
      <c r="EZ15" s="38">
        <f t="shared" si="60"/>
        <v>4.57</v>
      </c>
      <c r="FA15" s="14"/>
      <c r="FB15" s="14"/>
    </row>
    <row r="16" spans="1:158" ht="16.5" x14ac:dyDescent="0.2">
      <c r="A16" s="34">
        <v>11</v>
      </c>
      <c r="B16" s="13">
        <f>数据母表!BS15</f>
        <v>60</v>
      </c>
      <c r="C16" s="13">
        <f>数据母表!BT15</f>
        <v>65</v>
      </c>
      <c r="D16" s="13">
        <f>数据母表!BW15</f>
        <v>9</v>
      </c>
      <c r="E16" s="13">
        <f>INDEX(数据母表!P$5:P$84,(属性价值透视!$C$2-2)*20+属性价值透视!$D16)*($C16-$B16)</f>
        <v>125</v>
      </c>
      <c r="F16" s="13">
        <f>INDEX(数据母表!Q$5:Q$84,(属性价值透视!$C$2-2)*20+属性价值透视!$D16)*($C16-$B16)</f>
        <v>65</v>
      </c>
      <c r="G16" s="13">
        <f>INDEX(数据母表!R$5:R$84,(属性价值透视!$C$2-2)*20+属性价值透视!$D16)*($C16-$B16)</f>
        <v>1000</v>
      </c>
      <c r="H16" s="13">
        <f t="shared" si="3"/>
        <v>2275</v>
      </c>
      <c r="I16" s="13">
        <f>SUMIFS(数据母表!$CN$5:$CN$604,数据母表!$CL$5:$CL$604,"&lt;"&amp;属性价值透视!C16,数据母表!$CL$5:$CL$604,"&gt;="&amp;属性价值透视!B16,数据母表!$CM$5:$CM$604,"="&amp;属性价值透视!$C$2)</f>
        <v>90900</v>
      </c>
      <c r="J16" s="13">
        <f t="shared" si="4"/>
        <v>36360</v>
      </c>
      <c r="K16" s="13">
        <f t="shared" si="5"/>
        <v>36.4</v>
      </c>
      <c r="L16" s="38">
        <f t="shared" si="6"/>
        <v>63</v>
      </c>
      <c r="M16" s="13">
        <f>IF(D16&lt;&gt;D15,INDEX(数据母表!$V$5:$V$84,(属性价值透视!$C$2-2)*20+属性价值透视!D16),0)</f>
        <v>0</v>
      </c>
      <c r="N16" s="13">
        <f t="shared" si="7"/>
        <v>0</v>
      </c>
      <c r="O16" s="13">
        <f>SUMIFS(数据母表!S$5:S$84,数据母表!$K$5:$K$84,"="&amp;属性价值透视!$C$2,数据母表!$L$5:$L$84,"="&amp;属性价值透视!$D16)*$M16</f>
        <v>0</v>
      </c>
      <c r="P16" s="13">
        <f>SUMIFS(数据母表!T$5:T$84,数据母表!$K$5:$K$84,"="&amp;属性价值透视!$C$2,数据母表!$L$5:$L$84,"="&amp;属性价值透视!$D16)*$M16</f>
        <v>0</v>
      </c>
      <c r="Q16" s="13">
        <f>SUMIFS(数据母表!U$5:U$84,数据母表!$K$5:$K$84,"="&amp;属性价值透视!$C$2,数据母表!$L$5:$L$84,"="&amp;属性价值透视!$D16)*$M16</f>
        <v>0</v>
      </c>
      <c r="R16" s="13">
        <f t="shared" si="8"/>
        <v>0</v>
      </c>
      <c r="S16" s="13">
        <f>SUMIFS(数据母表!AZ$5:AZ$212,数据母表!$AW$5:$AW$212,"="&amp;属性价值透视!$C$2,数据母表!$AY$5:$AY$212,"="&amp;属性价值透视!$D16)*IF($M16&gt;0,1,0)</f>
        <v>0</v>
      </c>
      <c r="T16" s="13">
        <f>SUMIFS(数据母表!BA$5:BA$212,数据母表!$AW$5:$AW$212,"="&amp;属性价值透视!$C$2,数据母表!$AY$5:$AY$212,"="&amp;属性价值透视!$D16)*IF($M16&gt;0,1,0)</f>
        <v>0</v>
      </c>
      <c r="U16" s="13">
        <f>SUMIFS(数据母表!BB$5:BB$212,数据母表!$AW$5:$AW$212,"="&amp;属性价值透视!$C$2,数据母表!$AY$5:$AY$212,"="&amp;属性价值透视!$D16)*IF($M16&gt;0,1,0)</f>
        <v>0</v>
      </c>
      <c r="V16" s="13">
        <f>SUMIFS(数据母表!BC$5:BC$212,数据母表!$AW$5:$AW$212,"="&amp;属性价值透视!$C$2,数据母表!$AY$5:$AY$212,"="&amp;属性价值透视!$D16)*IF($M16&gt;0,1,0)</f>
        <v>0</v>
      </c>
      <c r="W16" s="13">
        <f>SUMIFS(数据母表!BD$5:BD$212,数据母表!$AW$5:$AW$212,"="&amp;属性价值透视!$C$2,数据母表!$AY$5:$AY$212,"="&amp;属性价值透视!$D16)*IF($M16&gt;0,1,0)</f>
        <v>0</v>
      </c>
      <c r="X16" s="13">
        <f>SUMIFS(数据母表!BE$5:BE$212,数据母表!$AW$5:$AW$212,"="&amp;属性价值透视!$C$2,数据母表!$AY$5:$AY$212,"="&amp;属性价值透视!$D16)*IF($M16&gt;0,1,0)</f>
        <v>0</v>
      </c>
      <c r="Y16" s="13">
        <f>SUMIFS(数据母表!BF$5:BF$212,数据母表!$AW$5:$AW$212,"="&amp;属性价值透视!$C$2,数据母表!$AY$5:$AY$212,"="&amp;属性价值透视!$D16)*IF($M16&gt;0,1,0)</f>
        <v>0</v>
      </c>
      <c r="Z16" s="13">
        <f t="shared" si="9"/>
        <v>0</v>
      </c>
      <c r="AA16" s="13">
        <f t="shared" si="10"/>
        <v>0</v>
      </c>
      <c r="AB16" s="38">
        <f t="shared" si="11"/>
        <v>0</v>
      </c>
      <c r="AC16" s="13">
        <f>SUMIFS(数据母表!W$5:W$84,数据母表!$K$5:$K$84,"="&amp;属性价值透视!$C$2,数据母表!$L$5:$L$84,"="&amp;属性价值透视!$D16)*$N16</f>
        <v>0</v>
      </c>
      <c r="AD16" s="13">
        <f>SUMIFS(数据母表!X$5:X$84,数据母表!$K$5:$K$84,"="&amp;属性价值透视!$C$2,数据母表!$L$5:$L$84,"="&amp;属性价值透视!$D16)*$N16</f>
        <v>0</v>
      </c>
      <c r="AE16" s="13">
        <f>SUMIFS(数据母表!Y$5:Y$84,数据母表!$K$5:$K$84,"="&amp;属性价值透视!$C$2,数据母表!$L$5:$L$84,"="&amp;属性价值透视!$D16)*$N16</f>
        <v>0</v>
      </c>
      <c r="AF16" s="13">
        <f t="shared" si="12"/>
        <v>0</v>
      </c>
      <c r="AG16" s="13">
        <f>SUMIFS(数据母表!BK$5:BK$84,数据母表!$BI$5:$BI$84,"="&amp;属性价值透视!$C$2,数据母表!$BJ$5:$BJ$84,"="&amp;属性价值透视!$D16)*属性价值透视!$N16</f>
        <v>0</v>
      </c>
      <c r="AH16" s="13">
        <f>SUMIFS(数据母表!BL$5:BL$84,数据母表!$BI$5:$BI$84,"="&amp;属性价值透视!$C$2,数据母表!$BJ$5:$BJ$84,"="&amp;属性价值透视!$D16)*属性价值透视!$N16</f>
        <v>0</v>
      </c>
      <c r="AI16" s="13">
        <f>SUMIFS(数据母表!BM$5:BM$84,数据母表!$BI$5:$BI$84,"="&amp;属性价值透视!$C$2,数据母表!$BJ$5:$BJ$84,"="&amp;属性价值透视!$D16)*属性价值透视!$N16</f>
        <v>0</v>
      </c>
      <c r="AJ16" s="13">
        <f>SUMIFS(数据母表!BN$5:BN$84,数据母表!$BI$5:$BI$84,"="&amp;属性价值透视!$C$2,数据母表!$BJ$5:$BJ$84,"="&amp;属性价值透视!$D16)*属性价值透视!$N16</f>
        <v>0</v>
      </c>
      <c r="AK16" s="13">
        <f>SUMIFS(数据母表!BO$5:BO$84,数据母表!$BI$5:$BI$84,"="&amp;属性价值透视!$C$2,数据母表!$BJ$5:$BJ$84,"="&amp;属性价值透视!$D16)*属性价值透视!$N16</f>
        <v>0</v>
      </c>
      <c r="AL16" s="13">
        <f t="shared" si="13"/>
        <v>0</v>
      </c>
      <c r="AM16" s="13">
        <f t="shared" si="14"/>
        <v>0</v>
      </c>
      <c r="AN16" s="38">
        <f t="shared" si="15"/>
        <v>0</v>
      </c>
      <c r="AO16" s="34">
        <f>数据母表!BX15</f>
        <v>3</v>
      </c>
      <c r="AP16" s="34">
        <f t="shared" si="16"/>
        <v>1</v>
      </c>
      <c r="AQ16" s="34">
        <f t="shared" si="62"/>
        <v>0</v>
      </c>
      <c r="AR16" s="34">
        <f>IF($AQ16&gt;0,INDEX(数据母表!CV$5:CV$59,(属性价值透视!$H$2-1)*11+$AO16),0)</f>
        <v>0</v>
      </c>
      <c r="AS16" s="34">
        <f>IF($AQ16&gt;0,INDEX(数据母表!CW$5:CW$59,(属性价值透视!$H$2-1)*11+$AO16),0)</f>
        <v>0</v>
      </c>
      <c r="AT16" s="34">
        <f>IF($AQ16&gt;0,INDEX(数据母表!CX$5:CX$59,(属性价值透视!$H$2-1)*11+$AO16),0)</f>
        <v>0</v>
      </c>
      <c r="AU16" s="34">
        <f>IF($AQ16&gt;0,INDEX(数据母表!DB$5:DB$59,(属性价值透视!$H$2-1)*11+$AO16),0)</f>
        <v>0</v>
      </c>
      <c r="AV16" s="34">
        <f>IF($AQ16&gt;0,INDEX(数据母表!DC$5:DC$59,(属性价值透视!$H$2-1)*11+$AO16),0)</f>
        <v>0</v>
      </c>
      <c r="AW16" s="34">
        <f>IF($AQ16&gt;0,INDEX(数据母表!DD$5:DD$59,(属性价值透视!$H$2-1)*11+$AO16),0)</f>
        <v>0</v>
      </c>
      <c r="AX16" s="13">
        <f t="shared" si="17"/>
        <v>0</v>
      </c>
      <c r="AY16" s="13">
        <f>IF(属性价值透视!$AQ16&gt;0,INDEX(数据母表!$CU$5:$CU$59,(属性价值透视!$H$2-1)*11+属性价值透视!AO16)*数据母表!$CS$2,0)</f>
        <v>0</v>
      </c>
      <c r="AZ16" s="13">
        <f t="shared" si="18"/>
        <v>0</v>
      </c>
      <c r="BA16" s="38">
        <f t="shared" si="19"/>
        <v>0</v>
      </c>
      <c r="BB16" s="13">
        <f>IF(属性价值透视!$AP16&gt;0,INDEX(数据母表!$CY$5:$CY$59,(属性价值透视!$H$2-1)*11+属性价值透视!$AO16),0)</f>
        <v>35</v>
      </c>
      <c r="BC16" s="13">
        <f>IF(属性价值透视!$AP16&gt;0,INDEX(数据母表!$CY$5:$CY$59,(属性价值透视!$H$2-1)*11+属性价值透视!$AO16),0)</f>
        <v>35</v>
      </c>
      <c r="BD16" s="13">
        <f>IF(属性价值透视!$AP16&gt;0,INDEX(数据母表!$CY$5:$CY$59,(属性价值透视!$H$2-1)*11+属性价值透视!$AO16),0)</f>
        <v>35</v>
      </c>
      <c r="BE16" s="13">
        <f t="shared" si="20"/>
        <v>175</v>
      </c>
      <c r="BF16" s="13">
        <f t="shared" si="21"/>
        <v>175</v>
      </c>
      <c r="BG16" s="13">
        <f t="shared" si="22"/>
        <v>175</v>
      </c>
      <c r="BH16" s="13">
        <f t="shared" si="23"/>
        <v>2800</v>
      </c>
      <c r="BI16" s="13">
        <f>SUMIFS(数据母表!$DP$5:$DP$754,数据母表!$DN$5:$DN$754,"&gt;"&amp;属性价值透视!$B16,数据母表!$DN$5:$DN$754,"&lt;="&amp;属性价值透视!$C16,数据母表!$DO$5:$DO$754,"="&amp;属性价值透视!$H$2)</f>
        <v>103000</v>
      </c>
      <c r="BJ16" s="13">
        <f t="shared" si="1"/>
        <v>103</v>
      </c>
      <c r="BK16" s="38">
        <f t="shared" si="24"/>
        <v>27.2</v>
      </c>
      <c r="BL16" s="13">
        <f>SUM(H$6:H16)+SUM(R$6:R16)+SUM(AF$6:AF16)+SUM(AX$6:AX16)+SUM(BH$6:BH16)</f>
        <v>146492</v>
      </c>
      <c r="BM16" s="13">
        <f>SUM(K$6:K16)+SUM(AA$6:AA16)+SUM(AM$6:AM16)+SUM(AZ$6:AZ16)+SUM(BJ$6:BJ16)</f>
        <v>13483.7</v>
      </c>
      <c r="BN16" s="38">
        <f t="shared" si="25"/>
        <v>10.9</v>
      </c>
      <c r="BO16" s="13">
        <f>H16+R16+AF16+AX16+BH16</f>
        <v>5075</v>
      </c>
      <c r="BP16" s="13">
        <f>K16+AA16+AM16+AZ16+BJ16</f>
        <v>139.4</v>
      </c>
      <c r="BQ16" s="38">
        <f t="shared" si="26"/>
        <v>36.4</v>
      </c>
      <c r="BR16" s="13">
        <f>MATCH(C16,数据母表!$EX$5:$EX$13,1)-1</f>
        <v>2</v>
      </c>
      <c r="BS16" s="13">
        <f t="shared" si="61"/>
        <v>0</v>
      </c>
      <c r="BT16" s="13">
        <f>IF(BS16&gt;0,SUMIFS(数据母表!$FG$5:$FG$84,数据母表!FB15:FB94,"="&amp;属性价值透视!BR16),0)</f>
        <v>0</v>
      </c>
      <c r="BU16" s="13">
        <f>IF(BS16&gt;0,ROUND(SUMIFS(数据母表!$FN$5:$FN$84,数据母表!FB15:FB94,"="&amp;属性价值透视!BR16),1),0)</f>
        <v>0</v>
      </c>
      <c r="BV16" s="38">
        <f t="shared" si="27"/>
        <v>0</v>
      </c>
      <c r="BW16" s="13">
        <f>IF(属性价值透视!BR16&gt;0,INDEX(数据母表!$EY$6:$EY$13,属性价值透视!BR16),0)</f>
        <v>8</v>
      </c>
      <c r="BX16" s="13">
        <f>IF(BS16&gt;0,SUMIFS(数据母表!$FG$5:$FG$84,数据母表!FB15:FB94,"="&amp;属性价值透视!BR16,数据母表!$FC$5:$FC$84,"&lt;="&amp;属性价值透视!BW16),0)</f>
        <v>0</v>
      </c>
      <c r="BY16" s="13">
        <f>IF(BS16&gt;0,SUMIFS(数据母表!$FN$5:$FN$84,数据母表!FB15:FB94,"="&amp;属性价值透视!BR16,数据母表!$FC$5:$FC$84,"&lt;="&amp;属性价值透视!BW16),0)</f>
        <v>0</v>
      </c>
      <c r="BZ16" s="38">
        <f t="shared" si="28"/>
        <v>0</v>
      </c>
      <c r="CC16" s="38">
        <f t="shared" si="29"/>
        <v>36.4</v>
      </c>
      <c r="CD16" s="38">
        <f t="shared" si="30"/>
        <v>0</v>
      </c>
      <c r="CE16" s="38">
        <f t="shared" si="31"/>
        <v>0</v>
      </c>
      <c r="CF16" s="38">
        <f t="shared" si="32"/>
        <v>0</v>
      </c>
      <c r="CG16" s="38">
        <f t="shared" si="33"/>
        <v>103</v>
      </c>
      <c r="CH16" s="38">
        <f t="shared" si="34"/>
        <v>0</v>
      </c>
      <c r="CJ16" s="38">
        <f t="shared" si="35"/>
        <v>63</v>
      </c>
      <c r="CK16" s="38">
        <f t="shared" si="36"/>
        <v>0</v>
      </c>
      <c r="CL16" s="38">
        <f t="shared" si="37"/>
        <v>0</v>
      </c>
      <c r="CM16" s="38">
        <f t="shared" si="38"/>
        <v>0</v>
      </c>
      <c r="CN16" s="38">
        <f t="shared" si="39"/>
        <v>27.2</v>
      </c>
      <c r="CO16" s="38">
        <f t="shared" si="40"/>
        <v>0</v>
      </c>
      <c r="CR16" s="13">
        <f t="shared" si="41"/>
        <v>2275</v>
      </c>
      <c r="CS16" s="13">
        <f t="shared" si="42"/>
        <v>0</v>
      </c>
      <c r="CT16" s="13">
        <f t="shared" si="43"/>
        <v>0</v>
      </c>
      <c r="CU16" s="13">
        <f t="shared" si="44"/>
        <v>0</v>
      </c>
      <c r="CV16" s="13">
        <f t="shared" si="45"/>
        <v>2800</v>
      </c>
      <c r="CW16" s="13">
        <f t="shared" si="46"/>
        <v>0</v>
      </c>
      <c r="CX16" s="38">
        <f t="shared" si="47"/>
        <v>5075</v>
      </c>
      <c r="CY16" s="65">
        <f t="shared" si="48"/>
        <v>0.44827586206896552</v>
      </c>
      <c r="CZ16" s="65">
        <f t="shared" si="49"/>
        <v>0</v>
      </c>
      <c r="DA16" s="65">
        <f t="shared" si="50"/>
        <v>0</v>
      </c>
      <c r="DB16" s="65">
        <f t="shared" si="51"/>
        <v>0</v>
      </c>
      <c r="DC16" s="65">
        <f t="shared" si="52"/>
        <v>0.55172413793103448</v>
      </c>
      <c r="DD16" s="65">
        <f t="shared" si="53"/>
        <v>0</v>
      </c>
      <c r="DG16" s="36">
        <v>11</v>
      </c>
      <c r="DH16" s="13">
        <f>SUMIFS(数据母表!$EL$5:$EL$784,数据母表!$EE$5:$EE$784,"="&amp;属性价值透视!DH$3,数据母表!$EI$5:$EI$784,"="&amp;属性价值透视!$DG16,数据母表!$EF$5:$EF$784,"&gt;="&amp;属性价值透视!DJ$3,数据母表!$EF$5:$EF$784,"&lt;="&amp;属性价值透视!DL$3)</f>
        <v>1290</v>
      </c>
      <c r="DI16" s="13">
        <f>SUMIFS(数据母表!$EO$5:$EO$784,数据母表!$EE$5:$EE$784,"="&amp;属性价值透视!DH$3,数据母表!$EI$5:$EI$784,"="&amp;属性价值透视!$DG16,数据母表!$EF$5:$EF$784,"&gt;="&amp;属性价值透视!DJ$3,数据母表!$EF$5:$EF$784,"&lt;="&amp;属性价值透视!DL$3)</f>
        <v>263.75</v>
      </c>
      <c r="DJ16" s="38">
        <f t="shared" si="54"/>
        <v>4.8899999999999997</v>
      </c>
      <c r="DK16" s="14"/>
      <c r="DL16" s="14"/>
      <c r="DN16" s="36">
        <v>11</v>
      </c>
      <c r="DO16" s="13">
        <f>SUMIFS(数据母表!$EL$5:$EL$784,数据母表!$EE$5:$EE$784,"="&amp;属性价值透视!DO$3,数据母表!$EI$5:$EI$784,"="&amp;属性价值透视!$DG16,数据母表!$EF$5:$EF$784,"&gt;="&amp;属性价值透视!DQ$3,数据母表!$EF$5:$EF$784,"&lt;="&amp;属性价值透视!DS$3)</f>
        <v>7920</v>
      </c>
      <c r="DP16" s="13">
        <f>SUMIFS(数据母表!$EO$5:$EO$784,数据母表!$EE$5:$EE$784,"="&amp;属性价值透视!DO$3,数据母表!$EI$5:$EI$784,"="&amp;属性价值透视!$DG16,数据母表!$EF$5:$EF$784,"&gt;="&amp;属性价值透视!DQ$3,数据母表!$EF$5:$EF$784,"&lt;="&amp;属性价值透视!DS$3)</f>
        <v>1157.6500000000001</v>
      </c>
      <c r="DQ16" s="38">
        <f t="shared" si="55"/>
        <v>6.84</v>
      </c>
      <c r="DR16" s="14"/>
      <c r="DS16" s="14"/>
      <c r="DU16" s="36">
        <v>11</v>
      </c>
      <c r="DV16" s="13">
        <f>SUMIFS(数据母表!$EL$5:$EL$784,数据母表!$EE$5:$EE$784,"="&amp;属性价值透视!DV$3,数据母表!$EI$5:$EI$784,"="&amp;属性价值透视!$DG16,数据母表!$EF$5:$EF$784,"&gt;="&amp;属性价值透视!DX$3,数据母表!$EF$5:$EF$784,"&lt;="&amp;属性价值透视!DZ$3)</f>
        <v>14844</v>
      </c>
      <c r="DW16" s="13">
        <f>SUMIFS(数据母表!$EO$5:$EO$784,数据母表!$EE$5:$EE$784,"="&amp;属性价值透视!DV$3,数据母表!$EI$5:$EI$784,"="&amp;属性价值透视!$DG16,数据母表!$EF$5:$EF$784,"&gt;="&amp;属性价值透视!DX$3,数据母表!$EF$5:$EF$784,"&lt;="&amp;属性价值透视!DZ$3)</f>
        <v>3035.55</v>
      </c>
      <c r="DX16" s="38">
        <f t="shared" si="56"/>
        <v>4.8899999999999997</v>
      </c>
      <c r="DY16" s="14"/>
      <c r="DZ16" s="14"/>
      <c r="EB16" s="36">
        <v>11</v>
      </c>
      <c r="EC16" s="13">
        <f>SUMIFS(数据母表!$EL$5:$EL$784,数据母表!$EE$5:$EE$784,"="&amp;属性价值透视!EC$3,数据母表!$EI$5:$EI$784,"="&amp;属性价值透视!$DG16,数据母表!$EF$5:$EF$784,"&gt;="&amp;属性价值透视!EE$3,数据母表!$EF$5:$EF$784,"&lt;="&amp;属性价值透视!EG$3)</f>
        <v>17088</v>
      </c>
      <c r="ED16" s="13">
        <f>SUMIFS(数据母表!$EO$5:$EO$784,数据母表!$EE$5:$EE$784,"="&amp;属性价值透视!EC$3,数据母表!$EI$5:$EI$784,"="&amp;属性价值透视!$DG16,数据母表!$EF$5:$EF$784,"&gt;="&amp;属性价值透视!EE$3,数据母表!$EF$5:$EF$784,"&lt;="&amp;属性价值透视!EG$3)</f>
        <v>3795</v>
      </c>
      <c r="EE16" s="38">
        <f t="shared" si="57"/>
        <v>4.5</v>
      </c>
      <c r="EF16" s="14"/>
      <c r="EG16" s="14"/>
      <c r="EI16" s="36">
        <v>11</v>
      </c>
      <c r="EJ16" s="13">
        <f>SUMIFS(数据母表!$EL$5:$EL$784,数据母表!$EE$5:$EE$784,"="&amp;属性价值透视!EJ$3,数据母表!$EI$5:$EI$784,"="&amp;属性价值透视!$DG16,数据母表!$EF$5:$EF$784,"&gt;="&amp;属性价值透视!EL$3,数据母表!$EF$5:$EF$784,"&lt;="&amp;属性价值透视!EN$3)</f>
        <v>42720</v>
      </c>
      <c r="EK16" s="13">
        <f>SUMIFS(数据母表!$EO$5:$EO$784,数据母表!$EE$5:$EE$784,"="&amp;属性价值透视!EJ$3,数据母表!$EI$5:$EI$784,"="&amp;属性价值透视!$DG16,数据母表!$EF$5:$EF$784,"&gt;="&amp;属性价值透视!EL$3,数据母表!$EF$5:$EF$784,"&lt;="&amp;属性价值透视!EN$3)</f>
        <v>4566.8</v>
      </c>
      <c r="EL16" s="38">
        <f t="shared" si="58"/>
        <v>9.35</v>
      </c>
      <c r="EM16" s="14"/>
      <c r="EN16" s="14"/>
      <c r="EP16" s="36">
        <v>11</v>
      </c>
      <c r="EQ16" s="13">
        <f>SUMIFS(数据母表!$EL$5:$EL$784,数据母表!$EE$5:$EE$784,"="&amp;属性价值透视!EQ$3,数据母表!$EI$5:$EI$784,"="&amp;属性价值透视!$DG16,数据母表!$EF$5:$EF$784,"&gt;="&amp;属性价值透视!ES$3,数据母表!$EF$5:$EF$784,"&lt;="&amp;属性价值透视!EU$3)</f>
        <v>83400</v>
      </c>
      <c r="ER16" s="13">
        <f>SUMIFS(数据母表!$EO$5:$EO$784,数据母表!$EE$5:$EE$784,"="&amp;属性价值透视!EQ$3,数据母表!$EI$5:$EI$784,"="&amp;属性价值透视!$DG16,数据母表!$EF$5:$EF$784,"&gt;="&amp;属性价值透视!ES$3,数据母表!$EF$5:$EF$784,"&lt;="&amp;属性价值透视!EU$3)</f>
        <v>12172.350000000002</v>
      </c>
      <c r="ES16" s="38">
        <f t="shared" si="59"/>
        <v>6.85</v>
      </c>
      <c r="ET16" s="14"/>
      <c r="EU16" s="14"/>
      <c r="EW16" s="36">
        <v>11</v>
      </c>
      <c r="EX16" s="13">
        <f>SUMIFS(数据母表!$EL$5:$EL$784,数据母表!$EE$5:$EE$784,"="&amp;属性价值透视!EX$3,数据母表!$EI$5:$EI$784,"="&amp;属性价值透视!$DG16,数据母表!$EF$5:$EF$784,"&gt;="&amp;属性价值透视!EZ$3,数据母表!$EF$5:$EF$784,"&lt;="&amp;属性价值透视!FB$3)</f>
        <v>72612</v>
      </c>
      <c r="EY16" s="13">
        <f>SUMIFS(数据母表!$EO$5:$EO$784,数据母表!$EE$5:$EE$784,"="&amp;属性价值透视!EX$3,数据母表!$EI$5:$EI$784,"="&amp;属性价值透视!$DG16,数据母表!$EF$5:$EF$784,"&gt;="&amp;属性价值透视!EZ$3,数据母表!$EF$5:$EF$784,"&lt;="&amp;属性价值透视!FB$3)</f>
        <v>15265.949999999999</v>
      </c>
      <c r="EZ16" s="38">
        <f t="shared" si="60"/>
        <v>4.76</v>
      </c>
      <c r="FA16" s="14"/>
      <c r="FB16" s="14"/>
    </row>
    <row r="17" spans="1:158" ht="16.5" x14ac:dyDescent="0.2">
      <c r="A17" s="34">
        <v>12</v>
      </c>
      <c r="B17" s="13">
        <f>数据母表!BS16</f>
        <v>65</v>
      </c>
      <c r="C17" s="13">
        <f>数据母表!BT16</f>
        <v>70</v>
      </c>
      <c r="D17" s="13">
        <f>数据母表!BW16</f>
        <v>10</v>
      </c>
      <c r="E17" s="13">
        <f>INDEX(数据母表!P$5:P$84,(属性价值透视!$C$2-2)*20+属性价值透视!$D17)*($C17-$B17)</f>
        <v>150</v>
      </c>
      <c r="F17" s="13">
        <f>INDEX(数据母表!Q$5:Q$84,(属性价值透视!$C$2-2)*20+属性价值透视!$D17)*($C17-$B17)</f>
        <v>75</v>
      </c>
      <c r="G17" s="13">
        <f>INDEX(数据母表!R$5:R$84,(属性价值透视!$C$2-2)*20+属性价值透视!$D17)*($C17-$B17)</f>
        <v>1350</v>
      </c>
      <c r="H17" s="13">
        <f t="shared" si="3"/>
        <v>2850</v>
      </c>
      <c r="I17" s="13">
        <f>SUMIFS(数据母表!$CN$5:$CN$604,数据母表!$CL$5:$CL$604,"&lt;"&amp;属性价值透视!C17,数据母表!$CL$5:$CL$604,"&gt;="&amp;属性价值透视!B17,数据母表!$CM$5:$CM$604,"="&amp;属性价值透视!$C$2)</f>
        <v>99950</v>
      </c>
      <c r="J17" s="13">
        <f t="shared" si="4"/>
        <v>39980</v>
      </c>
      <c r="K17" s="13">
        <f t="shared" si="5"/>
        <v>40</v>
      </c>
      <c r="L17" s="38">
        <f t="shared" si="6"/>
        <v>71</v>
      </c>
      <c r="M17" s="13">
        <f>IF(D17&lt;&gt;D16,INDEX(数据母表!$V$5:$V$84,(属性价值透视!$C$2-2)*20+属性价值透视!D17),0)</f>
        <v>3</v>
      </c>
      <c r="N17" s="13">
        <f t="shared" si="7"/>
        <v>1</v>
      </c>
      <c r="O17" s="13">
        <f>SUMIFS(数据母表!S$5:S$84,数据母表!$K$5:$K$84,"="&amp;属性价值透视!$C$2,数据母表!$L$5:$L$84,"="&amp;属性价值透视!$D17)*$M17</f>
        <v>390</v>
      </c>
      <c r="P17" s="13">
        <f>SUMIFS(数据母表!T$5:T$84,数据母表!$K$5:$K$84,"="&amp;属性价值透视!$C$2,数据母表!$L$5:$L$84,"="&amp;属性价值透视!$D17)*$M17</f>
        <v>195</v>
      </c>
      <c r="Q17" s="13">
        <f>SUMIFS(数据母表!U$5:U$84,数据母表!$K$5:$K$84,"="&amp;属性价值透视!$C$2,数据母表!$L$5:$L$84,"="&amp;属性价值透视!$D17)*$M17</f>
        <v>3510</v>
      </c>
      <c r="R17" s="13">
        <f t="shared" si="8"/>
        <v>7410</v>
      </c>
      <c r="S17" s="13">
        <f>SUMIFS(数据母表!AZ$5:AZ$212,数据母表!$AW$5:$AW$212,"="&amp;属性价值透视!$C$2,数据母表!$AY$5:$AY$212,"="&amp;属性价值透视!$D17)*IF($M17&gt;0,1,0)</f>
        <v>0</v>
      </c>
      <c r="T17" s="13">
        <f>SUMIFS(数据母表!BA$5:BA$212,数据母表!$AW$5:$AW$212,"="&amp;属性价值透视!$C$2,数据母表!$AY$5:$AY$212,"="&amp;属性价值透视!$D17)*IF($M17&gt;0,1,0)</f>
        <v>0</v>
      </c>
      <c r="U17" s="13">
        <f>SUMIFS(数据母表!BB$5:BB$212,数据母表!$AW$5:$AW$212,"="&amp;属性价值透视!$C$2,数据母表!$AY$5:$AY$212,"="&amp;属性价值透视!$D17)*IF($M17&gt;0,1,0)</f>
        <v>225</v>
      </c>
      <c r="V17" s="13">
        <f>SUMIFS(数据母表!BC$5:BC$212,数据母表!$AW$5:$AW$212,"="&amp;属性价值透视!$C$2,数据母表!$AY$5:$AY$212,"="&amp;属性价值透视!$D17)*IF($M17&gt;0,1,0)</f>
        <v>0</v>
      </c>
      <c r="W17" s="13">
        <f>SUMIFS(数据母表!BD$5:BD$212,数据母表!$AW$5:$AW$212,"="&amp;属性价值透视!$C$2,数据母表!$AY$5:$AY$212,"="&amp;属性价值透视!$D17)*IF($M17&gt;0,1,0)</f>
        <v>0</v>
      </c>
      <c r="X17" s="13">
        <f>SUMIFS(数据母表!BE$5:BE$212,数据母表!$AW$5:$AW$212,"="&amp;属性价值透视!$C$2,数据母表!$AY$5:$AY$212,"="&amp;属性价值透视!$D17)*IF($M17&gt;0,1,0)</f>
        <v>0</v>
      </c>
      <c r="Y17" s="13">
        <f>SUMIFS(数据母表!BF$5:BF$212,数据母表!$AW$5:$AW$212,"="&amp;属性价值透视!$C$2,数据母表!$AY$5:$AY$212,"="&amp;属性价值透视!$D17)*IF($M17&gt;0,1,0)</f>
        <v>21250</v>
      </c>
      <c r="Z17" s="13">
        <f t="shared" si="9"/>
        <v>246250</v>
      </c>
      <c r="AA17" s="13">
        <f t="shared" si="10"/>
        <v>246.25</v>
      </c>
      <c r="AB17" s="38">
        <f t="shared" si="11"/>
        <v>30</v>
      </c>
      <c r="AC17" s="13">
        <f>SUMIFS(数据母表!W$5:W$84,数据母表!$K$5:$K$84,"="&amp;属性价值透视!$C$2,数据母表!$L$5:$L$84,"="&amp;属性价值透视!$D17)*$N17</f>
        <v>200</v>
      </c>
      <c r="AD17" s="13">
        <f>SUMIFS(数据母表!X$5:X$84,数据母表!$K$5:$K$84,"="&amp;属性价值透视!$C$2,数据母表!$L$5:$L$84,"="&amp;属性价值透视!$D17)*$N17</f>
        <v>100</v>
      </c>
      <c r="AE17" s="13">
        <f>SUMIFS(数据母表!Y$5:Y$84,数据母表!$K$5:$K$84,"="&amp;属性价值透视!$C$2,数据母表!$L$5:$L$84,"="&amp;属性价值透视!$D17)*$N17</f>
        <v>1800</v>
      </c>
      <c r="AF17" s="13">
        <f t="shared" si="12"/>
        <v>3800</v>
      </c>
      <c r="AG17" s="13">
        <f>SUMIFS(数据母表!BK$5:BK$84,数据母表!$BI$5:$BI$84,"="&amp;属性价值透视!$C$2,数据母表!$BJ$5:$BJ$84,"="&amp;属性价值透视!$D17)*属性价值透视!$N17</f>
        <v>0</v>
      </c>
      <c r="AH17" s="13">
        <f>SUMIFS(数据母表!BL$5:BL$84,数据母表!$BI$5:$BI$84,"="&amp;属性价值透视!$C$2,数据母表!$BJ$5:$BJ$84,"="&amp;属性价值透视!$D17)*属性价值透视!$N17</f>
        <v>83</v>
      </c>
      <c r="AI17" s="13">
        <f>SUMIFS(数据母表!BM$5:BM$84,数据母表!$BI$5:$BI$84,"="&amp;属性价值透视!$C$2,数据母表!$BJ$5:$BJ$84,"="&amp;属性价值透视!$D17)*属性价值透视!$N17</f>
        <v>0</v>
      </c>
      <c r="AJ17" s="13">
        <f>SUMIFS(数据母表!BN$5:BN$84,数据母表!$BI$5:$BI$84,"="&amp;属性价值透视!$C$2,数据母表!$BJ$5:$BJ$84,"="&amp;属性价值透视!$D17)*属性价值透视!$N17</f>
        <v>0</v>
      </c>
      <c r="AK17" s="13">
        <f>SUMIFS(数据母表!BO$5:BO$84,数据母表!$BI$5:$BI$84,"="&amp;属性价值透视!$C$2,数据母表!$BJ$5:$BJ$84,"="&amp;属性价值透视!$D17)*属性价值透视!$N17</f>
        <v>28000</v>
      </c>
      <c r="AL17" s="13">
        <f t="shared" si="13"/>
        <v>1024000</v>
      </c>
      <c r="AM17" s="13">
        <f t="shared" si="14"/>
        <v>1024</v>
      </c>
      <c r="AN17" s="38">
        <f t="shared" si="15"/>
        <v>3.7109375</v>
      </c>
      <c r="AO17" s="34">
        <f>数据母表!BX16</f>
        <v>3</v>
      </c>
      <c r="AP17" s="34">
        <f t="shared" si="16"/>
        <v>1</v>
      </c>
      <c r="AQ17" s="34">
        <f t="shared" si="62"/>
        <v>0</v>
      </c>
      <c r="AR17" s="34">
        <f>IF($AQ17&gt;0,INDEX(数据母表!CV$5:CV$59,(属性价值透视!$H$2-1)*11+$AO17),0)</f>
        <v>0</v>
      </c>
      <c r="AS17" s="34">
        <f>IF($AQ17&gt;0,INDEX(数据母表!CW$5:CW$59,(属性价值透视!$H$2-1)*11+$AO17),0)</f>
        <v>0</v>
      </c>
      <c r="AT17" s="34">
        <f>IF($AQ17&gt;0,INDEX(数据母表!CX$5:CX$59,(属性价值透视!$H$2-1)*11+$AO17),0)</f>
        <v>0</v>
      </c>
      <c r="AU17" s="34">
        <f>IF($AQ17&gt;0,INDEX(数据母表!DB$5:DB$59,(属性价值透视!$H$2-1)*11+$AO17),0)</f>
        <v>0</v>
      </c>
      <c r="AV17" s="34">
        <f>IF($AQ17&gt;0,INDEX(数据母表!DC$5:DC$59,(属性价值透视!$H$2-1)*11+$AO17),0)</f>
        <v>0</v>
      </c>
      <c r="AW17" s="34">
        <f>IF($AQ17&gt;0,INDEX(数据母表!DD$5:DD$59,(属性价值透视!$H$2-1)*11+$AO17),0)</f>
        <v>0</v>
      </c>
      <c r="AX17" s="13">
        <f t="shared" si="17"/>
        <v>0</v>
      </c>
      <c r="AY17" s="13">
        <f>IF(属性价值透视!$AQ17&gt;0,INDEX(数据母表!$CU$5:$CU$59,(属性价值透视!$H$2-1)*11+属性价值透视!AO17)*数据母表!$CS$2,0)</f>
        <v>0</v>
      </c>
      <c r="AZ17" s="13">
        <f t="shared" si="18"/>
        <v>0</v>
      </c>
      <c r="BA17" s="38">
        <f t="shared" si="19"/>
        <v>0</v>
      </c>
      <c r="BB17" s="13">
        <f>IF(属性价值透视!$AP17&gt;0,INDEX(数据母表!$CY$5:$CY$59,(属性价值透视!$H$2-1)*11+属性价值透视!$AO17),0)</f>
        <v>35</v>
      </c>
      <c r="BC17" s="13">
        <f>IF(属性价值透视!$AP17&gt;0,INDEX(数据母表!$CY$5:$CY$59,(属性价值透视!$H$2-1)*11+属性价值透视!$AO17),0)</f>
        <v>35</v>
      </c>
      <c r="BD17" s="13">
        <f>IF(属性价值透视!$AP17&gt;0,INDEX(数据母表!$CY$5:$CY$59,(属性价值透视!$H$2-1)*11+属性价值透视!$AO17),0)</f>
        <v>35</v>
      </c>
      <c r="BE17" s="13">
        <f t="shared" si="20"/>
        <v>175</v>
      </c>
      <c r="BF17" s="13">
        <f t="shared" si="21"/>
        <v>175</v>
      </c>
      <c r="BG17" s="13">
        <f t="shared" si="22"/>
        <v>175</v>
      </c>
      <c r="BH17" s="13">
        <f t="shared" si="23"/>
        <v>2800</v>
      </c>
      <c r="BI17" s="13">
        <f>SUMIFS(数据母表!$DP$5:$DP$754,数据母表!$DN$5:$DN$754,"&gt;"&amp;属性价值透视!$B17,数据母表!$DN$5:$DN$754,"&lt;="&amp;属性价值透视!$C17,数据母表!$DO$5:$DO$754,"="&amp;属性价值透视!$H$2)</f>
        <v>118160</v>
      </c>
      <c r="BJ17" s="13">
        <f t="shared" si="1"/>
        <v>118.2</v>
      </c>
      <c r="BK17" s="38">
        <f t="shared" si="24"/>
        <v>23.7</v>
      </c>
      <c r="BL17" s="13">
        <f>SUM(H$6:H17)+SUM(R$6:R17)+SUM(AF$6:AF17)+SUM(AX$6:AX17)+SUM(BH$6:BH17)</f>
        <v>163352</v>
      </c>
      <c r="BM17" s="13">
        <f>SUM(K$6:K17)+SUM(AA$6:AA17)+SUM(AM$6:AM17)+SUM(AZ$6:AZ17)+SUM(BJ$6:BJ17)</f>
        <v>14912.15</v>
      </c>
      <c r="BN17" s="38">
        <f t="shared" si="25"/>
        <v>11</v>
      </c>
      <c r="BO17" s="13">
        <f>H17+R17+AF17+AX17+BH17</f>
        <v>16860</v>
      </c>
      <c r="BP17" s="13">
        <f>K17+AA17+AM17+AZ17+BJ17</f>
        <v>1428.45</v>
      </c>
      <c r="BQ17" s="38">
        <f t="shared" si="26"/>
        <v>11.8</v>
      </c>
      <c r="BR17" s="13">
        <f>MATCH(C17,数据母表!$EX$5:$EX$13,1)-1</f>
        <v>2</v>
      </c>
      <c r="BS17" s="13">
        <f t="shared" si="61"/>
        <v>0</v>
      </c>
      <c r="BT17" s="13">
        <f>IF(BS17&gt;0,SUMIFS(数据母表!$FG$5:$FG$84,数据母表!FB16:FB95,"="&amp;属性价值透视!BR17),0)</f>
        <v>0</v>
      </c>
      <c r="BU17" s="13">
        <f>IF(BS17&gt;0,ROUND(SUMIFS(数据母表!$FN$5:$FN$84,数据母表!FB16:FB95,"="&amp;属性价值透视!BR17),1),0)</f>
        <v>0</v>
      </c>
      <c r="BV17" s="38">
        <f t="shared" si="27"/>
        <v>0</v>
      </c>
      <c r="BW17" s="13">
        <f>IF(属性价值透视!BR17&gt;0,INDEX(数据母表!$EY$6:$EY$13,属性价值透视!BR17),0)</f>
        <v>8</v>
      </c>
      <c r="BX17" s="13">
        <f>IF(BS17&gt;0,SUMIFS(数据母表!$FG$5:$FG$84,数据母表!FB16:FB95,"="&amp;属性价值透视!BR17,数据母表!$FC$5:$FC$84,"&lt;="&amp;属性价值透视!BW17),0)</f>
        <v>0</v>
      </c>
      <c r="BY17" s="13">
        <f>IF(BS17&gt;0,SUMIFS(数据母表!$FN$5:$FN$84,数据母表!FB16:FB95,"="&amp;属性价值透视!BR17,数据母表!$FC$5:$FC$84,"&lt;="&amp;属性价值透视!BW17),0)</f>
        <v>0</v>
      </c>
      <c r="BZ17" s="38">
        <f t="shared" si="28"/>
        <v>0</v>
      </c>
      <c r="CC17" s="38">
        <f t="shared" si="29"/>
        <v>40</v>
      </c>
      <c r="CD17" s="38">
        <f t="shared" si="30"/>
        <v>1024</v>
      </c>
      <c r="CE17" s="38">
        <f t="shared" si="31"/>
        <v>246.25</v>
      </c>
      <c r="CF17" s="38">
        <f t="shared" si="32"/>
        <v>0</v>
      </c>
      <c r="CG17" s="38">
        <f t="shared" si="33"/>
        <v>118.2</v>
      </c>
      <c r="CH17" s="38">
        <f t="shared" si="34"/>
        <v>0</v>
      </c>
      <c r="CJ17" s="38">
        <f t="shared" si="35"/>
        <v>71</v>
      </c>
      <c r="CK17" s="38">
        <f t="shared" si="36"/>
        <v>3.7109375</v>
      </c>
      <c r="CL17" s="38">
        <f t="shared" si="37"/>
        <v>30</v>
      </c>
      <c r="CM17" s="38">
        <f t="shared" si="38"/>
        <v>0</v>
      </c>
      <c r="CN17" s="38">
        <f t="shared" si="39"/>
        <v>23.7</v>
      </c>
      <c r="CO17" s="38">
        <f t="shared" si="40"/>
        <v>0</v>
      </c>
      <c r="CR17" s="13">
        <f t="shared" si="41"/>
        <v>2850</v>
      </c>
      <c r="CS17" s="13">
        <f t="shared" si="42"/>
        <v>3800</v>
      </c>
      <c r="CT17" s="13">
        <f t="shared" si="43"/>
        <v>7410</v>
      </c>
      <c r="CU17" s="13">
        <f t="shared" si="44"/>
        <v>0</v>
      </c>
      <c r="CV17" s="13">
        <f t="shared" si="45"/>
        <v>2800</v>
      </c>
      <c r="CW17" s="13">
        <f t="shared" si="46"/>
        <v>0</v>
      </c>
      <c r="CX17" s="38">
        <f t="shared" si="47"/>
        <v>16860</v>
      </c>
      <c r="CY17" s="65">
        <f t="shared" si="48"/>
        <v>0.16903914590747332</v>
      </c>
      <c r="CZ17" s="65">
        <f t="shared" si="49"/>
        <v>0.22538552787663108</v>
      </c>
      <c r="DA17" s="65">
        <f t="shared" si="50"/>
        <v>0.43950177935943058</v>
      </c>
      <c r="DB17" s="65">
        <f t="shared" si="51"/>
        <v>0</v>
      </c>
      <c r="DC17" s="65">
        <f t="shared" si="52"/>
        <v>0.166073546856465</v>
      </c>
      <c r="DD17" s="65">
        <f t="shared" si="53"/>
        <v>0</v>
      </c>
      <c r="DG17" s="36">
        <v>12</v>
      </c>
      <c r="DH17" s="13">
        <f>SUMIFS(数据母表!$EL$5:$EL$784,数据母表!$EE$5:$EE$784,"="&amp;属性价值透视!DH$3,数据母表!$EI$5:$EI$784,"="&amp;属性价值透视!$DG17,数据母表!$EF$5:$EF$784,"&gt;="&amp;属性价值透视!DJ$3,数据母表!$EF$5:$EF$784,"&lt;="&amp;属性价值透视!DL$3)</f>
        <v>1368</v>
      </c>
      <c r="DI17" s="13">
        <f>SUMIFS(数据母表!$EO$5:$EO$784,数据母表!$EE$5:$EE$784,"="&amp;属性价值透视!DH$3,数据母表!$EI$5:$EI$784,"="&amp;属性价值透视!$DG17,数据母表!$EF$5:$EF$784,"&gt;="&amp;属性价值透视!DJ$3,数据母表!$EF$5:$EF$784,"&lt;="&amp;属性价值透视!DL$3)</f>
        <v>314</v>
      </c>
      <c r="DJ17" s="38">
        <f t="shared" si="54"/>
        <v>4.3600000000000003</v>
      </c>
      <c r="DK17" s="14"/>
      <c r="DL17" s="14"/>
      <c r="DN17" s="36">
        <v>12</v>
      </c>
      <c r="DO17" s="13">
        <f>SUMIFS(数据母表!$EL$5:$EL$784,数据母表!$EE$5:$EE$784,"="&amp;属性价值透视!DO$3,数据母表!$EI$5:$EI$784,"="&amp;属性价值透视!$DG17,数据母表!$EF$5:$EF$784,"&gt;="&amp;属性价值透视!DQ$3,数据母表!$EF$5:$EF$784,"&lt;="&amp;属性价值透视!DS$3)</f>
        <v>8430</v>
      </c>
      <c r="DP17" s="13">
        <f>SUMIFS(数据母表!$EO$5:$EO$784,数据母表!$EE$5:$EE$784,"="&amp;属性价值透视!DO$3,数据母表!$EI$5:$EI$784,"="&amp;属性价值透视!$DG17,数据母表!$EF$5:$EF$784,"&gt;="&amp;属性价值透视!DQ$3,数据母表!$EF$5:$EF$784,"&lt;="&amp;属性价值透视!DS$3)</f>
        <v>1383.25</v>
      </c>
      <c r="DQ17" s="38">
        <f t="shared" si="55"/>
        <v>6.09</v>
      </c>
      <c r="DR17" s="14"/>
      <c r="DS17" s="14"/>
      <c r="DU17" s="36">
        <v>12</v>
      </c>
      <c r="DV17" s="13">
        <f>SUMIFS(数据母表!$EL$5:$EL$784,数据母表!$EE$5:$EE$784,"="&amp;属性价值透视!DV$3,数据母表!$EI$5:$EI$784,"="&amp;属性价值透视!$DG17,数据母表!$EF$5:$EF$784,"&gt;="&amp;属性价值透视!DX$3,数据母表!$EF$5:$EF$784,"&lt;="&amp;属性价值透视!DZ$3)</f>
        <v>15672</v>
      </c>
      <c r="DW17" s="13">
        <f>SUMIFS(数据母表!$EO$5:$EO$784,数据母表!$EE$5:$EE$784,"="&amp;属性价值透视!DV$3,数据母表!$EI$5:$EI$784,"="&amp;属性价值透视!$DG17,数据母表!$EF$5:$EF$784,"&gt;="&amp;属性价值透视!DX$3,数据母表!$EF$5:$EF$784,"&lt;="&amp;属性价值透视!DZ$3)</f>
        <v>3636.35</v>
      </c>
      <c r="DX17" s="38">
        <f t="shared" si="56"/>
        <v>4.3099999999999996</v>
      </c>
      <c r="DY17" s="14"/>
      <c r="DZ17" s="14"/>
      <c r="EB17" s="36">
        <v>12</v>
      </c>
      <c r="EC17" s="13">
        <f>SUMIFS(数据母表!$EL$5:$EL$784,数据母表!$EE$5:$EE$784,"="&amp;属性价值透视!EC$3,数据母表!$EI$5:$EI$784,"="&amp;属性价值透视!$DG17,数据母表!$EF$5:$EF$784,"&gt;="&amp;属性价值透视!EE$3,数据母表!$EF$5:$EF$784,"&lt;="&amp;属性价值透视!EG$3)</f>
        <v>17718</v>
      </c>
      <c r="ED17" s="13">
        <f>SUMIFS(数据母表!$EO$5:$EO$784,数据母表!$EE$5:$EE$784,"="&amp;属性价值透视!EC$3,数据母表!$EI$5:$EI$784,"="&amp;属性价值透视!$DG17,数据母表!$EF$5:$EF$784,"&gt;="&amp;属性价值透视!EE$3,数据母表!$EF$5:$EF$784,"&lt;="&amp;属性价值透视!EG$3)</f>
        <v>4546</v>
      </c>
      <c r="EE17" s="38">
        <f t="shared" si="57"/>
        <v>3.9</v>
      </c>
      <c r="EF17" s="14"/>
      <c r="EG17" s="14"/>
      <c r="EI17" s="36">
        <v>12</v>
      </c>
      <c r="EJ17" s="13">
        <f>SUMIFS(数据母表!$EL$5:$EL$784,数据母表!$EE$5:$EE$784,"="&amp;属性价值透视!EJ$3,数据母表!$EI$5:$EI$784,"="&amp;属性价值透视!$DG17,数据母表!$EF$5:$EF$784,"&gt;="&amp;属性价值透视!EL$3,数据母表!$EF$5:$EF$784,"&lt;="&amp;属性价值透视!EN$3)</f>
        <v>44598</v>
      </c>
      <c r="EK17" s="13">
        <f>SUMIFS(数据母表!$EO$5:$EO$784,数据母表!$EE$5:$EE$784,"="&amp;属性价值透视!EJ$3,数据母表!$EI$5:$EI$784,"="&amp;属性价值透视!$DG17,数据母表!$EF$5:$EF$784,"&gt;="&amp;属性价值透视!EL$3,数据母表!$EF$5:$EF$784,"&lt;="&amp;属性价值透视!EN$3)</f>
        <v>5468.15</v>
      </c>
      <c r="EL17" s="38">
        <f t="shared" si="58"/>
        <v>8.16</v>
      </c>
      <c r="EM17" s="14"/>
      <c r="EN17" s="14"/>
      <c r="EP17" s="36">
        <v>12</v>
      </c>
      <c r="EQ17" s="13">
        <f>SUMIFS(数据母表!$EL$5:$EL$784,数据母表!$EE$5:$EE$784,"="&amp;属性价值透视!EQ$3,数据母表!$EI$5:$EI$784,"="&amp;属性价值透视!$DG17,数据母表!$EF$5:$EF$784,"&gt;="&amp;属性价值透视!ES$3,数据母表!$EF$5:$EF$784,"&lt;="&amp;属性价值透视!EU$3)</f>
        <v>86826</v>
      </c>
      <c r="ER17" s="13">
        <f>SUMIFS(数据母表!$EO$5:$EO$784,数据母表!$EE$5:$EE$784,"="&amp;属性价值透视!EQ$3,数据母表!$EI$5:$EI$784,"="&amp;属性价值透视!$DG17,数据母表!$EF$5:$EF$784,"&gt;="&amp;属性价值透视!ES$3,数据母表!$EF$5:$EF$784,"&lt;="&amp;属性价值透视!EU$3)</f>
        <v>14576</v>
      </c>
      <c r="ES17" s="38">
        <f t="shared" si="59"/>
        <v>5.96</v>
      </c>
      <c r="ET17" s="14"/>
      <c r="EU17" s="14"/>
      <c r="EW17" s="36">
        <v>12</v>
      </c>
      <c r="EX17" s="13">
        <f>SUMIFS(数据母表!$EL$5:$EL$784,数据母表!$EE$5:$EE$784,"="&amp;属性价值透视!EX$3,数据母表!$EI$5:$EI$784,"="&amp;属性价值透视!$DG17,数据母表!$EF$5:$EF$784,"&gt;="&amp;属性价值透视!EZ$3,数据母表!$EF$5:$EF$784,"&lt;="&amp;属性价值透视!FB$3)</f>
        <v>75828</v>
      </c>
      <c r="EY17" s="13">
        <f>SUMIFS(数据母表!$EO$5:$EO$784,数据母表!$EE$5:$EE$784,"="&amp;属性价值透视!EX$3,数据母表!$EI$5:$EI$784,"="&amp;属性价值透视!$DG17,数据母表!$EF$5:$EF$784,"&gt;="&amp;属性价值透视!EZ$3,数据母表!$EF$5:$EF$784,"&lt;="&amp;属性价值透视!FB$3)</f>
        <v>18271.55</v>
      </c>
      <c r="EZ17" s="38">
        <f t="shared" si="60"/>
        <v>4.1500000000000004</v>
      </c>
      <c r="FA17" s="14"/>
      <c r="FB17" s="14"/>
    </row>
    <row r="18" spans="1:158" ht="16.5" x14ac:dyDescent="0.2">
      <c r="A18" s="34">
        <v>13</v>
      </c>
      <c r="B18" s="13">
        <f>数据母表!BS17</f>
        <v>70</v>
      </c>
      <c r="C18" s="13">
        <f>数据母表!BT17</f>
        <v>75</v>
      </c>
      <c r="D18" s="13">
        <f>数据母表!BW17</f>
        <v>11</v>
      </c>
      <c r="E18" s="13">
        <f>INDEX(数据母表!P$5:P$84,(属性价值透视!$C$2-2)*20+属性价值透视!$D18)*($C18-$B18)</f>
        <v>150</v>
      </c>
      <c r="F18" s="13">
        <f>INDEX(数据母表!Q$5:Q$84,(属性价值透视!$C$2-2)*20+属性价值透视!$D18)*($C18-$B18)</f>
        <v>75</v>
      </c>
      <c r="G18" s="13">
        <f>INDEX(数据母表!R$5:R$84,(属性价值透视!$C$2-2)*20+属性价值透视!$D18)*($C18-$B18)</f>
        <v>1350</v>
      </c>
      <c r="H18" s="13">
        <f t="shared" si="3"/>
        <v>2850</v>
      </c>
      <c r="I18" s="13">
        <f>SUMIFS(数据母表!$CN$5:$CN$604,数据母表!$CL$5:$CL$604,"&lt;"&amp;属性价值透视!C18,数据母表!$CL$5:$CL$604,"&gt;="&amp;属性价值透视!B18,数据母表!$CM$5:$CM$604,"="&amp;属性价值透视!$C$2)</f>
        <v>121900</v>
      </c>
      <c r="J18" s="13">
        <f t="shared" si="4"/>
        <v>48760</v>
      </c>
      <c r="K18" s="13">
        <f t="shared" si="5"/>
        <v>48.8</v>
      </c>
      <c r="L18" s="38">
        <f t="shared" si="6"/>
        <v>58</v>
      </c>
      <c r="M18" s="13">
        <f>IF(D18&lt;&gt;D17,INDEX(数据母表!$V$5:$V$84,(属性价值透视!$C$2-2)*20+属性价值透视!D18),0)</f>
        <v>3</v>
      </c>
      <c r="N18" s="13">
        <f t="shared" si="7"/>
        <v>1</v>
      </c>
      <c r="O18" s="13">
        <f>SUMIFS(数据母表!S$5:S$84,数据母表!$K$5:$K$84,"="&amp;属性价值透视!$C$2,数据母表!$L$5:$L$84,"="&amp;属性价值透视!$D18)*$M18</f>
        <v>510</v>
      </c>
      <c r="P18" s="13">
        <f>SUMIFS(数据母表!T$5:T$84,数据母表!$K$5:$K$84,"="&amp;属性价值透视!$C$2,数据母表!$L$5:$L$84,"="&amp;属性价值透视!$D18)*$M18</f>
        <v>255</v>
      </c>
      <c r="Q18" s="13">
        <f>SUMIFS(数据母表!U$5:U$84,数据母表!$K$5:$K$84,"="&amp;属性价值透视!$C$2,数据母表!$L$5:$L$84,"="&amp;属性价值透视!$D18)*$M18</f>
        <v>4590</v>
      </c>
      <c r="R18" s="13">
        <f t="shared" si="8"/>
        <v>9690</v>
      </c>
      <c r="S18" s="13">
        <f>SUMIFS(数据母表!AZ$5:AZ$212,数据母表!$AW$5:$AW$212,"="&amp;属性价值透视!$C$2,数据母表!$AY$5:$AY$212,"="&amp;属性价值透视!$D18)*IF($M18&gt;0,1,0)</f>
        <v>0</v>
      </c>
      <c r="T18" s="13">
        <f>SUMIFS(数据母表!BA$5:BA$212,数据母表!$AW$5:$AW$212,"="&amp;属性价值透视!$C$2,数据母表!$AY$5:$AY$212,"="&amp;属性价值透视!$D18)*IF($M18&gt;0,1,0)</f>
        <v>0</v>
      </c>
      <c r="U18" s="13">
        <f>SUMIFS(数据母表!BB$5:BB$212,数据母表!$AW$5:$AW$212,"="&amp;属性价值透视!$C$2,数据母表!$AY$5:$AY$212,"="&amp;属性价值透视!$D18)*IF($M18&gt;0,1,0)</f>
        <v>85</v>
      </c>
      <c r="V18" s="13">
        <f>SUMIFS(数据母表!BC$5:BC$212,数据母表!$AW$5:$AW$212,"="&amp;属性价值透视!$C$2,数据母表!$AY$5:$AY$212,"="&amp;属性价值透视!$D18)*IF($M18&gt;0,1,0)</f>
        <v>50</v>
      </c>
      <c r="W18" s="13">
        <f>SUMIFS(数据母表!BD$5:BD$212,数据母表!$AW$5:$AW$212,"="&amp;属性价值透视!$C$2,数据母表!$AY$5:$AY$212,"="&amp;属性价值透视!$D18)*IF($M18&gt;0,1,0)</f>
        <v>0</v>
      </c>
      <c r="X18" s="13">
        <f>SUMIFS(数据母表!BE$5:BE$212,数据母表!$AW$5:$AW$212,"="&amp;属性价值透视!$C$2,数据母表!$AY$5:$AY$212,"="&amp;属性价值透视!$D18)*IF($M18&gt;0,1,0)</f>
        <v>0</v>
      </c>
      <c r="Y18" s="13">
        <f>SUMIFS(数据母表!BF$5:BF$212,数据母表!$AW$5:$AW$212,"="&amp;属性价值透视!$C$2,数据母表!$AY$5:$AY$212,"="&amp;属性价值透视!$D18)*IF($M18&gt;0,1,0)</f>
        <v>28250</v>
      </c>
      <c r="Z18" s="13">
        <f t="shared" si="9"/>
        <v>238250</v>
      </c>
      <c r="AA18" s="13">
        <f t="shared" si="10"/>
        <v>238.25</v>
      </c>
      <c r="AB18" s="38">
        <f t="shared" si="11"/>
        <v>41</v>
      </c>
      <c r="AC18" s="13">
        <f>SUMIFS(数据母表!W$5:W$84,数据母表!$K$5:$K$84,"="&amp;属性价值透视!$C$2,数据母表!$L$5:$L$84,"="&amp;属性价值透视!$D18)*$N18</f>
        <v>300</v>
      </c>
      <c r="AD18" s="13">
        <f>SUMIFS(数据母表!X$5:X$84,数据母表!$K$5:$K$84,"="&amp;属性价值透视!$C$2,数据母表!$L$5:$L$84,"="&amp;属性价值透视!$D18)*$N18</f>
        <v>150</v>
      </c>
      <c r="AE18" s="13">
        <f>SUMIFS(数据母表!Y$5:Y$84,数据母表!$K$5:$K$84,"="&amp;属性价值透视!$C$2,数据母表!$L$5:$L$84,"="&amp;属性价值透视!$D18)*$N18</f>
        <v>2700</v>
      </c>
      <c r="AF18" s="13">
        <f t="shared" si="12"/>
        <v>5700</v>
      </c>
      <c r="AG18" s="13">
        <f>SUMIFS(数据母表!BK$5:BK$84,数据母表!$BI$5:$BI$84,"="&amp;属性价值透视!$C$2,数据母表!$BJ$5:$BJ$84,"="&amp;属性价值透视!$D18)*属性价值透视!$N18</f>
        <v>0</v>
      </c>
      <c r="AH18" s="13">
        <f>SUMIFS(数据母表!BL$5:BL$84,数据母表!$BI$5:$BI$84,"="&amp;属性价值透视!$C$2,数据母表!$BJ$5:$BJ$84,"="&amp;属性价值透视!$D18)*属性价值透视!$N18</f>
        <v>111</v>
      </c>
      <c r="AI18" s="13">
        <f>SUMIFS(数据母表!BM$5:BM$84,数据母表!$BI$5:$BI$84,"="&amp;属性价值透视!$C$2,数据母表!$BJ$5:$BJ$84,"="&amp;属性价值透视!$D18)*属性价值透视!$N18</f>
        <v>0</v>
      </c>
      <c r="AJ18" s="13">
        <f>SUMIFS(数据母表!BN$5:BN$84,数据母表!$BI$5:$BI$84,"="&amp;属性价值透视!$C$2,数据母表!$BJ$5:$BJ$84,"="&amp;属性价值透视!$D18)*属性价值透视!$N18</f>
        <v>0</v>
      </c>
      <c r="AK18" s="13">
        <f>SUMIFS(数据母表!BO$5:BO$84,数据母表!$BI$5:$BI$84,"="&amp;属性价值透视!$C$2,数据母表!$BJ$5:$BJ$84,"="&amp;属性价值透视!$D18)*属性价值透视!$N18</f>
        <v>28000</v>
      </c>
      <c r="AL18" s="13">
        <f t="shared" si="13"/>
        <v>1360000</v>
      </c>
      <c r="AM18" s="13">
        <f t="shared" si="14"/>
        <v>1360</v>
      </c>
      <c r="AN18" s="38">
        <f t="shared" si="15"/>
        <v>4.1911764705882355</v>
      </c>
      <c r="AO18" s="34">
        <f>数据母表!BX17</f>
        <v>3</v>
      </c>
      <c r="AP18" s="34">
        <f t="shared" si="16"/>
        <v>1</v>
      </c>
      <c r="AQ18" s="34">
        <f t="shared" si="62"/>
        <v>0</v>
      </c>
      <c r="AR18" s="34">
        <f>IF($AQ18&gt;0,INDEX(数据母表!CV$5:CV$59,(属性价值透视!$H$2-1)*11+$AO18),0)</f>
        <v>0</v>
      </c>
      <c r="AS18" s="34">
        <f>IF($AQ18&gt;0,INDEX(数据母表!CW$5:CW$59,(属性价值透视!$H$2-1)*11+$AO18),0)</f>
        <v>0</v>
      </c>
      <c r="AT18" s="34">
        <f>IF($AQ18&gt;0,INDEX(数据母表!CX$5:CX$59,(属性价值透视!$H$2-1)*11+$AO18),0)</f>
        <v>0</v>
      </c>
      <c r="AU18" s="34">
        <f>IF($AQ18&gt;0,INDEX(数据母表!DB$5:DB$59,(属性价值透视!$H$2-1)*11+$AO18),0)</f>
        <v>0</v>
      </c>
      <c r="AV18" s="34">
        <f>IF($AQ18&gt;0,INDEX(数据母表!DC$5:DC$59,(属性价值透视!$H$2-1)*11+$AO18),0)</f>
        <v>0</v>
      </c>
      <c r="AW18" s="34">
        <f>IF($AQ18&gt;0,INDEX(数据母表!DD$5:DD$59,(属性价值透视!$H$2-1)*11+$AO18),0)</f>
        <v>0</v>
      </c>
      <c r="AX18" s="13">
        <f t="shared" si="17"/>
        <v>0</v>
      </c>
      <c r="AY18" s="13">
        <f>IF(属性价值透视!$AQ18&gt;0,INDEX(数据母表!$CU$5:$CU$59,(属性价值透视!$H$2-1)*11+属性价值透视!AO18)*数据母表!$CS$2,0)</f>
        <v>0</v>
      </c>
      <c r="AZ18" s="13">
        <f t="shared" si="18"/>
        <v>0</v>
      </c>
      <c r="BA18" s="38">
        <f t="shared" si="19"/>
        <v>0</v>
      </c>
      <c r="BB18" s="13">
        <f>IF(属性价值透视!$AP18&gt;0,INDEX(数据母表!$CY$5:$CY$59,(属性价值透视!$H$2-1)*11+属性价值透视!$AO18),0)</f>
        <v>35</v>
      </c>
      <c r="BC18" s="13">
        <f>IF(属性价值透视!$AP18&gt;0,INDEX(数据母表!$CY$5:$CY$59,(属性价值透视!$H$2-1)*11+属性价值透视!$AO18),0)</f>
        <v>35</v>
      </c>
      <c r="BD18" s="13">
        <f>IF(属性价值透视!$AP18&gt;0,INDEX(数据母表!$CY$5:$CY$59,(属性价值透视!$H$2-1)*11+属性价值透视!$AO18),0)</f>
        <v>35</v>
      </c>
      <c r="BE18" s="13">
        <f t="shared" si="20"/>
        <v>175</v>
      </c>
      <c r="BF18" s="13">
        <f t="shared" si="21"/>
        <v>175</v>
      </c>
      <c r="BG18" s="13">
        <f t="shared" si="22"/>
        <v>175</v>
      </c>
      <c r="BH18" s="13">
        <f t="shared" si="23"/>
        <v>2800</v>
      </c>
      <c r="BI18" s="13">
        <f>SUMIFS(数据母表!$DP$5:$DP$754,数据母表!$DN$5:$DN$754,"&gt;"&amp;属性价值透视!$B18,数据母表!$DN$5:$DN$754,"&lt;="&amp;属性价值透视!$C18,数据母表!$DO$5:$DO$754,"="&amp;属性价值透视!$H$2)</f>
        <v>167520</v>
      </c>
      <c r="BJ18" s="13">
        <f t="shared" si="1"/>
        <v>167.5</v>
      </c>
      <c r="BK18" s="38">
        <f t="shared" si="24"/>
        <v>16.7</v>
      </c>
      <c r="BL18" s="13">
        <f>SUM(H$6:H18)+SUM(R$6:R18)+SUM(AF$6:AF18)+SUM(AX$6:AX18)+SUM(BH$6:BH18)</f>
        <v>184392</v>
      </c>
      <c r="BM18" s="13">
        <f>SUM(K$6:K18)+SUM(AA$6:AA18)+SUM(AM$6:AM18)+SUM(AZ$6:AZ18)+SUM(BJ$6:BJ18)</f>
        <v>16726.7</v>
      </c>
      <c r="BN18" s="38">
        <f t="shared" si="25"/>
        <v>11</v>
      </c>
      <c r="BO18" s="13">
        <f>H18+R18+AF18+AX18+BH18</f>
        <v>21040</v>
      </c>
      <c r="BP18" s="13">
        <f>K18+AA18+AM18+AZ18+BJ18</f>
        <v>1814.55</v>
      </c>
      <c r="BQ18" s="38">
        <f t="shared" si="26"/>
        <v>11.6</v>
      </c>
      <c r="BR18" s="13">
        <f>MATCH(C18,数据母表!$EX$5:$EX$13,1)-1</f>
        <v>3</v>
      </c>
      <c r="BS18" s="13">
        <f t="shared" si="61"/>
        <v>1</v>
      </c>
      <c r="BT18" s="13">
        <f>IF(BS18&gt;0,SUMIFS(数据母表!$FG$5:$FG$84,数据母表!FB17:FB96,"="&amp;属性价值透视!BR18),0)</f>
        <v>54300</v>
      </c>
      <c r="BU18" s="13">
        <f>IF(BS18&gt;0,ROUND(SUMIFS(数据母表!$FN$5:$FN$84,数据母表!FB17:FB96,"="&amp;属性价值透视!BR18),1),0)</f>
        <v>4883.8</v>
      </c>
      <c r="BV18" s="38">
        <f t="shared" si="27"/>
        <v>11.1</v>
      </c>
      <c r="BW18" s="13">
        <f>IF(属性价值透视!BR18&gt;0,INDEX(数据母表!$EY$6:$EY$13,属性价值透视!BR18),0)</f>
        <v>7</v>
      </c>
      <c r="BX18" s="13">
        <f>IF(BS18&gt;0,SUMIFS(数据母表!$FG$5:$FG$84,数据母表!FB17:FB96,"="&amp;属性价值透视!BR18,数据母表!$FC$5:$FC$84,"&lt;="&amp;属性价值透视!BW18),0)</f>
        <v>36300</v>
      </c>
      <c r="BY18" s="13">
        <f>IF(BS18&gt;0,SUMIFS(数据母表!$FN$5:$FN$84,数据母表!FB17:FB96,"="&amp;属性价值透视!BR18,数据母表!$FC$5:$FC$84,"&lt;="&amp;属性价值透视!BW18),0)</f>
        <v>3467.8350416666676</v>
      </c>
      <c r="BZ18" s="38">
        <f t="shared" si="28"/>
        <v>10.5</v>
      </c>
      <c r="CC18" s="38">
        <f t="shared" si="29"/>
        <v>48.8</v>
      </c>
      <c r="CD18" s="38">
        <f t="shared" si="30"/>
        <v>1360</v>
      </c>
      <c r="CE18" s="38">
        <f t="shared" si="31"/>
        <v>238.25</v>
      </c>
      <c r="CF18" s="38">
        <f t="shared" si="32"/>
        <v>0</v>
      </c>
      <c r="CG18" s="38">
        <f t="shared" si="33"/>
        <v>167.5</v>
      </c>
      <c r="CH18" s="38">
        <f t="shared" si="34"/>
        <v>3467.8350416666676</v>
      </c>
      <c r="CJ18" s="38">
        <f t="shared" si="35"/>
        <v>58</v>
      </c>
      <c r="CK18" s="38">
        <f t="shared" si="36"/>
        <v>4.1911764705882355</v>
      </c>
      <c r="CL18" s="38">
        <f t="shared" si="37"/>
        <v>41</v>
      </c>
      <c r="CM18" s="38">
        <f t="shared" si="38"/>
        <v>0</v>
      </c>
      <c r="CN18" s="38">
        <f t="shared" si="39"/>
        <v>16.7</v>
      </c>
      <c r="CO18" s="38">
        <f t="shared" si="40"/>
        <v>10.5</v>
      </c>
      <c r="CR18" s="13">
        <f t="shared" si="41"/>
        <v>2850</v>
      </c>
      <c r="CS18" s="13">
        <f t="shared" si="42"/>
        <v>5700</v>
      </c>
      <c r="CT18" s="13">
        <f t="shared" si="43"/>
        <v>9690</v>
      </c>
      <c r="CU18" s="13">
        <f t="shared" si="44"/>
        <v>0</v>
      </c>
      <c r="CV18" s="13">
        <f t="shared" si="45"/>
        <v>2800</v>
      </c>
      <c r="CW18" s="13">
        <f t="shared" si="46"/>
        <v>36300</v>
      </c>
      <c r="CX18" s="38">
        <f t="shared" si="47"/>
        <v>57340</v>
      </c>
      <c r="CY18" s="65">
        <f t="shared" si="48"/>
        <v>4.9703522846180674E-2</v>
      </c>
      <c r="CZ18" s="65">
        <f t="shared" si="49"/>
        <v>9.9407045692361348E-2</v>
      </c>
      <c r="DA18" s="65">
        <f t="shared" si="50"/>
        <v>0.16899197767701429</v>
      </c>
      <c r="DB18" s="65">
        <f t="shared" si="51"/>
        <v>0</v>
      </c>
      <c r="DC18" s="65">
        <f t="shared" si="52"/>
        <v>4.8831531217300314E-2</v>
      </c>
      <c r="DD18" s="65">
        <f t="shared" si="53"/>
        <v>0.63306592256714334</v>
      </c>
      <c r="DG18" s="36">
        <v>13</v>
      </c>
      <c r="DH18" s="13">
        <f>SUMIFS(数据母表!$EL$5:$EL$784,数据母表!$EE$5:$EE$784,"="&amp;属性价值透视!DH$3,数据母表!$EI$5:$EI$784,"="&amp;属性价值透视!$DG18,数据母表!$EF$5:$EF$784,"&gt;="&amp;属性价值透视!DJ$3,数据母表!$EF$5:$EF$784,"&lt;="&amp;属性价值透视!DL$3)</f>
        <v>1422</v>
      </c>
      <c r="DI18" s="13">
        <f>SUMIFS(数据母表!$EO$5:$EO$784,数据母表!$EE$5:$EE$784,"="&amp;属性价值透视!DH$3,数据母表!$EI$5:$EI$784,"="&amp;属性价值透视!$DG18,数据母表!$EF$5:$EF$784,"&gt;="&amp;属性价值透视!DJ$3,数据母表!$EF$5:$EF$784,"&lt;="&amp;属性价值透视!DL$3)</f>
        <v>364.25</v>
      </c>
      <c r="DJ18" s="38">
        <f t="shared" si="54"/>
        <v>3.9</v>
      </c>
      <c r="DK18" s="14"/>
      <c r="DL18" s="14"/>
      <c r="DN18" s="36">
        <v>13</v>
      </c>
      <c r="DO18" s="13">
        <f>SUMIFS(数据母表!$EL$5:$EL$784,数据母表!$EE$5:$EE$784,"="&amp;属性价值透视!DO$3,数据母表!$EI$5:$EI$784,"="&amp;属性价值透视!$DG18,数据母表!$EF$5:$EF$784,"&gt;="&amp;属性价值透视!DQ$3,数据母表!$EF$5:$EF$784,"&lt;="&amp;属性价值透视!DS$3)</f>
        <v>8658</v>
      </c>
      <c r="DP18" s="13">
        <f>SUMIFS(数据母表!$EO$5:$EO$784,数据母表!$EE$5:$EE$784,"="&amp;属性价值透视!DO$3,数据母表!$EI$5:$EI$784,"="&amp;属性价值透视!$DG18,数据母表!$EF$5:$EF$784,"&gt;="&amp;属性价值透视!DQ$3,数据母表!$EF$5:$EF$784,"&lt;="&amp;属性价值透视!DS$3)</f>
        <v>1609</v>
      </c>
      <c r="DQ18" s="38">
        <f t="shared" si="55"/>
        <v>5.38</v>
      </c>
      <c r="DR18" s="14"/>
      <c r="DS18" s="14"/>
      <c r="DU18" s="36">
        <v>13</v>
      </c>
      <c r="DV18" s="13">
        <f>SUMIFS(数据母表!$EL$5:$EL$784,数据母表!$EE$5:$EE$784,"="&amp;属性价值透视!DV$3,数据母表!$EI$5:$EI$784,"="&amp;属性价值透视!$DG18,数据母表!$EF$5:$EF$784,"&gt;="&amp;属性价值透视!DX$3,数据母表!$EF$5:$EF$784,"&lt;="&amp;属性价值透视!DZ$3)</f>
        <v>16224</v>
      </c>
      <c r="DW18" s="13">
        <f>SUMIFS(数据母表!$EO$5:$EO$784,数据母表!$EE$5:$EE$784,"="&amp;属性价值透视!DV$3,数据母表!$EI$5:$EI$784,"="&amp;属性价值透视!$DG18,数据母表!$EF$5:$EF$784,"&gt;="&amp;属性价值透视!DX$3,数据母表!$EF$5:$EF$784,"&lt;="&amp;属性价值透视!DZ$3)</f>
        <v>4237.05</v>
      </c>
      <c r="DX18" s="38">
        <f t="shared" si="56"/>
        <v>3.83</v>
      </c>
      <c r="DY18" s="14"/>
      <c r="DZ18" s="14"/>
      <c r="EB18" s="36">
        <v>13</v>
      </c>
      <c r="EC18" s="13">
        <f>SUMIFS(数据母表!$EL$5:$EL$784,数据母表!$EE$5:$EE$784,"="&amp;属性价值透视!EC$3,数据母表!$EI$5:$EI$784,"="&amp;属性价值透视!$DG18,数据母表!$EF$5:$EF$784,"&gt;="&amp;属性价值透视!EE$3,数据母表!$EF$5:$EF$784,"&lt;="&amp;属性价值透视!EG$3)</f>
        <v>18426</v>
      </c>
      <c r="ED18" s="13">
        <f>SUMIFS(数据母表!$EO$5:$EO$784,数据母表!$EE$5:$EE$784,"="&amp;属性价值透视!EC$3,数据母表!$EI$5:$EI$784,"="&amp;属性价值透视!$DG18,数据母表!$EF$5:$EF$784,"&gt;="&amp;属性价值透视!EE$3,数据母表!$EF$5:$EF$784,"&lt;="&amp;属性价值透视!EG$3)</f>
        <v>5296.7999999999993</v>
      </c>
      <c r="EE18" s="38">
        <f t="shared" si="57"/>
        <v>3.48</v>
      </c>
      <c r="EF18" s="14"/>
      <c r="EG18" s="14"/>
      <c r="EI18" s="36">
        <v>13</v>
      </c>
      <c r="EJ18" s="13">
        <f>SUMIFS(数据母表!$EL$5:$EL$784,数据母表!$EE$5:$EE$784,"="&amp;属性价值透视!EJ$3,数据母表!$EI$5:$EI$784,"="&amp;属性价值透视!$DG18,数据母表!$EF$5:$EF$784,"&gt;="&amp;属性价值透视!EL$3,数据母表!$EF$5:$EF$784,"&lt;="&amp;属性价值透视!EN$3)</f>
        <v>46320</v>
      </c>
      <c r="EK18" s="13">
        <f>SUMIFS(数据母表!$EO$5:$EO$784,数据母表!$EE$5:$EE$784,"="&amp;属性价值透视!EJ$3,数据母表!$EI$5:$EI$784,"="&amp;属性价值透视!$DG18,数据母表!$EF$5:$EF$784,"&gt;="&amp;属性价值透视!EL$3,数据母表!$EF$5:$EF$784,"&lt;="&amp;属性价值透视!EN$3)</f>
        <v>6369.5</v>
      </c>
      <c r="EL18" s="38">
        <f t="shared" si="58"/>
        <v>7.27</v>
      </c>
      <c r="EM18" s="14"/>
      <c r="EN18" s="14"/>
      <c r="EP18" s="36">
        <v>13</v>
      </c>
      <c r="EQ18" s="13">
        <f>SUMIFS(数据母表!$EL$5:$EL$784,数据母表!$EE$5:$EE$784,"="&amp;属性价值透视!EQ$3,数据母表!$EI$5:$EI$784,"="&amp;属性价值透视!$DG18,数据母表!$EF$5:$EF$784,"&gt;="&amp;属性价值透视!ES$3,数据母表!$EF$5:$EF$784,"&lt;="&amp;属性价值透视!EU$3)</f>
        <v>90474</v>
      </c>
      <c r="ER18" s="13">
        <f>SUMIFS(数据母表!$EO$5:$EO$784,数据母表!$EE$5:$EE$784,"="&amp;属性价值透视!EQ$3,数据母表!$EI$5:$EI$784,"="&amp;属性价值透视!$DG18,数据母表!$EF$5:$EF$784,"&gt;="&amp;属性价值透视!ES$3,数据母表!$EF$5:$EF$784,"&lt;="&amp;属性价值透视!EU$3)</f>
        <v>16979.55</v>
      </c>
      <c r="ES18" s="38">
        <f t="shared" si="59"/>
        <v>5.33</v>
      </c>
      <c r="ET18" s="14"/>
      <c r="EU18" s="14"/>
      <c r="EW18" s="36">
        <v>13</v>
      </c>
      <c r="EX18" s="13">
        <f>SUMIFS(数据母表!$EL$5:$EL$784,数据母表!$EE$5:$EE$784,"="&amp;属性价值透视!EX$3,数据母表!$EI$5:$EI$784,"="&amp;属性价值透视!$DG18,数据母表!$EF$5:$EF$784,"&gt;="&amp;属性价值透视!EZ$3,数据母表!$EF$5:$EF$784,"&lt;="&amp;属性价值透视!FB$3)</f>
        <v>78888</v>
      </c>
      <c r="EY18" s="13">
        <f>SUMIFS(数据母表!$EO$5:$EO$784,数据母表!$EE$5:$EE$784,"="&amp;属性价值透视!EX$3,数据母表!$EI$5:$EI$784,"="&amp;属性价值透视!$DG18,数据母表!$EF$5:$EF$784,"&gt;="&amp;属性价值透视!EZ$3,数据母表!$EF$5:$EF$784,"&lt;="&amp;属性价值透视!FB$3)</f>
        <v>21277.1</v>
      </c>
      <c r="EZ18" s="38">
        <f t="shared" si="60"/>
        <v>3.71</v>
      </c>
      <c r="FA18" s="14"/>
      <c r="FB18" s="14"/>
    </row>
    <row r="19" spans="1:158" ht="16.5" x14ac:dyDescent="0.2">
      <c r="A19" s="34">
        <v>14</v>
      </c>
      <c r="B19" s="13">
        <f>数据母表!BS18</f>
        <v>75</v>
      </c>
      <c r="C19" s="13">
        <f>数据母表!BT18</f>
        <v>80</v>
      </c>
      <c r="D19" s="13">
        <f>数据母表!BW18</f>
        <v>11</v>
      </c>
      <c r="E19" s="13">
        <f>INDEX(数据母表!P$5:P$84,(属性价值透视!$C$2-2)*20+属性价值透视!$D19)*($C19-$B19)</f>
        <v>150</v>
      </c>
      <c r="F19" s="13">
        <f>INDEX(数据母表!Q$5:Q$84,(属性价值透视!$C$2-2)*20+属性价值透视!$D19)*($C19-$B19)</f>
        <v>75</v>
      </c>
      <c r="G19" s="13">
        <f>INDEX(数据母表!R$5:R$84,(属性价值透视!$C$2-2)*20+属性价值透视!$D19)*($C19-$B19)</f>
        <v>1350</v>
      </c>
      <c r="H19" s="13">
        <f t="shared" si="3"/>
        <v>2850</v>
      </c>
      <c r="I19" s="13">
        <f>SUMIFS(数据母表!$CN$5:$CN$604,数据母表!$CL$5:$CL$604,"&lt;"&amp;属性价值透视!C19,数据母表!$CL$5:$CL$604,"&gt;="&amp;属性价值透视!B19,数据母表!$CM$5:$CM$604,"="&amp;属性价值透视!$C$2)</f>
        <v>136750</v>
      </c>
      <c r="J19" s="13">
        <f t="shared" si="4"/>
        <v>54700</v>
      </c>
      <c r="K19" s="13">
        <f t="shared" si="5"/>
        <v>54.7</v>
      </c>
      <c r="L19" s="38">
        <f t="shared" si="6"/>
        <v>52</v>
      </c>
      <c r="M19" s="13">
        <f>IF(D19&lt;&gt;D18,INDEX(数据母表!$V$5:$V$84,(属性价值透视!$C$2-2)*20+属性价值透视!D19),0)</f>
        <v>0</v>
      </c>
      <c r="N19" s="13">
        <f t="shared" si="7"/>
        <v>0</v>
      </c>
      <c r="O19" s="13">
        <f>SUMIFS(数据母表!S$5:S$84,数据母表!$K$5:$K$84,"="&amp;属性价值透视!$C$2,数据母表!$L$5:$L$84,"="&amp;属性价值透视!$D19)*$M19</f>
        <v>0</v>
      </c>
      <c r="P19" s="13">
        <f>SUMIFS(数据母表!T$5:T$84,数据母表!$K$5:$K$84,"="&amp;属性价值透视!$C$2,数据母表!$L$5:$L$84,"="&amp;属性价值透视!$D19)*$M19</f>
        <v>0</v>
      </c>
      <c r="Q19" s="13">
        <f>SUMIFS(数据母表!U$5:U$84,数据母表!$K$5:$K$84,"="&amp;属性价值透视!$C$2,数据母表!$L$5:$L$84,"="&amp;属性价值透视!$D19)*$M19</f>
        <v>0</v>
      </c>
      <c r="R19" s="13">
        <f t="shared" si="8"/>
        <v>0</v>
      </c>
      <c r="S19" s="13">
        <f>SUMIFS(数据母表!AZ$5:AZ$212,数据母表!$AW$5:$AW$212,"="&amp;属性价值透视!$C$2,数据母表!$AY$5:$AY$212,"="&amp;属性价值透视!$D19)*IF($M19&gt;0,1,0)</f>
        <v>0</v>
      </c>
      <c r="T19" s="13">
        <f>SUMIFS(数据母表!BA$5:BA$212,数据母表!$AW$5:$AW$212,"="&amp;属性价值透视!$C$2,数据母表!$AY$5:$AY$212,"="&amp;属性价值透视!$D19)*IF($M19&gt;0,1,0)</f>
        <v>0</v>
      </c>
      <c r="U19" s="13">
        <f>SUMIFS(数据母表!BB$5:BB$212,数据母表!$AW$5:$AW$212,"="&amp;属性价值透视!$C$2,数据母表!$AY$5:$AY$212,"="&amp;属性价值透视!$D19)*IF($M19&gt;0,1,0)</f>
        <v>0</v>
      </c>
      <c r="V19" s="13">
        <f>SUMIFS(数据母表!BC$5:BC$212,数据母表!$AW$5:$AW$212,"="&amp;属性价值透视!$C$2,数据母表!$AY$5:$AY$212,"="&amp;属性价值透视!$D19)*IF($M19&gt;0,1,0)</f>
        <v>0</v>
      </c>
      <c r="W19" s="13">
        <f>SUMIFS(数据母表!BD$5:BD$212,数据母表!$AW$5:$AW$212,"="&amp;属性价值透视!$C$2,数据母表!$AY$5:$AY$212,"="&amp;属性价值透视!$D19)*IF($M19&gt;0,1,0)</f>
        <v>0</v>
      </c>
      <c r="X19" s="13">
        <f>SUMIFS(数据母表!BE$5:BE$212,数据母表!$AW$5:$AW$212,"="&amp;属性价值透视!$C$2,数据母表!$AY$5:$AY$212,"="&amp;属性价值透视!$D19)*IF($M19&gt;0,1,0)</f>
        <v>0</v>
      </c>
      <c r="Y19" s="13">
        <f>SUMIFS(数据母表!BF$5:BF$212,数据母表!$AW$5:$AW$212,"="&amp;属性价值透视!$C$2,数据母表!$AY$5:$AY$212,"="&amp;属性价值透视!$D19)*IF($M19&gt;0,1,0)</f>
        <v>0</v>
      </c>
      <c r="Z19" s="13">
        <f t="shared" si="9"/>
        <v>0</v>
      </c>
      <c r="AA19" s="13">
        <f t="shared" si="10"/>
        <v>0</v>
      </c>
      <c r="AB19" s="38">
        <f t="shared" si="11"/>
        <v>0</v>
      </c>
      <c r="AC19" s="13">
        <f>SUMIFS(数据母表!W$5:W$84,数据母表!$K$5:$K$84,"="&amp;属性价值透视!$C$2,数据母表!$L$5:$L$84,"="&amp;属性价值透视!$D19)*$N19</f>
        <v>0</v>
      </c>
      <c r="AD19" s="13">
        <f>SUMIFS(数据母表!X$5:X$84,数据母表!$K$5:$K$84,"="&amp;属性价值透视!$C$2,数据母表!$L$5:$L$84,"="&amp;属性价值透视!$D19)*$N19</f>
        <v>0</v>
      </c>
      <c r="AE19" s="13">
        <f>SUMIFS(数据母表!Y$5:Y$84,数据母表!$K$5:$K$84,"="&amp;属性价值透视!$C$2,数据母表!$L$5:$L$84,"="&amp;属性价值透视!$D19)*$N19</f>
        <v>0</v>
      </c>
      <c r="AF19" s="13">
        <f t="shared" si="12"/>
        <v>0</v>
      </c>
      <c r="AG19" s="13">
        <f>SUMIFS(数据母表!BK$5:BK$84,数据母表!$BI$5:$BI$84,"="&amp;属性价值透视!$C$2,数据母表!$BJ$5:$BJ$84,"="&amp;属性价值透视!$D19)*属性价值透视!$N19</f>
        <v>0</v>
      </c>
      <c r="AH19" s="13">
        <f>SUMIFS(数据母表!BL$5:BL$84,数据母表!$BI$5:$BI$84,"="&amp;属性价值透视!$C$2,数据母表!$BJ$5:$BJ$84,"="&amp;属性价值透视!$D19)*属性价值透视!$N19</f>
        <v>0</v>
      </c>
      <c r="AI19" s="13">
        <f>SUMIFS(数据母表!BM$5:BM$84,数据母表!$BI$5:$BI$84,"="&amp;属性价值透视!$C$2,数据母表!$BJ$5:$BJ$84,"="&amp;属性价值透视!$D19)*属性价值透视!$N19</f>
        <v>0</v>
      </c>
      <c r="AJ19" s="13">
        <f>SUMIFS(数据母表!BN$5:BN$84,数据母表!$BI$5:$BI$84,"="&amp;属性价值透视!$C$2,数据母表!$BJ$5:$BJ$84,"="&amp;属性价值透视!$D19)*属性价值透视!$N19</f>
        <v>0</v>
      </c>
      <c r="AK19" s="13">
        <f>SUMIFS(数据母表!BO$5:BO$84,数据母表!$BI$5:$BI$84,"="&amp;属性价值透视!$C$2,数据母表!$BJ$5:$BJ$84,"="&amp;属性价值透视!$D19)*属性价值透视!$N19</f>
        <v>0</v>
      </c>
      <c r="AL19" s="13">
        <f t="shared" si="13"/>
        <v>0</v>
      </c>
      <c r="AM19" s="13">
        <f t="shared" si="14"/>
        <v>0</v>
      </c>
      <c r="AN19" s="38">
        <f t="shared" si="15"/>
        <v>0</v>
      </c>
      <c r="AO19" s="34">
        <f>数据母表!BX18</f>
        <v>4</v>
      </c>
      <c r="AP19" s="34">
        <f t="shared" si="16"/>
        <v>1</v>
      </c>
      <c r="AQ19" s="34">
        <f t="shared" si="62"/>
        <v>1</v>
      </c>
      <c r="AR19" s="34">
        <f>IF($AQ19&gt;0,INDEX(数据母表!CV$5:CV$59,(属性价值透视!$H$2-1)*11+$AO19),0)</f>
        <v>850</v>
      </c>
      <c r="AS19" s="34">
        <f>IF($AQ19&gt;0,INDEX(数据母表!CW$5:CW$59,(属性价值透视!$H$2-1)*11+$AO19),0)</f>
        <v>430</v>
      </c>
      <c r="AT19" s="34">
        <f>IF($AQ19&gt;0,INDEX(数据母表!CX$5:CX$59,(属性价值透视!$H$2-1)*11+$AO19),0)</f>
        <v>6460</v>
      </c>
      <c r="AU19" s="34">
        <f>IF($AQ19&gt;0,INDEX(数据母表!DB$5:DB$59,(属性价值透视!$H$2-1)*11+$AO19),0)</f>
        <v>2300</v>
      </c>
      <c r="AV19" s="34">
        <f>IF($AQ19&gt;0,INDEX(数据母表!DC$5:DC$59,(属性价值透视!$H$2-1)*11+$AO19),0)</f>
        <v>1200</v>
      </c>
      <c r="AW19" s="34">
        <f>IF($AQ19&gt;0,INDEX(数据母表!DD$5:DD$59,(属性价值透视!$H$2-1)*11+$AO19),0)</f>
        <v>23000</v>
      </c>
      <c r="AX19" s="13">
        <f t="shared" si="17"/>
        <v>61510</v>
      </c>
      <c r="AY19" s="13">
        <f>IF(属性价值透视!$AQ19&gt;0,INDEX(数据母表!$CU$5:$CU$59,(属性价值透视!$H$2-1)*11+属性价值透视!AO19)*数据母表!$CS$2,0)</f>
        <v>6000</v>
      </c>
      <c r="AZ19" s="13">
        <f t="shared" si="18"/>
        <v>6000</v>
      </c>
      <c r="BA19" s="38">
        <f t="shared" si="19"/>
        <v>10.3</v>
      </c>
      <c r="BB19" s="13">
        <f>IF(属性价值透视!$AP19&gt;0,INDEX(数据母表!$CY$5:$CY$59,(属性价值透视!$H$2-1)*11+属性价值透视!$AO19),0)</f>
        <v>47</v>
      </c>
      <c r="BC19" s="13">
        <f>IF(属性价值透视!$AP19&gt;0,INDEX(数据母表!$CY$5:$CY$59,(属性价值透视!$H$2-1)*11+属性价值透视!$AO19),0)</f>
        <v>47</v>
      </c>
      <c r="BD19" s="13">
        <f>IF(属性价值透视!$AP19&gt;0,INDEX(数据母表!$CY$5:$CY$59,(属性价值透视!$H$2-1)*11+属性价值透视!$AO19),0)</f>
        <v>47</v>
      </c>
      <c r="BE19" s="13">
        <f t="shared" si="20"/>
        <v>235</v>
      </c>
      <c r="BF19" s="13">
        <f t="shared" si="21"/>
        <v>235</v>
      </c>
      <c r="BG19" s="13">
        <f t="shared" si="22"/>
        <v>235</v>
      </c>
      <c r="BH19" s="13">
        <f t="shared" si="23"/>
        <v>3760</v>
      </c>
      <c r="BI19" s="13">
        <f>SUMIFS(数据母表!$DP$5:$DP$754,数据母表!$DN$5:$DN$754,"&gt;"&amp;属性价值透视!$B19,数据母表!$DN$5:$DN$754,"&lt;="&amp;属性价值透视!$C19,数据母表!$DO$5:$DO$754,"="&amp;属性价值透视!$H$2)</f>
        <v>202200</v>
      </c>
      <c r="BJ19" s="13">
        <f t="shared" si="1"/>
        <v>202.2</v>
      </c>
      <c r="BK19" s="38">
        <f t="shared" si="24"/>
        <v>18.600000000000001</v>
      </c>
      <c r="BL19" s="13">
        <f>SUM(H$6:H19)+SUM(R$6:R19)+SUM(AF$6:AF19)+SUM(AX$6:AX19)+SUM(BH$6:BH19)</f>
        <v>252512</v>
      </c>
      <c r="BM19" s="13">
        <f>SUM(K$6:K19)+SUM(AA$6:AA19)+SUM(AM$6:AM19)+SUM(AZ$6:AZ19)+SUM(BJ$6:BJ19)</f>
        <v>22983.599999999999</v>
      </c>
      <c r="BN19" s="38">
        <f t="shared" si="25"/>
        <v>11</v>
      </c>
      <c r="BO19" s="13">
        <f>H19+R19+AF19+AX19+BH19</f>
        <v>68120</v>
      </c>
      <c r="BP19" s="13">
        <f>K19+AA19+AM19+AZ19+BJ19</f>
        <v>6256.9</v>
      </c>
      <c r="BQ19" s="38">
        <f t="shared" si="26"/>
        <v>10.9</v>
      </c>
      <c r="BR19" s="13">
        <f>MATCH(C19,数据母表!$EX$5:$EX$13,1)-1</f>
        <v>3</v>
      </c>
      <c r="BS19" s="13">
        <f t="shared" si="61"/>
        <v>0</v>
      </c>
      <c r="BT19" s="13">
        <f>IF(BS19&gt;0,SUMIFS(数据母表!$FG$5:$FG$84,数据母表!FB18:FB97,"="&amp;属性价值透视!BR19),0)</f>
        <v>0</v>
      </c>
      <c r="BU19" s="13">
        <f>IF(BS19&gt;0,ROUND(SUMIFS(数据母表!$FN$5:$FN$84,数据母表!FB18:FB97,"="&amp;属性价值透视!BR19),1),0)</f>
        <v>0</v>
      </c>
      <c r="BV19" s="38">
        <f t="shared" si="27"/>
        <v>0</v>
      </c>
      <c r="BW19" s="13">
        <f>IF(属性价值透视!BR19&gt;0,INDEX(数据母表!$EY$6:$EY$13,属性价值透视!BR19),0)</f>
        <v>7</v>
      </c>
      <c r="BX19" s="13">
        <f>IF(BS19&gt;0,SUMIFS(数据母表!$FG$5:$FG$84,数据母表!FB18:FB97,"="&amp;属性价值透视!BR19,数据母表!$FC$5:$FC$84,"&lt;="&amp;属性价值透视!BW19),0)</f>
        <v>0</v>
      </c>
      <c r="BY19" s="13">
        <f>IF(BS19&gt;0,SUMIFS(数据母表!$FN$5:$FN$84,数据母表!FB18:FB97,"="&amp;属性价值透视!BR19,数据母表!$FC$5:$FC$84,"&lt;="&amp;属性价值透视!BW19),0)</f>
        <v>0</v>
      </c>
      <c r="BZ19" s="38">
        <f t="shared" si="28"/>
        <v>0</v>
      </c>
      <c r="CC19" s="38">
        <f t="shared" si="29"/>
        <v>54.7</v>
      </c>
      <c r="CD19" s="38">
        <f t="shared" si="30"/>
        <v>0</v>
      </c>
      <c r="CE19" s="38">
        <f t="shared" si="31"/>
        <v>0</v>
      </c>
      <c r="CF19" s="38">
        <f t="shared" si="32"/>
        <v>6000</v>
      </c>
      <c r="CG19" s="38">
        <f t="shared" si="33"/>
        <v>202.2</v>
      </c>
      <c r="CH19" s="38">
        <f t="shared" si="34"/>
        <v>0</v>
      </c>
      <c r="CJ19" s="38">
        <f t="shared" si="35"/>
        <v>52</v>
      </c>
      <c r="CK19" s="38">
        <f t="shared" si="36"/>
        <v>0</v>
      </c>
      <c r="CL19" s="38">
        <f t="shared" si="37"/>
        <v>0</v>
      </c>
      <c r="CM19" s="38">
        <f t="shared" si="38"/>
        <v>10.3</v>
      </c>
      <c r="CN19" s="38">
        <f t="shared" si="39"/>
        <v>18.600000000000001</v>
      </c>
      <c r="CO19" s="38">
        <f t="shared" si="40"/>
        <v>0</v>
      </c>
      <c r="CR19" s="13">
        <f t="shared" si="41"/>
        <v>2850</v>
      </c>
      <c r="CS19" s="13">
        <f t="shared" si="42"/>
        <v>0</v>
      </c>
      <c r="CT19" s="13">
        <f t="shared" si="43"/>
        <v>0</v>
      </c>
      <c r="CU19" s="13">
        <f t="shared" si="44"/>
        <v>61510</v>
      </c>
      <c r="CV19" s="13">
        <f t="shared" si="45"/>
        <v>3760</v>
      </c>
      <c r="CW19" s="13">
        <f t="shared" si="46"/>
        <v>0</v>
      </c>
      <c r="CX19" s="38">
        <f t="shared" si="47"/>
        <v>68120</v>
      </c>
      <c r="CY19" s="65">
        <f t="shared" si="48"/>
        <v>4.1837933059307102E-2</v>
      </c>
      <c r="CZ19" s="65">
        <f t="shared" si="49"/>
        <v>0</v>
      </c>
      <c r="DA19" s="65">
        <f t="shared" si="50"/>
        <v>0</v>
      </c>
      <c r="DB19" s="65">
        <f t="shared" si="51"/>
        <v>0.90296535525543165</v>
      </c>
      <c r="DC19" s="65">
        <f t="shared" si="52"/>
        <v>5.5196711685261302E-2</v>
      </c>
      <c r="DD19" s="65">
        <f t="shared" si="53"/>
        <v>0</v>
      </c>
      <c r="DG19" s="36">
        <v>14</v>
      </c>
      <c r="DH19" s="13">
        <f>SUMIFS(数据母表!$EL$5:$EL$784,数据母表!$EE$5:$EE$784,"="&amp;属性价值透视!DH$3,数据母表!$EI$5:$EI$784,"="&amp;属性价值透视!$DG19,数据母表!$EF$5:$EF$784,"&gt;="&amp;属性价值透视!DJ$3,数据母表!$EF$5:$EF$784,"&lt;="&amp;属性价值透视!DL$3)</f>
        <v>1380</v>
      </c>
      <c r="DI19" s="13">
        <f>SUMIFS(数据母表!$EO$5:$EO$784,数据母表!$EE$5:$EE$784,"="&amp;属性价值透视!DH$3,数据母表!$EI$5:$EI$784,"="&amp;属性价值透视!$DG19,数据母表!$EF$5:$EF$784,"&gt;="&amp;属性价值透视!DJ$3,数据母表!$EF$5:$EF$784,"&lt;="&amp;属性价值透视!DL$3)</f>
        <v>364.55</v>
      </c>
      <c r="DJ19" s="38">
        <f t="shared" si="54"/>
        <v>3.79</v>
      </c>
      <c r="DK19" s="14"/>
      <c r="DL19" s="14"/>
      <c r="DN19" s="36">
        <v>14</v>
      </c>
      <c r="DO19" s="13">
        <f>SUMIFS(数据母表!$EL$5:$EL$784,数据母表!$EE$5:$EE$784,"="&amp;属性价值透视!DO$3,数据母表!$EI$5:$EI$784,"="&amp;属性价值透视!$DG19,数据母表!$EF$5:$EF$784,"&gt;="&amp;属性价值透视!DQ$3,数据母表!$EF$5:$EF$784,"&lt;="&amp;属性价值透视!DS$3)</f>
        <v>8958</v>
      </c>
      <c r="DP19" s="13">
        <f>SUMIFS(数据母表!$EO$5:$EO$784,数据母表!$EE$5:$EE$784,"="&amp;属性价值透视!DO$3,数据母表!$EI$5:$EI$784,"="&amp;属性价值透视!$DG19,数据母表!$EF$5:$EF$784,"&gt;="&amp;属性价值透视!DQ$3,数据母表!$EF$5:$EF$784,"&lt;="&amp;属性价值透视!DS$3)</f>
        <v>1609.6999999999998</v>
      </c>
      <c r="DQ19" s="38">
        <f t="shared" si="55"/>
        <v>5.57</v>
      </c>
      <c r="DR19" s="14"/>
      <c r="DS19" s="14"/>
      <c r="DU19" s="36">
        <v>14</v>
      </c>
      <c r="DV19" s="13">
        <f>SUMIFS(数据母表!$EL$5:$EL$784,数据母表!$EE$5:$EE$784,"="&amp;属性价值透视!DV$3,数据母表!$EI$5:$EI$784,"="&amp;属性价值透视!$DG19,数据母表!$EF$5:$EF$784,"&gt;="&amp;属性价值透视!DX$3,数据母表!$EF$5:$EF$784,"&lt;="&amp;属性价值透视!DZ$3)</f>
        <v>16722</v>
      </c>
      <c r="DW19" s="13">
        <f>SUMIFS(数据母表!$EO$5:$EO$784,数据母表!$EE$5:$EE$784,"="&amp;属性价值透视!DV$3,数据母表!$EI$5:$EI$784,"="&amp;属性价值透视!$DG19,数据母表!$EF$5:$EF$784,"&gt;="&amp;属性价值透视!DX$3,数据母表!$EF$5:$EF$784,"&lt;="&amp;属性价值透视!DZ$3)</f>
        <v>4237.75</v>
      </c>
      <c r="DX19" s="38">
        <f t="shared" si="56"/>
        <v>3.95</v>
      </c>
      <c r="DY19" s="14"/>
      <c r="DZ19" s="14"/>
      <c r="EB19" s="36">
        <v>14</v>
      </c>
      <c r="EC19" s="13">
        <f>SUMIFS(数据母表!$EL$5:$EL$784,数据母表!$EE$5:$EE$784,"="&amp;属性价值透视!EC$3,数据母表!$EI$5:$EI$784,"="&amp;属性价值透视!$DG19,数据母表!$EF$5:$EF$784,"&gt;="&amp;属性价值透视!EE$3,数据母表!$EF$5:$EF$784,"&lt;="&amp;属性价值透视!EG$3)</f>
        <v>19128</v>
      </c>
      <c r="ED19" s="13">
        <f>SUMIFS(数据母表!$EO$5:$EO$784,数据母表!$EE$5:$EE$784,"="&amp;属性价值透视!EC$3,数据母表!$EI$5:$EI$784,"="&amp;属性价值透视!$DG19,数据母表!$EF$5:$EF$784,"&gt;="&amp;属性价值透视!EE$3,数据母表!$EF$5:$EF$784,"&lt;="&amp;属性价值透视!EG$3)</f>
        <v>5297.7999999999993</v>
      </c>
      <c r="EE19" s="38">
        <f t="shared" si="57"/>
        <v>3.61</v>
      </c>
      <c r="EF19" s="14"/>
      <c r="EG19" s="14"/>
      <c r="EI19" s="36">
        <v>14</v>
      </c>
      <c r="EJ19" s="13">
        <f>SUMIFS(数据母表!$EL$5:$EL$784,数据母表!$EE$5:$EE$784,"="&amp;属性价值透视!EJ$3,数据母表!$EI$5:$EI$784,"="&amp;属性价值透视!$DG19,数据母表!$EF$5:$EF$784,"&gt;="&amp;属性价值透视!EL$3,数据母表!$EF$5:$EF$784,"&lt;="&amp;属性价值透视!EN$3)</f>
        <v>48318</v>
      </c>
      <c r="EK19" s="13">
        <f>SUMIFS(数据母表!$EO$5:$EO$784,数据母表!$EE$5:$EE$784,"="&amp;属性价值透视!EJ$3,数据母表!$EI$5:$EI$784,"="&amp;属性价值透视!$DG19,数据母表!$EF$5:$EF$784,"&gt;="&amp;属性价值透视!EL$3,数据母表!$EF$5:$EF$784,"&lt;="&amp;属性价值透视!EN$3)</f>
        <v>6370.85</v>
      </c>
      <c r="EL19" s="38">
        <f t="shared" si="58"/>
        <v>7.58</v>
      </c>
      <c r="EM19" s="14"/>
      <c r="EN19" s="14"/>
      <c r="EP19" s="36">
        <v>14</v>
      </c>
      <c r="EQ19" s="13">
        <f>SUMIFS(数据母表!$EL$5:$EL$784,数据母表!$EE$5:$EE$784,"="&amp;属性价值透视!EQ$3,数据母表!$EI$5:$EI$784,"="&amp;属性价值透视!$DG19,数据母表!$EF$5:$EF$784,"&gt;="&amp;属性价值透视!ES$3,数据母表!$EF$5:$EF$784,"&lt;="&amp;属性价值透视!EU$3)</f>
        <v>93870</v>
      </c>
      <c r="ER19" s="13">
        <f>SUMIFS(数据母表!$EO$5:$EO$784,数据母表!$EE$5:$EE$784,"="&amp;属性价值透视!EQ$3,数据母表!$EI$5:$EI$784,"="&amp;属性价值透视!$DG19,数据母表!$EF$5:$EF$784,"&gt;="&amp;属性价值透视!ES$3,数据母表!$EF$5:$EF$784,"&lt;="&amp;属性价值透视!EU$3)</f>
        <v>16983.100000000002</v>
      </c>
      <c r="ES19" s="38">
        <f t="shared" si="59"/>
        <v>5.53</v>
      </c>
      <c r="ET19" s="14"/>
      <c r="EU19" s="14"/>
      <c r="EW19" s="36">
        <v>14</v>
      </c>
      <c r="EX19" s="13">
        <f>SUMIFS(数据母表!$EL$5:$EL$784,数据母表!$EE$5:$EE$784,"="&amp;属性价值透视!EX$3,数据母表!$EI$5:$EI$784,"="&amp;属性价值透视!$DG19,数据母表!$EF$5:$EF$784,"&gt;="&amp;属性价值透视!EZ$3,数据母表!$EF$5:$EF$784,"&lt;="&amp;属性价值透视!FB$3)</f>
        <v>81942</v>
      </c>
      <c r="EY19" s="13">
        <f>SUMIFS(数据母表!$EO$5:$EO$784,数据母表!$EE$5:$EE$784,"="&amp;属性价值透视!EX$3,数据母表!$EI$5:$EI$784,"="&amp;属性价值透视!$DG19,数据母表!$EF$5:$EF$784,"&gt;="&amp;属性价值透视!EZ$3,数据母表!$EF$5:$EF$784,"&lt;="&amp;属性价值透视!FB$3)</f>
        <v>21282.55</v>
      </c>
      <c r="EZ19" s="38">
        <f t="shared" si="60"/>
        <v>3.85</v>
      </c>
      <c r="FA19" s="14"/>
      <c r="FB19" s="14"/>
    </row>
    <row r="20" spans="1:158" ht="16.5" x14ac:dyDescent="0.2">
      <c r="A20" s="34">
        <v>15</v>
      </c>
      <c r="B20" s="13">
        <f>数据母表!BS19</f>
        <v>80</v>
      </c>
      <c r="C20" s="13">
        <f>数据母表!BT19</f>
        <v>85</v>
      </c>
      <c r="D20" s="13">
        <f>数据母表!BW19</f>
        <v>12</v>
      </c>
      <c r="E20" s="13">
        <f>INDEX(数据母表!P$5:P$84,(属性价值透视!$C$2-2)*20+属性价值透视!$D20)*($C20-$B20)</f>
        <v>150</v>
      </c>
      <c r="F20" s="13">
        <f>INDEX(数据母表!Q$5:Q$84,(属性价值透视!$C$2-2)*20+属性价值透视!$D20)*($C20-$B20)</f>
        <v>75</v>
      </c>
      <c r="G20" s="13">
        <f>INDEX(数据母表!R$5:R$84,(属性价值透视!$C$2-2)*20+属性价值透视!$D20)*($C20-$B20)</f>
        <v>1350</v>
      </c>
      <c r="H20" s="13">
        <f t="shared" si="3"/>
        <v>2850</v>
      </c>
      <c r="I20" s="13">
        <f>SUMIFS(数据母表!$CN$5:$CN$604,数据母表!$CL$5:$CL$604,"&lt;"&amp;属性价值透视!C20,数据母表!$CL$5:$CL$604,"&gt;="&amp;属性价值透视!B20,数据母表!$CM$5:$CM$604,"="&amp;属性价值透视!$C$2)</f>
        <v>160650</v>
      </c>
      <c r="J20" s="13">
        <f t="shared" si="4"/>
        <v>64260</v>
      </c>
      <c r="K20" s="13">
        <f t="shared" si="5"/>
        <v>64.3</v>
      </c>
      <c r="L20" s="38">
        <f t="shared" si="6"/>
        <v>44</v>
      </c>
      <c r="M20" s="13">
        <f>IF(D20&lt;&gt;D19,INDEX(数据母表!$V$5:$V$84,(属性价值透视!$C$2-2)*20+属性价值透视!D20),0)</f>
        <v>3</v>
      </c>
      <c r="N20" s="13">
        <f t="shared" si="7"/>
        <v>1</v>
      </c>
      <c r="O20" s="13">
        <f>SUMIFS(数据母表!S$5:S$84,数据母表!$K$5:$K$84,"="&amp;属性价值透视!$C$2,数据母表!$L$5:$L$84,"="&amp;属性价值透视!$D20)*$M20</f>
        <v>675</v>
      </c>
      <c r="P20" s="13">
        <f>SUMIFS(数据母表!T$5:T$84,数据母表!$K$5:$K$84,"="&amp;属性价值透视!$C$2,数据母表!$L$5:$L$84,"="&amp;属性价值透视!$D20)*$M20</f>
        <v>339</v>
      </c>
      <c r="Q20" s="13">
        <f>SUMIFS(数据母表!U$5:U$84,数据母表!$K$5:$K$84,"="&amp;属性价值透视!$C$2,数据母表!$L$5:$L$84,"="&amp;属性价值透视!$D20)*$M20</f>
        <v>6075</v>
      </c>
      <c r="R20" s="13">
        <f t="shared" si="8"/>
        <v>12840</v>
      </c>
      <c r="S20" s="13">
        <f>SUMIFS(数据母表!AZ$5:AZ$212,数据母表!$AW$5:$AW$212,"="&amp;属性价值透视!$C$2,数据母表!$AY$5:$AY$212,"="&amp;属性价值透视!$D20)*IF($M20&gt;0,1,0)</f>
        <v>0</v>
      </c>
      <c r="T20" s="13">
        <f>SUMIFS(数据母表!BA$5:BA$212,数据母表!$AW$5:$AW$212,"="&amp;属性价值透视!$C$2,数据母表!$AY$5:$AY$212,"="&amp;属性价值透视!$D20)*IF($M20&gt;0,1,0)</f>
        <v>0</v>
      </c>
      <c r="U20" s="13">
        <f>SUMIFS(数据母表!BB$5:BB$212,数据母表!$AW$5:$AW$212,"="&amp;属性价值透视!$C$2,数据母表!$AY$5:$AY$212,"="&amp;属性价值透视!$D20)*IF($M20&gt;0,1,0)</f>
        <v>0</v>
      </c>
      <c r="V20" s="13">
        <f>SUMIFS(数据母表!BC$5:BC$212,数据母表!$AW$5:$AW$212,"="&amp;属性价值透视!$C$2,数据母表!$AY$5:$AY$212,"="&amp;属性价值透视!$D20)*IF($M20&gt;0,1,0)</f>
        <v>85</v>
      </c>
      <c r="W20" s="13">
        <f>SUMIFS(数据母表!BD$5:BD$212,数据母表!$AW$5:$AW$212,"="&amp;属性价值透视!$C$2,数据母表!$AY$5:$AY$212,"="&amp;属性价值透视!$D20)*IF($M20&gt;0,1,0)</f>
        <v>0</v>
      </c>
      <c r="X20" s="13">
        <f>SUMIFS(数据母表!BE$5:BE$212,数据母表!$AW$5:$AW$212,"="&amp;属性价值透视!$C$2,数据母表!$AY$5:$AY$212,"="&amp;属性价值透视!$D20)*IF($M20&gt;0,1,0)</f>
        <v>0</v>
      </c>
      <c r="Y20" s="13">
        <f>SUMIFS(数据母表!BF$5:BF$212,数据母表!$AW$5:$AW$212,"="&amp;属性价值透视!$C$2,数据母表!$AY$5:$AY$212,"="&amp;属性价值透视!$D20)*IF($M20&gt;0,1,0)</f>
        <v>37600</v>
      </c>
      <c r="Z20" s="13">
        <f t="shared" si="9"/>
        <v>250100</v>
      </c>
      <c r="AA20" s="13">
        <f t="shared" si="10"/>
        <v>250.1</v>
      </c>
      <c r="AB20" s="38">
        <f t="shared" si="11"/>
        <v>51</v>
      </c>
      <c r="AC20" s="13">
        <f>SUMIFS(数据母表!W$5:W$84,数据母表!$K$5:$K$84,"="&amp;属性价值透视!$C$2,数据母表!$L$5:$L$84,"="&amp;属性价值透视!$D20)*$N20</f>
        <v>400</v>
      </c>
      <c r="AD20" s="13">
        <f>SUMIFS(数据母表!X$5:X$84,数据母表!$K$5:$K$84,"="&amp;属性价值透视!$C$2,数据母表!$L$5:$L$84,"="&amp;属性价值透视!$D20)*$N20</f>
        <v>200</v>
      </c>
      <c r="AE20" s="13">
        <f>SUMIFS(数据母表!Y$5:Y$84,数据母表!$K$5:$K$84,"="&amp;属性价值透视!$C$2,数据母表!$L$5:$L$84,"="&amp;属性价值透视!$D20)*$N20</f>
        <v>3600</v>
      </c>
      <c r="AF20" s="13">
        <f t="shared" si="12"/>
        <v>7600</v>
      </c>
      <c r="AG20" s="13">
        <f>SUMIFS(数据母表!BK$5:BK$84,数据母表!$BI$5:$BI$84,"="&amp;属性价值透视!$C$2,数据母表!$BJ$5:$BJ$84,"="&amp;属性价值透视!$D20)*属性价值透视!$N20</f>
        <v>0</v>
      </c>
      <c r="AH20" s="13">
        <f>SUMIFS(数据母表!BL$5:BL$84,数据母表!$BI$5:$BI$84,"="&amp;属性价值透视!$C$2,数据母表!$BJ$5:$BJ$84,"="&amp;属性价值透视!$D20)*属性价值透视!$N20</f>
        <v>142</v>
      </c>
      <c r="AI20" s="13">
        <f>SUMIFS(数据母表!BM$5:BM$84,数据母表!$BI$5:$BI$84,"="&amp;属性价值透视!$C$2,数据母表!$BJ$5:$BJ$84,"="&amp;属性价值透视!$D20)*属性价值透视!$N20</f>
        <v>0</v>
      </c>
      <c r="AJ20" s="13">
        <f>SUMIFS(数据母表!BN$5:BN$84,数据母表!$BI$5:$BI$84,"="&amp;属性价值透视!$C$2,数据母表!$BJ$5:$BJ$84,"="&amp;属性价值透视!$D20)*属性价值透视!$N20</f>
        <v>0</v>
      </c>
      <c r="AK20" s="13">
        <f>SUMIFS(数据母表!BO$5:BO$84,数据母表!$BI$5:$BI$84,"="&amp;属性价值透视!$C$2,数据母表!$BJ$5:$BJ$84,"="&amp;属性价值透视!$D20)*属性价值透视!$N20</f>
        <v>37500</v>
      </c>
      <c r="AL20" s="13">
        <f t="shared" si="13"/>
        <v>1741500</v>
      </c>
      <c r="AM20" s="13">
        <f t="shared" si="14"/>
        <v>1741.5</v>
      </c>
      <c r="AN20" s="38">
        <f t="shared" si="15"/>
        <v>4.3640539764570772</v>
      </c>
      <c r="AO20" s="34">
        <f>数据母表!BX19</f>
        <v>4</v>
      </c>
      <c r="AP20" s="34">
        <f t="shared" si="16"/>
        <v>1</v>
      </c>
      <c r="AQ20" s="34">
        <f t="shared" si="62"/>
        <v>0</v>
      </c>
      <c r="AR20" s="34">
        <f>IF($AQ20&gt;0,INDEX(数据母表!CV$5:CV$59,(属性价值透视!$H$2-1)*11+$AO20),0)</f>
        <v>0</v>
      </c>
      <c r="AS20" s="34">
        <f>IF($AQ20&gt;0,INDEX(数据母表!CW$5:CW$59,(属性价值透视!$H$2-1)*11+$AO20),0)</f>
        <v>0</v>
      </c>
      <c r="AT20" s="34">
        <f>IF($AQ20&gt;0,INDEX(数据母表!CX$5:CX$59,(属性价值透视!$H$2-1)*11+$AO20),0)</f>
        <v>0</v>
      </c>
      <c r="AU20" s="34">
        <f>IF($AQ20&gt;0,INDEX(数据母表!DB$5:DB$59,(属性价值透视!$H$2-1)*11+$AO20),0)</f>
        <v>0</v>
      </c>
      <c r="AV20" s="34">
        <f>IF($AQ20&gt;0,INDEX(数据母表!DC$5:DC$59,(属性价值透视!$H$2-1)*11+$AO20),0)</f>
        <v>0</v>
      </c>
      <c r="AW20" s="34">
        <f>IF($AQ20&gt;0,INDEX(数据母表!DD$5:DD$59,(属性价值透视!$H$2-1)*11+$AO20),0)</f>
        <v>0</v>
      </c>
      <c r="AX20" s="13">
        <f t="shared" si="17"/>
        <v>0</v>
      </c>
      <c r="AY20" s="13">
        <f>IF(属性价值透视!$AQ20&gt;0,INDEX(数据母表!$CU$5:$CU$59,(属性价值透视!$H$2-1)*11+属性价值透视!AO20)*数据母表!$CS$2,0)</f>
        <v>0</v>
      </c>
      <c r="AZ20" s="13">
        <f t="shared" si="18"/>
        <v>0</v>
      </c>
      <c r="BA20" s="38">
        <f t="shared" si="19"/>
        <v>0</v>
      </c>
      <c r="BB20" s="13">
        <f>IF(属性价值透视!$AP20&gt;0,INDEX(数据母表!$CY$5:$CY$59,(属性价值透视!$H$2-1)*11+属性价值透视!$AO20),0)</f>
        <v>47</v>
      </c>
      <c r="BC20" s="13">
        <f>IF(属性价值透视!$AP20&gt;0,INDEX(数据母表!$CY$5:$CY$59,(属性价值透视!$H$2-1)*11+属性价值透视!$AO20),0)</f>
        <v>47</v>
      </c>
      <c r="BD20" s="13">
        <f>IF(属性价值透视!$AP20&gt;0,INDEX(数据母表!$CY$5:$CY$59,(属性价值透视!$H$2-1)*11+属性价值透视!$AO20),0)</f>
        <v>47</v>
      </c>
      <c r="BE20" s="13">
        <f t="shared" si="20"/>
        <v>235</v>
      </c>
      <c r="BF20" s="13">
        <f t="shared" si="21"/>
        <v>235</v>
      </c>
      <c r="BG20" s="13">
        <f t="shared" si="22"/>
        <v>235</v>
      </c>
      <c r="BH20" s="13">
        <f t="shared" si="23"/>
        <v>3760</v>
      </c>
      <c r="BI20" s="13">
        <f>SUMIFS(数据母表!$DP$5:$DP$754,数据母表!$DN$5:$DN$754,"&gt;"&amp;属性价值透视!$B20,数据母表!$DN$5:$DN$754,"&lt;="&amp;属性价值透视!$C20,数据母表!$DO$5:$DO$754,"="&amp;属性价值透视!$H$2)</f>
        <v>236880</v>
      </c>
      <c r="BJ20" s="13">
        <f t="shared" si="1"/>
        <v>236.9</v>
      </c>
      <c r="BK20" s="38">
        <f t="shared" si="24"/>
        <v>15.9</v>
      </c>
      <c r="BL20" s="13">
        <f>SUM(H$6:H20)+SUM(R$6:R20)+SUM(AF$6:AF20)+SUM(AX$6:AX20)+SUM(BH$6:BH20)</f>
        <v>279562</v>
      </c>
      <c r="BM20" s="13">
        <f>SUM(K$6:K20)+SUM(AA$6:AA20)+SUM(AM$6:AM20)+SUM(AZ$6:AZ20)+SUM(BJ$6:BJ20)</f>
        <v>25276.400000000001</v>
      </c>
      <c r="BN20" s="38">
        <f t="shared" si="25"/>
        <v>11.1</v>
      </c>
      <c r="BO20" s="13">
        <f>H20+R20+AF20+AX20+BH20</f>
        <v>27050</v>
      </c>
      <c r="BP20" s="13">
        <f>K20+AA20+AM20+AZ20+BJ20</f>
        <v>2292.8000000000002</v>
      </c>
      <c r="BQ20" s="38">
        <f t="shared" si="26"/>
        <v>11.8</v>
      </c>
      <c r="BR20" s="13">
        <f>MATCH(C20,数据母表!$EX$5:$EX$13,1)-1</f>
        <v>4</v>
      </c>
      <c r="BS20" s="13">
        <f t="shared" si="61"/>
        <v>1</v>
      </c>
      <c r="BT20" s="13">
        <f>IF(BS20&gt;0,SUMIFS(数据母表!$FG$5:$FG$84,数据母表!FB19:FB98,"="&amp;属性价值透视!BR20),0)</f>
        <v>70500</v>
      </c>
      <c r="BU20" s="13">
        <f>IF(BS20&gt;0,ROUND(SUMIFS(数据母表!$FN$5:$FN$84,数据母表!FB19:FB98,"="&amp;属性价值透视!BR20),1),0)</f>
        <v>10540.7</v>
      </c>
      <c r="BV20" s="38">
        <f t="shared" si="27"/>
        <v>6.7</v>
      </c>
      <c r="BW20" s="13">
        <f>IF(属性价值透视!BR20&gt;0,INDEX(数据母表!$EY$6:$EY$13,属性价值透视!BR20),0)</f>
        <v>6</v>
      </c>
      <c r="BX20" s="13">
        <f>IF(BS20&gt;0,SUMIFS(数据母表!$FG$5:$FG$84,数据母表!FB19:FB98,"="&amp;属性价值透视!BR20,数据母表!$FC$5:$FC$84,"&lt;="&amp;属性价值透视!BW20),0)</f>
        <v>36000</v>
      </c>
      <c r="BY20" s="13">
        <f>IF(BS20&gt;0,SUMIFS(数据母表!$FN$5:$FN$84,数据母表!FB19:FB98,"="&amp;属性价值透视!BR20,数据母表!$FC$5:$FC$84,"&lt;="&amp;属性价值透视!BW20),0)</f>
        <v>3343.4426250000006</v>
      </c>
      <c r="BZ20" s="38">
        <f t="shared" si="28"/>
        <v>10.8</v>
      </c>
      <c r="CC20" s="38">
        <f t="shared" si="29"/>
        <v>64.3</v>
      </c>
      <c r="CD20" s="38">
        <f t="shared" si="30"/>
        <v>1741.5</v>
      </c>
      <c r="CE20" s="38">
        <f t="shared" si="31"/>
        <v>250.1</v>
      </c>
      <c r="CF20" s="38">
        <f t="shared" si="32"/>
        <v>0</v>
      </c>
      <c r="CG20" s="38">
        <f t="shared" si="33"/>
        <v>236.9</v>
      </c>
      <c r="CH20" s="38">
        <f t="shared" si="34"/>
        <v>3343.4426250000006</v>
      </c>
      <c r="CJ20" s="38">
        <f t="shared" si="35"/>
        <v>44</v>
      </c>
      <c r="CK20" s="38">
        <f t="shared" si="36"/>
        <v>4.3640539764570772</v>
      </c>
      <c r="CL20" s="38">
        <f t="shared" si="37"/>
        <v>51</v>
      </c>
      <c r="CM20" s="38">
        <f t="shared" si="38"/>
        <v>0</v>
      </c>
      <c r="CN20" s="38">
        <f t="shared" si="39"/>
        <v>15.9</v>
      </c>
      <c r="CO20" s="38">
        <f t="shared" si="40"/>
        <v>10.8</v>
      </c>
      <c r="CR20" s="13">
        <f t="shared" si="41"/>
        <v>2850</v>
      </c>
      <c r="CS20" s="13">
        <f t="shared" si="42"/>
        <v>7600</v>
      </c>
      <c r="CT20" s="13">
        <f t="shared" si="43"/>
        <v>12840</v>
      </c>
      <c r="CU20" s="13">
        <f t="shared" si="44"/>
        <v>0</v>
      </c>
      <c r="CV20" s="13">
        <f t="shared" si="45"/>
        <v>3760</v>
      </c>
      <c r="CW20" s="13">
        <f t="shared" si="46"/>
        <v>36000</v>
      </c>
      <c r="CX20" s="38">
        <f t="shared" si="47"/>
        <v>63050</v>
      </c>
      <c r="CY20" s="65">
        <f t="shared" si="48"/>
        <v>4.5202220459952418E-2</v>
      </c>
      <c r="CZ20" s="65">
        <f t="shared" si="49"/>
        <v>0.12053925455987312</v>
      </c>
      <c r="DA20" s="65">
        <f t="shared" si="50"/>
        <v>0.20364789849325932</v>
      </c>
      <c r="DB20" s="65">
        <f t="shared" si="51"/>
        <v>0</v>
      </c>
      <c r="DC20" s="65">
        <f t="shared" si="52"/>
        <v>5.9635210150674071E-2</v>
      </c>
      <c r="DD20" s="65">
        <f t="shared" si="53"/>
        <v>0.57097541633624105</v>
      </c>
      <c r="DG20" s="36">
        <v>15</v>
      </c>
      <c r="DH20" s="13">
        <f>SUMIFS(数据母表!$EL$5:$EL$784,数据母表!$EE$5:$EE$784,"="&amp;属性价值透视!DH$3,数据母表!$EI$5:$EI$784,"="&amp;属性价值透视!$DG20,数据母表!$EF$5:$EF$784,"&gt;="&amp;属性价值透视!DJ$3,数据母表!$EF$5:$EF$784,"&lt;="&amp;属性价值透视!DL$3)</f>
        <v>1530</v>
      </c>
      <c r="DI20" s="13">
        <f>SUMIFS(数据母表!$EO$5:$EO$784,数据母表!$EE$5:$EE$784,"="&amp;属性价值透视!DH$3,数据母表!$EI$5:$EI$784,"="&amp;属性价值透视!$DG20,数据母表!$EF$5:$EF$784,"&gt;="&amp;属性价值透视!DJ$3,数据母表!$EF$5:$EF$784,"&lt;="&amp;属性价值透视!DL$3)</f>
        <v>364.9</v>
      </c>
      <c r="DJ20" s="38">
        <f t="shared" si="54"/>
        <v>4.1900000000000004</v>
      </c>
      <c r="DK20" s="14"/>
      <c r="DL20" s="14"/>
      <c r="DN20" s="36">
        <v>15</v>
      </c>
      <c r="DO20" s="13">
        <f>SUMIFS(数据母表!$EL$5:$EL$784,数据母表!$EE$5:$EE$784,"="&amp;属性价值透视!DO$3,数据母表!$EI$5:$EI$784,"="&amp;属性价值透视!$DG20,数据母表!$EF$5:$EF$784,"&gt;="&amp;属性价值透视!DQ$3,数据母表!$EF$5:$EF$784,"&lt;="&amp;属性价值透视!DS$3)</f>
        <v>9378</v>
      </c>
      <c r="DP20" s="13">
        <f>SUMIFS(数据母表!$EO$5:$EO$784,数据母表!$EE$5:$EE$784,"="&amp;属性价值透视!DO$3,数据母表!$EI$5:$EI$784,"="&amp;属性价值透视!$DG20,数据母表!$EF$5:$EF$784,"&gt;="&amp;属性价值透视!DQ$3,数据母表!$EF$5:$EF$784,"&lt;="&amp;属性价值透视!DS$3)</f>
        <v>1610.3</v>
      </c>
      <c r="DQ20" s="38">
        <f t="shared" si="55"/>
        <v>5.82</v>
      </c>
      <c r="DR20" s="14"/>
      <c r="DS20" s="14"/>
      <c r="DU20" s="36">
        <v>15</v>
      </c>
      <c r="DV20" s="13">
        <f>SUMIFS(数据母表!$EL$5:$EL$784,数据母表!$EE$5:$EE$784,"="&amp;属性价值透视!DV$3,数据母表!$EI$5:$EI$784,"="&amp;属性价值透视!$DG20,数据母表!$EF$5:$EF$784,"&gt;="&amp;属性价值透视!DX$3,数据母表!$EF$5:$EF$784,"&lt;="&amp;属性价值透视!DZ$3)</f>
        <v>17334</v>
      </c>
      <c r="DW20" s="13">
        <f>SUMIFS(数据母表!$EO$5:$EO$784,数据母表!$EE$5:$EE$784,"="&amp;属性价值透视!DV$3,数据母表!$EI$5:$EI$784,"="&amp;属性价值透视!$DG20,数据母表!$EF$5:$EF$784,"&gt;="&amp;属性价值透视!DX$3,数据母表!$EF$5:$EF$784,"&lt;="&amp;属性价值透视!DZ$3)</f>
        <v>4238.45</v>
      </c>
      <c r="DX20" s="38">
        <f t="shared" si="56"/>
        <v>4.09</v>
      </c>
      <c r="DY20" s="14"/>
      <c r="DZ20" s="14"/>
      <c r="EB20" s="36">
        <v>15</v>
      </c>
      <c r="EC20" s="13">
        <f>SUMIFS(数据母表!$EL$5:$EL$784,数据母表!$EE$5:$EE$784,"="&amp;属性价值透视!EC$3,数据母表!$EI$5:$EI$784,"="&amp;属性价值透视!$DG20,数据母表!$EF$5:$EF$784,"&gt;="&amp;属性价值透视!EE$3,数据母表!$EF$5:$EF$784,"&lt;="&amp;属性价值透视!EG$3)</f>
        <v>19764</v>
      </c>
      <c r="ED20" s="13">
        <f>SUMIFS(数据母表!$EO$5:$EO$784,数据母表!$EE$5:$EE$784,"="&amp;属性价值透视!EC$3,数据母表!$EI$5:$EI$784,"="&amp;属性价值透视!$DG20,数据母表!$EF$5:$EF$784,"&gt;="&amp;属性价值透视!EE$3,数据母表!$EF$5:$EF$784,"&lt;="&amp;属性价值透视!EG$3)</f>
        <v>5298.7</v>
      </c>
      <c r="EE20" s="38">
        <f t="shared" si="57"/>
        <v>3.73</v>
      </c>
      <c r="EF20" s="14"/>
      <c r="EG20" s="14"/>
      <c r="EI20" s="36">
        <v>15</v>
      </c>
      <c r="EJ20" s="13">
        <f>SUMIFS(数据母表!$EL$5:$EL$784,数据母表!$EE$5:$EE$784,"="&amp;属性价值透视!EJ$3,数据母表!$EI$5:$EI$784,"="&amp;属性价值透视!$DG20,数据母表!$EF$5:$EF$784,"&gt;="&amp;属性价值透视!EL$3,数据母表!$EF$5:$EF$784,"&lt;="&amp;属性价值透视!EN$3)</f>
        <v>50040</v>
      </c>
      <c r="EK20" s="13">
        <f>SUMIFS(数据母表!$EO$5:$EO$784,数据母表!$EE$5:$EE$784,"="&amp;属性价值透视!EJ$3,数据母表!$EI$5:$EI$784,"="&amp;属性价值透视!$DG20,数据母表!$EF$5:$EF$784,"&gt;="&amp;属性价值透视!EL$3,数据母表!$EF$5:$EF$784,"&lt;="&amp;属性价值透视!EN$3)</f>
        <v>6372.3</v>
      </c>
      <c r="EL20" s="38">
        <f t="shared" si="58"/>
        <v>7.85</v>
      </c>
      <c r="EM20" s="14"/>
      <c r="EN20" s="14"/>
      <c r="EP20" s="36">
        <v>15</v>
      </c>
      <c r="EQ20" s="13">
        <f>SUMIFS(数据母表!$EL$5:$EL$784,数据母表!$EE$5:$EE$784,"="&amp;属性价值透视!EQ$3,数据母表!$EI$5:$EI$784,"="&amp;属性价值透视!$DG20,数据母表!$EF$5:$EF$784,"&gt;="&amp;属性价值透视!ES$3,数据母表!$EF$5:$EF$784,"&lt;="&amp;属性价值透视!EU$3)</f>
        <v>97758</v>
      </c>
      <c r="ER20" s="13">
        <f>SUMIFS(数据母表!$EO$5:$EO$784,数据母表!$EE$5:$EE$784,"="&amp;属性价值透视!EQ$3,数据母表!$EI$5:$EI$784,"="&amp;属性价值透视!$DG20,数据母表!$EF$5:$EF$784,"&gt;="&amp;属性价值透视!ES$3,数据母表!$EF$5:$EF$784,"&lt;="&amp;属性价值透视!EU$3)</f>
        <v>16986.350000000002</v>
      </c>
      <c r="ES20" s="38">
        <f t="shared" si="59"/>
        <v>5.76</v>
      </c>
      <c r="ET20" s="14"/>
      <c r="EU20" s="14"/>
      <c r="EW20" s="36">
        <v>15</v>
      </c>
      <c r="EX20" s="13">
        <f>SUMIFS(数据母表!$EL$5:$EL$784,数据母表!$EE$5:$EE$784,"="&amp;属性价值透视!EX$3,数据母表!$EI$5:$EI$784,"="&amp;属性价值透视!$DG20,数据母表!$EF$5:$EF$784,"&gt;="&amp;属性价值透视!EZ$3,数据母表!$EF$5:$EF$784,"&lt;="&amp;属性价值透视!FB$3)</f>
        <v>84936</v>
      </c>
      <c r="EY20" s="13">
        <f>SUMIFS(数据母表!$EO$5:$EO$784,数据母表!$EE$5:$EE$784,"="&amp;属性价值透视!EX$3,数据母表!$EI$5:$EI$784,"="&amp;属性价值透视!$DG20,数据母表!$EF$5:$EF$784,"&gt;="&amp;属性价值透视!EZ$3,数据母表!$EF$5:$EF$784,"&lt;="&amp;属性价值透视!FB$3)</f>
        <v>21287.7</v>
      </c>
      <c r="EZ20" s="38">
        <f t="shared" si="60"/>
        <v>3.99</v>
      </c>
      <c r="FA20" s="14"/>
      <c r="FB20" s="14"/>
    </row>
    <row r="21" spans="1:158" ht="16.5" x14ac:dyDescent="0.2">
      <c r="A21" s="34">
        <v>16</v>
      </c>
      <c r="B21" s="13">
        <f>数据母表!BS20</f>
        <v>85</v>
      </c>
      <c r="C21" s="13">
        <f>数据母表!BT20</f>
        <v>90</v>
      </c>
      <c r="D21" s="13">
        <f>数据母表!BW20</f>
        <v>13</v>
      </c>
      <c r="E21" s="13">
        <f>INDEX(数据母表!P$5:P$84,(属性价值透视!$C$2-2)*20+属性价值透视!$D21)*($C21-$B21)</f>
        <v>200</v>
      </c>
      <c r="F21" s="13">
        <f>INDEX(数据母表!Q$5:Q$84,(属性价值透视!$C$2-2)*20+属性价值透视!$D21)*($C21-$B21)</f>
        <v>100</v>
      </c>
      <c r="G21" s="13">
        <f>INDEX(数据母表!R$5:R$84,(属性价值透视!$C$2-2)*20+属性价值透视!$D21)*($C21-$B21)</f>
        <v>2000</v>
      </c>
      <c r="H21" s="13">
        <f t="shared" si="3"/>
        <v>4000</v>
      </c>
      <c r="I21" s="13">
        <f>SUMIFS(数据母表!$CN$5:$CN$604,数据母表!$CL$5:$CL$604,"&lt;"&amp;属性价值透视!C21,数据母表!$CL$5:$CL$604,"&gt;="&amp;属性价值透视!B21,数据母表!$CM$5:$CM$604,"="&amp;属性价值透视!$C$2)</f>
        <v>190800</v>
      </c>
      <c r="J21" s="13">
        <f t="shared" si="4"/>
        <v>76320</v>
      </c>
      <c r="K21" s="13">
        <f t="shared" si="5"/>
        <v>76.3</v>
      </c>
      <c r="L21" s="38">
        <f t="shared" si="6"/>
        <v>52</v>
      </c>
      <c r="M21" s="13">
        <f>IF(D21&lt;&gt;D20,INDEX(数据母表!$V$5:$V$84,(属性价值透视!$C$2-2)*20+属性价值透视!D21),0)</f>
        <v>3</v>
      </c>
      <c r="N21" s="13">
        <f t="shared" si="7"/>
        <v>1</v>
      </c>
      <c r="O21" s="13">
        <f>SUMIFS(数据母表!S$5:S$84,数据母表!$K$5:$K$84,"="&amp;属性价值透视!$C$2,数据母表!$L$5:$L$84,"="&amp;属性价值透视!$D21)*$M21</f>
        <v>825</v>
      </c>
      <c r="P21" s="13">
        <f>SUMIFS(数据母表!T$5:T$84,数据母表!$K$5:$K$84,"="&amp;属性价值透视!$C$2,数据母表!$L$5:$L$84,"="&amp;属性价值透视!$D21)*$M21</f>
        <v>414</v>
      </c>
      <c r="Q21" s="13">
        <f>SUMIFS(数据母表!U$5:U$84,数据母表!$K$5:$K$84,"="&amp;属性价值透视!$C$2,数据母表!$L$5:$L$84,"="&amp;属性价值透视!$D21)*$M21</f>
        <v>8250</v>
      </c>
      <c r="R21" s="13">
        <f t="shared" si="8"/>
        <v>16515</v>
      </c>
      <c r="S21" s="13">
        <f>SUMIFS(数据母表!AZ$5:AZ$212,数据母表!$AW$5:$AW$212,"="&amp;属性价值透视!$C$2,数据母表!$AY$5:$AY$212,"="&amp;属性价值透视!$D21)*IF($M21&gt;0,1,0)</f>
        <v>0</v>
      </c>
      <c r="T21" s="13">
        <f>SUMIFS(数据母表!BA$5:BA$212,数据母表!$AW$5:$AW$212,"="&amp;属性价值透视!$C$2,数据母表!$AY$5:$AY$212,"="&amp;属性价值透视!$D21)*IF($M21&gt;0,1,0)</f>
        <v>0</v>
      </c>
      <c r="U21" s="13">
        <f>SUMIFS(数据母表!BB$5:BB$212,数据母表!$AW$5:$AW$212,"="&amp;属性价值透视!$C$2,数据母表!$AY$5:$AY$212,"="&amp;属性价值透视!$D21)*IF($M21&gt;0,1,0)</f>
        <v>0</v>
      </c>
      <c r="V21" s="13">
        <f>SUMIFS(数据母表!BC$5:BC$212,数据母表!$AW$5:$AW$212,"="&amp;属性价值透视!$C$2,数据母表!$AY$5:$AY$212,"="&amp;属性价值透视!$D21)*IF($M21&gt;0,1,0)</f>
        <v>90</v>
      </c>
      <c r="W21" s="13">
        <f>SUMIFS(数据母表!BD$5:BD$212,数据母表!$AW$5:$AW$212,"="&amp;属性价值透视!$C$2,数据母表!$AY$5:$AY$212,"="&amp;属性价值透视!$D21)*IF($M21&gt;0,1,0)</f>
        <v>0</v>
      </c>
      <c r="X21" s="13">
        <f>SUMIFS(数据母表!BE$5:BE$212,数据母表!$AW$5:$AW$212,"="&amp;属性价值透视!$C$2,数据母表!$AY$5:$AY$212,"="&amp;属性价值透视!$D21)*IF($M21&gt;0,1,0)</f>
        <v>0</v>
      </c>
      <c r="Y21" s="13">
        <f>SUMIFS(数据母表!BF$5:BF$212,数据母表!$AW$5:$AW$212,"="&amp;属性价值透视!$C$2,数据母表!$AY$5:$AY$212,"="&amp;属性价值透视!$D21)*IF($M21&gt;0,1,0)</f>
        <v>39850</v>
      </c>
      <c r="Z21" s="13">
        <f t="shared" si="9"/>
        <v>264850</v>
      </c>
      <c r="AA21" s="13">
        <f t="shared" si="10"/>
        <v>264.85000000000002</v>
      </c>
      <c r="AB21" s="38">
        <f t="shared" si="11"/>
        <v>62</v>
      </c>
      <c r="AC21" s="13">
        <f>SUMIFS(数据母表!W$5:W$84,数据母表!$K$5:$K$84,"="&amp;属性价值透视!$C$2,数据母表!$L$5:$L$84,"="&amp;属性价值透视!$D21)*$N21</f>
        <v>450</v>
      </c>
      <c r="AD21" s="13">
        <f>SUMIFS(数据母表!X$5:X$84,数据母表!$K$5:$K$84,"="&amp;属性价值透视!$C$2,数据母表!$L$5:$L$84,"="&amp;属性价值透视!$D21)*$N21</f>
        <v>225</v>
      </c>
      <c r="AE21" s="13">
        <f>SUMIFS(数据母表!Y$5:Y$84,数据母表!$K$5:$K$84,"="&amp;属性价值透视!$C$2,数据母表!$L$5:$L$84,"="&amp;属性价值透视!$D21)*$N21</f>
        <v>4500</v>
      </c>
      <c r="AF21" s="13">
        <f t="shared" si="12"/>
        <v>9000</v>
      </c>
      <c r="AG21" s="13">
        <f>SUMIFS(数据母表!BK$5:BK$84,数据母表!$BI$5:$BI$84,"="&amp;属性价值透视!$C$2,数据母表!$BJ$5:$BJ$84,"="&amp;属性价值透视!$D21)*属性价值透视!$N21</f>
        <v>0</v>
      </c>
      <c r="AH21" s="13">
        <f>SUMIFS(数据母表!BL$5:BL$84,数据母表!$BI$5:$BI$84,"="&amp;属性价值透视!$C$2,数据母表!$BJ$5:$BJ$84,"="&amp;属性价值透视!$D21)*属性价值透视!$N21</f>
        <v>0</v>
      </c>
      <c r="AI21" s="13">
        <f>SUMIFS(数据母表!BM$5:BM$84,数据母表!$BI$5:$BI$84,"="&amp;属性价值透视!$C$2,数据母表!$BJ$5:$BJ$84,"="&amp;属性价值透视!$D21)*属性价值透视!$N21</f>
        <v>46</v>
      </c>
      <c r="AJ21" s="13">
        <f>SUMIFS(数据母表!BN$5:BN$84,数据母表!$BI$5:$BI$84,"="&amp;属性价值透视!$C$2,数据母表!$BJ$5:$BJ$84,"="&amp;属性价值透视!$D21)*属性价值透视!$N21</f>
        <v>0</v>
      </c>
      <c r="AK21" s="13">
        <f>SUMIFS(数据母表!BO$5:BO$84,数据母表!$BI$5:$BI$84,"="&amp;属性价值透视!$C$2,数据母表!$BJ$5:$BJ$84,"="&amp;属性价值透视!$D21)*属性价值透视!$N21</f>
        <v>50000</v>
      </c>
      <c r="AL21" s="13">
        <f t="shared" si="13"/>
        <v>1660000</v>
      </c>
      <c r="AM21" s="13">
        <f t="shared" si="14"/>
        <v>1660</v>
      </c>
      <c r="AN21" s="38">
        <f t="shared" si="15"/>
        <v>5.4216867469879517</v>
      </c>
      <c r="AO21" s="34">
        <f>数据母表!BX20</f>
        <v>5</v>
      </c>
      <c r="AP21" s="34">
        <f t="shared" si="16"/>
        <v>1</v>
      </c>
      <c r="AQ21" s="34">
        <f t="shared" si="62"/>
        <v>1</v>
      </c>
      <c r="AR21" s="34">
        <f>IF($AQ21&gt;0,INDEX(数据母表!CV$5:CV$59,(属性价值透视!$H$2-1)*11+$AO21),0)</f>
        <v>1185</v>
      </c>
      <c r="AS21" s="34">
        <f>IF($AQ21&gt;0,INDEX(数据母表!CW$5:CW$59,(属性价值透视!$H$2-1)*11+$AO21),0)</f>
        <v>595</v>
      </c>
      <c r="AT21" s="34">
        <f>IF($AQ21&gt;0,INDEX(数据母表!CX$5:CX$59,(属性价值透视!$H$2-1)*11+$AO21),0)</f>
        <v>9595</v>
      </c>
      <c r="AU21" s="34">
        <f>IF($AQ21&gt;0,INDEX(数据母表!DB$5:DB$59,(属性价值透视!$H$2-1)*11+$AO21),0)</f>
        <v>2800</v>
      </c>
      <c r="AV21" s="34">
        <f>IF($AQ21&gt;0,INDEX(数据母表!DC$5:DC$59,(属性价值透视!$H$2-1)*11+$AO21),0)</f>
        <v>1500</v>
      </c>
      <c r="AW21" s="34">
        <f>IF($AQ21&gt;0,INDEX(数据母表!DD$5:DD$59,(属性价值透视!$H$2-1)*11+$AO21),0)</f>
        <v>28000</v>
      </c>
      <c r="AX21" s="13">
        <f t="shared" si="17"/>
        <v>78470</v>
      </c>
      <c r="AY21" s="13">
        <f>IF(属性价值透视!$AQ21&gt;0,INDEX(数据母表!$CU$5:$CU$59,(属性价值透视!$H$2-1)*11+属性价值透视!AO21)*数据母表!$CS$2,0)</f>
        <v>8000</v>
      </c>
      <c r="AZ21" s="13">
        <f t="shared" si="18"/>
        <v>8000</v>
      </c>
      <c r="BA21" s="38">
        <f t="shared" si="19"/>
        <v>9.8000000000000007</v>
      </c>
      <c r="BB21" s="13">
        <f>IF(属性价值透视!$AP21&gt;0,INDEX(数据母表!$CY$5:$CY$59,(属性价值透视!$H$2-1)*11+属性价值透视!$AO21),0)</f>
        <v>62</v>
      </c>
      <c r="BC21" s="13">
        <f>IF(属性价值透视!$AP21&gt;0,INDEX(数据母表!$CY$5:$CY$59,(属性价值透视!$H$2-1)*11+属性价值透视!$AO21),0)</f>
        <v>62</v>
      </c>
      <c r="BD21" s="13">
        <f>IF(属性价值透视!$AP21&gt;0,INDEX(数据母表!$CY$5:$CY$59,(属性价值透视!$H$2-1)*11+属性价值透视!$AO21),0)</f>
        <v>62</v>
      </c>
      <c r="BE21" s="13">
        <f t="shared" si="20"/>
        <v>310</v>
      </c>
      <c r="BF21" s="13">
        <f t="shared" si="21"/>
        <v>310</v>
      </c>
      <c r="BG21" s="13">
        <f t="shared" si="22"/>
        <v>310</v>
      </c>
      <c r="BH21" s="13">
        <f t="shared" si="23"/>
        <v>4960</v>
      </c>
      <c r="BI21" s="13">
        <f>SUMIFS(数据母表!$DP$5:$DP$754,数据母表!$DN$5:$DN$754,"&gt;"&amp;属性价值透视!$B21,数据母表!$DN$5:$DN$754,"&lt;="&amp;属性价值透视!$C21,数据母表!$DO$5:$DO$754,"="&amp;属性价值透视!$H$2)</f>
        <v>271520</v>
      </c>
      <c r="BJ21" s="13">
        <f t="shared" si="1"/>
        <v>271.5</v>
      </c>
      <c r="BK21" s="38">
        <f t="shared" si="24"/>
        <v>18.3</v>
      </c>
      <c r="BL21" s="13">
        <f>SUM(H$6:H21)+SUM(R$6:R21)+SUM(AF$6:AF21)+SUM(AX$6:AX21)+SUM(BH$6:BH21)</f>
        <v>392507</v>
      </c>
      <c r="BM21" s="13">
        <f>SUM(K$6:K21)+SUM(AA$6:AA21)+SUM(AM$6:AM21)+SUM(AZ$6:AZ21)+SUM(BJ$6:BJ21)</f>
        <v>35549.050000000003</v>
      </c>
      <c r="BN21" s="38">
        <f t="shared" si="25"/>
        <v>11</v>
      </c>
      <c r="BO21" s="13">
        <f>H21+R21+AF21+AX21+BH21</f>
        <v>112945</v>
      </c>
      <c r="BP21" s="13">
        <f>K21+AA21+AM21+AZ21+BJ21</f>
        <v>10272.65</v>
      </c>
      <c r="BQ21" s="38">
        <f t="shared" si="26"/>
        <v>11</v>
      </c>
      <c r="BR21" s="13">
        <f>MATCH(C21,数据母表!$EX$5:$EX$13,1)-1</f>
        <v>4</v>
      </c>
      <c r="BS21" s="13">
        <f t="shared" si="61"/>
        <v>0</v>
      </c>
      <c r="BT21" s="13">
        <f>IF(BS21&gt;0,SUMIFS(数据母表!$FG$5:$FG$84,数据母表!FB20:FB99,"="&amp;属性价值透视!BR21),0)</f>
        <v>0</v>
      </c>
      <c r="BU21" s="13">
        <f>IF(BS21&gt;0,ROUND(SUMIFS(数据母表!$FN$5:$FN$84,数据母表!FB20:FB99,"="&amp;属性价值透视!BR21),1),0)</f>
        <v>0</v>
      </c>
      <c r="BV21" s="38">
        <f t="shared" si="27"/>
        <v>0</v>
      </c>
      <c r="BW21" s="13">
        <f>IF(属性价值透视!BR21&gt;0,INDEX(数据母表!$EY$6:$EY$13,属性价值透视!BR21),0)</f>
        <v>6</v>
      </c>
      <c r="BX21" s="13">
        <f>IF(BS21&gt;0,SUMIFS(数据母表!$FG$5:$FG$84,数据母表!FB20:FB99,"="&amp;属性价值透视!BR21,数据母表!$FC$5:$FC$84,"&lt;="&amp;属性价值透视!BW21),0)</f>
        <v>0</v>
      </c>
      <c r="BY21" s="13">
        <f>IF(BS21&gt;0,SUMIFS(数据母表!$FN$5:$FN$84,数据母表!FB20:FB99,"="&amp;属性价值透视!BR21,数据母表!$FC$5:$FC$84,"&lt;="&amp;属性价值透视!BW21),0)</f>
        <v>0</v>
      </c>
      <c r="BZ21" s="38">
        <f t="shared" si="28"/>
        <v>0</v>
      </c>
      <c r="CC21" s="38">
        <f t="shared" si="29"/>
        <v>76.3</v>
      </c>
      <c r="CD21" s="38">
        <f t="shared" si="30"/>
        <v>1660</v>
      </c>
      <c r="CE21" s="38">
        <f t="shared" si="31"/>
        <v>264.85000000000002</v>
      </c>
      <c r="CF21" s="38">
        <f t="shared" si="32"/>
        <v>8000</v>
      </c>
      <c r="CG21" s="38">
        <f t="shared" si="33"/>
        <v>271.5</v>
      </c>
      <c r="CH21" s="38">
        <f t="shared" si="34"/>
        <v>0</v>
      </c>
      <c r="CJ21" s="38">
        <f t="shared" si="35"/>
        <v>52</v>
      </c>
      <c r="CK21" s="38">
        <f t="shared" si="36"/>
        <v>5.4216867469879517</v>
      </c>
      <c r="CL21" s="38">
        <f t="shared" si="37"/>
        <v>62</v>
      </c>
      <c r="CM21" s="38">
        <f t="shared" si="38"/>
        <v>9.8000000000000007</v>
      </c>
      <c r="CN21" s="38">
        <f t="shared" si="39"/>
        <v>18.3</v>
      </c>
      <c r="CO21" s="38">
        <f t="shared" si="40"/>
        <v>0</v>
      </c>
      <c r="CR21" s="13">
        <f t="shared" si="41"/>
        <v>4000</v>
      </c>
      <c r="CS21" s="13">
        <f t="shared" si="42"/>
        <v>9000</v>
      </c>
      <c r="CT21" s="13">
        <f t="shared" si="43"/>
        <v>16515</v>
      </c>
      <c r="CU21" s="13">
        <f t="shared" si="44"/>
        <v>78470</v>
      </c>
      <c r="CV21" s="13">
        <f t="shared" si="45"/>
        <v>4960</v>
      </c>
      <c r="CW21" s="13">
        <f t="shared" si="46"/>
        <v>0</v>
      </c>
      <c r="CX21" s="38">
        <f t="shared" si="47"/>
        <v>112945</v>
      </c>
      <c r="CY21" s="65">
        <f t="shared" si="48"/>
        <v>3.5415467705520384E-2</v>
      </c>
      <c r="CZ21" s="65">
        <f t="shared" si="49"/>
        <v>7.9684802337420868E-2</v>
      </c>
      <c r="DA21" s="65">
        <f t="shared" si="50"/>
        <v>0.1462216122891673</v>
      </c>
      <c r="DB21" s="65">
        <f t="shared" si="51"/>
        <v>0.6947629377130462</v>
      </c>
      <c r="DC21" s="65">
        <f t="shared" si="52"/>
        <v>4.3915179954845278E-2</v>
      </c>
      <c r="DD21" s="65">
        <f t="shared" si="53"/>
        <v>0</v>
      </c>
      <c r="DG21" s="36">
        <v>16</v>
      </c>
      <c r="DH21" s="13">
        <f>SUMIFS(数据母表!$EL$5:$EL$784,数据母表!$EE$5:$EE$784,"="&amp;属性价值透视!DH$3,数据母表!$EI$5:$EI$784,"="&amp;属性价值透视!$DG21,数据母表!$EF$5:$EF$784,"&gt;="&amp;属性价值透视!DJ$3,数据母表!$EF$5:$EF$784,"&lt;="&amp;属性价值透视!DL$3)</f>
        <v>0</v>
      </c>
      <c r="DI21" s="13">
        <f>SUMIFS(数据母表!$EO$5:$EO$784,数据母表!$EE$5:$EE$784,"="&amp;属性价值透视!DH$3,数据母表!$EI$5:$EI$784,"="&amp;属性价值透视!$DG21,数据母表!$EF$5:$EF$784,"&gt;="&amp;属性价值透视!DJ$3,数据母表!$EF$5:$EF$784,"&lt;="&amp;属性价值透视!DL$3)</f>
        <v>0</v>
      </c>
      <c r="DJ21" s="38">
        <f t="shared" si="54"/>
        <v>0</v>
      </c>
      <c r="DK21" s="14"/>
      <c r="DL21" s="14"/>
      <c r="DN21" s="36">
        <v>16</v>
      </c>
      <c r="DO21" s="13">
        <f>SUMIFS(数据母表!$EL$5:$EL$784,数据母表!$EE$5:$EE$784,"="&amp;属性价值透视!DO$3,数据母表!$EI$5:$EI$784,"="&amp;属性价值透视!$DG21,数据母表!$EF$5:$EF$784,"&gt;="&amp;属性价值透视!DQ$3,数据母表!$EF$5:$EF$784,"&lt;="&amp;属性价值透视!DS$3)</f>
        <v>0</v>
      </c>
      <c r="DP21" s="13">
        <f>SUMIFS(数据母表!$EO$5:$EO$784,数据母表!$EE$5:$EE$784,"="&amp;属性价值透视!DO$3,数据母表!$EI$5:$EI$784,"="&amp;属性价值透视!$DG21,数据母表!$EF$5:$EF$784,"&gt;="&amp;属性价值透视!DQ$3,数据母表!$EF$5:$EF$784,"&lt;="&amp;属性价值透视!DS$3)</f>
        <v>0</v>
      </c>
      <c r="DQ21" s="38">
        <f t="shared" si="55"/>
        <v>0</v>
      </c>
      <c r="DR21" s="14"/>
      <c r="DS21" s="14"/>
      <c r="DU21" s="36">
        <v>16</v>
      </c>
      <c r="DV21" s="13">
        <f>SUMIFS(数据母表!$EL$5:$EL$784,数据母表!$EE$5:$EE$784,"="&amp;属性价值透视!DV$3,数据母表!$EI$5:$EI$784,"="&amp;属性价值透视!$DG21,数据母表!$EF$5:$EF$784,"&gt;="&amp;属性价值透视!DX$3,数据母表!$EF$5:$EF$784,"&lt;="&amp;属性价值透视!DZ$3)</f>
        <v>17988</v>
      </c>
      <c r="DW21" s="13">
        <f>SUMIFS(数据母表!$EO$5:$EO$784,数据母表!$EE$5:$EE$784,"="&amp;属性价值透视!DV$3,数据母表!$EI$5:$EI$784,"="&amp;属性价值透视!$DG21,数据母表!$EF$5:$EF$784,"&gt;="&amp;属性价值透视!DX$3,数据母表!$EF$5:$EF$784,"&lt;="&amp;属性价值透视!DZ$3)</f>
        <v>6039.1</v>
      </c>
      <c r="DX21" s="38">
        <f t="shared" si="56"/>
        <v>2.98</v>
      </c>
      <c r="DY21" s="14"/>
      <c r="DZ21" s="14"/>
      <c r="EB21" s="36">
        <v>16</v>
      </c>
      <c r="EC21" s="13">
        <f>SUMIFS(数据母表!$EL$5:$EL$784,数据母表!$EE$5:$EE$784,"="&amp;属性价值透视!EC$3,数据母表!$EI$5:$EI$784,"="&amp;属性价值透视!$DG21,数据母表!$EF$5:$EF$784,"&gt;="&amp;属性价值透视!EE$3,数据母表!$EF$5:$EF$784,"&lt;="&amp;属性价值透视!EG$3)</f>
        <v>20478</v>
      </c>
      <c r="ED21" s="13">
        <f>SUMIFS(数据母表!$EO$5:$EO$784,数据母表!$EE$5:$EE$784,"="&amp;属性价值透视!EC$3,数据母表!$EI$5:$EI$784,"="&amp;属性价值透视!$DG21,数据母表!$EF$5:$EF$784,"&gt;="&amp;属性价值透视!EE$3,数据母表!$EF$5:$EF$784,"&lt;="&amp;属性价值透视!EG$3)</f>
        <v>7549.55</v>
      </c>
      <c r="EE21" s="38">
        <f t="shared" si="57"/>
        <v>2.71</v>
      </c>
      <c r="EF21" s="14"/>
      <c r="EG21" s="14"/>
      <c r="EI21" s="36">
        <v>16</v>
      </c>
      <c r="EJ21" s="13">
        <f>SUMIFS(数据母表!$EL$5:$EL$784,数据母表!$EE$5:$EE$784,"="&amp;属性价值透视!EJ$3,数据母表!$EI$5:$EI$784,"="&amp;属性价值透视!$DG21,数据母表!$EF$5:$EF$784,"&gt;="&amp;属性价值透视!EL$3,数据母表!$EF$5:$EF$784,"&lt;="&amp;属性价值透视!EN$3)</f>
        <v>52092</v>
      </c>
      <c r="EK21" s="13">
        <f>SUMIFS(数据母表!$EO$5:$EO$784,数据母表!$EE$5:$EE$784,"="&amp;属性价值透视!EJ$3,数据母表!$EI$5:$EI$784,"="&amp;属性价值透视!$DG21,数据母表!$EF$5:$EF$784,"&gt;="&amp;属性价值透视!EL$3,数据母表!$EF$5:$EF$784,"&lt;="&amp;属性价值透视!EN$3)</f>
        <v>9073.5499999999993</v>
      </c>
      <c r="EL21" s="38">
        <f t="shared" si="58"/>
        <v>5.74</v>
      </c>
      <c r="EM21" s="14"/>
      <c r="EN21" s="14"/>
      <c r="EP21" s="36">
        <v>16</v>
      </c>
      <c r="EQ21" s="13">
        <f>SUMIFS(数据母表!$EL$5:$EL$784,数据母表!$EE$5:$EE$784,"="&amp;属性价值透视!EQ$3,数据母表!$EI$5:$EI$784,"="&amp;属性价值透视!$DG21,数据母表!$EF$5:$EF$784,"&gt;="&amp;属性价值透视!ES$3,数据母表!$EF$5:$EF$784,"&lt;="&amp;属性价值透视!EU$3)</f>
        <v>101154</v>
      </c>
      <c r="ER21" s="13">
        <f>SUMIFS(数据母表!$EO$5:$EO$784,数据母表!$EE$5:$EE$784,"="&amp;属性价值透视!EQ$3,数据母表!$EI$5:$EI$784,"="&amp;属性价值透视!$DG21,数据母表!$EF$5:$EF$784,"&gt;="&amp;属性价值透视!ES$3,数据母表!$EF$5:$EF$784,"&lt;="&amp;属性价值透视!EU$3)</f>
        <v>24189.9</v>
      </c>
      <c r="ES21" s="38">
        <f t="shared" si="59"/>
        <v>4.18</v>
      </c>
      <c r="ET21" s="14"/>
      <c r="EU21" s="14"/>
      <c r="EW21" s="36">
        <v>16</v>
      </c>
      <c r="EX21" s="13">
        <f>SUMIFS(数据母表!$EL$5:$EL$784,数据母表!$EE$5:$EE$784,"="&amp;属性价值透视!EX$3,数据母表!$EI$5:$EI$784,"="&amp;属性价值透视!$DG21,数据母表!$EF$5:$EF$784,"&gt;="&amp;属性价值透视!EZ$3,数据母表!$EF$5:$EF$784,"&lt;="&amp;属性价值透视!FB$3)</f>
        <v>88074</v>
      </c>
      <c r="EY21" s="13">
        <f>SUMIFS(数据母表!$EO$5:$EO$784,数据母表!$EE$5:$EE$784,"="&amp;属性价值透视!EX$3,数据母表!$EI$5:$EI$784,"="&amp;属性价值透视!$DG21,数据母表!$EF$5:$EF$784,"&gt;="&amp;属性价值透视!EZ$3,数据母表!$EF$5:$EF$784,"&lt;="&amp;属性价值透视!FB$3)</f>
        <v>30292.9</v>
      </c>
      <c r="EZ21" s="38">
        <f t="shared" si="60"/>
        <v>2.91</v>
      </c>
      <c r="FA21" s="14"/>
      <c r="FB21" s="14"/>
    </row>
    <row r="22" spans="1:158" ht="16.5" x14ac:dyDescent="0.2">
      <c r="A22" s="34">
        <v>17</v>
      </c>
      <c r="B22" s="13">
        <f>数据母表!BS21</f>
        <v>90</v>
      </c>
      <c r="C22" s="13">
        <f>数据母表!BT21</f>
        <v>95</v>
      </c>
      <c r="D22" s="13">
        <f>数据母表!BW21</f>
        <v>13</v>
      </c>
      <c r="E22" s="13">
        <f>INDEX(数据母表!P$5:P$84,(属性价值透视!$C$2-2)*20+属性价值透视!$D22)*($C22-$B22)</f>
        <v>200</v>
      </c>
      <c r="F22" s="13">
        <f>INDEX(数据母表!Q$5:Q$84,(属性价值透视!$C$2-2)*20+属性价值透视!$D22)*($C22-$B22)</f>
        <v>100</v>
      </c>
      <c r="G22" s="13">
        <f>INDEX(数据母表!R$5:R$84,(属性价值透视!$C$2-2)*20+属性价值透视!$D22)*($C22-$B22)</f>
        <v>2000</v>
      </c>
      <c r="H22" s="13">
        <f t="shared" si="3"/>
        <v>4000</v>
      </c>
      <c r="I22" s="13">
        <f>SUMIFS(数据母表!$CN$5:$CN$604,数据母表!$CL$5:$CL$604,"&lt;"&amp;属性价值透视!C22,数据母表!$CL$5:$CL$604,"&gt;="&amp;属性价值透视!B22,数据母表!$CM$5:$CM$604,"="&amp;属性价值透视!$C$2)</f>
        <v>218750</v>
      </c>
      <c r="J22" s="13">
        <f t="shared" si="4"/>
        <v>87500</v>
      </c>
      <c r="K22" s="13">
        <f t="shared" si="5"/>
        <v>87.5</v>
      </c>
      <c r="L22" s="38">
        <f t="shared" si="6"/>
        <v>46</v>
      </c>
      <c r="M22" s="13">
        <f>IF(D22&lt;&gt;D21,INDEX(数据母表!$V$5:$V$84,(属性价值透视!$C$2-2)*20+属性价值透视!D22),0)</f>
        <v>0</v>
      </c>
      <c r="N22" s="13">
        <f t="shared" si="7"/>
        <v>0</v>
      </c>
      <c r="O22" s="13">
        <f>SUMIFS(数据母表!S$5:S$84,数据母表!$K$5:$K$84,"="&amp;属性价值透视!$C$2,数据母表!$L$5:$L$84,"="&amp;属性价值透视!$D22)*$M22</f>
        <v>0</v>
      </c>
      <c r="P22" s="13">
        <f>SUMIFS(数据母表!T$5:T$84,数据母表!$K$5:$K$84,"="&amp;属性价值透视!$C$2,数据母表!$L$5:$L$84,"="&amp;属性价值透视!$D22)*$M22</f>
        <v>0</v>
      </c>
      <c r="Q22" s="13">
        <f>SUMIFS(数据母表!U$5:U$84,数据母表!$K$5:$K$84,"="&amp;属性价值透视!$C$2,数据母表!$L$5:$L$84,"="&amp;属性价值透视!$D22)*$M22</f>
        <v>0</v>
      </c>
      <c r="R22" s="13">
        <f t="shared" si="8"/>
        <v>0</v>
      </c>
      <c r="S22" s="13">
        <f>SUMIFS(数据母表!AZ$5:AZ$212,数据母表!$AW$5:$AW$212,"="&amp;属性价值透视!$C$2,数据母表!$AY$5:$AY$212,"="&amp;属性价值透视!$D22)*IF($M22&gt;0,1,0)</f>
        <v>0</v>
      </c>
      <c r="T22" s="13">
        <f>SUMIFS(数据母表!BA$5:BA$212,数据母表!$AW$5:$AW$212,"="&amp;属性价值透视!$C$2,数据母表!$AY$5:$AY$212,"="&amp;属性价值透视!$D22)*IF($M22&gt;0,1,0)</f>
        <v>0</v>
      </c>
      <c r="U22" s="13">
        <f>SUMIFS(数据母表!BB$5:BB$212,数据母表!$AW$5:$AW$212,"="&amp;属性价值透视!$C$2,数据母表!$AY$5:$AY$212,"="&amp;属性价值透视!$D22)*IF($M22&gt;0,1,0)</f>
        <v>0</v>
      </c>
      <c r="V22" s="13">
        <f>SUMIFS(数据母表!BC$5:BC$212,数据母表!$AW$5:$AW$212,"="&amp;属性价值透视!$C$2,数据母表!$AY$5:$AY$212,"="&amp;属性价值透视!$D22)*IF($M22&gt;0,1,0)</f>
        <v>0</v>
      </c>
      <c r="W22" s="13">
        <f>SUMIFS(数据母表!BD$5:BD$212,数据母表!$AW$5:$AW$212,"="&amp;属性价值透视!$C$2,数据母表!$AY$5:$AY$212,"="&amp;属性价值透视!$D22)*IF($M22&gt;0,1,0)</f>
        <v>0</v>
      </c>
      <c r="X22" s="13">
        <f>SUMIFS(数据母表!BE$5:BE$212,数据母表!$AW$5:$AW$212,"="&amp;属性价值透视!$C$2,数据母表!$AY$5:$AY$212,"="&amp;属性价值透视!$D22)*IF($M22&gt;0,1,0)</f>
        <v>0</v>
      </c>
      <c r="Y22" s="13">
        <f>SUMIFS(数据母表!BF$5:BF$212,数据母表!$AW$5:$AW$212,"="&amp;属性价值透视!$C$2,数据母表!$AY$5:$AY$212,"="&amp;属性价值透视!$D22)*IF($M22&gt;0,1,0)</f>
        <v>0</v>
      </c>
      <c r="Z22" s="13">
        <f t="shared" si="9"/>
        <v>0</v>
      </c>
      <c r="AA22" s="13">
        <f t="shared" si="10"/>
        <v>0</v>
      </c>
      <c r="AB22" s="38">
        <f t="shared" si="11"/>
        <v>0</v>
      </c>
      <c r="AC22" s="13">
        <f>SUMIFS(数据母表!W$5:W$84,数据母表!$K$5:$K$84,"="&amp;属性价值透视!$C$2,数据母表!$L$5:$L$84,"="&amp;属性价值透视!$D22)*$N22</f>
        <v>0</v>
      </c>
      <c r="AD22" s="13">
        <f>SUMIFS(数据母表!X$5:X$84,数据母表!$K$5:$K$84,"="&amp;属性价值透视!$C$2,数据母表!$L$5:$L$84,"="&amp;属性价值透视!$D22)*$N22</f>
        <v>0</v>
      </c>
      <c r="AE22" s="13">
        <f>SUMIFS(数据母表!Y$5:Y$84,数据母表!$K$5:$K$84,"="&amp;属性价值透视!$C$2,数据母表!$L$5:$L$84,"="&amp;属性价值透视!$D22)*$N22</f>
        <v>0</v>
      </c>
      <c r="AF22" s="13">
        <f t="shared" si="12"/>
        <v>0</v>
      </c>
      <c r="AG22" s="13">
        <f>SUMIFS(数据母表!BK$5:BK$84,数据母表!$BI$5:$BI$84,"="&amp;属性价值透视!$C$2,数据母表!$BJ$5:$BJ$84,"="&amp;属性价值透视!$D22)*属性价值透视!$N22</f>
        <v>0</v>
      </c>
      <c r="AH22" s="13">
        <f>SUMIFS(数据母表!BL$5:BL$84,数据母表!$BI$5:$BI$84,"="&amp;属性价值透视!$C$2,数据母表!$BJ$5:$BJ$84,"="&amp;属性价值透视!$D22)*属性价值透视!$N22</f>
        <v>0</v>
      </c>
      <c r="AI22" s="13">
        <f>SUMIFS(数据母表!BM$5:BM$84,数据母表!$BI$5:$BI$84,"="&amp;属性价值透视!$C$2,数据母表!$BJ$5:$BJ$84,"="&amp;属性价值透视!$D22)*属性价值透视!$N22</f>
        <v>0</v>
      </c>
      <c r="AJ22" s="13">
        <f>SUMIFS(数据母表!BN$5:BN$84,数据母表!$BI$5:$BI$84,"="&amp;属性价值透视!$C$2,数据母表!$BJ$5:$BJ$84,"="&amp;属性价值透视!$D22)*属性价值透视!$N22</f>
        <v>0</v>
      </c>
      <c r="AK22" s="13">
        <f>SUMIFS(数据母表!BO$5:BO$84,数据母表!$BI$5:$BI$84,"="&amp;属性价值透视!$C$2,数据母表!$BJ$5:$BJ$84,"="&amp;属性价值透视!$D22)*属性价值透视!$N22</f>
        <v>0</v>
      </c>
      <c r="AL22" s="13">
        <f t="shared" si="13"/>
        <v>0</v>
      </c>
      <c r="AM22" s="13">
        <f t="shared" si="14"/>
        <v>0</v>
      </c>
      <c r="AN22" s="38">
        <f t="shared" si="15"/>
        <v>0</v>
      </c>
      <c r="AO22" s="34">
        <f>数据母表!BX21</f>
        <v>5</v>
      </c>
      <c r="AP22" s="34">
        <f t="shared" si="16"/>
        <v>1</v>
      </c>
      <c r="AQ22" s="34">
        <f t="shared" si="62"/>
        <v>0</v>
      </c>
      <c r="AR22" s="34">
        <f>IF($AQ22&gt;0,INDEX(数据母表!CV$5:CV$59,(属性价值透视!$H$2-1)*11+$AO22),0)</f>
        <v>0</v>
      </c>
      <c r="AS22" s="34">
        <f>IF($AQ22&gt;0,INDEX(数据母表!CW$5:CW$59,(属性价值透视!$H$2-1)*11+$AO22),0)</f>
        <v>0</v>
      </c>
      <c r="AT22" s="34">
        <f>IF($AQ22&gt;0,INDEX(数据母表!CX$5:CX$59,(属性价值透视!$H$2-1)*11+$AO22),0)</f>
        <v>0</v>
      </c>
      <c r="AU22" s="34">
        <f>IF($AQ22&gt;0,INDEX(数据母表!DB$5:DB$59,(属性价值透视!$H$2-1)*11+$AO22),0)</f>
        <v>0</v>
      </c>
      <c r="AV22" s="34">
        <f>IF($AQ22&gt;0,INDEX(数据母表!DC$5:DC$59,(属性价值透视!$H$2-1)*11+$AO22),0)</f>
        <v>0</v>
      </c>
      <c r="AW22" s="34">
        <f>IF($AQ22&gt;0,INDEX(数据母表!DD$5:DD$59,(属性价值透视!$H$2-1)*11+$AO22),0)</f>
        <v>0</v>
      </c>
      <c r="AX22" s="13">
        <f t="shared" si="17"/>
        <v>0</v>
      </c>
      <c r="AY22" s="13">
        <f>IF(属性价值透视!$AQ22&gt;0,INDEX(数据母表!$CU$5:$CU$59,(属性价值透视!$H$2-1)*11+属性价值透视!AO22)*数据母表!$CS$2,0)</f>
        <v>0</v>
      </c>
      <c r="AZ22" s="13">
        <f t="shared" si="18"/>
        <v>0</v>
      </c>
      <c r="BA22" s="38">
        <f t="shared" si="19"/>
        <v>0</v>
      </c>
      <c r="BB22" s="13">
        <f>IF(属性价值透视!$AP22&gt;0,INDEX(数据母表!$CY$5:$CY$59,(属性价值透视!$H$2-1)*11+属性价值透视!$AO22),0)</f>
        <v>62</v>
      </c>
      <c r="BC22" s="13">
        <f>IF(属性价值透视!$AP22&gt;0,INDEX(数据母表!$CY$5:$CY$59,(属性价值透视!$H$2-1)*11+属性价值透视!$AO22),0)</f>
        <v>62</v>
      </c>
      <c r="BD22" s="13">
        <f>IF(属性价值透视!$AP22&gt;0,INDEX(数据母表!$CY$5:$CY$59,(属性价值透视!$H$2-1)*11+属性价值透视!$AO22),0)</f>
        <v>62</v>
      </c>
      <c r="BE22" s="13">
        <f t="shared" si="20"/>
        <v>310</v>
      </c>
      <c r="BF22" s="13">
        <f t="shared" si="21"/>
        <v>310</v>
      </c>
      <c r="BG22" s="13">
        <f t="shared" si="22"/>
        <v>310</v>
      </c>
      <c r="BH22" s="13">
        <f t="shared" si="23"/>
        <v>4960</v>
      </c>
      <c r="BI22" s="13">
        <f>SUMIFS(数据母表!$DP$5:$DP$754,数据母表!$DN$5:$DN$754,"&gt;"&amp;属性价值透视!$B22,数据母表!$DN$5:$DN$754,"&lt;="&amp;属性价值透视!$C22,数据母表!$DO$5:$DO$754,"="&amp;属性价值透视!$H$2)</f>
        <v>296760</v>
      </c>
      <c r="BJ22" s="13">
        <f t="shared" si="1"/>
        <v>296.8</v>
      </c>
      <c r="BK22" s="38">
        <f t="shared" si="24"/>
        <v>16.7</v>
      </c>
      <c r="BL22" s="13">
        <f>SUM(H$6:H22)+SUM(R$6:R22)+SUM(AF$6:AF22)+SUM(AX$6:AX22)+SUM(BH$6:BH22)</f>
        <v>401467</v>
      </c>
      <c r="BM22" s="13">
        <f>SUM(K$6:K22)+SUM(AA$6:AA22)+SUM(AM$6:AM22)+SUM(AZ$6:AZ22)+SUM(BJ$6:BJ22)</f>
        <v>35933.35</v>
      </c>
      <c r="BN22" s="38">
        <f t="shared" si="25"/>
        <v>11.2</v>
      </c>
      <c r="BO22" s="13">
        <f>H22+R22+AF22+AX22+BH22</f>
        <v>8960</v>
      </c>
      <c r="BP22" s="13">
        <f>K22+AA22+AM22+AZ22+BJ22</f>
        <v>384.3</v>
      </c>
      <c r="BQ22" s="38">
        <f t="shared" si="26"/>
        <v>23.3</v>
      </c>
      <c r="BR22" s="13">
        <f>MATCH(C22,数据母表!$EX$5:$EX$13,1)-1</f>
        <v>4</v>
      </c>
      <c r="BS22" s="13">
        <f t="shared" si="61"/>
        <v>0</v>
      </c>
      <c r="BT22" s="13">
        <f>IF(BS22&gt;0,SUMIFS(数据母表!$FG$5:$FG$84,数据母表!FB21:FB100,"="&amp;属性价值透视!BR22),0)</f>
        <v>0</v>
      </c>
      <c r="BU22" s="13">
        <f>IF(BS22&gt;0,ROUND(SUMIFS(数据母表!$FN$5:$FN$84,数据母表!FB21:FB100,"="&amp;属性价值透视!BR22),1),0)</f>
        <v>0</v>
      </c>
      <c r="BV22" s="38">
        <f t="shared" si="27"/>
        <v>0</v>
      </c>
      <c r="BW22" s="13">
        <f>IF(属性价值透视!BR22&gt;0,INDEX(数据母表!$EY$6:$EY$13,属性价值透视!BR22),0)</f>
        <v>6</v>
      </c>
      <c r="BX22" s="13">
        <f>IF(BS22&gt;0,SUMIFS(数据母表!$FG$5:$FG$84,数据母表!FB21:FB100,"="&amp;属性价值透视!BR22,数据母表!$FC$5:$FC$84,"&lt;="&amp;属性价值透视!BW22),0)</f>
        <v>0</v>
      </c>
      <c r="BY22" s="13">
        <f>IF(BS22&gt;0,SUMIFS(数据母表!$FN$5:$FN$84,数据母表!FB21:FB100,"="&amp;属性价值透视!BR22,数据母表!$FC$5:$FC$84,"&lt;="&amp;属性价值透视!BW22),0)</f>
        <v>0</v>
      </c>
      <c r="BZ22" s="38">
        <f t="shared" si="28"/>
        <v>0</v>
      </c>
      <c r="CC22" s="38">
        <f t="shared" si="29"/>
        <v>87.5</v>
      </c>
      <c r="CD22" s="38">
        <f t="shared" si="30"/>
        <v>0</v>
      </c>
      <c r="CE22" s="38">
        <f t="shared" si="31"/>
        <v>0</v>
      </c>
      <c r="CF22" s="38">
        <f t="shared" si="32"/>
        <v>0</v>
      </c>
      <c r="CG22" s="38">
        <f t="shared" si="33"/>
        <v>296.8</v>
      </c>
      <c r="CH22" s="38">
        <f t="shared" si="34"/>
        <v>0</v>
      </c>
      <c r="CJ22" s="38">
        <f t="shared" si="35"/>
        <v>46</v>
      </c>
      <c r="CK22" s="38">
        <f t="shared" si="36"/>
        <v>0</v>
      </c>
      <c r="CL22" s="38">
        <f t="shared" si="37"/>
        <v>0</v>
      </c>
      <c r="CM22" s="38">
        <f t="shared" si="38"/>
        <v>0</v>
      </c>
      <c r="CN22" s="38">
        <f t="shared" si="39"/>
        <v>16.7</v>
      </c>
      <c r="CO22" s="38">
        <f t="shared" si="40"/>
        <v>0</v>
      </c>
      <c r="CR22" s="13">
        <f t="shared" si="41"/>
        <v>4000</v>
      </c>
      <c r="CS22" s="13">
        <f t="shared" si="42"/>
        <v>0</v>
      </c>
      <c r="CT22" s="13">
        <f t="shared" si="43"/>
        <v>0</v>
      </c>
      <c r="CU22" s="13">
        <f t="shared" si="44"/>
        <v>0</v>
      </c>
      <c r="CV22" s="13">
        <f t="shared" si="45"/>
        <v>4960</v>
      </c>
      <c r="CW22" s="13">
        <f t="shared" si="46"/>
        <v>0</v>
      </c>
      <c r="CX22" s="38">
        <f t="shared" si="47"/>
        <v>8960</v>
      </c>
      <c r="CY22" s="65">
        <f t="shared" si="48"/>
        <v>0.44642857142857145</v>
      </c>
      <c r="CZ22" s="65">
        <f t="shared" si="49"/>
        <v>0</v>
      </c>
      <c r="DA22" s="65">
        <f t="shared" si="50"/>
        <v>0</v>
      </c>
      <c r="DB22" s="65">
        <f t="shared" si="51"/>
        <v>0</v>
      </c>
      <c r="DC22" s="65">
        <f t="shared" si="52"/>
        <v>0.5535714285714286</v>
      </c>
      <c r="DD22" s="65">
        <f t="shared" si="53"/>
        <v>0</v>
      </c>
      <c r="DG22" s="36">
        <v>17</v>
      </c>
      <c r="DH22" s="13">
        <f>SUMIFS(数据母表!$EL$5:$EL$784,数据母表!$EE$5:$EE$784,"="&amp;属性价值透视!DH$3,数据母表!$EI$5:$EI$784,"="&amp;属性价值透视!$DG22,数据母表!$EF$5:$EF$784,"&gt;="&amp;属性价值透视!DJ$3,数据母表!$EF$5:$EF$784,"&lt;="&amp;属性价值透视!DL$3)</f>
        <v>0</v>
      </c>
      <c r="DI22" s="13">
        <f>SUMIFS(数据母表!$EO$5:$EO$784,数据母表!$EE$5:$EE$784,"="&amp;属性价值透视!DH$3,数据母表!$EI$5:$EI$784,"="&amp;属性价值透视!$DG22,数据母表!$EF$5:$EF$784,"&gt;="&amp;属性价值透视!DJ$3,数据母表!$EF$5:$EF$784,"&lt;="&amp;属性价值透视!DL$3)</f>
        <v>0</v>
      </c>
      <c r="DJ22" s="38">
        <f t="shared" si="54"/>
        <v>0</v>
      </c>
      <c r="DK22" s="14"/>
      <c r="DL22" s="14"/>
      <c r="DN22" s="36">
        <v>17</v>
      </c>
      <c r="DO22" s="13">
        <f>SUMIFS(数据母表!$EL$5:$EL$784,数据母表!$EE$5:$EE$784,"="&amp;属性价值透视!DO$3,数据母表!$EI$5:$EI$784,"="&amp;属性价值透视!$DG22,数据母表!$EF$5:$EF$784,"&gt;="&amp;属性价值透视!DQ$3,数据母表!$EF$5:$EF$784,"&lt;="&amp;属性价值透视!DS$3)</f>
        <v>0</v>
      </c>
      <c r="DP22" s="13">
        <f>SUMIFS(数据母表!$EO$5:$EO$784,数据母表!$EE$5:$EE$784,"="&amp;属性价值透视!DO$3,数据母表!$EI$5:$EI$784,"="&amp;属性价值透视!$DG22,数据母表!$EF$5:$EF$784,"&gt;="&amp;属性价值透视!DQ$3,数据母表!$EF$5:$EF$784,"&lt;="&amp;属性价值透视!DS$3)</f>
        <v>0</v>
      </c>
      <c r="DQ22" s="38">
        <f t="shared" si="55"/>
        <v>0</v>
      </c>
      <c r="DR22" s="14"/>
      <c r="DS22" s="14"/>
      <c r="DU22" s="36">
        <v>17</v>
      </c>
      <c r="DV22" s="13">
        <f>SUMIFS(数据母表!$EL$5:$EL$784,数据母表!$EE$5:$EE$784,"="&amp;属性价值透视!DV$3,数据母表!$EI$5:$EI$784,"="&amp;属性价值透视!$DG22,数据母表!$EF$5:$EF$784,"&gt;="&amp;属性价值透视!DX$3,数据母表!$EF$5:$EF$784,"&lt;="&amp;属性价值透视!DZ$3)</f>
        <v>18564</v>
      </c>
      <c r="DW22" s="13">
        <f>SUMIFS(数据母表!$EO$5:$EO$784,数据母表!$EE$5:$EE$784,"="&amp;属性价值透视!DV$3,数据母表!$EI$5:$EI$784,"="&amp;属性价值透视!$DG22,数据母表!$EF$5:$EF$784,"&gt;="&amp;属性价值透视!DX$3,数据母表!$EF$5:$EF$784,"&lt;="&amp;属性价值透视!DZ$3)</f>
        <v>6039.85</v>
      </c>
      <c r="DX22" s="38">
        <f t="shared" si="56"/>
        <v>3.07</v>
      </c>
      <c r="DY22" s="14"/>
      <c r="DZ22" s="14"/>
      <c r="EB22" s="36">
        <v>17</v>
      </c>
      <c r="EC22" s="13">
        <f>SUMIFS(数据母表!$EL$5:$EL$784,数据母表!$EE$5:$EE$784,"="&amp;属性价值透视!EC$3,数据母表!$EI$5:$EI$784,"="&amp;属性价值透视!$DG22,数据母表!$EF$5:$EF$784,"&gt;="&amp;属性价值透视!EE$3,数据母表!$EF$5:$EF$784,"&lt;="&amp;属性价值透视!EG$3)</f>
        <v>21192</v>
      </c>
      <c r="ED22" s="13">
        <f>SUMIFS(数据母表!$EO$5:$EO$784,数据母表!$EE$5:$EE$784,"="&amp;属性价值透视!EC$3,数据母表!$EI$5:$EI$784,"="&amp;属性价值透视!$DG22,数据母表!$EF$5:$EF$784,"&gt;="&amp;属性价值透视!EE$3,数据母表!$EF$5:$EF$784,"&lt;="&amp;属性价值透视!EG$3)</f>
        <v>7550.45</v>
      </c>
      <c r="EE22" s="38">
        <f t="shared" si="57"/>
        <v>2.81</v>
      </c>
      <c r="EF22" s="14"/>
      <c r="EG22" s="14"/>
      <c r="EI22" s="36">
        <v>17</v>
      </c>
      <c r="EJ22" s="13">
        <f>SUMIFS(数据母表!$EL$5:$EL$784,数据母表!$EE$5:$EE$784,"="&amp;属性价值透视!EJ$3,数据母表!$EI$5:$EI$784,"="&amp;属性价值透视!$DG22,数据母表!$EF$5:$EF$784,"&gt;="&amp;属性价值透视!EL$3,数据母表!$EF$5:$EF$784,"&lt;="&amp;属性价值透视!EN$3)</f>
        <v>53820</v>
      </c>
      <c r="EK22" s="13">
        <f>SUMIFS(数据母表!$EO$5:$EO$784,数据母表!$EE$5:$EE$784,"="&amp;属性价值透视!EJ$3,数据母表!$EI$5:$EI$784,"="&amp;属性价值透视!$DG22,数据母表!$EF$5:$EF$784,"&gt;="&amp;属性价值透视!EL$3,数据母表!$EF$5:$EF$784,"&lt;="&amp;属性价值透视!EN$3)</f>
        <v>9074.75</v>
      </c>
      <c r="EL22" s="38">
        <f t="shared" si="58"/>
        <v>5.93</v>
      </c>
      <c r="EM22" s="14"/>
      <c r="EN22" s="14"/>
      <c r="EP22" s="36">
        <v>17</v>
      </c>
      <c r="EQ22" s="13">
        <f>SUMIFS(数据母表!$EL$5:$EL$784,数据母表!$EE$5:$EE$784,"="&amp;属性价值透视!EQ$3,数据母表!$EI$5:$EI$784,"="&amp;属性价值透视!$DG22,数据母表!$EF$5:$EF$784,"&gt;="&amp;属性价值透视!ES$3,数据母表!$EF$5:$EF$784,"&lt;="&amp;属性价值透视!EU$3)</f>
        <v>104646</v>
      </c>
      <c r="ER22" s="13">
        <f>SUMIFS(数据母表!$EO$5:$EO$784,数据母表!$EE$5:$EE$784,"="&amp;属性价值透视!EQ$3,数据母表!$EI$5:$EI$784,"="&amp;属性价值透视!$DG22,数据母表!$EF$5:$EF$784,"&gt;="&amp;属性价值透视!ES$3,数据母表!$EF$5:$EF$784,"&lt;="&amp;属性价值透视!EU$3)</f>
        <v>24193.25</v>
      </c>
      <c r="ES22" s="38">
        <f t="shared" si="59"/>
        <v>4.33</v>
      </c>
      <c r="ET22" s="14"/>
      <c r="EU22" s="14"/>
      <c r="EW22" s="36">
        <v>17</v>
      </c>
      <c r="EX22" s="13">
        <f>SUMIFS(数据母表!$EL$5:$EL$784,数据母表!$EE$5:$EE$784,"="&amp;属性价值透视!EX$3,数据母表!$EI$5:$EI$784,"="&amp;属性价值透视!$DG22,数据母表!$EF$5:$EF$784,"&gt;="&amp;属性价值透视!EZ$3,数据母表!$EF$5:$EF$784,"&lt;="&amp;属性价值透视!FB$3)</f>
        <v>90906</v>
      </c>
      <c r="EY22" s="13">
        <f>SUMIFS(数据母表!$EO$5:$EO$784,数据母表!$EE$5:$EE$784,"="&amp;属性价值透视!EX$3,数据母表!$EI$5:$EI$784,"="&amp;属性价值透视!$DG22,数据母表!$EF$5:$EF$784,"&gt;="&amp;属性价值透视!EZ$3,数据母表!$EF$5:$EF$784,"&lt;="&amp;属性价值透视!FB$3)</f>
        <v>30298.25</v>
      </c>
      <c r="EZ22" s="38">
        <f t="shared" si="60"/>
        <v>3</v>
      </c>
      <c r="FA22" s="14"/>
      <c r="FB22" s="14"/>
    </row>
    <row r="23" spans="1:158" ht="16.5" x14ac:dyDescent="0.2">
      <c r="A23" s="34">
        <v>18</v>
      </c>
      <c r="B23" s="13">
        <f>数据母表!BS22</f>
        <v>95</v>
      </c>
      <c r="C23" s="13">
        <f>数据母表!BT22</f>
        <v>100</v>
      </c>
      <c r="D23" s="13">
        <f>数据母表!BW22</f>
        <v>14</v>
      </c>
      <c r="E23" s="13">
        <f>INDEX(数据母表!P$5:P$84,(属性价值透视!$C$2-2)*20+属性价值透视!$D23)*($C23-$B23)</f>
        <v>200</v>
      </c>
      <c r="F23" s="13">
        <f>INDEX(数据母表!Q$5:Q$84,(属性价值透视!$C$2-2)*20+属性价值透视!$D23)*($C23-$B23)</f>
        <v>100</v>
      </c>
      <c r="G23" s="13">
        <f>INDEX(数据母表!R$5:R$84,(属性价值透视!$C$2-2)*20+属性价值透视!$D23)*($C23-$B23)</f>
        <v>2000</v>
      </c>
      <c r="H23" s="13">
        <f t="shared" si="3"/>
        <v>4000</v>
      </c>
      <c r="I23" s="13">
        <f>SUMIFS(数据母表!$CN$5:$CN$604,数据母表!$CL$5:$CL$604,"&lt;"&amp;属性价值透视!C23,数据母表!$CL$5:$CL$604,"&gt;="&amp;属性价值透视!B23,数据母表!$CM$5:$CM$604,"="&amp;属性价值透视!$C$2)</f>
        <v>243300</v>
      </c>
      <c r="J23" s="13">
        <f t="shared" si="4"/>
        <v>97320</v>
      </c>
      <c r="K23" s="13">
        <f t="shared" si="5"/>
        <v>97.3</v>
      </c>
      <c r="L23" s="38">
        <f t="shared" si="6"/>
        <v>41</v>
      </c>
      <c r="M23" s="13">
        <f>IF(D23&lt;&gt;D22,INDEX(数据母表!$V$5:$V$84,(属性价值透视!$C$2-2)*20+属性价值透视!D23),0)</f>
        <v>3</v>
      </c>
      <c r="N23" s="13">
        <f t="shared" si="7"/>
        <v>1</v>
      </c>
      <c r="O23" s="13">
        <f>SUMIFS(数据母表!S$5:S$84,数据母表!$K$5:$K$84,"="&amp;属性价值透视!$C$2,数据母表!$L$5:$L$84,"="&amp;属性价值透视!$D23)*$M23</f>
        <v>960</v>
      </c>
      <c r="P23" s="13">
        <f>SUMIFS(数据母表!T$5:T$84,数据母表!$K$5:$K$84,"="&amp;属性价值透视!$C$2,数据母表!$L$5:$L$84,"="&amp;属性价值透视!$D23)*$M23</f>
        <v>480</v>
      </c>
      <c r="Q23" s="13">
        <f>SUMIFS(数据母表!U$5:U$84,数据母表!$K$5:$K$84,"="&amp;属性价值透视!$C$2,数据母表!$L$5:$L$84,"="&amp;属性价值透视!$D23)*$M23</f>
        <v>9600</v>
      </c>
      <c r="R23" s="13">
        <f t="shared" si="8"/>
        <v>19200</v>
      </c>
      <c r="S23" s="13">
        <f>SUMIFS(数据母表!AZ$5:AZ$212,数据母表!$AW$5:$AW$212,"="&amp;属性价值透视!$C$2,数据母表!$AY$5:$AY$212,"="&amp;属性价值透视!$D23)*IF($M23&gt;0,1,0)</f>
        <v>0</v>
      </c>
      <c r="T23" s="13">
        <f>SUMIFS(数据母表!BA$5:BA$212,数据母表!$AW$5:$AW$212,"="&amp;属性价值透视!$C$2,数据母表!$AY$5:$AY$212,"="&amp;属性价值透视!$D23)*IF($M23&gt;0,1,0)</f>
        <v>0</v>
      </c>
      <c r="U23" s="13">
        <f>SUMIFS(数据母表!BB$5:BB$212,数据母表!$AW$5:$AW$212,"="&amp;属性价值透视!$C$2,数据母表!$AY$5:$AY$212,"="&amp;属性价值透视!$D23)*IF($M23&gt;0,1,0)</f>
        <v>0</v>
      </c>
      <c r="V23" s="13">
        <f>SUMIFS(数据母表!BC$5:BC$212,数据母表!$AW$5:$AW$212,"="&amp;属性价值透视!$C$2,数据母表!$AY$5:$AY$212,"="&amp;属性价值透视!$D23)*IF($M23&gt;0,1,0)</f>
        <v>90</v>
      </c>
      <c r="W23" s="13">
        <f>SUMIFS(数据母表!BD$5:BD$212,数据母表!$AW$5:$AW$212,"="&amp;属性价值透视!$C$2,数据母表!$AY$5:$AY$212,"="&amp;属性价值透视!$D23)*IF($M23&gt;0,1,0)</f>
        <v>0</v>
      </c>
      <c r="X23" s="13">
        <f>SUMIFS(数据母表!BE$5:BE$212,数据母表!$AW$5:$AW$212,"="&amp;属性价值透视!$C$2,数据母表!$AY$5:$AY$212,"="&amp;属性价值透视!$D23)*IF($M23&gt;0,1,0)</f>
        <v>6</v>
      </c>
      <c r="Y23" s="13">
        <f>SUMIFS(数据母表!BF$5:BF$212,数据母表!$AW$5:$AW$212,"="&amp;属性价值透视!$C$2,数据母表!$AY$5:$AY$212,"="&amp;属性价值透视!$D23)*IF($M23&gt;0,1,0)</f>
        <v>50050</v>
      </c>
      <c r="Z23" s="13">
        <f t="shared" si="9"/>
        <v>1475050</v>
      </c>
      <c r="AA23" s="13">
        <f t="shared" si="10"/>
        <v>1475.05</v>
      </c>
      <c r="AB23" s="38">
        <f t="shared" si="11"/>
        <v>13</v>
      </c>
      <c r="AC23" s="13">
        <f>SUMIFS(数据母表!W$5:W$84,数据母表!$K$5:$K$84,"="&amp;属性价值透视!$C$2,数据母表!$L$5:$L$84,"="&amp;属性价值透视!$D23)*$N23</f>
        <v>500</v>
      </c>
      <c r="AD23" s="13">
        <f>SUMIFS(数据母表!X$5:X$84,数据母表!$K$5:$K$84,"="&amp;属性价值透视!$C$2,数据母表!$L$5:$L$84,"="&amp;属性价值透视!$D23)*$N23</f>
        <v>250</v>
      </c>
      <c r="AE23" s="13">
        <f>SUMIFS(数据母表!Y$5:Y$84,数据母表!$K$5:$K$84,"="&amp;属性价值透视!$C$2,数据母表!$L$5:$L$84,"="&amp;属性价值透视!$D23)*$N23</f>
        <v>5000</v>
      </c>
      <c r="AF23" s="13">
        <f t="shared" si="12"/>
        <v>10000</v>
      </c>
      <c r="AG23" s="13">
        <f>SUMIFS(数据母表!BK$5:BK$84,数据母表!$BI$5:$BI$84,"="&amp;属性价值透视!$C$2,数据母表!$BJ$5:$BJ$84,"="&amp;属性价值透视!$D23)*属性价值透视!$N23</f>
        <v>0</v>
      </c>
      <c r="AH23" s="13">
        <f>SUMIFS(数据母表!BL$5:BL$84,数据母表!$BI$5:$BI$84,"="&amp;属性价值透视!$C$2,数据母表!$BJ$5:$BJ$84,"="&amp;属性价值透视!$D23)*属性价值透视!$N23</f>
        <v>0</v>
      </c>
      <c r="AI23" s="13">
        <f>SUMIFS(数据母表!BM$5:BM$84,数据母表!$BI$5:$BI$84,"="&amp;属性价值透视!$C$2,数据母表!$BJ$5:$BJ$84,"="&amp;属性价值透视!$D23)*属性价值透视!$N23</f>
        <v>64</v>
      </c>
      <c r="AJ23" s="13">
        <f>SUMIFS(数据母表!BN$5:BN$84,数据母表!$BI$5:$BI$84,"="&amp;属性价值透视!$C$2,数据母表!$BJ$5:$BJ$84,"="&amp;属性价值透视!$D23)*属性价值透视!$N23</f>
        <v>0</v>
      </c>
      <c r="AK23" s="13">
        <f>SUMIFS(数据母表!BO$5:BO$84,数据母表!$BI$5:$BI$84,"="&amp;属性价值透视!$C$2,数据母表!$BJ$5:$BJ$84,"="&amp;属性价值透视!$D23)*属性价值透视!$N23</f>
        <v>50000</v>
      </c>
      <c r="AL23" s="13">
        <f t="shared" si="13"/>
        <v>2290000</v>
      </c>
      <c r="AM23" s="13">
        <f t="shared" si="14"/>
        <v>2290</v>
      </c>
      <c r="AN23" s="38">
        <f t="shared" si="15"/>
        <v>4.3668122270742362</v>
      </c>
      <c r="AO23" s="34">
        <f>数据母表!BX22</f>
        <v>6</v>
      </c>
      <c r="AP23" s="34">
        <f t="shared" si="16"/>
        <v>1</v>
      </c>
      <c r="AQ23" s="34">
        <f t="shared" si="62"/>
        <v>1</v>
      </c>
      <c r="AR23" s="34">
        <f>IF($AQ23&gt;0,INDEX(数据母表!CV$5:CV$59,(属性价值透视!$H$2-1)*11+$AO23),0)</f>
        <v>1485</v>
      </c>
      <c r="AS23" s="34">
        <f>IF($AQ23&gt;0,INDEX(数据母表!CW$5:CW$59,(属性价值透视!$H$2-1)*11+$AO23),0)</f>
        <v>750</v>
      </c>
      <c r="AT23" s="34">
        <f>IF($AQ23&gt;0,INDEX(数据母表!CX$5:CX$59,(属性价值透视!$H$2-1)*11+$AO23),0)</f>
        <v>13000</v>
      </c>
      <c r="AU23" s="34">
        <f>IF($AQ23&gt;0,INDEX(数据母表!DB$5:DB$59,(属性价值透视!$H$2-1)*11+$AO23),0)</f>
        <v>4400</v>
      </c>
      <c r="AV23" s="34">
        <f>IF($AQ23&gt;0,INDEX(数据母表!DC$5:DC$59,(属性价值透视!$H$2-1)*11+$AO23),0)</f>
        <v>2300</v>
      </c>
      <c r="AW23" s="34">
        <f>IF($AQ23&gt;0,INDEX(数据母表!DD$5:DD$59,(属性价值透视!$H$2-1)*11+$AO23),0)</f>
        <v>44000</v>
      </c>
      <c r="AX23" s="13">
        <f t="shared" si="17"/>
        <v>116925</v>
      </c>
      <c r="AY23" s="13">
        <f>IF(属性价值透视!$AQ23&gt;0,INDEX(数据母表!$CU$5:$CU$59,(属性价值透视!$H$2-1)*11+属性价值透视!AO23)*数据母表!$CS$2,0)</f>
        <v>10000</v>
      </c>
      <c r="AZ23" s="13">
        <f t="shared" si="18"/>
        <v>10000</v>
      </c>
      <c r="BA23" s="38">
        <f t="shared" si="19"/>
        <v>11.7</v>
      </c>
      <c r="BB23" s="13">
        <f>IF(属性价值透视!$AP23&gt;0,INDEX(数据母表!$CY$5:$CY$59,(属性价值透视!$H$2-1)*11+属性价值透视!$AO23),0)</f>
        <v>83</v>
      </c>
      <c r="BC23" s="13">
        <f>IF(属性价值透视!$AP23&gt;0,INDEX(数据母表!$CY$5:$CY$59,(属性价值透视!$H$2-1)*11+属性价值透视!$AO23),0)</f>
        <v>83</v>
      </c>
      <c r="BD23" s="13">
        <f>IF(属性价值透视!$AP23&gt;0,INDEX(数据母表!$CY$5:$CY$59,(属性价值透视!$H$2-1)*11+属性价值透视!$AO23),0)</f>
        <v>83</v>
      </c>
      <c r="BE23" s="13">
        <f t="shared" si="20"/>
        <v>415</v>
      </c>
      <c r="BF23" s="13">
        <f t="shared" si="21"/>
        <v>415</v>
      </c>
      <c r="BG23" s="13">
        <f t="shared" si="22"/>
        <v>415</v>
      </c>
      <c r="BH23" s="13">
        <f t="shared" si="23"/>
        <v>6640</v>
      </c>
      <c r="BI23" s="13">
        <f>SUMIFS(数据母表!$DP$5:$DP$754,数据母表!$DN$5:$DN$754,"&gt;"&amp;属性价值透视!$B23,数据母表!$DN$5:$DN$754,"&lt;="&amp;属性价值透视!$C23,数据母表!$DO$5:$DO$754,"="&amp;属性价值透视!$H$2)</f>
        <v>358160</v>
      </c>
      <c r="BJ23" s="13">
        <f t="shared" si="1"/>
        <v>358.2</v>
      </c>
      <c r="BK23" s="38">
        <f t="shared" si="24"/>
        <v>18.5</v>
      </c>
      <c r="BL23" s="13">
        <f>SUM(H$6:H23)+SUM(R$6:R23)+SUM(AF$6:AF23)+SUM(AX$6:AX23)+SUM(BH$6:BH23)</f>
        <v>558232</v>
      </c>
      <c r="BM23" s="13">
        <f>SUM(K$6:K23)+SUM(AA$6:AA23)+SUM(AM$6:AM23)+SUM(AZ$6:AZ23)+SUM(BJ$6:BJ23)</f>
        <v>50153.9</v>
      </c>
      <c r="BN23" s="38">
        <f t="shared" si="25"/>
        <v>11.1</v>
      </c>
      <c r="BO23" s="13">
        <f>H23+R23+AF23+AX23+BH23</f>
        <v>156765</v>
      </c>
      <c r="BP23" s="13">
        <f>K23+AA23+AM23+AZ23+BJ23</f>
        <v>14220.550000000001</v>
      </c>
      <c r="BQ23" s="38">
        <f t="shared" si="26"/>
        <v>11</v>
      </c>
      <c r="BR23" s="13">
        <f>MATCH(C23,数据母表!$EX$5:$EX$13,1)-1</f>
        <v>4</v>
      </c>
      <c r="BS23" s="13">
        <f t="shared" si="61"/>
        <v>0</v>
      </c>
      <c r="BT23" s="13">
        <f>IF(BS23&gt;0,SUMIFS(数据母表!$FG$5:$FG$84,数据母表!FB22:FB101,"="&amp;属性价值透视!BR23),0)</f>
        <v>0</v>
      </c>
      <c r="BU23" s="13">
        <f>IF(BS23&gt;0,ROUND(SUMIFS(数据母表!$FN$5:$FN$84,数据母表!FB22:FB101,"="&amp;属性价值透视!BR23),1),0)</f>
        <v>0</v>
      </c>
      <c r="BV23" s="38">
        <f t="shared" si="27"/>
        <v>0</v>
      </c>
      <c r="BW23" s="13">
        <f>IF(属性价值透视!BR23&gt;0,INDEX(数据母表!$EY$6:$EY$13,属性价值透视!BR23),0)</f>
        <v>6</v>
      </c>
      <c r="BX23" s="13">
        <f>IF(BS23&gt;0,SUMIFS(数据母表!$FG$5:$FG$84,数据母表!FB22:FB101,"="&amp;属性价值透视!BR23,数据母表!$FC$5:$FC$84,"&lt;="&amp;属性价值透视!BW23),0)</f>
        <v>0</v>
      </c>
      <c r="BY23" s="13">
        <f>IF(BS23&gt;0,SUMIFS(数据母表!$FN$5:$FN$84,数据母表!FB22:FB101,"="&amp;属性价值透视!BR23,数据母表!$FC$5:$FC$84,"&lt;="&amp;属性价值透视!BW23),0)</f>
        <v>0</v>
      </c>
      <c r="BZ23" s="38">
        <f t="shared" si="28"/>
        <v>0</v>
      </c>
      <c r="CC23" s="38">
        <f t="shared" si="29"/>
        <v>97.3</v>
      </c>
      <c r="CD23" s="38">
        <f t="shared" si="30"/>
        <v>2290</v>
      </c>
      <c r="CE23" s="38">
        <f t="shared" si="31"/>
        <v>1475.05</v>
      </c>
      <c r="CF23" s="38">
        <f t="shared" si="32"/>
        <v>10000</v>
      </c>
      <c r="CG23" s="38">
        <f t="shared" si="33"/>
        <v>358.2</v>
      </c>
      <c r="CH23" s="38">
        <f t="shared" si="34"/>
        <v>0</v>
      </c>
      <c r="CJ23" s="38">
        <f t="shared" si="35"/>
        <v>41</v>
      </c>
      <c r="CK23" s="38">
        <f t="shared" si="36"/>
        <v>4.3668122270742362</v>
      </c>
      <c r="CL23" s="38">
        <f t="shared" si="37"/>
        <v>13</v>
      </c>
      <c r="CM23" s="38">
        <f t="shared" si="38"/>
        <v>11.7</v>
      </c>
      <c r="CN23" s="38">
        <f t="shared" si="39"/>
        <v>18.5</v>
      </c>
      <c r="CO23" s="38">
        <f t="shared" si="40"/>
        <v>0</v>
      </c>
      <c r="CR23" s="13">
        <f t="shared" si="41"/>
        <v>4000</v>
      </c>
      <c r="CS23" s="13">
        <f t="shared" si="42"/>
        <v>10000</v>
      </c>
      <c r="CT23" s="13">
        <f t="shared" si="43"/>
        <v>19200</v>
      </c>
      <c r="CU23" s="13">
        <f t="shared" si="44"/>
        <v>116925</v>
      </c>
      <c r="CV23" s="13">
        <f t="shared" si="45"/>
        <v>6640</v>
      </c>
      <c r="CW23" s="13">
        <f t="shared" si="46"/>
        <v>0</v>
      </c>
      <c r="CX23" s="38">
        <f t="shared" si="47"/>
        <v>156765</v>
      </c>
      <c r="CY23" s="65">
        <f t="shared" si="48"/>
        <v>2.5515899594935092E-2</v>
      </c>
      <c r="CZ23" s="65">
        <f t="shared" si="49"/>
        <v>6.3789748987337733E-2</v>
      </c>
      <c r="DA23" s="65">
        <f t="shared" si="50"/>
        <v>0.12247631805568845</v>
      </c>
      <c r="DB23" s="65">
        <f t="shared" si="51"/>
        <v>0.74586164003444644</v>
      </c>
      <c r="DC23" s="65">
        <f t="shared" si="52"/>
        <v>4.2356393327592258E-2</v>
      </c>
      <c r="DD23" s="65">
        <f t="shared" si="53"/>
        <v>0</v>
      </c>
      <c r="DG23" s="36">
        <v>18</v>
      </c>
      <c r="DH23" s="13">
        <f>SUMIFS(数据母表!$EL$5:$EL$784,数据母表!$EE$5:$EE$784,"="&amp;属性价值透视!DH$3,数据母表!$EI$5:$EI$784,"="&amp;属性价值透视!$DG23,数据母表!$EF$5:$EF$784,"&gt;="&amp;属性价值透视!DJ$3,数据母表!$EF$5:$EF$784,"&lt;="&amp;属性价值透视!DL$3)</f>
        <v>0</v>
      </c>
      <c r="DI23" s="13">
        <f>SUMIFS(数据母表!$EO$5:$EO$784,数据母表!$EE$5:$EE$784,"="&amp;属性价值透视!DH$3,数据母表!$EI$5:$EI$784,"="&amp;属性价值透视!$DG23,数据母表!$EF$5:$EF$784,"&gt;="&amp;属性价值透视!DJ$3,数据母表!$EF$5:$EF$784,"&lt;="&amp;属性价值透视!DL$3)</f>
        <v>0</v>
      </c>
      <c r="DJ23" s="38">
        <f t="shared" si="54"/>
        <v>0</v>
      </c>
      <c r="DK23" s="14"/>
      <c r="DL23" s="14"/>
      <c r="DN23" s="36">
        <v>18</v>
      </c>
      <c r="DO23" s="13">
        <f>SUMIFS(数据母表!$EL$5:$EL$784,数据母表!$EE$5:$EE$784,"="&amp;属性价值透视!DO$3,数据母表!$EI$5:$EI$784,"="&amp;属性价值透视!$DG23,数据母表!$EF$5:$EF$784,"&gt;="&amp;属性价值透视!DQ$3,数据母表!$EF$5:$EF$784,"&lt;="&amp;属性价值透视!DS$3)</f>
        <v>0</v>
      </c>
      <c r="DP23" s="13">
        <f>SUMIFS(数据母表!$EO$5:$EO$784,数据母表!$EE$5:$EE$784,"="&amp;属性价值透视!DO$3,数据母表!$EI$5:$EI$784,"="&amp;属性价值透视!$DG23,数据母表!$EF$5:$EF$784,"&gt;="&amp;属性价值透视!DQ$3,数据母表!$EF$5:$EF$784,"&lt;="&amp;属性价值透视!DS$3)</f>
        <v>0</v>
      </c>
      <c r="DQ23" s="38">
        <f t="shared" si="55"/>
        <v>0</v>
      </c>
      <c r="DR23" s="14"/>
      <c r="DS23" s="14"/>
      <c r="DU23" s="36">
        <v>18</v>
      </c>
      <c r="DV23" s="13">
        <f>SUMIFS(数据母表!$EL$5:$EL$784,数据母表!$EE$5:$EE$784,"="&amp;属性价值透视!DV$3,数据母表!$EI$5:$EI$784,"="&amp;属性价值透视!$DG23,数据母表!$EF$5:$EF$784,"&gt;="&amp;属性价值透视!DX$3,数据母表!$EF$5:$EF$784,"&lt;="&amp;属性价值透视!DZ$3)</f>
        <v>19188</v>
      </c>
      <c r="DW23" s="13">
        <f>SUMIFS(数据母表!$EO$5:$EO$784,数据母表!$EE$5:$EE$784,"="&amp;属性价值透视!DV$3,数据母表!$EI$5:$EI$784,"="&amp;属性价值透视!$DG23,数据母表!$EF$5:$EF$784,"&gt;="&amp;属性价值透视!DX$3,数据母表!$EF$5:$EF$784,"&lt;="&amp;属性价值透视!DZ$3)</f>
        <v>6040.5499999999993</v>
      </c>
      <c r="DX23" s="38">
        <f t="shared" si="56"/>
        <v>3.18</v>
      </c>
      <c r="DY23" s="14"/>
      <c r="DZ23" s="14"/>
      <c r="EB23" s="36">
        <v>18</v>
      </c>
      <c r="EC23" s="13">
        <f>SUMIFS(数据母表!$EL$5:$EL$784,数据母表!$EE$5:$EE$784,"="&amp;属性价值透视!EC$3,数据母表!$EI$5:$EI$784,"="&amp;属性价值透视!$DG23,数据母表!$EF$5:$EF$784,"&gt;="&amp;属性价值透视!EE$3,数据母表!$EF$5:$EF$784,"&lt;="&amp;属性价值透视!EG$3)</f>
        <v>21816</v>
      </c>
      <c r="ED23" s="13">
        <f>SUMIFS(数据母表!$EO$5:$EO$784,数据母表!$EE$5:$EE$784,"="&amp;属性价值透视!EC$3,数据母表!$EI$5:$EI$784,"="&amp;属性价值透视!$DG23,数据母表!$EF$5:$EF$784,"&gt;="&amp;属性价值透视!EE$3,数据母表!$EF$5:$EF$784,"&lt;="&amp;属性价值透视!EG$3)</f>
        <v>7551.1500000000005</v>
      </c>
      <c r="EE23" s="38">
        <f t="shared" si="57"/>
        <v>2.89</v>
      </c>
      <c r="EF23" s="14"/>
      <c r="EG23" s="14"/>
      <c r="EI23" s="36">
        <v>18</v>
      </c>
      <c r="EJ23" s="13">
        <f>SUMIFS(数据母表!$EL$5:$EL$784,数据母表!$EE$5:$EE$784,"="&amp;属性价值透视!EJ$3,数据母表!$EI$5:$EI$784,"="&amp;属性价值透视!$DG23,数据母表!$EF$5:$EF$784,"&gt;="&amp;属性价值透视!EL$3,数据母表!$EF$5:$EF$784,"&lt;="&amp;属性价值透视!EN$3)</f>
        <v>55818</v>
      </c>
      <c r="EK23" s="13">
        <f>SUMIFS(数据母表!$EO$5:$EO$784,数据母表!$EE$5:$EE$784,"="&amp;属性价值透视!EJ$3,数据母表!$EI$5:$EI$784,"="&amp;属性价值透视!$DG23,数据母表!$EF$5:$EF$784,"&gt;="&amp;属性价值透视!EL$3,数据母表!$EF$5:$EF$784,"&lt;="&amp;属性价值透视!EN$3)</f>
        <v>9076.0499999999993</v>
      </c>
      <c r="EL23" s="38">
        <f t="shared" si="58"/>
        <v>6.15</v>
      </c>
      <c r="EM23" s="14"/>
      <c r="EN23" s="14"/>
      <c r="EP23" s="36">
        <v>18</v>
      </c>
      <c r="EQ23" s="13">
        <f>SUMIFS(数据母表!$EL$5:$EL$784,数据母表!$EE$5:$EE$784,"="&amp;属性价值透视!EQ$3,数据母表!$EI$5:$EI$784,"="&amp;属性价值透视!$DG23,数据母表!$EF$5:$EF$784,"&gt;="&amp;属性价值透视!ES$3,数据母表!$EF$5:$EF$784,"&lt;="&amp;属性价值透视!EU$3)</f>
        <v>108444</v>
      </c>
      <c r="ER23" s="13">
        <f>SUMIFS(数据母表!$EO$5:$EO$784,数据母表!$EE$5:$EE$784,"="&amp;属性价值透视!EQ$3,数据母表!$EI$5:$EI$784,"="&amp;属性价值透视!$DG23,数据母表!$EF$5:$EF$784,"&gt;="&amp;属性价值透视!ES$3,数据母表!$EF$5:$EF$784,"&lt;="&amp;属性价值透视!EU$3)</f>
        <v>24196.5</v>
      </c>
      <c r="ES23" s="38">
        <f t="shared" si="59"/>
        <v>4.4800000000000004</v>
      </c>
      <c r="ET23" s="14"/>
      <c r="EU23" s="14"/>
      <c r="EW23" s="36">
        <v>18</v>
      </c>
      <c r="EX23" s="13">
        <f>SUMIFS(数据母表!$EL$5:$EL$784,数据母表!$EE$5:$EE$784,"="&amp;属性价值透视!EX$3,数据母表!$EI$5:$EI$784,"="&amp;属性价值透视!$DG23,数据母表!$EF$5:$EF$784,"&gt;="&amp;属性价值透视!EZ$3,数据母表!$EF$5:$EF$784,"&lt;="&amp;属性价值透视!FB$3)</f>
        <v>94194</v>
      </c>
      <c r="EY23" s="13">
        <f>SUMIFS(数据母表!$EO$5:$EO$784,数据母表!$EE$5:$EE$784,"="&amp;属性价值透视!EX$3,数据母表!$EI$5:$EI$784,"="&amp;属性价值透视!$DG23,数据母表!$EF$5:$EF$784,"&gt;="&amp;属性价值透视!EZ$3,数据母表!$EF$5:$EF$784,"&lt;="&amp;属性价值透视!FB$3)</f>
        <v>30303.15</v>
      </c>
      <c r="EZ23" s="38">
        <f t="shared" si="60"/>
        <v>3.11</v>
      </c>
      <c r="FA23" s="14"/>
      <c r="FB23" s="14"/>
    </row>
    <row r="24" spans="1:158" ht="16.5" x14ac:dyDescent="0.2">
      <c r="A24" s="34">
        <v>19</v>
      </c>
      <c r="B24" s="13">
        <f>数据母表!BS23</f>
        <v>100</v>
      </c>
      <c r="C24" s="13">
        <f>数据母表!BT23</f>
        <v>105</v>
      </c>
      <c r="D24" s="13">
        <f>数据母表!BW23</f>
        <v>15</v>
      </c>
      <c r="E24" s="13">
        <f>INDEX(数据母表!P$5:P$84,(属性价值透视!$C$2-2)*20+属性价值透视!$D24)*($C24-$B24)</f>
        <v>200</v>
      </c>
      <c r="F24" s="13">
        <f>INDEX(数据母表!Q$5:Q$84,(属性价值透视!$C$2-2)*20+属性价值透视!$D24)*($C24-$B24)</f>
        <v>100</v>
      </c>
      <c r="G24" s="13">
        <f>INDEX(数据母表!R$5:R$84,(属性价值透视!$C$2-2)*20+属性价值透视!$D24)*($C24-$B24)</f>
        <v>2000</v>
      </c>
      <c r="H24" s="13">
        <f t="shared" si="3"/>
        <v>4000</v>
      </c>
      <c r="I24" s="13">
        <f>SUMIFS(数据母表!$CN$5:$CN$604,数据母表!$CL$5:$CL$604,"&lt;"&amp;属性价值透视!C24,数据母表!$CL$5:$CL$604,"&gt;="&amp;属性价值透视!B24,数据母表!$CM$5:$CM$604,"="&amp;属性价值透视!$C$2)</f>
        <v>271250</v>
      </c>
      <c r="J24" s="13">
        <f t="shared" si="4"/>
        <v>108500</v>
      </c>
      <c r="K24" s="13">
        <f t="shared" si="5"/>
        <v>108.5</v>
      </c>
      <c r="L24" s="38">
        <f t="shared" si="6"/>
        <v>37</v>
      </c>
      <c r="M24" s="13">
        <f>IF(D24&lt;&gt;D23,INDEX(数据母表!$V$5:$V$84,(属性价值透视!$C$2-2)*20+属性价值透视!D24),0)</f>
        <v>3</v>
      </c>
      <c r="N24" s="13">
        <f t="shared" si="7"/>
        <v>1</v>
      </c>
      <c r="O24" s="13">
        <f>SUMIFS(数据母表!S$5:S$84,数据母表!$K$5:$K$84,"="&amp;属性价值透视!$C$2,数据母表!$L$5:$L$84,"="&amp;属性价值透视!$D24)*$M24</f>
        <v>1335</v>
      </c>
      <c r="P24" s="13">
        <f>SUMIFS(数据母表!T$5:T$84,数据母表!$K$5:$K$84,"="&amp;属性价值透视!$C$2,数据母表!$L$5:$L$84,"="&amp;属性价值透视!$D24)*$M24</f>
        <v>669</v>
      </c>
      <c r="Q24" s="13">
        <f>SUMIFS(数据母表!U$5:U$84,数据母表!$K$5:$K$84,"="&amp;属性价值透视!$C$2,数据母表!$L$5:$L$84,"="&amp;属性价值透视!$D24)*$M24</f>
        <v>13350</v>
      </c>
      <c r="R24" s="13">
        <f t="shared" si="8"/>
        <v>26715</v>
      </c>
      <c r="S24" s="13">
        <f>SUMIFS(数据母表!AZ$5:AZ$212,数据母表!$AW$5:$AW$212,"="&amp;属性价值透视!$C$2,数据母表!$AY$5:$AY$212,"="&amp;属性价值透视!$D24)*IF($M24&gt;0,1,0)</f>
        <v>0</v>
      </c>
      <c r="T24" s="13">
        <f>SUMIFS(数据母表!BA$5:BA$212,数据母表!$AW$5:$AW$212,"="&amp;属性价值透视!$C$2,数据母表!$AY$5:$AY$212,"="&amp;属性价值透视!$D24)*IF($M24&gt;0,1,0)</f>
        <v>0</v>
      </c>
      <c r="U24" s="13">
        <f>SUMIFS(数据母表!BB$5:BB$212,数据母表!$AW$5:$AW$212,"="&amp;属性价值透视!$C$2,数据母表!$AY$5:$AY$212,"="&amp;属性价值透视!$D24)*IF($M24&gt;0,1,0)</f>
        <v>0</v>
      </c>
      <c r="V24" s="13">
        <f>SUMIFS(数据母表!BC$5:BC$212,数据母表!$AW$5:$AW$212,"="&amp;属性价值透视!$C$2,数据母表!$AY$5:$AY$212,"="&amp;属性价值透视!$D24)*IF($M24&gt;0,1,0)</f>
        <v>105</v>
      </c>
      <c r="W24" s="13">
        <f>SUMIFS(数据母表!BD$5:BD$212,数据母表!$AW$5:$AW$212,"="&amp;属性价值透视!$C$2,数据母表!$AY$5:$AY$212,"="&amp;属性价值透视!$D24)*IF($M24&gt;0,1,0)</f>
        <v>0</v>
      </c>
      <c r="X24" s="13">
        <f>SUMIFS(数据母表!BE$5:BE$212,数据母表!$AW$5:$AW$212,"="&amp;属性价值透视!$C$2,数据母表!$AY$5:$AY$212,"="&amp;属性价值透视!$D24)*IF($M24&gt;0,1,0)</f>
        <v>9</v>
      </c>
      <c r="Y24" s="13">
        <f>SUMIFS(数据母表!BF$5:BF$212,数据母表!$AW$5:$AW$212,"="&amp;属性价值透视!$C$2,数据母表!$AY$5:$AY$212,"="&amp;属性价值透视!$D24)*IF($M24&gt;0,1,0)</f>
        <v>65050</v>
      </c>
      <c r="Z24" s="13">
        <f t="shared" si="9"/>
        <v>2127550</v>
      </c>
      <c r="AA24" s="13">
        <f t="shared" si="10"/>
        <v>2127.5500000000002</v>
      </c>
      <c r="AB24" s="38">
        <f t="shared" si="11"/>
        <v>13</v>
      </c>
      <c r="AC24" s="13">
        <f>SUMIFS(数据母表!W$5:W$84,数据母表!$K$5:$K$84,"="&amp;属性价值透视!$C$2,数据母表!$L$5:$L$84,"="&amp;属性价值透视!$D24)*$N24</f>
        <v>800</v>
      </c>
      <c r="AD24" s="13">
        <f>SUMIFS(数据母表!X$5:X$84,数据母表!$K$5:$K$84,"="&amp;属性价值透视!$C$2,数据母表!$L$5:$L$84,"="&amp;属性价值透视!$D24)*$N24</f>
        <v>400</v>
      </c>
      <c r="AE24" s="13">
        <f>SUMIFS(数据母表!Y$5:Y$84,数据母表!$K$5:$K$84,"="&amp;属性价值透视!$C$2,数据母表!$L$5:$L$84,"="&amp;属性价值透视!$D24)*$N24</f>
        <v>8000</v>
      </c>
      <c r="AF24" s="13">
        <f t="shared" si="12"/>
        <v>16000</v>
      </c>
      <c r="AG24" s="13">
        <f>SUMIFS(数据母表!BK$5:BK$84,数据母表!$BI$5:$BI$84,"="&amp;属性价值透视!$C$2,数据母表!$BJ$5:$BJ$84,"="&amp;属性价值透视!$D24)*属性价值透视!$N24</f>
        <v>0</v>
      </c>
      <c r="AH24" s="13">
        <f>SUMIFS(数据母表!BL$5:BL$84,数据母表!$BI$5:$BI$84,"="&amp;属性价值透视!$C$2,数据母表!$BJ$5:$BJ$84,"="&amp;属性价值透视!$D24)*属性价值透视!$N24</f>
        <v>0</v>
      </c>
      <c r="AI24" s="13">
        <f>SUMIFS(数据母表!BM$5:BM$84,数据母表!$BI$5:$BI$84,"="&amp;属性价值透视!$C$2,数据母表!$BJ$5:$BJ$84,"="&amp;属性价值透视!$D24)*属性价值透视!$N24</f>
        <v>85</v>
      </c>
      <c r="AJ24" s="13">
        <f>SUMIFS(数据母表!BN$5:BN$84,数据母表!$BI$5:$BI$84,"="&amp;属性价值透视!$C$2,数据母表!$BJ$5:$BJ$84,"="&amp;属性价值透视!$D24)*属性价值透视!$N24</f>
        <v>0</v>
      </c>
      <c r="AK24" s="13">
        <f>SUMIFS(数据母表!BO$5:BO$84,数据母表!$BI$5:$BI$84,"="&amp;属性价值透视!$C$2,数据母表!$BJ$5:$BJ$84,"="&amp;属性价值透视!$D24)*属性价值透视!$N24</f>
        <v>66500</v>
      </c>
      <c r="AL24" s="13">
        <f t="shared" si="13"/>
        <v>3041500</v>
      </c>
      <c r="AM24" s="13">
        <f t="shared" si="14"/>
        <v>3041.5</v>
      </c>
      <c r="AN24" s="38">
        <f t="shared" si="15"/>
        <v>5.2605622225875388</v>
      </c>
      <c r="AO24" s="34">
        <f>数据母表!BX23</f>
        <v>6</v>
      </c>
      <c r="AP24" s="34">
        <f t="shared" si="16"/>
        <v>1</v>
      </c>
      <c r="AQ24" s="34">
        <f t="shared" si="62"/>
        <v>0</v>
      </c>
      <c r="AR24" s="34">
        <f>IF($AQ24&gt;0,INDEX(数据母表!CV$5:CV$59,(属性价值透视!$H$2-1)*11+$AO24),0)</f>
        <v>0</v>
      </c>
      <c r="AS24" s="34">
        <f>IF($AQ24&gt;0,INDEX(数据母表!CW$5:CW$59,(属性价值透视!$H$2-1)*11+$AO24),0)</f>
        <v>0</v>
      </c>
      <c r="AT24" s="34">
        <f>IF($AQ24&gt;0,INDEX(数据母表!CX$5:CX$59,(属性价值透视!$H$2-1)*11+$AO24),0)</f>
        <v>0</v>
      </c>
      <c r="AU24" s="34">
        <f>IF($AQ24&gt;0,INDEX(数据母表!DB$5:DB$59,(属性价值透视!$H$2-1)*11+$AO24),0)</f>
        <v>0</v>
      </c>
      <c r="AV24" s="34">
        <f>IF($AQ24&gt;0,INDEX(数据母表!DC$5:DC$59,(属性价值透视!$H$2-1)*11+$AO24),0)</f>
        <v>0</v>
      </c>
      <c r="AW24" s="34">
        <f>IF($AQ24&gt;0,INDEX(数据母表!DD$5:DD$59,(属性价值透视!$H$2-1)*11+$AO24),0)</f>
        <v>0</v>
      </c>
      <c r="AX24" s="13">
        <f t="shared" si="17"/>
        <v>0</v>
      </c>
      <c r="AY24" s="13">
        <f>IF(属性价值透视!$AQ24&gt;0,INDEX(数据母表!$CU$5:$CU$59,(属性价值透视!$H$2-1)*11+属性价值透视!AO24)*数据母表!$CS$2,0)</f>
        <v>0</v>
      </c>
      <c r="AZ24" s="13">
        <f t="shared" si="18"/>
        <v>0</v>
      </c>
      <c r="BA24" s="38">
        <f t="shared" si="19"/>
        <v>0</v>
      </c>
      <c r="BB24" s="13">
        <f>IF(属性价值透视!$AP24&gt;0,INDEX(数据母表!$CY$5:$CY$59,(属性价值透视!$H$2-1)*11+属性价值透视!$AO24),0)</f>
        <v>83</v>
      </c>
      <c r="BC24" s="13">
        <f>IF(属性价值透视!$AP24&gt;0,INDEX(数据母表!$CY$5:$CY$59,(属性价值透视!$H$2-1)*11+属性价值透视!$AO24),0)</f>
        <v>83</v>
      </c>
      <c r="BD24" s="13">
        <f>IF(属性价值透视!$AP24&gt;0,INDEX(数据母表!$CY$5:$CY$59,(属性价值透视!$H$2-1)*11+属性价值透视!$AO24),0)</f>
        <v>83</v>
      </c>
      <c r="BE24" s="13">
        <f t="shared" si="20"/>
        <v>415</v>
      </c>
      <c r="BF24" s="13">
        <f t="shared" si="21"/>
        <v>415</v>
      </c>
      <c r="BG24" s="13">
        <f t="shared" si="22"/>
        <v>415</v>
      </c>
      <c r="BH24" s="13">
        <f t="shared" si="23"/>
        <v>6640</v>
      </c>
      <c r="BI24" s="13">
        <f>SUMIFS(数据母表!$DP$5:$DP$754,数据母表!$DN$5:$DN$754,"&gt;"&amp;属性价值透视!$B24,数据母表!$DN$5:$DN$754,"&lt;="&amp;属性价值透视!$C24,数据母表!$DO$5:$DO$754,"="&amp;属性价值透视!$H$2)</f>
        <v>419560</v>
      </c>
      <c r="BJ24" s="13">
        <f t="shared" si="1"/>
        <v>419.6</v>
      </c>
      <c r="BK24" s="38">
        <f t="shared" si="24"/>
        <v>15.8</v>
      </c>
      <c r="BL24" s="13">
        <f>SUM(H$6:H24)+SUM(R$6:R24)+SUM(AF$6:AF24)+SUM(AX$6:AX24)+SUM(BH$6:BH24)</f>
        <v>611587</v>
      </c>
      <c r="BM24" s="13">
        <f>SUM(K$6:K24)+SUM(AA$6:AA24)+SUM(AM$6:AM24)+SUM(AZ$6:AZ24)+SUM(BJ$6:BJ24)</f>
        <v>55851.05</v>
      </c>
      <c r="BN24" s="38">
        <f t="shared" si="25"/>
        <v>11</v>
      </c>
      <c r="BO24" s="13">
        <f>H24+R24+AF24+AX24+BH24</f>
        <v>53355</v>
      </c>
      <c r="BP24" s="13">
        <f>K24+AA24+AM24+AZ24+BJ24</f>
        <v>5697.1500000000005</v>
      </c>
      <c r="BQ24" s="38">
        <f t="shared" si="26"/>
        <v>9.4</v>
      </c>
      <c r="BR24" s="13">
        <f>MATCH(C24,数据母表!$EX$5:$EX$13,1)-1</f>
        <v>4</v>
      </c>
      <c r="BS24" s="13">
        <f t="shared" si="61"/>
        <v>0</v>
      </c>
      <c r="BT24" s="13">
        <f>IF(BS24&gt;0,SUMIFS(数据母表!$FG$5:$FG$84,数据母表!FB23:FB102,"="&amp;属性价值透视!BR24),0)</f>
        <v>0</v>
      </c>
      <c r="BU24" s="13">
        <f>IF(BS24&gt;0,ROUND(SUMIFS(数据母表!$FN$5:$FN$84,数据母表!FB23:FB102,"="&amp;属性价值透视!BR24),1),0)</f>
        <v>0</v>
      </c>
      <c r="BV24" s="38">
        <f t="shared" si="27"/>
        <v>0</v>
      </c>
      <c r="BW24" s="13">
        <f>IF(属性价值透视!BR24&gt;0,INDEX(数据母表!$EY$6:$EY$13,属性价值透视!BR24),0)</f>
        <v>6</v>
      </c>
      <c r="BX24" s="13">
        <f>IF(BS24&gt;0,SUMIFS(数据母表!$FG$5:$FG$84,数据母表!FB23:FB102,"="&amp;属性价值透视!BR24,数据母表!$FC$5:$FC$84,"&lt;="&amp;属性价值透视!BW24),0)</f>
        <v>0</v>
      </c>
      <c r="BY24" s="13">
        <f>IF(BS24&gt;0,SUMIFS(数据母表!$FN$5:$FN$84,数据母表!FB23:FB102,"="&amp;属性价值透视!BR24,数据母表!$FC$5:$FC$84,"&lt;="&amp;属性价值透视!BW24),0)</f>
        <v>0</v>
      </c>
      <c r="BZ24" s="38">
        <f t="shared" si="28"/>
        <v>0</v>
      </c>
      <c r="CC24" s="38">
        <f t="shared" si="29"/>
        <v>108.5</v>
      </c>
      <c r="CD24" s="38">
        <f t="shared" si="30"/>
        <v>3041.5</v>
      </c>
      <c r="CE24" s="38">
        <f t="shared" si="31"/>
        <v>2127.5500000000002</v>
      </c>
      <c r="CF24" s="38">
        <f t="shared" si="32"/>
        <v>0</v>
      </c>
      <c r="CG24" s="38">
        <f t="shared" si="33"/>
        <v>419.6</v>
      </c>
      <c r="CH24" s="38">
        <f t="shared" si="34"/>
        <v>0</v>
      </c>
      <c r="CJ24" s="38">
        <f t="shared" si="35"/>
        <v>37</v>
      </c>
      <c r="CK24" s="38">
        <f t="shared" si="36"/>
        <v>5.2605622225875388</v>
      </c>
      <c r="CL24" s="38">
        <f t="shared" si="37"/>
        <v>13</v>
      </c>
      <c r="CM24" s="38">
        <f t="shared" si="38"/>
        <v>0</v>
      </c>
      <c r="CN24" s="38">
        <f t="shared" si="39"/>
        <v>15.8</v>
      </c>
      <c r="CO24" s="38">
        <f t="shared" si="40"/>
        <v>0</v>
      </c>
      <c r="CR24" s="13">
        <f t="shared" si="41"/>
        <v>4000</v>
      </c>
      <c r="CS24" s="13">
        <f t="shared" si="42"/>
        <v>16000</v>
      </c>
      <c r="CT24" s="13">
        <f t="shared" si="43"/>
        <v>26715</v>
      </c>
      <c r="CU24" s="13">
        <f t="shared" si="44"/>
        <v>0</v>
      </c>
      <c r="CV24" s="13">
        <f t="shared" si="45"/>
        <v>6640</v>
      </c>
      <c r="CW24" s="13">
        <f t="shared" si="46"/>
        <v>0</v>
      </c>
      <c r="CX24" s="38">
        <f t="shared" si="47"/>
        <v>53355</v>
      </c>
      <c r="CY24" s="65">
        <f t="shared" si="48"/>
        <v>7.4969543622903201E-2</v>
      </c>
      <c r="CZ24" s="65">
        <f t="shared" si="49"/>
        <v>0.2998781744916128</v>
      </c>
      <c r="DA24" s="65">
        <f t="shared" si="50"/>
        <v>0.50070283947146477</v>
      </c>
      <c r="DB24" s="65">
        <f t="shared" si="51"/>
        <v>0</v>
      </c>
      <c r="DC24" s="65">
        <f t="shared" si="52"/>
        <v>0.1244494424140193</v>
      </c>
      <c r="DD24" s="65">
        <f t="shared" si="53"/>
        <v>0</v>
      </c>
      <c r="DG24" s="36">
        <v>19</v>
      </c>
      <c r="DH24" s="13">
        <f>SUMIFS(数据母表!$EL$5:$EL$784,数据母表!$EE$5:$EE$784,"="&amp;属性价值透视!DH$3,数据母表!$EI$5:$EI$784,"="&amp;属性价值透视!$DG24,数据母表!$EF$5:$EF$784,"&gt;="&amp;属性价值透视!DJ$3,数据母表!$EF$5:$EF$784,"&lt;="&amp;属性价值透视!DL$3)</f>
        <v>0</v>
      </c>
      <c r="DI24" s="13">
        <f>SUMIFS(数据母表!$EO$5:$EO$784,数据母表!$EE$5:$EE$784,"="&amp;属性价值透视!DH$3,数据母表!$EI$5:$EI$784,"="&amp;属性价值透视!$DG24,数据母表!$EF$5:$EF$784,"&gt;="&amp;属性价值透视!DJ$3,数据母表!$EF$5:$EF$784,"&lt;="&amp;属性价值透视!DL$3)</f>
        <v>0</v>
      </c>
      <c r="DJ24" s="38">
        <f t="shared" si="54"/>
        <v>0</v>
      </c>
      <c r="DK24" s="14"/>
      <c r="DL24" s="14"/>
      <c r="DN24" s="36">
        <v>19</v>
      </c>
      <c r="DO24" s="13">
        <f>SUMIFS(数据母表!$EL$5:$EL$784,数据母表!$EE$5:$EE$784,"="&amp;属性价值透视!DO$3,数据母表!$EI$5:$EI$784,"="&amp;属性价值透视!$DG24,数据母表!$EF$5:$EF$784,"&gt;="&amp;属性价值透视!DQ$3,数据母表!$EF$5:$EF$784,"&lt;="&amp;属性价值透视!DS$3)</f>
        <v>0</v>
      </c>
      <c r="DP24" s="13">
        <f>SUMIFS(数据母表!$EO$5:$EO$784,数据母表!$EE$5:$EE$784,"="&amp;属性价值透视!DO$3,数据母表!$EI$5:$EI$784,"="&amp;属性价值透视!$DG24,数据母表!$EF$5:$EF$784,"&gt;="&amp;属性价值透视!DQ$3,数据母表!$EF$5:$EF$784,"&lt;="&amp;属性价值透视!DS$3)</f>
        <v>0</v>
      </c>
      <c r="DQ24" s="38">
        <f t="shared" si="55"/>
        <v>0</v>
      </c>
      <c r="DR24" s="14"/>
      <c r="DS24" s="14"/>
      <c r="DU24" s="36">
        <v>19</v>
      </c>
      <c r="DV24" s="13">
        <f>SUMIFS(数据母表!$EL$5:$EL$784,数据母表!$EE$5:$EE$784,"="&amp;属性价值透视!DV$3,数据母表!$EI$5:$EI$784,"="&amp;属性价值透视!$DG24,数据母表!$EF$5:$EF$784,"&gt;="&amp;属性价值透视!DX$3,数据母表!$EF$5:$EF$784,"&lt;="&amp;属性价值透视!DZ$3)</f>
        <v>0</v>
      </c>
      <c r="DW24" s="13">
        <f>SUMIFS(数据母表!$EO$5:$EO$784,数据母表!$EE$5:$EE$784,"="&amp;属性价值透视!DV$3,数据母表!$EI$5:$EI$784,"="&amp;属性价值透视!$DG24,数据母表!$EF$5:$EF$784,"&gt;="&amp;属性价值透视!DX$3,数据母表!$EF$5:$EF$784,"&lt;="&amp;属性价值透视!DZ$3)</f>
        <v>0</v>
      </c>
      <c r="DX24" s="38">
        <f t="shared" si="56"/>
        <v>0</v>
      </c>
      <c r="DY24" s="14"/>
      <c r="DZ24" s="14"/>
      <c r="EB24" s="36">
        <v>19</v>
      </c>
      <c r="EC24" s="13">
        <f>SUMIFS(数据母表!$EL$5:$EL$784,数据母表!$EE$5:$EE$784,"="&amp;属性价值透视!EC$3,数据母表!$EI$5:$EI$784,"="&amp;属性价值透视!$DG24,数据母表!$EF$5:$EF$784,"&gt;="&amp;属性价值透视!EE$3,数据母表!$EF$5:$EF$784,"&lt;="&amp;属性价值透视!EG$3)</f>
        <v>0</v>
      </c>
      <c r="ED24" s="13">
        <f>SUMIFS(数据母表!$EO$5:$EO$784,数据母表!$EE$5:$EE$784,"="&amp;属性价值透视!EC$3,数据母表!$EI$5:$EI$784,"="&amp;属性价值透视!$DG24,数据母表!$EF$5:$EF$784,"&gt;="&amp;属性价值透视!EE$3,数据母表!$EF$5:$EF$784,"&lt;="&amp;属性价值透视!EG$3)</f>
        <v>0</v>
      </c>
      <c r="EE24" s="38">
        <f t="shared" si="57"/>
        <v>0</v>
      </c>
      <c r="EF24" s="14"/>
      <c r="EG24" s="14"/>
      <c r="EI24" s="36">
        <v>19</v>
      </c>
      <c r="EJ24" s="13">
        <f>SUMIFS(数据母表!$EL$5:$EL$784,数据母表!$EE$5:$EE$784,"="&amp;属性价值透视!EJ$3,数据母表!$EI$5:$EI$784,"="&amp;属性价值透视!$DG24,数据母表!$EF$5:$EF$784,"&gt;="&amp;属性价值透视!EL$3,数据母表!$EF$5:$EF$784,"&lt;="&amp;属性价值透视!EN$3)</f>
        <v>0</v>
      </c>
      <c r="EK24" s="13">
        <f>SUMIFS(数据母表!$EO$5:$EO$784,数据母表!$EE$5:$EE$784,"="&amp;属性价值透视!EJ$3,数据母表!$EI$5:$EI$784,"="&amp;属性价值透视!$DG24,数据母表!$EF$5:$EF$784,"&gt;="&amp;属性价值透视!EL$3,数据母表!$EF$5:$EF$784,"&lt;="&amp;属性价值透视!EN$3)</f>
        <v>0</v>
      </c>
      <c r="EL24" s="38">
        <f t="shared" si="58"/>
        <v>0</v>
      </c>
      <c r="EM24" s="14"/>
      <c r="EN24" s="14"/>
      <c r="EP24" s="36">
        <v>19</v>
      </c>
      <c r="EQ24" s="13">
        <f>SUMIFS(数据母表!$EL$5:$EL$784,数据母表!$EE$5:$EE$784,"="&amp;属性价值透视!EQ$3,数据母表!$EI$5:$EI$784,"="&amp;属性价值透视!$DG24,数据母表!$EF$5:$EF$784,"&gt;="&amp;属性价值透视!ES$3,数据母表!$EF$5:$EF$784,"&lt;="&amp;属性价值透视!EU$3)</f>
        <v>111816</v>
      </c>
      <c r="ER24" s="13">
        <f>SUMIFS(数据母表!$EO$5:$EO$784,数据母表!$EE$5:$EE$784,"="&amp;属性价值透视!EQ$3,数据母表!$EI$5:$EI$784,"="&amp;属性价值透视!$DG24,数据母表!$EF$5:$EF$784,"&gt;="&amp;属性价值透视!ES$3,数据母表!$EF$5:$EF$784,"&lt;="&amp;属性价值透视!EU$3)</f>
        <v>36199.649999999994</v>
      </c>
      <c r="ES24" s="38">
        <f t="shared" si="59"/>
        <v>3.09</v>
      </c>
      <c r="ET24" s="14"/>
      <c r="EU24" s="14"/>
      <c r="EW24" s="36">
        <v>19</v>
      </c>
      <c r="EX24" s="13">
        <f>SUMIFS(数据母表!$EL$5:$EL$784,数据母表!$EE$5:$EE$784,"="&amp;属性价值透视!EX$3,数据母表!$EI$5:$EI$784,"="&amp;属性价值透视!$DG24,数据母表!$EF$5:$EF$784,"&gt;="&amp;属性价值透视!EZ$3,数据母表!$EF$5:$EF$784,"&lt;="&amp;属性价值透视!FB$3)</f>
        <v>97248</v>
      </c>
      <c r="EY24" s="13">
        <f>SUMIFS(数据母表!$EO$5:$EO$784,数据母表!$EE$5:$EE$784,"="&amp;属性价值透视!EX$3,数据母表!$EI$5:$EI$784,"="&amp;属性价值透视!$DG24,数据母表!$EF$5:$EF$784,"&gt;="&amp;属性价值透视!EZ$3,数据母表!$EF$5:$EF$784,"&lt;="&amp;属性价值透视!FB$3)</f>
        <v>45308.1</v>
      </c>
      <c r="EZ24" s="38">
        <f t="shared" si="60"/>
        <v>2.15</v>
      </c>
      <c r="FA24" s="14"/>
      <c r="FB24" s="14"/>
    </row>
    <row r="25" spans="1:158" ht="16.5" x14ac:dyDescent="0.2">
      <c r="A25" s="34">
        <v>20</v>
      </c>
      <c r="B25" s="13">
        <f>数据母表!BS24</f>
        <v>105</v>
      </c>
      <c r="C25" s="13">
        <f>数据母表!BT24</f>
        <v>110</v>
      </c>
      <c r="D25" s="13">
        <f>数据母表!BW24</f>
        <v>15</v>
      </c>
      <c r="E25" s="13">
        <f>INDEX(数据母表!P$5:P$84,(属性价值透视!$C$2-2)*20+属性价值透视!$D25)*($C25-$B25)</f>
        <v>200</v>
      </c>
      <c r="F25" s="13">
        <f>INDEX(数据母表!Q$5:Q$84,(属性价值透视!$C$2-2)*20+属性价值透视!$D25)*($C25-$B25)</f>
        <v>100</v>
      </c>
      <c r="G25" s="13">
        <f>INDEX(数据母表!R$5:R$84,(属性价值透视!$C$2-2)*20+属性价值透视!$D25)*($C25-$B25)</f>
        <v>2000</v>
      </c>
      <c r="H25" s="13">
        <f t="shared" si="3"/>
        <v>4000</v>
      </c>
      <c r="I25" s="13">
        <f>SUMIFS(数据母表!$CN$5:$CN$604,数据母表!$CL$5:$CL$604,"&lt;"&amp;属性价值透视!C25,数据母表!$CL$5:$CL$604,"&gt;="&amp;属性价值透视!B25,数据母表!$CM$5:$CM$604,"="&amp;属性价值透视!$C$2)</f>
        <v>293400</v>
      </c>
      <c r="J25" s="13">
        <f t="shared" si="4"/>
        <v>117360</v>
      </c>
      <c r="K25" s="13">
        <f t="shared" si="5"/>
        <v>117.4</v>
      </c>
      <c r="L25" s="38">
        <f t="shared" si="6"/>
        <v>34</v>
      </c>
      <c r="M25" s="13">
        <f>IF(D25&lt;&gt;D24,INDEX(数据母表!$V$5:$V$84,(属性价值透视!$C$2-2)*20+属性价值透视!D25),0)</f>
        <v>0</v>
      </c>
      <c r="N25" s="13">
        <f t="shared" si="7"/>
        <v>0</v>
      </c>
      <c r="O25" s="13">
        <f>SUMIFS(数据母表!S$5:S$84,数据母表!$K$5:$K$84,"="&amp;属性价值透视!$C$2,数据母表!$L$5:$L$84,"="&amp;属性价值透视!$D25)*$M25</f>
        <v>0</v>
      </c>
      <c r="P25" s="13">
        <f>SUMIFS(数据母表!T$5:T$84,数据母表!$K$5:$K$84,"="&amp;属性价值透视!$C$2,数据母表!$L$5:$L$84,"="&amp;属性价值透视!$D25)*$M25</f>
        <v>0</v>
      </c>
      <c r="Q25" s="13">
        <f>SUMIFS(数据母表!U$5:U$84,数据母表!$K$5:$K$84,"="&amp;属性价值透视!$C$2,数据母表!$L$5:$L$84,"="&amp;属性价值透视!$D25)*$M25</f>
        <v>0</v>
      </c>
      <c r="R25" s="13">
        <f t="shared" si="8"/>
        <v>0</v>
      </c>
      <c r="S25" s="13">
        <f>SUMIFS(数据母表!AZ$5:AZ$212,数据母表!$AW$5:$AW$212,"="&amp;属性价值透视!$C$2,数据母表!$AY$5:$AY$212,"="&amp;属性价值透视!$D25)*IF($M25&gt;0,1,0)</f>
        <v>0</v>
      </c>
      <c r="T25" s="13">
        <f>SUMIFS(数据母表!BA$5:BA$212,数据母表!$AW$5:$AW$212,"="&amp;属性价值透视!$C$2,数据母表!$AY$5:$AY$212,"="&amp;属性价值透视!$D25)*IF($M25&gt;0,1,0)</f>
        <v>0</v>
      </c>
      <c r="U25" s="13">
        <f>SUMIFS(数据母表!BB$5:BB$212,数据母表!$AW$5:$AW$212,"="&amp;属性价值透视!$C$2,数据母表!$AY$5:$AY$212,"="&amp;属性价值透视!$D25)*IF($M25&gt;0,1,0)</f>
        <v>0</v>
      </c>
      <c r="V25" s="13">
        <f>SUMIFS(数据母表!BC$5:BC$212,数据母表!$AW$5:$AW$212,"="&amp;属性价值透视!$C$2,数据母表!$AY$5:$AY$212,"="&amp;属性价值透视!$D25)*IF($M25&gt;0,1,0)</f>
        <v>0</v>
      </c>
      <c r="W25" s="13">
        <f>SUMIFS(数据母表!BD$5:BD$212,数据母表!$AW$5:$AW$212,"="&amp;属性价值透视!$C$2,数据母表!$AY$5:$AY$212,"="&amp;属性价值透视!$D25)*IF($M25&gt;0,1,0)</f>
        <v>0</v>
      </c>
      <c r="X25" s="13">
        <f>SUMIFS(数据母表!BE$5:BE$212,数据母表!$AW$5:$AW$212,"="&amp;属性价值透视!$C$2,数据母表!$AY$5:$AY$212,"="&amp;属性价值透视!$D25)*IF($M25&gt;0,1,0)</f>
        <v>0</v>
      </c>
      <c r="Y25" s="13">
        <f>SUMIFS(数据母表!BF$5:BF$212,数据母表!$AW$5:$AW$212,"="&amp;属性价值透视!$C$2,数据母表!$AY$5:$AY$212,"="&amp;属性价值透视!$D25)*IF($M25&gt;0,1,0)</f>
        <v>0</v>
      </c>
      <c r="Z25" s="13">
        <f t="shared" si="9"/>
        <v>0</v>
      </c>
      <c r="AA25" s="13">
        <f t="shared" si="10"/>
        <v>0</v>
      </c>
      <c r="AB25" s="38">
        <f t="shared" si="11"/>
        <v>0</v>
      </c>
      <c r="AC25" s="13">
        <f>SUMIFS(数据母表!W$5:W$84,数据母表!$K$5:$K$84,"="&amp;属性价值透视!$C$2,数据母表!$L$5:$L$84,"="&amp;属性价值透视!$D25)*$N25</f>
        <v>0</v>
      </c>
      <c r="AD25" s="13">
        <f>SUMIFS(数据母表!X$5:X$84,数据母表!$K$5:$K$84,"="&amp;属性价值透视!$C$2,数据母表!$L$5:$L$84,"="&amp;属性价值透视!$D25)*$N25</f>
        <v>0</v>
      </c>
      <c r="AE25" s="13">
        <f>SUMIFS(数据母表!Y$5:Y$84,数据母表!$K$5:$K$84,"="&amp;属性价值透视!$C$2,数据母表!$L$5:$L$84,"="&amp;属性价值透视!$D25)*$N25</f>
        <v>0</v>
      </c>
      <c r="AF25" s="13">
        <f t="shared" si="12"/>
        <v>0</v>
      </c>
      <c r="AG25" s="13">
        <f>SUMIFS(数据母表!BK$5:BK$84,数据母表!$BI$5:$BI$84,"="&amp;属性价值透视!$C$2,数据母表!$BJ$5:$BJ$84,"="&amp;属性价值透视!$D25)*属性价值透视!$N25</f>
        <v>0</v>
      </c>
      <c r="AH25" s="13">
        <f>SUMIFS(数据母表!BL$5:BL$84,数据母表!$BI$5:$BI$84,"="&amp;属性价值透视!$C$2,数据母表!$BJ$5:$BJ$84,"="&amp;属性价值透视!$D25)*属性价值透视!$N25</f>
        <v>0</v>
      </c>
      <c r="AI25" s="13">
        <f>SUMIFS(数据母表!BM$5:BM$84,数据母表!$BI$5:$BI$84,"="&amp;属性价值透视!$C$2,数据母表!$BJ$5:$BJ$84,"="&amp;属性价值透视!$D25)*属性价值透视!$N25</f>
        <v>0</v>
      </c>
      <c r="AJ25" s="13">
        <f>SUMIFS(数据母表!BN$5:BN$84,数据母表!$BI$5:$BI$84,"="&amp;属性价值透视!$C$2,数据母表!$BJ$5:$BJ$84,"="&amp;属性价值透视!$D25)*属性价值透视!$N25</f>
        <v>0</v>
      </c>
      <c r="AK25" s="13">
        <f>SUMIFS(数据母表!BO$5:BO$84,数据母表!$BI$5:$BI$84,"="&amp;属性价值透视!$C$2,数据母表!$BJ$5:$BJ$84,"="&amp;属性价值透视!$D25)*属性价值透视!$N25</f>
        <v>0</v>
      </c>
      <c r="AL25" s="13">
        <f t="shared" si="13"/>
        <v>0</v>
      </c>
      <c r="AM25" s="13">
        <f t="shared" si="14"/>
        <v>0</v>
      </c>
      <c r="AN25" s="38">
        <f t="shared" si="15"/>
        <v>0</v>
      </c>
      <c r="AO25" s="34">
        <f>数据母表!BX24</f>
        <v>7</v>
      </c>
      <c r="AP25" s="34">
        <f t="shared" si="16"/>
        <v>1</v>
      </c>
      <c r="AQ25" s="34">
        <f t="shared" si="62"/>
        <v>1</v>
      </c>
      <c r="AR25" s="34">
        <f>IF($AQ25&gt;0,INDEX(数据母表!CV$5:CV$59,(属性价值透视!$H$2-1)*11+$AO25),0)</f>
        <v>1855</v>
      </c>
      <c r="AS25" s="34">
        <f>IF($AQ25&gt;0,INDEX(数据母表!CW$5:CW$59,(属性价值透视!$H$2-1)*11+$AO25),0)</f>
        <v>930</v>
      </c>
      <c r="AT25" s="34">
        <f>IF($AQ25&gt;0,INDEX(数据母表!CX$5:CX$59,(属性价值透视!$H$2-1)*11+$AO25),0)</f>
        <v>16680</v>
      </c>
      <c r="AU25" s="34">
        <f>IF($AQ25&gt;0,INDEX(数据母表!DB$5:DB$59,(属性价值透视!$H$2-1)*11+$AO25),0)</f>
        <v>4400</v>
      </c>
      <c r="AV25" s="34">
        <f>IF($AQ25&gt;0,INDEX(数据母表!DC$5:DC$59,(属性价值透视!$H$2-1)*11+$AO25),0)</f>
        <v>2200</v>
      </c>
      <c r="AW25" s="34">
        <f>IF($AQ25&gt;0,INDEX(数据母表!DD$5:DD$59,(属性价值透视!$H$2-1)*11+$AO25),0)</f>
        <v>44000</v>
      </c>
      <c r="AX25" s="13">
        <f t="shared" si="17"/>
        <v>123255</v>
      </c>
      <c r="AY25" s="13">
        <f>IF(属性价值透视!$AQ25&gt;0,INDEX(数据母表!$CU$5:$CU$59,(属性价值透视!$H$2-1)*11+属性价值透视!AO25)*数据母表!$CS$2,0)</f>
        <v>12000</v>
      </c>
      <c r="AZ25" s="13">
        <f t="shared" si="18"/>
        <v>12000</v>
      </c>
      <c r="BA25" s="38">
        <f t="shared" si="19"/>
        <v>10.3</v>
      </c>
      <c r="BB25" s="13">
        <f>IF(属性价值透视!$AP25&gt;0,INDEX(数据母表!$CY$5:$CY$59,(属性价值透视!$H$2-1)*11+属性价值透视!$AO25),0)</f>
        <v>96</v>
      </c>
      <c r="BC25" s="13">
        <f>IF(属性价值透视!$AP25&gt;0,INDEX(数据母表!$CY$5:$CY$59,(属性价值透视!$H$2-1)*11+属性价值透视!$AO25),0)</f>
        <v>96</v>
      </c>
      <c r="BD25" s="13">
        <f>IF(属性价值透视!$AP25&gt;0,INDEX(数据母表!$CY$5:$CY$59,(属性价值透视!$H$2-1)*11+属性价值透视!$AO25),0)</f>
        <v>96</v>
      </c>
      <c r="BE25" s="13">
        <f t="shared" si="20"/>
        <v>480</v>
      </c>
      <c r="BF25" s="13">
        <f t="shared" si="21"/>
        <v>480</v>
      </c>
      <c r="BG25" s="13">
        <f t="shared" si="22"/>
        <v>480</v>
      </c>
      <c r="BH25" s="13">
        <f t="shared" si="23"/>
        <v>7680</v>
      </c>
      <c r="BI25" s="13">
        <f>SUMIFS(数据母表!$DP$5:$DP$754,数据母表!$DN$5:$DN$754,"&gt;"&amp;属性价值透视!$B25,数据母表!$DN$5:$DN$754,"&lt;="&amp;属性价值透视!$C25,数据母表!$DO$5:$DO$754,"="&amp;属性价值透视!$H$2)</f>
        <v>480960</v>
      </c>
      <c r="BJ25" s="13">
        <f t="shared" si="1"/>
        <v>481</v>
      </c>
      <c r="BK25" s="38">
        <f t="shared" si="24"/>
        <v>16</v>
      </c>
      <c r="BL25" s="13">
        <f>SUM(H$6:H25)+SUM(R$6:R25)+SUM(AF$6:AF25)+SUM(AX$6:AX25)+SUM(BH$6:BH25)</f>
        <v>746522</v>
      </c>
      <c r="BM25" s="13">
        <f>SUM(K$6:K25)+SUM(AA$6:AA25)+SUM(AM$6:AM25)+SUM(AZ$6:AZ25)+SUM(BJ$6:BJ25)</f>
        <v>68449.45</v>
      </c>
      <c r="BN25" s="38">
        <f t="shared" si="25"/>
        <v>10.9</v>
      </c>
      <c r="BO25" s="13">
        <f>H25+R25+AF25+AX25+BH25</f>
        <v>134935</v>
      </c>
      <c r="BP25" s="13">
        <f>K25+AA25+AM25+AZ25+BJ25</f>
        <v>12598.4</v>
      </c>
      <c r="BQ25" s="38">
        <f t="shared" si="26"/>
        <v>10.7</v>
      </c>
      <c r="BR25" s="13">
        <f>MATCH(C25,数据母表!$EX$5:$EX$13,1)-1</f>
        <v>5</v>
      </c>
      <c r="BS25" s="13">
        <f t="shared" si="61"/>
        <v>1</v>
      </c>
      <c r="BT25" s="13">
        <f>IF(BS25&gt;0,SUMIFS(数据母表!$FG$5:$FG$84,数据母表!FB24:FB103,"="&amp;属性价值透视!BR25),0)</f>
        <v>90000</v>
      </c>
      <c r="BU25" s="13">
        <f>IF(BS25&gt;0,ROUND(SUMIFS(数据母表!$FN$5:$FN$84,数据母表!FB24:FB103,"="&amp;属性价值透视!BR25),1),0)</f>
        <v>18629.5</v>
      </c>
      <c r="BV25" s="38">
        <f t="shared" si="27"/>
        <v>4.8</v>
      </c>
      <c r="BW25" s="13">
        <f>IF(属性价值透视!BR25&gt;0,INDEX(数据母表!$EY$6:$EY$13,属性价值透视!BR25),0)</f>
        <v>5</v>
      </c>
      <c r="BX25" s="13">
        <f>IF(BS25&gt;0,SUMIFS(数据母表!$FG$5:$FG$84,数据母表!FB24:FB103,"="&amp;属性价值透视!BR25,数据母表!$FC$5:$FC$84,"&lt;="&amp;属性价值透视!BW25),0)</f>
        <v>27600</v>
      </c>
      <c r="BY25" s="13">
        <f>IF(BS25&gt;0,SUMIFS(数据母表!$FN$5:$FN$84,数据母表!FB24:FB103,"="&amp;属性价值透视!BR25,数据母表!$FC$5:$FC$84,"&lt;="&amp;属性价值透视!BW25),0)</f>
        <v>2492.8739166666674</v>
      </c>
      <c r="BZ25" s="38">
        <f t="shared" si="28"/>
        <v>11.1</v>
      </c>
      <c r="CC25" s="38">
        <f t="shared" si="29"/>
        <v>117.4</v>
      </c>
      <c r="CD25" s="38">
        <f t="shared" si="30"/>
        <v>0</v>
      </c>
      <c r="CE25" s="38">
        <f t="shared" si="31"/>
        <v>0</v>
      </c>
      <c r="CF25" s="38">
        <f t="shared" si="32"/>
        <v>12000</v>
      </c>
      <c r="CG25" s="38">
        <f t="shared" si="33"/>
        <v>481</v>
      </c>
      <c r="CH25" s="38">
        <f t="shared" si="34"/>
        <v>2492.8739166666674</v>
      </c>
      <c r="CJ25" s="38">
        <f t="shared" si="35"/>
        <v>34</v>
      </c>
      <c r="CK25" s="38">
        <f t="shared" si="36"/>
        <v>0</v>
      </c>
      <c r="CL25" s="38">
        <f t="shared" si="37"/>
        <v>0</v>
      </c>
      <c r="CM25" s="38">
        <f t="shared" si="38"/>
        <v>10.3</v>
      </c>
      <c r="CN25" s="38">
        <f t="shared" si="39"/>
        <v>16</v>
      </c>
      <c r="CO25" s="38">
        <f t="shared" si="40"/>
        <v>11.1</v>
      </c>
      <c r="CR25" s="13">
        <f t="shared" si="41"/>
        <v>4000</v>
      </c>
      <c r="CS25" s="13">
        <f t="shared" si="42"/>
        <v>0</v>
      </c>
      <c r="CT25" s="13">
        <f t="shared" si="43"/>
        <v>0</v>
      </c>
      <c r="CU25" s="13">
        <f t="shared" si="44"/>
        <v>123255</v>
      </c>
      <c r="CV25" s="13">
        <f t="shared" si="45"/>
        <v>7680</v>
      </c>
      <c r="CW25" s="13">
        <f t="shared" si="46"/>
        <v>27600</v>
      </c>
      <c r="CX25" s="38">
        <f t="shared" si="47"/>
        <v>162535</v>
      </c>
      <c r="CY25" s="65">
        <f t="shared" si="48"/>
        <v>2.4610083981911588E-2</v>
      </c>
      <c r="CZ25" s="65">
        <f t="shared" si="49"/>
        <v>0</v>
      </c>
      <c r="DA25" s="65">
        <f t="shared" si="50"/>
        <v>0</v>
      </c>
      <c r="DB25" s="65">
        <f t="shared" si="51"/>
        <v>0.75832897529762822</v>
      </c>
      <c r="DC25" s="65">
        <f t="shared" si="52"/>
        <v>4.7251361245270247E-2</v>
      </c>
      <c r="DD25" s="65">
        <f t="shared" si="53"/>
        <v>0.16980957947518996</v>
      </c>
      <c r="DG25" s="36">
        <v>20</v>
      </c>
      <c r="DH25" s="13">
        <f>SUMIFS(数据母表!$EL$5:$EL$784,数据母表!$EE$5:$EE$784,"="&amp;属性价值透视!DH$3,数据母表!$EI$5:$EI$784,"="&amp;属性价值透视!$DG25,数据母表!$EF$5:$EF$784,"&gt;="&amp;属性价值透视!DJ$3,数据母表!$EF$5:$EF$784,"&lt;="&amp;属性价值透视!DL$3)</f>
        <v>0</v>
      </c>
      <c r="DI25" s="13">
        <f>SUMIFS(数据母表!$EO$5:$EO$784,数据母表!$EE$5:$EE$784,"="&amp;属性价值透视!DH$3,数据母表!$EI$5:$EI$784,"="&amp;属性价值透视!$DG25,数据母表!$EF$5:$EF$784,"&gt;="&amp;属性价值透视!DJ$3,数据母表!$EF$5:$EF$784,"&lt;="&amp;属性价值透视!DL$3)</f>
        <v>0</v>
      </c>
      <c r="DJ25" s="38">
        <f t="shared" si="54"/>
        <v>0</v>
      </c>
      <c r="DK25" s="14"/>
      <c r="DL25" s="14"/>
      <c r="DN25" s="36">
        <v>20</v>
      </c>
      <c r="DO25" s="13">
        <f>SUMIFS(数据母表!$EL$5:$EL$784,数据母表!$EE$5:$EE$784,"="&amp;属性价值透视!DO$3,数据母表!$EI$5:$EI$784,"="&amp;属性价值透视!$DG25,数据母表!$EF$5:$EF$784,"&gt;="&amp;属性价值透视!DQ$3,数据母表!$EF$5:$EF$784,"&lt;="&amp;属性价值透视!DS$3)</f>
        <v>0</v>
      </c>
      <c r="DP25" s="13">
        <f>SUMIFS(数据母表!$EO$5:$EO$784,数据母表!$EE$5:$EE$784,"="&amp;属性价值透视!DO$3,数据母表!$EI$5:$EI$784,"="&amp;属性价值透视!$DG25,数据母表!$EF$5:$EF$784,"&gt;="&amp;属性价值透视!DQ$3,数据母表!$EF$5:$EF$784,"&lt;="&amp;属性价值透视!DS$3)</f>
        <v>0</v>
      </c>
      <c r="DQ25" s="38">
        <f t="shared" si="55"/>
        <v>0</v>
      </c>
      <c r="DR25" s="14"/>
      <c r="DS25" s="14"/>
      <c r="DU25" s="36">
        <v>20</v>
      </c>
      <c r="DV25" s="13">
        <f>SUMIFS(数据母表!$EL$5:$EL$784,数据母表!$EE$5:$EE$784,"="&amp;属性价值透视!DV$3,数据母表!$EI$5:$EI$784,"="&amp;属性价值透视!$DG25,数据母表!$EF$5:$EF$784,"&gt;="&amp;属性价值透视!DX$3,数据母表!$EF$5:$EF$784,"&lt;="&amp;属性价值透视!DZ$3)</f>
        <v>0</v>
      </c>
      <c r="DW25" s="13">
        <f>SUMIFS(数据母表!$EO$5:$EO$784,数据母表!$EE$5:$EE$784,"="&amp;属性价值透视!DV$3,数据母表!$EI$5:$EI$784,"="&amp;属性价值透视!$DG25,数据母表!$EF$5:$EF$784,"&gt;="&amp;属性价值透视!DX$3,数据母表!$EF$5:$EF$784,"&lt;="&amp;属性价值透视!DZ$3)</f>
        <v>0</v>
      </c>
      <c r="DX25" s="38">
        <f t="shared" si="56"/>
        <v>0</v>
      </c>
      <c r="DY25" s="14"/>
      <c r="DZ25" s="14"/>
      <c r="EB25" s="36">
        <v>20</v>
      </c>
      <c r="EC25" s="13">
        <f>SUMIFS(数据母表!$EL$5:$EL$784,数据母表!$EE$5:$EE$784,"="&amp;属性价值透视!EC$3,数据母表!$EI$5:$EI$784,"="&amp;属性价值透视!$DG25,数据母表!$EF$5:$EF$784,"&gt;="&amp;属性价值透视!EE$3,数据母表!$EF$5:$EF$784,"&lt;="&amp;属性价值透视!EG$3)</f>
        <v>0</v>
      </c>
      <c r="ED25" s="13">
        <f>SUMIFS(数据母表!$EO$5:$EO$784,数据母表!$EE$5:$EE$784,"="&amp;属性价值透视!EC$3,数据母表!$EI$5:$EI$784,"="&amp;属性价值透视!$DG25,数据母表!$EF$5:$EF$784,"&gt;="&amp;属性价值透视!EE$3,数据母表!$EF$5:$EF$784,"&lt;="&amp;属性价值透视!EG$3)</f>
        <v>0</v>
      </c>
      <c r="EE25" s="38">
        <f t="shared" si="57"/>
        <v>0</v>
      </c>
      <c r="EF25" s="14"/>
      <c r="EG25" s="14"/>
      <c r="EI25" s="36">
        <v>20</v>
      </c>
      <c r="EJ25" s="13">
        <f>SUMIFS(数据母表!$EL$5:$EL$784,数据母表!$EE$5:$EE$784,"="&amp;属性价值透视!EJ$3,数据母表!$EI$5:$EI$784,"="&amp;属性价值透视!$DG25,数据母表!$EF$5:$EF$784,"&gt;="&amp;属性价值透视!EL$3,数据母表!$EF$5:$EF$784,"&lt;="&amp;属性价值透视!EN$3)</f>
        <v>0</v>
      </c>
      <c r="EK25" s="13">
        <f>SUMIFS(数据母表!$EO$5:$EO$784,数据母表!$EE$5:$EE$784,"="&amp;属性价值透视!EJ$3,数据母表!$EI$5:$EI$784,"="&amp;属性价值透视!$DG25,数据母表!$EF$5:$EF$784,"&gt;="&amp;属性价值透视!EL$3,数据母表!$EF$5:$EF$784,"&lt;="&amp;属性价值透视!EN$3)</f>
        <v>0</v>
      </c>
      <c r="EL25" s="38">
        <f t="shared" si="58"/>
        <v>0</v>
      </c>
      <c r="EM25" s="14"/>
      <c r="EN25" s="14"/>
      <c r="EP25" s="36">
        <v>20</v>
      </c>
      <c r="EQ25" s="13">
        <f>SUMIFS(数据母表!$EL$5:$EL$784,数据母表!$EE$5:$EE$784,"="&amp;属性价值透视!EQ$3,数据母表!$EI$5:$EI$784,"="&amp;属性价值透视!$DG25,数据母表!$EF$5:$EF$784,"&gt;="&amp;属性价值透视!ES$3,数据母表!$EF$5:$EF$784,"&lt;="&amp;属性价值透视!EU$3)</f>
        <v>115332</v>
      </c>
      <c r="ER25" s="13">
        <f>SUMIFS(数据母表!$EO$5:$EO$784,数据母表!$EE$5:$EE$784,"="&amp;属性价值透视!EQ$3,数据母表!$EI$5:$EI$784,"="&amp;属性价值透视!$DG25,数据母表!$EF$5:$EF$784,"&gt;="&amp;属性价值透视!ES$3,数据母表!$EF$5:$EF$784,"&lt;="&amp;属性价值透视!EU$3)</f>
        <v>36202.699999999997</v>
      </c>
      <c r="ES25" s="38">
        <f t="shared" si="59"/>
        <v>3.19</v>
      </c>
      <c r="ET25" s="14"/>
      <c r="EU25" s="14"/>
      <c r="EW25" s="36">
        <v>20</v>
      </c>
      <c r="EX25" s="13">
        <f>SUMIFS(数据母表!$EL$5:$EL$784,数据母表!$EE$5:$EE$784,"="&amp;属性价值透视!EX$3,数据母表!$EI$5:$EI$784,"="&amp;属性价值透视!$DG25,数据母表!$EF$5:$EF$784,"&gt;="&amp;属性价值透视!EZ$3,数据母表!$EF$5:$EF$784,"&lt;="&amp;属性价值透视!FB$3)</f>
        <v>100302</v>
      </c>
      <c r="EY25" s="13">
        <f>SUMIFS(数据母表!$EO$5:$EO$784,数据母表!$EE$5:$EE$784,"="&amp;属性价值透视!EX$3,数据母表!$EI$5:$EI$784,"="&amp;属性价值透视!$DG25,数据母表!$EF$5:$EF$784,"&gt;="&amp;属性价值透视!EZ$3,数据母表!$EF$5:$EF$784,"&lt;="&amp;属性价值透视!FB$3)</f>
        <v>45312.800000000003</v>
      </c>
      <c r="EZ25" s="38">
        <f t="shared" si="60"/>
        <v>2.21</v>
      </c>
      <c r="FA25" s="14"/>
      <c r="FB25" s="14"/>
    </row>
    <row r="26" spans="1:158" ht="16.5" x14ac:dyDescent="0.2">
      <c r="A26" s="34">
        <v>21</v>
      </c>
      <c r="B26" s="13">
        <f>数据母表!BS25</f>
        <v>110</v>
      </c>
      <c r="C26" s="13">
        <f>数据母表!BT25</f>
        <v>115</v>
      </c>
      <c r="D26" s="13">
        <f>数据母表!BW25</f>
        <v>16</v>
      </c>
      <c r="E26" s="13">
        <f>INDEX(数据母表!P$5:P$84,(属性价值透视!$C$2-2)*20+属性价值透视!$D26)*($C26-$B26)</f>
        <v>250</v>
      </c>
      <c r="F26" s="13">
        <f>INDEX(数据母表!Q$5:Q$84,(属性价值透视!$C$2-2)*20+属性价值透视!$D26)*($C26-$B26)</f>
        <v>125</v>
      </c>
      <c r="G26" s="13">
        <f>INDEX(数据母表!R$5:R$84,(属性价值透视!$C$2-2)*20+属性价值透视!$D26)*($C26-$B26)</f>
        <v>2500</v>
      </c>
      <c r="H26" s="13">
        <f t="shared" si="3"/>
        <v>5000</v>
      </c>
      <c r="I26" s="13">
        <f>SUMIFS(数据母表!$CN$5:$CN$604,数据母表!$CL$5:$CL$604,"&lt;"&amp;属性价值透视!C26,数据母表!$CL$5:$CL$604,"&gt;="&amp;属性价值透视!B26,数据母表!$CM$5:$CM$604,"="&amp;属性价值透视!$C$2)</f>
        <v>327200</v>
      </c>
      <c r="J26" s="13">
        <f t="shared" si="4"/>
        <v>130880</v>
      </c>
      <c r="K26" s="13">
        <f t="shared" si="5"/>
        <v>130.9</v>
      </c>
      <c r="L26" s="38">
        <f t="shared" si="6"/>
        <v>38</v>
      </c>
      <c r="M26" s="13">
        <f>IF(D26&lt;&gt;D25,INDEX(数据母表!$V$5:$V$84,(属性价值透视!$C$2-2)*20+属性价值透视!D26),0)</f>
        <v>3</v>
      </c>
      <c r="N26" s="13">
        <f t="shared" si="7"/>
        <v>1</v>
      </c>
      <c r="O26" s="13">
        <f>SUMIFS(数据母表!S$5:S$84,数据母表!$K$5:$K$84,"="&amp;属性价值透视!$C$2,数据母表!$L$5:$L$84,"="&amp;属性价值透视!$D26)*$M26</f>
        <v>1560</v>
      </c>
      <c r="P26" s="13">
        <f>SUMIFS(数据母表!T$5:T$84,数据母表!$K$5:$K$84,"="&amp;属性价值透视!$C$2,数据母表!$L$5:$L$84,"="&amp;属性价值透视!$D26)*$M26</f>
        <v>780</v>
      </c>
      <c r="Q26" s="13">
        <f>SUMIFS(数据母表!U$5:U$84,数据母表!$K$5:$K$84,"="&amp;属性价值透视!$C$2,数据母表!$L$5:$L$84,"="&amp;属性价值透视!$D26)*$M26</f>
        <v>15600</v>
      </c>
      <c r="R26" s="13">
        <f t="shared" si="8"/>
        <v>31200</v>
      </c>
      <c r="S26" s="13">
        <f>SUMIFS(数据母表!AZ$5:AZ$212,数据母表!$AW$5:$AW$212,"="&amp;属性价值透视!$C$2,数据母表!$AY$5:$AY$212,"="&amp;属性价值透视!$D26)*IF($M26&gt;0,1,0)</f>
        <v>0</v>
      </c>
      <c r="T26" s="13">
        <f>SUMIFS(数据母表!BA$5:BA$212,数据母表!$AW$5:$AW$212,"="&amp;属性价值透视!$C$2,数据母表!$AY$5:$AY$212,"="&amp;属性价值透视!$D26)*IF($M26&gt;0,1,0)</f>
        <v>0</v>
      </c>
      <c r="U26" s="13">
        <f>SUMIFS(数据母表!BB$5:BB$212,数据母表!$AW$5:$AW$212,"="&amp;属性价值透视!$C$2,数据母表!$AY$5:$AY$212,"="&amp;属性价值透视!$D26)*IF($M26&gt;0,1,0)</f>
        <v>0</v>
      </c>
      <c r="V26" s="13">
        <f>SUMIFS(数据母表!BC$5:BC$212,数据母表!$AW$5:$AW$212,"="&amp;属性价值透视!$C$2,数据母表!$AY$5:$AY$212,"="&amp;属性价值透视!$D26)*IF($M26&gt;0,1,0)</f>
        <v>35</v>
      </c>
      <c r="W26" s="13">
        <f>SUMIFS(数据母表!BD$5:BD$212,数据母表!$AW$5:$AW$212,"="&amp;属性价值透视!$C$2,数据母表!$AY$5:$AY$212,"="&amp;属性价值透视!$D26)*IF($M26&gt;0,1,0)</f>
        <v>20</v>
      </c>
      <c r="X26" s="13">
        <f>SUMIFS(数据母表!BE$5:BE$212,数据母表!$AW$5:$AW$212,"="&amp;属性价值透视!$C$2,数据母表!$AY$5:$AY$212,"="&amp;属性价值透视!$D26)*IF($M26&gt;0,1,0)</f>
        <v>9</v>
      </c>
      <c r="Y26" s="13">
        <f>SUMIFS(数据母表!BF$5:BF$212,数据母表!$AW$5:$AW$212,"="&amp;属性价值透视!$C$2,数据母表!$AY$5:$AY$212,"="&amp;属性价值透视!$D26)*IF($M26&gt;0,1,0)</f>
        <v>89500</v>
      </c>
      <c r="Z26" s="13">
        <f t="shared" si="9"/>
        <v>2177000</v>
      </c>
      <c r="AA26" s="13">
        <f t="shared" si="10"/>
        <v>2177</v>
      </c>
      <c r="AB26" s="38">
        <f t="shared" si="11"/>
        <v>14</v>
      </c>
      <c r="AC26" s="13">
        <f>SUMIFS(数据母表!W$5:W$84,数据母表!$K$5:$K$84,"="&amp;属性价值透视!$C$2,数据母表!$L$5:$L$84,"="&amp;属性价值透视!$D26)*$N26</f>
        <v>850</v>
      </c>
      <c r="AD26" s="13">
        <f>SUMIFS(数据母表!X$5:X$84,数据母表!$K$5:$K$84,"="&amp;属性价值透视!$C$2,数据母表!$L$5:$L$84,"="&amp;属性价值透视!$D26)*$N26</f>
        <v>425</v>
      </c>
      <c r="AE26" s="13">
        <f>SUMIFS(数据母表!Y$5:Y$84,数据母表!$K$5:$K$84,"="&amp;属性价值透视!$C$2,数据母表!$L$5:$L$84,"="&amp;属性价值透视!$D26)*$N26</f>
        <v>8500</v>
      </c>
      <c r="AF26" s="13">
        <f t="shared" si="12"/>
        <v>17000</v>
      </c>
      <c r="AG26" s="13">
        <f>SUMIFS(数据母表!BK$5:BK$84,数据母表!$BI$5:$BI$84,"="&amp;属性价值透视!$C$2,数据母表!$BJ$5:$BJ$84,"="&amp;属性价值透视!$D26)*属性价值透视!$N26</f>
        <v>0</v>
      </c>
      <c r="AH26" s="13">
        <f>SUMIFS(数据母表!BL$5:BL$84,数据母表!$BI$5:$BI$84,"="&amp;属性价值透视!$C$2,数据母表!$BJ$5:$BJ$84,"="&amp;属性价值透视!$D26)*属性价值透视!$N26</f>
        <v>0</v>
      </c>
      <c r="AI26" s="13">
        <f>SUMIFS(数据母表!BM$5:BM$84,数据母表!$BI$5:$BI$84,"="&amp;属性价值透视!$C$2,数据母表!$BJ$5:$BJ$84,"="&amp;属性价值透视!$D26)*属性价值透视!$N26</f>
        <v>110</v>
      </c>
      <c r="AJ26" s="13">
        <f>SUMIFS(数据母表!BN$5:BN$84,数据母表!$BI$5:$BI$84,"="&amp;属性价值透视!$C$2,数据母表!$BJ$5:$BJ$84,"="&amp;属性价值透视!$D26)*属性价值透视!$N26</f>
        <v>0</v>
      </c>
      <c r="AK26" s="13">
        <f>SUMIFS(数据母表!BO$5:BO$84,数据母表!$BI$5:$BI$84,"="&amp;属性价值透视!$C$2,数据母表!$BJ$5:$BJ$84,"="&amp;属性价值透视!$D26)*属性价值透视!$N26</f>
        <v>121000</v>
      </c>
      <c r="AL26" s="13">
        <f t="shared" si="13"/>
        <v>3971000</v>
      </c>
      <c r="AM26" s="13">
        <f t="shared" si="14"/>
        <v>3971</v>
      </c>
      <c r="AN26" s="38">
        <f t="shared" si="15"/>
        <v>4.2810375220347519</v>
      </c>
      <c r="AO26" s="34">
        <f>数据母表!BX25</f>
        <v>7</v>
      </c>
      <c r="AP26" s="34">
        <f t="shared" si="16"/>
        <v>1</v>
      </c>
      <c r="AQ26" s="34">
        <f t="shared" si="62"/>
        <v>0</v>
      </c>
      <c r="AR26" s="34">
        <f>IF($AQ26&gt;0,INDEX(数据母表!CV$5:CV$59,(属性价值透视!$H$2-1)*11+$AO26),0)</f>
        <v>0</v>
      </c>
      <c r="AS26" s="34">
        <f>IF($AQ26&gt;0,INDEX(数据母表!CW$5:CW$59,(属性价值透视!$H$2-1)*11+$AO26),0)</f>
        <v>0</v>
      </c>
      <c r="AT26" s="34">
        <f>IF($AQ26&gt;0,INDEX(数据母表!CX$5:CX$59,(属性价值透视!$H$2-1)*11+$AO26),0)</f>
        <v>0</v>
      </c>
      <c r="AU26" s="34">
        <f>IF($AQ26&gt;0,INDEX(数据母表!DB$5:DB$59,(属性价值透视!$H$2-1)*11+$AO26),0)</f>
        <v>0</v>
      </c>
      <c r="AV26" s="34">
        <f>IF($AQ26&gt;0,INDEX(数据母表!DC$5:DC$59,(属性价值透视!$H$2-1)*11+$AO26),0)</f>
        <v>0</v>
      </c>
      <c r="AW26" s="34">
        <f>IF($AQ26&gt;0,INDEX(数据母表!DD$5:DD$59,(属性价值透视!$H$2-1)*11+$AO26),0)</f>
        <v>0</v>
      </c>
      <c r="AX26" s="13">
        <f t="shared" si="17"/>
        <v>0</v>
      </c>
      <c r="AY26" s="13">
        <f>IF(属性价值透视!$AQ26&gt;0,INDEX(数据母表!$CU$5:$CU$59,(属性价值透视!$H$2-1)*11+属性价值透视!AO26)*数据母表!$CS$2,0)</f>
        <v>0</v>
      </c>
      <c r="AZ26" s="13">
        <f t="shared" si="18"/>
        <v>0</v>
      </c>
      <c r="BA26" s="38">
        <f t="shared" si="19"/>
        <v>0</v>
      </c>
      <c r="BB26" s="13">
        <f>IF(属性价值透视!$AP26&gt;0,INDEX(数据母表!$CY$5:$CY$59,(属性价值透视!$H$2-1)*11+属性价值透视!$AO26),0)</f>
        <v>96</v>
      </c>
      <c r="BC26" s="13">
        <f>IF(属性价值透视!$AP26&gt;0,INDEX(数据母表!$CY$5:$CY$59,(属性价值透视!$H$2-1)*11+属性价值透视!$AO26),0)</f>
        <v>96</v>
      </c>
      <c r="BD26" s="13">
        <f>IF(属性价值透视!$AP26&gt;0,INDEX(数据母表!$CY$5:$CY$59,(属性价值透视!$H$2-1)*11+属性价值透视!$AO26),0)</f>
        <v>96</v>
      </c>
      <c r="BE26" s="13">
        <f t="shared" si="20"/>
        <v>480</v>
      </c>
      <c r="BF26" s="13">
        <f t="shared" si="21"/>
        <v>480</v>
      </c>
      <c r="BG26" s="13">
        <f t="shared" si="22"/>
        <v>480</v>
      </c>
      <c r="BH26" s="13">
        <f t="shared" si="23"/>
        <v>7680</v>
      </c>
      <c r="BI26" s="13">
        <f>SUMIFS(数据母表!$DP$5:$DP$754,数据母表!$DN$5:$DN$754,"&gt;"&amp;属性价值透视!$B26,数据母表!$DN$5:$DN$754,"&lt;="&amp;属性价值透视!$C26,数据母表!$DO$5:$DO$754,"="&amp;属性价值透视!$H$2)</f>
        <v>595400</v>
      </c>
      <c r="BJ26" s="13">
        <f t="shared" si="1"/>
        <v>595.4</v>
      </c>
      <c r="BK26" s="38">
        <f t="shared" si="24"/>
        <v>12.9</v>
      </c>
      <c r="BL26" s="13">
        <f>SUM(H$6:H26)+SUM(R$6:R26)+SUM(AF$6:AF26)+SUM(AX$6:AX26)+SUM(BH$6:BH26)</f>
        <v>807402</v>
      </c>
      <c r="BM26" s="13">
        <f>SUM(K$6:K26)+SUM(AA$6:AA26)+SUM(AM$6:AM26)+SUM(AZ$6:AZ26)+SUM(BJ$6:BJ26)</f>
        <v>75323.75</v>
      </c>
      <c r="BN26" s="38">
        <f t="shared" si="25"/>
        <v>10.7</v>
      </c>
      <c r="BO26" s="13">
        <f>H26+R26+AF26+AX26+BH26</f>
        <v>60880</v>
      </c>
      <c r="BP26" s="13">
        <f>K26+AA26+AM26+AZ26+BJ26</f>
        <v>6874.2999999999993</v>
      </c>
      <c r="BQ26" s="38">
        <f t="shared" si="26"/>
        <v>8.9</v>
      </c>
      <c r="BR26" s="13">
        <f>MATCH(C26,数据母表!$EX$5:$EX$13,1)-1</f>
        <v>5</v>
      </c>
      <c r="BS26" s="13">
        <f t="shared" si="61"/>
        <v>0</v>
      </c>
      <c r="BT26" s="13">
        <f>IF(BS26&gt;0,SUMIFS(数据母表!$FG$5:$FG$84,数据母表!FB25:FB104,"="&amp;属性价值透视!BR26),0)</f>
        <v>0</v>
      </c>
      <c r="BU26" s="13">
        <f>IF(BS26&gt;0,ROUND(SUMIFS(数据母表!$FN$5:$FN$84,数据母表!FB25:FB104,"="&amp;属性价值透视!BR26),1),0)</f>
        <v>0</v>
      </c>
      <c r="BV26" s="38">
        <f t="shared" si="27"/>
        <v>0</v>
      </c>
      <c r="BW26" s="13">
        <f>IF(属性价值透视!BR26&gt;0,INDEX(数据母表!$EY$6:$EY$13,属性价值透视!BR26),0)</f>
        <v>5</v>
      </c>
      <c r="BX26" s="13">
        <f>IF(BS26&gt;0,SUMIFS(数据母表!$FG$5:$FG$84,数据母表!FB25:FB104,"="&amp;属性价值透视!BR26,数据母表!$FC$5:$FC$84,"&lt;="&amp;属性价值透视!BW26),0)</f>
        <v>0</v>
      </c>
      <c r="BY26" s="13">
        <f>IF(BS26&gt;0,SUMIFS(数据母表!$FN$5:$FN$84,数据母表!FB25:FB104,"="&amp;属性价值透视!BR26,数据母表!$FC$5:$FC$84,"&lt;="&amp;属性价值透视!BW26),0)</f>
        <v>0</v>
      </c>
      <c r="BZ26" s="38">
        <f t="shared" si="28"/>
        <v>0</v>
      </c>
      <c r="CC26" s="38">
        <f t="shared" si="29"/>
        <v>130.9</v>
      </c>
      <c r="CD26" s="38">
        <f t="shared" si="30"/>
        <v>3971</v>
      </c>
      <c r="CE26" s="38">
        <f t="shared" si="31"/>
        <v>2177</v>
      </c>
      <c r="CF26" s="38">
        <f t="shared" si="32"/>
        <v>0</v>
      </c>
      <c r="CG26" s="38">
        <f t="shared" si="33"/>
        <v>595.4</v>
      </c>
      <c r="CH26" s="38">
        <f t="shared" si="34"/>
        <v>0</v>
      </c>
      <c r="CJ26" s="38">
        <f t="shared" si="35"/>
        <v>38</v>
      </c>
      <c r="CK26" s="38">
        <f t="shared" si="36"/>
        <v>4.2810375220347519</v>
      </c>
      <c r="CL26" s="38">
        <f t="shared" si="37"/>
        <v>14</v>
      </c>
      <c r="CM26" s="38">
        <f t="shared" si="38"/>
        <v>0</v>
      </c>
      <c r="CN26" s="38">
        <f t="shared" si="39"/>
        <v>12.9</v>
      </c>
      <c r="CO26" s="38">
        <f t="shared" si="40"/>
        <v>0</v>
      </c>
      <c r="CR26" s="13">
        <f t="shared" si="41"/>
        <v>5000</v>
      </c>
      <c r="CS26" s="13">
        <f t="shared" si="42"/>
        <v>17000</v>
      </c>
      <c r="CT26" s="13">
        <f t="shared" si="43"/>
        <v>31200</v>
      </c>
      <c r="CU26" s="13">
        <f t="shared" si="44"/>
        <v>0</v>
      </c>
      <c r="CV26" s="13">
        <f t="shared" si="45"/>
        <v>7680</v>
      </c>
      <c r="CW26" s="13">
        <f t="shared" si="46"/>
        <v>0</v>
      </c>
      <c r="CX26" s="38">
        <f t="shared" si="47"/>
        <v>60880</v>
      </c>
      <c r="CY26" s="65">
        <f t="shared" si="48"/>
        <v>8.2128777923784493E-2</v>
      </c>
      <c r="CZ26" s="65">
        <f t="shared" si="49"/>
        <v>0.27923784494086729</v>
      </c>
      <c r="DA26" s="65">
        <f t="shared" si="50"/>
        <v>0.51248357424441526</v>
      </c>
      <c r="DB26" s="65">
        <f t="shared" si="51"/>
        <v>0</v>
      </c>
      <c r="DC26" s="65">
        <f t="shared" si="52"/>
        <v>0.12614980289093297</v>
      </c>
      <c r="DD26" s="65">
        <f t="shared" si="53"/>
        <v>0</v>
      </c>
      <c r="DG26" s="36">
        <v>21</v>
      </c>
      <c r="DH26" s="13">
        <f>SUMIFS(数据母表!$EL$5:$EL$784,数据母表!$EE$5:$EE$784,"="&amp;属性价值透视!DH$3,数据母表!$EI$5:$EI$784,"="&amp;属性价值透视!$DG26,数据母表!$EF$5:$EF$784,"&gt;="&amp;属性价值透视!DJ$3,数据母表!$EF$5:$EF$784,"&lt;="&amp;属性价值透视!DL$3)</f>
        <v>0</v>
      </c>
      <c r="DI26" s="13">
        <f>SUMIFS(数据母表!$EO$5:$EO$784,数据母表!$EE$5:$EE$784,"="&amp;属性价值透视!DH$3,数据母表!$EI$5:$EI$784,"="&amp;属性价值透视!$DG26,数据母表!$EF$5:$EF$784,"&gt;="&amp;属性价值透视!DJ$3,数据母表!$EF$5:$EF$784,"&lt;="&amp;属性价值透视!DL$3)</f>
        <v>0</v>
      </c>
      <c r="DJ26" s="38">
        <f t="shared" si="54"/>
        <v>0</v>
      </c>
      <c r="DK26" s="14"/>
      <c r="DL26" s="14"/>
      <c r="DN26" s="36">
        <v>21</v>
      </c>
      <c r="DO26" s="13">
        <f>SUMIFS(数据母表!$EL$5:$EL$784,数据母表!$EE$5:$EE$784,"="&amp;属性价值透视!DO$3,数据母表!$EI$5:$EI$784,"="&amp;属性价值透视!$DG26,数据母表!$EF$5:$EF$784,"&gt;="&amp;属性价值透视!DQ$3,数据母表!$EF$5:$EF$784,"&lt;="&amp;属性价值透视!DS$3)</f>
        <v>0</v>
      </c>
      <c r="DP26" s="13">
        <f>SUMIFS(数据母表!$EO$5:$EO$784,数据母表!$EE$5:$EE$784,"="&amp;属性价值透视!DO$3,数据母表!$EI$5:$EI$784,"="&amp;属性价值透视!$DG26,数据母表!$EF$5:$EF$784,"&gt;="&amp;属性价值透视!DQ$3,数据母表!$EF$5:$EF$784,"&lt;="&amp;属性价值透视!DS$3)</f>
        <v>0</v>
      </c>
      <c r="DQ26" s="38">
        <f t="shared" si="55"/>
        <v>0</v>
      </c>
      <c r="DR26" s="14"/>
      <c r="DS26" s="14"/>
      <c r="DU26" s="36">
        <v>21</v>
      </c>
      <c r="DV26" s="13">
        <f>SUMIFS(数据母表!$EL$5:$EL$784,数据母表!$EE$5:$EE$784,"="&amp;属性价值透视!DV$3,数据母表!$EI$5:$EI$784,"="&amp;属性价值透视!$DG26,数据母表!$EF$5:$EF$784,"&gt;="&amp;属性价值透视!DX$3,数据母表!$EF$5:$EF$784,"&lt;="&amp;属性价值透视!DZ$3)</f>
        <v>0</v>
      </c>
      <c r="DW26" s="13">
        <f>SUMIFS(数据母表!$EO$5:$EO$784,数据母表!$EE$5:$EE$784,"="&amp;属性价值透视!DV$3,数据母表!$EI$5:$EI$784,"="&amp;属性价值透视!$DG26,数据母表!$EF$5:$EF$784,"&gt;="&amp;属性价值透视!DX$3,数据母表!$EF$5:$EF$784,"&lt;="&amp;属性价值透视!DZ$3)</f>
        <v>0</v>
      </c>
      <c r="DX26" s="38">
        <f t="shared" si="56"/>
        <v>0</v>
      </c>
      <c r="DY26" s="14"/>
      <c r="DZ26" s="14"/>
      <c r="EB26" s="36">
        <v>21</v>
      </c>
      <c r="EC26" s="13">
        <f>SUMIFS(数据母表!$EL$5:$EL$784,数据母表!$EE$5:$EE$784,"="&amp;属性价值透视!EC$3,数据母表!$EI$5:$EI$784,"="&amp;属性价值透视!$DG26,数据母表!$EF$5:$EF$784,"&gt;="&amp;属性价值透视!EE$3,数据母表!$EF$5:$EF$784,"&lt;="&amp;属性价值透视!EG$3)</f>
        <v>0</v>
      </c>
      <c r="ED26" s="13">
        <f>SUMIFS(数据母表!$EO$5:$EO$784,数据母表!$EE$5:$EE$784,"="&amp;属性价值透视!EC$3,数据母表!$EI$5:$EI$784,"="&amp;属性价值透视!$DG26,数据母表!$EF$5:$EF$784,"&gt;="&amp;属性价值透视!EE$3,数据母表!$EF$5:$EF$784,"&lt;="&amp;属性价值透视!EG$3)</f>
        <v>0</v>
      </c>
      <c r="EE26" s="38">
        <f t="shared" si="57"/>
        <v>0</v>
      </c>
      <c r="EF26" s="14"/>
      <c r="EG26" s="14"/>
      <c r="EI26" s="36">
        <v>21</v>
      </c>
      <c r="EJ26" s="13">
        <f>SUMIFS(数据母表!$EL$5:$EL$784,数据母表!$EE$5:$EE$784,"="&amp;属性价值透视!EJ$3,数据母表!$EI$5:$EI$784,"="&amp;属性价值透视!$DG26,数据母表!$EF$5:$EF$784,"&gt;="&amp;属性价值透视!EL$3,数据母表!$EF$5:$EF$784,"&lt;="&amp;属性价值透视!EN$3)</f>
        <v>0</v>
      </c>
      <c r="EK26" s="13">
        <f>SUMIFS(数据母表!$EO$5:$EO$784,数据母表!$EE$5:$EE$784,"="&amp;属性价值透视!EJ$3,数据母表!$EI$5:$EI$784,"="&amp;属性价值透视!$DG26,数据母表!$EF$5:$EF$784,"&gt;="&amp;属性价值透视!EL$3,数据母表!$EF$5:$EF$784,"&lt;="&amp;属性价值透视!EN$3)</f>
        <v>0</v>
      </c>
      <c r="EL26" s="38">
        <f t="shared" si="58"/>
        <v>0</v>
      </c>
      <c r="EM26" s="14"/>
      <c r="EN26" s="14"/>
      <c r="EP26" s="36">
        <v>21</v>
      </c>
      <c r="EQ26" s="13">
        <f>SUMIFS(数据母表!$EL$5:$EL$784,数据母表!$EE$5:$EE$784,"="&amp;属性价值透视!EQ$3,数据母表!$EI$5:$EI$784,"="&amp;属性价值透视!$DG26,数据母表!$EF$5:$EF$784,"&gt;="&amp;属性价值透视!ES$3,数据母表!$EF$5:$EF$784,"&lt;="&amp;属性价值透视!EU$3)</f>
        <v>119088</v>
      </c>
      <c r="ER26" s="13">
        <f>SUMIFS(数据母表!$EO$5:$EO$784,数据母表!$EE$5:$EE$784,"="&amp;属性价值透视!EQ$3,数据母表!$EI$5:$EI$784,"="&amp;属性价值透视!$DG26,数据母表!$EF$5:$EF$784,"&gt;="&amp;属性价值透视!ES$3,数据母表!$EF$5:$EF$784,"&lt;="&amp;属性价值透视!EU$3)</f>
        <v>36206</v>
      </c>
      <c r="ES26" s="38">
        <f t="shared" si="59"/>
        <v>3.29</v>
      </c>
      <c r="ET26" s="14"/>
      <c r="EU26" s="14"/>
      <c r="EW26" s="36">
        <v>21</v>
      </c>
      <c r="EX26" s="13">
        <f>SUMIFS(数据母表!$EL$5:$EL$784,数据母表!$EE$5:$EE$784,"="&amp;属性价值透视!EX$3,数据母表!$EI$5:$EI$784,"="&amp;属性价值透视!$DG26,数据母表!$EF$5:$EF$784,"&gt;="&amp;属性价值透视!EZ$3,数据母表!$EF$5:$EF$784,"&lt;="&amp;属性价值透视!FB$3)</f>
        <v>103122</v>
      </c>
      <c r="EY26" s="13">
        <f>SUMIFS(数据母表!$EO$5:$EO$784,数据母表!$EE$5:$EE$784,"="&amp;属性价值透视!EX$3,数据母表!$EI$5:$EI$784,"="&amp;属性价值透视!$DG26,数据母表!$EF$5:$EF$784,"&gt;="&amp;属性价值透视!EZ$3,数据母表!$EF$5:$EF$784,"&lt;="&amp;属性价值透视!FB$3)</f>
        <v>45317.7</v>
      </c>
      <c r="EZ26" s="38">
        <f t="shared" si="60"/>
        <v>2.2799999999999998</v>
      </c>
      <c r="FA26" s="14"/>
      <c r="FB26" s="14"/>
    </row>
    <row r="27" spans="1:158" ht="16.5" x14ac:dyDescent="0.2">
      <c r="A27" s="34">
        <v>22</v>
      </c>
      <c r="B27" s="13">
        <f>数据母表!BS26</f>
        <v>115</v>
      </c>
      <c r="C27" s="13">
        <f>数据母表!BT26</f>
        <v>120</v>
      </c>
      <c r="D27" s="13">
        <f>数据母表!BW26</f>
        <v>17</v>
      </c>
      <c r="E27" s="13">
        <f>INDEX(数据母表!P$5:P$84,(属性价值透视!$C$2-2)*20+属性价值透视!$D27)*($C27-$B27)</f>
        <v>250</v>
      </c>
      <c r="F27" s="13">
        <f>INDEX(数据母表!Q$5:Q$84,(属性价值透视!$C$2-2)*20+属性价值透视!$D27)*($C27-$B27)</f>
        <v>125</v>
      </c>
      <c r="G27" s="13">
        <f>INDEX(数据母表!R$5:R$84,(属性价值透视!$C$2-2)*20+属性价值透视!$D27)*($C27-$B27)</f>
        <v>2500</v>
      </c>
      <c r="H27" s="13">
        <f t="shared" si="3"/>
        <v>5000</v>
      </c>
      <c r="I27" s="13">
        <f>SUMIFS(数据母表!$CN$5:$CN$604,数据母表!$CL$5:$CL$604,"&lt;"&amp;属性价值透视!C27,数据母表!$CL$5:$CL$604,"&gt;="&amp;属性价值透视!B27,数据母表!$CM$5:$CM$604,"="&amp;属性价值透视!$C$2)</f>
        <v>355000</v>
      </c>
      <c r="J27" s="13">
        <f t="shared" si="4"/>
        <v>142000</v>
      </c>
      <c r="K27" s="13">
        <f t="shared" si="5"/>
        <v>142</v>
      </c>
      <c r="L27" s="38">
        <f t="shared" si="6"/>
        <v>35</v>
      </c>
      <c r="M27" s="13">
        <f>IF(D27&lt;&gt;D26,INDEX(数据母表!$V$5:$V$84,(属性价值透视!$C$2-2)*20+属性价值透视!D27),0)</f>
        <v>3</v>
      </c>
      <c r="N27" s="13">
        <f t="shared" si="7"/>
        <v>1</v>
      </c>
      <c r="O27" s="13">
        <f>SUMIFS(数据母表!S$5:S$84,数据母表!$K$5:$K$84,"="&amp;属性价值透视!$C$2,数据母表!$L$5:$L$84,"="&amp;属性价值透视!$D27)*$M27</f>
        <v>1950</v>
      </c>
      <c r="P27" s="13">
        <f>SUMIFS(数据母表!T$5:T$84,数据母表!$K$5:$K$84,"="&amp;属性价值透视!$C$2,数据母表!$L$5:$L$84,"="&amp;属性价值透视!$D27)*$M27</f>
        <v>975</v>
      </c>
      <c r="Q27" s="13">
        <f>SUMIFS(数据母表!U$5:U$84,数据母表!$K$5:$K$84,"="&amp;属性价值透视!$C$2,数据母表!$L$5:$L$84,"="&amp;属性价值透视!$D27)*$M27</f>
        <v>19500</v>
      </c>
      <c r="R27" s="13">
        <f t="shared" si="8"/>
        <v>39000</v>
      </c>
      <c r="S27" s="13">
        <f>SUMIFS(数据母表!AZ$5:AZ$212,数据母表!$AW$5:$AW$212,"="&amp;属性价值透视!$C$2,数据母表!$AY$5:$AY$212,"="&amp;属性价值透视!$D27)*IF($M27&gt;0,1,0)</f>
        <v>0</v>
      </c>
      <c r="T27" s="13">
        <f>SUMIFS(数据母表!BA$5:BA$212,数据母表!$AW$5:$AW$212,"="&amp;属性价值透视!$C$2,数据母表!$AY$5:$AY$212,"="&amp;属性价值透视!$D27)*IF($M27&gt;0,1,0)</f>
        <v>0</v>
      </c>
      <c r="U27" s="13">
        <f>SUMIFS(数据母表!BB$5:BB$212,数据母表!$AW$5:$AW$212,"="&amp;属性价值透视!$C$2,数据母表!$AY$5:$AY$212,"="&amp;属性价值透视!$D27)*IF($M27&gt;0,1,0)</f>
        <v>0</v>
      </c>
      <c r="V27" s="13">
        <f>SUMIFS(数据母表!BC$5:BC$212,数据母表!$AW$5:$AW$212,"="&amp;属性价值透视!$C$2,数据母表!$AY$5:$AY$212,"="&amp;属性价值透视!$D27)*IF($M27&gt;0,1,0)</f>
        <v>0</v>
      </c>
      <c r="W27" s="13">
        <f>SUMIFS(数据母表!BD$5:BD$212,数据母表!$AW$5:$AW$212,"="&amp;属性价值透视!$C$2,数据母表!$AY$5:$AY$212,"="&amp;属性价值透视!$D27)*IF($M27&gt;0,1,0)</f>
        <v>30</v>
      </c>
      <c r="X27" s="13">
        <f>SUMIFS(数据母表!BE$5:BE$212,数据母表!$AW$5:$AW$212,"="&amp;属性价值透视!$C$2,数据母表!$AY$5:$AY$212,"="&amp;属性价值透视!$D27)*IF($M27&gt;0,1,0)</f>
        <v>9</v>
      </c>
      <c r="Y27" s="13">
        <f>SUMIFS(数据母表!BF$5:BF$212,数据母表!$AW$5:$AW$212,"="&amp;属性价值透视!$C$2,数据母表!$AY$5:$AY$212,"="&amp;属性价值透视!$D27)*IF($M27&gt;0,1,0)</f>
        <v>120850</v>
      </c>
      <c r="Z27" s="13">
        <f t="shared" si="9"/>
        <v>2220850</v>
      </c>
      <c r="AA27" s="13">
        <f t="shared" si="10"/>
        <v>2220.85</v>
      </c>
      <c r="AB27" s="38">
        <f t="shared" si="11"/>
        <v>18</v>
      </c>
      <c r="AC27" s="13">
        <f>SUMIFS(数据母表!W$5:W$84,数据母表!$K$5:$K$84,"="&amp;属性价值透视!$C$2,数据母表!$L$5:$L$84,"="&amp;属性价值透视!$D27)*$N27</f>
        <v>950</v>
      </c>
      <c r="AD27" s="13">
        <f>SUMIFS(数据母表!X$5:X$84,数据母表!$K$5:$K$84,"="&amp;属性价值透视!$C$2,数据母表!$L$5:$L$84,"="&amp;属性价值透视!$D27)*$N27</f>
        <v>475</v>
      </c>
      <c r="AE27" s="13">
        <f>SUMIFS(数据母表!Y$5:Y$84,数据母表!$K$5:$K$84,"="&amp;属性价值透视!$C$2,数据母表!$L$5:$L$84,"="&amp;属性价值透视!$D27)*$N27</f>
        <v>9500</v>
      </c>
      <c r="AF27" s="13">
        <f t="shared" si="12"/>
        <v>19000</v>
      </c>
      <c r="AG27" s="13">
        <f>SUMIFS(数据母表!BK$5:BK$84,数据母表!$BI$5:$BI$84,"="&amp;属性价值透视!$C$2,数据母表!$BJ$5:$BJ$84,"="&amp;属性价值透视!$D27)*属性价值透视!$N27</f>
        <v>0</v>
      </c>
      <c r="AH27" s="13">
        <f>SUMIFS(数据母表!BL$5:BL$84,数据母表!$BI$5:$BI$84,"="&amp;属性价值透视!$C$2,数据母表!$BJ$5:$BJ$84,"="&amp;属性价值透视!$D27)*属性价值透视!$N27</f>
        <v>0</v>
      </c>
      <c r="AI27" s="13">
        <f>SUMIFS(数据母表!BM$5:BM$84,数据母表!$BI$5:$BI$84,"="&amp;属性价值透视!$C$2,数据母表!$BJ$5:$BJ$84,"="&amp;属性价值透视!$D27)*属性价值透视!$N27</f>
        <v>0</v>
      </c>
      <c r="AJ27" s="13">
        <f>SUMIFS(数据母表!BN$5:BN$84,数据母表!$BI$5:$BI$84,"="&amp;属性价值透视!$C$2,数据母表!$BJ$5:$BJ$84,"="&amp;属性价值透视!$D27)*属性价值透视!$N27</f>
        <v>21</v>
      </c>
      <c r="AK27" s="13">
        <f>SUMIFS(数据母表!BO$5:BO$84,数据母表!$BI$5:$BI$84,"="&amp;属性价值透视!$C$2,数据母表!$BJ$5:$BJ$84,"="&amp;属性价值透视!$D27)*属性价值透视!$N27</f>
        <v>121000</v>
      </c>
      <c r="AL27" s="13">
        <f t="shared" si="13"/>
        <v>2221000</v>
      </c>
      <c r="AM27" s="13">
        <f t="shared" si="14"/>
        <v>2221</v>
      </c>
      <c r="AN27" s="38">
        <f t="shared" si="15"/>
        <v>8.5547050877982898</v>
      </c>
      <c r="AO27" s="34">
        <f>数据母表!BX26</f>
        <v>8</v>
      </c>
      <c r="AP27" s="34">
        <f t="shared" si="16"/>
        <v>1</v>
      </c>
      <c r="AQ27" s="34">
        <f t="shared" si="62"/>
        <v>1</v>
      </c>
      <c r="AR27" s="34">
        <f>IF($AQ27&gt;0,INDEX(数据母表!CV$5:CV$59,(属性价值透视!$H$2-1)*11+$AO27),0)</f>
        <v>2580</v>
      </c>
      <c r="AS27" s="34">
        <f>IF($AQ27&gt;0,INDEX(数据母表!CW$5:CW$59,(属性价值透视!$H$2-1)*11+$AO27),0)</f>
        <v>1295</v>
      </c>
      <c r="AT27" s="34">
        <f>IF($AQ27&gt;0,INDEX(数据母表!CX$5:CX$59,(属性价值透视!$H$2-1)*11+$AO27),0)</f>
        <v>24050</v>
      </c>
      <c r="AU27" s="34">
        <f>IF($AQ27&gt;0,INDEX(数据母表!DB$5:DB$59,(属性价值透视!$H$2-1)*11+$AO27),0)</f>
        <v>5400</v>
      </c>
      <c r="AV27" s="34">
        <f>IF($AQ27&gt;0,INDEX(数据母表!DC$5:DC$59,(属性价值透视!$H$2-1)*11+$AO27),0)</f>
        <v>2700</v>
      </c>
      <c r="AW27" s="34">
        <f>IF($AQ27&gt;0,INDEX(数据母表!DD$5:DD$59,(属性价值透视!$H$2-1)*11+$AO27),0)</f>
        <v>54000</v>
      </c>
      <c r="AX27" s="13">
        <f t="shared" si="17"/>
        <v>157900</v>
      </c>
      <c r="AY27" s="13">
        <f>IF(属性价值透视!$AQ27&gt;0,INDEX(数据母表!$CU$5:$CU$59,(属性价值透视!$H$2-1)*11+属性价值透视!AO27)*数据母表!$CS$2,0)</f>
        <v>16000</v>
      </c>
      <c r="AZ27" s="13">
        <f t="shared" si="18"/>
        <v>16000</v>
      </c>
      <c r="BA27" s="38">
        <f t="shared" si="19"/>
        <v>9.9</v>
      </c>
      <c r="BB27" s="13">
        <f>IF(属性价值透视!$AP27&gt;0,INDEX(数据母表!$CY$5:$CY$59,(属性价值透视!$H$2-1)*11+属性价值透视!$AO27),0)</f>
        <v>127</v>
      </c>
      <c r="BC27" s="13">
        <f>IF(属性价值透视!$AP27&gt;0,INDEX(数据母表!$CY$5:$CY$59,(属性价值透视!$H$2-1)*11+属性价值透视!$AO27),0)</f>
        <v>127</v>
      </c>
      <c r="BD27" s="13">
        <f>IF(属性价值透视!$AP27&gt;0,INDEX(数据母表!$CY$5:$CY$59,(属性价值透视!$H$2-1)*11+属性价值透视!$AO27),0)</f>
        <v>127</v>
      </c>
      <c r="BE27" s="13">
        <f t="shared" si="20"/>
        <v>635</v>
      </c>
      <c r="BF27" s="13">
        <f t="shared" si="21"/>
        <v>635</v>
      </c>
      <c r="BG27" s="13">
        <f t="shared" si="22"/>
        <v>635</v>
      </c>
      <c r="BH27" s="13">
        <f t="shared" si="23"/>
        <v>10160</v>
      </c>
      <c r="BI27" s="13">
        <f>SUMIFS(数据母表!$DP$5:$DP$754,数据母表!$DN$5:$DN$754,"&gt;"&amp;属性价值透视!$B27,数据母表!$DN$5:$DN$754,"&lt;="&amp;属性价值透视!$C27,数据母表!$DO$5:$DO$754,"="&amp;属性价值透视!$H$2)</f>
        <v>673720</v>
      </c>
      <c r="BJ27" s="13">
        <f t="shared" si="1"/>
        <v>673.7</v>
      </c>
      <c r="BK27" s="38">
        <f t="shared" si="24"/>
        <v>15.1</v>
      </c>
      <c r="BL27" s="13">
        <f>SUM(H$6:H27)+SUM(R$6:R27)+SUM(AF$6:AF27)+SUM(AX$6:AX27)+SUM(BH$6:BH27)</f>
        <v>1038462</v>
      </c>
      <c r="BM27" s="13">
        <f>SUM(K$6:K27)+SUM(AA$6:AA27)+SUM(AM$6:AM27)+SUM(AZ$6:AZ27)+SUM(BJ$6:BJ27)</f>
        <v>96581.3</v>
      </c>
      <c r="BN27" s="38">
        <f t="shared" si="25"/>
        <v>10.8</v>
      </c>
      <c r="BO27" s="13">
        <f>H27+R27+AF27+AX27+BH27</f>
        <v>231060</v>
      </c>
      <c r="BP27" s="13">
        <f>K27+AA27+AM27+AZ27+BJ27</f>
        <v>21257.55</v>
      </c>
      <c r="BQ27" s="38">
        <f t="shared" si="26"/>
        <v>10.9</v>
      </c>
      <c r="BR27" s="13">
        <f>MATCH(C27,数据母表!$EX$5:$EX$13,1)-1</f>
        <v>5</v>
      </c>
      <c r="BS27" s="13">
        <f t="shared" si="61"/>
        <v>0</v>
      </c>
      <c r="BT27" s="13">
        <f>IF(BS27&gt;0,SUMIFS(数据母表!$FG$5:$FG$84,数据母表!FB26:FB105,"="&amp;属性价值透视!BR27),0)</f>
        <v>0</v>
      </c>
      <c r="BU27" s="13">
        <f>IF(BS27&gt;0,ROUND(SUMIFS(数据母表!$FN$5:$FN$84,数据母表!FB26:FB105,"="&amp;属性价值透视!BR27),1),0)</f>
        <v>0</v>
      </c>
      <c r="BV27" s="38">
        <f t="shared" si="27"/>
        <v>0</v>
      </c>
      <c r="BW27" s="13">
        <f>IF(属性价值透视!BR27&gt;0,INDEX(数据母表!$EY$6:$EY$13,属性价值透视!BR27),0)</f>
        <v>5</v>
      </c>
      <c r="BX27" s="13">
        <f>IF(BS27&gt;0,SUMIFS(数据母表!$FG$5:$FG$84,数据母表!FB26:FB105,"="&amp;属性价值透视!BR27,数据母表!$FC$5:$FC$84,"&lt;="&amp;属性价值透视!BW27),0)</f>
        <v>0</v>
      </c>
      <c r="BY27" s="13">
        <f>IF(BS27&gt;0,SUMIFS(数据母表!$FN$5:$FN$84,数据母表!FB26:FB105,"="&amp;属性价值透视!BR27,数据母表!$FC$5:$FC$84,"&lt;="&amp;属性价值透视!BW27),0)</f>
        <v>0</v>
      </c>
      <c r="BZ27" s="38">
        <f t="shared" si="28"/>
        <v>0</v>
      </c>
      <c r="CC27" s="38">
        <f t="shared" si="29"/>
        <v>142</v>
      </c>
      <c r="CD27" s="38">
        <f t="shared" si="30"/>
        <v>2221</v>
      </c>
      <c r="CE27" s="38">
        <f t="shared" si="31"/>
        <v>2220.85</v>
      </c>
      <c r="CF27" s="38">
        <f t="shared" si="32"/>
        <v>16000</v>
      </c>
      <c r="CG27" s="38">
        <f t="shared" si="33"/>
        <v>673.7</v>
      </c>
      <c r="CH27" s="38">
        <f t="shared" si="34"/>
        <v>0</v>
      </c>
      <c r="CJ27" s="38">
        <f t="shared" si="35"/>
        <v>35</v>
      </c>
      <c r="CK27" s="38">
        <f t="shared" si="36"/>
        <v>8.5547050877982898</v>
      </c>
      <c r="CL27" s="38">
        <f t="shared" si="37"/>
        <v>18</v>
      </c>
      <c r="CM27" s="38">
        <f t="shared" si="38"/>
        <v>9.9</v>
      </c>
      <c r="CN27" s="38">
        <f t="shared" si="39"/>
        <v>15.1</v>
      </c>
      <c r="CO27" s="38">
        <f t="shared" si="40"/>
        <v>0</v>
      </c>
      <c r="CR27" s="13">
        <f t="shared" si="41"/>
        <v>5000</v>
      </c>
      <c r="CS27" s="13">
        <f t="shared" si="42"/>
        <v>19000</v>
      </c>
      <c r="CT27" s="13">
        <f t="shared" si="43"/>
        <v>39000</v>
      </c>
      <c r="CU27" s="13">
        <f t="shared" si="44"/>
        <v>157900</v>
      </c>
      <c r="CV27" s="13">
        <f t="shared" si="45"/>
        <v>10160</v>
      </c>
      <c r="CW27" s="13">
        <f t="shared" si="46"/>
        <v>0</v>
      </c>
      <c r="CX27" s="38">
        <f t="shared" si="47"/>
        <v>231060</v>
      </c>
      <c r="CY27" s="65">
        <f t="shared" si="48"/>
        <v>2.1639401021379727E-2</v>
      </c>
      <c r="CZ27" s="65">
        <f t="shared" si="49"/>
        <v>8.2229723881242972E-2</v>
      </c>
      <c r="DA27" s="65">
        <f t="shared" si="50"/>
        <v>0.16878732796676188</v>
      </c>
      <c r="DB27" s="65">
        <f t="shared" si="51"/>
        <v>0.68337228425517182</v>
      </c>
      <c r="DC27" s="65">
        <f t="shared" si="52"/>
        <v>4.3971262875443611E-2</v>
      </c>
      <c r="DD27" s="65">
        <f t="shared" si="53"/>
        <v>0</v>
      </c>
    </row>
    <row r="28" spans="1:158" ht="16.5" x14ac:dyDescent="0.2">
      <c r="A28" s="34">
        <v>23</v>
      </c>
      <c r="B28" s="13">
        <f>数据母表!BS27</f>
        <v>120</v>
      </c>
      <c r="C28" s="13">
        <f>数据母表!BT27</f>
        <v>125</v>
      </c>
      <c r="D28" s="13">
        <f>数据母表!BW27</f>
        <v>17</v>
      </c>
      <c r="E28" s="13">
        <f>INDEX(数据母表!P$5:P$84,(属性价值透视!$C$2-2)*20+属性价值透视!$D28)*($C28-$B28)</f>
        <v>250</v>
      </c>
      <c r="F28" s="13">
        <f>INDEX(数据母表!Q$5:Q$84,(属性价值透视!$C$2-2)*20+属性价值透视!$D28)*($C28-$B28)</f>
        <v>125</v>
      </c>
      <c r="G28" s="13">
        <f>INDEX(数据母表!R$5:R$84,(属性价值透视!$C$2-2)*20+属性价值透视!$D28)*($C28-$B28)</f>
        <v>2500</v>
      </c>
      <c r="H28" s="13">
        <f t="shared" si="3"/>
        <v>5000</v>
      </c>
      <c r="I28" s="13">
        <f>SUMIFS(数据母表!$CN$5:$CN$604,数据母表!$CL$5:$CL$604,"&lt;"&amp;属性价值透视!C28,数据母表!$CL$5:$CL$604,"&gt;="&amp;属性价值透视!B28,数据母表!$CM$5:$CM$604,"="&amp;属性价值透视!$C$2)</f>
        <v>409850</v>
      </c>
      <c r="J28" s="13">
        <f t="shared" si="4"/>
        <v>163940</v>
      </c>
      <c r="K28" s="13">
        <f t="shared" si="5"/>
        <v>163.9</v>
      </c>
      <c r="L28" s="38">
        <f t="shared" si="6"/>
        <v>31</v>
      </c>
      <c r="M28" s="13">
        <f>IF(D28&lt;&gt;D27,INDEX(数据母表!$V$5:$V$84,(属性价值透视!$C$2-2)*20+属性价值透视!D28),0)</f>
        <v>0</v>
      </c>
      <c r="N28" s="13">
        <f t="shared" si="7"/>
        <v>0</v>
      </c>
      <c r="O28" s="13">
        <f>SUMIFS(数据母表!S$5:S$84,数据母表!$K$5:$K$84,"="&amp;属性价值透视!$C$2,数据母表!$L$5:$L$84,"="&amp;属性价值透视!$D28)*$M28</f>
        <v>0</v>
      </c>
      <c r="P28" s="13">
        <f>SUMIFS(数据母表!T$5:T$84,数据母表!$K$5:$K$84,"="&amp;属性价值透视!$C$2,数据母表!$L$5:$L$84,"="&amp;属性价值透视!$D28)*$M28</f>
        <v>0</v>
      </c>
      <c r="Q28" s="13">
        <f>SUMIFS(数据母表!U$5:U$84,数据母表!$K$5:$K$84,"="&amp;属性价值透视!$C$2,数据母表!$L$5:$L$84,"="&amp;属性价值透视!$D28)*$M28</f>
        <v>0</v>
      </c>
      <c r="R28" s="13">
        <f t="shared" si="8"/>
        <v>0</v>
      </c>
      <c r="S28" s="13">
        <f>SUMIFS(数据母表!AZ$5:AZ$212,数据母表!$AW$5:$AW$212,"="&amp;属性价值透视!$C$2,数据母表!$AY$5:$AY$212,"="&amp;属性价值透视!$D28)*IF($M28&gt;0,1,0)</f>
        <v>0</v>
      </c>
      <c r="T28" s="13">
        <f>SUMIFS(数据母表!BA$5:BA$212,数据母表!$AW$5:$AW$212,"="&amp;属性价值透视!$C$2,数据母表!$AY$5:$AY$212,"="&amp;属性价值透视!$D28)*IF($M28&gt;0,1,0)</f>
        <v>0</v>
      </c>
      <c r="U28" s="13">
        <f>SUMIFS(数据母表!BB$5:BB$212,数据母表!$AW$5:$AW$212,"="&amp;属性价值透视!$C$2,数据母表!$AY$5:$AY$212,"="&amp;属性价值透视!$D28)*IF($M28&gt;0,1,0)</f>
        <v>0</v>
      </c>
      <c r="V28" s="13">
        <f>SUMIFS(数据母表!BC$5:BC$212,数据母表!$AW$5:$AW$212,"="&amp;属性价值透视!$C$2,数据母表!$AY$5:$AY$212,"="&amp;属性价值透视!$D28)*IF($M28&gt;0,1,0)</f>
        <v>0</v>
      </c>
      <c r="W28" s="13">
        <f>SUMIFS(数据母表!BD$5:BD$212,数据母表!$AW$5:$AW$212,"="&amp;属性价值透视!$C$2,数据母表!$AY$5:$AY$212,"="&amp;属性价值透视!$D28)*IF($M28&gt;0,1,0)</f>
        <v>0</v>
      </c>
      <c r="X28" s="13">
        <f>SUMIFS(数据母表!BE$5:BE$212,数据母表!$AW$5:$AW$212,"="&amp;属性价值透视!$C$2,数据母表!$AY$5:$AY$212,"="&amp;属性价值透视!$D28)*IF($M28&gt;0,1,0)</f>
        <v>0</v>
      </c>
      <c r="Y28" s="13">
        <f>SUMIFS(数据母表!BF$5:BF$212,数据母表!$AW$5:$AW$212,"="&amp;属性价值透视!$C$2,数据母表!$AY$5:$AY$212,"="&amp;属性价值透视!$D28)*IF($M28&gt;0,1,0)</f>
        <v>0</v>
      </c>
      <c r="Z28" s="13">
        <f t="shared" si="9"/>
        <v>0</v>
      </c>
      <c r="AA28" s="13">
        <f t="shared" si="10"/>
        <v>0</v>
      </c>
      <c r="AB28" s="38">
        <f t="shared" si="11"/>
        <v>0</v>
      </c>
      <c r="AC28" s="13">
        <f>SUMIFS(数据母表!W$5:W$84,数据母表!$K$5:$K$84,"="&amp;属性价值透视!$C$2,数据母表!$L$5:$L$84,"="&amp;属性价值透视!$D28)*$N28</f>
        <v>0</v>
      </c>
      <c r="AD28" s="13">
        <f>SUMIFS(数据母表!X$5:X$84,数据母表!$K$5:$K$84,"="&amp;属性价值透视!$C$2,数据母表!$L$5:$L$84,"="&amp;属性价值透视!$D28)*$N28</f>
        <v>0</v>
      </c>
      <c r="AE28" s="13">
        <f>SUMIFS(数据母表!Y$5:Y$84,数据母表!$K$5:$K$84,"="&amp;属性价值透视!$C$2,数据母表!$L$5:$L$84,"="&amp;属性价值透视!$D28)*$N28</f>
        <v>0</v>
      </c>
      <c r="AF28" s="13">
        <f t="shared" si="12"/>
        <v>0</v>
      </c>
      <c r="AG28" s="13">
        <f>SUMIFS(数据母表!BK$5:BK$84,数据母表!$BI$5:$BI$84,"="&amp;属性价值透视!$C$2,数据母表!$BJ$5:$BJ$84,"="&amp;属性价值透视!$D28)*属性价值透视!$N28</f>
        <v>0</v>
      </c>
      <c r="AH28" s="13">
        <f>SUMIFS(数据母表!BL$5:BL$84,数据母表!$BI$5:$BI$84,"="&amp;属性价值透视!$C$2,数据母表!$BJ$5:$BJ$84,"="&amp;属性价值透视!$D28)*属性价值透视!$N28</f>
        <v>0</v>
      </c>
      <c r="AI28" s="13">
        <f>SUMIFS(数据母表!BM$5:BM$84,数据母表!$BI$5:$BI$84,"="&amp;属性价值透视!$C$2,数据母表!$BJ$5:$BJ$84,"="&amp;属性价值透视!$D28)*属性价值透视!$N28</f>
        <v>0</v>
      </c>
      <c r="AJ28" s="13">
        <f>SUMIFS(数据母表!BN$5:BN$84,数据母表!$BI$5:$BI$84,"="&amp;属性价值透视!$C$2,数据母表!$BJ$5:$BJ$84,"="&amp;属性价值透视!$D28)*属性价值透视!$N28</f>
        <v>0</v>
      </c>
      <c r="AK28" s="13">
        <f>SUMIFS(数据母表!BO$5:BO$84,数据母表!$BI$5:$BI$84,"="&amp;属性价值透视!$C$2,数据母表!$BJ$5:$BJ$84,"="&amp;属性价值透视!$D28)*属性价值透视!$N28</f>
        <v>0</v>
      </c>
      <c r="AL28" s="13">
        <f t="shared" si="13"/>
        <v>0</v>
      </c>
      <c r="AM28" s="13">
        <f t="shared" si="14"/>
        <v>0</v>
      </c>
      <c r="AN28" s="38">
        <f t="shared" si="15"/>
        <v>0</v>
      </c>
      <c r="AO28" s="34">
        <f>数据母表!BX27</f>
        <v>8</v>
      </c>
      <c r="AP28" s="34">
        <f t="shared" si="16"/>
        <v>1</v>
      </c>
      <c r="AQ28" s="34">
        <f t="shared" si="62"/>
        <v>0</v>
      </c>
      <c r="AR28" s="34">
        <f>IF($AQ28&gt;0,INDEX(数据母表!CV$5:CV$59,(属性价值透视!$H$2-1)*11+$AO28),0)</f>
        <v>0</v>
      </c>
      <c r="AS28" s="34">
        <f>IF($AQ28&gt;0,INDEX(数据母表!CW$5:CW$59,(属性价值透视!$H$2-1)*11+$AO28),0)</f>
        <v>0</v>
      </c>
      <c r="AT28" s="34">
        <f>IF($AQ28&gt;0,INDEX(数据母表!CX$5:CX$59,(属性价值透视!$H$2-1)*11+$AO28),0)</f>
        <v>0</v>
      </c>
      <c r="AU28" s="34">
        <f>IF($AQ28&gt;0,INDEX(数据母表!DB$5:DB$59,(属性价值透视!$H$2-1)*11+$AO28),0)</f>
        <v>0</v>
      </c>
      <c r="AV28" s="34">
        <f>IF($AQ28&gt;0,INDEX(数据母表!DC$5:DC$59,(属性价值透视!$H$2-1)*11+$AO28),0)</f>
        <v>0</v>
      </c>
      <c r="AW28" s="34">
        <f>IF($AQ28&gt;0,INDEX(数据母表!DD$5:DD$59,(属性价值透视!$H$2-1)*11+$AO28),0)</f>
        <v>0</v>
      </c>
      <c r="AX28" s="13">
        <f t="shared" si="17"/>
        <v>0</v>
      </c>
      <c r="AY28" s="13">
        <f>IF(属性价值透视!$AQ28&gt;0,INDEX(数据母表!$CU$5:$CU$59,(属性价值透视!$H$2-1)*11+属性价值透视!AO28)*数据母表!$CS$2,0)</f>
        <v>0</v>
      </c>
      <c r="AZ28" s="13">
        <f t="shared" si="18"/>
        <v>0</v>
      </c>
      <c r="BA28" s="38">
        <f t="shared" si="19"/>
        <v>0</v>
      </c>
      <c r="BB28" s="13">
        <f>IF(属性价值透视!$AP28&gt;0,INDEX(数据母表!$CY$5:$CY$59,(属性价值透视!$H$2-1)*11+属性价值透视!$AO28),0)</f>
        <v>127</v>
      </c>
      <c r="BC28" s="13">
        <f>IF(属性价值透视!$AP28&gt;0,INDEX(数据母表!$CY$5:$CY$59,(属性价值透视!$H$2-1)*11+属性价值透视!$AO28),0)</f>
        <v>127</v>
      </c>
      <c r="BD28" s="13">
        <f>IF(属性价值透视!$AP28&gt;0,INDEX(数据母表!$CY$5:$CY$59,(属性价值透视!$H$2-1)*11+属性价值透视!$AO28),0)</f>
        <v>127</v>
      </c>
      <c r="BE28" s="13">
        <f t="shared" si="20"/>
        <v>635</v>
      </c>
      <c r="BF28" s="13">
        <f t="shared" si="21"/>
        <v>635</v>
      </c>
      <c r="BG28" s="13">
        <f t="shared" si="22"/>
        <v>635</v>
      </c>
      <c r="BH28" s="13">
        <f t="shared" si="23"/>
        <v>10160</v>
      </c>
      <c r="BI28" s="13">
        <f>SUMIFS(数据母表!$DP$5:$DP$754,数据母表!$DN$5:$DN$754,"&gt;"&amp;属性价值透视!$B28,数据母表!$DN$5:$DN$754,"&lt;="&amp;属性价值透视!$C28,数据母表!$DO$5:$DO$754,"="&amp;属性价值透视!$H$2)</f>
        <v>752080</v>
      </c>
      <c r="BJ28" s="13">
        <f t="shared" si="1"/>
        <v>752.1</v>
      </c>
      <c r="BK28" s="38">
        <f t="shared" si="24"/>
        <v>13.5</v>
      </c>
      <c r="BL28" s="13">
        <f>SUM(H$6:H28)+SUM(R$6:R28)+SUM(AF$6:AF28)+SUM(AX$6:AX28)+SUM(BH$6:BH28)</f>
        <v>1053622</v>
      </c>
      <c r="BM28" s="13">
        <f>SUM(K$6:K28)+SUM(AA$6:AA28)+SUM(AM$6:AM28)+SUM(AZ$6:AZ28)+SUM(BJ$6:BJ28)</f>
        <v>97497.3</v>
      </c>
      <c r="BN28" s="38">
        <f t="shared" si="25"/>
        <v>10.8</v>
      </c>
      <c r="BO28" s="13">
        <f>H28+R28+AF28+AX28+BH28</f>
        <v>15160</v>
      </c>
      <c r="BP28" s="13">
        <f>K28+AA28+AM28+AZ28+BJ28</f>
        <v>916</v>
      </c>
      <c r="BQ28" s="38">
        <f t="shared" si="26"/>
        <v>16.600000000000001</v>
      </c>
      <c r="BR28" s="13">
        <f>MATCH(C28,数据母表!$EX$5:$EX$13,1)-1</f>
        <v>6</v>
      </c>
      <c r="BS28" s="13">
        <f t="shared" si="61"/>
        <v>1</v>
      </c>
      <c r="BT28" s="13">
        <f>IF(BS28&gt;0,SUMIFS(数据母表!$FG$5:$FG$84,数据母表!FB27:FB106,"="&amp;属性价值透视!BR28),0)</f>
        <v>108600</v>
      </c>
      <c r="BU28" s="13">
        <f>IF(BS28&gt;0,ROUND(SUMIFS(数据母表!$FN$5:$FN$84,数据母表!FB27:FB106,"="&amp;属性价值透视!BR28),1),0)</f>
        <v>24017.9</v>
      </c>
      <c r="BV28" s="38">
        <f t="shared" si="27"/>
        <v>4.5</v>
      </c>
      <c r="BW28" s="13">
        <f>IF(属性价值透视!BR28&gt;0,INDEX(数据母表!$EY$6:$EY$13,属性价值透视!BR28),0)</f>
        <v>5</v>
      </c>
      <c r="BX28" s="13">
        <f>IF(BS28&gt;0,SUMIFS(数据母表!$FG$5:$FG$84,数据母表!FB27:FB106,"="&amp;属性价值透视!BR28,数据母表!$FC$5:$FC$84,"&lt;="&amp;属性价值透视!BW28),0)</f>
        <v>36600</v>
      </c>
      <c r="BY28" s="13">
        <f>IF(BS28&gt;0,SUMIFS(数据母表!$FN$5:$FN$84,数据母表!FB27:FB106,"="&amp;属性价值透视!BR28,数据母表!$FC$5:$FC$84,"&lt;="&amp;属性价值透视!BW28),0)</f>
        <v>4424.738666666668</v>
      </c>
      <c r="BZ28" s="38">
        <f t="shared" si="28"/>
        <v>8.3000000000000007</v>
      </c>
      <c r="CC28" s="38">
        <f t="shared" si="29"/>
        <v>163.9</v>
      </c>
      <c r="CD28" s="38">
        <f t="shared" si="30"/>
        <v>0</v>
      </c>
      <c r="CE28" s="38">
        <f t="shared" si="31"/>
        <v>0</v>
      </c>
      <c r="CF28" s="38">
        <f t="shared" si="32"/>
        <v>0</v>
      </c>
      <c r="CG28" s="38">
        <f t="shared" si="33"/>
        <v>752.1</v>
      </c>
      <c r="CH28" s="38">
        <f t="shared" si="34"/>
        <v>4424.738666666668</v>
      </c>
      <c r="CJ28" s="38">
        <f t="shared" si="35"/>
        <v>31</v>
      </c>
      <c r="CK28" s="38">
        <f t="shared" si="36"/>
        <v>0</v>
      </c>
      <c r="CL28" s="38">
        <f t="shared" si="37"/>
        <v>0</v>
      </c>
      <c r="CM28" s="38">
        <f t="shared" si="38"/>
        <v>0</v>
      </c>
      <c r="CN28" s="38">
        <f t="shared" si="39"/>
        <v>13.5</v>
      </c>
      <c r="CO28" s="38">
        <f t="shared" si="40"/>
        <v>8.3000000000000007</v>
      </c>
      <c r="CR28" s="13">
        <f t="shared" si="41"/>
        <v>5000</v>
      </c>
      <c r="CS28" s="13">
        <f t="shared" si="42"/>
        <v>0</v>
      </c>
      <c r="CT28" s="13">
        <f t="shared" si="43"/>
        <v>0</v>
      </c>
      <c r="CU28" s="13">
        <f t="shared" si="44"/>
        <v>0</v>
      </c>
      <c r="CV28" s="13">
        <f t="shared" si="45"/>
        <v>10160</v>
      </c>
      <c r="CW28" s="13">
        <f t="shared" si="46"/>
        <v>36600</v>
      </c>
      <c r="CX28" s="38">
        <f t="shared" si="47"/>
        <v>51760</v>
      </c>
      <c r="CY28" s="65">
        <f t="shared" si="48"/>
        <v>9.6599690880989186E-2</v>
      </c>
      <c r="CZ28" s="65">
        <f t="shared" si="49"/>
        <v>0</v>
      </c>
      <c r="DA28" s="65">
        <f t="shared" si="50"/>
        <v>0</v>
      </c>
      <c r="DB28" s="65">
        <f t="shared" si="51"/>
        <v>0</v>
      </c>
      <c r="DC28" s="65">
        <f t="shared" si="52"/>
        <v>0.19629057187017002</v>
      </c>
      <c r="DD28" s="65">
        <f t="shared" si="53"/>
        <v>0.70710973724884085</v>
      </c>
    </row>
    <row r="29" spans="1:158" ht="16.5" x14ac:dyDescent="0.2">
      <c r="A29" s="34">
        <v>24</v>
      </c>
      <c r="B29" s="13">
        <f>数据母表!BS28</f>
        <v>125</v>
      </c>
      <c r="C29" s="13">
        <f>数据母表!BT28</f>
        <v>130</v>
      </c>
      <c r="D29" s="13">
        <f>数据母表!BW28</f>
        <v>18</v>
      </c>
      <c r="E29" s="13">
        <f>INDEX(数据母表!P$5:P$84,(属性价值透视!$C$2-2)*20+属性价值透视!$D29)*($C29-$B29)</f>
        <v>250</v>
      </c>
      <c r="F29" s="13">
        <f>INDEX(数据母表!Q$5:Q$84,(属性价值透视!$C$2-2)*20+属性价值透视!$D29)*($C29-$B29)</f>
        <v>125</v>
      </c>
      <c r="G29" s="13">
        <f>INDEX(数据母表!R$5:R$84,(属性价值透视!$C$2-2)*20+属性价值透视!$D29)*($C29-$B29)</f>
        <v>2500</v>
      </c>
      <c r="H29" s="13">
        <f t="shared" si="3"/>
        <v>5000</v>
      </c>
      <c r="I29" s="13">
        <f>SUMIFS(数据母表!$CN$5:$CN$604,数据母表!$CL$5:$CL$604,"&lt;"&amp;属性价值透视!C29,数据母表!$CL$5:$CL$604,"&gt;="&amp;属性价值透视!B29,数据母表!$CM$5:$CM$604,"="&amp;属性价值透视!$C$2)</f>
        <v>493400</v>
      </c>
      <c r="J29" s="13">
        <f t="shared" si="4"/>
        <v>197360</v>
      </c>
      <c r="K29" s="13">
        <f t="shared" si="5"/>
        <v>197.4</v>
      </c>
      <c r="L29" s="38">
        <f t="shared" si="6"/>
        <v>25</v>
      </c>
      <c r="M29" s="13">
        <f>IF(D29&lt;&gt;D28,INDEX(数据母表!$V$5:$V$84,(属性价值透视!$C$2-2)*20+属性价值透视!D29),0)</f>
        <v>3</v>
      </c>
      <c r="N29" s="13">
        <f t="shared" si="7"/>
        <v>1</v>
      </c>
      <c r="O29" s="13">
        <f>SUMIFS(数据母表!S$5:S$84,数据母表!$K$5:$K$84,"="&amp;属性价值透视!$C$2,数据母表!$L$5:$L$84,"="&amp;属性价值透视!$D29)*$M29</f>
        <v>2250</v>
      </c>
      <c r="P29" s="13">
        <f>SUMIFS(数据母表!T$5:T$84,数据母表!$K$5:$K$84,"="&amp;属性价值透视!$C$2,数据母表!$L$5:$L$84,"="&amp;属性价值透视!$D29)*$M29</f>
        <v>1125</v>
      </c>
      <c r="Q29" s="13">
        <f>SUMIFS(数据母表!U$5:U$84,数据母表!$K$5:$K$84,"="&amp;属性价值透视!$C$2,数据母表!$L$5:$L$84,"="&amp;属性价值透视!$D29)*$M29</f>
        <v>22500</v>
      </c>
      <c r="R29" s="13">
        <f t="shared" si="8"/>
        <v>45000</v>
      </c>
      <c r="S29" s="13">
        <f>SUMIFS(数据母表!AZ$5:AZ$212,数据母表!$AW$5:$AW$212,"="&amp;属性价值透视!$C$2,数据母表!$AY$5:$AY$212,"="&amp;属性价值透视!$D29)*IF($M29&gt;0,1,0)</f>
        <v>0</v>
      </c>
      <c r="T29" s="13">
        <f>SUMIFS(数据母表!BA$5:BA$212,数据母表!$AW$5:$AW$212,"="&amp;属性价值透视!$C$2,数据母表!$AY$5:$AY$212,"="&amp;属性价值透视!$D29)*IF($M29&gt;0,1,0)</f>
        <v>0</v>
      </c>
      <c r="U29" s="13">
        <f>SUMIFS(数据母表!BB$5:BB$212,数据母表!$AW$5:$AW$212,"="&amp;属性价值透视!$C$2,数据母表!$AY$5:$AY$212,"="&amp;属性价值透视!$D29)*IF($M29&gt;0,1,0)</f>
        <v>0</v>
      </c>
      <c r="V29" s="13">
        <f>SUMIFS(数据母表!BC$5:BC$212,数据母表!$AW$5:$AW$212,"="&amp;属性价值透视!$C$2,数据母表!$AY$5:$AY$212,"="&amp;属性价值透视!$D29)*IF($M29&gt;0,1,0)</f>
        <v>0</v>
      </c>
      <c r="W29" s="13">
        <f>SUMIFS(数据母表!BD$5:BD$212,数据母表!$AW$5:$AW$212,"="&amp;属性价值透视!$C$2,数据母表!$AY$5:$AY$212,"="&amp;属性价值透视!$D29)*IF($M29&gt;0,1,0)</f>
        <v>40</v>
      </c>
      <c r="X29" s="13">
        <f>SUMIFS(数据母表!BE$5:BE$212,数据母表!$AW$5:$AW$212,"="&amp;属性价值透视!$C$2,数据母表!$AY$5:$AY$212,"="&amp;属性价值透视!$D29)*IF($M29&gt;0,1,0)</f>
        <v>9</v>
      </c>
      <c r="Y29" s="13">
        <f>SUMIFS(数据母表!BF$5:BF$212,数据母表!$AW$5:$AW$212,"="&amp;属性价值透视!$C$2,数据母表!$AY$5:$AY$212,"="&amp;属性价值透视!$D29)*IF($M29&gt;0,1,0)</f>
        <v>157100</v>
      </c>
      <c r="Z29" s="13">
        <f t="shared" si="9"/>
        <v>2357100</v>
      </c>
      <c r="AA29" s="13">
        <f t="shared" si="10"/>
        <v>2357.1</v>
      </c>
      <c r="AB29" s="38">
        <f t="shared" si="11"/>
        <v>19</v>
      </c>
      <c r="AC29" s="13">
        <f>SUMIFS(数据母表!W$5:W$84,数据母表!$K$5:$K$84,"="&amp;属性价值透视!$C$2,数据母表!$L$5:$L$84,"="&amp;属性价值透视!$D29)*$N29</f>
        <v>1500</v>
      </c>
      <c r="AD29" s="13">
        <f>SUMIFS(数据母表!X$5:X$84,数据母表!$K$5:$K$84,"="&amp;属性价值透视!$C$2,数据母表!$L$5:$L$84,"="&amp;属性价值透视!$D29)*$N29</f>
        <v>750</v>
      </c>
      <c r="AE29" s="13">
        <f>SUMIFS(数据母表!Y$5:Y$84,数据母表!$K$5:$K$84,"="&amp;属性价值透视!$C$2,数据母表!$L$5:$L$84,"="&amp;属性价值透视!$D29)*$N29</f>
        <v>15000</v>
      </c>
      <c r="AF29" s="13">
        <f t="shared" si="12"/>
        <v>30000</v>
      </c>
      <c r="AG29" s="13">
        <f>SUMIFS(数据母表!BK$5:BK$84,数据母表!$BI$5:$BI$84,"="&amp;属性价值透视!$C$2,数据母表!$BJ$5:$BJ$84,"="&amp;属性价值透视!$D29)*属性价值透视!$N29</f>
        <v>0</v>
      </c>
      <c r="AH29" s="13">
        <f>SUMIFS(数据母表!BL$5:BL$84,数据母表!$BI$5:$BI$84,"="&amp;属性价值透视!$C$2,数据母表!$BJ$5:$BJ$84,"="&amp;属性价值透视!$D29)*属性价值透视!$N29</f>
        <v>0</v>
      </c>
      <c r="AI29" s="13">
        <f>SUMIFS(数据母表!BM$5:BM$84,数据母表!$BI$5:$BI$84,"="&amp;属性价值透视!$C$2,数据母表!$BJ$5:$BJ$84,"="&amp;属性价值透视!$D29)*属性价值透视!$N29</f>
        <v>0</v>
      </c>
      <c r="AJ29" s="13">
        <f>SUMIFS(数据母表!BN$5:BN$84,数据母表!$BI$5:$BI$84,"="&amp;属性价值透视!$C$2,数据母表!$BJ$5:$BJ$84,"="&amp;属性价值透视!$D29)*属性价值透视!$N29</f>
        <v>29</v>
      </c>
      <c r="AK29" s="13">
        <f>SUMIFS(数据母表!BO$5:BO$84,数据母表!$BI$5:$BI$84,"="&amp;属性价值透视!$C$2,数据母表!$BJ$5:$BJ$84,"="&amp;属性价值透视!$D29)*属性价值透视!$N29</f>
        <v>161000</v>
      </c>
      <c r="AL29" s="13">
        <f t="shared" si="13"/>
        <v>3061000</v>
      </c>
      <c r="AM29" s="13">
        <f t="shared" si="14"/>
        <v>3061</v>
      </c>
      <c r="AN29" s="38">
        <f t="shared" si="15"/>
        <v>9.8007187193727532</v>
      </c>
      <c r="AO29" s="34">
        <f>数据母表!BX28</f>
        <v>9</v>
      </c>
      <c r="AP29" s="34">
        <f t="shared" si="16"/>
        <v>1</v>
      </c>
      <c r="AQ29" s="34">
        <f t="shared" si="62"/>
        <v>1</v>
      </c>
      <c r="AR29" s="34">
        <f>IF($AQ29&gt;0,INDEX(数据母表!CV$5:CV$59,(属性价值透视!$H$2-1)*11+$AO29),0)</f>
        <v>2930</v>
      </c>
      <c r="AS29" s="34">
        <f>IF($AQ29&gt;0,INDEX(数据母表!CW$5:CW$59,(属性价值透视!$H$2-1)*11+$AO29),0)</f>
        <v>1470</v>
      </c>
      <c r="AT29" s="34">
        <f>IF($AQ29&gt;0,INDEX(数据母表!CX$5:CX$59,(属性价值透视!$H$2-1)*11+$AO29),0)</f>
        <v>27665</v>
      </c>
      <c r="AU29" s="34">
        <f>IF($AQ29&gt;0,INDEX(数据母表!DB$5:DB$59,(属性价值透视!$H$2-1)*11+$AO29),0)</f>
        <v>7000</v>
      </c>
      <c r="AV29" s="34">
        <f>IF($AQ29&gt;0,INDEX(数据母表!DC$5:DC$59,(属性价值透视!$H$2-1)*11+$AO29),0)</f>
        <v>3500</v>
      </c>
      <c r="AW29" s="34">
        <f>IF($AQ29&gt;0,INDEX(数据母表!DD$5:DD$59,(属性价值透视!$H$2-1)*11+$AO29),0)</f>
        <v>70000</v>
      </c>
      <c r="AX29" s="13">
        <f t="shared" si="17"/>
        <v>197015</v>
      </c>
      <c r="AY29" s="13">
        <f>IF(属性价值透视!$AQ29&gt;0,INDEX(数据母表!$CU$5:$CU$59,(属性价值透视!$H$2-1)*11+属性价值透视!AO29)*数据母表!$CS$2,0)</f>
        <v>20000</v>
      </c>
      <c r="AZ29" s="13">
        <f t="shared" si="18"/>
        <v>20000</v>
      </c>
      <c r="BA29" s="38">
        <f t="shared" si="19"/>
        <v>9.9</v>
      </c>
      <c r="BB29" s="13">
        <f>IF(属性价值透视!$AP29&gt;0,INDEX(数据母表!$CY$5:$CY$59,(属性价值透视!$H$2-1)*11+属性价值透视!$AO29),0)</f>
        <v>149</v>
      </c>
      <c r="BC29" s="13">
        <f>IF(属性价值透视!$AP29&gt;0,INDEX(数据母表!$CY$5:$CY$59,(属性价值透视!$H$2-1)*11+属性价值透视!$AO29),0)</f>
        <v>149</v>
      </c>
      <c r="BD29" s="13">
        <f>IF(属性价值透视!$AP29&gt;0,INDEX(数据母表!$CY$5:$CY$59,(属性价值透视!$H$2-1)*11+属性价值透视!$AO29),0)</f>
        <v>149</v>
      </c>
      <c r="BE29" s="13">
        <f t="shared" si="20"/>
        <v>745</v>
      </c>
      <c r="BF29" s="13">
        <f t="shared" si="21"/>
        <v>745</v>
      </c>
      <c r="BG29" s="13">
        <f t="shared" si="22"/>
        <v>745</v>
      </c>
      <c r="BH29" s="13">
        <f t="shared" si="23"/>
        <v>11920</v>
      </c>
      <c r="BI29" s="13">
        <f>SUMIFS(数据母表!$DP$5:$DP$754,数据母表!$DN$5:$DN$754,"&gt;"&amp;属性价值透视!$B29,数据母表!$DN$5:$DN$754,"&lt;="&amp;属性价值透视!$C29,数据母表!$DO$5:$DO$754,"="&amp;属性价值透视!$H$2)</f>
        <v>830440</v>
      </c>
      <c r="BJ29" s="13">
        <f t="shared" si="1"/>
        <v>830.4</v>
      </c>
      <c r="BK29" s="38">
        <f t="shared" si="24"/>
        <v>14.4</v>
      </c>
      <c r="BL29" s="13">
        <f>SUM(H$6:H29)+SUM(R$6:R29)+SUM(AF$6:AF29)+SUM(AX$6:AX29)+SUM(BH$6:BH29)</f>
        <v>1342557</v>
      </c>
      <c r="BM29" s="13">
        <f>SUM(K$6:K29)+SUM(AA$6:AA29)+SUM(AM$6:AM29)+SUM(AZ$6:AZ29)+SUM(BJ$6:BJ29)</f>
        <v>123943.20000000001</v>
      </c>
      <c r="BN29" s="38">
        <f t="shared" si="25"/>
        <v>10.8</v>
      </c>
      <c r="BO29" s="13">
        <f>H29+R29+AF29+AX29+BH29</f>
        <v>288935</v>
      </c>
      <c r="BP29" s="13">
        <f>K29+AA29+AM29+AZ29+BJ29</f>
        <v>26445.9</v>
      </c>
      <c r="BQ29" s="38">
        <f t="shared" si="26"/>
        <v>10.9</v>
      </c>
      <c r="BR29" s="13">
        <f>MATCH(C29,数据母表!$EX$5:$EX$13,1)-1</f>
        <v>6</v>
      </c>
      <c r="BS29" s="13">
        <f t="shared" si="61"/>
        <v>0</v>
      </c>
      <c r="BT29" s="13">
        <f>IF(BS29&gt;0,SUMIFS(数据母表!$FG$5:$FG$84,数据母表!FB28:FB107,"="&amp;属性价值透视!BR29),0)</f>
        <v>0</v>
      </c>
      <c r="BU29" s="13">
        <f>IF(BS29&gt;0,ROUND(SUMIFS(数据母表!$FN$5:$FN$84,数据母表!FB28:FB107,"="&amp;属性价值透视!BR29),1),0)</f>
        <v>0</v>
      </c>
      <c r="BV29" s="38">
        <f t="shared" si="27"/>
        <v>0</v>
      </c>
      <c r="BW29" s="13">
        <f>IF(属性价值透视!BR29&gt;0,INDEX(数据母表!$EY$6:$EY$13,属性价值透视!BR29),0)</f>
        <v>5</v>
      </c>
      <c r="BX29" s="13">
        <f>IF(BS29&gt;0,SUMIFS(数据母表!$FG$5:$FG$84,数据母表!FB28:FB107,"="&amp;属性价值透视!BR29,数据母表!$FC$5:$FC$84,"&lt;="&amp;属性价值透视!BW29),0)</f>
        <v>0</v>
      </c>
      <c r="BY29" s="13">
        <f>IF(BS29&gt;0,SUMIFS(数据母表!$FN$5:$FN$84,数据母表!FB28:FB107,"="&amp;属性价值透视!BR29,数据母表!$FC$5:$FC$84,"&lt;="&amp;属性价值透视!BW29),0)</f>
        <v>0</v>
      </c>
      <c r="BZ29" s="38">
        <f t="shared" si="28"/>
        <v>0</v>
      </c>
      <c r="CC29" s="38">
        <f t="shared" si="29"/>
        <v>197.4</v>
      </c>
      <c r="CD29" s="38">
        <f t="shared" si="30"/>
        <v>3061</v>
      </c>
      <c r="CE29" s="38">
        <f t="shared" si="31"/>
        <v>2357.1</v>
      </c>
      <c r="CF29" s="38">
        <f t="shared" si="32"/>
        <v>20000</v>
      </c>
      <c r="CG29" s="38">
        <f t="shared" si="33"/>
        <v>830.4</v>
      </c>
      <c r="CH29" s="38">
        <f t="shared" si="34"/>
        <v>0</v>
      </c>
      <c r="CJ29" s="38">
        <f t="shared" si="35"/>
        <v>25</v>
      </c>
      <c r="CK29" s="38">
        <f t="shared" si="36"/>
        <v>9.8007187193727532</v>
      </c>
      <c r="CL29" s="38">
        <f t="shared" si="37"/>
        <v>19</v>
      </c>
      <c r="CM29" s="38">
        <f t="shared" si="38"/>
        <v>9.9</v>
      </c>
      <c r="CN29" s="38">
        <f t="shared" si="39"/>
        <v>14.4</v>
      </c>
      <c r="CO29" s="38">
        <f t="shared" si="40"/>
        <v>0</v>
      </c>
      <c r="CR29" s="13">
        <f t="shared" si="41"/>
        <v>5000</v>
      </c>
      <c r="CS29" s="13">
        <f t="shared" si="42"/>
        <v>30000</v>
      </c>
      <c r="CT29" s="13">
        <f t="shared" si="43"/>
        <v>45000</v>
      </c>
      <c r="CU29" s="13">
        <f t="shared" si="44"/>
        <v>197015</v>
      </c>
      <c r="CV29" s="13">
        <f t="shared" si="45"/>
        <v>11920</v>
      </c>
      <c r="CW29" s="13">
        <f t="shared" si="46"/>
        <v>0</v>
      </c>
      <c r="CX29" s="38">
        <f t="shared" si="47"/>
        <v>288935</v>
      </c>
      <c r="CY29" s="65">
        <f t="shared" si="48"/>
        <v>1.7304930174606745E-2</v>
      </c>
      <c r="CZ29" s="65">
        <f t="shared" si="49"/>
        <v>0.10382958104764048</v>
      </c>
      <c r="DA29" s="65">
        <f t="shared" si="50"/>
        <v>0.1557443715714607</v>
      </c>
      <c r="DB29" s="65">
        <f t="shared" si="51"/>
        <v>0.68186616367002961</v>
      </c>
      <c r="DC29" s="65">
        <f t="shared" si="52"/>
        <v>4.1254953536262483E-2</v>
      </c>
      <c r="DD29" s="65">
        <f t="shared" si="53"/>
        <v>0</v>
      </c>
    </row>
    <row r="30" spans="1:158" ht="16.5" x14ac:dyDescent="0.2">
      <c r="A30" s="34">
        <v>25</v>
      </c>
      <c r="B30" s="13">
        <f>数据母表!BS29</f>
        <v>130</v>
      </c>
      <c r="C30" s="13">
        <f>数据母表!BT29</f>
        <v>135</v>
      </c>
      <c r="D30" s="13">
        <f>数据母表!BW29</f>
        <v>19</v>
      </c>
      <c r="E30" s="13">
        <f>INDEX(数据母表!P$5:P$84,(属性价值透视!$C$2-2)*20+属性价值透视!$D30)*($C30-$B30)</f>
        <v>375</v>
      </c>
      <c r="F30" s="13">
        <f>INDEX(数据母表!Q$5:Q$84,(属性价值透视!$C$2-2)*20+属性价值透视!$D30)*($C30-$B30)</f>
        <v>190</v>
      </c>
      <c r="G30" s="13">
        <f>INDEX(数据母表!R$5:R$84,(属性价值透视!$C$2-2)*20+属性价值透视!$D30)*($C30-$B30)</f>
        <v>3750</v>
      </c>
      <c r="H30" s="13">
        <f t="shared" si="3"/>
        <v>7525</v>
      </c>
      <c r="I30" s="13">
        <f>SUMIFS(数据母表!$CN$5:$CN$604,数据母表!$CL$5:$CL$604,"&lt;"&amp;属性价值透视!C30,数据母表!$CL$5:$CL$604,"&gt;="&amp;属性价值透视!B30,数据母表!$CM$5:$CM$604,"="&amp;属性价值透视!$C$2)</f>
        <v>609500</v>
      </c>
      <c r="J30" s="13">
        <f t="shared" si="4"/>
        <v>243800</v>
      </c>
      <c r="K30" s="13">
        <f t="shared" si="5"/>
        <v>243.8</v>
      </c>
      <c r="L30" s="38">
        <f t="shared" si="6"/>
        <v>31</v>
      </c>
      <c r="M30" s="13">
        <f>IF(D30&lt;&gt;D29,INDEX(数据母表!$V$5:$V$84,(属性价值透视!$C$2-2)*20+属性价值透视!D30),0)</f>
        <v>3</v>
      </c>
      <c r="N30" s="13">
        <f t="shared" si="7"/>
        <v>1</v>
      </c>
      <c r="O30" s="13">
        <f>SUMIFS(数据母表!S$5:S$84,数据母表!$K$5:$K$84,"="&amp;属性价值透视!$C$2,数据母表!$L$5:$L$84,"="&amp;属性价值透视!$D30)*$M30</f>
        <v>2700</v>
      </c>
      <c r="P30" s="13">
        <f>SUMIFS(数据母表!T$5:T$84,数据母表!$K$5:$K$84,"="&amp;属性价值透视!$C$2,数据母表!$L$5:$L$84,"="&amp;属性价值透视!$D30)*$M30</f>
        <v>1350</v>
      </c>
      <c r="Q30" s="13">
        <f>SUMIFS(数据母表!U$5:U$84,数据母表!$K$5:$K$84,"="&amp;属性价值透视!$C$2,数据母表!$L$5:$L$84,"="&amp;属性价值透视!$D30)*$M30</f>
        <v>27000</v>
      </c>
      <c r="R30" s="13">
        <f t="shared" si="8"/>
        <v>54000</v>
      </c>
      <c r="S30" s="13">
        <f>SUMIFS(数据母表!AZ$5:AZ$212,数据母表!$AW$5:$AW$212,"="&amp;属性价值透视!$C$2,数据母表!$AY$5:$AY$212,"="&amp;属性价值透视!$D30)*IF($M30&gt;0,1,0)</f>
        <v>0</v>
      </c>
      <c r="T30" s="13">
        <f>SUMIFS(数据母表!BA$5:BA$212,数据母表!$AW$5:$AW$212,"="&amp;属性价值透视!$C$2,数据母表!$AY$5:$AY$212,"="&amp;属性价值透视!$D30)*IF($M30&gt;0,1,0)</f>
        <v>0</v>
      </c>
      <c r="U30" s="13">
        <f>SUMIFS(数据母表!BB$5:BB$212,数据母表!$AW$5:$AW$212,"="&amp;属性价值透视!$C$2,数据母表!$AY$5:$AY$212,"="&amp;属性价值透视!$D30)*IF($M30&gt;0,1,0)</f>
        <v>0</v>
      </c>
      <c r="V30" s="13">
        <f>SUMIFS(数据母表!BC$5:BC$212,数据母表!$AW$5:$AW$212,"="&amp;属性价值透视!$C$2,数据母表!$AY$5:$AY$212,"="&amp;属性价值透视!$D30)*IF($M30&gt;0,1,0)</f>
        <v>0</v>
      </c>
      <c r="W30" s="13">
        <f>SUMIFS(数据母表!BD$5:BD$212,数据母表!$AW$5:$AW$212,"="&amp;属性价值透视!$C$2,数据母表!$AY$5:$AY$212,"="&amp;属性价值透视!$D30)*IF($M30&gt;0,1,0)</f>
        <v>45</v>
      </c>
      <c r="X30" s="13">
        <f>SUMIFS(数据母表!BE$5:BE$212,数据母表!$AW$5:$AW$212,"="&amp;属性价值透视!$C$2,数据母表!$AY$5:$AY$212,"="&amp;属性价值透视!$D30)*IF($M30&gt;0,1,0)</f>
        <v>9</v>
      </c>
      <c r="Y30" s="13">
        <f>SUMIFS(数据母表!BF$5:BF$212,数据母表!$AW$5:$AW$212,"="&amp;属性价值透视!$C$2,数据母表!$AY$5:$AY$212,"="&amp;属性价值透视!$D30)*IF($M30&gt;0,1,0)</f>
        <v>306650</v>
      </c>
      <c r="Z30" s="13">
        <f t="shared" si="9"/>
        <v>2556650</v>
      </c>
      <c r="AA30" s="13">
        <f t="shared" si="10"/>
        <v>2556.65</v>
      </c>
      <c r="AB30" s="38">
        <f t="shared" si="11"/>
        <v>21</v>
      </c>
      <c r="AC30" s="13">
        <f>SUMIFS(数据母表!W$5:W$84,数据母表!$K$5:$K$84,"="&amp;属性价值透视!$C$2,数据母表!$L$5:$L$84,"="&amp;属性价值透视!$D30)*$N30</f>
        <v>1500</v>
      </c>
      <c r="AD30" s="13">
        <f>SUMIFS(数据母表!X$5:X$84,数据母表!$K$5:$K$84,"="&amp;属性价值透视!$C$2,数据母表!$L$5:$L$84,"="&amp;属性价值透视!$D30)*$N30</f>
        <v>750</v>
      </c>
      <c r="AE30" s="13">
        <f>SUMIFS(数据母表!Y$5:Y$84,数据母表!$K$5:$K$84,"="&amp;属性价值透视!$C$2,数据母表!$L$5:$L$84,"="&amp;属性价值透视!$D30)*$N30</f>
        <v>15000</v>
      </c>
      <c r="AF30" s="13">
        <f t="shared" si="12"/>
        <v>30000</v>
      </c>
      <c r="AG30" s="13">
        <f>SUMIFS(数据母表!BK$5:BK$84,数据母表!$BI$5:$BI$84,"="&amp;属性价值透视!$C$2,数据母表!$BJ$5:$BJ$84,"="&amp;属性价值透视!$D30)*属性价值透视!$N30</f>
        <v>0</v>
      </c>
      <c r="AH30" s="13">
        <f>SUMIFS(数据母表!BL$5:BL$84,数据母表!$BI$5:$BI$84,"="&amp;属性价值透视!$C$2,数据母表!$BJ$5:$BJ$84,"="&amp;属性价值透视!$D30)*属性价值透视!$N30</f>
        <v>0</v>
      </c>
      <c r="AI30" s="13">
        <f>SUMIFS(数据母表!BM$5:BM$84,数据母表!$BI$5:$BI$84,"="&amp;属性价值透视!$C$2,数据母表!$BJ$5:$BJ$84,"="&amp;属性价值透视!$D30)*属性价值透视!$N30</f>
        <v>0</v>
      </c>
      <c r="AJ30" s="13">
        <f>SUMIFS(数据母表!BN$5:BN$84,数据母表!$BI$5:$BI$84,"="&amp;属性价值透视!$C$2,数据母表!$BJ$5:$BJ$84,"="&amp;属性价值透视!$D30)*属性价值透视!$N30</f>
        <v>39</v>
      </c>
      <c r="AK30" s="13">
        <f>SUMIFS(数据母表!BO$5:BO$84,数据母表!$BI$5:$BI$84,"="&amp;属性价值透视!$C$2,数据母表!$BJ$5:$BJ$84,"="&amp;属性价值透视!$D30)*属性价值透视!$N30</f>
        <v>410500</v>
      </c>
      <c r="AL30" s="13">
        <f t="shared" si="13"/>
        <v>4310500</v>
      </c>
      <c r="AM30" s="13">
        <f t="shared" si="14"/>
        <v>4310.5</v>
      </c>
      <c r="AN30" s="38">
        <f t="shared" si="15"/>
        <v>6.9597494490198351</v>
      </c>
      <c r="AO30" s="34">
        <f>数据母表!BX29</f>
        <v>9</v>
      </c>
      <c r="AP30" s="34">
        <f t="shared" si="16"/>
        <v>1</v>
      </c>
      <c r="AQ30" s="34">
        <f t="shared" si="62"/>
        <v>0</v>
      </c>
      <c r="AR30" s="34">
        <f>IF($AQ30&gt;0,INDEX(数据母表!CV$5:CV$59,(属性价值透视!$H$2-1)*11+$AO30),0)</f>
        <v>0</v>
      </c>
      <c r="AS30" s="34">
        <f>IF($AQ30&gt;0,INDEX(数据母表!CW$5:CW$59,(属性价值透视!$H$2-1)*11+$AO30),0)</f>
        <v>0</v>
      </c>
      <c r="AT30" s="34">
        <f>IF($AQ30&gt;0,INDEX(数据母表!CX$5:CX$59,(属性价值透视!$H$2-1)*11+$AO30),0)</f>
        <v>0</v>
      </c>
      <c r="AU30" s="34">
        <f>IF($AQ30&gt;0,INDEX(数据母表!DB$5:DB$59,(属性价值透视!$H$2-1)*11+$AO30),0)</f>
        <v>0</v>
      </c>
      <c r="AV30" s="34">
        <f>IF($AQ30&gt;0,INDEX(数据母表!DC$5:DC$59,(属性价值透视!$H$2-1)*11+$AO30),0)</f>
        <v>0</v>
      </c>
      <c r="AW30" s="34">
        <f>IF($AQ30&gt;0,INDEX(数据母表!DD$5:DD$59,(属性价值透视!$H$2-1)*11+$AO30),0)</f>
        <v>0</v>
      </c>
      <c r="AX30" s="13">
        <f t="shared" si="17"/>
        <v>0</v>
      </c>
      <c r="AY30" s="13">
        <f>IF(属性价值透视!$AQ30&gt;0,INDEX(数据母表!$CU$5:$CU$59,(属性价值透视!$H$2-1)*11+属性价值透视!AO30)*数据母表!$CS$2,0)</f>
        <v>0</v>
      </c>
      <c r="AZ30" s="13">
        <f t="shared" si="18"/>
        <v>0</v>
      </c>
      <c r="BA30" s="38">
        <f t="shared" si="19"/>
        <v>0</v>
      </c>
      <c r="BB30" s="13">
        <f>IF(属性价值透视!$AP30&gt;0,INDEX(数据母表!$CY$5:$CY$59,(属性价值透视!$H$2-1)*11+属性价值透视!$AO30),0)</f>
        <v>149</v>
      </c>
      <c r="BC30" s="13">
        <f>IF(属性价值透视!$AP30&gt;0,INDEX(数据母表!$CY$5:$CY$59,(属性价值透视!$H$2-1)*11+属性价值透视!$AO30),0)</f>
        <v>149</v>
      </c>
      <c r="BD30" s="13">
        <f>IF(属性价值透视!$AP30&gt;0,INDEX(数据母表!$CY$5:$CY$59,(属性价值透视!$H$2-1)*11+属性价值透视!$AO30),0)</f>
        <v>149</v>
      </c>
      <c r="BE30" s="13">
        <f t="shared" si="20"/>
        <v>745</v>
      </c>
      <c r="BF30" s="13">
        <f t="shared" si="21"/>
        <v>745</v>
      </c>
      <c r="BG30" s="13">
        <f t="shared" si="22"/>
        <v>745</v>
      </c>
      <c r="BH30" s="13">
        <f t="shared" si="23"/>
        <v>11920</v>
      </c>
      <c r="BI30" s="13">
        <f>SUMIFS(数据母表!$DP$5:$DP$754,数据母表!$DN$5:$DN$754,"&gt;"&amp;属性价值透视!$B30,数据母表!$DN$5:$DN$754,"&lt;="&amp;属性价值透视!$C30,数据母表!$DO$5:$DO$754,"="&amp;属性价值透视!$H$2)</f>
        <v>908720</v>
      </c>
      <c r="BJ30" s="13">
        <f t="shared" si="1"/>
        <v>908.7</v>
      </c>
      <c r="BK30" s="38">
        <f t="shared" si="24"/>
        <v>13.1</v>
      </c>
      <c r="BL30" s="13">
        <f>SUM(H$6:H30)+SUM(R$6:R30)+SUM(AF$6:AF30)+SUM(AX$6:AX30)+SUM(BH$6:BH30)</f>
        <v>1446002</v>
      </c>
      <c r="BM30" s="13">
        <f>SUM(K$6:K30)+SUM(AA$6:AA30)+SUM(AM$6:AM30)+SUM(AZ$6:AZ30)+SUM(BJ$6:BJ30)</f>
        <v>131962.85</v>
      </c>
      <c r="BN30" s="38">
        <f t="shared" si="25"/>
        <v>11</v>
      </c>
      <c r="BO30" s="13">
        <f>H30+R30+AF30+AX30+BH30</f>
        <v>103445</v>
      </c>
      <c r="BP30" s="13">
        <f>K30+AA30+AM30+AZ30+BJ30</f>
        <v>8019.6500000000005</v>
      </c>
      <c r="BQ30" s="38">
        <f t="shared" si="26"/>
        <v>12.9</v>
      </c>
      <c r="BR30" s="13">
        <f>MATCH(C30,数据母表!$EX$5:$EX$13,1)-1</f>
        <v>7</v>
      </c>
      <c r="BS30" s="13">
        <f t="shared" si="61"/>
        <v>1</v>
      </c>
      <c r="BT30" s="13">
        <f>IF(BS30&gt;0,SUMIFS(数据母表!$FG$5:$FG$84,数据母表!FB29:FB108,"="&amp;属性价值透视!BR30),0)</f>
        <v>129600</v>
      </c>
      <c r="BU30" s="13">
        <f>IF(BS30&gt;0,ROUND(SUMIFS(数据母表!$FN$5:$FN$84,数据母表!FB29:FB108,"="&amp;属性价值透视!BR30),1),0)</f>
        <v>35417.4</v>
      </c>
      <c r="BV30" s="38">
        <f t="shared" si="27"/>
        <v>3.7</v>
      </c>
      <c r="BW30" s="13">
        <f>IF(属性价值透视!BR30&gt;0,INDEX(数据母表!$EY$6:$EY$13,属性价值透视!BR30),0)</f>
        <v>4</v>
      </c>
      <c r="BX30" s="13">
        <f>IF(BS30&gt;0,SUMIFS(数据母表!$FG$5:$FG$84,数据母表!FB29:FB108,"="&amp;属性价值透视!BR30,数据母表!$FC$5:$FC$84,"&lt;="&amp;属性价值透视!BW30),0)</f>
        <v>30000</v>
      </c>
      <c r="BY30" s="13">
        <f>IF(BS30&gt;0,SUMIFS(数据母表!$FN$5:$FN$84,数据母表!FB29:FB108,"="&amp;属性价值透视!BR30,数据母表!$FC$5:$FC$84,"&lt;="&amp;属性价值透视!BW30),0)</f>
        <v>3923.2064912280712</v>
      </c>
      <c r="BZ30" s="38">
        <f t="shared" si="28"/>
        <v>7.6</v>
      </c>
      <c r="CC30" s="38">
        <f t="shared" si="29"/>
        <v>243.8</v>
      </c>
      <c r="CD30" s="38">
        <f t="shared" si="30"/>
        <v>4310.5</v>
      </c>
      <c r="CE30" s="38">
        <f t="shared" si="31"/>
        <v>2556.65</v>
      </c>
      <c r="CF30" s="38">
        <f t="shared" si="32"/>
        <v>0</v>
      </c>
      <c r="CG30" s="38">
        <f t="shared" si="33"/>
        <v>908.7</v>
      </c>
      <c r="CH30" s="38">
        <f t="shared" si="34"/>
        <v>3923.2064912280712</v>
      </c>
      <c r="CJ30" s="38">
        <f t="shared" si="35"/>
        <v>31</v>
      </c>
      <c r="CK30" s="38">
        <f t="shared" si="36"/>
        <v>6.9597494490198351</v>
      </c>
      <c r="CL30" s="38">
        <f t="shared" si="37"/>
        <v>21</v>
      </c>
      <c r="CM30" s="38">
        <f t="shared" si="38"/>
        <v>0</v>
      </c>
      <c r="CN30" s="38">
        <f t="shared" si="39"/>
        <v>13.1</v>
      </c>
      <c r="CO30" s="38">
        <f t="shared" si="40"/>
        <v>7.6</v>
      </c>
      <c r="CR30" s="13">
        <f t="shared" si="41"/>
        <v>7525</v>
      </c>
      <c r="CS30" s="13">
        <f t="shared" si="42"/>
        <v>30000</v>
      </c>
      <c r="CT30" s="13">
        <f t="shared" si="43"/>
        <v>54000</v>
      </c>
      <c r="CU30" s="13">
        <f t="shared" si="44"/>
        <v>0</v>
      </c>
      <c r="CV30" s="13">
        <f t="shared" si="45"/>
        <v>11920</v>
      </c>
      <c r="CW30" s="13">
        <f t="shared" si="46"/>
        <v>30000</v>
      </c>
      <c r="CX30" s="38">
        <f t="shared" si="47"/>
        <v>133445</v>
      </c>
      <c r="CY30" s="65">
        <f t="shared" si="48"/>
        <v>5.6390273146240025E-2</v>
      </c>
      <c r="CZ30" s="65">
        <f t="shared" si="49"/>
        <v>0.22481172018434561</v>
      </c>
      <c r="DA30" s="65">
        <f t="shared" si="50"/>
        <v>0.40466109633182212</v>
      </c>
      <c r="DB30" s="65">
        <f t="shared" si="51"/>
        <v>0</v>
      </c>
      <c r="DC30" s="65">
        <f t="shared" si="52"/>
        <v>8.932519015324665E-2</v>
      </c>
      <c r="DD30" s="65">
        <f t="shared" si="53"/>
        <v>0.22481172018434561</v>
      </c>
    </row>
    <row r="31" spans="1:158" ht="16.5" x14ac:dyDescent="0.2">
      <c r="A31" s="34">
        <v>26</v>
      </c>
      <c r="B31" s="13">
        <f>数据母表!BS30</f>
        <v>135</v>
      </c>
      <c r="C31" s="13">
        <f>数据母表!BT30</f>
        <v>140</v>
      </c>
      <c r="D31" s="13">
        <f>数据母表!BW30</f>
        <v>19</v>
      </c>
      <c r="E31" s="13">
        <f>INDEX(数据母表!P$5:P$84,(属性价值透视!$C$2-2)*20+属性价值透视!$D31)*($C31-$B31)</f>
        <v>375</v>
      </c>
      <c r="F31" s="13">
        <f>INDEX(数据母表!Q$5:Q$84,(属性价值透视!$C$2-2)*20+属性价值透视!$D31)*($C31-$B31)</f>
        <v>190</v>
      </c>
      <c r="G31" s="13">
        <f>INDEX(数据母表!R$5:R$84,(属性价值透视!$C$2-2)*20+属性价值透视!$D31)*($C31-$B31)</f>
        <v>3750</v>
      </c>
      <c r="H31" s="13">
        <f t="shared" si="3"/>
        <v>7525</v>
      </c>
      <c r="I31" s="13">
        <f>SUMIFS(数据母表!$CN$5:$CN$604,数据母表!$CL$5:$CL$604,"&lt;"&amp;属性价值透视!C31,数据母表!$CL$5:$CL$604,"&gt;="&amp;属性价值透视!B31,数据母表!$CM$5:$CM$604,"="&amp;属性价值透视!$C$2)</f>
        <v>764750</v>
      </c>
      <c r="J31" s="13">
        <f t="shared" si="4"/>
        <v>305900</v>
      </c>
      <c r="K31" s="13">
        <f t="shared" si="5"/>
        <v>305.89999999999998</v>
      </c>
      <c r="L31" s="38">
        <f t="shared" si="6"/>
        <v>25</v>
      </c>
      <c r="M31" s="13">
        <f>IF(D31&lt;&gt;D30,INDEX(数据母表!$V$5:$V$84,(属性价值透视!$C$2-2)*20+属性价值透视!D31),0)</f>
        <v>0</v>
      </c>
      <c r="N31" s="13">
        <f t="shared" si="7"/>
        <v>0</v>
      </c>
      <c r="O31" s="13">
        <f>SUMIFS(数据母表!S$5:S$84,数据母表!$K$5:$K$84,"="&amp;属性价值透视!$C$2,数据母表!$L$5:$L$84,"="&amp;属性价值透视!$D31)*$M31</f>
        <v>0</v>
      </c>
      <c r="P31" s="13">
        <f>SUMIFS(数据母表!T$5:T$84,数据母表!$K$5:$K$84,"="&amp;属性价值透视!$C$2,数据母表!$L$5:$L$84,"="&amp;属性价值透视!$D31)*$M31</f>
        <v>0</v>
      </c>
      <c r="Q31" s="13">
        <f>SUMIFS(数据母表!U$5:U$84,数据母表!$K$5:$K$84,"="&amp;属性价值透视!$C$2,数据母表!$L$5:$L$84,"="&amp;属性价值透视!$D31)*$M31</f>
        <v>0</v>
      </c>
      <c r="R31" s="13">
        <f t="shared" si="8"/>
        <v>0</v>
      </c>
      <c r="S31" s="13">
        <f>SUMIFS(数据母表!AZ$5:AZ$212,数据母表!$AW$5:$AW$212,"="&amp;属性价值透视!$C$2,数据母表!$AY$5:$AY$212,"="&amp;属性价值透视!$D31)*IF($M31&gt;0,1,0)</f>
        <v>0</v>
      </c>
      <c r="T31" s="13">
        <f>SUMIFS(数据母表!BA$5:BA$212,数据母表!$AW$5:$AW$212,"="&amp;属性价值透视!$C$2,数据母表!$AY$5:$AY$212,"="&amp;属性价值透视!$D31)*IF($M31&gt;0,1,0)</f>
        <v>0</v>
      </c>
      <c r="U31" s="13">
        <f>SUMIFS(数据母表!BB$5:BB$212,数据母表!$AW$5:$AW$212,"="&amp;属性价值透视!$C$2,数据母表!$AY$5:$AY$212,"="&amp;属性价值透视!$D31)*IF($M31&gt;0,1,0)</f>
        <v>0</v>
      </c>
      <c r="V31" s="13">
        <f>SUMIFS(数据母表!BC$5:BC$212,数据母表!$AW$5:$AW$212,"="&amp;属性价值透视!$C$2,数据母表!$AY$5:$AY$212,"="&amp;属性价值透视!$D31)*IF($M31&gt;0,1,0)</f>
        <v>0</v>
      </c>
      <c r="W31" s="13">
        <f>SUMIFS(数据母表!BD$5:BD$212,数据母表!$AW$5:$AW$212,"="&amp;属性价值透视!$C$2,数据母表!$AY$5:$AY$212,"="&amp;属性价值透视!$D31)*IF($M31&gt;0,1,0)</f>
        <v>0</v>
      </c>
      <c r="X31" s="13">
        <f>SUMIFS(数据母表!BE$5:BE$212,数据母表!$AW$5:$AW$212,"="&amp;属性价值透视!$C$2,数据母表!$AY$5:$AY$212,"="&amp;属性价值透视!$D31)*IF($M31&gt;0,1,0)</f>
        <v>0</v>
      </c>
      <c r="Y31" s="13">
        <f>SUMIFS(数据母表!BF$5:BF$212,数据母表!$AW$5:$AW$212,"="&amp;属性价值透视!$C$2,数据母表!$AY$5:$AY$212,"="&amp;属性价值透视!$D31)*IF($M31&gt;0,1,0)</f>
        <v>0</v>
      </c>
      <c r="Z31" s="13">
        <f t="shared" si="9"/>
        <v>0</v>
      </c>
      <c r="AA31" s="13">
        <f t="shared" si="10"/>
        <v>0</v>
      </c>
      <c r="AB31" s="38">
        <f t="shared" si="11"/>
        <v>0</v>
      </c>
      <c r="AC31" s="13">
        <f>SUMIFS(数据母表!W$5:W$84,数据母表!$K$5:$K$84,"="&amp;属性价值透视!$C$2,数据母表!$L$5:$L$84,"="&amp;属性价值透视!$D31)*$N31</f>
        <v>0</v>
      </c>
      <c r="AD31" s="13">
        <f>SUMIFS(数据母表!X$5:X$84,数据母表!$K$5:$K$84,"="&amp;属性价值透视!$C$2,数据母表!$L$5:$L$84,"="&amp;属性价值透视!$D31)*$N31</f>
        <v>0</v>
      </c>
      <c r="AE31" s="13">
        <f>SUMIFS(数据母表!Y$5:Y$84,数据母表!$K$5:$K$84,"="&amp;属性价值透视!$C$2,数据母表!$L$5:$L$84,"="&amp;属性价值透视!$D31)*$N31</f>
        <v>0</v>
      </c>
      <c r="AF31" s="13">
        <f t="shared" si="12"/>
        <v>0</v>
      </c>
      <c r="AG31" s="13">
        <f>SUMIFS(数据母表!BK$5:BK$84,数据母表!$BI$5:$BI$84,"="&amp;属性价值透视!$C$2,数据母表!$BJ$5:$BJ$84,"="&amp;属性价值透视!$D31)*属性价值透视!$N31</f>
        <v>0</v>
      </c>
      <c r="AH31" s="13">
        <f>SUMIFS(数据母表!BL$5:BL$84,数据母表!$BI$5:$BI$84,"="&amp;属性价值透视!$C$2,数据母表!$BJ$5:$BJ$84,"="&amp;属性价值透视!$D31)*属性价值透视!$N31</f>
        <v>0</v>
      </c>
      <c r="AI31" s="13">
        <f>SUMIFS(数据母表!BM$5:BM$84,数据母表!$BI$5:$BI$84,"="&amp;属性价值透视!$C$2,数据母表!$BJ$5:$BJ$84,"="&amp;属性价值透视!$D31)*属性价值透视!$N31</f>
        <v>0</v>
      </c>
      <c r="AJ31" s="13">
        <f>SUMIFS(数据母表!BN$5:BN$84,数据母表!$BI$5:$BI$84,"="&amp;属性价值透视!$C$2,数据母表!$BJ$5:$BJ$84,"="&amp;属性价值透视!$D31)*属性价值透视!$N31</f>
        <v>0</v>
      </c>
      <c r="AK31" s="13">
        <f>SUMIFS(数据母表!BO$5:BO$84,数据母表!$BI$5:$BI$84,"="&amp;属性价值透视!$C$2,数据母表!$BJ$5:$BJ$84,"="&amp;属性价值透视!$D31)*属性价值透视!$N31</f>
        <v>0</v>
      </c>
      <c r="AL31" s="13">
        <f t="shared" si="13"/>
        <v>0</v>
      </c>
      <c r="AM31" s="13">
        <f t="shared" si="14"/>
        <v>0</v>
      </c>
      <c r="AN31" s="38">
        <f t="shared" si="15"/>
        <v>0</v>
      </c>
      <c r="AO31" s="34">
        <f>数据母表!BX30</f>
        <v>10</v>
      </c>
      <c r="AP31" s="34">
        <f t="shared" si="16"/>
        <v>1</v>
      </c>
      <c r="AQ31" s="34">
        <f t="shared" si="62"/>
        <v>1</v>
      </c>
      <c r="AR31" s="34">
        <f>IF($AQ31&gt;0,INDEX(数据母表!CV$5:CV$59,(属性价值透视!$H$2-1)*11+$AO31),0)</f>
        <v>3280</v>
      </c>
      <c r="AS31" s="34">
        <f>IF($AQ31&gt;0,INDEX(数据母表!CW$5:CW$59,(属性价值透视!$H$2-1)*11+$AO31),0)</f>
        <v>1645</v>
      </c>
      <c r="AT31" s="34">
        <f>IF($AQ31&gt;0,INDEX(数据母表!CX$5:CX$59,(属性价值透视!$H$2-1)*11+$AO31),0)</f>
        <v>31295</v>
      </c>
      <c r="AU31" s="34">
        <f>IF($AQ31&gt;0,INDEX(数据母表!DB$5:DB$59,(属性价值透视!$H$2-1)*11+$AO31),0)</f>
        <v>10000</v>
      </c>
      <c r="AV31" s="34">
        <f>IF($AQ31&gt;0,INDEX(数据母表!DC$5:DC$59,(属性价值透视!$H$2-1)*11+$AO31),0)</f>
        <v>5000</v>
      </c>
      <c r="AW31" s="34">
        <f>IF($AQ31&gt;0,INDEX(数据母表!DD$5:DD$59,(属性价值透视!$H$2-1)*11+$AO31),0)</f>
        <v>100000</v>
      </c>
      <c r="AX31" s="13">
        <f t="shared" si="17"/>
        <v>264145</v>
      </c>
      <c r="AY31" s="13">
        <f>IF(属性价值透视!$AQ31&gt;0,INDEX(数据母表!$CU$5:$CU$59,(属性价值透视!$H$2-1)*11+属性价值透视!AO31)*数据母表!$CS$2,0)</f>
        <v>24000</v>
      </c>
      <c r="AZ31" s="13">
        <f t="shared" si="18"/>
        <v>24000</v>
      </c>
      <c r="BA31" s="38">
        <f t="shared" si="19"/>
        <v>11</v>
      </c>
      <c r="BB31" s="13">
        <f>IF(属性价值透视!$AP31&gt;0,INDEX(数据母表!$CY$5:$CY$59,(属性价值透视!$H$2-1)*11+属性价值透视!$AO31),0)</f>
        <v>172</v>
      </c>
      <c r="BC31" s="13">
        <f>IF(属性价值透视!$AP31&gt;0,INDEX(数据母表!$CY$5:$CY$59,(属性价值透视!$H$2-1)*11+属性价值透视!$AO31),0)</f>
        <v>172</v>
      </c>
      <c r="BD31" s="13">
        <f>IF(属性价值透视!$AP31&gt;0,INDEX(数据母表!$CY$5:$CY$59,(属性价值透视!$H$2-1)*11+属性价值透视!$AO31),0)</f>
        <v>172</v>
      </c>
      <c r="BE31" s="13">
        <f t="shared" si="20"/>
        <v>860</v>
      </c>
      <c r="BF31" s="13">
        <f t="shared" si="21"/>
        <v>860</v>
      </c>
      <c r="BG31" s="13">
        <f t="shared" si="22"/>
        <v>860</v>
      </c>
      <c r="BH31" s="13">
        <f t="shared" si="23"/>
        <v>13760</v>
      </c>
      <c r="BI31" s="13">
        <f>SUMIFS(数据母表!$DP$5:$DP$754,数据母表!$DN$5:$DN$754,"&gt;"&amp;属性价值透视!$B31,数据母表!$DN$5:$DN$754,"&lt;="&amp;属性价值透视!$C31,数据母表!$DO$5:$DO$754,"="&amp;属性价值透视!$H$2)</f>
        <v>2279480</v>
      </c>
      <c r="BJ31" s="13">
        <f t="shared" si="1"/>
        <v>2279.5</v>
      </c>
      <c r="BK31" s="38">
        <f t="shared" si="24"/>
        <v>6</v>
      </c>
      <c r="BL31" s="13">
        <f>SUM(H$6:H31)+SUM(R$6:R31)+SUM(AF$6:AF31)+SUM(AX$6:AX31)+SUM(BH$6:BH31)</f>
        <v>1731432</v>
      </c>
      <c r="BM31" s="13">
        <f>SUM(K$6:K31)+SUM(AA$6:AA31)+SUM(AM$6:AM31)+SUM(AZ$6:AZ31)+SUM(BJ$6:BJ31)</f>
        <v>158548.25</v>
      </c>
      <c r="BN31" s="38">
        <f t="shared" si="25"/>
        <v>10.9</v>
      </c>
      <c r="BO31" s="13">
        <f>H31+R31+AF31+AX31+BH31</f>
        <v>285430</v>
      </c>
      <c r="BP31" s="13">
        <f>K31+AA31+AM31+AZ31+BJ31</f>
        <v>26585.4</v>
      </c>
      <c r="BQ31" s="38">
        <f t="shared" si="26"/>
        <v>10.7</v>
      </c>
      <c r="BR31" s="13">
        <f>MATCH(C31,数据母表!$EX$5:$EX$13,1)-1</f>
        <v>7</v>
      </c>
      <c r="BS31" s="13">
        <f t="shared" si="61"/>
        <v>0</v>
      </c>
      <c r="BT31" s="13">
        <f>IF(BS31&gt;0,SUMIFS(数据母表!$FG$5:$FG$84,数据母表!FB30:FB109,"="&amp;属性价值透视!BR31),0)</f>
        <v>0</v>
      </c>
      <c r="BU31" s="13">
        <f>IF(BS31&gt;0,ROUND(SUMIFS(数据母表!$FN$5:$FN$84,数据母表!FB30:FB109,"="&amp;属性价值透视!BR31),1),0)</f>
        <v>0</v>
      </c>
      <c r="BV31" s="38">
        <f t="shared" si="27"/>
        <v>0</v>
      </c>
      <c r="BW31" s="13">
        <f>IF(属性价值透视!BR31&gt;0,INDEX(数据母表!$EY$6:$EY$13,属性价值透视!BR31),0)</f>
        <v>4</v>
      </c>
      <c r="BX31" s="13">
        <f>IF(BS31&gt;0,SUMIFS(数据母表!$FG$5:$FG$84,数据母表!FB30:FB109,"="&amp;属性价值透视!BR31,数据母表!$FC$5:$FC$84,"&lt;="&amp;属性价值透视!BW31),0)</f>
        <v>0</v>
      </c>
      <c r="BY31" s="13">
        <f>IF(BS31&gt;0,SUMIFS(数据母表!$FN$5:$FN$84,数据母表!FB30:FB109,"="&amp;属性价值透视!BR31,数据母表!$FC$5:$FC$84,"&lt;="&amp;属性价值透视!BW31),0)</f>
        <v>0</v>
      </c>
      <c r="BZ31" s="38">
        <f t="shared" si="28"/>
        <v>0</v>
      </c>
      <c r="CC31" s="38">
        <f t="shared" si="29"/>
        <v>305.89999999999998</v>
      </c>
      <c r="CD31" s="38">
        <f t="shared" si="30"/>
        <v>0</v>
      </c>
      <c r="CE31" s="38">
        <f t="shared" si="31"/>
        <v>0</v>
      </c>
      <c r="CF31" s="38">
        <f t="shared" si="32"/>
        <v>24000</v>
      </c>
      <c r="CG31" s="38">
        <f t="shared" si="33"/>
        <v>2279.5</v>
      </c>
      <c r="CH31" s="38">
        <f t="shared" si="34"/>
        <v>0</v>
      </c>
      <c r="CJ31" s="38">
        <f t="shared" si="35"/>
        <v>25</v>
      </c>
      <c r="CK31" s="38">
        <f t="shared" si="36"/>
        <v>0</v>
      </c>
      <c r="CL31" s="38">
        <f t="shared" si="37"/>
        <v>0</v>
      </c>
      <c r="CM31" s="38">
        <f t="shared" si="38"/>
        <v>11</v>
      </c>
      <c r="CN31" s="38">
        <f t="shared" si="39"/>
        <v>6</v>
      </c>
      <c r="CO31" s="38">
        <f t="shared" si="40"/>
        <v>0</v>
      </c>
      <c r="CR31" s="13">
        <f t="shared" si="41"/>
        <v>7525</v>
      </c>
      <c r="CS31" s="13">
        <f t="shared" si="42"/>
        <v>0</v>
      </c>
      <c r="CT31" s="13">
        <f t="shared" si="43"/>
        <v>0</v>
      </c>
      <c r="CU31" s="13">
        <f t="shared" si="44"/>
        <v>264145</v>
      </c>
      <c r="CV31" s="13">
        <f t="shared" si="45"/>
        <v>13760</v>
      </c>
      <c r="CW31" s="13">
        <f t="shared" si="46"/>
        <v>0</v>
      </c>
      <c r="CX31" s="38">
        <f t="shared" si="47"/>
        <v>285430</v>
      </c>
      <c r="CY31" s="65">
        <f t="shared" si="48"/>
        <v>2.6363731913253686E-2</v>
      </c>
      <c r="CZ31" s="65">
        <f t="shared" si="49"/>
        <v>0</v>
      </c>
      <c r="DA31" s="65">
        <f t="shared" si="50"/>
        <v>0</v>
      </c>
      <c r="DB31" s="65">
        <f t="shared" si="51"/>
        <v>0.92542830115965391</v>
      </c>
      <c r="DC31" s="65">
        <f t="shared" si="52"/>
        <v>4.8207966927092456E-2</v>
      </c>
      <c r="DD31" s="65">
        <f t="shared" si="53"/>
        <v>0</v>
      </c>
    </row>
    <row r="32" spans="1:158" ht="16.5" x14ac:dyDescent="0.2">
      <c r="A32" s="34">
        <v>27</v>
      </c>
      <c r="B32" s="13">
        <f>数据母表!BS31</f>
        <v>140</v>
      </c>
      <c r="C32" s="13">
        <f>数据母表!BT31</f>
        <v>145</v>
      </c>
      <c r="D32" s="13">
        <f>数据母表!BW31</f>
        <v>20</v>
      </c>
      <c r="E32" s="13">
        <f>INDEX(数据母表!P$5:P$84,(属性价值透视!$C$2-2)*20+属性价值透视!$D32)*($C32-$B32)</f>
        <v>375</v>
      </c>
      <c r="F32" s="13">
        <f>INDEX(数据母表!Q$5:Q$84,(属性价值透视!$C$2-2)*20+属性价值透视!$D32)*($C32-$B32)</f>
        <v>190</v>
      </c>
      <c r="G32" s="13">
        <f>INDEX(数据母表!R$5:R$84,(属性价值透视!$C$2-2)*20+属性价值透视!$D32)*($C32-$B32)</f>
        <v>3750</v>
      </c>
      <c r="H32" s="13">
        <f t="shared" si="3"/>
        <v>7525</v>
      </c>
      <c r="I32" s="13">
        <f>SUMIFS(数据母表!$CN$5:$CN$604,数据母表!$CL$5:$CL$604,"&lt;"&amp;属性价值透视!C32,数据母表!$CL$5:$CL$604,"&gt;="&amp;属性价值透视!B32,数据母表!$CM$5:$CM$604,"="&amp;属性价值透视!$C$2)</f>
        <v>964100</v>
      </c>
      <c r="J32" s="13">
        <f t="shared" si="4"/>
        <v>385640</v>
      </c>
      <c r="K32" s="13">
        <f t="shared" si="5"/>
        <v>385.6</v>
      </c>
      <c r="L32" s="38">
        <f t="shared" si="6"/>
        <v>20</v>
      </c>
      <c r="M32" s="13">
        <f>IF(D32&lt;&gt;D31,INDEX(数据母表!$V$5:$V$84,(属性价值透视!$C$2-2)*20+属性价值透视!D32),0)</f>
        <v>4</v>
      </c>
      <c r="N32" s="13">
        <f t="shared" si="7"/>
        <v>1</v>
      </c>
      <c r="O32" s="13">
        <f>SUMIFS(数据母表!S$5:S$84,数据母表!$K$5:$K$84,"="&amp;属性价值透视!$C$2,数据母表!$L$5:$L$84,"="&amp;属性价值透视!$D32)*$M32</f>
        <v>4000</v>
      </c>
      <c r="P32" s="13">
        <f>SUMIFS(数据母表!T$5:T$84,数据母表!$K$5:$K$84,"="&amp;属性价值透视!$C$2,数据母表!$L$5:$L$84,"="&amp;属性价值透视!$D32)*$M32</f>
        <v>2000</v>
      </c>
      <c r="Q32" s="13">
        <f>SUMIFS(数据母表!U$5:U$84,数据母表!$K$5:$K$84,"="&amp;属性价值透视!$C$2,数据母表!$L$5:$L$84,"="&amp;属性价值透视!$D32)*$M32</f>
        <v>40000</v>
      </c>
      <c r="R32" s="13">
        <f t="shared" si="8"/>
        <v>80000</v>
      </c>
      <c r="S32" s="13">
        <f>SUMIFS(数据母表!AZ$5:AZ$212,数据母表!$AW$5:$AW$212,"="&amp;属性价值透视!$C$2,数据母表!$AY$5:$AY$212,"="&amp;属性价值透视!$D32)*IF($M32&gt;0,1,0)</f>
        <v>0</v>
      </c>
      <c r="T32" s="13">
        <f>SUMIFS(数据母表!BA$5:BA$212,数据母表!$AW$5:$AW$212,"="&amp;属性价值透视!$C$2,数据母表!$AY$5:$AY$212,"="&amp;属性价值透视!$D32)*IF($M32&gt;0,1,0)</f>
        <v>0</v>
      </c>
      <c r="U32" s="13">
        <f>SUMIFS(数据母表!BB$5:BB$212,数据母表!$AW$5:$AW$212,"="&amp;属性价值透视!$C$2,数据母表!$AY$5:$AY$212,"="&amp;属性价值透视!$D32)*IF($M32&gt;0,1,0)</f>
        <v>0</v>
      </c>
      <c r="V32" s="13">
        <f>SUMIFS(数据母表!BC$5:BC$212,数据母表!$AW$5:$AW$212,"="&amp;属性价值透视!$C$2,数据母表!$AY$5:$AY$212,"="&amp;属性价值透视!$D32)*IF($M32&gt;0,1,0)</f>
        <v>0</v>
      </c>
      <c r="W32" s="13">
        <f>SUMIFS(数据母表!BD$5:BD$212,数据母表!$AW$5:$AW$212,"="&amp;属性价值透视!$C$2,数据母表!$AY$5:$AY$212,"="&amp;属性价值透视!$D32)*IF($M32&gt;0,1,0)</f>
        <v>60</v>
      </c>
      <c r="X32" s="13">
        <f>SUMIFS(数据母表!BE$5:BE$212,数据母表!$AW$5:$AW$212,"="&amp;属性价值透视!$C$2,数据母表!$AY$5:$AY$212,"="&amp;属性价值透视!$D32)*IF($M32&gt;0,1,0)</f>
        <v>12</v>
      </c>
      <c r="Y32" s="13">
        <f>SUMIFS(数据母表!BF$5:BF$212,数据母表!$AW$5:$AW$212,"="&amp;属性价值透视!$C$2,数据母表!$AY$5:$AY$212,"="&amp;属性价值透视!$D32)*IF($M32&gt;0,1,0)</f>
        <v>779550</v>
      </c>
      <c r="Z32" s="13">
        <f t="shared" si="9"/>
        <v>3779550</v>
      </c>
      <c r="AA32" s="13">
        <f t="shared" si="10"/>
        <v>3779.55</v>
      </c>
      <c r="AB32" s="38">
        <f t="shared" si="11"/>
        <v>21</v>
      </c>
      <c r="AC32" s="13">
        <f>SUMIFS(数据母表!W$5:W$84,数据母表!$K$5:$K$84,"="&amp;属性价值透视!$C$2,数据母表!$L$5:$L$84,"="&amp;属性价值透视!$D32)*$N32</f>
        <v>1500</v>
      </c>
      <c r="AD32" s="13">
        <f>SUMIFS(数据母表!X$5:X$84,数据母表!$K$5:$K$84,"="&amp;属性价值透视!$C$2,数据母表!$L$5:$L$84,"="&amp;属性价值透视!$D32)*$N32</f>
        <v>750</v>
      </c>
      <c r="AE32" s="13">
        <f>SUMIFS(数据母表!Y$5:Y$84,数据母表!$K$5:$K$84,"="&amp;属性价值透视!$C$2,数据母表!$L$5:$L$84,"="&amp;属性价值透视!$D32)*$N32</f>
        <v>15000</v>
      </c>
      <c r="AF32" s="13">
        <f t="shared" si="12"/>
        <v>30000</v>
      </c>
      <c r="AG32" s="13">
        <f>SUMIFS(数据母表!BK$5:BK$84,数据母表!$BI$5:$BI$84,"="&amp;属性价值透视!$C$2,数据母表!$BJ$5:$BJ$84,"="&amp;属性价值透视!$D32)*属性价值透视!$N32</f>
        <v>0</v>
      </c>
      <c r="AH32" s="13">
        <f>SUMIFS(数据母表!BL$5:BL$84,数据母表!$BI$5:$BI$84,"="&amp;属性价值透视!$C$2,数据母表!$BJ$5:$BJ$84,"="&amp;属性价值透视!$D32)*属性价值透视!$N32</f>
        <v>0</v>
      </c>
      <c r="AI32" s="13">
        <f>SUMIFS(数据母表!BM$5:BM$84,数据母表!$BI$5:$BI$84,"="&amp;属性价值透视!$C$2,数据母表!$BJ$5:$BJ$84,"="&amp;属性价值透视!$D32)*属性价值透视!$N32</f>
        <v>0</v>
      </c>
      <c r="AJ32" s="13">
        <f>SUMIFS(数据母表!BN$5:BN$84,数据母表!$BI$5:$BI$84,"="&amp;属性价值透视!$C$2,数据母表!$BJ$5:$BJ$84,"="&amp;属性价值透视!$D32)*属性价值透视!$N32</f>
        <v>51</v>
      </c>
      <c r="AK32" s="13">
        <f>SUMIFS(数据母表!BO$5:BO$84,数据母表!$BI$5:$BI$84,"="&amp;属性价值透视!$C$2,数据母表!$BJ$5:$BJ$84,"="&amp;属性价值透视!$D32)*属性价值透视!$N32</f>
        <v>615500</v>
      </c>
      <c r="AL32" s="13">
        <f t="shared" si="13"/>
        <v>5715500</v>
      </c>
      <c r="AM32" s="13">
        <f t="shared" si="14"/>
        <v>5715.5</v>
      </c>
      <c r="AN32" s="38">
        <f t="shared" si="15"/>
        <v>5.2488846120199462</v>
      </c>
      <c r="AO32" s="34">
        <f>数据母表!BX31</f>
        <v>10</v>
      </c>
      <c r="AP32" s="34">
        <f t="shared" si="16"/>
        <v>1</v>
      </c>
      <c r="AQ32" s="34">
        <f t="shared" si="62"/>
        <v>0</v>
      </c>
      <c r="AR32" s="34">
        <f>IF($AQ32&gt;0,INDEX(数据母表!CV$5:CV$59,(属性价值透视!$H$2-1)*11+$AO32),0)</f>
        <v>0</v>
      </c>
      <c r="AS32" s="34">
        <f>IF($AQ32&gt;0,INDEX(数据母表!CW$5:CW$59,(属性价值透视!$H$2-1)*11+$AO32),0)</f>
        <v>0</v>
      </c>
      <c r="AT32" s="34">
        <f>IF($AQ32&gt;0,INDEX(数据母表!CX$5:CX$59,(属性价值透视!$H$2-1)*11+$AO32),0)</f>
        <v>0</v>
      </c>
      <c r="AU32" s="34">
        <f>IF($AQ32&gt;0,INDEX(数据母表!DB$5:DB$59,(属性价值透视!$H$2-1)*11+$AO32),0)</f>
        <v>0</v>
      </c>
      <c r="AV32" s="34">
        <f>IF($AQ32&gt;0,INDEX(数据母表!DC$5:DC$59,(属性价值透视!$H$2-1)*11+$AO32),0)</f>
        <v>0</v>
      </c>
      <c r="AW32" s="34">
        <f>IF($AQ32&gt;0,INDEX(数据母表!DD$5:DD$59,(属性价值透视!$H$2-1)*11+$AO32),0)</f>
        <v>0</v>
      </c>
      <c r="AX32" s="13">
        <f t="shared" si="17"/>
        <v>0</v>
      </c>
      <c r="AY32" s="13">
        <f>IF(属性价值透视!$AQ32&gt;0,INDEX(数据母表!$CU$5:$CU$59,(属性价值透视!$H$2-1)*11+属性价值透视!AO32)*数据母表!$CS$2,0)</f>
        <v>0</v>
      </c>
      <c r="AZ32" s="13">
        <f t="shared" si="18"/>
        <v>0</v>
      </c>
      <c r="BA32" s="38">
        <f t="shared" si="19"/>
        <v>0</v>
      </c>
      <c r="BB32" s="13">
        <f>IF(属性价值透视!$AP32&gt;0,INDEX(数据母表!$CY$5:$CY$59,(属性价值透视!$H$2-1)*11+属性价值透视!$AO32),0)</f>
        <v>172</v>
      </c>
      <c r="BC32" s="13">
        <f>IF(属性价值透视!$AP32&gt;0,INDEX(数据母表!$CY$5:$CY$59,(属性价值透视!$H$2-1)*11+属性价值透视!$AO32),0)</f>
        <v>172</v>
      </c>
      <c r="BD32" s="13">
        <f>IF(属性价值透视!$AP32&gt;0,INDEX(数据母表!$CY$5:$CY$59,(属性价值透视!$H$2-1)*11+属性价值透视!$AO32),0)</f>
        <v>172</v>
      </c>
      <c r="BE32" s="13">
        <f t="shared" si="20"/>
        <v>860</v>
      </c>
      <c r="BF32" s="13">
        <f t="shared" si="21"/>
        <v>860</v>
      </c>
      <c r="BG32" s="13">
        <f t="shared" si="22"/>
        <v>860</v>
      </c>
      <c r="BH32" s="13">
        <f t="shared" si="23"/>
        <v>13760</v>
      </c>
      <c r="BI32" s="13">
        <f>SUMIFS(数据母表!$DP$5:$DP$754,数据母表!$DN$5:$DN$754,"&gt;"&amp;属性价值透视!$B32,数据母表!$DN$5:$DN$754,"&lt;="&amp;属性价值透视!$C32,数据母表!$DO$5:$DO$754,"="&amp;属性价值透视!$H$2)</f>
        <v>3191240</v>
      </c>
      <c r="BJ32" s="13">
        <f t="shared" si="1"/>
        <v>3191.2</v>
      </c>
      <c r="BK32" s="38">
        <f t="shared" si="24"/>
        <v>4.3</v>
      </c>
      <c r="BL32" s="13">
        <f>SUM(H$6:H32)+SUM(R$6:R32)+SUM(AF$6:AF32)+SUM(AX$6:AX32)+SUM(BH$6:BH32)</f>
        <v>1862717</v>
      </c>
      <c r="BM32" s="13">
        <f>SUM(K$6:K32)+SUM(AA$6:AA32)+SUM(AM$6:AM32)+SUM(AZ$6:AZ32)+SUM(BJ$6:BJ32)</f>
        <v>171620.1</v>
      </c>
      <c r="BN32" s="38">
        <f t="shared" si="25"/>
        <v>10.9</v>
      </c>
      <c r="BO32" s="13">
        <f>H32+R32+AF32+AX32+BH32</f>
        <v>131285</v>
      </c>
      <c r="BP32" s="13">
        <f>K32+AA32+AM32+AZ32+BJ32</f>
        <v>13071.850000000002</v>
      </c>
      <c r="BQ32" s="38">
        <f t="shared" si="26"/>
        <v>10</v>
      </c>
      <c r="BR32" s="13">
        <f>MATCH(C32,数据母表!$EX$5:$EX$13,1)-1</f>
        <v>7</v>
      </c>
      <c r="BS32" s="13">
        <f t="shared" si="61"/>
        <v>0</v>
      </c>
      <c r="BT32" s="13">
        <f>IF(BS32&gt;0,SUMIFS(数据母表!$FG$5:$FG$84,数据母表!FB31:FB110,"="&amp;属性价值透视!BR32),0)</f>
        <v>0</v>
      </c>
      <c r="BU32" s="13">
        <f>IF(BS32&gt;0,ROUND(SUMIFS(数据母表!$FN$5:$FN$84,数据母表!FB31:FB110,"="&amp;属性价值透视!BR32),1),0)</f>
        <v>0</v>
      </c>
      <c r="BV32" s="38">
        <f t="shared" si="27"/>
        <v>0</v>
      </c>
      <c r="BW32" s="13">
        <f>IF(属性价值透视!BR32&gt;0,INDEX(数据母表!$EY$6:$EY$13,属性价值透视!BR32),0)</f>
        <v>4</v>
      </c>
      <c r="BX32" s="13">
        <f>IF(BS32&gt;0,SUMIFS(数据母表!$FG$5:$FG$84,数据母表!FB31:FB110,"="&amp;属性价值透视!BR32,数据母表!$FC$5:$FC$84,"&lt;="&amp;属性价值透视!BW32),0)</f>
        <v>0</v>
      </c>
      <c r="BY32" s="13">
        <f>IF(BS32&gt;0,SUMIFS(数据母表!$FN$5:$FN$84,数据母表!FB31:FB110,"="&amp;属性价值透视!BR32,数据母表!$FC$5:$FC$84,"&lt;="&amp;属性价值透视!BW32),0)</f>
        <v>0</v>
      </c>
      <c r="BZ32" s="38">
        <f t="shared" si="28"/>
        <v>0</v>
      </c>
      <c r="CC32" s="38">
        <f t="shared" si="29"/>
        <v>385.6</v>
      </c>
      <c r="CD32" s="38">
        <f t="shared" si="30"/>
        <v>5715.5</v>
      </c>
      <c r="CE32" s="38">
        <f t="shared" si="31"/>
        <v>3779.55</v>
      </c>
      <c r="CF32" s="38">
        <f t="shared" si="32"/>
        <v>0</v>
      </c>
      <c r="CG32" s="38">
        <f t="shared" si="33"/>
        <v>3191.2</v>
      </c>
      <c r="CH32" s="38">
        <f t="shared" si="34"/>
        <v>0</v>
      </c>
      <c r="CJ32" s="38">
        <f t="shared" si="35"/>
        <v>20</v>
      </c>
      <c r="CK32" s="38">
        <f t="shared" si="36"/>
        <v>5.2488846120199462</v>
      </c>
      <c r="CL32" s="38">
        <f t="shared" si="37"/>
        <v>21</v>
      </c>
      <c r="CM32" s="38">
        <f t="shared" si="38"/>
        <v>0</v>
      </c>
      <c r="CN32" s="38">
        <f t="shared" si="39"/>
        <v>4.3</v>
      </c>
      <c r="CO32" s="38">
        <f t="shared" si="40"/>
        <v>0</v>
      </c>
      <c r="CR32" s="13">
        <f t="shared" si="41"/>
        <v>7525</v>
      </c>
      <c r="CS32" s="13">
        <f t="shared" si="42"/>
        <v>30000</v>
      </c>
      <c r="CT32" s="13">
        <f t="shared" si="43"/>
        <v>80000</v>
      </c>
      <c r="CU32" s="13">
        <f t="shared" si="44"/>
        <v>0</v>
      </c>
      <c r="CV32" s="13">
        <f t="shared" si="45"/>
        <v>13760</v>
      </c>
      <c r="CW32" s="13">
        <f t="shared" si="46"/>
        <v>0</v>
      </c>
      <c r="CX32" s="38">
        <f t="shared" si="47"/>
        <v>131285</v>
      </c>
      <c r="CY32" s="65">
        <f t="shared" si="48"/>
        <v>5.7318048520394564E-2</v>
      </c>
      <c r="CZ32" s="65">
        <f t="shared" si="49"/>
        <v>0.22851049244011121</v>
      </c>
      <c r="DA32" s="65">
        <f t="shared" si="50"/>
        <v>0.60936131317362985</v>
      </c>
      <c r="DB32" s="65">
        <f t="shared" si="51"/>
        <v>0</v>
      </c>
      <c r="DC32" s="65">
        <f t="shared" si="52"/>
        <v>0.10481014586586435</v>
      </c>
      <c r="DD32" s="65">
        <f t="shared" si="53"/>
        <v>0</v>
      </c>
    </row>
    <row r="33" spans="1:108" ht="16.5" x14ac:dyDescent="0.2">
      <c r="A33" s="34">
        <v>28</v>
      </c>
      <c r="B33" s="13">
        <f>数据母表!BS32</f>
        <v>145</v>
      </c>
      <c r="C33" s="13">
        <f>数据母表!BT32</f>
        <v>150</v>
      </c>
      <c r="D33" s="13">
        <f>数据母表!BW32</f>
        <v>20</v>
      </c>
      <c r="E33" s="13">
        <f>INDEX(数据母表!P$5:P$84,(属性价值透视!$C$2-2)*20+属性价值透视!$D33)*($C33-$B33)</f>
        <v>375</v>
      </c>
      <c r="F33" s="13">
        <f>INDEX(数据母表!Q$5:Q$84,(属性价值透视!$C$2-2)*20+属性价值透视!$D33)*($C33-$B33)</f>
        <v>190</v>
      </c>
      <c r="G33" s="13">
        <f>INDEX(数据母表!R$5:R$84,(属性价值透视!$C$2-2)*20+属性价值透视!$D33)*($C33-$B33)</f>
        <v>3750</v>
      </c>
      <c r="H33" s="13">
        <f t="shared" si="3"/>
        <v>7525</v>
      </c>
      <c r="I33" s="13">
        <f>SUMIFS(数据母表!$CN$5:$CN$604,数据母表!$CL$5:$CL$604,"&lt;"&amp;属性价值透视!C33,数据母表!$CL$5:$CL$604,"&gt;="&amp;属性价值透视!B33,数据母表!$CM$5:$CM$604,"="&amp;属性价值透视!$C$2)</f>
        <v>1153400</v>
      </c>
      <c r="J33" s="13">
        <f t="shared" si="4"/>
        <v>461360</v>
      </c>
      <c r="K33" s="13">
        <f t="shared" si="5"/>
        <v>461.4</v>
      </c>
      <c r="L33" s="38">
        <f t="shared" si="6"/>
        <v>16</v>
      </c>
      <c r="M33" s="13">
        <f>IF(D33&lt;&gt;D32,INDEX(数据母表!$V$5:$V$84,(属性价值透视!$C$2-2)*20+属性价值透视!D33),0)</f>
        <v>0</v>
      </c>
      <c r="N33" s="13">
        <f t="shared" si="7"/>
        <v>0</v>
      </c>
      <c r="O33" s="13">
        <f>SUMIFS(数据母表!S$5:S$84,数据母表!$K$5:$K$84,"="&amp;属性价值透视!$C$2,数据母表!$L$5:$L$84,"="&amp;属性价值透视!$D33)*$M33</f>
        <v>0</v>
      </c>
      <c r="P33" s="13">
        <f>SUMIFS(数据母表!T$5:T$84,数据母表!$K$5:$K$84,"="&amp;属性价值透视!$C$2,数据母表!$L$5:$L$84,"="&amp;属性价值透视!$D33)*$M33</f>
        <v>0</v>
      </c>
      <c r="Q33" s="13">
        <f>SUMIFS(数据母表!U$5:U$84,数据母表!$K$5:$K$84,"="&amp;属性价值透视!$C$2,数据母表!$L$5:$L$84,"="&amp;属性价值透视!$D33)*$M33</f>
        <v>0</v>
      </c>
      <c r="R33" s="13">
        <f t="shared" si="8"/>
        <v>0</v>
      </c>
      <c r="S33" s="13">
        <f>SUMIFS(数据母表!AZ$5:AZ$212,数据母表!$AW$5:$AW$212,"="&amp;属性价值透视!$C$2,数据母表!$AY$5:$AY$212,"="&amp;属性价值透视!$D33)*IF($M33&gt;0,1,0)</f>
        <v>0</v>
      </c>
      <c r="T33" s="13">
        <f>SUMIFS(数据母表!BA$5:BA$212,数据母表!$AW$5:$AW$212,"="&amp;属性价值透视!$C$2,数据母表!$AY$5:$AY$212,"="&amp;属性价值透视!$D33)*IF($M33&gt;0,1,0)</f>
        <v>0</v>
      </c>
      <c r="U33" s="13">
        <f>SUMIFS(数据母表!BB$5:BB$212,数据母表!$AW$5:$AW$212,"="&amp;属性价值透视!$C$2,数据母表!$AY$5:$AY$212,"="&amp;属性价值透视!$D33)*IF($M33&gt;0,1,0)</f>
        <v>0</v>
      </c>
      <c r="V33" s="13">
        <f>SUMIFS(数据母表!BC$5:BC$212,数据母表!$AW$5:$AW$212,"="&amp;属性价值透视!$C$2,数据母表!$AY$5:$AY$212,"="&amp;属性价值透视!$D33)*IF($M33&gt;0,1,0)</f>
        <v>0</v>
      </c>
      <c r="W33" s="13">
        <f>SUMIFS(数据母表!BD$5:BD$212,数据母表!$AW$5:$AW$212,"="&amp;属性价值透视!$C$2,数据母表!$AY$5:$AY$212,"="&amp;属性价值透视!$D33)*IF($M33&gt;0,1,0)</f>
        <v>0</v>
      </c>
      <c r="X33" s="13">
        <f>SUMIFS(数据母表!BE$5:BE$212,数据母表!$AW$5:$AW$212,"="&amp;属性价值透视!$C$2,数据母表!$AY$5:$AY$212,"="&amp;属性价值透视!$D33)*IF($M33&gt;0,1,0)</f>
        <v>0</v>
      </c>
      <c r="Y33" s="13">
        <f>SUMIFS(数据母表!BF$5:BF$212,数据母表!$AW$5:$AW$212,"="&amp;属性价值透视!$C$2,数据母表!$AY$5:$AY$212,"="&amp;属性价值透视!$D33)*IF($M33&gt;0,1,0)</f>
        <v>0</v>
      </c>
      <c r="Z33" s="13">
        <f t="shared" si="9"/>
        <v>0</v>
      </c>
      <c r="AA33" s="13">
        <f t="shared" si="10"/>
        <v>0</v>
      </c>
      <c r="AB33" s="38">
        <f t="shared" si="11"/>
        <v>0</v>
      </c>
      <c r="AC33" s="13">
        <f>SUMIFS(数据母表!W$5:W$84,数据母表!$K$5:$K$84,"="&amp;属性价值透视!$C$2,数据母表!$L$5:$L$84,"="&amp;属性价值透视!$D33)*$N33</f>
        <v>0</v>
      </c>
      <c r="AD33" s="13">
        <f>SUMIFS(数据母表!X$5:X$84,数据母表!$K$5:$K$84,"="&amp;属性价值透视!$C$2,数据母表!$L$5:$L$84,"="&amp;属性价值透视!$D33)*$N33</f>
        <v>0</v>
      </c>
      <c r="AE33" s="13">
        <f>SUMIFS(数据母表!Y$5:Y$84,数据母表!$K$5:$K$84,"="&amp;属性价值透视!$C$2,数据母表!$L$5:$L$84,"="&amp;属性价值透视!$D33)*$N33</f>
        <v>0</v>
      </c>
      <c r="AF33" s="13">
        <f t="shared" si="12"/>
        <v>0</v>
      </c>
      <c r="AG33" s="13">
        <f>SUMIFS(数据母表!BK$5:BK$84,数据母表!$BI$5:$BI$84,"="&amp;属性价值透视!$C$2,数据母表!$BJ$5:$BJ$84,"="&amp;属性价值透视!$D33)*属性价值透视!$N33</f>
        <v>0</v>
      </c>
      <c r="AH33" s="13">
        <f>SUMIFS(数据母表!BL$5:BL$84,数据母表!$BI$5:$BI$84,"="&amp;属性价值透视!$C$2,数据母表!$BJ$5:$BJ$84,"="&amp;属性价值透视!$D33)*属性价值透视!$N33</f>
        <v>0</v>
      </c>
      <c r="AI33" s="13">
        <f>SUMIFS(数据母表!BM$5:BM$84,数据母表!$BI$5:$BI$84,"="&amp;属性价值透视!$C$2,数据母表!$BJ$5:$BJ$84,"="&amp;属性价值透视!$D33)*属性价值透视!$N33</f>
        <v>0</v>
      </c>
      <c r="AJ33" s="13">
        <f>SUMIFS(数据母表!BN$5:BN$84,数据母表!$BI$5:$BI$84,"="&amp;属性价值透视!$C$2,数据母表!$BJ$5:$BJ$84,"="&amp;属性价值透视!$D33)*属性价值透视!$N33</f>
        <v>0</v>
      </c>
      <c r="AK33" s="13">
        <f>SUMIFS(数据母表!BO$5:BO$84,数据母表!$BI$5:$BI$84,"="&amp;属性价值透视!$C$2,数据母表!$BJ$5:$BJ$84,"="&amp;属性价值透视!$D33)*属性价值透视!$N33</f>
        <v>0</v>
      </c>
      <c r="AL33" s="13">
        <f t="shared" si="13"/>
        <v>0</v>
      </c>
      <c r="AM33" s="13">
        <f t="shared" si="14"/>
        <v>0</v>
      </c>
      <c r="AN33" s="38">
        <f t="shared" si="15"/>
        <v>0</v>
      </c>
      <c r="AO33" s="34">
        <f>数据母表!BX32</f>
        <v>11</v>
      </c>
      <c r="AP33" s="34">
        <f t="shared" si="16"/>
        <v>1</v>
      </c>
      <c r="AQ33" s="34">
        <f t="shared" si="62"/>
        <v>1</v>
      </c>
      <c r="AR33" s="34">
        <f>IF($AQ33&gt;0,INDEX(数据母表!CV$5:CV$59,(属性价值透视!$H$2-1)*11+$AO33),0)</f>
        <v>3360</v>
      </c>
      <c r="AS33" s="34">
        <f>IF($AQ33&gt;0,INDEX(数据母表!CW$5:CW$59,(属性价值透视!$H$2-1)*11+$AO33),0)</f>
        <v>1685</v>
      </c>
      <c r="AT33" s="34">
        <f>IF($AQ33&gt;0,INDEX(数据母表!CX$5:CX$59,(属性价值透视!$H$2-1)*11+$AO33),0)</f>
        <v>32330</v>
      </c>
      <c r="AU33" s="34">
        <f>IF($AQ33&gt;0,INDEX(数据母表!DB$5:DB$59,(属性价值透视!$H$2-1)*11+$AO33),0)</f>
        <v>10000</v>
      </c>
      <c r="AV33" s="34">
        <f>IF($AQ33&gt;0,INDEX(数据母表!DC$5:DC$59,(属性价值透视!$H$2-1)*11+$AO33),0)</f>
        <v>5000</v>
      </c>
      <c r="AW33" s="34">
        <f>IF($AQ33&gt;0,INDEX(数据母表!DD$5:DD$59,(属性价值透视!$H$2-1)*11+$AO33),0)</f>
        <v>100000</v>
      </c>
      <c r="AX33" s="13">
        <f t="shared" si="17"/>
        <v>265980</v>
      </c>
      <c r="AY33" s="13">
        <f>IF(属性价值透视!$AQ33&gt;0,INDEX(数据母表!$CU$5:$CU$59,(属性价值透视!$H$2-1)*11+属性价值透视!AO33)*数据母表!$CS$2,0)</f>
        <v>32000</v>
      </c>
      <c r="AZ33" s="13">
        <f t="shared" si="18"/>
        <v>32000</v>
      </c>
      <c r="BA33" s="38">
        <f t="shared" si="19"/>
        <v>8.3000000000000007</v>
      </c>
      <c r="BB33" s="13">
        <f>IF(属性价值透视!$AP33&gt;0,INDEX(数据母表!$CY$5:$CY$59,(属性价值透视!$H$2-1)*11+属性价值透视!$AO33),0)</f>
        <v>202</v>
      </c>
      <c r="BC33" s="13">
        <f>IF(属性价值透视!$AP33&gt;0,INDEX(数据母表!$CY$5:$CY$59,(属性价值透视!$H$2-1)*11+属性价值透视!$AO33),0)</f>
        <v>202</v>
      </c>
      <c r="BD33" s="13">
        <f>IF(属性价值透视!$AP33&gt;0,INDEX(数据母表!$CY$5:$CY$59,(属性价值透视!$H$2-1)*11+属性价值透视!$AO33),0)</f>
        <v>202</v>
      </c>
      <c r="BE33" s="13">
        <f t="shared" si="20"/>
        <v>1010</v>
      </c>
      <c r="BF33" s="13">
        <f t="shared" si="21"/>
        <v>1010</v>
      </c>
      <c r="BG33" s="13">
        <f t="shared" si="22"/>
        <v>1010</v>
      </c>
      <c r="BH33" s="13">
        <f t="shared" si="23"/>
        <v>16160</v>
      </c>
      <c r="BI33" s="13">
        <f>SUMIFS(数据母表!$DP$5:$DP$754,数据母表!$DN$5:$DN$754,"&gt;"&amp;属性价值透视!$B33,数据母表!$DN$5:$DN$754,"&lt;="&amp;属性价值透视!$C33,数据母表!$DO$5:$DO$754,"="&amp;属性价值透视!$H$2)</f>
        <v>4103040</v>
      </c>
      <c r="BJ33" s="13">
        <f t="shared" si="1"/>
        <v>4103</v>
      </c>
      <c r="BK33" s="38">
        <f t="shared" si="24"/>
        <v>3.9</v>
      </c>
      <c r="BL33" s="13">
        <f>SUM(H$6:H33)+SUM(R$6:R33)+SUM(AF$6:AF33)+SUM(AX$6:AX33)+SUM(BH$6:BH33)</f>
        <v>2152382</v>
      </c>
      <c r="BM33" s="13">
        <f>SUM(K$6:K33)+SUM(AA$6:AA33)+SUM(AM$6:AM33)+SUM(AZ$6:AZ33)+SUM(BJ$6:BJ33)</f>
        <v>208184.5</v>
      </c>
      <c r="BN33" s="38">
        <f t="shared" si="25"/>
        <v>10.3</v>
      </c>
      <c r="BO33" s="13">
        <f>H33+R33+AF33+AX33+BH33</f>
        <v>289665</v>
      </c>
      <c r="BP33" s="13">
        <f>K33+AA33+AM33+AZ33+BJ33</f>
        <v>36564.400000000001</v>
      </c>
      <c r="BQ33" s="38">
        <f t="shared" si="26"/>
        <v>7.9</v>
      </c>
      <c r="BR33" s="13">
        <f>MATCH(C33,数据母表!$EX$5:$EX$13,1)-1</f>
        <v>8</v>
      </c>
      <c r="BS33" s="13">
        <f t="shared" si="61"/>
        <v>1</v>
      </c>
      <c r="BT33" s="13">
        <f>IF(BS33&gt;0,SUMIFS(数据母表!$FG$5:$FG$84,数据母表!FB32:FB111,"="&amp;属性价值透视!BR33),0)</f>
        <v>154200</v>
      </c>
      <c r="BU33" s="13">
        <f>IF(BS33&gt;0,ROUND(SUMIFS(数据母表!$FN$5:$FN$84,数据母表!FB32:FB111,"="&amp;属性价值透视!BR33),1),0)</f>
        <v>52285.2</v>
      </c>
      <c r="BV33" s="38">
        <f t="shared" si="27"/>
        <v>2.9</v>
      </c>
      <c r="BW33" s="13">
        <f>IF(属性价值透视!BR33&gt;0,INDEX(数据母表!$EY$6:$EY$13,属性价值透视!BR33),0)</f>
        <v>3</v>
      </c>
      <c r="BX33" s="13">
        <f>IF(BS33&gt;0,SUMIFS(数据母表!$FG$5:$FG$84,数据母表!FB32:FB111,"="&amp;属性价值透视!BR33,数据母表!$FC$5:$FC$84,"&lt;="&amp;属性价值透视!BW33),0)</f>
        <v>21600</v>
      </c>
      <c r="BY33" s="13">
        <f>IF(BS33&gt;0,SUMIFS(数据母表!$FN$5:$FN$84,数据母表!FB32:FB111,"="&amp;属性价值透视!BR33,数据母表!$FC$5:$FC$84,"&lt;="&amp;属性价值透视!BW33),0)</f>
        <v>3789.5191339712919</v>
      </c>
      <c r="BZ33" s="38">
        <f t="shared" si="28"/>
        <v>5.7</v>
      </c>
      <c r="CC33" s="38">
        <f t="shared" si="29"/>
        <v>461.4</v>
      </c>
      <c r="CD33" s="38">
        <f t="shared" si="30"/>
        <v>0</v>
      </c>
      <c r="CE33" s="38">
        <f t="shared" si="31"/>
        <v>0</v>
      </c>
      <c r="CF33" s="38">
        <f t="shared" si="32"/>
        <v>32000</v>
      </c>
      <c r="CG33" s="38">
        <f t="shared" si="33"/>
        <v>4103</v>
      </c>
      <c r="CH33" s="38">
        <f t="shared" si="34"/>
        <v>3789.5191339712919</v>
      </c>
      <c r="CJ33" s="38">
        <f t="shared" si="35"/>
        <v>16</v>
      </c>
      <c r="CK33" s="38">
        <f t="shared" si="36"/>
        <v>0</v>
      </c>
      <c r="CL33" s="38">
        <f t="shared" si="37"/>
        <v>0</v>
      </c>
      <c r="CM33" s="38">
        <f t="shared" si="38"/>
        <v>8.3000000000000007</v>
      </c>
      <c r="CN33" s="38">
        <f t="shared" si="39"/>
        <v>3.9</v>
      </c>
      <c r="CO33" s="38">
        <f t="shared" si="40"/>
        <v>5.7</v>
      </c>
      <c r="CR33" s="13">
        <f t="shared" si="41"/>
        <v>7525</v>
      </c>
      <c r="CS33" s="13">
        <f t="shared" si="42"/>
        <v>0</v>
      </c>
      <c r="CT33" s="13">
        <f t="shared" si="43"/>
        <v>0</v>
      </c>
      <c r="CU33" s="13">
        <f t="shared" si="44"/>
        <v>265980</v>
      </c>
      <c r="CV33" s="13">
        <f t="shared" si="45"/>
        <v>16160</v>
      </c>
      <c r="CW33" s="13">
        <f t="shared" si="46"/>
        <v>21600</v>
      </c>
      <c r="CX33" s="38">
        <f t="shared" si="47"/>
        <v>311265</v>
      </c>
      <c r="CY33" s="65">
        <f t="shared" si="48"/>
        <v>2.4175541740960274E-2</v>
      </c>
      <c r="CZ33" s="65">
        <f t="shared" si="49"/>
        <v>0</v>
      </c>
      <c r="DA33" s="65">
        <f t="shared" si="50"/>
        <v>0</v>
      </c>
      <c r="DB33" s="65">
        <f t="shared" si="51"/>
        <v>0.85451303551636071</v>
      </c>
      <c r="DC33" s="65">
        <f t="shared" si="52"/>
        <v>5.1917176682248246E-2</v>
      </c>
      <c r="DD33" s="65">
        <f t="shared" si="53"/>
        <v>6.939424606043082E-2</v>
      </c>
    </row>
    <row r="34" spans="1:108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AQ34" s="14"/>
      <c r="AR34" s="14"/>
    </row>
    <row r="35" spans="1:108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AQ35" s="14"/>
      <c r="AR35" s="14"/>
    </row>
  </sheetData>
  <mergeCells count="17">
    <mergeCell ref="BR4:BZ4"/>
    <mergeCell ref="CJ4:CO4"/>
    <mergeCell ref="CR4:DD4"/>
    <mergeCell ref="CC4:CH4"/>
    <mergeCell ref="EP4:EU4"/>
    <mergeCell ref="EW4:FB4"/>
    <mergeCell ref="DG4:DL4"/>
    <mergeCell ref="DN4:DS4"/>
    <mergeCell ref="DU4:DZ4"/>
    <mergeCell ref="EB4:EG4"/>
    <mergeCell ref="EI4:EN4"/>
    <mergeCell ref="BB4:BK4"/>
    <mergeCell ref="BL4:BQ4"/>
    <mergeCell ref="E4:L4"/>
    <mergeCell ref="M4:AB4"/>
    <mergeCell ref="AC4:AN4"/>
    <mergeCell ref="AO4:BA4"/>
  </mergeCells>
  <phoneticPr fontId="2" type="noConversion"/>
  <dataValidations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文档说明</vt:lpstr>
      <vt:lpstr>7日活动</vt:lpstr>
      <vt:lpstr>卡牌投放</vt:lpstr>
      <vt:lpstr>数据母表</vt:lpstr>
      <vt:lpstr>属性价值透视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2019-10-31T13:17:50Z</dcterms:modified>
</cp:coreProperties>
</file>